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Streamlit\pages\"/>
    </mc:Choice>
  </mc:AlternateContent>
  <xr:revisionPtr revIDLastSave="0" documentId="13_ncr:1_{76AEE63F-CC6D-4DDF-9A2F-4EFCE574D07F}" xr6:coauthVersionLast="47" xr6:coauthVersionMax="47" xr10:uidLastSave="{00000000-0000-0000-0000-000000000000}"/>
  <bookViews>
    <workbookView xWindow="-110" yWindow="-110" windowWidth="19420" windowHeight="11760" tabRatio="860" activeTab="3" xr2:uid="{00000000-000D-0000-FFFF-FFFF00000000}"/>
  </bookViews>
  <sheets>
    <sheet name="Sprint Qual" sheetId="14" r:id="rId1"/>
    <sheet name="Sprint" sheetId="15" r:id="rId2"/>
    <sheet name="Team Sprint" sheetId="16" r:id="rId3"/>
    <sheet name="Team Pursuit" sheetId="12" r:id="rId4"/>
    <sheet name="Madison" sheetId="4" r:id="rId5"/>
    <sheet name="OM-Scratch" sheetId="5" r:id="rId6"/>
    <sheet name="OM-Tempo" sheetId="6" r:id="rId7"/>
    <sheet name="OM-Elimination" sheetId="7" r:id="rId8"/>
    <sheet name="OM-Points" sheetId="8" r:id="rId9"/>
    <sheet name="Individual Pursuit" sheetId="3" r:id="rId10"/>
    <sheet name="Elimination Race" sheetId="2" r:id="rId11"/>
    <sheet name="Points" sheetId="9" r:id="rId12"/>
    <sheet name="Scratch" sheetId="11" r:id="rId13"/>
    <sheet name="1k TT Data" sheetId="1" r:id="rId14"/>
    <sheet name="Riders" sheetId="10" r:id="rId15"/>
    <sheet name="Keirin" sheetId="13" r:id="rId16"/>
    <sheet name="1k TT Dashboard" sheetId="17" r:id="rId17"/>
    <sheet name="Keirin Dashboard" sheetId="21" r:id="rId18"/>
    <sheet name="Sprint Qual Dashboard" sheetId="23" r:id="rId19"/>
    <sheet name="Sprint Dashboard" sheetId="22" r:id="rId20"/>
  </sheets>
  <externalReferences>
    <externalReference r:id="rId21"/>
  </externalReferences>
  <definedNames>
    <definedName name="_xlnm._FilterDatabase" localSheetId="13" hidden="1">'1k TT Data'!$A$1:$R$309</definedName>
    <definedName name="_xlnm._FilterDatabase" localSheetId="15">Keirin!$A$1:$K$4280</definedName>
    <definedName name="_xlnm._FilterDatabase" localSheetId="4" hidden="1">Madison!$A$1:$AI$599</definedName>
    <definedName name="_xlnm._FilterDatabase" localSheetId="7" hidden="1">'OM-Elimination'!$A$1:$J$437</definedName>
    <definedName name="_xlnm._FilterDatabase" localSheetId="8" hidden="1">'OM-Points'!$A$1:$AA$448</definedName>
    <definedName name="_xlnm._FilterDatabase" localSheetId="5" hidden="1">'OM-Scratch'!$A$1:$J$447</definedName>
    <definedName name="_xlnm._FilterDatabase" localSheetId="6" hidden="1">'OM-Tempo'!$A$1:$AW$444</definedName>
    <definedName name="_xlnm._FilterDatabase" localSheetId="14" hidden="1">Riders!$D$1:$D$388</definedName>
    <definedName name="_xlnm._FilterDatabase" localSheetId="1" hidden="1">Sprint!$A$1:$S$225</definedName>
    <definedName name="_xlnm._FilterDatabase" localSheetId="0" hidden="1">'Sprint Qual'!$A$1:$L$608</definedName>
    <definedName name="_xlnm._FilterDatabase" localSheetId="3" hidden="1">'Team Pursuit'!$A$1:$AW$463</definedName>
    <definedName name="_xlnm._FilterDatabase" localSheetId="2" hidden="1">'Team Sprint'!$A$1:$U$520</definedName>
    <definedName name="_xlcn.WorksheetConnection_MensRaceResults.xlsmTT" hidden="1">'1k TT Data'!$A$1:$R$309</definedName>
    <definedName name="Slicer_Event">#N/A</definedName>
    <definedName name="Slicer_Stage">#N/A</definedName>
    <definedName name="Slicer_Year">#N/A</definedName>
  </definedNames>
  <calcPr calcId="191028"/>
  <pivotCaches>
    <pivotCache cacheId="0" r:id="rId22"/>
    <pivotCache cacheId="1" r:id="rId23"/>
    <pivotCache cacheId="2" r:id="rId24"/>
    <pivotCache cacheId="3" r:id="rId25"/>
    <pivotCache cacheId="4" r:id="rId26"/>
  </pivotCaches>
  <extLs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3" i="12" l="1"/>
  <c r="BA3" i="12"/>
  <c r="BB3" i="12"/>
  <c r="BC3" i="12"/>
  <c r="BD3" i="12"/>
  <c r="BE3" i="12"/>
  <c r="BF3" i="12"/>
  <c r="BG3" i="12"/>
  <c r="BH3" i="12"/>
  <c r="BI3" i="12"/>
  <c r="BJ3" i="12"/>
  <c r="BK3" i="12"/>
  <c r="BL3" i="12"/>
  <c r="BM3" i="12"/>
  <c r="BN3" i="12"/>
  <c r="BO3" i="12"/>
  <c r="BP3" i="12"/>
  <c r="BQ3" i="12"/>
  <c r="BR3" i="12"/>
  <c r="BS3" i="12"/>
  <c r="BT3" i="12"/>
  <c r="BU3" i="12"/>
  <c r="BV3" i="12"/>
  <c r="BW3" i="12"/>
  <c r="BX3" i="12"/>
  <c r="BY3" i="12"/>
  <c r="BZ3" i="12"/>
  <c r="CA3" i="12"/>
  <c r="CB3" i="12"/>
  <c r="AZ4" i="12"/>
  <c r="BA4" i="12"/>
  <c r="BB4" i="12"/>
  <c r="BC4" i="12"/>
  <c r="BD4" i="12"/>
  <c r="BE4" i="12"/>
  <c r="BF4" i="12"/>
  <c r="BG4" i="12"/>
  <c r="BH4" i="12"/>
  <c r="BI4" i="12"/>
  <c r="BJ4" i="12"/>
  <c r="BK4" i="12"/>
  <c r="BL4" i="12"/>
  <c r="BM4" i="12"/>
  <c r="BN4" i="12"/>
  <c r="BO4" i="12"/>
  <c r="BP4" i="12"/>
  <c r="BQ4" i="12"/>
  <c r="BR4" i="12"/>
  <c r="BS4" i="12"/>
  <c r="BT4" i="12"/>
  <c r="BU4" i="12"/>
  <c r="BV4" i="12"/>
  <c r="BW4" i="12"/>
  <c r="BX4" i="12"/>
  <c r="BY4" i="12"/>
  <c r="BZ4" i="12"/>
  <c r="CA4" i="12"/>
  <c r="CB4" i="12"/>
  <c r="AZ5" i="12"/>
  <c r="BA5" i="12"/>
  <c r="BB5" i="12"/>
  <c r="BC5" i="12"/>
  <c r="BD5" i="12"/>
  <c r="BE5" i="12"/>
  <c r="BF5" i="12"/>
  <c r="BG5" i="12"/>
  <c r="BH5" i="12"/>
  <c r="BI5" i="12"/>
  <c r="BJ5" i="12"/>
  <c r="BK5" i="12"/>
  <c r="BL5" i="12"/>
  <c r="BM5" i="12"/>
  <c r="BN5" i="12"/>
  <c r="BO5" i="12"/>
  <c r="BP5" i="12"/>
  <c r="BQ5" i="12"/>
  <c r="BR5" i="12"/>
  <c r="BS5" i="12"/>
  <c r="BT5" i="12"/>
  <c r="BU5" i="12"/>
  <c r="BV5" i="12"/>
  <c r="BW5" i="12"/>
  <c r="BX5" i="12"/>
  <c r="BY5" i="12"/>
  <c r="BZ5" i="12"/>
  <c r="CA5" i="12"/>
  <c r="CB5" i="12"/>
  <c r="AZ6" i="12"/>
  <c r="BA6" i="12"/>
  <c r="BB6" i="12"/>
  <c r="BC6" i="12"/>
  <c r="BD6" i="12"/>
  <c r="BE6" i="12"/>
  <c r="BF6" i="12"/>
  <c r="BG6" i="12"/>
  <c r="BH6" i="12"/>
  <c r="BI6" i="12"/>
  <c r="BJ6" i="12"/>
  <c r="BK6" i="12"/>
  <c r="BL6" i="12"/>
  <c r="BM6" i="12"/>
  <c r="BN6" i="12"/>
  <c r="BO6" i="12"/>
  <c r="BP6" i="12"/>
  <c r="BQ6" i="12"/>
  <c r="BR6" i="12"/>
  <c r="BS6" i="12"/>
  <c r="BT6" i="12"/>
  <c r="BU6" i="12"/>
  <c r="BV6" i="12"/>
  <c r="BW6" i="12"/>
  <c r="BX6" i="12"/>
  <c r="BY6" i="12"/>
  <c r="BZ6" i="12"/>
  <c r="CA6" i="12"/>
  <c r="CB6" i="12"/>
  <c r="AZ7" i="12"/>
  <c r="BA7" i="12"/>
  <c r="BB7" i="12"/>
  <c r="BC7" i="12"/>
  <c r="BD7" i="12"/>
  <c r="BE7" i="12"/>
  <c r="BF7" i="12"/>
  <c r="BG7" i="12"/>
  <c r="BH7" i="12"/>
  <c r="BI7" i="12"/>
  <c r="BJ7" i="12"/>
  <c r="BK7" i="12"/>
  <c r="BL7" i="12"/>
  <c r="BM7" i="12"/>
  <c r="BN7" i="12"/>
  <c r="BO7" i="12"/>
  <c r="BP7" i="12"/>
  <c r="BQ7" i="12"/>
  <c r="BR7" i="12"/>
  <c r="BS7" i="12"/>
  <c r="BT7" i="12"/>
  <c r="BU7" i="12"/>
  <c r="BV7" i="12"/>
  <c r="BW7" i="12"/>
  <c r="BX7" i="12"/>
  <c r="BY7" i="12"/>
  <c r="BZ7" i="12"/>
  <c r="CA7" i="12"/>
  <c r="CB7" i="12"/>
  <c r="AZ8" i="12"/>
  <c r="BA8" i="12"/>
  <c r="BB8" i="12"/>
  <c r="BC8" i="12"/>
  <c r="BD8" i="12"/>
  <c r="BE8" i="12"/>
  <c r="BF8" i="12"/>
  <c r="BG8" i="12"/>
  <c r="BH8" i="12"/>
  <c r="BI8" i="12"/>
  <c r="BJ8" i="12"/>
  <c r="BK8" i="12"/>
  <c r="BL8" i="12"/>
  <c r="BM8" i="12"/>
  <c r="BN8" i="12"/>
  <c r="BO8" i="12"/>
  <c r="BP8" i="12"/>
  <c r="BQ8" i="12"/>
  <c r="BR8" i="12"/>
  <c r="BS8" i="12"/>
  <c r="BT8" i="12"/>
  <c r="BU8" i="12"/>
  <c r="BV8" i="12"/>
  <c r="BW8" i="12"/>
  <c r="BX8" i="12"/>
  <c r="BY8" i="12"/>
  <c r="BZ8" i="12"/>
  <c r="CA8" i="12"/>
  <c r="CB8" i="12"/>
  <c r="AZ9" i="12"/>
  <c r="BA9" i="12"/>
  <c r="BB9" i="12"/>
  <c r="BC9" i="12"/>
  <c r="BD9" i="12"/>
  <c r="BE9" i="12"/>
  <c r="BF9" i="12"/>
  <c r="BG9" i="12"/>
  <c r="BH9" i="12"/>
  <c r="BI9" i="12"/>
  <c r="BJ9" i="12"/>
  <c r="BK9" i="12"/>
  <c r="BL9" i="12"/>
  <c r="BM9" i="12"/>
  <c r="BN9" i="12"/>
  <c r="BO9" i="12"/>
  <c r="BP9" i="12"/>
  <c r="BQ9" i="12"/>
  <c r="BR9" i="12"/>
  <c r="BS9" i="12"/>
  <c r="BT9" i="12"/>
  <c r="BU9" i="12"/>
  <c r="BV9" i="12"/>
  <c r="BW9" i="12"/>
  <c r="BX9" i="12"/>
  <c r="BY9" i="12"/>
  <c r="BZ9" i="12"/>
  <c r="CA9" i="12"/>
  <c r="CB9" i="12"/>
  <c r="AZ10" i="12"/>
  <c r="BA10" i="12"/>
  <c r="BB10" i="12"/>
  <c r="BC10" i="12"/>
  <c r="BD10" i="12"/>
  <c r="BE10" i="12"/>
  <c r="BF10" i="12"/>
  <c r="BG10" i="12"/>
  <c r="BH10" i="12"/>
  <c r="BI10" i="12"/>
  <c r="BJ10" i="12"/>
  <c r="BK10" i="12"/>
  <c r="BL10" i="12"/>
  <c r="BM10" i="12"/>
  <c r="BN10" i="12"/>
  <c r="BO10" i="12"/>
  <c r="BP10" i="12"/>
  <c r="BQ10" i="12"/>
  <c r="BR10" i="12"/>
  <c r="BS10" i="12"/>
  <c r="BT10" i="12"/>
  <c r="BU10" i="12"/>
  <c r="BV10" i="12"/>
  <c r="BW10" i="12"/>
  <c r="BX10" i="12"/>
  <c r="BY10" i="12"/>
  <c r="BZ10" i="12"/>
  <c r="CA10" i="12"/>
  <c r="CB10" i="12"/>
  <c r="AZ11" i="12"/>
  <c r="BA11" i="12"/>
  <c r="BB11" i="12"/>
  <c r="BC11" i="12"/>
  <c r="BD11" i="12"/>
  <c r="BE11" i="12"/>
  <c r="BF11" i="12"/>
  <c r="BG11" i="12"/>
  <c r="BH11" i="12"/>
  <c r="BI11" i="12"/>
  <c r="BJ11" i="12"/>
  <c r="BK11" i="12"/>
  <c r="BL11" i="12"/>
  <c r="BM11" i="12"/>
  <c r="BN11" i="12"/>
  <c r="BO11" i="12"/>
  <c r="BP11" i="12"/>
  <c r="BQ11" i="12"/>
  <c r="BR11" i="12"/>
  <c r="BS11" i="12"/>
  <c r="BT11" i="12"/>
  <c r="BU11" i="12"/>
  <c r="BV11" i="12"/>
  <c r="BW11" i="12"/>
  <c r="BX11" i="12"/>
  <c r="BY11" i="12"/>
  <c r="BZ11" i="12"/>
  <c r="CA11" i="12"/>
  <c r="CB11" i="12"/>
  <c r="AZ12" i="12"/>
  <c r="BA12" i="12"/>
  <c r="BB12" i="12"/>
  <c r="BC12" i="12"/>
  <c r="BD12" i="12"/>
  <c r="BE12" i="12"/>
  <c r="BF12" i="12"/>
  <c r="BG12" i="12"/>
  <c r="BH12" i="12"/>
  <c r="BI12" i="12"/>
  <c r="BJ12" i="12"/>
  <c r="BK12" i="12"/>
  <c r="BL12" i="12"/>
  <c r="BM12" i="12"/>
  <c r="BN12" i="12"/>
  <c r="BO12" i="12"/>
  <c r="BP12" i="12"/>
  <c r="BQ12" i="12"/>
  <c r="BR12" i="12"/>
  <c r="BS12" i="12"/>
  <c r="BT12" i="12"/>
  <c r="BU12" i="12"/>
  <c r="BV12" i="12"/>
  <c r="BW12" i="12"/>
  <c r="BX12" i="12"/>
  <c r="BY12" i="12"/>
  <c r="BZ12" i="12"/>
  <c r="CA12" i="12"/>
  <c r="CB12" i="12"/>
  <c r="AZ13" i="12"/>
  <c r="BA13" i="12"/>
  <c r="BB13" i="12"/>
  <c r="BC13" i="12"/>
  <c r="BD13" i="12"/>
  <c r="BE13" i="12"/>
  <c r="BF13" i="12"/>
  <c r="BG13" i="12"/>
  <c r="BH13" i="12"/>
  <c r="BI13" i="12"/>
  <c r="BJ13" i="12"/>
  <c r="BK13" i="12"/>
  <c r="BL13" i="12"/>
  <c r="BM13" i="12"/>
  <c r="BN13" i="12"/>
  <c r="BO13" i="12"/>
  <c r="BP13" i="12"/>
  <c r="BQ13" i="12"/>
  <c r="BR13" i="12"/>
  <c r="BS13" i="12"/>
  <c r="BT13" i="12"/>
  <c r="BU13" i="12"/>
  <c r="BV13" i="12"/>
  <c r="BW13" i="12"/>
  <c r="BX13" i="12"/>
  <c r="BY13" i="12"/>
  <c r="BZ13" i="12"/>
  <c r="CA13" i="12"/>
  <c r="CB13" i="12"/>
  <c r="AZ14" i="12"/>
  <c r="BA14" i="12"/>
  <c r="BB14" i="12"/>
  <c r="BC14" i="12"/>
  <c r="BD14" i="12"/>
  <c r="BE14" i="12"/>
  <c r="BF14" i="12"/>
  <c r="BG14" i="12"/>
  <c r="BH14" i="12"/>
  <c r="BI14" i="12"/>
  <c r="BJ14" i="12"/>
  <c r="BK14" i="12"/>
  <c r="BL14" i="12"/>
  <c r="BM14" i="12"/>
  <c r="BN14" i="12"/>
  <c r="BO14" i="12"/>
  <c r="BP14" i="12"/>
  <c r="BQ14" i="12"/>
  <c r="BR14" i="12"/>
  <c r="BS14" i="12"/>
  <c r="BT14" i="12"/>
  <c r="BU14" i="12"/>
  <c r="BV14" i="12"/>
  <c r="BW14" i="12"/>
  <c r="BX14" i="12"/>
  <c r="BY14" i="12"/>
  <c r="BZ14" i="12"/>
  <c r="CA14" i="12"/>
  <c r="CB14" i="12"/>
  <c r="AZ15" i="12"/>
  <c r="BA15" i="12"/>
  <c r="BB15" i="12"/>
  <c r="BC15" i="12"/>
  <c r="BD15" i="12"/>
  <c r="BE15" i="12"/>
  <c r="BF15" i="12"/>
  <c r="BG15" i="12"/>
  <c r="BH15" i="12"/>
  <c r="BI15" i="12"/>
  <c r="BJ15" i="12"/>
  <c r="BK15" i="12"/>
  <c r="BL15" i="12"/>
  <c r="BM15" i="12"/>
  <c r="BN15" i="12"/>
  <c r="BO15" i="12"/>
  <c r="BP15" i="12"/>
  <c r="BQ15" i="12"/>
  <c r="BR15" i="12"/>
  <c r="BS15" i="12"/>
  <c r="BT15" i="12"/>
  <c r="BU15" i="12"/>
  <c r="BV15" i="12"/>
  <c r="BW15" i="12"/>
  <c r="BX15" i="12"/>
  <c r="BY15" i="12"/>
  <c r="BZ15" i="12"/>
  <c r="CA15" i="12"/>
  <c r="CB15" i="12"/>
  <c r="AZ16" i="12"/>
  <c r="BA16" i="12"/>
  <c r="BB16" i="12"/>
  <c r="BC16" i="12"/>
  <c r="BD16" i="12"/>
  <c r="BE16" i="12"/>
  <c r="BF16" i="12"/>
  <c r="BG16" i="12"/>
  <c r="BH16" i="12"/>
  <c r="BI16" i="12"/>
  <c r="BJ16" i="12"/>
  <c r="BK16" i="12"/>
  <c r="BL16" i="12"/>
  <c r="BM16" i="12"/>
  <c r="BN16" i="12"/>
  <c r="BO16" i="12"/>
  <c r="BP16" i="12"/>
  <c r="BQ16" i="12"/>
  <c r="BR16" i="12"/>
  <c r="BS16" i="12"/>
  <c r="BT16" i="12"/>
  <c r="BU16" i="12"/>
  <c r="BV16" i="12"/>
  <c r="BW16" i="12"/>
  <c r="BX16" i="12"/>
  <c r="BY16" i="12"/>
  <c r="BZ16" i="12"/>
  <c r="CA16" i="12"/>
  <c r="CB16" i="12"/>
  <c r="AZ17" i="12"/>
  <c r="BA17" i="12"/>
  <c r="BB17" i="12"/>
  <c r="BC17" i="12"/>
  <c r="BD17" i="12"/>
  <c r="BE17" i="12"/>
  <c r="BF17" i="12"/>
  <c r="BG17" i="12"/>
  <c r="BH17" i="12"/>
  <c r="BI17" i="12"/>
  <c r="BJ17" i="12"/>
  <c r="BK17" i="12"/>
  <c r="BL17" i="12"/>
  <c r="BM17" i="12"/>
  <c r="BN17" i="12"/>
  <c r="BO17" i="12"/>
  <c r="BP17" i="12"/>
  <c r="BQ17" i="12"/>
  <c r="BR17" i="12"/>
  <c r="BS17" i="12"/>
  <c r="BT17" i="12"/>
  <c r="BU17" i="12"/>
  <c r="BV17" i="12"/>
  <c r="BW17" i="12"/>
  <c r="BX17" i="12"/>
  <c r="BY17" i="12"/>
  <c r="BZ17" i="12"/>
  <c r="CA17" i="12"/>
  <c r="CB17" i="12"/>
  <c r="AZ18" i="12"/>
  <c r="BA18" i="12"/>
  <c r="BB18" i="12"/>
  <c r="BC18" i="12"/>
  <c r="BD18" i="12"/>
  <c r="BE18" i="12"/>
  <c r="BF18" i="12"/>
  <c r="BG18" i="12"/>
  <c r="BH18" i="12"/>
  <c r="BI18" i="12"/>
  <c r="BJ18" i="12"/>
  <c r="BK18" i="12"/>
  <c r="BL18" i="12"/>
  <c r="BM18" i="12"/>
  <c r="BN18" i="12"/>
  <c r="BO18" i="12"/>
  <c r="BP18" i="12"/>
  <c r="BQ18" i="12"/>
  <c r="BR18" i="12"/>
  <c r="BS18" i="12"/>
  <c r="BT18" i="12"/>
  <c r="BU18" i="12"/>
  <c r="BV18" i="12"/>
  <c r="BW18" i="12"/>
  <c r="BX18" i="12"/>
  <c r="BY18" i="12"/>
  <c r="BZ18" i="12"/>
  <c r="CA18" i="12"/>
  <c r="CB18" i="12"/>
  <c r="AZ20" i="12"/>
  <c r="BA20" i="12"/>
  <c r="BB20" i="12"/>
  <c r="BC20" i="12"/>
  <c r="BD20" i="12"/>
  <c r="BE20" i="12"/>
  <c r="BF20" i="12"/>
  <c r="BG20" i="12"/>
  <c r="BH20" i="12"/>
  <c r="BI20" i="12"/>
  <c r="BJ20" i="12"/>
  <c r="BK20" i="12"/>
  <c r="BL20" i="12"/>
  <c r="BM20" i="12"/>
  <c r="BN20" i="12"/>
  <c r="BO20" i="12"/>
  <c r="BP20" i="12"/>
  <c r="BQ20" i="12"/>
  <c r="BR20" i="12"/>
  <c r="BS20" i="12"/>
  <c r="BT20" i="12"/>
  <c r="BU20" i="12"/>
  <c r="BV20" i="12"/>
  <c r="BW20" i="12"/>
  <c r="BX20" i="12"/>
  <c r="BY20" i="12"/>
  <c r="BZ20" i="12"/>
  <c r="CA20" i="12"/>
  <c r="CB20" i="12"/>
  <c r="AZ21" i="12"/>
  <c r="BA21" i="12"/>
  <c r="BB21" i="12"/>
  <c r="BC21" i="12"/>
  <c r="BD21" i="12"/>
  <c r="BE21" i="12"/>
  <c r="BF21" i="12"/>
  <c r="BG21" i="12"/>
  <c r="BH21" i="12"/>
  <c r="BI21" i="12"/>
  <c r="BJ21" i="12"/>
  <c r="BK21" i="12"/>
  <c r="BL21" i="12"/>
  <c r="BM21" i="12"/>
  <c r="BN21" i="12"/>
  <c r="BO21" i="12"/>
  <c r="BP21" i="12"/>
  <c r="BQ21" i="12"/>
  <c r="BR21" i="12"/>
  <c r="BS21" i="12"/>
  <c r="BT21" i="12"/>
  <c r="BU21" i="12"/>
  <c r="BV21" i="12"/>
  <c r="BW21" i="12"/>
  <c r="BX21" i="12"/>
  <c r="BY21" i="12"/>
  <c r="BZ21" i="12"/>
  <c r="CA21" i="12"/>
  <c r="CB21" i="12"/>
  <c r="AZ22" i="12"/>
  <c r="BA22" i="12"/>
  <c r="BB22" i="12"/>
  <c r="BC22" i="12"/>
  <c r="BD22" i="12"/>
  <c r="BE22" i="12"/>
  <c r="BF22" i="12"/>
  <c r="BG22" i="12"/>
  <c r="BH22" i="12"/>
  <c r="BI22" i="12"/>
  <c r="BJ22" i="12"/>
  <c r="BK22" i="12"/>
  <c r="BL22" i="12"/>
  <c r="BM22" i="12"/>
  <c r="BN22" i="12"/>
  <c r="BO22" i="12"/>
  <c r="BP22" i="12"/>
  <c r="BQ22" i="12"/>
  <c r="BR22" i="12"/>
  <c r="BS22" i="12"/>
  <c r="BT22" i="12"/>
  <c r="BU22" i="12"/>
  <c r="BV22" i="12"/>
  <c r="BW22" i="12"/>
  <c r="BX22" i="12"/>
  <c r="BY22" i="12"/>
  <c r="BZ22" i="12"/>
  <c r="CA22" i="12"/>
  <c r="CB22" i="12"/>
  <c r="AZ23" i="12"/>
  <c r="BA23" i="12"/>
  <c r="BB23" i="12"/>
  <c r="BC23" i="12"/>
  <c r="BD23" i="12"/>
  <c r="BE23" i="12"/>
  <c r="BF23" i="12"/>
  <c r="BG23" i="12"/>
  <c r="BH23" i="12"/>
  <c r="BI23" i="12"/>
  <c r="BJ23" i="12"/>
  <c r="BK23" i="12"/>
  <c r="BL23" i="12"/>
  <c r="BM23" i="12"/>
  <c r="BN23" i="12"/>
  <c r="BO23" i="12"/>
  <c r="BP23" i="12"/>
  <c r="BQ23" i="12"/>
  <c r="BR23" i="12"/>
  <c r="BS23" i="12"/>
  <c r="BT23" i="12"/>
  <c r="BU23" i="12"/>
  <c r="BV23" i="12"/>
  <c r="BW23" i="12"/>
  <c r="BX23" i="12"/>
  <c r="BY23" i="12"/>
  <c r="BZ23" i="12"/>
  <c r="CA23" i="12"/>
  <c r="CB23" i="12"/>
  <c r="AZ24" i="12"/>
  <c r="BA24" i="12"/>
  <c r="BB24" i="12"/>
  <c r="BC24" i="12"/>
  <c r="BD24" i="12"/>
  <c r="BE24" i="12"/>
  <c r="BF24" i="12"/>
  <c r="BG24" i="12"/>
  <c r="BH24" i="12"/>
  <c r="BI24" i="12"/>
  <c r="BJ24" i="12"/>
  <c r="BK24" i="12"/>
  <c r="BL24" i="12"/>
  <c r="BM24" i="12"/>
  <c r="BN24" i="12"/>
  <c r="BO24" i="12"/>
  <c r="BP24" i="12"/>
  <c r="BQ24" i="12"/>
  <c r="BR24" i="12"/>
  <c r="BS24" i="12"/>
  <c r="BT24" i="12"/>
  <c r="BU24" i="12"/>
  <c r="BV24" i="12"/>
  <c r="BW24" i="12"/>
  <c r="BX24" i="12"/>
  <c r="BY24" i="12"/>
  <c r="BZ24" i="12"/>
  <c r="CA24" i="12"/>
  <c r="CB24" i="12"/>
  <c r="AZ25" i="12"/>
  <c r="BA25" i="12"/>
  <c r="BB25" i="12"/>
  <c r="BC25" i="12"/>
  <c r="BD25" i="12"/>
  <c r="BE25" i="12"/>
  <c r="BF25" i="12"/>
  <c r="BG25" i="12"/>
  <c r="BH25" i="12"/>
  <c r="BI25" i="12"/>
  <c r="BJ25" i="12"/>
  <c r="BK25" i="12"/>
  <c r="BL25" i="12"/>
  <c r="BM25" i="12"/>
  <c r="BN25" i="12"/>
  <c r="BO25" i="12"/>
  <c r="BP25" i="12"/>
  <c r="BQ25" i="12"/>
  <c r="BR25" i="12"/>
  <c r="BS25" i="12"/>
  <c r="BT25" i="12"/>
  <c r="BU25" i="12"/>
  <c r="BV25" i="12"/>
  <c r="BW25" i="12"/>
  <c r="BX25" i="12"/>
  <c r="BY25" i="12"/>
  <c r="BZ25" i="12"/>
  <c r="CA25" i="12"/>
  <c r="CB25" i="12"/>
  <c r="AZ26" i="12"/>
  <c r="BA26" i="12"/>
  <c r="BB26" i="12"/>
  <c r="BC26" i="12"/>
  <c r="BD26" i="12"/>
  <c r="BE26" i="12"/>
  <c r="BF26" i="12"/>
  <c r="BG26" i="12"/>
  <c r="BH26" i="12"/>
  <c r="BI26" i="12"/>
  <c r="BJ26" i="12"/>
  <c r="BK26" i="12"/>
  <c r="BL26" i="12"/>
  <c r="BM26" i="12"/>
  <c r="BN26" i="12"/>
  <c r="BO26" i="12"/>
  <c r="BP26" i="12"/>
  <c r="BQ26" i="12"/>
  <c r="BR26" i="12"/>
  <c r="BS26" i="12"/>
  <c r="BT26" i="12"/>
  <c r="BU26" i="12"/>
  <c r="BV26" i="12"/>
  <c r="BW26" i="12"/>
  <c r="BX26" i="12"/>
  <c r="BY26" i="12"/>
  <c r="BZ26" i="12"/>
  <c r="CA26" i="12"/>
  <c r="CB26"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AZ28" i="12"/>
  <c r="BA28" i="12"/>
  <c r="BB28" i="12"/>
  <c r="BC28" i="12"/>
  <c r="BD28" i="12"/>
  <c r="BE28" i="12"/>
  <c r="BF28" i="12"/>
  <c r="BG28" i="12"/>
  <c r="BH28" i="12"/>
  <c r="BI28" i="12"/>
  <c r="BJ28" i="12"/>
  <c r="BK28" i="12"/>
  <c r="BL28" i="12"/>
  <c r="BM28" i="12"/>
  <c r="BN28" i="12"/>
  <c r="BO28" i="12"/>
  <c r="BP28" i="12"/>
  <c r="BQ28" i="12"/>
  <c r="BR28" i="12"/>
  <c r="BS28" i="12"/>
  <c r="BT28" i="12"/>
  <c r="BU28" i="12"/>
  <c r="BV28" i="12"/>
  <c r="BW28" i="12"/>
  <c r="BX28" i="12"/>
  <c r="BY28" i="12"/>
  <c r="BZ28" i="12"/>
  <c r="CA28" i="12"/>
  <c r="CB28" i="12"/>
  <c r="AZ29" i="12"/>
  <c r="BA29" i="12"/>
  <c r="BB29" i="12"/>
  <c r="BC29" i="12"/>
  <c r="BD29" i="12"/>
  <c r="BE29" i="12"/>
  <c r="BF29" i="12"/>
  <c r="BG29" i="12"/>
  <c r="BH29" i="12"/>
  <c r="BI29" i="12"/>
  <c r="BJ29" i="12"/>
  <c r="BK29" i="12"/>
  <c r="BL29" i="12"/>
  <c r="BM29" i="12"/>
  <c r="BN29" i="12"/>
  <c r="BO29" i="12"/>
  <c r="BP29" i="12"/>
  <c r="BQ29" i="12"/>
  <c r="BR29" i="12"/>
  <c r="BS29" i="12"/>
  <c r="BT29" i="12"/>
  <c r="BU29" i="12"/>
  <c r="BV29" i="12"/>
  <c r="BW29" i="12"/>
  <c r="BX29" i="12"/>
  <c r="BY29" i="12"/>
  <c r="BZ29" i="12"/>
  <c r="CA29" i="12"/>
  <c r="CB29" i="12"/>
  <c r="AZ30" i="12"/>
  <c r="BA30" i="12"/>
  <c r="BB30" i="12"/>
  <c r="BC30" i="12"/>
  <c r="BD30" i="12"/>
  <c r="BE30" i="12"/>
  <c r="BF30" i="12"/>
  <c r="BG30" i="12"/>
  <c r="BH30" i="12"/>
  <c r="BI30" i="12"/>
  <c r="BJ30" i="12"/>
  <c r="BK30" i="12"/>
  <c r="BL30" i="12"/>
  <c r="BM30" i="12"/>
  <c r="BN30" i="12"/>
  <c r="BO30" i="12"/>
  <c r="BP30" i="12"/>
  <c r="BQ30" i="12"/>
  <c r="BR30" i="12"/>
  <c r="BS30" i="12"/>
  <c r="BT30" i="12"/>
  <c r="BU30" i="12"/>
  <c r="BV30" i="12"/>
  <c r="BW30" i="12"/>
  <c r="BX30" i="12"/>
  <c r="BY30" i="12"/>
  <c r="BZ30" i="12"/>
  <c r="CA30" i="12"/>
  <c r="CB30" i="12"/>
  <c r="AZ31" i="12"/>
  <c r="BA31" i="12"/>
  <c r="BB31" i="12"/>
  <c r="BC31" i="12"/>
  <c r="BD31" i="12"/>
  <c r="BE31" i="12"/>
  <c r="BF31" i="12"/>
  <c r="BG31" i="12"/>
  <c r="BH31" i="12"/>
  <c r="BI31" i="12"/>
  <c r="BJ31" i="12"/>
  <c r="BK31" i="12"/>
  <c r="BL31" i="12"/>
  <c r="BM31" i="12"/>
  <c r="BN31" i="12"/>
  <c r="BO31" i="12"/>
  <c r="BP31" i="12"/>
  <c r="BQ31" i="12"/>
  <c r="BR31" i="12"/>
  <c r="BS31" i="12"/>
  <c r="BT31" i="12"/>
  <c r="BU31" i="12"/>
  <c r="BV31" i="12"/>
  <c r="BW31" i="12"/>
  <c r="BX31" i="12"/>
  <c r="BY31" i="12"/>
  <c r="BZ31" i="12"/>
  <c r="CA31" i="12"/>
  <c r="CB31" i="12"/>
  <c r="AZ32" i="12"/>
  <c r="BA32" i="12"/>
  <c r="BB32" i="12"/>
  <c r="BC32" i="12"/>
  <c r="BD32" i="12"/>
  <c r="BE32" i="12"/>
  <c r="BF32" i="12"/>
  <c r="BG32" i="12"/>
  <c r="BH32" i="12"/>
  <c r="BI32" i="12"/>
  <c r="BJ32" i="12"/>
  <c r="BK32" i="12"/>
  <c r="BL32" i="12"/>
  <c r="BM32" i="12"/>
  <c r="BN32" i="12"/>
  <c r="BO32" i="12"/>
  <c r="BP32" i="12"/>
  <c r="BQ32" i="12"/>
  <c r="BR32" i="12"/>
  <c r="BS32" i="12"/>
  <c r="BT32" i="12"/>
  <c r="BU32" i="12"/>
  <c r="BV32" i="12"/>
  <c r="BW32" i="12"/>
  <c r="BX32" i="12"/>
  <c r="BY32" i="12"/>
  <c r="BZ32" i="12"/>
  <c r="CA32" i="12"/>
  <c r="CB32" i="12"/>
  <c r="AZ33" i="12"/>
  <c r="BA33" i="12"/>
  <c r="BB33" i="12"/>
  <c r="BC33" i="12"/>
  <c r="BD33" i="12"/>
  <c r="BE33" i="12"/>
  <c r="BF33" i="12"/>
  <c r="BG33" i="12"/>
  <c r="BH33" i="12"/>
  <c r="BI33" i="12"/>
  <c r="BJ33" i="12"/>
  <c r="BK33" i="12"/>
  <c r="BL33" i="12"/>
  <c r="BM33" i="12"/>
  <c r="BN33" i="12"/>
  <c r="BO33" i="12"/>
  <c r="BP33" i="12"/>
  <c r="BQ33" i="12"/>
  <c r="BR33" i="12"/>
  <c r="BS33" i="12"/>
  <c r="BT33" i="12"/>
  <c r="BU33" i="12"/>
  <c r="BV33" i="12"/>
  <c r="BW33" i="12"/>
  <c r="BX33" i="12"/>
  <c r="BY33" i="12"/>
  <c r="BZ33" i="12"/>
  <c r="CA33" i="12"/>
  <c r="CB33" i="12"/>
  <c r="AZ34" i="12"/>
  <c r="BA34" i="12"/>
  <c r="BB34" i="12"/>
  <c r="BC34" i="12"/>
  <c r="BD34" i="12"/>
  <c r="BE34" i="12"/>
  <c r="BF34" i="12"/>
  <c r="BG34" i="12"/>
  <c r="BH34" i="12"/>
  <c r="BI34" i="12"/>
  <c r="BJ34" i="12"/>
  <c r="BK34" i="12"/>
  <c r="BL34" i="12"/>
  <c r="BM34" i="12"/>
  <c r="BN34" i="12"/>
  <c r="BO34" i="12"/>
  <c r="BP34" i="12"/>
  <c r="BQ34" i="12"/>
  <c r="BR34" i="12"/>
  <c r="BS34" i="12"/>
  <c r="BT34" i="12"/>
  <c r="BU34" i="12"/>
  <c r="BV34" i="12"/>
  <c r="BW34" i="12"/>
  <c r="BX34" i="12"/>
  <c r="BY34" i="12"/>
  <c r="BZ34" i="12"/>
  <c r="CA34" i="12"/>
  <c r="CB34" i="12"/>
  <c r="AZ35" i="12"/>
  <c r="BA35" i="12"/>
  <c r="BB35" i="12"/>
  <c r="BC35" i="12"/>
  <c r="BD35" i="12"/>
  <c r="BE35" i="12"/>
  <c r="BF35" i="12"/>
  <c r="BG35" i="12"/>
  <c r="BH35" i="12"/>
  <c r="BI35" i="12"/>
  <c r="BJ35" i="12"/>
  <c r="BK35" i="12"/>
  <c r="BL35" i="12"/>
  <c r="BM35" i="12"/>
  <c r="BN35" i="12"/>
  <c r="BO35" i="12"/>
  <c r="BP35" i="12"/>
  <c r="BQ35" i="12"/>
  <c r="BR35" i="12"/>
  <c r="BS35" i="12"/>
  <c r="BT35" i="12"/>
  <c r="BU35" i="12"/>
  <c r="BV35" i="12"/>
  <c r="BW35" i="12"/>
  <c r="BX35" i="12"/>
  <c r="BY35" i="12"/>
  <c r="BZ35" i="12"/>
  <c r="CA35" i="12"/>
  <c r="CB35" i="12"/>
  <c r="AZ36" i="12"/>
  <c r="BA36" i="12"/>
  <c r="BB36" i="12"/>
  <c r="BC36" i="12"/>
  <c r="BD36" i="12"/>
  <c r="BE36" i="12"/>
  <c r="BF36" i="12"/>
  <c r="BG36" i="12"/>
  <c r="BH36" i="12"/>
  <c r="BI36" i="12"/>
  <c r="BJ36" i="12"/>
  <c r="BK36" i="12"/>
  <c r="BL36" i="12"/>
  <c r="BM36" i="12"/>
  <c r="BN36" i="12"/>
  <c r="BO36" i="12"/>
  <c r="BP36" i="12"/>
  <c r="BQ36" i="12"/>
  <c r="BR36" i="12"/>
  <c r="BS36" i="12"/>
  <c r="BT36" i="12"/>
  <c r="BU36" i="12"/>
  <c r="BV36" i="12"/>
  <c r="BW36" i="12"/>
  <c r="BX36" i="12"/>
  <c r="BY36" i="12"/>
  <c r="BZ36" i="12"/>
  <c r="CA36" i="12"/>
  <c r="CB36" i="12"/>
  <c r="AZ37" i="12"/>
  <c r="BA37" i="12"/>
  <c r="BB37" i="12"/>
  <c r="BC37" i="12"/>
  <c r="BD37" i="12"/>
  <c r="BE37" i="12"/>
  <c r="BF37" i="12"/>
  <c r="BG37" i="12"/>
  <c r="BH37" i="12"/>
  <c r="BI37" i="12"/>
  <c r="BJ37" i="12"/>
  <c r="BK37" i="12"/>
  <c r="BL37" i="12"/>
  <c r="BM37" i="12"/>
  <c r="BN37" i="12"/>
  <c r="BO37" i="12"/>
  <c r="BP37" i="12"/>
  <c r="BQ37" i="12"/>
  <c r="BR37" i="12"/>
  <c r="BS37" i="12"/>
  <c r="BT37" i="12"/>
  <c r="BU37" i="12"/>
  <c r="BV37" i="12"/>
  <c r="BW37" i="12"/>
  <c r="BX37" i="12"/>
  <c r="BY37" i="12"/>
  <c r="BZ37" i="12"/>
  <c r="CA37" i="12"/>
  <c r="CB37" i="12"/>
  <c r="AZ38" i="12"/>
  <c r="BA38" i="12"/>
  <c r="BB38" i="12"/>
  <c r="BC38" i="12"/>
  <c r="BD38" i="12"/>
  <c r="BE38" i="12"/>
  <c r="BF38" i="12"/>
  <c r="BG38" i="12"/>
  <c r="BH38" i="12"/>
  <c r="BI38" i="12"/>
  <c r="BJ38" i="12"/>
  <c r="BK38" i="12"/>
  <c r="BL38" i="12"/>
  <c r="BM38" i="12"/>
  <c r="BN38" i="12"/>
  <c r="BO38" i="12"/>
  <c r="BP38" i="12"/>
  <c r="BQ38" i="12"/>
  <c r="BR38" i="12"/>
  <c r="BS38" i="12"/>
  <c r="BT38" i="12"/>
  <c r="BU38" i="12"/>
  <c r="BV38" i="12"/>
  <c r="BW38" i="12"/>
  <c r="BX38" i="12"/>
  <c r="BY38" i="12"/>
  <c r="BZ38" i="12"/>
  <c r="CA38" i="12"/>
  <c r="CB38" i="12"/>
  <c r="AZ39" i="12"/>
  <c r="BA39" i="12"/>
  <c r="BB39" i="12"/>
  <c r="BC39" i="12"/>
  <c r="BD39" i="12"/>
  <c r="BE39" i="12"/>
  <c r="BF39" i="12"/>
  <c r="BG39" i="12"/>
  <c r="BH39" i="12"/>
  <c r="BI39" i="12"/>
  <c r="BJ39" i="12"/>
  <c r="BK39" i="12"/>
  <c r="BL39" i="12"/>
  <c r="BM39" i="12"/>
  <c r="BN39" i="12"/>
  <c r="BO39" i="12"/>
  <c r="BP39" i="12"/>
  <c r="BQ39" i="12"/>
  <c r="BR39" i="12"/>
  <c r="BS39" i="12"/>
  <c r="BT39" i="12"/>
  <c r="BU39" i="12"/>
  <c r="BV39" i="12"/>
  <c r="BW39" i="12"/>
  <c r="BX39" i="12"/>
  <c r="BY39" i="12"/>
  <c r="BZ39" i="12"/>
  <c r="CA39" i="12"/>
  <c r="CB39" i="12"/>
  <c r="AZ40" i="12"/>
  <c r="BA40" i="12"/>
  <c r="BB40" i="12"/>
  <c r="BC40" i="12"/>
  <c r="BD40" i="12"/>
  <c r="BE40" i="12"/>
  <c r="BF40" i="12"/>
  <c r="BG40" i="12"/>
  <c r="BH40" i="12"/>
  <c r="BI40" i="12"/>
  <c r="BJ40" i="12"/>
  <c r="BK40" i="12"/>
  <c r="BL40" i="12"/>
  <c r="BM40" i="12"/>
  <c r="BN40" i="12"/>
  <c r="BO40" i="12"/>
  <c r="BP40" i="12"/>
  <c r="BQ40" i="12"/>
  <c r="BR40" i="12"/>
  <c r="BS40" i="12"/>
  <c r="BT40" i="12"/>
  <c r="BU40" i="12"/>
  <c r="BV40" i="12"/>
  <c r="BW40" i="12"/>
  <c r="BX40" i="12"/>
  <c r="BY40" i="12"/>
  <c r="BZ40" i="12"/>
  <c r="CA40" i="12"/>
  <c r="CB40" i="12"/>
  <c r="AZ41" i="12"/>
  <c r="BA41" i="12"/>
  <c r="BB41" i="12"/>
  <c r="BC41" i="12"/>
  <c r="BD41" i="12"/>
  <c r="BE41" i="12"/>
  <c r="BF41" i="12"/>
  <c r="BG41" i="12"/>
  <c r="BH41" i="12"/>
  <c r="BI41" i="12"/>
  <c r="BJ41" i="12"/>
  <c r="BK41" i="12"/>
  <c r="BL41" i="12"/>
  <c r="BM41" i="12"/>
  <c r="BN41" i="12"/>
  <c r="BO41" i="12"/>
  <c r="BP41" i="12"/>
  <c r="BQ41" i="12"/>
  <c r="BR41" i="12"/>
  <c r="BS41" i="12"/>
  <c r="BT41" i="12"/>
  <c r="BU41" i="12"/>
  <c r="BV41" i="12"/>
  <c r="BW41" i="12"/>
  <c r="BX41" i="12"/>
  <c r="BY41" i="12"/>
  <c r="BZ41" i="12"/>
  <c r="CA41" i="12"/>
  <c r="CB41" i="12"/>
  <c r="AZ42" i="12"/>
  <c r="BA42" i="12"/>
  <c r="BB42" i="12"/>
  <c r="BC42" i="12"/>
  <c r="BD42" i="12"/>
  <c r="BE42" i="12"/>
  <c r="BF42" i="12"/>
  <c r="BG42" i="12"/>
  <c r="BH42" i="12"/>
  <c r="BI42" i="12"/>
  <c r="BJ42" i="12"/>
  <c r="BK42" i="12"/>
  <c r="BL42" i="12"/>
  <c r="BM42" i="12"/>
  <c r="BN42" i="12"/>
  <c r="BO42" i="12"/>
  <c r="BP42" i="12"/>
  <c r="BQ42" i="12"/>
  <c r="BR42" i="12"/>
  <c r="BS42" i="12"/>
  <c r="BT42" i="12"/>
  <c r="BU42" i="12"/>
  <c r="BV42" i="12"/>
  <c r="BW42" i="12"/>
  <c r="BX42" i="12"/>
  <c r="BY42" i="12"/>
  <c r="BZ42" i="12"/>
  <c r="CA42" i="12"/>
  <c r="CB42" i="12"/>
  <c r="AZ43" i="12"/>
  <c r="BA43" i="12"/>
  <c r="BB43" i="12"/>
  <c r="BC43" i="12"/>
  <c r="BD43" i="12"/>
  <c r="BE43" i="12"/>
  <c r="BF43" i="12"/>
  <c r="BG43" i="12"/>
  <c r="BH43" i="12"/>
  <c r="BI43" i="12"/>
  <c r="BJ43" i="12"/>
  <c r="BK43" i="12"/>
  <c r="BL43" i="12"/>
  <c r="BM43" i="12"/>
  <c r="BN43" i="12"/>
  <c r="BO43" i="12"/>
  <c r="BP43" i="12"/>
  <c r="BQ43" i="12"/>
  <c r="BR43" i="12"/>
  <c r="BS43" i="12"/>
  <c r="BT43" i="12"/>
  <c r="BU43" i="12"/>
  <c r="BV43" i="12"/>
  <c r="BW43" i="12"/>
  <c r="BX43" i="12"/>
  <c r="BY43" i="12"/>
  <c r="BZ43" i="12"/>
  <c r="CA43" i="12"/>
  <c r="CB43" i="12"/>
  <c r="AZ44" i="12"/>
  <c r="BA44" i="12"/>
  <c r="BB44" i="12"/>
  <c r="BC44" i="12"/>
  <c r="BD44" i="12"/>
  <c r="BE44" i="12"/>
  <c r="BF44" i="12"/>
  <c r="BG44" i="12"/>
  <c r="BH44" i="12"/>
  <c r="BI44" i="12"/>
  <c r="BJ44" i="12"/>
  <c r="BK44" i="12"/>
  <c r="BL44" i="12"/>
  <c r="BM44" i="12"/>
  <c r="BN44" i="12"/>
  <c r="BO44" i="12"/>
  <c r="BP44" i="12"/>
  <c r="BQ44" i="12"/>
  <c r="BR44" i="12"/>
  <c r="BS44" i="12"/>
  <c r="BT44" i="12"/>
  <c r="BU44" i="12"/>
  <c r="BV44" i="12"/>
  <c r="BW44" i="12"/>
  <c r="BX44" i="12"/>
  <c r="BY44" i="12"/>
  <c r="BZ44" i="12"/>
  <c r="CA44" i="12"/>
  <c r="CB44" i="12"/>
  <c r="AZ45" i="12"/>
  <c r="BA45" i="12"/>
  <c r="BB45" i="12"/>
  <c r="BC45" i="12"/>
  <c r="BD45" i="12"/>
  <c r="BE45" i="12"/>
  <c r="BF45" i="12"/>
  <c r="BG45" i="12"/>
  <c r="BH45" i="12"/>
  <c r="BI45" i="12"/>
  <c r="BJ45" i="12"/>
  <c r="BK45" i="12"/>
  <c r="BL45" i="12"/>
  <c r="BM45" i="12"/>
  <c r="BN45" i="12"/>
  <c r="BO45" i="12"/>
  <c r="BP45" i="12"/>
  <c r="BQ45" i="12"/>
  <c r="BR45" i="12"/>
  <c r="BS45" i="12"/>
  <c r="BT45" i="12"/>
  <c r="BU45" i="12"/>
  <c r="BV45" i="12"/>
  <c r="BW45" i="12"/>
  <c r="BX45" i="12"/>
  <c r="BY45" i="12"/>
  <c r="BZ45" i="12"/>
  <c r="CA45" i="12"/>
  <c r="CB45" i="12"/>
  <c r="AZ46" i="12"/>
  <c r="BA46" i="12"/>
  <c r="BB46" i="12"/>
  <c r="BC46" i="12"/>
  <c r="BD46" i="12"/>
  <c r="BE46" i="12"/>
  <c r="BF46" i="12"/>
  <c r="BG46" i="12"/>
  <c r="BH46" i="12"/>
  <c r="BI46" i="12"/>
  <c r="BJ46" i="12"/>
  <c r="BK46" i="12"/>
  <c r="BL46" i="12"/>
  <c r="BM46" i="12"/>
  <c r="BN46" i="12"/>
  <c r="BO46" i="12"/>
  <c r="BP46" i="12"/>
  <c r="BQ46" i="12"/>
  <c r="BR46" i="12"/>
  <c r="BS46" i="12"/>
  <c r="BT46" i="12"/>
  <c r="BU46" i="12"/>
  <c r="BV46" i="12"/>
  <c r="BW46" i="12"/>
  <c r="BX46" i="12"/>
  <c r="BY46" i="12"/>
  <c r="BZ46" i="12"/>
  <c r="CA46" i="12"/>
  <c r="CB46" i="12"/>
  <c r="AZ47" i="12"/>
  <c r="BA47" i="12"/>
  <c r="BB47" i="12"/>
  <c r="BC47" i="12"/>
  <c r="BD47" i="12"/>
  <c r="BE47" i="12"/>
  <c r="BF47" i="12"/>
  <c r="BG47" i="12"/>
  <c r="BH47" i="12"/>
  <c r="BI47" i="12"/>
  <c r="BJ47" i="12"/>
  <c r="BK47" i="12"/>
  <c r="BL47" i="12"/>
  <c r="BM47" i="12"/>
  <c r="BN47" i="12"/>
  <c r="BO47" i="12"/>
  <c r="BP47" i="12"/>
  <c r="BQ47" i="12"/>
  <c r="BR47" i="12"/>
  <c r="BS47" i="12"/>
  <c r="BT47" i="12"/>
  <c r="BU47" i="12"/>
  <c r="BV47" i="12"/>
  <c r="BW47" i="12"/>
  <c r="BX47" i="12"/>
  <c r="BY47" i="12"/>
  <c r="BZ47" i="12"/>
  <c r="CA47" i="12"/>
  <c r="CB47" i="12"/>
  <c r="AZ48" i="12"/>
  <c r="BA48" i="12"/>
  <c r="BB48" i="12"/>
  <c r="BC48" i="12"/>
  <c r="BD48" i="12"/>
  <c r="BE48" i="12"/>
  <c r="BF48" i="12"/>
  <c r="BG48" i="12"/>
  <c r="BH48" i="12"/>
  <c r="BI48" i="12"/>
  <c r="BJ48" i="12"/>
  <c r="BK48" i="12"/>
  <c r="BL48" i="12"/>
  <c r="BM48" i="12"/>
  <c r="BN48" i="12"/>
  <c r="BO48" i="12"/>
  <c r="BP48" i="12"/>
  <c r="BQ48" i="12"/>
  <c r="BR48" i="12"/>
  <c r="BS48" i="12"/>
  <c r="BT48" i="12"/>
  <c r="BU48" i="12"/>
  <c r="BV48" i="12"/>
  <c r="BW48" i="12"/>
  <c r="BX48" i="12"/>
  <c r="BY48" i="12"/>
  <c r="BZ48" i="12"/>
  <c r="CA48" i="12"/>
  <c r="CB48" i="12"/>
  <c r="AZ49" i="12"/>
  <c r="BA49" i="12"/>
  <c r="BB49" i="12"/>
  <c r="BC49" i="12"/>
  <c r="BD49" i="12"/>
  <c r="BE49" i="12"/>
  <c r="BF49" i="12"/>
  <c r="BG49" i="12"/>
  <c r="BH49" i="12"/>
  <c r="BI49" i="12"/>
  <c r="BJ49" i="12"/>
  <c r="BK49" i="12"/>
  <c r="BL49" i="12"/>
  <c r="BM49" i="12"/>
  <c r="BN49" i="12"/>
  <c r="BO49" i="12"/>
  <c r="BP49" i="12"/>
  <c r="BQ49" i="12"/>
  <c r="BR49" i="12"/>
  <c r="BS49" i="12"/>
  <c r="BT49" i="12"/>
  <c r="BU49" i="12"/>
  <c r="BV49" i="12"/>
  <c r="BW49" i="12"/>
  <c r="BX49" i="12"/>
  <c r="BY49" i="12"/>
  <c r="BZ49" i="12"/>
  <c r="CA49" i="12"/>
  <c r="CB49" i="12"/>
  <c r="AZ50" i="12"/>
  <c r="BA50" i="12"/>
  <c r="BB50" i="12"/>
  <c r="BC50" i="12"/>
  <c r="BD50" i="12"/>
  <c r="BE50" i="12"/>
  <c r="BF50" i="12"/>
  <c r="BG50" i="12"/>
  <c r="BH50" i="12"/>
  <c r="BI50" i="12"/>
  <c r="BJ50" i="12"/>
  <c r="BK50" i="12"/>
  <c r="BL50" i="12"/>
  <c r="BM50" i="12"/>
  <c r="BN50" i="12"/>
  <c r="BO50" i="12"/>
  <c r="BP50" i="12"/>
  <c r="BQ50" i="12"/>
  <c r="BR50" i="12"/>
  <c r="BS50" i="12"/>
  <c r="BT50" i="12"/>
  <c r="BU50" i="12"/>
  <c r="BV50" i="12"/>
  <c r="BW50" i="12"/>
  <c r="BX50" i="12"/>
  <c r="BY50" i="12"/>
  <c r="BZ50" i="12"/>
  <c r="CA50" i="12"/>
  <c r="CB50" i="12"/>
  <c r="AZ51" i="12"/>
  <c r="BA51" i="12"/>
  <c r="BB51" i="12"/>
  <c r="BC51" i="12"/>
  <c r="BD51" i="12"/>
  <c r="BE51" i="12"/>
  <c r="BF51" i="12"/>
  <c r="BG51" i="12"/>
  <c r="BH51" i="12"/>
  <c r="BI51" i="12"/>
  <c r="BJ51" i="12"/>
  <c r="BK51" i="12"/>
  <c r="BL51" i="12"/>
  <c r="BM51" i="12"/>
  <c r="BN51" i="12"/>
  <c r="BO51" i="12"/>
  <c r="BP51" i="12"/>
  <c r="BQ51" i="12"/>
  <c r="BR51" i="12"/>
  <c r="BS51" i="12"/>
  <c r="BT51" i="12"/>
  <c r="BU51" i="12"/>
  <c r="BV51" i="12"/>
  <c r="BW51" i="12"/>
  <c r="BX51" i="12"/>
  <c r="BY51" i="12"/>
  <c r="BZ51" i="12"/>
  <c r="CA51" i="12"/>
  <c r="CB51" i="12"/>
  <c r="AZ52" i="12"/>
  <c r="BA52" i="12"/>
  <c r="BB52" i="12"/>
  <c r="BC52" i="12"/>
  <c r="BD52" i="12"/>
  <c r="BE52" i="12"/>
  <c r="BF52" i="12"/>
  <c r="BG52" i="12"/>
  <c r="BH52" i="12"/>
  <c r="BI52" i="12"/>
  <c r="BJ52" i="12"/>
  <c r="BK52" i="12"/>
  <c r="BL52" i="12"/>
  <c r="BM52" i="12"/>
  <c r="BN52" i="12"/>
  <c r="BO52" i="12"/>
  <c r="BP52" i="12"/>
  <c r="BQ52" i="12"/>
  <c r="BR52" i="12"/>
  <c r="BS52" i="12"/>
  <c r="BT52" i="12"/>
  <c r="BU52" i="12"/>
  <c r="BV52" i="12"/>
  <c r="BW52" i="12"/>
  <c r="BX52" i="12"/>
  <c r="BY52" i="12"/>
  <c r="BZ52" i="12"/>
  <c r="CA52" i="12"/>
  <c r="CB52" i="12"/>
  <c r="AZ53" i="12"/>
  <c r="BA53" i="12"/>
  <c r="BB53" i="12"/>
  <c r="BC53" i="12"/>
  <c r="BD53" i="12"/>
  <c r="BE53" i="12"/>
  <c r="BF53" i="12"/>
  <c r="BG53" i="12"/>
  <c r="BH53" i="12"/>
  <c r="BI53" i="12"/>
  <c r="BJ53" i="12"/>
  <c r="BK53" i="12"/>
  <c r="BL53" i="12"/>
  <c r="BM53" i="12"/>
  <c r="BN53" i="12"/>
  <c r="BO53" i="12"/>
  <c r="BP53" i="12"/>
  <c r="BQ53" i="12"/>
  <c r="BR53" i="12"/>
  <c r="BS53" i="12"/>
  <c r="BT53" i="12"/>
  <c r="BU53" i="12"/>
  <c r="BV53" i="12"/>
  <c r="BW53" i="12"/>
  <c r="BX53" i="12"/>
  <c r="BY53" i="12"/>
  <c r="BZ53" i="12"/>
  <c r="CA53" i="12"/>
  <c r="CB53" i="12"/>
  <c r="AZ54" i="12"/>
  <c r="BA54" i="12"/>
  <c r="BB54" i="12"/>
  <c r="BC54" i="12"/>
  <c r="BD54" i="12"/>
  <c r="BE54" i="12"/>
  <c r="BF54" i="12"/>
  <c r="BG54" i="12"/>
  <c r="BH54" i="12"/>
  <c r="BI54" i="12"/>
  <c r="BJ54" i="12"/>
  <c r="BK54" i="12"/>
  <c r="BL54" i="12"/>
  <c r="BM54" i="12"/>
  <c r="BN54" i="12"/>
  <c r="BO54" i="12"/>
  <c r="BP54" i="12"/>
  <c r="BQ54" i="12"/>
  <c r="BR54" i="12"/>
  <c r="BS54" i="12"/>
  <c r="BT54" i="12"/>
  <c r="BU54" i="12"/>
  <c r="BV54" i="12"/>
  <c r="BW54" i="12"/>
  <c r="BX54" i="12"/>
  <c r="BY54" i="12"/>
  <c r="BZ54" i="12"/>
  <c r="CA54" i="12"/>
  <c r="CB54" i="12"/>
  <c r="AZ55" i="12"/>
  <c r="BA55" i="12"/>
  <c r="BB55" i="12"/>
  <c r="BC55" i="12"/>
  <c r="BD55" i="12"/>
  <c r="BE55" i="12"/>
  <c r="BF55" i="12"/>
  <c r="BG55" i="12"/>
  <c r="BH55" i="12"/>
  <c r="BI55" i="12"/>
  <c r="BJ55" i="12"/>
  <c r="BK55" i="12"/>
  <c r="BL55" i="12"/>
  <c r="BM55" i="12"/>
  <c r="BN55" i="12"/>
  <c r="BO55" i="12"/>
  <c r="BP55" i="12"/>
  <c r="BQ55" i="12"/>
  <c r="BR55" i="12"/>
  <c r="BS55" i="12"/>
  <c r="BT55" i="12"/>
  <c r="BU55" i="12"/>
  <c r="BV55" i="12"/>
  <c r="BW55" i="12"/>
  <c r="BX55" i="12"/>
  <c r="BY55" i="12"/>
  <c r="BZ55" i="12"/>
  <c r="CA55" i="12"/>
  <c r="CB55" i="12"/>
  <c r="AZ56" i="12"/>
  <c r="BA56" i="12"/>
  <c r="BB56" i="12"/>
  <c r="BC56" i="12"/>
  <c r="BD56" i="12"/>
  <c r="BE56" i="12"/>
  <c r="BF56" i="12"/>
  <c r="BG56" i="12"/>
  <c r="BH56" i="12"/>
  <c r="BI56" i="12"/>
  <c r="BJ56" i="12"/>
  <c r="BK56" i="12"/>
  <c r="BL56" i="12"/>
  <c r="BM56" i="12"/>
  <c r="BN56" i="12"/>
  <c r="BO56" i="12"/>
  <c r="BP56" i="12"/>
  <c r="BQ56" i="12"/>
  <c r="BR56" i="12"/>
  <c r="BS56" i="12"/>
  <c r="BT56" i="12"/>
  <c r="BU56" i="12"/>
  <c r="BV56" i="12"/>
  <c r="BW56" i="12"/>
  <c r="BX56" i="12"/>
  <c r="BY56" i="12"/>
  <c r="BZ56" i="12"/>
  <c r="CA56" i="12"/>
  <c r="CB56" i="12"/>
  <c r="AZ57" i="12"/>
  <c r="BA57" i="12"/>
  <c r="BB57" i="12"/>
  <c r="BC57" i="12"/>
  <c r="BD57" i="12"/>
  <c r="BE57" i="12"/>
  <c r="BF57" i="12"/>
  <c r="BG57" i="12"/>
  <c r="BH57" i="12"/>
  <c r="BI57" i="12"/>
  <c r="BJ57" i="12"/>
  <c r="BK57" i="12"/>
  <c r="BL57" i="12"/>
  <c r="BM57" i="12"/>
  <c r="BN57" i="12"/>
  <c r="BO57" i="12"/>
  <c r="BP57" i="12"/>
  <c r="BQ57" i="12"/>
  <c r="BR57" i="12"/>
  <c r="BS57" i="12"/>
  <c r="BT57" i="12"/>
  <c r="BU57" i="12"/>
  <c r="BV57" i="12"/>
  <c r="BW57" i="12"/>
  <c r="BX57" i="12"/>
  <c r="BY57" i="12"/>
  <c r="BZ57" i="12"/>
  <c r="CA57" i="12"/>
  <c r="CB57" i="12"/>
  <c r="AZ58" i="12"/>
  <c r="BA58" i="12"/>
  <c r="BB58" i="12"/>
  <c r="BC58" i="12"/>
  <c r="BD58" i="12"/>
  <c r="BE58" i="12"/>
  <c r="BF58" i="12"/>
  <c r="BG58" i="12"/>
  <c r="BH58" i="12"/>
  <c r="BI58" i="12"/>
  <c r="BJ58" i="12"/>
  <c r="BK58" i="12"/>
  <c r="BL58" i="12"/>
  <c r="BM58" i="12"/>
  <c r="BN58" i="12"/>
  <c r="BO58" i="12"/>
  <c r="BP58" i="12"/>
  <c r="BQ58" i="12"/>
  <c r="BR58" i="12"/>
  <c r="BS58" i="12"/>
  <c r="BT58" i="12"/>
  <c r="BU58" i="12"/>
  <c r="BV58" i="12"/>
  <c r="BW58" i="12"/>
  <c r="BX58" i="12"/>
  <c r="BY58" i="12"/>
  <c r="BZ58" i="12"/>
  <c r="CA58" i="12"/>
  <c r="CB58" i="12"/>
  <c r="AZ59" i="12"/>
  <c r="BA59" i="12"/>
  <c r="BB59" i="12"/>
  <c r="BC59" i="12"/>
  <c r="BD59" i="12"/>
  <c r="BE59" i="12"/>
  <c r="BF59" i="12"/>
  <c r="BG59" i="12"/>
  <c r="BH59" i="12"/>
  <c r="BI59" i="12"/>
  <c r="BJ59" i="12"/>
  <c r="BK59" i="12"/>
  <c r="BL59" i="12"/>
  <c r="BM59" i="12"/>
  <c r="BN59" i="12"/>
  <c r="BO59" i="12"/>
  <c r="BP59" i="12"/>
  <c r="BQ59" i="12"/>
  <c r="BR59" i="12"/>
  <c r="BS59" i="12"/>
  <c r="BT59" i="12"/>
  <c r="BU59" i="12"/>
  <c r="BV59" i="12"/>
  <c r="BW59" i="12"/>
  <c r="BX59" i="12"/>
  <c r="BY59" i="12"/>
  <c r="BZ59" i="12"/>
  <c r="CA59" i="12"/>
  <c r="CB59" i="12"/>
  <c r="AZ60" i="12"/>
  <c r="BA60" i="12"/>
  <c r="BB60" i="12"/>
  <c r="BC60" i="12"/>
  <c r="BD60" i="12"/>
  <c r="BE60" i="12"/>
  <c r="BF60" i="12"/>
  <c r="BG60" i="12"/>
  <c r="BH60" i="12"/>
  <c r="BI60" i="12"/>
  <c r="BJ60" i="12"/>
  <c r="BK60" i="12"/>
  <c r="BL60" i="12"/>
  <c r="BM60" i="12"/>
  <c r="BN60" i="12"/>
  <c r="BO60" i="12"/>
  <c r="BP60" i="12"/>
  <c r="BQ60" i="12"/>
  <c r="BR60" i="12"/>
  <c r="BS60" i="12"/>
  <c r="BT60" i="12"/>
  <c r="BU60" i="12"/>
  <c r="BV60" i="12"/>
  <c r="BW60" i="12"/>
  <c r="BX60" i="12"/>
  <c r="BY60" i="12"/>
  <c r="BZ60" i="12"/>
  <c r="CA60" i="12"/>
  <c r="CB60" i="12"/>
  <c r="AZ61" i="12"/>
  <c r="BA61" i="12"/>
  <c r="BB61" i="12"/>
  <c r="BC61" i="12"/>
  <c r="BD61" i="12"/>
  <c r="BE61" i="12"/>
  <c r="BF61" i="12"/>
  <c r="BG61" i="12"/>
  <c r="BH61" i="12"/>
  <c r="BI61" i="12"/>
  <c r="BJ61" i="12"/>
  <c r="BK61" i="12"/>
  <c r="BL61" i="12"/>
  <c r="BM61" i="12"/>
  <c r="BN61" i="12"/>
  <c r="BO61" i="12"/>
  <c r="BP61" i="12"/>
  <c r="BQ61" i="12"/>
  <c r="BR61" i="12"/>
  <c r="BS61" i="12"/>
  <c r="BT61" i="12"/>
  <c r="BU61" i="12"/>
  <c r="BV61" i="12"/>
  <c r="BW61" i="12"/>
  <c r="BX61" i="12"/>
  <c r="BY61" i="12"/>
  <c r="BZ61" i="12"/>
  <c r="CA61" i="12"/>
  <c r="CB61" i="12"/>
  <c r="AZ62" i="12"/>
  <c r="BA62" i="12"/>
  <c r="BB62" i="12"/>
  <c r="BC62" i="12"/>
  <c r="BD62" i="12"/>
  <c r="BE62" i="12"/>
  <c r="BF62" i="12"/>
  <c r="BG62" i="12"/>
  <c r="BH62" i="12"/>
  <c r="BI62" i="12"/>
  <c r="BJ62" i="12"/>
  <c r="BK62" i="12"/>
  <c r="BL62" i="12"/>
  <c r="BM62" i="12"/>
  <c r="BN62" i="12"/>
  <c r="BO62" i="12"/>
  <c r="BP62" i="12"/>
  <c r="BQ62" i="12"/>
  <c r="BR62" i="12"/>
  <c r="BS62" i="12"/>
  <c r="BT62" i="12"/>
  <c r="BU62" i="12"/>
  <c r="BV62" i="12"/>
  <c r="BW62" i="12"/>
  <c r="BX62" i="12"/>
  <c r="BY62" i="12"/>
  <c r="BZ62" i="12"/>
  <c r="CA62" i="12"/>
  <c r="CB62" i="12"/>
  <c r="AZ63" i="12"/>
  <c r="BA63" i="12"/>
  <c r="BB63" i="12"/>
  <c r="BC63" i="12"/>
  <c r="BD63" i="12"/>
  <c r="BE63" i="12"/>
  <c r="BF63" i="12"/>
  <c r="BG63" i="12"/>
  <c r="BH63" i="12"/>
  <c r="BI63" i="12"/>
  <c r="BJ63" i="12"/>
  <c r="BK63" i="12"/>
  <c r="BL63" i="12"/>
  <c r="BM63" i="12"/>
  <c r="BN63" i="12"/>
  <c r="BO63" i="12"/>
  <c r="BP63" i="12"/>
  <c r="BQ63" i="12"/>
  <c r="BR63" i="12"/>
  <c r="BS63" i="12"/>
  <c r="BT63" i="12"/>
  <c r="BU63" i="12"/>
  <c r="BV63" i="12"/>
  <c r="BW63" i="12"/>
  <c r="BX63" i="12"/>
  <c r="BY63" i="12"/>
  <c r="BZ63" i="12"/>
  <c r="CA63" i="12"/>
  <c r="CB63" i="12"/>
  <c r="AZ64" i="12"/>
  <c r="BA64" i="12"/>
  <c r="BB64" i="12"/>
  <c r="BC64" i="12"/>
  <c r="BD64" i="12"/>
  <c r="BE64" i="12"/>
  <c r="BF64" i="12"/>
  <c r="BG64" i="12"/>
  <c r="BH64" i="12"/>
  <c r="BI64" i="12"/>
  <c r="BJ64" i="12"/>
  <c r="BK64" i="12"/>
  <c r="BL64" i="12"/>
  <c r="BM64" i="12"/>
  <c r="BN64" i="12"/>
  <c r="BO64" i="12"/>
  <c r="BP64" i="12"/>
  <c r="BQ64" i="12"/>
  <c r="BR64" i="12"/>
  <c r="BS64" i="12"/>
  <c r="BT64" i="12"/>
  <c r="BU64" i="12"/>
  <c r="BV64" i="12"/>
  <c r="BW64" i="12"/>
  <c r="BX64" i="12"/>
  <c r="BY64" i="12"/>
  <c r="AZ65" i="12"/>
  <c r="BA65" i="12"/>
  <c r="BB65" i="12"/>
  <c r="BC65" i="12"/>
  <c r="BD65" i="12"/>
  <c r="BE65" i="12"/>
  <c r="BF65" i="12"/>
  <c r="BG65" i="12"/>
  <c r="BH65" i="12"/>
  <c r="BI65" i="12"/>
  <c r="BJ65" i="12"/>
  <c r="BK65" i="12"/>
  <c r="BL65" i="12"/>
  <c r="BM65" i="12"/>
  <c r="BN65" i="12"/>
  <c r="BO65" i="12"/>
  <c r="BP65" i="12"/>
  <c r="BQ65" i="12"/>
  <c r="BR65" i="12"/>
  <c r="BS65" i="12"/>
  <c r="BT65" i="12"/>
  <c r="BU65" i="12"/>
  <c r="BV65" i="12"/>
  <c r="BW65" i="12"/>
  <c r="BX65" i="12"/>
  <c r="BY65" i="12"/>
  <c r="BZ65" i="12"/>
  <c r="CA65" i="12"/>
  <c r="CB65" i="12"/>
  <c r="AZ66" i="12"/>
  <c r="BA66" i="12"/>
  <c r="BB66" i="12"/>
  <c r="BC66" i="12"/>
  <c r="BD66" i="12"/>
  <c r="BE66" i="12"/>
  <c r="BF66" i="12"/>
  <c r="BG66" i="12"/>
  <c r="BH66" i="12"/>
  <c r="BI66" i="12"/>
  <c r="BJ66" i="12"/>
  <c r="BK66" i="12"/>
  <c r="BL66" i="12"/>
  <c r="BM66" i="12"/>
  <c r="BN66" i="12"/>
  <c r="BO66" i="12"/>
  <c r="BP66" i="12"/>
  <c r="BQ66" i="12"/>
  <c r="BR66" i="12"/>
  <c r="BS66" i="12"/>
  <c r="BT66" i="12"/>
  <c r="BU66" i="12"/>
  <c r="BV66" i="12"/>
  <c r="BW66" i="12"/>
  <c r="BX66" i="12"/>
  <c r="BY66" i="12"/>
  <c r="BZ66" i="12"/>
  <c r="CA66" i="12"/>
  <c r="CB66" i="12"/>
  <c r="AZ67" i="12"/>
  <c r="BA67" i="12"/>
  <c r="BB67" i="12"/>
  <c r="BC67" i="12"/>
  <c r="BD67" i="12"/>
  <c r="BE67" i="12"/>
  <c r="BF67" i="12"/>
  <c r="BG67" i="12"/>
  <c r="BH67" i="12"/>
  <c r="BI67" i="12"/>
  <c r="BJ67" i="12"/>
  <c r="BK67" i="12"/>
  <c r="BL67" i="12"/>
  <c r="BM67" i="12"/>
  <c r="BN67" i="12"/>
  <c r="BO67" i="12"/>
  <c r="BP67" i="12"/>
  <c r="BQ67" i="12"/>
  <c r="BR67" i="12"/>
  <c r="BS67" i="12"/>
  <c r="BT67" i="12"/>
  <c r="BU67" i="12"/>
  <c r="BV67" i="12"/>
  <c r="BW67" i="12"/>
  <c r="BX67" i="12"/>
  <c r="BY67" i="12"/>
  <c r="BZ67" i="12"/>
  <c r="CA67" i="12"/>
  <c r="CB67" i="12"/>
  <c r="AZ68" i="12"/>
  <c r="BA68" i="12"/>
  <c r="BB68" i="12"/>
  <c r="BC68" i="12"/>
  <c r="BD68" i="12"/>
  <c r="BE68" i="12"/>
  <c r="BF68" i="12"/>
  <c r="BG68" i="12"/>
  <c r="BH68" i="12"/>
  <c r="BI68" i="12"/>
  <c r="BJ68" i="12"/>
  <c r="BK68" i="12"/>
  <c r="BL68" i="12"/>
  <c r="BM68" i="12"/>
  <c r="BN68" i="12"/>
  <c r="BO68" i="12"/>
  <c r="BP68" i="12"/>
  <c r="BQ68" i="12"/>
  <c r="BR68" i="12"/>
  <c r="BS68" i="12"/>
  <c r="BT68" i="12"/>
  <c r="BU68" i="12"/>
  <c r="BV68" i="12"/>
  <c r="BW68" i="12"/>
  <c r="BX68" i="12"/>
  <c r="BY68" i="12"/>
  <c r="BZ68" i="12"/>
  <c r="CA68" i="12"/>
  <c r="AZ69" i="12"/>
  <c r="BA69" i="12"/>
  <c r="BB69" i="12"/>
  <c r="BC69" i="12"/>
  <c r="BD69" i="12"/>
  <c r="BE69" i="12"/>
  <c r="BF69" i="12"/>
  <c r="BG69" i="12"/>
  <c r="BH69" i="12"/>
  <c r="BI69" i="12"/>
  <c r="BJ69" i="12"/>
  <c r="BK69" i="12"/>
  <c r="BL69" i="12"/>
  <c r="BM69" i="12"/>
  <c r="BN69" i="12"/>
  <c r="BQ69" i="12"/>
  <c r="BR69" i="12"/>
  <c r="BS69" i="12"/>
  <c r="BT69" i="12"/>
  <c r="BU69" i="12"/>
  <c r="BV69" i="12"/>
  <c r="BW69" i="12"/>
  <c r="BX69" i="12"/>
  <c r="BY69" i="12"/>
  <c r="BZ69" i="12"/>
  <c r="CB69" i="12"/>
  <c r="AZ70" i="12"/>
  <c r="BA70" i="12"/>
  <c r="BB70" i="12"/>
  <c r="BC70" i="12"/>
  <c r="BD70" i="12"/>
  <c r="BE70" i="12"/>
  <c r="BF70" i="12"/>
  <c r="BG70" i="12"/>
  <c r="BH70" i="12"/>
  <c r="BI70" i="12"/>
  <c r="BJ70" i="12"/>
  <c r="BK70" i="12"/>
  <c r="BL70" i="12"/>
  <c r="BM70" i="12"/>
  <c r="BN70" i="12"/>
  <c r="BO70" i="12"/>
  <c r="BP70" i="12"/>
  <c r="BQ70" i="12"/>
  <c r="BR70" i="12"/>
  <c r="BS70" i="12"/>
  <c r="BT70" i="12"/>
  <c r="BU70" i="12"/>
  <c r="BV70" i="12"/>
  <c r="BW70" i="12"/>
  <c r="BX70" i="12"/>
  <c r="BY70" i="12"/>
  <c r="BZ70" i="12"/>
  <c r="CA70" i="12"/>
  <c r="CB70" i="12"/>
  <c r="AZ71" i="12"/>
  <c r="BA71" i="12"/>
  <c r="BB71" i="12"/>
  <c r="BC71" i="12"/>
  <c r="BD71" i="12"/>
  <c r="BE71" i="12"/>
  <c r="BF71" i="12"/>
  <c r="BG71" i="12"/>
  <c r="BH71" i="12"/>
  <c r="BI71" i="12"/>
  <c r="BJ71" i="12"/>
  <c r="BK71" i="12"/>
  <c r="BL71" i="12"/>
  <c r="BM71" i="12"/>
  <c r="BN71" i="12"/>
  <c r="BO71" i="12"/>
  <c r="BP71" i="12"/>
  <c r="BQ71" i="12"/>
  <c r="BR71" i="12"/>
  <c r="BS71" i="12"/>
  <c r="BT71" i="12"/>
  <c r="BU71" i="12"/>
  <c r="BV71" i="12"/>
  <c r="BW71" i="12"/>
  <c r="BX71" i="12"/>
  <c r="BY71" i="12"/>
  <c r="BZ71" i="12"/>
  <c r="CA71" i="12"/>
  <c r="CB71" i="12"/>
  <c r="AZ72" i="12"/>
  <c r="BA72" i="12"/>
  <c r="BB72" i="12"/>
  <c r="BC72" i="12"/>
  <c r="BD72" i="12"/>
  <c r="BE72" i="12"/>
  <c r="BF72" i="12"/>
  <c r="BG72" i="12"/>
  <c r="BH72" i="12"/>
  <c r="BI72" i="12"/>
  <c r="BJ72" i="12"/>
  <c r="BK72" i="12"/>
  <c r="BL72" i="12"/>
  <c r="BM72" i="12"/>
  <c r="BN72" i="12"/>
  <c r="BO72" i="12"/>
  <c r="BP72" i="12"/>
  <c r="BQ72" i="12"/>
  <c r="BR72" i="12"/>
  <c r="BS72" i="12"/>
  <c r="BT72" i="12"/>
  <c r="BU72" i="12"/>
  <c r="BV72" i="12"/>
  <c r="BW72" i="12"/>
  <c r="BX72" i="12"/>
  <c r="BY72" i="12"/>
  <c r="BZ72" i="12"/>
  <c r="CA72" i="12"/>
  <c r="CB72" i="12"/>
  <c r="AZ73" i="12"/>
  <c r="BA73" i="12"/>
  <c r="BB73" i="12"/>
  <c r="BC73" i="12"/>
  <c r="BD73" i="12"/>
  <c r="BE73" i="12"/>
  <c r="BF73" i="12"/>
  <c r="BG73" i="12"/>
  <c r="BH73" i="12"/>
  <c r="BI73" i="12"/>
  <c r="BJ73" i="12"/>
  <c r="BK73" i="12"/>
  <c r="BL73" i="12"/>
  <c r="BM73" i="12"/>
  <c r="BN73" i="12"/>
  <c r="BO73" i="12"/>
  <c r="BP73" i="12"/>
  <c r="BQ73" i="12"/>
  <c r="BR73" i="12"/>
  <c r="BS73" i="12"/>
  <c r="BT73" i="12"/>
  <c r="BU73" i="12"/>
  <c r="BV73" i="12"/>
  <c r="BW73" i="12"/>
  <c r="BX73" i="12"/>
  <c r="BY73" i="12"/>
  <c r="BZ73" i="12"/>
  <c r="CA73" i="12"/>
  <c r="CB73" i="12"/>
  <c r="AZ74" i="12"/>
  <c r="BA74" i="12"/>
  <c r="BB74" i="12"/>
  <c r="BC74" i="12"/>
  <c r="BD74" i="12"/>
  <c r="BE74" i="12"/>
  <c r="BF74" i="12"/>
  <c r="BG74" i="12"/>
  <c r="BH74" i="12"/>
  <c r="BI74" i="12"/>
  <c r="BJ74" i="12"/>
  <c r="BK74" i="12"/>
  <c r="BL74" i="12"/>
  <c r="BM74" i="12"/>
  <c r="BN74" i="12"/>
  <c r="BO74" i="12"/>
  <c r="BP74" i="12"/>
  <c r="BQ74" i="12"/>
  <c r="BR74" i="12"/>
  <c r="BS74" i="12"/>
  <c r="BT74" i="12"/>
  <c r="BU74" i="12"/>
  <c r="BV74" i="12"/>
  <c r="BW74" i="12"/>
  <c r="BX74" i="12"/>
  <c r="BY74" i="12"/>
  <c r="BZ74" i="12"/>
  <c r="CA74" i="12"/>
  <c r="CB74" i="12"/>
  <c r="AZ75" i="12"/>
  <c r="BA75" i="12"/>
  <c r="BB75" i="12"/>
  <c r="BC75" i="12"/>
  <c r="BD75" i="12"/>
  <c r="BE75" i="12"/>
  <c r="BF75" i="12"/>
  <c r="BG75" i="12"/>
  <c r="BH75" i="12"/>
  <c r="BI75" i="12"/>
  <c r="BJ75" i="12"/>
  <c r="BK75" i="12"/>
  <c r="BL75" i="12"/>
  <c r="BM75" i="12"/>
  <c r="BN75" i="12"/>
  <c r="BO75" i="12"/>
  <c r="BP75" i="12"/>
  <c r="BQ75" i="12"/>
  <c r="BR75" i="12"/>
  <c r="BS75" i="12"/>
  <c r="BT75" i="12"/>
  <c r="BU75" i="12"/>
  <c r="BV75" i="12"/>
  <c r="BW75" i="12"/>
  <c r="BX75" i="12"/>
  <c r="BY75" i="12"/>
  <c r="BZ75" i="12"/>
  <c r="CA75" i="12"/>
  <c r="CB75" i="12"/>
  <c r="AZ76" i="12"/>
  <c r="BA76" i="12"/>
  <c r="BB76" i="12"/>
  <c r="BC76" i="12"/>
  <c r="BD76" i="12"/>
  <c r="BE76" i="12"/>
  <c r="BF76" i="12"/>
  <c r="BG76" i="12"/>
  <c r="BH76" i="12"/>
  <c r="BI76" i="12"/>
  <c r="BJ76" i="12"/>
  <c r="BK76" i="12"/>
  <c r="BL76" i="12"/>
  <c r="BM76" i="12"/>
  <c r="BN76" i="12"/>
  <c r="BO76" i="12"/>
  <c r="BP76" i="12"/>
  <c r="BQ76" i="12"/>
  <c r="BR76" i="12"/>
  <c r="BS76" i="12"/>
  <c r="BT76" i="12"/>
  <c r="BU76" i="12"/>
  <c r="BV76" i="12"/>
  <c r="BW76" i="12"/>
  <c r="BX76" i="12"/>
  <c r="BY76" i="12"/>
  <c r="BZ76" i="12"/>
  <c r="CA76" i="12"/>
  <c r="CB76" i="12"/>
  <c r="AZ77" i="12"/>
  <c r="BA77" i="12"/>
  <c r="BB77" i="12"/>
  <c r="BC77" i="12"/>
  <c r="BD77" i="12"/>
  <c r="BE77" i="12"/>
  <c r="BF77" i="12"/>
  <c r="BG77" i="12"/>
  <c r="BH77" i="12"/>
  <c r="BI77" i="12"/>
  <c r="BJ77" i="12"/>
  <c r="BK77" i="12"/>
  <c r="BL77" i="12"/>
  <c r="BM77" i="12"/>
  <c r="BN77" i="12"/>
  <c r="BO77" i="12"/>
  <c r="BP77" i="12"/>
  <c r="BQ77" i="12"/>
  <c r="BR77" i="12"/>
  <c r="BS77" i="12"/>
  <c r="BT77" i="12"/>
  <c r="BU77" i="12"/>
  <c r="BV77" i="12"/>
  <c r="BW77" i="12"/>
  <c r="BX77" i="12"/>
  <c r="BY77" i="12"/>
  <c r="BZ77" i="12"/>
  <c r="CA77" i="12"/>
  <c r="CB77" i="12"/>
  <c r="AZ78" i="12"/>
  <c r="BA78" i="12"/>
  <c r="BB78" i="12"/>
  <c r="BC78" i="12"/>
  <c r="BD78" i="12"/>
  <c r="BE78" i="12"/>
  <c r="BF78" i="12"/>
  <c r="BG78" i="12"/>
  <c r="BH78" i="12"/>
  <c r="BI78" i="12"/>
  <c r="BJ78" i="12"/>
  <c r="BK78" i="12"/>
  <c r="BL78" i="12"/>
  <c r="BM78" i="12"/>
  <c r="BN78" i="12"/>
  <c r="BO78" i="12"/>
  <c r="BP78" i="12"/>
  <c r="BQ78" i="12"/>
  <c r="BR78" i="12"/>
  <c r="BS78" i="12"/>
  <c r="BT78" i="12"/>
  <c r="BU78" i="12"/>
  <c r="BV78" i="12"/>
  <c r="BW78" i="12"/>
  <c r="BX78" i="12"/>
  <c r="BY78" i="12"/>
  <c r="BZ78" i="12"/>
  <c r="CA78" i="12"/>
  <c r="CB78" i="12"/>
  <c r="AZ79" i="12"/>
  <c r="BA79" i="12"/>
  <c r="BB79" i="12"/>
  <c r="BC79" i="12"/>
  <c r="BD79" i="12"/>
  <c r="BE79" i="12"/>
  <c r="BF79" i="12"/>
  <c r="BG79" i="12"/>
  <c r="BH79" i="12"/>
  <c r="BI79" i="12"/>
  <c r="BJ79" i="12"/>
  <c r="BK79" i="12"/>
  <c r="BL79" i="12"/>
  <c r="BM79" i="12"/>
  <c r="BN79" i="12"/>
  <c r="BO79" i="12"/>
  <c r="BP79" i="12"/>
  <c r="BQ79" i="12"/>
  <c r="BR79" i="12"/>
  <c r="BS79" i="12"/>
  <c r="BT79" i="12"/>
  <c r="BU79" i="12"/>
  <c r="BV79" i="12"/>
  <c r="BW79" i="12"/>
  <c r="BX79" i="12"/>
  <c r="BY79" i="12"/>
  <c r="BZ79" i="12"/>
  <c r="CA79" i="12"/>
  <c r="CB79" i="12"/>
  <c r="AZ80" i="12"/>
  <c r="BA80" i="12"/>
  <c r="BB80" i="12"/>
  <c r="BC80" i="12"/>
  <c r="BD80" i="12"/>
  <c r="BE80" i="12"/>
  <c r="BF80" i="12"/>
  <c r="BG80" i="12"/>
  <c r="BH80" i="12"/>
  <c r="BI80" i="12"/>
  <c r="BJ80" i="12"/>
  <c r="BK80" i="12"/>
  <c r="BL80" i="12"/>
  <c r="BM80" i="12"/>
  <c r="BN80" i="12"/>
  <c r="BO80" i="12"/>
  <c r="BP80" i="12"/>
  <c r="BQ80" i="12"/>
  <c r="BR80" i="12"/>
  <c r="BS80" i="12"/>
  <c r="BT80" i="12"/>
  <c r="BU80" i="12"/>
  <c r="BV80" i="12"/>
  <c r="BW80" i="12"/>
  <c r="BX80" i="12"/>
  <c r="BY80" i="12"/>
  <c r="BZ80" i="12"/>
  <c r="CA80" i="12"/>
  <c r="CB80" i="12"/>
  <c r="AZ81" i="12"/>
  <c r="BA81" i="12"/>
  <c r="BB81" i="12"/>
  <c r="BC81" i="12"/>
  <c r="BD81" i="12"/>
  <c r="BE81" i="12"/>
  <c r="BF81" i="12"/>
  <c r="BG81" i="12"/>
  <c r="BH81" i="12"/>
  <c r="BI81" i="12"/>
  <c r="BJ81" i="12"/>
  <c r="BK81" i="12"/>
  <c r="BL81" i="12"/>
  <c r="BM81" i="12"/>
  <c r="BN81" i="12"/>
  <c r="BO81" i="12"/>
  <c r="BP81" i="12"/>
  <c r="BQ81" i="12"/>
  <c r="BR81" i="12"/>
  <c r="BS81" i="12"/>
  <c r="BT81" i="12"/>
  <c r="BU81" i="12"/>
  <c r="BV81" i="12"/>
  <c r="BW81" i="12"/>
  <c r="BX81" i="12"/>
  <c r="BY81" i="12"/>
  <c r="BZ81" i="12"/>
  <c r="CA81" i="12"/>
  <c r="CB81" i="12"/>
  <c r="AZ82" i="12"/>
  <c r="BA82" i="12"/>
  <c r="BB82" i="12"/>
  <c r="BC82" i="12"/>
  <c r="BD82" i="12"/>
  <c r="BE82" i="12"/>
  <c r="BF82" i="12"/>
  <c r="BG82" i="12"/>
  <c r="BH82" i="12"/>
  <c r="BI82" i="12"/>
  <c r="BJ82" i="12"/>
  <c r="BK82" i="12"/>
  <c r="BL82" i="12"/>
  <c r="BM82" i="12"/>
  <c r="BN82" i="12"/>
  <c r="BO82" i="12"/>
  <c r="BP82" i="12"/>
  <c r="BQ82" i="12"/>
  <c r="BR82" i="12"/>
  <c r="BS82" i="12"/>
  <c r="BT82" i="12"/>
  <c r="BU82" i="12"/>
  <c r="BV82" i="12"/>
  <c r="BW82" i="12"/>
  <c r="BX82" i="12"/>
  <c r="BY82" i="12"/>
  <c r="BZ82" i="12"/>
  <c r="CA82" i="12"/>
  <c r="CB82" i="12"/>
  <c r="AZ83" i="12"/>
  <c r="BA83" i="12"/>
  <c r="BB83" i="12"/>
  <c r="BC83" i="12"/>
  <c r="BD83" i="12"/>
  <c r="BE83" i="12"/>
  <c r="BF83" i="12"/>
  <c r="BG83" i="12"/>
  <c r="BH83" i="12"/>
  <c r="BI83" i="12"/>
  <c r="BJ83" i="12"/>
  <c r="BK83" i="12"/>
  <c r="BL83" i="12"/>
  <c r="BM83" i="12"/>
  <c r="BN83" i="12"/>
  <c r="BO83" i="12"/>
  <c r="BP83" i="12"/>
  <c r="BQ83" i="12"/>
  <c r="BR83" i="12"/>
  <c r="BS83" i="12"/>
  <c r="BT83" i="12"/>
  <c r="BU83" i="12"/>
  <c r="BV83" i="12"/>
  <c r="BW83" i="12"/>
  <c r="BX83" i="12"/>
  <c r="BY83" i="12"/>
  <c r="BZ83" i="12"/>
  <c r="CA83" i="12"/>
  <c r="CB83" i="12"/>
  <c r="AZ84" i="12"/>
  <c r="BA84" i="12"/>
  <c r="BB84" i="12"/>
  <c r="BC84" i="12"/>
  <c r="BD84" i="12"/>
  <c r="BE84" i="12"/>
  <c r="BF84" i="12"/>
  <c r="BG84" i="12"/>
  <c r="BH84" i="12"/>
  <c r="BI84" i="12"/>
  <c r="BJ84" i="12"/>
  <c r="BK84" i="12"/>
  <c r="BL84" i="12"/>
  <c r="BM84" i="12"/>
  <c r="BN84" i="12"/>
  <c r="BO84" i="12"/>
  <c r="BP84" i="12"/>
  <c r="BQ84" i="12"/>
  <c r="BR84" i="12"/>
  <c r="BS84" i="12"/>
  <c r="BT84" i="12"/>
  <c r="BU84" i="12"/>
  <c r="BV84" i="12"/>
  <c r="BW84" i="12"/>
  <c r="BX84" i="12"/>
  <c r="BY84" i="12"/>
  <c r="BZ84" i="12"/>
  <c r="CA84" i="12"/>
  <c r="CB84" i="12"/>
  <c r="AZ85" i="12"/>
  <c r="BA85" i="12"/>
  <c r="BB85" i="12"/>
  <c r="BC85" i="12"/>
  <c r="BD85" i="12"/>
  <c r="BE85" i="12"/>
  <c r="BF85" i="12"/>
  <c r="BG85" i="12"/>
  <c r="BH85" i="12"/>
  <c r="BI85" i="12"/>
  <c r="BJ85" i="12"/>
  <c r="BK85" i="12"/>
  <c r="BL85" i="12"/>
  <c r="BM85" i="12"/>
  <c r="BN85" i="12"/>
  <c r="BO85" i="12"/>
  <c r="BP85" i="12"/>
  <c r="BQ85" i="12"/>
  <c r="BR85" i="12"/>
  <c r="BS85" i="12"/>
  <c r="BT85" i="12"/>
  <c r="BU85" i="12"/>
  <c r="BV85" i="12"/>
  <c r="BW85" i="12"/>
  <c r="BX85" i="12"/>
  <c r="BY85" i="12"/>
  <c r="BZ85" i="12"/>
  <c r="CA85" i="12"/>
  <c r="CB85" i="12"/>
  <c r="AZ86" i="12"/>
  <c r="BA86" i="12"/>
  <c r="BB86" i="12"/>
  <c r="BC86" i="12"/>
  <c r="BD86" i="12"/>
  <c r="BE86" i="12"/>
  <c r="BF86" i="12"/>
  <c r="BG86" i="12"/>
  <c r="BH86" i="12"/>
  <c r="BI86" i="12"/>
  <c r="BJ86" i="12"/>
  <c r="BK86" i="12"/>
  <c r="BL86" i="12"/>
  <c r="BM86" i="12"/>
  <c r="BN86" i="12"/>
  <c r="BO86" i="12"/>
  <c r="BP86" i="12"/>
  <c r="BQ86" i="12"/>
  <c r="BR86" i="12"/>
  <c r="BS86" i="12"/>
  <c r="BT86" i="12"/>
  <c r="BU86" i="12"/>
  <c r="BV86" i="12"/>
  <c r="BW86" i="12"/>
  <c r="BX86" i="12"/>
  <c r="BY86" i="12"/>
  <c r="BZ86" i="12"/>
  <c r="CA86" i="12"/>
  <c r="CB86" i="12"/>
  <c r="AZ87" i="12"/>
  <c r="BA87" i="12"/>
  <c r="BB87" i="12"/>
  <c r="BC87" i="12"/>
  <c r="BD87" i="12"/>
  <c r="BE87" i="12"/>
  <c r="BF87" i="12"/>
  <c r="BG87" i="12"/>
  <c r="BH87" i="12"/>
  <c r="BI87" i="12"/>
  <c r="BJ87" i="12"/>
  <c r="BK87" i="12"/>
  <c r="BL87" i="12"/>
  <c r="BM87" i="12"/>
  <c r="BN87" i="12"/>
  <c r="BO87" i="12"/>
  <c r="BP87" i="12"/>
  <c r="BQ87" i="12"/>
  <c r="BR87" i="12"/>
  <c r="BS87" i="12"/>
  <c r="BT87" i="12"/>
  <c r="BU87" i="12"/>
  <c r="BV87" i="12"/>
  <c r="BW87" i="12"/>
  <c r="BX87" i="12"/>
  <c r="BY87" i="12"/>
  <c r="BZ87" i="12"/>
  <c r="CA87" i="12"/>
  <c r="CB87" i="12"/>
  <c r="AZ88" i="12"/>
  <c r="BA88" i="12"/>
  <c r="BB88" i="12"/>
  <c r="BC88" i="12"/>
  <c r="BD88" i="12"/>
  <c r="BE88" i="12"/>
  <c r="BF88" i="12"/>
  <c r="BG88" i="12"/>
  <c r="BH88" i="12"/>
  <c r="BI88" i="12"/>
  <c r="BJ88" i="12"/>
  <c r="BK88" i="12"/>
  <c r="BL88" i="12"/>
  <c r="BM88" i="12"/>
  <c r="BN88" i="12"/>
  <c r="BO88" i="12"/>
  <c r="BP88" i="12"/>
  <c r="BQ88" i="12"/>
  <c r="BR88" i="12"/>
  <c r="BS88" i="12"/>
  <c r="BT88" i="12"/>
  <c r="BU88" i="12"/>
  <c r="BV88" i="12"/>
  <c r="BW88" i="12"/>
  <c r="BX88" i="12"/>
  <c r="BY88" i="12"/>
  <c r="BZ88" i="12"/>
  <c r="CA88" i="12"/>
  <c r="CB88" i="12"/>
  <c r="AZ89" i="12"/>
  <c r="BA89" i="12"/>
  <c r="BB89" i="12"/>
  <c r="BC89" i="12"/>
  <c r="BD89" i="12"/>
  <c r="BE89" i="12"/>
  <c r="BF89" i="12"/>
  <c r="BG89" i="12"/>
  <c r="BH89" i="12"/>
  <c r="BI89" i="12"/>
  <c r="BJ89" i="12"/>
  <c r="BK89" i="12"/>
  <c r="BL89" i="12"/>
  <c r="BM89" i="12"/>
  <c r="BN89" i="12"/>
  <c r="BO89" i="12"/>
  <c r="BP89" i="12"/>
  <c r="BQ89" i="12"/>
  <c r="BR89" i="12"/>
  <c r="BS89" i="12"/>
  <c r="BT89" i="12"/>
  <c r="BU89" i="12"/>
  <c r="BV89" i="12"/>
  <c r="BW89" i="12"/>
  <c r="BX89" i="12"/>
  <c r="BY89" i="12"/>
  <c r="BZ89" i="12"/>
  <c r="CA89" i="12"/>
  <c r="CB89" i="12"/>
  <c r="AZ90" i="12"/>
  <c r="BA90" i="12"/>
  <c r="BB90" i="12"/>
  <c r="BC90" i="12"/>
  <c r="BD90" i="12"/>
  <c r="BE90" i="12"/>
  <c r="BF90" i="12"/>
  <c r="BG90" i="12"/>
  <c r="BH90" i="12"/>
  <c r="BI90" i="12"/>
  <c r="BJ90" i="12"/>
  <c r="BK90" i="12"/>
  <c r="BL90" i="12"/>
  <c r="BM90" i="12"/>
  <c r="BN90" i="12"/>
  <c r="BO90" i="12"/>
  <c r="BP90" i="12"/>
  <c r="BQ90" i="12"/>
  <c r="BR90" i="12"/>
  <c r="BS90" i="12"/>
  <c r="BT90" i="12"/>
  <c r="BU90" i="12"/>
  <c r="BV90" i="12"/>
  <c r="BW90" i="12"/>
  <c r="BX90" i="12"/>
  <c r="BY90" i="12"/>
  <c r="BZ90" i="12"/>
  <c r="CA90" i="12"/>
  <c r="CB90" i="12"/>
  <c r="AZ91" i="12"/>
  <c r="BA91" i="12"/>
  <c r="BB91" i="12"/>
  <c r="BC91" i="12"/>
  <c r="BD91" i="12"/>
  <c r="BE91" i="12"/>
  <c r="BF91" i="12"/>
  <c r="BG91" i="12"/>
  <c r="BH91" i="12"/>
  <c r="BI91" i="12"/>
  <c r="BJ91" i="12"/>
  <c r="BK91" i="12"/>
  <c r="BL91" i="12"/>
  <c r="BM91" i="12"/>
  <c r="BN91" i="12"/>
  <c r="BO91" i="12"/>
  <c r="BP91" i="12"/>
  <c r="BQ91" i="12"/>
  <c r="BR91" i="12"/>
  <c r="BS91" i="12"/>
  <c r="BT91" i="12"/>
  <c r="BU91" i="12"/>
  <c r="BV91" i="12"/>
  <c r="BW91" i="12"/>
  <c r="BX91" i="12"/>
  <c r="BY91" i="12"/>
  <c r="BZ91" i="12"/>
  <c r="CA91" i="12"/>
  <c r="CB91" i="12"/>
  <c r="AZ92" i="12"/>
  <c r="BA92" i="12"/>
  <c r="BB92" i="12"/>
  <c r="BC92" i="12"/>
  <c r="BD92" i="12"/>
  <c r="BE92" i="12"/>
  <c r="BF92" i="12"/>
  <c r="BG92" i="12"/>
  <c r="BH92" i="12"/>
  <c r="BI92" i="12"/>
  <c r="BJ92" i="12"/>
  <c r="BK92" i="12"/>
  <c r="BL92" i="12"/>
  <c r="BM92" i="12"/>
  <c r="BN92" i="12"/>
  <c r="BO92" i="12"/>
  <c r="BP92" i="12"/>
  <c r="BQ92" i="12"/>
  <c r="BR92" i="12"/>
  <c r="BS92" i="12"/>
  <c r="BT92" i="12"/>
  <c r="BU92" i="12"/>
  <c r="BV92" i="12"/>
  <c r="BW92" i="12"/>
  <c r="BX92" i="12"/>
  <c r="BY92" i="12"/>
  <c r="BZ92" i="12"/>
  <c r="CA92" i="12"/>
  <c r="CB92" i="12"/>
  <c r="AZ93" i="12"/>
  <c r="BA93" i="12"/>
  <c r="BB93" i="12"/>
  <c r="BC93" i="12"/>
  <c r="BD93" i="12"/>
  <c r="BE93" i="12"/>
  <c r="BF93" i="12"/>
  <c r="BG93" i="12"/>
  <c r="BH93" i="12"/>
  <c r="BI93" i="12"/>
  <c r="BJ93" i="12"/>
  <c r="BK93" i="12"/>
  <c r="BL93" i="12"/>
  <c r="BM93" i="12"/>
  <c r="BN93" i="12"/>
  <c r="BO93" i="12"/>
  <c r="BP93" i="12"/>
  <c r="BQ93" i="12"/>
  <c r="BR93" i="12"/>
  <c r="BS93" i="12"/>
  <c r="BT93" i="12"/>
  <c r="BU93" i="12"/>
  <c r="BV93" i="12"/>
  <c r="BW93" i="12"/>
  <c r="BX93" i="12"/>
  <c r="BY93" i="12"/>
  <c r="BZ93" i="12"/>
  <c r="CA93" i="12"/>
  <c r="CB93" i="12"/>
  <c r="AZ94" i="12"/>
  <c r="BA94" i="12"/>
  <c r="BB94" i="12"/>
  <c r="BC94" i="12"/>
  <c r="BD94" i="12"/>
  <c r="BE94" i="12"/>
  <c r="BF94" i="12"/>
  <c r="BG94" i="12"/>
  <c r="BH94" i="12"/>
  <c r="BI94" i="12"/>
  <c r="BJ94" i="12"/>
  <c r="BK94" i="12"/>
  <c r="BL94" i="12"/>
  <c r="BM94" i="12"/>
  <c r="BN94" i="12"/>
  <c r="BO94" i="12"/>
  <c r="BP94" i="12"/>
  <c r="BQ94" i="12"/>
  <c r="BR94" i="12"/>
  <c r="BS94" i="12"/>
  <c r="BT94" i="12"/>
  <c r="BU94" i="12"/>
  <c r="BV94" i="12"/>
  <c r="BW94" i="12"/>
  <c r="BX94" i="12"/>
  <c r="BY94" i="12"/>
  <c r="BZ94" i="12"/>
  <c r="CA94" i="12"/>
  <c r="CB94" i="12"/>
  <c r="AZ95" i="12"/>
  <c r="BA95" i="12"/>
  <c r="BB95" i="12"/>
  <c r="BC95" i="12"/>
  <c r="BD95" i="12"/>
  <c r="BE95" i="12"/>
  <c r="BF95" i="12"/>
  <c r="BG95" i="12"/>
  <c r="BH95" i="12"/>
  <c r="BI95" i="12"/>
  <c r="BJ95" i="12"/>
  <c r="BK95" i="12"/>
  <c r="BL95" i="12"/>
  <c r="BM95" i="12"/>
  <c r="BN95" i="12"/>
  <c r="BO95" i="12"/>
  <c r="BP95" i="12"/>
  <c r="BQ95" i="12"/>
  <c r="BR95" i="12"/>
  <c r="BS95" i="12"/>
  <c r="BT95" i="12"/>
  <c r="BU95" i="12"/>
  <c r="BV95" i="12"/>
  <c r="BW95" i="12"/>
  <c r="BX95" i="12"/>
  <c r="BY95" i="12"/>
  <c r="BZ95" i="12"/>
  <c r="CA95" i="12"/>
  <c r="CB95" i="12"/>
  <c r="AZ96" i="12"/>
  <c r="BA96" i="12"/>
  <c r="BB96" i="12"/>
  <c r="BC96" i="12"/>
  <c r="BD96" i="12"/>
  <c r="BE96" i="12"/>
  <c r="BF96" i="12"/>
  <c r="BG96" i="12"/>
  <c r="BH96" i="12"/>
  <c r="BI96" i="12"/>
  <c r="BJ96" i="12"/>
  <c r="BK96" i="12"/>
  <c r="BL96" i="12"/>
  <c r="BM96" i="12"/>
  <c r="BN96" i="12"/>
  <c r="BO96" i="12"/>
  <c r="BP96" i="12"/>
  <c r="BQ96" i="12"/>
  <c r="BR96" i="12"/>
  <c r="BS96" i="12"/>
  <c r="BT96" i="12"/>
  <c r="BU96" i="12"/>
  <c r="BV96" i="12"/>
  <c r="BW96" i="12"/>
  <c r="BX96" i="12"/>
  <c r="BY96" i="12"/>
  <c r="BZ96" i="12"/>
  <c r="CA96" i="12"/>
  <c r="CB96" i="12"/>
  <c r="AZ97" i="12"/>
  <c r="BA97" i="12"/>
  <c r="BB97" i="12"/>
  <c r="BC97" i="12"/>
  <c r="BD97" i="12"/>
  <c r="BE97" i="12"/>
  <c r="BF97" i="12"/>
  <c r="BG97" i="12"/>
  <c r="BH97" i="12"/>
  <c r="BI97" i="12"/>
  <c r="BJ97" i="12"/>
  <c r="BK97" i="12"/>
  <c r="BL97" i="12"/>
  <c r="BM97" i="12"/>
  <c r="BN97" i="12"/>
  <c r="BO97" i="12"/>
  <c r="BP97" i="12"/>
  <c r="BQ97" i="12"/>
  <c r="BR97" i="12"/>
  <c r="BS97" i="12"/>
  <c r="BT97" i="12"/>
  <c r="BU97" i="12"/>
  <c r="BV97" i="12"/>
  <c r="BW97" i="12"/>
  <c r="BX97" i="12"/>
  <c r="BY97" i="12"/>
  <c r="BZ97" i="12"/>
  <c r="CA97" i="12"/>
  <c r="CB97" i="12"/>
  <c r="AZ98" i="12"/>
  <c r="BA98" i="12"/>
  <c r="BB98" i="12"/>
  <c r="BC98" i="12"/>
  <c r="BD98" i="12"/>
  <c r="BE98" i="12"/>
  <c r="BF98" i="12"/>
  <c r="BG98" i="12"/>
  <c r="BH98" i="12"/>
  <c r="BI98" i="12"/>
  <c r="BJ98" i="12"/>
  <c r="BK98" i="12"/>
  <c r="BL98" i="12"/>
  <c r="BM98" i="12"/>
  <c r="BN98" i="12"/>
  <c r="BO98" i="12"/>
  <c r="BP98" i="12"/>
  <c r="BQ98" i="12"/>
  <c r="BR98" i="12"/>
  <c r="BS98" i="12"/>
  <c r="BT98" i="12"/>
  <c r="BU98" i="12"/>
  <c r="BV98" i="12"/>
  <c r="BW98" i="12"/>
  <c r="BX98" i="12"/>
  <c r="BY98" i="12"/>
  <c r="BZ98" i="12"/>
  <c r="CA98" i="12"/>
  <c r="CB98" i="12"/>
  <c r="AZ99" i="12"/>
  <c r="BA99" i="12"/>
  <c r="BB99" i="12"/>
  <c r="BC99" i="12"/>
  <c r="BD99" i="12"/>
  <c r="BE99" i="12"/>
  <c r="BF99" i="12"/>
  <c r="BG99" i="12"/>
  <c r="BH99" i="12"/>
  <c r="BI99" i="12"/>
  <c r="BJ99" i="12"/>
  <c r="BK99" i="12"/>
  <c r="BL99" i="12"/>
  <c r="BM99" i="12"/>
  <c r="BN99" i="12"/>
  <c r="BO99" i="12"/>
  <c r="BP99" i="12"/>
  <c r="BQ99" i="12"/>
  <c r="BR99" i="12"/>
  <c r="BS99" i="12"/>
  <c r="BT99" i="12"/>
  <c r="BU99" i="12"/>
  <c r="BV99" i="12"/>
  <c r="BW99" i="12"/>
  <c r="BX99" i="12"/>
  <c r="BY99" i="12"/>
  <c r="BZ99" i="12"/>
  <c r="CA99" i="12"/>
  <c r="CB99" i="12"/>
  <c r="AZ100" i="12"/>
  <c r="BA100" i="12"/>
  <c r="BB100" i="12"/>
  <c r="BC100" i="12"/>
  <c r="BD100" i="12"/>
  <c r="BE100" i="12"/>
  <c r="BF100" i="12"/>
  <c r="BG100" i="12"/>
  <c r="BH100" i="12"/>
  <c r="BI100" i="12"/>
  <c r="BJ100" i="12"/>
  <c r="BK100" i="12"/>
  <c r="BL100" i="12"/>
  <c r="BM100" i="12"/>
  <c r="BN100" i="12"/>
  <c r="BO100" i="12"/>
  <c r="BP100" i="12"/>
  <c r="BQ100" i="12"/>
  <c r="BR100" i="12"/>
  <c r="BS100" i="12"/>
  <c r="BT100" i="12"/>
  <c r="BU100" i="12"/>
  <c r="BV100" i="12"/>
  <c r="BW100" i="12"/>
  <c r="BX100" i="12"/>
  <c r="BY100" i="12"/>
  <c r="BZ100" i="12"/>
  <c r="CA100" i="12"/>
  <c r="CB100" i="12"/>
  <c r="AZ101" i="12"/>
  <c r="BA101" i="12"/>
  <c r="BB101" i="12"/>
  <c r="BC101" i="12"/>
  <c r="BD101" i="12"/>
  <c r="BE101" i="12"/>
  <c r="BF101" i="12"/>
  <c r="BG101" i="12"/>
  <c r="BH101" i="12"/>
  <c r="BI101" i="12"/>
  <c r="BJ101" i="12"/>
  <c r="BK101" i="12"/>
  <c r="BL101" i="12"/>
  <c r="BM101" i="12"/>
  <c r="BN101" i="12"/>
  <c r="BO101" i="12"/>
  <c r="BP101" i="12"/>
  <c r="BQ101" i="12"/>
  <c r="BR101" i="12"/>
  <c r="BS101" i="12"/>
  <c r="BT101" i="12"/>
  <c r="BU101" i="12"/>
  <c r="BV101" i="12"/>
  <c r="BW101" i="12"/>
  <c r="BX101" i="12"/>
  <c r="BY101" i="12"/>
  <c r="BZ101" i="12"/>
  <c r="CA101" i="12"/>
  <c r="CB101" i="12"/>
  <c r="AZ102" i="12"/>
  <c r="BA102" i="12"/>
  <c r="BB102" i="12"/>
  <c r="BC102" i="12"/>
  <c r="BD102" i="12"/>
  <c r="BE102" i="12"/>
  <c r="BF102" i="12"/>
  <c r="BG102" i="12"/>
  <c r="BH102" i="12"/>
  <c r="BI102" i="12"/>
  <c r="BJ102" i="12"/>
  <c r="BK102" i="12"/>
  <c r="BL102" i="12"/>
  <c r="BM102" i="12"/>
  <c r="BN102" i="12"/>
  <c r="BO102" i="12"/>
  <c r="BP102" i="12"/>
  <c r="BQ102" i="12"/>
  <c r="BR102" i="12"/>
  <c r="BS102" i="12"/>
  <c r="BT102" i="12"/>
  <c r="BU102" i="12"/>
  <c r="BV102" i="12"/>
  <c r="BW102" i="12"/>
  <c r="BX102" i="12"/>
  <c r="BY102" i="12"/>
  <c r="BZ102" i="12"/>
  <c r="CA102" i="12"/>
  <c r="CB102" i="12"/>
  <c r="AZ103" i="12"/>
  <c r="BA103" i="12"/>
  <c r="BB103" i="12"/>
  <c r="BC103" i="12"/>
  <c r="BD103" i="12"/>
  <c r="BE103" i="12"/>
  <c r="BF103" i="12"/>
  <c r="BG103" i="12"/>
  <c r="BH103" i="12"/>
  <c r="BI103" i="12"/>
  <c r="BJ103" i="12"/>
  <c r="BK103" i="12"/>
  <c r="BL103" i="12"/>
  <c r="BM103" i="12"/>
  <c r="BN103" i="12"/>
  <c r="BO103" i="12"/>
  <c r="BP103" i="12"/>
  <c r="BQ103" i="12"/>
  <c r="BR103" i="12"/>
  <c r="BS103" i="12"/>
  <c r="BT103" i="12"/>
  <c r="BU103" i="12"/>
  <c r="BV103" i="12"/>
  <c r="BW103" i="12"/>
  <c r="BX103" i="12"/>
  <c r="BY103" i="12"/>
  <c r="BZ103" i="12"/>
  <c r="CA103" i="12"/>
  <c r="CB103" i="12"/>
  <c r="AZ104" i="12"/>
  <c r="BA104" i="12"/>
  <c r="BB104" i="12"/>
  <c r="BC104" i="12"/>
  <c r="BD104" i="12"/>
  <c r="BE104" i="12"/>
  <c r="BF104" i="12"/>
  <c r="BG104" i="12"/>
  <c r="BH104" i="12"/>
  <c r="BI104" i="12"/>
  <c r="BJ104" i="12"/>
  <c r="BK104" i="12"/>
  <c r="BL104" i="12"/>
  <c r="BM104" i="12"/>
  <c r="BN104" i="12"/>
  <c r="BO104" i="12"/>
  <c r="BP104" i="12"/>
  <c r="BQ104" i="12"/>
  <c r="BR104" i="12"/>
  <c r="BS104" i="12"/>
  <c r="BT104" i="12"/>
  <c r="BU104" i="12"/>
  <c r="BV104" i="12"/>
  <c r="BW104" i="12"/>
  <c r="BX104" i="12"/>
  <c r="BY104" i="12"/>
  <c r="BZ104" i="12"/>
  <c r="CA104" i="12"/>
  <c r="CB104" i="12"/>
  <c r="AZ105" i="12"/>
  <c r="BA105" i="12"/>
  <c r="BB105" i="12"/>
  <c r="BC105" i="12"/>
  <c r="BD105" i="12"/>
  <c r="BE105" i="12"/>
  <c r="BF105" i="12"/>
  <c r="BG105" i="12"/>
  <c r="BH105" i="12"/>
  <c r="BI105" i="12"/>
  <c r="BJ105" i="12"/>
  <c r="BK105" i="12"/>
  <c r="BL105" i="12"/>
  <c r="BM105" i="12"/>
  <c r="BN105" i="12"/>
  <c r="BO105" i="12"/>
  <c r="BP105" i="12"/>
  <c r="BQ105" i="12"/>
  <c r="BR105" i="12"/>
  <c r="BS105" i="12"/>
  <c r="BT105" i="12"/>
  <c r="BU105" i="12"/>
  <c r="BV105" i="12"/>
  <c r="BW105" i="12"/>
  <c r="BX105" i="12"/>
  <c r="BY105" i="12"/>
  <c r="BZ105" i="12"/>
  <c r="CA105" i="12"/>
  <c r="CB105" i="12"/>
  <c r="AZ106" i="12"/>
  <c r="BA106" i="12"/>
  <c r="BB106" i="12"/>
  <c r="BC106" i="12"/>
  <c r="BD106" i="12"/>
  <c r="BE106" i="12"/>
  <c r="BF106" i="12"/>
  <c r="BG106" i="12"/>
  <c r="BH106" i="12"/>
  <c r="BI106" i="12"/>
  <c r="BJ106" i="12"/>
  <c r="BK106" i="12"/>
  <c r="BL106" i="12"/>
  <c r="BM106" i="12"/>
  <c r="BN106" i="12"/>
  <c r="BO106" i="12"/>
  <c r="BP106" i="12"/>
  <c r="BQ106" i="12"/>
  <c r="BR106" i="12"/>
  <c r="BS106" i="12"/>
  <c r="BT106" i="12"/>
  <c r="BU106" i="12"/>
  <c r="BV106" i="12"/>
  <c r="BW106" i="12"/>
  <c r="BX106" i="12"/>
  <c r="BY106" i="12"/>
  <c r="BZ106" i="12"/>
  <c r="CA106" i="12"/>
  <c r="CB106" i="12"/>
  <c r="AZ107" i="12"/>
  <c r="BA107" i="12"/>
  <c r="BB107" i="12"/>
  <c r="BC107" i="12"/>
  <c r="BD107" i="12"/>
  <c r="BE107" i="12"/>
  <c r="BF107" i="12"/>
  <c r="BG107" i="12"/>
  <c r="BH107" i="12"/>
  <c r="BI107" i="12"/>
  <c r="BJ107" i="12"/>
  <c r="BK107" i="12"/>
  <c r="BL107" i="12"/>
  <c r="BM107" i="12"/>
  <c r="BN107" i="12"/>
  <c r="BO107" i="12"/>
  <c r="BP107" i="12"/>
  <c r="BQ107" i="12"/>
  <c r="BR107" i="12"/>
  <c r="BS107" i="12"/>
  <c r="BT107" i="12"/>
  <c r="BU107" i="12"/>
  <c r="BV107" i="12"/>
  <c r="BW107" i="12"/>
  <c r="BX107" i="12"/>
  <c r="BY107" i="12"/>
  <c r="BZ107" i="12"/>
  <c r="CA107" i="12"/>
  <c r="CB107" i="12"/>
  <c r="AZ108" i="12"/>
  <c r="BA108" i="12"/>
  <c r="BB108" i="12"/>
  <c r="BC108" i="12"/>
  <c r="BD108" i="12"/>
  <c r="BE108" i="12"/>
  <c r="BF108" i="12"/>
  <c r="BG108" i="12"/>
  <c r="BH108" i="12"/>
  <c r="BI108" i="12"/>
  <c r="BJ108" i="12"/>
  <c r="BK108" i="12"/>
  <c r="BL108" i="12"/>
  <c r="BM108" i="12"/>
  <c r="BN108" i="12"/>
  <c r="BO108" i="12"/>
  <c r="BP108" i="12"/>
  <c r="BQ108" i="12"/>
  <c r="BR108" i="12"/>
  <c r="BS108" i="12"/>
  <c r="BT108" i="12"/>
  <c r="BU108" i="12"/>
  <c r="BV108" i="12"/>
  <c r="BW108" i="12"/>
  <c r="BX108" i="12"/>
  <c r="BY108" i="12"/>
  <c r="BZ108" i="12"/>
  <c r="CA108" i="12"/>
  <c r="CB108" i="12"/>
  <c r="AZ109" i="12"/>
  <c r="BA109" i="12"/>
  <c r="BB109" i="12"/>
  <c r="BC109" i="12"/>
  <c r="BD109" i="12"/>
  <c r="BE109" i="12"/>
  <c r="BF109" i="12"/>
  <c r="BG109" i="12"/>
  <c r="BH109" i="12"/>
  <c r="BI109" i="12"/>
  <c r="BJ109" i="12"/>
  <c r="BK109" i="12"/>
  <c r="BL109" i="12"/>
  <c r="BM109" i="12"/>
  <c r="BN109" i="12"/>
  <c r="BO109" i="12"/>
  <c r="BP109" i="12"/>
  <c r="BQ109" i="12"/>
  <c r="BR109" i="12"/>
  <c r="BS109" i="12"/>
  <c r="BT109" i="12"/>
  <c r="BU109" i="12"/>
  <c r="BV109" i="12"/>
  <c r="BW109" i="12"/>
  <c r="BX109" i="12"/>
  <c r="BY109" i="12"/>
  <c r="BZ109" i="12"/>
  <c r="CA109" i="12"/>
  <c r="CB109" i="12"/>
  <c r="AZ110" i="12"/>
  <c r="BA110" i="12"/>
  <c r="BB110" i="12"/>
  <c r="BC110" i="12"/>
  <c r="BD110" i="12"/>
  <c r="BE110" i="12"/>
  <c r="BF110" i="12"/>
  <c r="BG110" i="12"/>
  <c r="BH110" i="12"/>
  <c r="BI110" i="12"/>
  <c r="BJ110" i="12"/>
  <c r="BK110" i="12"/>
  <c r="BL110" i="12"/>
  <c r="BM110" i="12"/>
  <c r="BN110" i="12"/>
  <c r="BO110" i="12"/>
  <c r="BP110" i="12"/>
  <c r="BQ110" i="12"/>
  <c r="BR110" i="12"/>
  <c r="BS110" i="12"/>
  <c r="BT110" i="12"/>
  <c r="BU110" i="12"/>
  <c r="BV110" i="12"/>
  <c r="BW110" i="12"/>
  <c r="BX110" i="12"/>
  <c r="BY110" i="12"/>
  <c r="BZ110" i="12"/>
  <c r="CA110" i="12"/>
  <c r="CB110" i="12"/>
  <c r="AZ111" i="12"/>
  <c r="BA111" i="12"/>
  <c r="BB111" i="12"/>
  <c r="BC111" i="12"/>
  <c r="BD111" i="12"/>
  <c r="BE111" i="12"/>
  <c r="BF111" i="12"/>
  <c r="BG111" i="12"/>
  <c r="BH111" i="12"/>
  <c r="BI111" i="12"/>
  <c r="BJ111" i="12"/>
  <c r="BK111" i="12"/>
  <c r="BL111" i="12"/>
  <c r="BM111" i="12"/>
  <c r="BN111" i="12"/>
  <c r="BO111" i="12"/>
  <c r="BP111" i="12"/>
  <c r="BQ111" i="12"/>
  <c r="BR111" i="12"/>
  <c r="BS111" i="12"/>
  <c r="BT111" i="12"/>
  <c r="BU111" i="12"/>
  <c r="BV111" i="12"/>
  <c r="BW111" i="12"/>
  <c r="BX111" i="12"/>
  <c r="BY111" i="12"/>
  <c r="BZ111" i="12"/>
  <c r="CA111" i="12"/>
  <c r="CB111" i="12"/>
  <c r="AZ112" i="12"/>
  <c r="BA112" i="12"/>
  <c r="BB112" i="12"/>
  <c r="BC112" i="12"/>
  <c r="BD112" i="12"/>
  <c r="BE112" i="12"/>
  <c r="BF112" i="12"/>
  <c r="BG112" i="12"/>
  <c r="BH112" i="12"/>
  <c r="BI112" i="12"/>
  <c r="BJ112" i="12"/>
  <c r="BK112" i="12"/>
  <c r="BL112" i="12"/>
  <c r="BM112" i="12"/>
  <c r="BN112" i="12"/>
  <c r="BO112" i="12"/>
  <c r="BP112" i="12"/>
  <c r="BQ112" i="12"/>
  <c r="BR112" i="12"/>
  <c r="BS112" i="12"/>
  <c r="BT112" i="12"/>
  <c r="BU112" i="12"/>
  <c r="BV112" i="12"/>
  <c r="BW112" i="12"/>
  <c r="BX112" i="12"/>
  <c r="BY112" i="12"/>
  <c r="BZ112" i="12"/>
  <c r="CA112" i="12"/>
  <c r="CB112" i="12"/>
  <c r="AZ113" i="12"/>
  <c r="BA113" i="12"/>
  <c r="BB113" i="12"/>
  <c r="BC113" i="12"/>
  <c r="BD113" i="12"/>
  <c r="BE113" i="12"/>
  <c r="BF113" i="12"/>
  <c r="BG113" i="12"/>
  <c r="BH113" i="12"/>
  <c r="BI113" i="12"/>
  <c r="BJ113" i="12"/>
  <c r="BK113" i="12"/>
  <c r="BL113" i="12"/>
  <c r="BM113" i="12"/>
  <c r="BN113" i="12"/>
  <c r="BO113" i="12"/>
  <c r="BP113" i="12"/>
  <c r="BQ113" i="12"/>
  <c r="BR113" i="12"/>
  <c r="BS113" i="12"/>
  <c r="BT113" i="12"/>
  <c r="BU113" i="12"/>
  <c r="BV113" i="12"/>
  <c r="BW113" i="12"/>
  <c r="BX113" i="12"/>
  <c r="BY113" i="12"/>
  <c r="BZ113" i="12"/>
  <c r="CA113" i="12"/>
  <c r="CB113" i="12"/>
  <c r="AZ114" i="12"/>
  <c r="BA114" i="12"/>
  <c r="BB114" i="12"/>
  <c r="BC114" i="12"/>
  <c r="BD114" i="12"/>
  <c r="BE114" i="12"/>
  <c r="BF114" i="12"/>
  <c r="BG114" i="12"/>
  <c r="BH114" i="12"/>
  <c r="BI114" i="12"/>
  <c r="BJ114" i="12"/>
  <c r="BK114" i="12"/>
  <c r="BL114" i="12"/>
  <c r="BM114" i="12"/>
  <c r="BN114" i="12"/>
  <c r="BO114" i="12"/>
  <c r="BP114" i="12"/>
  <c r="BQ114" i="12"/>
  <c r="BR114" i="12"/>
  <c r="BS114" i="12"/>
  <c r="BT114" i="12"/>
  <c r="BU114" i="12"/>
  <c r="BV114" i="12"/>
  <c r="BW114" i="12"/>
  <c r="BX114" i="12"/>
  <c r="BY114" i="12"/>
  <c r="BZ114" i="12"/>
  <c r="CA114" i="12"/>
  <c r="CB114" i="12"/>
  <c r="AZ115" i="12"/>
  <c r="BA115" i="12"/>
  <c r="BB115" i="12"/>
  <c r="BC115" i="12"/>
  <c r="BD115" i="12"/>
  <c r="BE115" i="12"/>
  <c r="BF115" i="12"/>
  <c r="BG115" i="12"/>
  <c r="BH115" i="12"/>
  <c r="BI115" i="12"/>
  <c r="BJ115" i="12"/>
  <c r="BK115" i="12"/>
  <c r="BL115" i="12"/>
  <c r="BM115" i="12"/>
  <c r="BN115" i="12"/>
  <c r="BO115" i="12"/>
  <c r="BP115" i="12"/>
  <c r="BQ115" i="12"/>
  <c r="BR115" i="12"/>
  <c r="BS115" i="12"/>
  <c r="BT115" i="12"/>
  <c r="BU115" i="12"/>
  <c r="BV115" i="12"/>
  <c r="BW115" i="12"/>
  <c r="BX115" i="12"/>
  <c r="BY115" i="12"/>
  <c r="BZ115" i="12"/>
  <c r="CA115" i="12"/>
  <c r="CB115" i="12"/>
  <c r="AZ116" i="12"/>
  <c r="BA116" i="12"/>
  <c r="BB116" i="12"/>
  <c r="BC116" i="12"/>
  <c r="BD116" i="12"/>
  <c r="BE116" i="12"/>
  <c r="BF116" i="12"/>
  <c r="BG116" i="12"/>
  <c r="BH116" i="12"/>
  <c r="BI116" i="12"/>
  <c r="BJ116" i="12"/>
  <c r="BK116" i="12"/>
  <c r="BL116" i="12"/>
  <c r="BM116" i="12"/>
  <c r="BN116" i="12"/>
  <c r="BO116" i="12"/>
  <c r="BP116" i="12"/>
  <c r="BQ116" i="12"/>
  <c r="BR116" i="12"/>
  <c r="BS116" i="12"/>
  <c r="BT116" i="12"/>
  <c r="BU116" i="12"/>
  <c r="BV116" i="12"/>
  <c r="BW116" i="12"/>
  <c r="BX116" i="12"/>
  <c r="BY116" i="12"/>
  <c r="BZ116" i="12"/>
  <c r="CA116" i="12"/>
  <c r="CB116" i="12"/>
  <c r="AZ117" i="12"/>
  <c r="BA117" i="12"/>
  <c r="BB117" i="12"/>
  <c r="BC117" i="12"/>
  <c r="BD117" i="12"/>
  <c r="BE117" i="12"/>
  <c r="BF117" i="12"/>
  <c r="BG117" i="12"/>
  <c r="BH117" i="12"/>
  <c r="BI117" i="12"/>
  <c r="BJ117" i="12"/>
  <c r="BK117" i="12"/>
  <c r="BL117" i="12"/>
  <c r="BM117" i="12"/>
  <c r="BN117" i="12"/>
  <c r="BO117" i="12"/>
  <c r="BP117" i="12"/>
  <c r="BQ117" i="12"/>
  <c r="BR117" i="12"/>
  <c r="BS117" i="12"/>
  <c r="BT117" i="12"/>
  <c r="BU117" i="12"/>
  <c r="BV117" i="12"/>
  <c r="BW117" i="12"/>
  <c r="BX117" i="12"/>
  <c r="BY117" i="12"/>
  <c r="BZ117" i="12"/>
  <c r="CA117" i="12"/>
  <c r="CB117" i="12"/>
  <c r="AZ118" i="12"/>
  <c r="BA118" i="12"/>
  <c r="BB118" i="12"/>
  <c r="BC118" i="12"/>
  <c r="BD118" i="12"/>
  <c r="BE118" i="12"/>
  <c r="BF118" i="12"/>
  <c r="BG118" i="12"/>
  <c r="BH118" i="12"/>
  <c r="BI118" i="12"/>
  <c r="BJ118" i="12"/>
  <c r="BK118" i="12"/>
  <c r="BL118" i="12"/>
  <c r="BM118" i="12"/>
  <c r="BN118" i="12"/>
  <c r="BO118" i="12"/>
  <c r="BP118" i="12"/>
  <c r="BQ118" i="12"/>
  <c r="BR118" i="12"/>
  <c r="BS118" i="12"/>
  <c r="BT118" i="12"/>
  <c r="BU118" i="12"/>
  <c r="BV118" i="12"/>
  <c r="BW118" i="12"/>
  <c r="BX118" i="12"/>
  <c r="BY118" i="12"/>
  <c r="BZ118" i="12"/>
  <c r="CA118" i="12"/>
  <c r="CB118" i="12"/>
  <c r="AZ119" i="12"/>
  <c r="BA119" i="12"/>
  <c r="BB119" i="12"/>
  <c r="BC119" i="12"/>
  <c r="BD119" i="12"/>
  <c r="BE119" i="12"/>
  <c r="BF119" i="12"/>
  <c r="BG119" i="12"/>
  <c r="BH119" i="12"/>
  <c r="BI119" i="12"/>
  <c r="BJ119" i="12"/>
  <c r="BK119" i="12"/>
  <c r="BL119" i="12"/>
  <c r="BM119" i="12"/>
  <c r="BN119" i="12"/>
  <c r="BO119" i="12"/>
  <c r="BP119" i="12"/>
  <c r="BQ119" i="12"/>
  <c r="BR119" i="12"/>
  <c r="BS119" i="12"/>
  <c r="BT119" i="12"/>
  <c r="BU119" i="12"/>
  <c r="BV119" i="12"/>
  <c r="BW119" i="12"/>
  <c r="BX119" i="12"/>
  <c r="BY119" i="12"/>
  <c r="BZ119" i="12"/>
  <c r="CA119" i="12"/>
  <c r="CB119" i="12"/>
  <c r="AZ120" i="12"/>
  <c r="BA120" i="12"/>
  <c r="BB120" i="12"/>
  <c r="BC120" i="12"/>
  <c r="BD120" i="12"/>
  <c r="BE120" i="12"/>
  <c r="BF120" i="12"/>
  <c r="BG120" i="12"/>
  <c r="BH120" i="12"/>
  <c r="BI120" i="12"/>
  <c r="BJ120" i="12"/>
  <c r="BK120" i="12"/>
  <c r="BL120" i="12"/>
  <c r="BM120" i="12"/>
  <c r="BN120" i="12"/>
  <c r="BO120" i="12"/>
  <c r="BP120" i="12"/>
  <c r="BQ120" i="12"/>
  <c r="BR120" i="12"/>
  <c r="BS120" i="12"/>
  <c r="BT120" i="12"/>
  <c r="BU120" i="12"/>
  <c r="BV120" i="12"/>
  <c r="BW120" i="12"/>
  <c r="BX120" i="12"/>
  <c r="BY120" i="12"/>
  <c r="BZ120" i="12"/>
  <c r="CA120" i="12"/>
  <c r="CB120" i="12"/>
  <c r="AZ121" i="12"/>
  <c r="BA121" i="12"/>
  <c r="BB121" i="12"/>
  <c r="BC121" i="12"/>
  <c r="BD121" i="12"/>
  <c r="BE121" i="12"/>
  <c r="BF121" i="12"/>
  <c r="BG121" i="12"/>
  <c r="BH121" i="12"/>
  <c r="BI121" i="12"/>
  <c r="BJ121" i="12"/>
  <c r="BK121" i="12"/>
  <c r="BL121" i="12"/>
  <c r="BM121" i="12"/>
  <c r="BN121" i="12"/>
  <c r="BO121" i="12"/>
  <c r="BP121" i="12"/>
  <c r="BQ121" i="12"/>
  <c r="BR121" i="12"/>
  <c r="BS121" i="12"/>
  <c r="BT121" i="12"/>
  <c r="BU121" i="12"/>
  <c r="BV121" i="12"/>
  <c r="BW121" i="12"/>
  <c r="BX121" i="12"/>
  <c r="BY121" i="12"/>
  <c r="BZ121" i="12"/>
  <c r="CA121" i="12"/>
  <c r="CB121" i="12"/>
  <c r="AZ122" i="12"/>
  <c r="BA122" i="12"/>
  <c r="BB122" i="12"/>
  <c r="BC122" i="12"/>
  <c r="BD122" i="12"/>
  <c r="BE122" i="12"/>
  <c r="BF122" i="12"/>
  <c r="BG122" i="12"/>
  <c r="BH122" i="12"/>
  <c r="BI122" i="12"/>
  <c r="BJ122" i="12"/>
  <c r="BK122" i="12"/>
  <c r="BL122" i="12"/>
  <c r="BM122" i="12"/>
  <c r="BN122" i="12"/>
  <c r="BO122" i="12"/>
  <c r="BP122" i="12"/>
  <c r="BQ122" i="12"/>
  <c r="BR122" i="12"/>
  <c r="BS122" i="12"/>
  <c r="BT122" i="12"/>
  <c r="BU122" i="12"/>
  <c r="BV122" i="12"/>
  <c r="BW122" i="12"/>
  <c r="BX122" i="12"/>
  <c r="BY122" i="12"/>
  <c r="BZ122" i="12"/>
  <c r="CA122" i="12"/>
  <c r="CB122" i="12"/>
  <c r="AZ123" i="12"/>
  <c r="BA123" i="12"/>
  <c r="BB123" i="12"/>
  <c r="BC123" i="12"/>
  <c r="BD123" i="12"/>
  <c r="BE123" i="12"/>
  <c r="BF123" i="12"/>
  <c r="BG123" i="12"/>
  <c r="BH123" i="12"/>
  <c r="BI123" i="12"/>
  <c r="BJ123" i="12"/>
  <c r="BK123" i="12"/>
  <c r="BL123" i="12"/>
  <c r="BM123" i="12"/>
  <c r="BN123" i="12"/>
  <c r="BO123" i="12"/>
  <c r="BP123" i="12"/>
  <c r="BQ123" i="12"/>
  <c r="BR123" i="12"/>
  <c r="BS123" i="12"/>
  <c r="BT123" i="12"/>
  <c r="BU123" i="12"/>
  <c r="BV123" i="12"/>
  <c r="BW123" i="12"/>
  <c r="BX123" i="12"/>
  <c r="BY123" i="12"/>
  <c r="BZ123" i="12"/>
  <c r="CA123" i="12"/>
  <c r="CB123" i="12"/>
  <c r="AZ124" i="12"/>
  <c r="BA124" i="12"/>
  <c r="BB124" i="12"/>
  <c r="BC124" i="12"/>
  <c r="BD124" i="12"/>
  <c r="BE124" i="12"/>
  <c r="BF124" i="12"/>
  <c r="BG124" i="12"/>
  <c r="BH124" i="12"/>
  <c r="BI124" i="12"/>
  <c r="BJ124" i="12"/>
  <c r="BK124" i="12"/>
  <c r="BL124" i="12"/>
  <c r="BM124" i="12"/>
  <c r="BN124" i="12"/>
  <c r="BO124" i="12"/>
  <c r="BP124" i="12"/>
  <c r="BQ124" i="12"/>
  <c r="BR124" i="12"/>
  <c r="BS124" i="12"/>
  <c r="BT124" i="12"/>
  <c r="BU124" i="12"/>
  <c r="BV124" i="12"/>
  <c r="BW124" i="12"/>
  <c r="BX124" i="12"/>
  <c r="BY124" i="12"/>
  <c r="BZ124" i="12"/>
  <c r="CA124" i="12"/>
  <c r="CB124" i="12"/>
  <c r="AZ125" i="12"/>
  <c r="BA125" i="12"/>
  <c r="BB125" i="12"/>
  <c r="BC125" i="12"/>
  <c r="BD125" i="12"/>
  <c r="BE125" i="12"/>
  <c r="BF125" i="12"/>
  <c r="BG125" i="12"/>
  <c r="BH125" i="12"/>
  <c r="BI125" i="12"/>
  <c r="BJ125" i="12"/>
  <c r="BK125" i="12"/>
  <c r="BL125" i="12"/>
  <c r="BM125" i="12"/>
  <c r="BN125" i="12"/>
  <c r="BO125" i="12"/>
  <c r="BP125" i="12"/>
  <c r="BQ125" i="12"/>
  <c r="BR125" i="12"/>
  <c r="BS125" i="12"/>
  <c r="BT125" i="12"/>
  <c r="BU125" i="12"/>
  <c r="BV125" i="12"/>
  <c r="BW125" i="12"/>
  <c r="BX125" i="12"/>
  <c r="BY125" i="12"/>
  <c r="BZ125" i="12"/>
  <c r="CA125" i="12"/>
  <c r="CB125" i="12"/>
  <c r="AZ126" i="12"/>
  <c r="BA126" i="12"/>
  <c r="BB126" i="12"/>
  <c r="BC126" i="12"/>
  <c r="BD126" i="12"/>
  <c r="BE126" i="12"/>
  <c r="BF126" i="12"/>
  <c r="BG126" i="12"/>
  <c r="BH126" i="12"/>
  <c r="BI126" i="12"/>
  <c r="BJ126" i="12"/>
  <c r="BK126" i="12"/>
  <c r="BL126" i="12"/>
  <c r="BM126" i="12"/>
  <c r="BN126" i="12"/>
  <c r="BO126" i="12"/>
  <c r="BP126" i="12"/>
  <c r="BQ126" i="12"/>
  <c r="BR126" i="12"/>
  <c r="BS126" i="12"/>
  <c r="BT126" i="12"/>
  <c r="BU126" i="12"/>
  <c r="BV126" i="12"/>
  <c r="BW126" i="12"/>
  <c r="BX126" i="12"/>
  <c r="BY126" i="12"/>
  <c r="BZ126" i="12"/>
  <c r="CA126" i="12"/>
  <c r="CB126" i="12"/>
  <c r="AZ127" i="12"/>
  <c r="BA127" i="12"/>
  <c r="BB127" i="12"/>
  <c r="BC127" i="12"/>
  <c r="BD127" i="12"/>
  <c r="BE127" i="12"/>
  <c r="BF127" i="12"/>
  <c r="BG127" i="12"/>
  <c r="BH127" i="12"/>
  <c r="BI127" i="12"/>
  <c r="BJ127" i="12"/>
  <c r="BK127" i="12"/>
  <c r="BL127" i="12"/>
  <c r="BM127" i="12"/>
  <c r="BN127" i="12"/>
  <c r="BO127" i="12"/>
  <c r="BP127" i="12"/>
  <c r="BQ127" i="12"/>
  <c r="BR127" i="12"/>
  <c r="BS127" i="12"/>
  <c r="BT127" i="12"/>
  <c r="BU127" i="12"/>
  <c r="BV127" i="12"/>
  <c r="BW127" i="12"/>
  <c r="BX127" i="12"/>
  <c r="BY127" i="12"/>
  <c r="BZ127" i="12"/>
  <c r="CA127" i="12"/>
  <c r="CB127" i="12"/>
  <c r="AZ128" i="12"/>
  <c r="BA128" i="12"/>
  <c r="BB128" i="12"/>
  <c r="BC128" i="12"/>
  <c r="BD128" i="12"/>
  <c r="BE128" i="12"/>
  <c r="BF128" i="12"/>
  <c r="BG128" i="12"/>
  <c r="BH128" i="12"/>
  <c r="BI128" i="12"/>
  <c r="BJ128" i="12"/>
  <c r="BK128" i="12"/>
  <c r="BL128" i="12"/>
  <c r="BM128" i="12"/>
  <c r="BN128" i="12"/>
  <c r="BO128" i="12"/>
  <c r="BP128" i="12"/>
  <c r="BQ128" i="12"/>
  <c r="BR128" i="12"/>
  <c r="BS128" i="12"/>
  <c r="BT128" i="12"/>
  <c r="BU128" i="12"/>
  <c r="BV128" i="12"/>
  <c r="BW128" i="12"/>
  <c r="BX128" i="12"/>
  <c r="BY128" i="12"/>
  <c r="BZ128" i="12"/>
  <c r="CA128" i="12"/>
  <c r="CB128" i="12"/>
  <c r="AZ129" i="12"/>
  <c r="BA129" i="12"/>
  <c r="BB129" i="12"/>
  <c r="BC129" i="12"/>
  <c r="BD129" i="12"/>
  <c r="BE129" i="12"/>
  <c r="BF129" i="12"/>
  <c r="BG129" i="12"/>
  <c r="BH129" i="12"/>
  <c r="BI129" i="12"/>
  <c r="BJ129" i="12"/>
  <c r="BK129" i="12"/>
  <c r="BL129" i="12"/>
  <c r="BM129" i="12"/>
  <c r="BN129" i="12"/>
  <c r="BO129" i="12"/>
  <c r="BP129" i="12"/>
  <c r="BQ129" i="12"/>
  <c r="BR129" i="12"/>
  <c r="BS129" i="12"/>
  <c r="BT129" i="12"/>
  <c r="BU129" i="12"/>
  <c r="BV129" i="12"/>
  <c r="BW129" i="12"/>
  <c r="BX129" i="12"/>
  <c r="BY129" i="12"/>
  <c r="BZ129" i="12"/>
  <c r="CA129" i="12"/>
  <c r="CB129" i="12"/>
  <c r="AZ130" i="12"/>
  <c r="BA130" i="12"/>
  <c r="BB130" i="12"/>
  <c r="BC130" i="12"/>
  <c r="BD130" i="12"/>
  <c r="BE130" i="12"/>
  <c r="BF130" i="12"/>
  <c r="BG130" i="12"/>
  <c r="BH130" i="12"/>
  <c r="BI130" i="12"/>
  <c r="BJ130" i="12"/>
  <c r="BK130" i="12"/>
  <c r="BL130" i="12"/>
  <c r="BM130" i="12"/>
  <c r="BN130" i="12"/>
  <c r="BO130" i="12"/>
  <c r="BP130" i="12"/>
  <c r="BQ130" i="12"/>
  <c r="BR130" i="12"/>
  <c r="BS130" i="12"/>
  <c r="BT130" i="12"/>
  <c r="BU130" i="12"/>
  <c r="BV130" i="12"/>
  <c r="BW130" i="12"/>
  <c r="BX130" i="12"/>
  <c r="BY130" i="12"/>
  <c r="BZ130" i="12"/>
  <c r="CA130" i="12"/>
  <c r="CB130" i="12"/>
  <c r="AZ131" i="12"/>
  <c r="BA131" i="12"/>
  <c r="BB131" i="12"/>
  <c r="BC131" i="12"/>
  <c r="BD131" i="12"/>
  <c r="BE131" i="12"/>
  <c r="BF131" i="12"/>
  <c r="BG131" i="12"/>
  <c r="BH131" i="12"/>
  <c r="BI131" i="12"/>
  <c r="BJ131" i="12"/>
  <c r="BK131" i="12"/>
  <c r="BL131" i="12"/>
  <c r="BM131" i="12"/>
  <c r="BN131" i="12"/>
  <c r="BO131" i="12"/>
  <c r="BP131" i="12"/>
  <c r="BQ131" i="12"/>
  <c r="BR131" i="12"/>
  <c r="BS131" i="12"/>
  <c r="BT131" i="12"/>
  <c r="BU131" i="12"/>
  <c r="BV131" i="12"/>
  <c r="BW131" i="12"/>
  <c r="BX131" i="12"/>
  <c r="BY131" i="12"/>
  <c r="BZ131" i="12"/>
  <c r="CA131" i="12"/>
  <c r="CB131" i="12"/>
  <c r="AZ132" i="12"/>
  <c r="BA132" i="12"/>
  <c r="BB132" i="12"/>
  <c r="BC132" i="12"/>
  <c r="BD132" i="12"/>
  <c r="BE132" i="12"/>
  <c r="BF132" i="12"/>
  <c r="BG132" i="12"/>
  <c r="BH132" i="12"/>
  <c r="BI132" i="12"/>
  <c r="BJ132" i="12"/>
  <c r="BK132" i="12"/>
  <c r="BL132" i="12"/>
  <c r="BM132" i="12"/>
  <c r="BN132" i="12"/>
  <c r="BO132" i="12"/>
  <c r="BP132" i="12"/>
  <c r="BQ132" i="12"/>
  <c r="BR132" i="12"/>
  <c r="BS132" i="12"/>
  <c r="BT132" i="12"/>
  <c r="BU132" i="12"/>
  <c r="BV132" i="12"/>
  <c r="BW132" i="12"/>
  <c r="BX132" i="12"/>
  <c r="BY132" i="12"/>
  <c r="BZ132" i="12"/>
  <c r="CA132" i="12"/>
  <c r="CB132" i="12"/>
  <c r="AZ133" i="12"/>
  <c r="BA133" i="12"/>
  <c r="BB133" i="12"/>
  <c r="BC133" i="12"/>
  <c r="BD133" i="12"/>
  <c r="BE133" i="12"/>
  <c r="BF133" i="12"/>
  <c r="BG133" i="12"/>
  <c r="BH133" i="12"/>
  <c r="BI133" i="12"/>
  <c r="BJ133" i="12"/>
  <c r="BK133" i="12"/>
  <c r="BL133" i="12"/>
  <c r="BM133" i="12"/>
  <c r="BN133" i="12"/>
  <c r="BO133" i="12"/>
  <c r="BP133" i="12"/>
  <c r="BQ133" i="12"/>
  <c r="BR133" i="12"/>
  <c r="BS133" i="12"/>
  <c r="BT133" i="12"/>
  <c r="BU133" i="12"/>
  <c r="BV133" i="12"/>
  <c r="BW133" i="12"/>
  <c r="BX133" i="12"/>
  <c r="BY133" i="12"/>
  <c r="BZ133" i="12"/>
  <c r="CA133" i="12"/>
  <c r="CB133" i="12"/>
  <c r="AZ134" i="12"/>
  <c r="BA134" i="12"/>
  <c r="BB134" i="12"/>
  <c r="BC134" i="12"/>
  <c r="BD134" i="12"/>
  <c r="BE134" i="12"/>
  <c r="BF134" i="12"/>
  <c r="BG134" i="12"/>
  <c r="BH134" i="12"/>
  <c r="BI134" i="12"/>
  <c r="BJ134" i="12"/>
  <c r="BK134" i="12"/>
  <c r="BL134" i="12"/>
  <c r="BM134" i="12"/>
  <c r="BN134" i="12"/>
  <c r="BO134" i="12"/>
  <c r="BP134" i="12"/>
  <c r="BQ134" i="12"/>
  <c r="BR134" i="12"/>
  <c r="BS134" i="12"/>
  <c r="BT134" i="12"/>
  <c r="BU134" i="12"/>
  <c r="BV134" i="12"/>
  <c r="BW134" i="12"/>
  <c r="BX134" i="12"/>
  <c r="BY134" i="12"/>
  <c r="BZ134" i="12"/>
  <c r="CA134" i="12"/>
  <c r="CB134" i="12"/>
  <c r="AZ135" i="12"/>
  <c r="BA135" i="12"/>
  <c r="BB135" i="12"/>
  <c r="BC135" i="12"/>
  <c r="BD135" i="12"/>
  <c r="BE135" i="12"/>
  <c r="BF135" i="12"/>
  <c r="BG135" i="12"/>
  <c r="BH135" i="12"/>
  <c r="BI135" i="12"/>
  <c r="BJ135" i="12"/>
  <c r="BK135" i="12"/>
  <c r="BL135" i="12"/>
  <c r="BM135" i="12"/>
  <c r="BN135" i="12"/>
  <c r="BO135" i="12"/>
  <c r="BP135" i="12"/>
  <c r="BQ135" i="12"/>
  <c r="BR135" i="12"/>
  <c r="BS135" i="12"/>
  <c r="BT135" i="12"/>
  <c r="BU135" i="12"/>
  <c r="BV135" i="12"/>
  <c r="BW135" i="12"/>
  <c r="BX135" i="12"/>
  <c r="BY135" i="12"/>
  <c r="BZ135" i="12"/>
  <c r="CA135" i="12"/>
  <c r="CB135" i="12"/>
  <c r="AZ136" i="12"/>
  <c r="BA136" i="12"/>
  <c r="BB136" i="12"/>
  <c r="BC136" i="12"/>
  <c r="BD136" i="12"/>
  <c r="BE136" i="12"/>
  <c r="BF136" i="12"/>
  <c r="BG136" i="12"/>
  <c r="BH136" i="12"/>
  <c r="BI136" i="12"/>
  <c r="BJ136" i="12"/>
  <c r="BK136" i="12"/>
  <c r="BL136" i="12"/>
  <c r="BM136" i="12"/>
  <c r="BN136" i="12"/>
  <c r="BO136" i="12"/>
  <c r="BP136" i="12"/>
  <c r="BQ136" i="12"/>
  <c r="BR136" i="12"/>
  <c r="BS136" i="12"/>
  <c r="BT136" i="12"/>
  <c r="BU136" i="12"/>
  <c r="BV136" i="12"/>
  <c r="BW136" i="12"/>
  <c r="BX136" i="12"/>
  <c r="BY136" i="12"/>
  <c r="BZ136" i="12"/>
  <c r="CA136" i="12"/>
  <c r="CB136" i="12"/>
  <c r="AZ137" i="12"/>
  <c r="BA137" i="12"/>
  <c r="BB137" i="12"/>
  <c r="BC137" i="12"/>
  <c r="BD137" i="12"/>
  <c r="BE137" i="12"/>
  <c r="BF137" i="12"/>
  <c r="BG137" i="12"/>
  <c r="BH137" i="12"/>
  <c r="BI137" i="12"/>
  <c r="BJ137" i="12"/>
  <c r="BK137" i="12"/>
  <c r="BL137" i="12"/>
  <c r="BM137" i="12"/>
  <c r="BN137" i="12"/>
  <c r="BO137" i="12"/>
  <c r="BP137" i="12"/>
  <c r="BQ137" i="12"/>
  <c r="BR137" i="12"/>
  <c r="BS137" i="12"/>
  <c r="BT137" i="12"/>
  <c r="BU137" i="12"/>
  <c r="BV137" i="12"/>
  <c r="BW137" i="12"/>
  <c r="BX137" i="12"/>
  <c r="BY137" i="12"/>
  <c r="BZ137" i="12"/>
  <c r="CA137" i="12"/>
  <c r="CB137" i="12"/>
  <c r="AZ138" i="12"/>
  <c r="BA138" i="12"/>
  <c r="BB138" i="12"/>
  <c r="BC138" i="12"/>
  <c r="BD138" i="12"/>
  <c r="BE138" i="12"/>
  <c r="BF138" i="12"/>
  <c r="BG138" i="12"/>
  <c r="BH138" i="12"/>
  <c r="BI138" i="12"/>
  <c r="BJ138" i="12"/>
  <c r="BK138" i="12"/>
  <c r="BL138" i="12"/>
  <c r="BM138" i="12"/>
  <c r="BN138" i="12"/>
  <c r="BO138" i="12"/>
  <c r="BP138" i="12"/>
  <c r="BQ138" i="12"/>
  <c r="BR138" i="12"/>
  <c r="BS138" i="12"/>
  <c r="BT138" i="12"/>
  <c r="BU138" i="12"/>
  <c r="BV138" i="12"/>
  <c r="BW138" i="12"/>
  <c r="BX138" i="12"/>
  <c r="BY138" i="12"/>
  <c r="BZ138" i="12"/>
  <c r="CA138" i="12"/>
  <c r="CB138" i="12"/>
  <c r="AZ139" i="12"/>
  <c r="BA139" i="12"/>
  <c r="BB139" i="12"/>
  <c r="BC139" i="12"/>
  <c r="BD139" i="12"/>
  <c r="BE139" i="12"/>
  <c r="BF139" i="12"/>
  <c r="BG139" i="12"/>
  <c r="BH139" i="12"/>
  <c r="BI139" i="12"/>
  <c r="BJ139" i="12"/>
  <c r="BK139" i="12"/>
  <c r="BL139" i="12"/>
  <c r="BM139" i="12"/>
  <c r="BN139" i="12"/>
  <c r="BO139" i="12"/>
  <c r="BP139" i="12"/>
  <c r="BQ139" i="12"/>
  <c r="BR139" i="12"/>
  <c r="BS139" i="12"/>
  <c r="BT139" i="12"/>
  <c r="BU139" i="12"/>
  <c r="BV139" i="12"/>
  <c r="BW139" i="12"/>
  <c r="BX139" i="12"/>
  <c r="BY139" i="12"/>
  <c r="BZ139" i="12"/>
  <c r="CA139" i="12"/>
  <c r="CB139" i="12"/>
  <c r="AZ140" i="12"/>
  <c r="BA140" i="12"/>
  <c r="BB140" i="12"/>
  <c r="BC140" i="12"/>
  <c r="BD140" i="12"/>
  <c r="BE140" i="12"/>
  <c r="BF140" i="12"/>
  <c r="BG140" i="12"/>
  <c r="BH140" i="12"/>
  <c r="BI140" i="12"/>
  <c r="BJ140" i="12"/>
  <c r="BK140" i="12"/>
  <c r="BL140" i="12"/>
  <c r="BM140" i="12"/>
  <c r="BN140" i="12"/>
  <c r="BO140" i="12"/>
  <c r="BP140" i="12"/>
  <c r="BQ140" i="12"/>
  <c r="BR140" i="12"/>
  <c r="BS140" i="12"/>
  <c r="BT140" i="12"/>
  <c r="BU140" i="12"/>
  <c r="BV140" i="12"/>
  <c r="BW140" i="12"/>
  <c r="BX140" i="12"/>
  <c r="BY140" i="12"/>
  <c r="BZ140" i="12"/>
  <c r="CA140" i="12"/>
  <c r="CB140" i="12"/>
  <c r="AZ141" i="12"/>
  <c r="BA141" i="12"/>
  <c r="BB141" i="12"/>
  <c r="BC141" i="12"/>
  <c r="BD141" i="12"/>
  <c r="BE141" i="12"/>
  <c r="BF141" i="12"/>
  <c r="BG141" i="12"/>
  <c r="BH141" i="12"/>
  <c r="BI141" i="12"/>
  <c r="BJ141" i="12"/>
  <c r="BK141" i="12"/>
  <c r="BL141" i="12"/>
  <c r="BM141" i="12"/>
  <c r="BN141" i="12"/>
  <c r="BO141" i="12"/>
  <c r="BP141" i="12"/>
  <c r="BQ141" i="12"/>
  <c r="BR141" i="12"/>
  <c r="BS141" i="12"/>
  <c r="BT141" i="12"/>
  <c r="BU141" i="12"/>
  <c r="BV141" i="12"/>
  <c r="BW141" i="12"/>
  <c r="BX141" i="12"/>
  <c r="BY141" i="12"/>
  <c r="BZ141" i="12"/>
  <c r="CA141" i="12"/>
  <c r="CB141" i="12"/>
  <c r="AZ142" i="12"/>
  <c r="BA142" i="12"/>
  <c r="BB142" i="12"/>
  <c r="BC142" i="12"/>
  <c r="BD142" i="12"/>
  <c r="BE142" i="12"/>
  <c r="BF142" i="12"/>
  <c r="BG142" i="12"/>
  <c r="BH142" i="12"/>
  <c r="BI142" i="12"/>
  <c r="BJ142" i="12"/>
  <c r="BK142" i="12"/>
  <c r="BL142" i="12"/>
  <c r="BM142" i="12"/>
  <c r="BN142" i="12"/>
  <c r="BO142" i="12"/>
  <c r="BP142" i="12"/>
  <c r="BQ142" i="12"/>
  <c r="BR142" i="12"/>
  <c r="BS142" i="12"/>
  <c r="BT142" i="12"/>
  <c r="BU142" i="12"/>
  <c r="BV142" i="12"/>
  <c r="BW142" i="12"/>
  <c r="BX142" i="12"/>
  <c r="BY142" i="12"/>
  <c r="BZ142" i="12"/>
  <c r="CA142" i="12"/>
  <c r="CB142" i="12"/>
  <c r="AZ143" i="12"/>
  <c r="BA143" i="12"/>
  <c r="BB143" i="12"/>
  <c r="BC143" i="12"/>
  <c r="BD143" i="12"/>
  <c r="BE143" i="12"/>
  <c r="BF143" i="12"/>
  <c r="BG143" i="12"/>
  <c r="BH143" i="12"/>
  <c r="BI143" i="12"/>
  <c r="BJ143" i="12"/>
  <c r="BK143" i="12"/>
  <c r="BL143" i="12"/>
  <c r="BM143" i="12"/>
  <c r="BN143" i="12"/>
  <c r="BO143" i="12"/>
  <c r="BP143" i="12"/>
  <c r="BQ143" i="12"/>
  <c r="BR143" i="12"/>
  <c r="BS143" i="12"/>
  <c r="BT143" i="12"/>
  <c r="BU143" i="12"/>
  <c r="BV143" i="12"/>
  <c r="BW143" i="12"/>
  <c r="BX143" i="12"/>
  <c r="BY143" i="12"/>
  <c r="BZ143" i="12"/>
  <c r="AZ144" i="12"/>
  <c r="BA144" i="12"/>
  <c r="BB144" i="12"/>
  <c r="BC144" i="12"/>
  <c r="BD144" i="12"/>
  <c r="BE144" i="12"/>
  <c r="BF144" i="12"/>
  <c r="BG144" i="12"/>
  <c r="BH144" i="12"/>
  <c r="BI144" i="12"/>
  <c r="BJ144" i="12"/>
  <c r="BK144" i="12"/>
  <c r="BL144" i="12"/>
  <c r="BM144" i="12"/>
  <c r="BN144" i="12"/>
  <c r="BO144" i="12"/>
  <c r="BP144" i="12"/>
  <c r="BQ144" i="12"/>
  <c r="BR144" i="12"/>
  <c r="BS144" i="12"/>
  <c r="BT144" i="12"/>
  <c r="BU144" i="12"/>
  <c r="BV144" i="12"/>
  <c r="BW144" i="12"/>
  <c r="BX144" i="12"/>
  <c r="BY144" i="12"/>
  <c r="BZ144" i="12"/>
  <c r="CA144" i="12"/>
  <c r="CB144" i="12"/>
  <c r="AZ145" i="12"/>
  <c r="BA145" i="12"/>
  <c r="BB145" i="12"/>
  <c r="BC145" i="12"/>
  <c r="BD145" i="12"/>
  <c r="BE145" i="12"/>
  <c r="BF145" i="12"/>
  <c r="BG145" i="12"/>
  <c r="BH145" i="12"/>
  <c r="BI145" i="12"/>
  <c r="BJ145" i="12"/>
  <c r="BK145" i="12"/>
  <c r="BL145" i="12"/>
  <c r="BM145" i="12"/>
  <c r="BN145" i="12"/>
  <c r="BO145" i="12"/>
  <c r="AZ146" i="12"/>
  <c r="BA146" i="12"/>
  <c r="BB146" i="12"/>
  <c r="BC146" i="12"/>
  <c r="BD146" i="12"/>
  <c r="BE146" i="12"/>
  <c r="BF146" i="12"/>
  <c r="BG146" i="12"/>
  <c r="BH146" i="12"/>
  <c r="BI146" i="12"/>
  <c r="BJ146" i="12"/>
  <c r="BK146" i="12"/>
  <c r="BL146" i="12"/>
  <c r="BM146" i="12"/>
  <c r="BN146" i="12"/>
  <c r="BO146" i="12"/>
  <c r="BP146" i="12"/>
  <c r="BQ146" i="12"/>
  <c r="BR146" i="12"/>
  <c r="BS146" i="12"/>
  <c r="AZ147" i="12"/>
  <c r="BA147" i="12"/>
  <c r="BB147" i="12"/>
  <c r="BC147" i="12"/>
  <c r="BD147" i="12"/>
  <c r="BE147" i="12"/>
  <c r="BF147" i="12"/>
  <c r="BG147" i="12"/>
  <c r="BH147" i="12"/>
  <c r="BI147" i="12"/>
  <c r="BJ147" i="12"/>
  <c r="BK147" i="12"/>
  <c r="BL147" i="12"/>
  <c r="BM147" i="12"/>
  <c r="BN147" i="12"/>
  <c r="BO147" i="12"/>
  <c r="BP147" i="12"/>
  <c r="BQ147" i="12"/>
  <c r="BR147" i="12"/>
  <c r="BS147" i="12"/>
  <c r="BT147" i="12"/>
  <c r="BU147" i="12"/>
  <c r="BV147" i="12"/>
  <c r="BW147" i="12"/>
  <c r="BX147" i="12"/>
  <c r="BY147" i="12"/>
  <c r="BZ147" i="12"/>
  <c r="CA147" i="12"/>
  <c r="CB147" i="12"/>
  <c r="AZ148" i="12"/>
  <c r="BA148" i="12"/>
  <c r="BB148" i="12"/>
  <c r="BC148" i="12"/>
  <c r="BD148" i="12"/>
  <c r="BE148" i="12"/>
  <c r="BF148" i="12"/>
  <c r="BG148" i="12"/>
  <c r="BH148" i="12"/>
  <c r="BI148" i="12"/>
  <c r="BJ148" i="12"/>
  <c r="BK148" i="12"/>
  <c r="BL148" i="12"/>
  <c r="BM148" i="12"/>
  <c r="BN148" i="12"/>
  <c r="BO148" i="12"/>
  <c r="BP148" i="12"/>
  <c r="BQ148" i="12"/>
  <c r="BR148" i="12"/>
  <c r="BS148" i="12"/>
  <c r="BT148" i="12"/>
  <c r="BU148" i="12"/>
  <c r="BV148" i="12"/>
  <c r="BW148" i="12"/>
  <c r="BX148" i="12"/>
  <c r="BY148" i="12"/>
  <c r="BZ148" i="12"/>
  <c r="AZ149" i="12"/>
  <c r="BA149" i="12"/>
  <c r="BB149" i="12"/>
  <c r="BC149" i="12"/>
  <c r="BD149" i="12"/>
  <c r="BE149" i="12"/>
  <c r="BF149" i="12"/>
  <c r="BG149" i="12"/>
  <c r="BH149" i="12"/>
  <c r="BI149" i="12"/>
  <c r="BJ149" i="12"/>
  <c r="BK149" i="12"/>
  <c r="BL149" i="12"/>
  <c r="BM149" i="12"/>
  <c r="BN149" i="12"/>
  <c r="BO149" i="12"/>
  <c r="BP149" i="12"/>
  <c r="BQ149" i="12"/>
  <c r="BR149" i="12"/>
  <c r="BS149" i="12"/>
  <c r="BT149" i="12"/>
  <c r="BU149" i="12"/>
  <c r="BV149" i="12"/>
  <c r="BW149" i="12"/>
  <c r="BX149" i="12"/>
  <c r="BY149" i="12"/>
  <c r="BZ149" i="12"/>
  <c r="CA149" i="12"/>
  <c r="CB149" i="12"/>
  <c r="AZ150" i="12"/>
  <c r="BA150" i="12"/>
  <c r="BB150" i="12"/>
  <c r="BC150" i="12"/>
  <c r="BD150" i="12"/>
  <c r="BE150" i="12"/>
  <c r="BF150" i="12"/>
  <c r="BG150" i="12"/>
  <c r="BH150" i="12"/>
  <c r="BI150" i="12"/>
  <c r="BJ150" i="12"/>
  <c r="BK150" i="12"/>
  <c r="BL150" i="12"/>
  <c r="BM150" i="12"/>
  <c r="BN150" i="12"/>
  <c r="BO150" i="12"/>
  <c r="BP150" i="12"/>
  <c r="BQ150" i="12"/>
  <c r="BR150" i="12"/>
  <c r="BS150" i="12"/>
  <c r="BT150" i="12"/>
  <c r="BU150" i="12"/>
  <c r="BV150" i="12"/>
  <c r="BW150" i="12"/>
  <c r="BX150" i="12"/>
  <c r="BY150" i="12"/>
  <c r="BZ150" i="12"/>
  <c r="CA150" i="12"/>
  <c r="CB150" i="12"/>
  <c r="AZ151" i="12"/>
  <c r="BA151" i="12"/>
  <c r="BB151" i="12"/>
  <c r="BC151" i="12"/>
  <c r="BD151" i="12"/>
  <c r="BE151" i="12"/>
  <c r="BF151" i="12"/>
  <c r="BG151" i="12"/>
  <c r="BH151" i="12"/>
  <c r="BI151" i="12"/>
  <c r="BJ151" i="12"/>
  <c r="BK151" i="12"/>
  <c r="BL151" i="12"/>
  <c r="BM151" i="12"/>
  <c r="BN151" i="12"/>
  <c r="BO151" i="12"/>
  <c r="BP151" i="12"/>
  <c r="BQ151" i="12"/>
  <c r="BR151" i="12"/>
  <c r="BS151" i="12"/>
  <c r="BT151" i="12"/>
  <c r="BU151" i="12"/>
  <c r="BV151" i="12"/>
  <c r="BW151" i="12"/>
  <c r="BX151" i="12"/>
  <c r="BY151" i="12"/>
  <c r="BZ151" i="12"/>
  <c r="CA151" i="12"/>
  <c r="CB151" i="12"/>
  <c r="AZ152" i="12"/>
  <c r="BA152" i="12"/>
  <c r="BB152" i="12"/>
  <c r="BC152" i="12"/>
  <c r="BD152" i="12"/>
  <c r="BE152" i="12"/>
  <c r="BF152" i="12"/>
  <c r="BG152" i="12"/>
  <c r="BH152" i="12"/>
  <c r="BI152" i="12"/>
  <c r="BJ152" i="12"/>
  <c r="BK152" i="12"/>
  <c r="BL152" i="12"/>
  <c r="BM152" i="12"/>
  <c r="BN152" i="12"/>
  <c r="BO152" i="12"/>
  <c r="BP152" i="12"/>
  <c r="BQ152" i="12"/>
  <c r="BR152" i="12"/>
  <c r="BS152" i="12"/>
  <c r="BT152" i="12"/>
  <c r="BU152" i="12"/>
  <c r="BV152" i="12"/>
  <c r="BW152" i="12"/>
  <c r="BX152" i="12"/>
  <c r="BY152" i="12"/>
  <c r="BZ152" i="12"/>
  <c r="CA152" i="12"/>
  <c r="CB152" i="12"/>
  <c r="AZ153" i="12"/>
  <c r="BA153" i="12"/>
  <c r="BB153" i="12"/>
  <c r="BC153" i="12"/>
  <c r="BD153" i="12"/>
  <c r="BE153" i="12"/>
  <c r="BF153" i="12"/>
  <c r="BG153" i="12"/>
  <c r="BH153" i="12"/>
  <c r="BI153" i="12"/>
  <c r="BJ153" i="12"/>
  <c r="BK153" i="12"/>
  <c r="BL153" i="12"/>
  <c r="BM153" i="12"/>
  <c r="BN153" i="12"/>
  <c r="BO153" i="12"/>
  <c r="BP153" i="12"/>
  <c r="BQ153" i="12"/>
  <c r="BR153" i="12"/>
  <c r="BS153" i="12"/>
  <c r="BT153" i="12"/>
  <c r="BU153" i="12"/>
  <c r="BV153" i="12"/>
  <c r="BW153" i="12"/>
  <c r="BX153" i="12"/>
  <c r="BY153" i="12"/>
  <c r="BZ153" i="12"/>
  <c r="CA153" i="12"/>
  <c r="CB153" i="12"/>
  <c r="AZ154" i="12"/>
  <c r="BA154" i="12"/>
  <c r="BB154" i="12"/>
  <c r="BC154" i="12"/>
  <c r="BD154" i="12"/>
  <c r="BE154" i="12"/>
  <c r="BF154" i="12"/>
  <c r="BG154" i="12"/>
  <c r="BH154" i="12"/>
  <c r="BI154" i="12"/>
  <c r="BJ154" i="12"/>
  <c r="BK154" i="12"/>
  <c r="BL154" i="12"/>
  <c r="BM154" i="12"/>
  <c r="BN154" i="12"/>
  <c r="BO154" i="12"/>
  <c r="BP154" i="12"/>
  <c r="BQ154" i="12"/>
  <c r="BR154" i="12"/>
  <c r="BS154" i="12"/>
  <c r="BT154" i="12"/>
  <c r="BU154" i="12"/>
  <c r="BV154" i="12"/>
  <c r="BW154" i="12"/>
  <c r="BX154" i="12"/>
  <c r="BY154" i="12"/>
  <c r="BZ154" i="12"/>
  <c r="CA154" i="12"/>
  <c r="CB154" i="12"/>
  <c r="AZ155" i="12"/>
  <c r="BA155" i="12"/>
  <c r="BB155" i="12"/>
  <c r="BC155" i="12"/>
  <c r="BD155" i="12"/>
  <c r="BE155" i="12"/>
  <c r="BF155" i="12"/>
  <c r="BG155" i="12"/>
  <c r="BH155" i="12"/>
  <c r="BI155" i="12"/>
  <c r="BJ155" i="12"/>
  <c r="BK155" i="12"/>
  <c r="BL155" i="12"/>
  <c r="BM155" i="12"/>
  <c r="BN155" i="12"/>
  <c r="BO155" i="12"/>
  <c r="BP155" i="12"/>
  <c r="BQ155" i="12"/>
  <c r="BR155" i="12"/>
  <c r="BS155" i="12"/>
  <c r="BT155" i="12"/>
  <c r="BU155" i="12"/>
  <c r="BV155" i="12"/>
  <c r="BW155" i="12"/>
  <c r="BX155" i="12"/>
  <c r="BY155" i="12"/>
  <c r="BZ155" i="12"/>
  <c r="CA155" i="12"/>
  <c r="CB155" i="12"/>
  <c r="AZ156" i="12"/>
  <c r="BA156" i="12"/>
  <c r="BB156" i="12"/>
  <c r="BC156" i="12"/>
  <c r="BD156" i="12"/>
  <c r="BE156" i="12"/>
  <c r="BF156" i="12"/>
  <c r="BG156" i="12"/>
  <c r="BH156" i="12"/>
  <c r="BI156" i="12"/>
  <c r="BJ156" i="12"/>
  <c r="BK156" i="12"/>
  <c r="BL156" i="12"/>
  <c r="BM156" i="12"/>
  <c r="BN156" i="12"/>
  <c r="BO156" i="12"/>
  <c r="BP156" i="12"/>
  <c r="BQ156" i="12"/>
  <c r="BR156" i="12"/>
  <c r="BS156" i="12"/>
  <c r="BT156" i="12"/>
  <c r="BU156" i="12"/>
  <c r="BV156" i="12"/>
  <c r="BW156" i="12"/>
  <c r="BX156" i="12"/>
  <c r="BY156" i="12"/>
  <c r="BZ156" i="12"/>
  <c r="CA156" i="12"/>
  <c r="CB156" i="12"/>
  <c r="AZ157" i="12"/>
  <c r="BA157" i="12"/>
  <c r="BB157" i="12"/>
  <c r="BC157" i="12"/>
  <c r="BD157" i="12"/>
  <c r="BE157" i="12"/>
  <c r="BF157" i="12"/>
  <c r="BG157" i="12"/>
  <c r="BH157" i="12"/>
  <c r="BI157" i="12"/>
  <c r="BJ157" i="12"/>
  <c r="BK157" i="12"/>
  <c r="BL157" i="12"/>
  <c r="BM157" i="12"/>
  <c r="BP157" i="12"/>
  <c r="BQ157" i="12"/>
  <c r="BR157" i="12"/>
  <c r="BS157" i="12"/>
  <c r="BT157" i="12"/>
  <c r="BU157" i="12"/>
  <c r="BV157" i="12"/>
  <c r="BW157" i="12"/>
  <c r="BX157" i="12"/>
  <c r="BY157" i="12"/>
  <c r="BZ157" i="12"/>
  <c r="CA157" i="12"/>
  <c r="CB157" i="12"/>
  <c r="AZ158" i="12"/>
  <c r="BA158" i="12"/>
  <c r="BB158" i="12"/>
  <c r="BC158" i="12"/>
  <c r="BD158" i="12"/>
  <c r="BE158" i="12"/>
  <c r="BF158" i="12"/>
  <c r="BG158" i="12"/>
  <c r="BH158" i="12"/>
  <c r="BI158" i="12"/>
  <c r="BJ158" i="12"/>
  <c r="BK158" i="12"/>
  <c r="BL158" i="12"/>
  <c r="BM158" i="12"/>
  <c r="BN158" i="12"/>
  <c r="BO158" i="12"/>
  <c r="BP158" i="12"/>
  <c r="BQ158" i="12"/>
  <c r="BR158" i="12"/>
  <c r="BS158" i="12"/>
  <c r="BT158" i="12"/>
  <c r="BU158" i="12"/>
  <c r="BV158" i="12"/>
  <c r="BW158" i="12"/>
  <c r="BX158" i="12"/>
  <c r="BY158" i="12"/>
  <c r="BZ158" i="12"/>
  <c r="CA158" i="12"/>
  <c r="CB158" i="12"/>
  <c r="AZ159" i="12"/>
  <c r="BA159" i="12"/>
  <c r="BB159" i="12"/>
  <c r="BC159" i="12"/>
  <c r="BD159" i="12"/>
  <c r="BE159" i="12"/>
  <c r="BF159" i="12"/>
  <c r="BG159" i="12"/>
  <c r="BH159" i="12"/>
  <c r="BI159" i="12"/>
  <c r="BJ159" i="12"/>
  <c r="BK159" i="12"/>
  <c r="BL159" i="12"/>
  <c r="BM159" i="12"/>
  <c r="BN159" i="12"/>
  <c r="BO159" i="12"/>
  <c r="BP159" i="12"/>
  <c r="BQ159" i="12"/>
  <c r="BR159" i="12"/>
  <c r="BS159" i="12"/>
  <c r="BT159" i="12"/>
  <c r="BU159" i="12"/>
  <c r="BV159" i="12"/>
  <c r="BW159" i="12"/>
  <c r="BX159" i="12"/>
  <c r="BY159" i="12"/>
  <c r="BZ159" i="12"/>
  <c r="CA159" i="12"/>
  <c r="CB159" i="12"/>
  <c r="AZ160" i="12"/>
  <c r="BA160" i="12"/>
  <c r="BB160" i="12"/>
  <c r="BC160" i="12"/>
  <c r="BD160" i="12"/>
  <c r="BE160" i="12"/>
  <c r="BF160" i="12"/>
  <c r="BG160" i="12"/>
  <c r="BH160" i="12"/>
  <c r="BI160" i="12"/>
  <c r="BJ160" i="12"/>
  <c r="BK160" i="12"/>
  <c r="BL160" i="12"/>
  <c r="BM160" i="12"/>
  <c r="BN160" i="12"/>
  <c r="BO160" i="12"/>
  <c r="BP160" i="12"/>
  <c r="BQ160" i="12"/>
  <c r="BR160" i="12"/>
  <c r="BS160" i="12"/>
  <c r="BT160" i="12"/>
  <c r="BU160" i="12"/>
  <c r="BV160" i="12"/>
  <c r="BW160" i="12"/>
  <c r="BX160" i="12"/>
  <c r="BY160" i="12"/>
  <c r="BZ160" i="12"/>
  <c r="CA160" i="12"/>
  <c r="CB160" i="12"/>
  <c r="AZ161" i="12"/>
  <c r="BA161" i="12"/>
  <c r="BB161" i="12"/>
  <c r="BC161" i="12"/>
  <c r="BD161" i="12"/>
  <c r="BE161" i="12"/>
  <c r="BF161" i="12"/>
  <c r="BG161" i="12"/>
  <c r="BH161" i="12"/>
  <c r="BI161" i="12"/>
  <c r="BJ161" i="12"/>
  <c r="BK161" i="12"/>
  <c r="BL161" i="12"/>
  <c r="BM161" i="12"/>
  <c r="BN161" i="12"/>
  <c r="BO161" i="12"/>
  <c r="BP161" i="12"/>
  <c r="BQ161" i="12"/>
  <c r="BR161" i="12"/>
  <c r="AZ162" i="12"/>
  <c r="BA162" i="12"/>
  <c r="BB162" i="12"/>
  <c r="BC162" i="12"/>
  <c r="BD162" i="12"/>
  <c r="BE162" i="12"/>
  <c r="BF162" i="12"/>
  <c r="BG162" i="12"/>
  <c r="BH162" i="12"/>
  <c r="BI162" i="12"/>
  <c r="BJ162" i="12"/>
  <c r="BK162" i="12"/>
  <c r="BL162" i="12"/>
  <c r="BM162" i="12"/>
  <c r="BN162" i="12"/>
  <c r="BO162" i="12"/>
  <c r="BP162" i="12"/>
  <c r="BQ162" i="12"/>
  <c r="BR162" i="12"/>
  <c r="BS162" i="12"/>
  <c r="BT162" i="12"/>
  <c r="BU162" i="12"/>
  <c r="BV162" i="12"/>
  <c r="BW162" i="12"/>
  <c r="BX162" i="12"/>
  <c r="BY162" i="12"/>
  <c r="BZ162" i="12"/>
  <c r="CA162" i="12"/>
  <c r="CB162" i="12"/>
  <c r="AZ163" i="12"/>
  <c r="BA163" i="12"/>
  <c r="BB163" i="12"/>
  <c r="BC163" i="12"/>
  <c r="BD163" i="12"/>
  <c r="BE163" i="12"/>
  <c r="BF163" i="12"/>
  <c r="BG163" i="12"/>
  <c r="BH163" i="12"/>
  <c r="BI163" i="12"/>
  <c r="BJ163" i="12"/>
  <c r="BK163" i="12"/>
  <c r="BL163" i="12"/>
  <c r="BM163" i="12"/>
  <c r="BN163" i="12"/>
  <c r="BO163" i="12"/>
  <c r="BP163" i="12"/>
  <c r="BQ163" i="12"/>
  <c r="BR163" i="12"/>
  <c r="BS163" i="12"/>
  <c r="BT163" i="12"/>
  <c r="BU163" i="12"/>
  <c r="BV163" i="12"/>
  <c r="BW163" i="12"/>
  <c r="BX163" i="12"/>
  <c r="AZ164" i="12"/>
  <c r="BA164" i="12"/>
  <c r="BB164" i="12"/>
  <c r="BC164" i="12"/>
  <c r="BD164" i="12"/>
  <c r="BE164" i="12"/>
  <c r="BF164" i="12"/>
  <c r="BG164" i="12"/>
  <c r="BH164" i="12"/>
  <c r="BI164" i="12"/>
  <c r="BJ164" i="12"/>
  <c r="BK164" i="12"/>
  <c r="BL164" i="12"/>
  <c r="BM164" i="12"/>
  <c r="BN164" i="12"/>
  <c r="BO164" i="12"/>
  <c r="BP164" i="12"/>
  <c r="BQ164" i="12"/>
  <c r="BR164" i="12"/>
  <c r="BS164" i="12"/>
  <c r="BT164" i="12"/>
  <c r="BU164" i="12"/>
  <c r="BV164" i="12"/>
  <c r="BW164" i="12"/>
  <c r="AZ165" i="12"/>
  <c r="BA165" i="12"/>
  <c r="BB165" i="12"/>
  <c r="BC165" i="12"/>
  <c r="BD165" i="12"/>
  <c r="BE165" i="12"/>
  <c r="BF165" i="12"/>
  <c r="BG165" i="12"/>
  <c r="BH165" i="12"/>
  <c r="BI165" i="12"/>
  <c r="BJ165" i="12"/>
  <c r="BK165" i="12"/>
  <c r="BL165" i="12"/>
  <c r="BM165" i="12"/>
  <c r="BN165" i="12"/>
  <c r="BO165" i="12"/>
  <c r="BP165" i="12"/>
  <c r="BQ165" i="12"/>
  <c r="BR165" i="12"/>
  <c r="BS165" i="12"/>
  <c r="BT165" i="12"/>
  <c r="BU165" i="12"/>
  <c r="BV165" i="12"/>
  <c r="BW165" i="12"/>
  <c r="BX165" i="12"/>
  <c r="BY165" i="12"/>
  <c r="BZ165" i="12"/>
  <c r="CA165" i="12"/>
  <c r="CB165" i="12"/>
  <c r="AZ166" i="12"/>
  <c r="BA166" i="12"/>
  <c r="BB166" i="12"/>
  <c r="BC166" i="12"/>
  <c r="BD166" i="12"/>
  <c r="BE166" i="12"/>
  <c r="BF166" i="12"/>
  <c r="BG166" i="12"/>
  <c r="BH166" i="12"/>
  <c r="BI166" i="12"/>
  <c r="BJ166" i="12"/>
  <c r="BK166" i="12"/>
  <c r="BL166" i="12"/>
  <c r="BM166" i="12"/>
  <c r="BN166" i="12"/>
  <c r="BO166" i="12"/>
  <c r="BP166" i="12"/>
  <c r="BQ166" i="12"/>
  <c r="BR166" i="12"/>
  <c r="BS166" i="12"/>
  <c r="BT166" i="12"/>
  <c r="BU166" i="12"/>
  <c r="BV166" i="12"/>
  <c r="BW166" i="12"/>
  <c r="BX166" i="12"/>
  <c r="BY166" i="12"/>
  <c r="BZ166" i="12"/>
  <c r="CA166" i="12"/>
  <c r="CB166" i="12"/>
  <c r="AZ167" i="12"/>
  <c r="BA167" i="12"/>
  <c r="BB167" i="12"/>
  <c r="BC167" i="12"/>
  <c r="BD167" i="12"/>
  <c r="BE167" i="12"/>
  <c r="BF167" i="12"/>
  <c r="BG167" i="12"/>
  <c r="BH167" i="12"/>
  <c r="BI167" i="12"/>
  <c r="BJ167" i="12"/>
  <c r="BK167" i="12"/>
  <c r="BL167" i="12"/>
  <c r="BM167" i="12"/>
  <c r="BN167" i="12"/>
  <c r="BO167" i="12"/>
  <c r="BP167" i="12"/>
  <c r="BQ167" i="12"/>
  <c r="BR167" i="12"/>
  <c r="BS167" i="12"/>
  <c r="BT167" i="12"/>
  <c r="BU167" i="12"/>
  <c r="BV167" i="12"/>
  <c r="BW167" i="12"/>
  <c r="BX167" i="12"/>
  <c r="BY167" i="12"/>
  <c r="BZ167" i="12"/>
  <c r="CA167" i="12"/>
  <c r="CB167" i="12"/>
  <c r="AZ168" i="12"/>
  <c r="BA168" i="12"/>
  <c r="BB168" i="12"/>
  <c r="BC168" i="12"/>
  <c r="BD168" i="12"/>
  <c r="BE168" i="12"/>
  <c r="BF168" i="12"/>
  <c r="BG168" i="12"/>
  <c r="BH168" i="12"/>
  <c r="BI168" i="12"/>
  <c r="BJ168" i="12"/>
  <c r="BK168" i="12"/>
  <c r="BL168" i="12"/>
  <c r="BM168" i="12"/>
  <c r="BN168" i="12"/>
  <c r="BO168" i="12"/>
  <c r="BP168" i="12"/>
  <c r="BQ168" i="12"/>
  <c r="BR168" i="12"/>
  <c r="BS168" i="12"/>
  <c r="BT168" i="12"/>
  <c r="BU168" i="12"/>
  <c r="BV168" i="12"/>
  <c r="BW168" i="12"/>
  <c r="BX168" i="12"/>
  <c r="BY168" i="12"/>
  <c r="BZ168" i="12"/>
  <c r="CA168" i="12"/>
  <c r="CB168" i="12"/>
  <c r="AZ169" i="12"/>
  <c r="BA169" i="12"/>
  <c r="BB169" i="12"/>
  <c r="BC169" i="12"/>
  <c r="BD169" i="12"/>
  <c r="BE169" i="12"/>
  <c r="BF169" i="12"/>
  <c r="BG169" i="12"/>
  <c r="BH169" i="12"/>
  <c r="BI169" i="12"/>
  <c r="BJ169" i="12"/>
  <c r="BK169" i="12"/>
  <c r="BL169" i="12"/>
  <c r="BM169" i="12"/>
  <c r="BN169" i="12"/>
  <c r="BO169" i="12"/>
  <c r="BP169" i="12"/>
  <c r="BQ169" i="12"/>
  <c r="BR169" i="12"/>
  <c r="BS169" i="12"/>
  <c r="BT169" i="12"/>
  <c r="BU169" i="12"/>
  <c r="BV169" i="12"/>
  <c r="BW169" i="12"/>
  <c r="BX169" i="12"/>
  <c r="BY169" i="12"/>
  <c r="BZ169" i="12"/>
  <c r="CA169" i="12"/>
  <c r="CB169" i="12"/>
  <c r="AZ170" i="12"/>
  <c r="BA170" i="12"/>
  <c r="BB170" i="12"/>
  <c r="BC170" i="12"/>
  <c r="BD170" i="12"/>
  <c r="BE170" i="12"/>
  <c r="BF170" i="12"/>
  <c r="BG170" i="12"/>
  <c r="BH170" i="12"/>
  <c r="BI170" i="12"/>
  <c r="BJ170" i="12"/>
  <c r="BK170" i="12"/>
  <c r="BL170" i="12"/>
  <c r="BM170" i="12"/>
  <c r="BN170" i="12"/>
  <c r="BO170" i="12"/>
  <c r="BP170" i="12"/>
  <c r="BQ170" i="12"/>
  <c r="BR170" i="12"/>
  <c r="BS170" i="12"/>
  <c r="BT170" i="12"/>
  <c r="BU170" i="12"/>
  <c r="BV170" i="12"/>
  <c r="BW170" i="12"/>
  <c r="BX170" i="12"/>
  <c r="BY170" i="12"/>
  <c r="BZ170" i="12"/>
  <c r="CA170" i="12"/>
  <c r="CB170" i="12"/>
  <c r="AZ171" i="12"/>
  <c r="BA171" i="12"/>
  <c r="BB171" i="12"/>
  <c r="BC171" i="12"/>
  <c r="BD171" i="12"/>
  <c r="BE171" i="12"/>
  <c r="BF171" i="12"/>
  <c r="BG171" i="12"/>
  <c r="BH171" i="12"/>
  <c r="BI171" i="12"/>
  <c r="BJ171" i="12"/>
  <c r="BK171" i="12"/>
  <c r="BL171" i="12"/>
  <c r="BM171" i="12"/>
  <c r="BN171" i="12"/>
  <c r="BO171" i="12"/>
  <c r="BP171" i="12"/>
  <c r="BQ171" i="12"/>
  <c r="BR171" i="12"/>
  <c r="BS171" i="12"/>
  <c r="BT171" i="12"/>
  <c r="BU171" i="12"/>
  <c r="BV171" i="12"/>
  <c r="BW171" i="12"/>
  <c r="BX171" i="12"/>
  <c r="BY171" i="12"/>
  <c r="BZ171" i="12"/>
  <c r="CA171" i="12"/>
  <c r="CB171" i="12"/>
  <c r="AZ172" i="12"/>
  <c r="BA172" i="12"/>
  <c r="BB172" i="12"/>
  <c r="BC172" i="12"/>
  <c r="BD172" i="12"/>
  <c r="BE172" i="12"/>
  <c r="BF172" i="12"/>
  <c r="BG172" i="12"/>
  <c r="BH172" i="12"/>
  <c r="BI172" i="12"/>
  <c r="BJ172" i="12"/>
  <c r="BK172" i="12"/>
  <c r="BL172" i="12"/>
  <c r="BM172" i="12"/>
  <c r="BN172" i="12"/>
  <c r="BO172" i="12"/>
  <c r="BP172" i="12"/>
  <c r="BQ172" i="12"/>
  <c r="BR172" i="12"/>
  <c r="BS172" i="12"/>
  <c r="BT172" i="12"/>
  <c r="BU172" i="12"/>
  <c r="BV172" i="12"/>
  <c r="BW172" i="12"/>
  <c r="BX172" i="12"/>
  <c r="BY172" i="12"/>
  <c r="BZ172" i="12"/>
  <c r="CA172" i="12"/>
  <c r="CB172" i="12"/>
  <c r="AZ173" i="12"/>
  <c r="BA173" i="12"/>
  <c r="BB173" i="12"/>
  <c r="BC173" i="12"/>
  <c r="BD173" i="12"/>
  <c r="BE173" i="12"/>
  <c r="BF173" i="12"/>
  <c r="BG173" i="12"/>
  <c r="BH173" i="12"/>
  <c r="BI173" i="12"/>
  <c r="BJ173" i="12"/>
  <c r="BK173" i="12"/>
  <c r="BL173" i="12"/>
  <c r="BM173" i="12"/>
  <c r="BN173" i="12"/>
  <c r="BO173" i="12"/>
  <c r="BP173" i="12"/>
  <c r="BQ173" i="12"/>
  <c r="BR173" i="12"/>
  <c r="BS173" i="12"/>
  <c r="BT173" i="12"/>
  <c r="BU173" i="12"/>
  <c r="BV173" i="12"/>
  <c r="BW173" i="12"/>
  <c r="BX173" i="12"/>
  <c r="BY173" i="12"/>
  <c r="BZ173" i="12"/>
  <c r="CA173" i="12"/>
  <c r="CB173" i="12"/>
  <c r="AZ174" i="12"/>
  <c r="BA174" i="12"/>
  <c r="BB174" i="12"/>
  <c r="BC174" i="12"/>
  <c r="BD174" i="12"/>
  <c r="BE174" i="12"/>
  <c r="BF174" i="12"/>
  <c r="BG174" i="12"/>
  <c r="BH174" i="12"/>
  <c r="BI174" i="12"/>
  <c r="BJ174" i="12"/>
  <c r="BK174" i="12"/>
  <c r="BL174" i="12"/>
  <c r="BM174" i="12"/>
  <c r="BN174" i="12"/>
  <c r="BO174" i="12"/>
  <c r="BP174" i="12"/>
  <c r="BQ174" i="12"/>
  <c r="BR174" i="12"/>
  <c r="BS174" i="12"/>
  <c r="BT174" i="12"/>
  <c r="BU174" i="12"/>
  <c r="BV174" i="12"/>
  <c r="BW174" i="12"/>
  <c r="BX174" i="12"/>
  <c r="BY174" i="12"/>
  <c r="BZ174" i="12"/>
  <c r="CA174" i="12"/>
  <c r="CB174" i="12"/>
  <c r="AZ175" i="12"/>
  <c r="BA175" i="12"/>
  <c r="BB175" i="12"/>
  <c r="BC175" i="12"/>
  <c r="BD175" i="12"/>
  <c r="BE175" i="12"/>
  <c r="BF175" i="12"/>
  <c r="BG175" i="12"/>
  <c r="BH175" i="12"/>
  <c r="BI175" i="12"/>
  <c r="BJ175" i="12"/>
  <c r="BK175" i="12"/>
  <c r="BL175" i="12"/>
  <c r="BM175" i="12"/>
  <c r="BN175" i="12"/>
  <c r="BO175" i="12"/>
  <c r="BP175" i="12"/>
  <c r="BQ175" i="12"/>
  <c r="BR175" i="12"/>
  <c r="BS175" i="12"/>
  <c r="BT175" i="12"/>
  <c r="BU175" i="12"/>
  <c r="BV175" i="12"/>
  <c r="BW175" i="12"/>
  <c r="BX175" i="12"/>
  <c r="BY175" i="12"/>
  <c r="BZ175" i="12"/>
  <c r="CA175" i="12"/>
  <c r="CB175" i="12"/>
  <c r="AZ176" i="12"/>
  <c r="BA176" i="12"/>
  <c r="BB176" i="12"/>
  <c r="BC176" i="12"/>
  <c r="BD176" i="12"/>
  <c r="BE176" i="12"/>
  <c r="BF176" i="12"/>
  <c r="BG176" i="12"/>
  <c r="BH176" i="12"/>
  <c r="BI176" i="12"/>
  <c r="BJ176" i="12"/>
  <c r="BK176" i="12"/>
  <c r="BL176" i="12"/>
  <c r="BM176" i="12"/>
  <c r="BN176" i="12"/>
  <c r="BO176" i="12"/>
  <c r="BP176" i="12"/>
  <c r="BQ176" i="12"/>
  <c r="BR176" i="12"/>
  <c r="BS176" i="12"/>
  <c r="BT176" i="12"/>
  <c r="BU176" i="12"/>
  <c r="BV176" i="12"/>
  <c r="BW176" i="12"/>
  <c r="BX176" i="12"/>
  <c r="BY176" i="12"/>
  <c r="BZ176" i="12"/>
  <c r="CA176" i="12"/>
  <c r="CB176" i="12"/>
  <c r="AZ177" i="12"/>
  <c r="BA177" i="12"/>
  <c r="BB177" i="12"/>
  <c r="BC177" i="12"/>
  <c r="BD177" i="12"/>
  <c r="BE177" i="12"/>
  <c r="BF177" i="12"/>
  <c r="BG177" i="12"/>
  <c r="BH177" i="12"/>
  <c r="BI177" i="12"/>
  <c r="BJ177" i="12"/>
  <c r="BK177" i="12"/>
  <c r="BL177" i="12"/>
  <c r="BM177" i="12"/>
  <c r="BN177" i="12"/>
  <c r="BO177" i="12"/>
  <c r="BP177" i="12"/>
  <c r="BQ177" i="12"/>
  <c r="BR177" i="12"/>
  <c r="BS177" i="12"/>
  <c r="BT177" i="12"/>
  <c r="BU177" i="12"/>
  <c r="BV177" i="12"/>
  <c r="BW177" i="12"/>
  <c r="BX177" i="12"/>
  <c r="BY177" i="12"/>
  <c r="BZ177" i="12"/>
  <c r="CA177" i="12"/>
  <c r="CB177" i="12"/>
  <c r="AZ178" i="12"/>
  <c r="BA178" i="12"/>
  <c r="BB178" i="12"/>
  <c r="BC178" i="12"/>
  <c r="BD178" i="12"/>
  <c r="BE178" i="12"/>
  <c r="BF178" i="12"/>
  <c r="BG178" i="12"/>
  <c r="BH178" i="12"/>
  <c r="BI178" i="12"/>
  <c r="BJ178" i="12"/>
  <c r="BK178" i="12"/>
  <c r="BL178" i="12"/>
  <c r="BM178" i="12"/>
  <c r="BN178" i="12"/>
  <c r="BO178" i="12"/>
  <c r="BP178" i="12"/>
  <c r="BQ178" i="12"/>
  <c r="BR178" i="12"/>
  <c r="BS178" i="12"/>
  <c r="BT178" i="12"/>
  <c r="BU178" i="12"/>
  <c r="BV178" i="12"/>
  <c r="BW178" i="12"/>
  <c r="BX178" i="12"/>
  <c r="BY178" i="12"/>
  <c r="BZ178" i="12"/>
  <c r="CA178" i="12"/>
  <c r="CB178" i="12"/>
  <c r="AZ179" i="12"/>
  <c r="BA179" i="12"/>
  <c r="BB179" i="12"/>
  <c r="BC179" i="12"/>
  <c r="BD179" i="12"/>
  <c r="BE179" i="12"/>
  <c r="BF179" i="12"/>
  <c r="BG179" i="12"/>
  <c r="BH179" i="12"/>
  <c r="BI179" i="12"/>
  <c r="BJ179" i="12"/>
  <c r="BK179" i="12"/>
  <c r="BL179" i="12"/>
  <c r="BM179" i="12"/>
  <c r="BN179" i="12"/>
  <c r="BO179" i="12"/>
  <c r="BP179" i="12"/>
  <c r="BQ179" i="12"/>
  <c r="BR179" i="12"/>
  <c r="BS179" i="12"/>
  <c r="BT179" i="12"/>
  <c r="BU179" i="12"/>
  <c r="BV179" i="12"/>
  <c r="BW179" i="12"/>
  <c r="BX179" i="12"/>
  <c r="BY179" i="12"/>
  <c r="BZ179" i="12"/>
  <c r="CA179" i="12"/>
  <c r="CB179" i="12"/>
  <c r="AZ180" i="12"/>
  <c r="BA180" i="12"/>
  <c r="BB180" i="12"/>
  <c r="BC180" i="12"/>
  <c r="BD180" i="12"/>
  <c r="BE180" i="12"/>
  <c r="BF180" i="12"/>
  <c r="BG180" i="12"/>
  <c r="BH180" i="12"/>
  <c r="BI180" i="12"/>
  <c r="BJ180" i="12"/>
  <c r="BK180" i="12"/>
  <c r="BL180" i="12"/>
  <c r="BM180" i="12"/>
  <c r="BN180" i="12"/>
  <c r="BO180" i="12"/>
  <c r="BP180" i="12"/>
  <c r="BQ180" i="12"/>
  <c r="BR180" i="12"/>
  <c r="BS180" i="12"/>
  <c r="BT180" i="12"/>
  <c r="BU180" i="12"/>
  <c r="BV180" i="12"/>
  <c r="BW180" i="12"/>
  <c r="BX180" i="12"/>
  <c r="BY180" i="12"/>
  <c r="BZ180" i="12"/>
  <c r="CA180" i="12"/>
  <c r="CB180" i="12"/>
  <c r="AZ181" i="12"/>
  <c r="BA181" i="12"/>
  <c r="BB181" i="12"/>
  <c r="BC181" i="12"/>
  <c r="BD181" i="12"/>
  <c r="BE181" i="12"/>
  <c r="BF181" i="12"/>
  <c r="BG181" i="12"/>
  <c r="BH181" i="12"/>
  <c r="BI181" i="12"/>
  <c r="BJ181" i="12"/>
  <c r="BK181" i="12"/>
  <c r="BL181" i="12"/>
  <c r="BM181" i="12"/>
  <c r="BN181" i="12"/>
  <c r="BO181" i="12"/>
  <c r="BP181" i="12"/>
  <c r="BQ181" i="12"/>
  <c r="BR181" i="12"/>
  <c r="BS181" i="12"/>
  <c r="BT181" i="12"/>
  <c r="BU181" i="12"/>
  <c r="BV181" i="12"/>
  <c r="BW181" i="12"/>
  <c r="BX181" i="12"/>
  <c r="BY181" i="12"/>
  <c r="BZ181" i="12"/>
  <c r="CA181" i="12"/>
  <c r="CB181" i="12"/>
  <c r="AZ182" i="12"/>
  <c r="BA182" i="12"/>
  <c r="BB182" i="12"/>
  <c r="BC182" i="12"/>
  <c r="BD182" i="12"/>
  <c r="BE182" i="12"/>
  <c r="BF182" i="12"/>
  <c r="BG182" i="12"/>
  <c r="BH182" i="12"/>
  <c r="BI182" i="12"/>
  <c r="BJ182" i="12"/>
  <c r="BK182" i="12"/>
  <c r="BL182" i="12"/>
  <c r="BM182" i="12"/>
  <c r="BN182" i="12"/>
  <c r="BO182" i="12"/>
  <c r="BP182" i="12"/>
  <c r="BQ182" i="12"/>
  <c r="BR182" i="12"/>
  <c r="BS182" i="12"/>
  <c r="BT182" i="12"/>
  <c r="BU182" i="12"/>
  <c r="BV182" i="12"/>
  <c r="BW182" i="12"/>
  <c r="BX182" i="12"/>
  <c r="BY182" i="12"/>
  <c r="BZ182" i="12"/>
  <c r="CA182" i="12"/>
  <c r="CB182" i="12"/>
  <c r="AZ183" i="12"/>
  <c r="BA183" i="12"/>
  <c r="BB183" i="12"/>
  <c r="BC183" i="12"/>
  <c r="BD183" i="12"/>
  <c r="BE183" i="12"/>
  <c r="BF183" i="12"/>
  <c r="BG183" i="12"/>
  <c r="BH183" i="12"/>
  <c r="BI183" i="12"/>
  <c r="BJ183" i="12"/>
  <c r="BK183" i="12"/>
  <c r="BL183" i="12"/>
  <c r="BM183" i="12"/>
  <c r="BN183" i="12"/>
  <c r="BO183" i="12"/>
  <c r="BP183" i="12"/>
  <c r="BQ183" i="12"/>
  <c r="BR183" i="12"/>
  <c r="BS183" i="12"/>
  <c r="BT183" i="12"/>
  <c r="BU183" i="12"/>
  <c r="BV183" i="12"/>
  <c r="BW183" i="12"/>
  <c r="BX183" i="12"/>
  <c r="BY183" i="12"/>
  <c r="BZ183" i="12"/>
  <c r="CA183" i="12"/>
  <c r="CB183" i="12"/>
  <c r="AZ184" i="12"/>
  <c r="BA184" i="12"/>
  <c r="BB184" i="12"/>
  <c r="BC184" i="12"/>
  <c r="BD184" i="12"/>
  <c r="BE184" i="12"/>
  <c r="BF184" i="12"/>
  <c r="BG184" i="12"/>
  <c r="BH184" i="12"/>
  <c r="BI184" i="12"/>
  <c r="BJ184" i="12"/>
  <c r="BK184" i="12"/>
  <c r="BL184" i="12"/>
  <c r="BM184" i="12"/>
  <c r="BN184" i="12"/>
  <c r="BO184" i="12"/>
  <c r="BP184" i="12"/>
  <c r="BQ184" i="12"/>
  <c r="BR184" i="12"/>
  <c r="BS184" i="12"/>
  <c r="BT184" i="12"/>
  <c r="BU184" i="12"/>
  <c r="BV184" i="12"/>
  <c r="BW184" i="12"/>
  <c r="BX184" i="12"/>
  <c r="BY184" i="12"/>
  <c r="BZ184" i="12"/>
  <c r="CA184" i="12"/>
  <c r="CB184" i="12"/>
  <c r="AZ185" i="12"/>
  <c r="BA185" i="12"/>
  <c r="BB185" i="12"/>
  <c r="BC185" i="12"/>
  <c r="BD185" i="12"/>
  <c r="BE185" i="12"/>
  <c r="BF185" i="12"/>
  <c r="BG185" i="12"/>
  <c r="BH185" i="12"/>
  <c r="BI185" i="12"/>
  <c r="BJ185" i="12"/>
  <c r="BK185" i="12"/>
  <c r="BL185" i="12"/>
  <c r="BM185" i="12"/>
  <c r="BN185" i="12"/>
  <c r="BO185" i="12"/>
  <c r="BP185" i="12"/>
  <c r="BQ185" i="12"/>
  <c r="BR185" i="12"/>
  <c r="BS185" i="12"/>
  <c r="BT185" i="12"/>
  <c r="BU185" i="12"/>
  <c r="BV185" i="12"/>
  <c r="BW185" i="12"/>
  <c r="BX185" i="12"/>
  <c r="BY185" i="12"/>
  <c r="BZ185" i="12"/>
  <c r="CA185" i="12"/>
  <c r="CB185" i="12"/>
  <c r="AZ186" i="12"/>
  <c r="BA186" i="12"/>
  <c r="BB186" i="12"/>
  <c r="BC186" i="12"/>
  <c r="BD186" i="12"/>
  <c r="BE186" i="12"/>
  <c r="BF186" i="12"/>
  <c r="BG186" i="12"/>
  <c r="BH186" i="12"/>
  <c r="BI186" i="12"/>
  <c r="BJ186" i="12"/>
  <c r="BK186" i="12"/>
  <c r="BL186" i="12"/>
  <c r="BM186" i="12"/>
  <c r="BN186" i="12"/>
  <c r="BO186" i="12"/>
  <c r="BP186" i="12"/>
  <c r="BQ186" i="12"/>
  <c r="BR186" i="12"/>
  <c r="BS186" i="12"/>
  <c r="BT186" i="12"/>
  <c r="BU186" i="12"/>
  <c r="BV186" i="12"/>
  <c r="BW186" i="12"/>
  <c r="BX186" i="12"/>
  <c r="BY186" i="12"/>
  <c r="BZ186" i="12"/>
  <c r="CA186" i="12"/>
  <c r="CB186" i="12"/>
  <c r="AZ187" i="12"/>
  <c r="BA187" i="12"/>
  <c r="BB187" i="12"/>
  <c r="BC187" i="12"/>
  <c r="BD187" i="12"/>
  <c r="BE187" i="12"/>
  <c r="BF187" i="12"/>
  <c r="BG187" i="12"/>
  <c r="BH187" i="12"/>
  <c r="BI187" i="12"/>
  <c r="BJ187" i="12"/>
  <c r="BK187" i="12"/>
  <c r="BL187" i="12"/>
  <c r="BM187" i="12"/>
  <c r="BN187" i="12"/>
  <c r="BO187" i="12"/>
  <c r="BP187" i="12"/>
  <c r="BQ187" i="12"/>
  <c r="BR187" i="12"/>
  <c r="BS187" i="12"/>
  <c r="BT187" i="12"/>
  <c r="BU187" i="12"/>
  <c r="BV187" i="12"/>
  <c r="BW187" i="12"/>
  <c r="BX187" i="12"/>
  <c r="BY187" i="12"/>
  <c r="BZ187" i="12"/>
  <c r="CA187" i="12"/>
  <c r="CB187" i="12"/>
  <c r="AZ188" i="12"/>
  <c r="BA188" i="12"/>
  <c r="BB188" i="12"/>
  <c r="BC188" i="12"/>
  <c r="BD188" i="12"/>
  <c r="BE188" i="12"/>
  <c r="BF188" i="12"/>
  <c r="BG188" i="12"/>
  <c r="BH188" i="12"/>
  <c r="BI188" i="12"/>
  <c r="BJ188" i="12"/>
  <c r="BK188" i="12"/>
  <c r="BL188" i="12"/>
  <c r="BM188" i="12"/>
  <c r="BN188" i="12"/>
  <c r="BO188" i="12"/>
  <c r="BP188" i="12"/>
  <c r="BQ188" i="12"/>
  <c r="BR188" i="12"/>
  <c r="BS188" i="12"/>
  <c r="BT188" i="12"/>
  <c r="BU188" i="12"/>
  <c r="BV188" i="12"/>
  <c r="BW188" i="12"/>
  <c r="BX188" i="12"/>
  <c r="BY188" i="12"/>
  <c r="BZ188" i="12"/>
  <c r="CA188" i="12"/>
  <c r="CB188" i="12"/>
  <c r="AZ189" i="12"/>
  <c r="BA189" i="12"/>
  <c r="BB189" i="12"/>
  <c r="BC189" i="12"/>
  <c r="BD189" i="12"/>
  <c r="BE189" i="12"/>
  <c r="BF189" i="12"/>
  <c r="BG189" i="12"/>
  <c r="BH189" i="12"/>
  <c r="BI189" i="12"/>
  <c r="BJ189" i="12"/>
  <c r="BK189" i="12"/>
  <c r="BL189" i="12"/>
  <c r="BM189" i="12"/>
  <c r="BN189" i="12"/>
  <c r="BO189" i="12"/>
  <c r="BP189" i="12"/>
  <c r="BQ189" i="12"/>
  <c r="BR189" i="12"/>
  <c r="BS189" i="12"/>
  <c r="BT189" i="12"/>
  <c r="BU189" i="12"/>
  <c r="BV189" i="12"/>
  <c r="BW189" i="12"/>
  <c r="BX189" i="12"/>
  <c r="BY189" i="12"/>
  <c r="BZ189" i="12"/>
  <c r="CA189" i="12"/>
  <c r="CB189" i="12"/>
  <c r="AZ190" i="12"/>
  <c r="BA190" i="12"/>
  <c r="BB190" i="12"/>
  <c r="BC190" i="12"/>
  <c r="BD190" i="12"/>
  <c r="BE190" i="12"/>
  <c r="BF190" i="12"/>
  <c r="BG190" i="12"/>
  <c r="BH190" i="12"/>
  <c r="BI190" i="12"/>
  <c r="BJ190" i="12"/>
  <c r="BK190" i="12"/>
  <c r="BL190" i="12"/>
  <c r="BM190" i="12"/>
  <c r="BN190" i="12"/>
  <c r="BO190" i="12"/>
  <c r="BP190" i="12"/>
  <c r="BQ190" i="12"/>
  <c r="BR190" i="12"/>
  <c r="BS190" i="12"/>
  <c r="BT190" i="12"/>
  <c r="BU190" i="12"/>
  <c r="BV190" i="12"/>
  <c r="BW190" i="12"/>
  <c r="BX190" i="12"/>
  <c r="BY190" i="12"/>
  <c r="BZ190" i="12"/>
  <c r="CA190" i="12"/>
  <c r="CB190" i="12"/>
  <c r="AZ191" i="12"/>
  <c r="BA191" i="12"/>
  <c r="BB191" i="12"/>
  <c r="BC191" i="12"/>
  <c r="BD191" i="12"/>
  <c r="BE191" i="12"/>
  <c r="BF191" i="12"/>
  <c r="BG191" i="12"/>
  <c r="BH191" i="12"/>
  <c r="BI191" i="12"/>
  <c r="BJ191" i="12"/>
  <c r="BK191" i="12"/>
  <c r="BL191" i="12"/>
  <c r="BM191" i="12"/>
  <c r="BN191" i="12"/>
  <c r="BO191" i="12"/>
  <c r="BP191" i="12"/>
  <c r="BQ191" i="12"/>
  <c r="BR191" i="12"/>
  <c r="BS191" i="12"/>
  <c r="BT191" i="12"/>
  <c r="BU191" i="12"/>
  <c r="BV191" i="12"/>
  <c r="BW191" i="12"/>
  <c r="BX191" i="12"/>
  <c r="BY191" i="12"/>
  <c r="BZ191" i="12"/>
  <c r="CA191" i="12"/>
  <c r="CB191" i="12"/>
  <c r="AZ192" i="12"/>
  <c r="BA192" i="12"/>
  <c r="BB192" i="12"/>
  <c r="BC192" i="12"/>
  <c r="BD192" i="12"/>
  <c r="BE192" i="12"/>
  <c r="BF192" i="12"/>
  <c r="BG192" i="12"/>
  <c r="BH192" i="12"/>
  <c r="BI192" i="12"/>
  <c r="BJ192" i="12"/>
  <c r="BK192" i="12"/>
  <c r="BL192" i="12"/>
  <c r="BM192" i="12"/>
  <c r="BN192" i="12"/>
  <c r="BO192" i="12"/>
  <c r="BP192" i="12"/>
  <c r="BQ192" i="12"/>
  <c r="BR192" i="12"/>
  <c r="BS192" i="12"/>
  <c r="BT192" i="12"/>
  <c r="BU192" i="12"/>
  <c r="BV192" i="12"/>
  <c r="BW192" i="12"/>
  <c r="BX192" i="12"/>
  <c r="BY192" i="12"/>
  <c r="BZ192" i="12"/>
  <c r="CA192" i="12"/>
  <c r="CB192" i="12"/>
  <c r="AZ193" i="12"/>
  <c r="BA193" i="12"/>
  <c r="BB193" i="12"/>
  <c r="BC193" i="12"/>
  <c r="BD193" i="12"/>
  <c r="BE193" i="12"/>
  <c r="BF193" i="12"/>
  <c r="BG193" i="12"/>
  <c r="BH193" i="12"/>
  <c r="BI193" i="12"/>
  <c r="BJ193" i="12"/>
  <c r="BK193" i="12"/>
  <c r="BL193" i="12"/>
  <c r="BM193" i="12"/>
  <c r="BN193" i="12"/>
  <c r="BO193" i="12"/>
  <c r="BP193" i="12"/>
  <c r="BQ193" i="12"/>
  <c r="BR193" i="12"/>
  <c r="BS193" i="12"/>
  <c r="BT193" i="12"/>
  <c r="BU193" i="12"/>
  <c r="BV193" i="12"/>
  <c r="BW193" i="12"/>
  <c r="BX193" i="12"/>
  <c r="BY193" i="12"/>
  <c r="BZ193" i="12"/>
  <c r="CA193" i="12"/>
  <c r="CB193" i="12"/>
  <c r="AZ194" i="12"/>
  <c r="BA194" i="12"/>
  <c r="BB194" i="12"/>
  <c r="BC194" i="12"/>
  <c r="BD194" i="12"/>
  <c r="BE194" i="12"/>
  <c r="BF194" i="12"/>
  <c r="BG194" i="12"/>
  <c r="BH194" i="12"/>
  <c r="BI194" i="12"/>
  <c r="BJ194" i="12"/>
  <c r="BK194" i="12"/>
  <c r="BL194" i="12"/>
  <c r="BM194" i="12"/>
  <c r="BN194" i="12"/>
  <c r="BO194" i="12"/>
  <c r="BP194" i="12"/>
  <c r="BQ194" i="12"/>
  <c r="BR194" i="12"/>
  <c r="BS194" i="12"/>
  <c r="BT194" i="12"/>
  <c r="BU194" i="12"/>
  <c r="BV194" i="12"/>
  <c r="BW194" i="12"/>
  <c r="BX194" i="12"/>
  <c r="BY194" i="12"/>
  <c r="BZ194" i="12"/>
  <c r="CA194" i="12"/>
  <c r="CB194" i="12"/>
  <c r="AZ195" i="12"/>
  <c r="BA195" i="12"/>
  <c r="BB195" i="12"/>
  <c r="BC195" i="12"/>
  <c r="BD195" i="12"/>
  <c r="BE195" i="12"/>
  <c r="BF195" i="12"/>
  <c r="BG195" i="12"/>
  <c r="BH195" i="12"/>
  <c r="BI195" i="12"/>
  <c r="BJ195" i="12"/>
  <c r="BK195" i="12"/>
  <c r="BL195" i="12"/>
  <c r="BM195" i="12"/>
  <c r="BN195" i="12"/>
  <c r="BO195" i="12"/>
  <c r="BP195" i="12"/>
  <c r="BQ195" i="12"/>
  <c r="BR195" i="12"/>
  <c r="BS195" i="12"/>
  <c r="BT195" i="12"/>
  <c r="BU195" i="12"/>
  <c r="BV195" i="12"/>
  <c r="BW195" i="12"/>
  <c r="BX195" i="12"/>
  <c r="BY195" i="12"/>
  <c r="BZ195" i="12"/>
  <c r="CA195" i="12"/>
  <c r="CB195" i="12"/>
  <c r="AZ196" i="12"/>
  <c r="BA196" i="12"/>
  <c r="BB196" i="12"/>
  <c r="BC196" i="12"/>
  <c r="BD196" i="12"/>
  <c r="BE196" i="12"/>
  <c r="BF196" i="12"/>
  <c r="BG196" i="12"/>
  <c r="BH196" i="12"/>
  <c r="BI196" i="12"/>
  <c r="BJ196" i="12"/>
  <c r="BK196" i="12"/>
  <c r="BL196" i="12"/>
  <c r="BM196" i="12"/>
  <c r="BN196" i="12"/>
  <c r="BO196" i="12"/>
  <c r="BP196" i="12"/>
  <c r="BQ196" i="12"/>
  <c r="BR196" i="12"/>
  <c r="BS196" i="12"/>
  <c r="BT196" i="12"/>
  <c r="BU196" i="12"/>
  <c r="BV196" i="12"/>
  <c r="BW196" i="12"/>
  <c r="BX196" i="12"/>
  <c r="BY196" i="12"/>
  <c r="BZ196" i="12"/>
  <c r="CA196" i="12"/>
  <c r="CB196" i="12"/>
  <c r="AZ197" i="12"/>
  <c r="BA197" i="12"/>
  <c r="BB197" i="12"/>
  <c r="BC197" i="12"/>
  <c r="BD197" i="12"/>
  <c r="BE197" i="12"/>
  <c r="BF197" i="12"/>
  <c r="BG197" i="12"/>
  <c r="BH197" i="12"/>
  <c r="BI197" i="12"/>
  <c r="BJ197" i="12"/>
  <c r="BK197" i="12"/>
  <c r="BL197" i="12"/>
  <c r="BM197" i="12"/>
  <c r="BN197" i="12"/>
  <c r="BO197" i="12"/>
  <c r="BP197" i="12"/>
  <c r="BQ197" i="12"/>
  <c r="BR197" i="12"/>
  <c r="BS197" i="12"/>
  <c r="BT197" i="12"/>
  <c r="BU197" i="12"/>
  <c r="BV197" i="12"/>
  <c r="BW197" i="12"/>
  <c r="BX197" i="12"/>
  <c r="BY197" i="12"/>
  <c r="BZ197" i="12"/>
  <c r="AZ198" i="12"/>
  <c r="BA198" i="12"/>
  <c r="BB198" i="12"/>
  <c r="BC198" i="12"/>
  <c r="BD198" i="12"/>
  <c r="BE198" i="12"/>
  <c r="BF198" i="12"/>
  <c r="BG198" i="12"/>
  <c r="BH198" i="12"/>
  <c r="BI198" i="12"/>
  <c r="BJ198" i="12"/>
  <c r="BK198" i="12"/>
  <c r="BL198" i="12"/>
  <c r="BM198" i="12"/>
  <c r="BN198" i="12"/>
  <c r="BO198" i="12"/>
  <c r="BP198" i="12"/>
  <c r="BQ198" i="12"/>
  <c r="BR198" i="12"/>
  <c r="BS198" i="12"/>
  <c r="BT198" i="12"/>
  <c r="BU198" i="12"/>
  <c r="BV198" i="12"/>
  <c r="BW198" i="12"/>
  <c r="BX198" i="12"/>
  <c r="BY198" i="12"/>
  <c r="BZ198" i="12"/>
  <c r="CA198" i="12"/>
  <c r="CB198" i="12"/>
  <c r="AZ199" i="12"/>
  <c r="BA199" i="12"/>
  <c r="BB199" i="12"/>
  <c r="BC199" i="12"/>
  <c r="BD199" i="12"/>
  <c r="BE199" i="12"/>
  <c r="BF199" i="12"/>
  <c r="BG199" i="12"/>
  <c r="BH199" i="12"/>
  <c r="BI199" i="12"/>
  <c r="BJ199" i="12"/>
  <c r="BK199" i="12"/>
  <c r="BL199" i="12"/>
  <c r="BM199" i="12"/>
  <c r="BN199" i="12"/>
  <c r="BO199" i="12"/>
  <c r="BP199" i="12"/>
  <c r="BQ199" i="12"/>
  <c r="BR199" i="12"/>
  <c r="BS199" i="12"/>
  <c r="BT199" i="12"/>
  <c r="BU199" i="12"/>
  <c r="BV199" i="12"/>
  <c r="BW199" i="12"/>
  <c r="BX199" i="12"/>
  <c r="BY199" i="12"/>
  <c r="BZ199" i="12"/>
  <c r="CA199" i="12"/>
  <c r="CB199" i="12"/>
  <c r="AZ200" i="12"/>
  <c r="BA200" i="12"/>
  <c r="BB200" i="12"/>
  <c r="BC200" i="12"/>
  <c r="BD200" i="12"/>
  <c r="BE200" i="12"/>
  <c r="BF200" i="12"/>
  <c r="BG200" i="12"/>
  <c r="BH200" i="12"/>
  <c r="BI200" i="12"/>
  <c r="BJ200" i="12"/>
  <c r="BK200" i="12"/>
  <c r="BL200" i="12"/>
  <c r="BM200" i="12"/>
  <c r="BN200" i="12"/>
  <c r="BO200" i="12"/>
  <c r="BP200" i="12"/>
  <c r="BQ200" i="12"/>
  <c r="BR200" i="12"/>
  <c r="BS200" i="12"/>
  <c r="BT200" i="12"/>
  <c r="BU200" i="12"/>
  <c r="BV200" i="12"/>
  <c r="BW200" i="12"/>
  <c r="BX200" i="12"/>
  <c r="BY200" i="12"/>
  <c r="BZ200" i="12"/>
  <c r="CA200" i="12"/>
  <c r="CB200" i="12"/>
  <c r="AZ201" i="12"/>
  <c r="BA201" i="12"/>
  <c r="BB201" i="12"/>
  <c r="BC201" i="12"/>
  <c r="BD201" i="12"/>
  <c r="BE201" i="12"/>
  <c r="BF201" i="12"/>
  <c r="BG201" i="12"/>
  <c r="BH201" i="12"/>
  <c r="BI201" i="12"/>
  <c r="BJ201" i="12"/>
  <c r="BK201" i="12"/>
  <c r="BL201" i="12"/>
  <c r="BM201" i="12"/>
  <c r="BN201" i="12"/>
  <c r="BO201" i="12"/>
  <c r="BP201" i="12"/>
  <c r="BQ201" i="12"/>
  <c r="BR201" i="12"/>
  <c r="BS201" i="12"/>
  <c r="BT201" i="12"/>
  <c r="BU201" i="12"/>
  <c r="BV201" i="12"/>
  <c r="BW201" i="12"/>
  <c r="BX201" i="12"/>
  <c r="BY201" i="12"/>
  <c r="BZ201" i="12"/>
  <c r="CA201" i="12"/>
  <c r="CB201" i="12"/>
  <c r="AZ202" i="12"/>
  <c r="BA202" i="12"/>
  <c r="BB202" i="12"/>
  <c r="BC202" i="12"/>
  <c r="BD202" i="12"/>
  <c r="BE202" i="12"/>
  <c r="BF202" i="12"/>
  <c r="BG202" i="12"/>
  <c r="BH202" i="12"/>
  <c r="BI202" i="12"/>
  <c r="BJ202" i="12"/>
  <c r="BK202" i="12"/>
  <c r="BL202" i="12"/>
  <c r="BM202" i="12"/>
  <c r="BN202" i="12"/>
  <c r="BO202" i="12"/>
  <c r="BP202" i="12"/>
  <c r="BQ202" i="12"/>
  <c r="BR202" i="12"/>
  <c r="BS202" i="12"/>
  <c r="BT202" i="12"/>
  <c r="BU202" i="12"/>
  <c r="BV202" i="12"/>
  <c r="BW202" i="12"/>
  <c r="BX202" i="12"/>
  <c r="BY202" i="12"/>
  <c r="BZ202" i="12"/>
  <c r="CA202" i="12"/>
  <c r="CB202" i="12"/>
  <c r="AZ203" i="12"/>
  <c r="BA203" i="12"/>
  <c r="BB203" i="12"/>
  <c r="BC203" i="12"/>
  <c r="BD203" i="12"/>
  <c r="BE203" i="12"/>
  <c r="BF203" i="12"/>
  <c r="BG203" i="12"/>
  <c r="BH203" i="12"/>
  <c r="BI203" i="12"/>
  <c r="BJ203" i="12"/>
  <c r="BK203" i="12"/>
  <c r="BL203" i="12"/>
  <c r="BM203" i="12"/>
  <c r="BN203" i="12"/>
  <c r="BO203" i="12"/>
  <c r="BP203" i="12"/>
  <c r="BQ203" i="12"/>
  <c r="BR203" i="12"/>
  <c r="BS203" i="12"/>
  <c r="BT203" i="12"/>
  <c r="BU203" i="12"/>
  <c r="BV203" i="12"/>
  <c r="BW203" i="12"/>
  <c r="BX203" i="12"/>
  <c r="BY203" i="12"/>
  <c r="BZ203" i="12"/>
  <c r="CA203" i="12"/>
  <c r="CB203" i="12"/>
  <c r="AZ204" i="12"/>
  <c r="BA204" i="12"/>
  <c r="BB204" i="12"/>
  <c r="BC204" i="12"/>
  <c r="BD204" i="12"/>
  <c r="BE204" i="12"/>
  <c r="BF204" i="12"/>
  <c r="BG204" i="12"/>
  <c r="BH204" i="12"/>
  <c r="BI204" i="12"/>
  <c r="BJ204" i="12"/>
  <c r="BK204" i="12"/>
  <c r="BL204" i="12"/>
  <c r="BM204" i="12"/>
  <c r="BN204" i="12"/>
  <c r="BO204" i="12"/>
  <c r="BP204" i="12"/>
  <c r="BQ204" i="12"/>
  <c r="BR204" i="12"/>
  <c r="BS204" i="12"/>
  <c r="BT204" i="12"/>
  <c r="BU204" i="12"/>
  <c r="BV204" i="12"/>
  <c r="BW204" i="12"/>
  <c r="BX204" i="12"/>
  <c r="BY204" i="12"/>
  <c r="BZ204" i="12"/>
  <c r="CA204" i="12"/>
  <c r="CB204" i="12"/>
  <c r="AZ205" i="12"/>
  <c r="BA205" i="12"/>
  <c r="BB205" i="12"/>
  <c r="BC205" i="12"/>
  <c r="BD205" i="12"/>
  <c r="BE205" i="12"/>
  <c r="BF205" i="12"/>
  <c r="BG205" i="12"/>
  <c r="BH205" i="12"/>
  <c r="BI205" i="12"/>
  <c r="BJ205" i="12"/>
  <c r="BK205" i="12"/>
  <c r="BL205" i="12"/>
  <c r="BM205" i="12"/>
  <c r="BN205" i="12"/>
  <c r="BO205" i="12"/>
  <c r="BP205" i="12"/>
  <c r="BQ205" i="12"/>
  <c r="BR205" i="12"/>
  <c r="BS205" i="12"/>
  <c r="BT205" i="12"/>
  <c r="BU205" i="12"/>
  <c r="BV205" i="12"/>
  <c r="BW205" i="12"/>
  <c r="BX205" i="12"/>
  <c r="BY205" i="12"/>
  <c r="BZ205" i="12"/>
  <c r="CA205" i="12"/>
  <c r="CB205" i="12"/>
  <c r="AZ206" i="12"/>
  <c r="BA206" i="12"/>
  <c r="BB206" i="12"/>
  <c r="BC206" i="12"/>
  <c r="BD206" i="12"/>
  <c r="BE206" i="12"/>
  <c r="BF206" i="12"/>
  <c r="BG206" i="12"/>
  <c r="BH206" i="12"/>
  <c r="BI206" i="12"/>
  <c r="BJ206" i="12"/>
  <c r="BK206" i="12"/>
  <c r="BL206" i="12"/>
  <c r="BM206" i="12"/>
  <c r="BN206" i="12"/>
  <c r="BO206" i="12"/>
  <c r="BP206" i="12"/>
  <c r="BQ206" i="12"/>
  <c r="BR206" i="12"/>
  <c r="BS206" i="12"/>
  <c r="BT206" i="12"/>
  <c r="BU206" i="12"/>
  <c r="BV206" i="12"/>
  <c r="BW206" i="12"/>
  <c r="BX206" i="12"/>
  <c r="BY206" i="12"/>
  <c r="BZ206" i="12"/>
  <c r="AZ207" i="12"/>
  <c r="BA207" i="12"/>
  <c r="BB207" i="12"/>
  <c r="BC207" i="12"/>
  <c r="BD207" i="12"/>
  <c r="BE207" i="12"/>
  <c r="BF207" i="12"/>
  <c r="BG207" i="12"/>
  <c r="BH207" i="12"/>
  <c r="BI207" i="12"/>
  <c r="BJ207" i="12"/>
  <c r="BK207" i="12"/>
  <c r="BL207" i="12"/>
  <c r="BM207" i="12"/>
  <c r="BN207" i="12"/>
  <c r="BO207" i="12"/>
  <c r="BP207" i="12"/>
  <c r="BQ207" i="12"/>
  <c r="BR207" i="12"/>
  <c r="BS207" i="12"/>
  <c r="BT207" i="12"/>
  <c r="BU207" i="12"/>
  <c r="BV207" i="12"/>
  <c r="BW207" i="12"/>
  <c r="BX207" i="12"/>
  <c r="BY207" i="12"/>
  <c r="BZ207" i="12"/>
  <c r="CA207" i="12"/>
  <c r="CB207" i="12"/>
  <c r="AZ208" i="12"/>
  <c r="BA208" i="12"/>
  <c r="BB208" i="12"/>
  <c r="BC208" i="12"/>
  <c r="BD208" i="12"/>
  <c r="BE208" i="12"/>
  <c r="BF208" i="12"/>
  <c r="BG208" i="12"/>
  <c r="BH208" i="12"/>
  <c r="BI208" i="12"/>
  <c r="BJ208" i="12"/>
  <c r="BK208" i="12"/>
  <c r="BL208" i="12"/>
  <c r="BM208" i="12"/>
  <c r="BN208" i="12"/>
  <c r="BO208" i="12"/>
  <c r="AZ209" i="12"/>
  <c r="BA209" i="12"/>
  <c r="BB209" i="12"/>
  <c r="BC209" i="12"/>
  <c r="BD209" i="12"/>
  <c r="BE209" i="12"/>
  <c r="BF209" i="12"/>
  <c r="BG209" i="12"/>
  <c r="BH209" i="12"/>
  <c r="BI209" i="12"/>
  <c r="BJ209" i="12"/>
  <c r="BK209" i="12"/>
  <c r="BL209" i="12"/>
  <c r="BM209" i="12"/>
  <c r="BN209" i="12"/>
  <c r="AZ210" i="12"/>
  <c r="BA210" i="12"/>
  <c r="BB210" i="12"/>
  <c r="BC210" i="12"/>
  <c r="BD210" i="12"/>
  <c r="BE210" i="12"/>
  <c r="BF210" i="12"/>
  <c r="BG210" i="12"/>
  <c r="BH210" i="12"/>
  <c r="BI210" i="12"/>
  <c r="BJ210" i="12"/>
  <c r="BK210" i="12"/>
  <c r="BL210" i="12"/>
  <c r="BM210" i="12"/>
  <c r="BN210" i="12"/>
  <c r="BO210" i="12"/>
  <c r="BP210" i="12"/>
  <c r="BQ210" i="12"/>
  <c r="BR210" i="12"/>
  <c r="BS210" i="12"/>
  <c r="BT210" i="12"/>
  <c r="BU210" i="12"/>
  <c r="BV210" i="12"/>
  <c r="BW210" i="12"/>
  <c r="BX210" i="12"/>
  <c r="BY210" i="12"/>
  <c r="BZ210" i="12"/>
  <c r="CA210" i="12"/>
  <c r="CB210" i="12"/>
  <c r="AZ211" i="12"/>
  <c r="BA211" i="12"/>
  <c r="BB211" i="12"/>
  <c r="BC211" i="12"/>
  <c r="BD211" i="12"/>
  <c r="BE211" i="12"/>
  <c r="BF211" i="12"/>
  <c r="BG211" i="12"/>
  <c r="BH211" i="12"/>
  <c r="BI211" i="12"/>
  <c r="BJ211" i="12"/>
  <c r="BK211" i="12"/>
  <c r="BL211" i="12"/>
  <c r="BM211" i="12"/>
  <c r="BN211" i="12"/>
  <c r="BO211" i="12"/>
  <c r="BP211" i="12"/>
  <c r="BQ211" i="12"/>
  <c r="BR211" i="12"/>
  <c r="BS211" i="12"/>
  <c r="BT211" i="12"/>
  <c r="BU211" i="12"/>
  <c r="BV211" i="12"/>
  <c r="BW211" i="12"/>
  <c r="BX211" i="12"/>
  <c r="BY211" i="12"/>
  <c r="BZ211" i="12"/>
  <c r="CA211" i="12"/>
  <c r="CB211" i="12"/>
  <c r="AZ212" i="12"/>
  <c r="BA212" i="12"/>
  <c r="BB212" i="12"/>
  <c r="BC212" i="12"/>
  <c r="BD212" i="12"/>
  <c r="BE212" i="12"/>
  <c r="BF212" i="12"/>
  <c r="BG212" i="12"/>
  <c r="BH212" i="12"/>
  <c r="BI212" i="12"/>
  <c r="BJ212" i="12"/>
  <c r="BK212" i="12"/>
  <c r="BL212" i="12"/>
  <c r="BM212" i="12"/>
  <c r="BN212" i="12"/>
  <c r="BO212" i="12"/>
  <c r="BP212" i="12"/>
  <c r="BQ212" i="12"/>
  <c r="BR212" i="12"/>
  <c r="BS212" i="12"/>
  <c r="BT212" i="12"/>
  <c r="BU212" i="12"/>
  <c r="BV212" i="12"/>
  <c r="BW212" i="12"/>
  <c r="BX212" i="12"/>
  <c r="BY212" i="12"/>
  <c r="BZ212" i="12"/>
  <c r="CA212" i="12"/>
  <c r="CB212" i="12"/>
  <c r="AZ213" i="12"/>
  <c r="BA213" i="12"/>
  <c r="BB213" i="12"/>
  <c r="BC213" i="12"/>
  <c r="BD213" i="12"/>
  <c r="BE213" i="12"/>
  <c r="BF213" i="12"/>
  <c r="BG213" i="12"/>
  <c r="BH213" i="12"/>
  <c r="BI213" i="12"/>
  <c r="BJ213" i="12"/>
  <c r="BK213" i="12"/>
  <c r="BL213" i="12"/>
  <c r="BM213" i="12"/>
  <c r="BN213" i="12"/>
  <c r="BO213" i="12"/>
  <c r="BP213" i="12"/>
  <c r="BQ213" i="12"/>
  <c r="BR213" i="12"/>
  <c r="BS213" i="12"/>
  <c r="BT213" i="12"/>
  <c r="BU213" i="12"/>
  <c r="BV213" i="12"/>
  <c r="BW213" i="12"/>
  <c r="BX213" i="12"/>
  <c r="BY213" i="12"/>
  <c r="BZ213" i="12"/>
  <c r="CA213" i="12"/>
  <c r="CB213" i="12"/>
  <c r="AZ214" i="12"/>
  <c r="BA214" i="12"/>
  <c r="BB214" i="12"/>
  <c r="BC214" i="12"/>
  <c r="BD214" i="12"/>
  <c r="BE214" i="12"/>
  <c r="BF214" i="12"/>
  <c r="BG214" i="12"/>
  <c r="BH214" i="12"/>
  <c r="BI214" i="12"/>
  <c r="BJ214" i="12"/>
  <c r="BK214" i="12"/>
  <c r="BL214" i="12"/>
  <c r="BM214" i="12"/>
  <c r="BN214" i="12"/>
  <c r="BO214" i="12"/>
  <c r="BP214" i="12"/>
  <c r="BQ214" i="12"/>
  <c r="BR214" i="12"/>
  <c r="BS214" i="12"/>
  <c r="BT214" i="12"/>
  <c r="BU214" i="12"/>
  <c r="BV214" i="12"/>
  <c r="BW214" i="12"/>
  <c r="BX214" i="12"/>
  <c r="BY214" i="12"/>
  <c r="BZ214" i="12"/>
  <c r="CA214" i="12"/>
  <c r="CB214" i="12"/>
  <c r="AZ215" i="12"/>
  <c r="BA215" i="12"/>
  <c r="BB215" i="12"/>
  <c r="BC215" i="12"/>
  <c r="BD215" i="12"/>
  <c r="BE215" i="12"/>
  <c r="BF215" i="12"/>
  <c r="BG215" i="12"/>
  <c r="BH215" i="12"/>
  <c r="BI215" i="12"/>
  <c r="BJ215" i="12"/>
  <c r="BK215" i="12"/>
  <c r="BL215" i="12"/>
  <c r="BM215" i="12"/>
  <c r="BN215" i="12"/>
  <c r="BO215" i="12"/>
  <c r="BP215" i="12"/>
  <c r="BQ215" i="12"/>
  <c r="BR215" i="12"/>
  <c r="BS215" i="12"/>
  <c r="BT215" i="12"/>
  <c r="BU215" i="12"/>
  <c r="BV215" i="12"/>
  <c r="BW215" i="12"/>
  <c r="BX215" i="12"/>
  <c r="BY215" i="12"/>
  <c r="BZ215" i="12"/>
  <c r="CA215" i="12"/>
  <c r="CB215" i="12"/>
  <c r="AZ216" i="12"/>
  <c r="BA216" i="12"/>
  <c r="BB216" i="12"/>
  <c r="BC216" i="12"/>
  <c r="BD216" i="12"/>
  <c r="BE216" i="12"/>
  <c r="BF216" i="12"/>
  <c r="BG216" i="12"/>
  <c r="BH216" i="12"/>
  <c r="BI216" i="12"/>
  <c r="BJ216" i="12"/>
  <c r="BK216" i="12"/>
  <c r="BL216" i="12"/>
  <c r="BM216" i="12"/>
  <c r="BN216" i="12"/>
  <c r="BO216" i="12"/>
  <c r="BP216" i="12"/>
  <c r="BQ216" i="12"/>
  <c r="BR216" i="12"/>
  <c r="BS216" i="12"/>
  <c r="BT216" i="12"/>
  <c r="BU216" i="12"/>
  <c r="BV216" i="12"/>
  <c r="BW216" i="12"/>
  <c r="BX216" i="12"/>
  <c r="BY216" i="12"/>
  <c r="BZ216" i="12"/>
  <c r="CA216" i="12"/>
  <c r="CB216" i="12"/>
  <c r="AZ217" i="12"/>
  <c r="BA217" i="12"/>
  <c r="BB217" i="12"/>
  <c r="BC217" i="12"/>
  <c r="BD217" i="12"/>
  <c r="BE217" i="12"/>
  <c r="BF217" i="12"/>
  <c r="BG217" i="12"/>
  <c r="BH217" i="12"/>
  <c r="BI217" i="12"/>
  <c r="BJ217" i="12"/>
  <c r="BK217" i="12"/>
  <c r="BL217" i="12"/>
  <c r="BM217" i="12"/>
  <c r="BN217" i="12"/>
  <c r="BO217" i="12"/>
  <c r="BP217" i="12"/>
  <c r="BQ217" i="12"/>
  <c r="BR217" i="12"/>
  <c r="BS217" i="12"/>
  <c r="BT217" i="12"/>
  <c r="BU217" i="12"/>
  <c r="BV217" i="12"/>
  <c r="BW217" i="12"/>
  <c r="BX217" i="12"/>
  <c r="BY217" i="12"/>
  <c r="BZ217" i="12"/>
  <c r="CA217" i="12"/>
  <c r="CB217" i="12"/>
  <c r="AZ218" i="12"/>
  <c r="BA218" i="12"/>
  <c r="BB218" i="12"/>
  <c r="BC218" i="12"/>
  <c r="BD218" i="12"/>
  <c r="BE218" i="12"/>
  <c r="BF218" i="12"/>
  <c r="BG218" i="12"/>
  <c r="BH218" i="12"/>
  <c r="BI218" i="12"/>
  <c r="BJ218" i="12"/>
  <c r="BK218" i="12"/>
  <c r="BL218" i="12"/>
  <c r="BM218" i="12"/>
  <c r="BN218" i="12"/>
  <c r="BO218" i="12"/>
  <c r="BP218" i="12"/>
  <c r="BQ218" i="12"/>
  <c r="BR218" i="12"/>
  <c r="BS218" i="12"/>
  <c r="BT218" i="12"/>
  <c r="BU218" i="12"/>
  <c r="BV218" i="12"/>
  <c r="BW218" i="12"/>
  <c r="BX218" i="12"/>
  <c r="BY218" i="12"/>
  <c r="BZ218" i="12"/>
  <c r="CA218" i="12"/>
  <c r="CB218" i="12"/>
  <c r="AZ219" i="12"/>
  <c r="BA219" i="12"/>
  <c r="BB219" i="12"/>
  <c r="BC219" i="12"/>
  <c r="BD219" i="12"/>
  <c r="BE219" i="12"/>
  <c r="BF219" i="12"/>
  <c r="BG219" i="12"/>
  <c r="BH219" i="12"/>
  <c r="BI219" i="12"/>
  <c r="BJ219" i="12"/>
  <c r="BK219" i="12"/>
  <c r="BL219" i="12"/>
  <c r="BM219" i="12"/>
  <c r="BN219" i="12"/>
  <c r="BO219" i="12"/>
  <c r="BP219" i="12"/>
  <c r="BQ219" i="12"/>
  <c r="BR219" i="12"/>
  <c r="BS219" i="12"/>
  <c r="BT219" i="12"/>
  <c r="BU219" i="12"/>
  <c r="BV219" i="12"/>
  <c r="BW219" i="12"/>
  <c r="BX219" i="12"/>
  <c r="BY219" i="12"/>
  <c r="BZ219" i="12"/>
  <c r="CA219" i="12"/>
  <c r="CB219" i="12"/>
  <c r="AZ220" i="12"/>
  <c r="BA220" i="12"/>
  <c r="BB220" i="12"/>
  <c r="BC220" i="12"/>
  <c r="BD220" i="12"/>
  <c r="BE220" i="12"/>
  <c r="BF220" i="12"/>
  <c r="BG220" i="12"/>
  <c r="BH220" i="12"/>
  <c r="BI220" i="12"/>
  <c r="BJ220" i="12"/>
  <c r="BK220" i="12"/>
  <c r="BL220" i="12"/>
  <c r="BM220" i="12"/>
  <c r="BN220" i="12"/>
  <c r="BO220" i="12"/>
  <c r="BP220" i="12"/>
  <c r="BQ220" i="12"/>
  <c r="BR220" i="12"/>
  <c r="BS220" i="12"/>
  <c r="BT220" i="12"/>
  <c r="BU220" i="12"/>
  <c r="BV220" i="12"/>
  <c r="BW220" i="12"/>
  <c r="BX220" i="12"/>
  <c r="BY220" i="12"/>
  <c r="BZ220" i="12"/>
  <c r="CA220" i="12"/>
  <c r="CB220" i="12"/>
  <c r="AZ221" i="12"/>
  <c r="BA221" i="12"/>
  <c r="BB221" i="12"/>
  <c r="BC221" i="12"/>
  <c r="BD221" i="12"/>
  <c r="BE221" i="12"/>
  <c r="BF221" i="12"/>
  <c r="BG221" i="12"/>
  <c r="BH221" i="12"/>
  <c r="BI221" i="12"/>
  <c r="BJ221" i="12"/>
  <c r="BK221" i="12"/>
  <c r="BL221" i="12"/>
  <c r="BM221" i="12"/>
  <c r="BN221" i="12"/>
  <c r="BO221" i="12"/>
  <c r="BP221" i="12"/>
  <c r="BQ221" i="12"/>
  <c r="BR221" i="12"/>
  <c r="BS221" i="12"/>
  <c r="BT221" i="12"/>
  <c r="BU221" i="12"/>
  <c r="BV221" i="12"/>
  <c r="BW221" i="12"/>
  <c r="BX221" i="12"/>
  <c r="BY221" i="12"/>
  <c r="BZ221" i="12"/>
  <c r="CA221" i="12"/>
  <c r="CB221" i="12"/>
  <c r="AZ222" i="12"/>
  <c r="BA222" i="12"/>
  <c r="BB222" i="12"/>
  <c r="BC222" i="12"/>
  <c r="BD222" i="12"/>
  <c r="BE222" i="12"/>
  <c r="BF222" i="12"/>
  <c r="BG222" i="12"/>
  <c r="BH222" i="12"/>
  <c r="BI222" i="12"/>
  <c r="BJ222" i="12"/>
  <c r="BK222" i="12"/>
  <c r="BL222" i="12"/>
  <c r="BM222" i="12"/>
  <c r="BN222" i="12"/>
  <c r="BO222" i="12"/>
  <c r="BP222" i="12"/>
  <c r="BQ222" i="12"/>
  <c r="BR222" i="12"/>
  <c r="BS222" i="12"/>
  <c r="BT222" i="12"/>
  <c r="BU222" i="12"/>
  <c r="BV222" i="12"/>
  <c r="BW222" i="12"/>
  <c r="BX222" i="12"/>
  <c r="BY222" i="12"/>
  <c r="BZ222" i="12"/>
  <c r="CA222" i="12"/>
  <c r="CB222" i="12"/>
  <c r="AZ223" i="12"/>
  <c r="BA223" i="12"/>
  <c r="BB223" i="12"/>
  <c r="BC223" i="12"/>
  <c r="BD223" i="12"/>
  <c r="BE223" i="12"/>
  <c r="BF223" i="12"/>
  <c r="BG223" i="12"/>
  <c r="BH223" i="12"/>
  <c r="BI223" i="12"/>
  <c r="BJ223" i="12"/>
  <c r="BK223" i="12"/>
  <c r="BL223" i="12"/>
  <c r="BM223" i="12"/>
  <c r="BN223" i="12"/>
  <c r="BO223" i="12"/>
  <c r="BP223" i="12"/>
  <c r="BQ223" i="12"/>
  <c r="BR223" i="12"/>
  <c r="BS223" i="12"/>
  <c r="BT223" i="12"/>
  <c r="BU223" i="12"/>
  <c r="BV223" i="12"/>
  <c r="BW223" i="12"/>
  <c r="BX223" i="12"/>
  <c r="BY223" i="12"/>
  <c r="BZ223" i="12"/>
  <c r="CA223" i="12"/>
  <c r="CB223" i="12"/>
  <c r="AZ224" i="12"/>
  <c r="BA224" i="12"/>
  <c r="BB224" i="12"/>
  <c r="BC224" i="12"/>
  <c r="BD224" i="12"/>
  <c r="BE224" i="12"/>
  <c r="BF224" i="12"/>
  <c r="BG224" i="12"/>
  <c r="BH224" i="12"/>
  <c r="BI224" i="12"/>
  <c r="BJ224" i="12"/>
  <c r="BK224" i="12"/>
  <c r="BL224" i="12"/>
  <c r="BM224" i="12"/>
  <c r="BN224" i="12"/>
  <c r="BO224" i="12"/>
  <c r="BP224" i="12"/>
  <c r="BQ224" i="12"/>
  <c r="BR224" i="12"/>
  <c r="BS224" i="12"/>
  <c r="BT224" i="12"/>
  <c r="BU224" i="12"/>
  <c r="BV224" i="12"/>
  <c r="BW224" i="12"/>
  <c r="BX224" i="12"/>
  <c r="BY224" i="12"/>
  <c r="BZ224" i="12"/>
  <c r="CA224" i="12"/>
  <c r="CB224" i="12"/>
  <c r="AZ225" i="12"/>
  <c r="BA225" i="12"/>
  <c r="BB225" i="12"/>
  <c r="BC225" i="12"/>
  <c r="BD225" i="12"/>
  <c r="BE225" i="12"/>
  <c r="BF225" i="12"/>
  <c r="BG225" i="12"/>
  <c r="BH225" i="12"/>
  <c r="BI225" i="12"/>
  <c r="BJ225" i="12"/>
  <c r="BK225" i="12"/>
  <c r="BL225" i="12"/>
  <c r="BM225" i="12"/>
  <c r="BN225" i="12"/>
  <c r="BO225" i="12"/>
  <c r="BP225" i="12"/>
  <c r="BQ225" i="12"/>
  <c r="BR225" i="12"/>
  <c r="BS225" i="12"/>
  <c r="BT225" i="12"/>
  <c r="BU225" i="12"/>
  <c r="BV225" i="12"/>
  <c r="BW225" i="12"/>
  <c r="BX225" i="12"/>
  <c r="BY225" i="12"/>
  <c r="BZ225" i="12"/>
  <c r="CA225" i="12"/>
  <c r="CB225" i="12"/>
  <c r="AZ226" i="12"/>
  <c r="BA226" i="12"/>
  <c r="BB226" i="12"/>
  <c r="BC226" i="12"/>
  <c r="BD226" i="12"/>
  <c r="BE226" i="12"/>
  <c r="BF226" i="12"/>
  <c r="BG226" i="12"/>
  <c r="BH226" i="12"/>
  <c r="BI226" i="12"/>
  <c r="BJ226" i="12"/>
  <c r="BK226" i="12"/>
  <c r="BL226" i="12"/>
  <c r="BM226" i="12"/>
  <c r="BN226" i="12"/>
  <c r="BO226" i="12"/>
  <c r="BP226" i="12"/>
  <c r="BQ226" i="12"/>
  <c r="BR226" i="12"/>
  <c r="BS226" i="12"/>
  <c r="BT226" i="12"/>
  <c r="BU226" i="12"/>
  <c r="BV226" i="12"/>
  <c r="BW226" i="12"/>
  <c r="BX226" i="12"/>
  <c r="BY226" i="12"/>
  <c r="BZ226" i="12"/>
  <c r="CA226" i="12"/>
  <c r="CB226" i="12"/>
  <c r="AZ227" i="12"/>
  <c r="BA227" i="12"/>
  <c r="BB227" i="12"/>
  <c r="BC227" i="12"/>
  <c r="BD227" i="12"/>
  <c r="BE227" i="12"/>
  <c r="BF227" i="12"/>
  <c r="BG227" i="12"/>
  <c r="BH227" i="12"/>
  <c r="BI227" i="12"/>
  <c r="BJ227" i="12"/>
  <c r="BK227" i="12"/>
  <c r="BL227" i="12"/>
  <c r="BM227" i="12"/>
  <c r="BN227" i="12"/>
  <c r="BO227" i="12"/>
  <c r="BP227" i="12"/>
  <c r="BQ227" i="12"/>
  <c r="BR227" i="12"/>
  <c r="BS227" i="12"/>
  <c r="BT227" i="12"/>
  <c r="BU227" i="12"/>
  <c r="BV227" i="12"/>
  <c r="BW227" i="12"/>
  <c r="BX227" i="12"/>
  <c r="BY227" i="12"/>
  <c r="BZ227" i="12"/>
  <c r="CA227" i="12"/>
  <c r="CB227" i="12"/>
  <c r="AZ228" i="12"/>
  <c r="BA228" i="12"/>
  <c r="BB228" i="12"/>
  <c r="BC228" i="12"/>
  <c r="BD228" i="12"/>
  <c r="BE228" i="12"/>
  <c r="BF228" i="12"/>
  <c r="BG228" i="12"/>
  <c r="BH228" i="12"/>
  <c r="BI228" i="12"/>
  <c r="BJ228" i="12"/>
  <c r="BK228" i="12"/>
  <c r="BL228" i="12"/>
  <c r="BM228" i="12"/>
  <c r="BN228" i="12"/>
  <c r="BO228" i="12"/>
  <c r="BP228" i="12"/>
  <c r="BQ228" i="12"/>
  <c r="BR228" i="12"/>
  <c r="BS228" i="12"/>
  <c r="BT228" i="12"/>
  <c r="BU228" i="12"/>
  <c r="BV228" i="12"/>
  <c r="BW228" i="12"/>
  <c r="BX228" i="12"/>
  <c r="BY228" i="12"/>
  <c r="BZ228" i="12"/>
  <c r="CA228" i="12"/>
  <c r="CB228" i="12"/>
  <c r="AZ229" i="12"/>
  <c r="BA229" i="12"/>
  <c r="BB229" i="12"/>
  <c r="BC229" i="12"/>
  <c r="BD229" i="12"/>
  <c r="BE229" i="12"/>
  <c r="BF229" i="12"/>
  <c r="BG229" i="12"/>
  <c r="BH229" i="12"/>
  <c r="BI229" i="12"/>
  <c r="BJ229" i="12"/>
  <c r="BK229" i="12"/>
  <c r="BL229" i="12"/>
  <c r="BM229" i="12"/>
  <c r="BN229" i="12"/>
  <c r="BO229" i="12"/>
  <c r="BP229" i="12"/>
  <c r="BQ229" i="12"/>
  <c r="BR229" i="12"/>
  <c r="BS229" i="12"/>
  <c r="BT229" i="12"/>
  <c r="BU229" i="12"/>
  <c r="BV229" i="12"/>
  <c r="BW229" i="12"/>
  <c r="BX229" i="12"/>
  <c r="BY229" i="12"/>
  <c r="BZ229" i="12"/>
  <c r="CA229" i="12"/>
  <c r="CB229" i="12"/>
  <c r="AZ230" i="12"/>
  <c r="BA230" i="12"/>
  <c r="BB230" i="12"/>
  <c r="BC230" i="12"/>
  <c r="BD230" i="12"/>
  <c r="BE230" i="12"/>
  <c r="BF230" i="12"/>
  <c r="BG230" i="12"/>
  <c r="BH230" i="12"/>
  <c r="BI230" i="12"/>
  <c r="BJ230" i="12"/>
  <c r="BK230" i="12"/>
  <c r="BL230" i="12"/>
  <c r="BM230" i="12"/>
  <c r="BN230" i="12"/>
  <c r="BO230" i="12"/>
  <c r="BP230" i="12"/>
  <c r="BQ230" i="12"/>
  <c r="BR230" i="12"/>
  <c r="BS230" i="12"/>
  <c r="BT230" i="12"/>
  <c r="BU230" i="12"/>
  <c r="BV230" i="12"/>
  <c r="BW230" i="12"/>
  <c r="BX230" i="12"/>
  <c r="BY230" i="12"/>
  <c r="BZ230" i="12"/>
  <c r="CA230" i="12"/>
  <c r="CB230" i="12"/>
  <c r="AZ231" i="12"/>
  <c r="BA231" i="12"/>
  <c r="BB231" i="12"/>
  <c r="BC231" i="12"/>
  <c r="BD231" i="12"/>
  <c r="BE231" i="12"/>
  <c r="BF231" i="12"/>
  <c r="BG231" i="12"/>
  <c r="BH231" i="12"/>
  <c r="BI231" i="12"/>
  <c r="BJ231" i="12"/>
  <c r="BK231" i="12"/>
  <c r="BL231" i="12"/>
  <c r="BM231" i="12"/>
  <c r="BN231" i="12"/>
  <c r="BO231" i="12"/>
  <c r="BP231" i="12"/>
  <c r="BQ231" i="12"/>
  <c r="BR231" i="12"/>
  <c r="BS231" i="12"/>
  <c r="BT231" i="12"/>
  <c r="BU231" i="12"/>
  <c r="BV231" i="12"/>
  <c r="BW231" i="12"/>
  <c r="BX231" i="12"/>
  <c r="BY231" i="12"/>
  <c r="BZ231" i="12"/>
  <c r="CA231" i="12"/>
  <c r="CB231" i="12"/>
  <c r="AZ232" i="12"/>
  <c r="BA232" i="12"/>
  <c r="BB232" i="12"/>
  <c r="BC232" i="12"/>
  <c r="BD232" i="12"/>
  <c r="BE232" i="12"/>
  <c r="BF232" i="12"/>
  <c r="BG232" i="12"/>
  <c r="BH232" i="12"/>
  <c r="BI232" i="12"/>
  <c r="BJ232" i="12"/>
  <c r="BK232" i="12"/>
  <c r="BL232" i="12"/>
  <c r="BM232" i="12"/>
  <c r="BN232" i="12"/>
  <c r="BO232" i="12"/>
  <c r="BP232" i="12"/>
  <c r="BQ232" i="12"/>
  <c r="BR232" i="12"/>
  <c r="BS232" i="12"/>
  <c r="BT232" i="12"/>
  <c r="BU232" i="12"/>
  <c r="BV232" i="12"/>
  <c r="BW232" i="12"/>
  <c r="BX232" i="12"/>
  <c r="BY232" i="12"/>
  <c r="BZ232" i="12"/>
  <c r="CA232" i="12"/>
  <c r="CB232" i="12"/>
  <c r="AZ233" i="12"/>
  <c r="BA233" i="12"/>
  <c r="BB233" i="12"/>
  <c r="BC233" i="12"/>
  <c r="BD233" i="12"/>
  <c r="BE233" i="12"/>
  <c r="BF233" i="12"/>
  <c r="BG233" i="12"/>
  <c r="BH233" i="12"/>
  <c r="BI233" i="12"/>
  <c r="BJ233" i="12"/>
  <c r="BK233" i="12"/>
  <c r="BL233" i="12"/>
  <c r="BM233" i="12"/>
  <c r="BN233" i="12"/>
  <c r="BO233" i="12"/>
  <c r="BP233" i="12"/>
  <c r="BQ233" i="12"/>
  <c r="BR233" i="12"/>
  <c r="BS233" i="12"/>
  <c r="BT233" i="12"/>
  <c r="BU233" i="12"/>
  <c r="BV233" i="12"/>
  <c r="BW233" i="12"/>
  <c r="BX233" i="12"/>
  <c r="BY233" i="12"/>
  <c r="BZ233" i="12"/>
  <c r="CA233" i="12"/>
  <c r="CB233" i="12"/>
  <c r="AZ234" i="12"/>
  <c r="BA234" i="12"/>
  <c r="BB234" i="12"/>
  <c r="BC234" i="12"/>
  <c r="BD234" i="12"/>
  <c r="BE234" i="12"/>
  <c r="BF234" i="12"/>
  <c r="BG234" i="12"/>
  <c r="BH234" i="12"/>
  <c r="BI234" i="12"/>
  <c r="BJ234" i="12"/>
  <c r="BK234" i="12"/>
  <c r="BL234" i="12"/>
  <c r="BM234" i="12"/>
  <c r="BN234" i="12"/>
  <c r="BO234" i="12"/>
  <c r="BP234" i="12"/>
  <c r="BQ234" i="12"/>
  <c r="BR234" i="12"/>
  <c r="BS234" i="12"/>
  <c r="BT234" i="12"/>
  <c r="BU234" i="12"/>
  <c r="BV234" i="12"/>
  <c r="BW234" i="12"/>
  <c r="BX234" i="12"/>
  <c r="BY234" i="12"/>
  <c r="BZ234" i="12"/>
  <c r="CA234" i="12"/>
  <c r="CB234" i="12"/>
  <c r="AZ235" i="12"/>
  <c r="BA235" i="12"/>
  <c r="BB235" i="12"/>
  <c r="BC235" i="12"/>
  <c r="BD235" i="12"/>
  <c r="BE235" i="12"/>
  <c r="BF235" i="12"/>
  <c r="BG235" i="12"/>
  <c r="BH235" i="12"/>
  <c r="BI235" i="12"/>
  <c r="BJ235" i="12"/>
  <c r="BK235" i="12"/>
  <c r="BL235" i="12"/>
  <c r="BM235" i="12"/>
  <c r="BN235" i="12"/>
  <c r="BO235" i="12"/>
  <c r="BP235" i="12"/>
  <c r="BQ235" i="12"/>
  <c r="BR235" i="12"/>
  <c r="BS235" i="12"/>
  <c r="BT235" i="12"/>
  <c r="BU235" i="12"/>
  <c r="BV235" i="12"/>
  <c r="BW235" i="12"/>
  <c r="BX235" i="12"/>
  <c r="BY235" i="12"/>
  <c r="BZ235" i="12"/>
  <c r="CA235" i="12"/>
  <c r="CB235" i="12"/>
  <c r="AZ236" i="12"/>
  <c r="BA236" i="12"/>
  <c r="BB236" i="12"/>
  <c r="BC236" i="12"/>
  <c r="BD236" i="12"/>
  <c r="BE236" i="12"/>
  <c r="BF236" i="12"/>
  <c r="BG236" i="12"/>
  <c r="BH236" i="12"/>
  <c r="BI236" i="12"/>
  <c r="BJ236" i="12"/>
  <c r="BK236" i="12"/>
  <c r="BL236" i="12"/>
  <c r="BM236" i="12"/>
  <c r="BN236" i="12"/>
  <c r="BO236" i="12"/>
  <c r="BP236" i="12"/>
  <c r="BQ236" i="12"/>
  <c r="BR236" i="12"/>
  <c r="BS236" i="12"/>
  <c r="BT236" i="12"/>
  <c r="BU236" i="12"/>
  <c r="BV236" i="12"/>
  <c r="BW236" i="12"/>
  <c r="BX236" i="12"/>
  <c r="BY236" i="12"/>
  <c r="BZ236" i="12"/>
  <c r="CA236" i="12"/>
  <c r="CB236" i="12"/>
  <c r="AZ237" i="12"/>
  <c r="BA237" i="12"/>
  <c r="BB237" i="12"/>
  <c r="BC237" i="12"/>
  <c r="BD237" i="12"/>
  <c r="BE237" i="12"/>
  <c r="BF237" i="12"/>
  <c r="BG237" i="12"/>
  <c r="BH237" i="12"/>
  <c r="BI237" i="12"/>
  <c r="BJ237" i="12"/>
  <c r="BK237" i="12"/>
  <c r="BL237" i="12"/>
  <c r="BM237" i="12"/>
  <c r="BN237" i="12"/>
  <c r="BO237" i="12"/>
  <c r="BP237" i="12"/>
  <c r="BQ237" i="12"/>
  <c r="BR237" i="12"/>
  <c r="BS237" i="12"/>
  <c r="BT237" i="12"/>
  <c r="BU237" i="12"/>
  <c r="BV237" i="12"/>
  <c r="BW237" i="12"/>
  <c r="BX237" i="12"/>
  <c r="BY237" i="12"/>
  <c r="BZ237" i="12"/>
  <c r="CA237" i="12"/>
  <c r="CB237" i="12"/>
  <c r="AZ238" i="12"/>
  <c r="BA238" i="12"/>
  <c r="BB238" i="12"/>
  <c r="BC238" i="12"/>
  <c r="BD238" i="12"/>
  <c r="BE238" i="12"/>
  <c r="BF238" i="12"/>
  <c r="BG238" i="12"/>
  <c r="BH238" i="12"/>
  <c r="BI238" i="12"/>
  <c r="BJ238" i="12"/>
  <c r="BK238" i="12"/>
  <c r="BL238" i="12"/>
  <c r="BM238" i="12"/>
  <c r="BN238" i="12"/>
  <c r="BO238" i="12"/>
  <c r="BP238" i="12"/>
  <c r="BQ238" i="12"/>
  <c r="BR238" i="12"/>
  <c r="BS238" i="12"/>
  <c r="BT238" i="12"/>
  <c r="BU238" i="12"/>
  <c r="BV238" i="12"/>
  <c r="BW238" i="12"/>
  <c r="BX238" i="12"/>
  <c r="BY238" i="12"/>
  <c r="BZ238" i="12"/>
  <c r="CA238" i="12"/>
  <c r="CB238" i="12"/>
  <c r="AZ239" i="12"/>
  <c r="BA239" i="12"/>
  <c r="BB239" i="12"/>
  <c r="BC239" i="12"/>
  <c r="BD239" i="12"/>
  <c r="BE239" i="12"/>
  <c r="BF239" i="12"/>
  <c r="BG239" i="12"/>
  <c r="BH239" i="12"/>
  <c r="BI239" i="12"/>
  <c r="BJ239" i="12"/>
  <c r="BK239" i="12"/>
  <c r="BL239" i="12"/>
  <c r="BM239" i="12"/>
  <c r="BN239" i="12"/>
  <c r="BO239" i="12"/>
  <c r="BP239" i="12"/>
  <c r="BQ239" i="12"/>
  <c r="BR239" i="12"/>
  <c r="BS239" i="12"/>
  <c r="BT239" i="12"/>
  <c r="BU239" i="12"/>
  <c r="BV239" i="12"/>
  <c r="BW239" i="12"/>
  <c r="BX239" i="12"/>
  <c r="BY239" i="12"/>
  <c r="BZ239" i="12"/>
  <c r="CA239" i="12"/>
  <c r="CB239" i="12"/>
  <c r="AZ240" i="12"/>
  <c r="BA240" i="12"/>
  <c r="BB240" i="12"/>
  <c r="BC240" i="12"/>
  <c r="BD240" i="12"/>
  <c r="BE240" i="12"/>
  <c r="BF240" i="12"/>
  <c r="BG240" i="12"/>
  <c r="BH240" i="12"/>
  <c r="BI240" i="12"/>
  <c r="BJ240" i="12"/>
  <c r="BK240" i="12"/>
  <c r="BL240" i="12"/>
  <c r="BM240" i="12"/>
  <c r="BN240" i="12"/>
  <c r="BO240" i="12"/>
  <c r="BP240" i="12"/>
  <c r="BQ240" i="12"/>
  <c r="BR240" i="12"/>
  <c r="BS240" i="12"/>
  <c r="BT240" i="12"/>
  <c r="BU240" i="12"/>
  <c r="BV240" i="12"/>
  <c r="BW240" i="12"/>
  <c r="BX240" i="12"/>
  <c r="BY240" i="12"/>
  <c r="BZ240" i="12"/>
  <c r="CA240" i="12"/>
  <c r="CB240" i="12"/>
  <c r="AZ241" i="12"/>
  <c r="BA241" i="12"/>
  <c r="BB241" i="12"/>
  <c r="BC241" i="12"/>
  <c r="BD241" i="12"/>
  <c r="BE241" i="12"/>
  <c r="BF241" i="12"/>
  <c r="BG241" i="12"/>
  <c r="BH241" i="12"/>
  <c r="BI241" i="12"/>
  <c r="BJ241" i="12"/>
  <c r="BK241" i="12"/>
  <c r="BL241" i="12"/>
  <c r="BM241" i="12"/>
  <c r="BN241" i="12"/>
  <c r="BO241" i="12"/>
  <c r="BP241" i="12"/>
  <c r="BQ241" i="12"/>
  <c r="BR241" i="12"/>
  <c r="BS241" i="12"/>
  <c r="BT241" i="12"/>
  <c r="BU241" i="12"/>
  <c r="BV241" i="12"/>
  <c r="BW241" i="12"/>
  <c r="BX241" i="12"/>
  <c r="BY241" i="12"/>
  <c r="BZ241" i="12"/>
  <c r="CA241" i="12"/>
  <c r="CB241" i="12"/>
  <c r="AZ242" i="12"/>
  <c r="BA242" i="12"/>
  <c r="BB242" i="12"/>
  <c r="BC242" i="12"/>
  <c r="BD242" i="12"/>
  <c r="BE242" i="12"/>
  <c r="BF242" i="12"/>
  <c r="BG242" i="12"/>
  <c r="BH242" i="12"/>
  <c r="BI242" i="12"/>
  <c r="BJ242" i="12"/>
  <c r="BK242" i="12"/>
  <c r="BL242" i="12"/>
  <c r="BM242" i="12"/>
  <c r="BN242" i="12"/>
  <c r="BO242" i="12"/>
  <c r="BP242" i="12"/>
  <c r="BQ242" i="12"/>
  <c r="BR242" i="12"/>
  <c r="BS242" i="12"/>
  <c r="BT242" i="12"/>
  <c r="BU242" i="12"/>
  <c r="BV242" i="12"/>
  <c r="BW242" i="12"/>
  <c r="BX242" i="12"/>
  <c r="BY242" i="12"/>
  <c r="BZ242" i="12"/>
  <c r="CA242" i="12"/>
  <c r="CB242" i="12"/>
  <c r="AZ243" i="12"/>
  <c r="BA243" i="12"/>
  <c r="BB243" i="12"/>
  <c r="BC243" i="12"/>
  <c r="BD243" i="12"/>
  <c r="BE243" i="12"/>
  <c r="BF243" i="12"/>
  <c r="BG243" i="12"/>
  <c r="BH243" i="12"/>
  <c r="BI243" i="12"/>
  <c r="BJ243" i="12"/>
  <c r="BK243" i="12"/>
  <c r="BL243" i="12"/>
  <c r="BM243" i="12"/>
  <c r="BN243" i="12"/>
  <c r="BO243" i="12"/>
  <c r="BP243" i="12"/>
  <c r="BQ243" i="12"/>
  <c r="BR243" i="12"/>
  <c r="BS243" i="12"/>
  <c r="BT243" i="12"/>
  <c r="BU243" i="12"/>
  <c r="BV243" i="12"/>
  <c r="BW243" i="12"/>
  <c r="BX243" i="12"/>
  <c r="BY243" i="12"/>
  <c r="BZ243" i="12"/>
  <c r="CA243" i="12"/>
  <c r="CB243" i="12"/>
  <c r="AZ244" i="12"/>
  <c r="BA244" i="12"/>
  <c r="BB244" i="12"/>
  <c r="BC244" i="12"/>
  <c r="BD244" i="12"/>
  <c r="BE244" i="12"/>
  <c r="BF244" i="12"/>
  <c r="BG244" i="12"/>
  <c r="BH244" i="12"/>
  <c r="BI244" i="12"/>
  <c r="BJ244" i="12"/>
  <c r="BK244" i="12"/>
  <c r="BL244" i="12"/>
  <c r="BM244" i="12"/>
  <c r="BN244" i="12"/>
  <c r="BO244" i="12"/>
  <c r="BP244" i="12"/>
  <c r="BQ244" i="12"/>
  <c r="BR244" i="12"/>
  <c r="BS244" i="12"/>
  <c r="BT244" i="12"/>
  <c r="BU244" i="12"/>
  <c r="BV244" i="12"/>
  <c r="BW244" i="12"/>
  <c r="BX244" i="12"/>
  <c r="BY244" i="12"/>
  <c r="BZ244" i="12"/>
  <c r="CA244" i="12"/>
  <c r="CB244" i="12"/>
  <c r="AZ245" i="12"/>
  <c r="BA245" i="12"/>
  <c r="BB245" i="12"/>
  <c r="BC245" i="12"/>
  <c r="BD245" i="12"/>
  <c r="BE245" i="12"/>
  <c r="BF245" i="12"/>
  <c r="BG245" i="12"/>
  <c r="BH245" i="12"/>
  <c r="BI245" i="12"/>
  <c r="BJ245" i="12"/>
  <c r="BK245" i="12"/>
  <c r="BL245" i="12"/>
  <c r="BM245" i="12"/>
  <c r="BN245" i="12"/>
  <c r="BO245" i="12"/>
  <c r="BP245" i="12"/>
  <c r="BQ245" i="12"/>
  <c r="BR245" i="12"/>
  <c r="BS245" i="12"/>
  <c r="BT245" i="12"/>
  <c r="BU245" i="12"/>
  <c r="BV245" i="12"/>
  <c r="BW245" i="12"/>
  <c r="BX245" i="12"/>
  <c r="BY245" i="12"/>
  <c r="BZ245" i="12"/>
  <c r="CA245" i="12"/>
  <c r="CB245" i="12"/>
  <c r="AZ246" i="12"/>
  <c r="BA246" i="12"/>
  <c r="BB246" i="12"/>
  <c r="BC246" i="12"/>
  <c r="BD246" i="12"/>
  <c r="BE246" i="12"/>
  <c r="BF246" i="12"/>
  <c r="BG246" i="12"/>
  <c r="BH246" i="12"/>
  <c r="BI246" i="12"/>
  <c r="BJ246" i="12"/>
  <c r="BK246" i="12"/>
  <c r="BL246" i="12"/>
  <c r="BM246" i="12"/>
  <c r="BN246" i="12"/>
  <c r="BO246" i="12"/>
  <c r="BP246" i="12"/>
  <c r="BQ246" i="12"/>
  <c r="BR246" i="12"/>
  <c r="BS246" i="12"/>
  <c r="BT246" i="12"/>
  <c r="BU246" i="12"/>
  <c r="BV246" i="12"/>
  <c r="BW246" i="12"/>
  <c r="BX246" i="12"/>
  <c r="BY246" i="12"/>
  <c r="BZ246" i="12"/>
  <c r="CA246" i="12"/>
  <c r="CB246" i="12"/>
  <c r="AZ247" i="12"/>
  <c r="BA247" i="12"/>
  <c r="BB247" i="12"/>
  <c r="BC247" i="12"/>
  <c r="BD247" i="12"/>
  <c r="BE247" i="12"/>
  <c r="BF247" i="12"/>
  <c r="BG247" i="12"/>
  <c r="BH247" i="12"/>
  <c r="BI247" i="12"/>
  <c r="BJ247" i="12"/>
  <c r="BK247" i="12"/>
  <c r="BL247" i="12"/>
  <c r="BM247" i="12"/>
  <c r="BN247" i="12"/>
  <c r="BO247" i="12"/>
  <c r="BP247" i="12"/>
  <c r="BQ247" i="12"/>
  <c r="BR247" i="12"/>
  <c r="BS247" i="12"/>
  <c r="BT247" i="12"/>
  <c r="BU247" i="12"/>
  <c r="BV247" i="12"/>
  <c r="BW247" i="12"/>
  <c r="BX247" i="12"/>
  <c r="BY247" i="12"/>
  <c r="BZ247" i="12"/>
  <c r="CA247" i="12"/>
  <c r="CB247" i="12"/>
  <c r="AZ248" i="12"/>
  <c r="BA248" i="12"/>
  <c r="BB248" i="12"/>
  <c r="BC248" i="12"/>
  <c r="BD248" i="12"/>
  <c r="BE248" i="12"/>
  <c r="BF248" i="12"/>
  <c r="BG248" i="12"/>
  <c r="BH248" i="12"/>
  <c r="BI248" i="12"/>
  <c r="BJ248" i="12"/>
  <c r="BK248" i="12"/>
  <c r="BL248" i="12"/>
  <c r="BM248" i="12"/>
  <c r="BN248" i="12"/>
  <c r="BO248" i="12"/>
  <c r="BP248" i="12"/>
  <c r="BQ248" i="12"/>
  <c r="BR248" i="12"/>
  <c r="BS248" i="12"/>
  <c r="BT248" i="12"/>
  <c r="BU248" i="12"/>
  <c r="BV248" i="12"/>
  <c r="BW248" i="12"/>
  <c r="BX248" i="12"/>
  <c r="BY248" i="12"/>
  <c r="BZ248" i="12"/>
  <c r="CA248" i="12"/>
  <c r="CB248" i="12"/>
  <c r="AZ249" i="12"/>
  <c r="BA249" i="12"/>
  <c r="BB249" i="12"/>
  <c r="BC249" i="12"/>
  <c r="BD249" i="12"/>
  <c r="BE249" i="12"/>
  <c r="BF249" i="12"/>
  <c r="BG249" i="12"/>
  <c r="BH249" i="12"/>
  <c r="BI249" i="12"/>
  <c r="BJ249" i="12"/>
  <c r="BK249" i="12"/>
  <c r="BL249" i="12"/>
  <c r="BM249" i="12"/>
  <c r="BN249" i="12"/>
  <c r="BO249" i="12"/>
  <c r="BP249" i="12"/>
  <c r="BQ249" i="12"/>
  <c r="BR249" i="12"/>
  <c r="BS249" i="12"/>
  <c r="BT249" i="12"/>
  <c r="BU249" i="12"/>
  <c r="BV249" i="12"/>
  <c r="BW249" i="12"/>
  <c r="BX249" i="12"/>
  <c r="BY249" i="12"/>
  <c r="BZ249" i="12"/>
  <c r="CA249" i="12"/>
  <c r="CB249" i="12"/>
  <c r="AZ250" i="12"/>
  <c r="BA250" i="12"/>
  <c r="BB250" i="12"/>
  <c r="BC250" i="12"/>
  <c r="BD250" i="12"/>
  <c r="BE250" i="12"/>
  <c r="BF250" i="12"/>
  <c r="BG250" i="12"/>
  <c r="BH250" i="12"/>
  <c r="BI250" i="12"/>
  <c r="BJ250" i="12"/>
  <c r="BK250" i="12"/>
  <c r="BL250" i="12"/>
  <c r="BM250" i="12"/>
  <c r="BN250" i="12"/>
  <c r="BO250" i="12"/>
  <c r="BP250" i="12"/>
  <c r="BQ250" i="12"/>
  <c r="BR250" i="12"/>
  <c r="BS250" i="12"/>
  <c r="BT250" i="12"/>
  <c r="BU250" i="12"/>
  <c r="BV250" i="12"/>
  <c r="BW250" i="12"/>
  <c r="BX250" i="12"/>
  <c r="BY250" i="12"/>
  <c r="BZ250" i="12"/>
  <c r="CA250" i="12"/>
  <c r="CB250" i="12"/>
  <c r="AZ251" i="12"/>
  <c r="BA251" i="12"/>
  <c r="BB251" i="12"/>
  <c r="BC251" i="12"/>
  <c r="BD251" i="12"/>
  <c r="BE251" i="12"/>
  <c r="BF251" i="12"/>
  <c r="BG251" i="12"/>
  <c r="BH251" i="12"/>
  <c r="BI251" i="12"/>
  <c r="BJ251" i="12"/>
  <c r="BK251" i="12"/>
  <c r="BL251" i="12"/>
  <c r="BM251" i="12"/>
  <c r="BN251" i="12"/>
  <c r="BO251" i="12"/>
  <c r="BP251" i="12"/>
  <c r="BQ251" i="12"/>
  <c r="BR251" i="12"/>
  <c r="BS251" i="12"/>
  <c r="BT251" i="12"/>
  <c r="BU251" i="12"/>
  <c r="BV251" i="12"/>
  <c r="BW251" i="12"/>
  <c r="BX251" i="12"/>
  <c r="BY251" i="12"/>
  <c r="BZ251" i="12"/>
  <c r="CA251" i="12"/>
  <c r="CB251" i="12"/>
  <c r="AZ252" i="12"/>
  <c r="BA252" i="12"/>
  <c r="BB252" i="12"/>
  <c r="BC252" i="12"/>
  <c r="BD252" i="12"/>
  <c r="BE252" i="12"/>
  <c r="BF252" i="12"/>
  <c r="BG252" i="12"/>
  <c r="BH252" i="12"/>
  <c r="BI252" i="12"/>
  <c r="BJ252" i="12"/>
  <c r="BK252" i="12"/>
  <c r="BL252" i="12"/>
  <c r="BM252" i="12"/>
  <c r="BN252" i="12"/>
  <c r="BO252" i="12"/>
  <c r="BP252" i="12"/>
  <c r="BQ252" i="12"/>
  <c r="BR252" i="12"/>
  <c r="BS252" i="12"/>
  <c r="BT252" i="12"/>
  <c r="BU252" i="12"/>
  <c r="BV252" i="12"/>
  <c r="BW252" i="12"/>
  <c r="BX252" i="12"/>
  <c r="BY252" i="12"/>
  <c r="BZ252" i="12"/>
  <c r="CA252" i="12"/>
  <c r="CB252" i="12"/>
  <c r="AZ253" i="12"/>
  <c r="BA253" i="12"/>
  <c r="BB253" i="12"/>
  <c r="BC253" i="12"/>
  <c r="BD253" i="12"/>
  <c r="BE253" i="12"/>
  <c r="BF253" i="12"/>
  <c r="BG253" i="12"/>
  <c r="BH253" i="12"/>
  <c r="BI253" i="12"/>
  <c r="BJ253" i="12"/>
  <c r="BK253" i="12"/>
  <c r="BL253" i="12"/>
  <c r="BM253" i="12"/>
  <c r="BN253" i="12"/>
  <c r="BO253" i="12"/>
  <c r="BP253" i="12"/>
  <c r="BQ253" i="12"/>
  <c r="BR253" i="12"/>
  <c r="BS253" i="12"/>
  <c r="BT253" i="12"/>
  <c r="BU253" i="12"/>
  <c r="BV253" i="12"/>
  <c r="BW253" i="12"/>
  <c r="BX253" i="12"/>
  <c r="BY253" i="12"/>
  <c r="BZ253" i="12"/>
  <c r="CA253" i="12"/>
  <c r="CB253" i="12"/>
  <c r="AZ254" i="12"/>
  <c r="BA254" i="12"/>
  <c r="BB254" i="12"/>
  <c r="BC254" i="12"/>
  <c r="BD254" i="12"/>
  <c r="BE254" i="12"/>
  <c r="BF254" i="12"/>
  <c r="BG254" i="12"/>
  <c r="BH254" i="12"/>
  <c r="BI254" i="12"/>
  <c r="BJ254" i="12"/>
  <c r="BK254" i="12"/>
  <c r="BL254" i="12"/>
  <c r="BM254" i="12"/>
  <c r="BN254" i="12"/>
  <c r="BO254" i="12"/>
  <c r="BP254" i="12"/>
  <c r="BQ254" i="12"/>
  <c r="BR254" i="12"/>
  <c r="BS254" i="12"/>
  <c r="BT254" i="12"/>
  <c r="BU254" i="12"/>
  <c r="BV254" i="12"/>
  <c r="BW254" i="12"/>
  <c r="BX254" i="12"/>
  <c r="BY254" i="12"/>
  <c r="BZ254" i="12"/>
  <c r="CA254" i="12"/>
  <c r="CB254" i="12"/>
  <c r="AZ255" i="12"/>
  <c r="BA255" i="12"/>
  <c r="BB255" i="12"/>
  <c r="BC255" i="12"/>
  <c r="BD255" i="12"/>
  <c r="BE255" i="12"/>
  <c r="BF255" i="12"/>
  <c r="BG255" i="12"/>
  <c r="BH255" i="12"/>
  <c r="BI255" i="12"/>
  <c r="BJ255" i="12"/>
  <c r="BK255" i="12"/>
  <c r="BL255" i="12"/>
  <c r="BM255" i="12"/>
  <c r="BN255" i="12"/>
  <c r="BO255" i="12"/>
  <c r="BP255" i="12"/>
  <c r="BQ255" i="12"/>
  <c r="BR255" i="12"/>
  <c r="BS255" i="12"/>
  <c r="BT255" i="12"/>
  <c r="BU255" i="12"/>
  <c r="BV255" i="12"/>
  <c r="BW255" i="12"/>
  <c r="BX255" i="12"/>
  <c r="BY255" i="12"/>
  <c r="BZ255" i="12"/>
  <c r="CA255" i="12"/>
  <c r="CB255" i="12"/>
  <c r="AZ256" i="12"/>
  <c r="BA256" i="12"/>
  <c r="BB256" i="12"/>
  <c r="BC256" i="12"/>
  <c r="BD256" i="12"/>
  <c r="BE256" i="12"/>
  <c r="BF256" i="12"/>
  <c r="BG256" i="12"/>
  <c r="BH256" i="12"/>
  <c r="BI256" i="12"/>
  <c r="BJ256" i="12"/>
  <c r="BK256" i="12"/>
  <c r="BL256" i="12"/>
  <c r="BM256" i="12"/>
  <c r="BN256" i="12"/>
  <c r="BO256" i="12"/>
  <c r="BP256" i="12"/>
  <c r="BQ256" i="12"/>
  <c r="BR256" i="12"/>
  <c r="BS256" i="12"/>
  <c r="BT256" i="12"/>
  <c r="BU256" i="12"/>
  <c r="BV256" i="12"/>
  <c r="BW256" i="12"/>
  <c r="BX256" i="12"/>
  <c r="BY256" i="12"/>
  <c r="BZ256" i="12"/>
  <c r="CA256" i="12"/>
  <c r="CB256" i="12"/>
  <c r="AZ257" i="12"/>
  <c r="BA257" i="12"/>
  <c r="BB257" i="12"/>
  <c r="BC257" i="12"/>
  <c r="BD257" i="12"/>
  <c r="BE257" i="12"/>
  <c r="BF257" i="12"/>
  <c r="BG257" i="12"/>
  <c r="BH257" i="12"/>
  <c r="BI257" i="12"/>
  <c r="BJ257" i="12"/>
  <c r="BK257" i="12"/>
  <c r="BL257" i="12"/>
  <c r="BM257" i="12"/>
  <c r="BN257" i="12"/>
  <c r="BO257" i="12"/>
  <c r="BP257" i="12"/>
  <c r="BQ257" i="12"/>
  <c r="BR257" i="12"/>
  <c r="BS257" i="12"/>
  <c r="BT257" i="12"/>
  <c r="BU257" i="12"/>
  <c r="BV257" i="12"/>
  <c r="BW257" i="12"/>
  <c r="BX257" i="12"/>
  <c r="BY257" i="12"/>
  <c r="BZ257" i="12"/>
  <c r="CA257" i="12"/>
  <c r="CB257" i="12"/>
  <c r="AZ258" i="12"/>
  <c r="BA258" i="12"/>
  <c r="BB258" i="12"/>
  <c r="BC258" i="12"/>
  <c r="BD258" i="12"/>
  <c r="BE258" i="12"/>
  <c r="BF258" i="12"/>
  <c r="BG258" i="12"/>
  <c r="BH258" i="12"/>
  <c r="BI258" i="12"/>
  <c r="BJ258" i="12"/>
  <c r="BK258" i="12"/>
  <c r="BL258" i="12"/>
  <c r="BM258" i="12"/>
  <c r="BN258" i="12"/>
  <c r="BO258" i="12"/>
  <c r="BP258" i="12"/>
  <c r="BQ258" i="12"/>
  <c r="BR258" i="12"/>
  <c r="BS258" i="12"/>
  <c r="BT258" i="12"/>
  <c r="BU258" i="12"/>
  <c r="BV258" i="12"/>
  <c r="BW258" i="12"/>
  <c r="BX258" i="12"/>
  <c r="BY258" i="12"/>
  <c r="BZ258" i="12"/>
  <c r="CA258" i="12"/>
  <c r="CB258" i="12"/>
  <c r="AZ259" i="12"/>
  <c r="BA259" i="12"/>
  <c r="BB259" i="12"/>
  <c r="BC259" i="12"/>
  <c r="BD259" i="12"/>
  <c r="BE259" i="12"/>
  <c r="BF259" i="12"/>
  <c r="BG259" i="12"/>
  <c r="BH259" i="12"/>
  <c r="BI259" i="12"/>
  <c r="BJ259" i="12"/>
  <c r="BK259" i="12"/>
  <c r="BL259" i="12"/>
  <c r="BM259" i="12"/>
  <c r="BN259" i="12"/>
  <c r="BO259" i="12"/>
  <c r="BP259" i="12"/>
  <c r="BQ259" i="12"/>
  <c r="BR259" i="12"/>
  <c r="BS259" i="12"/>
  <c r="BT259" i="12"/>
  <c r="BU259" i="12"/>
  <c r="BV259" i="12"/>
  <c r="BW259" i="12"/>
  <c r="BX259" i="12"/>
  <c r="BY259" i="12"/>
  <c r="BZ259" i="12"/>
  <c r="CA259" i="12"/>
  <c r="CB259" i="12"/>
  <c r="AZ260" i="12"/>
  <c r="BA260" i="12"/>
  <c r="BB260" i="12"/>
  <c r="BC260" i="12"/>
  <c r="BD260" i="12"/>
  <c r="BE260" i="12"/>
  <c r="BF260" i="12"/>
  <c r="BG260" i="12"/>
  <c r="BH260" i="12"/>
  <c r="BI260" i="12"/>
  <c r="BJ260" i="12"/>
  <c r="BK260" i="12"/>
  <c r="BL260" i="12"/>
  <c r="BM260" i="12"/>
  <c r="BN260" i="12"/>
  <c r="BO260" i="12"/>
  <c r="BP260" i="12"/>
  <c r="BQ260" i="12"/>
  <c r="BR260" i="12"/>
  <c r="BS260" i="12"/>
  <c r="BT260" i="12"/>
  <c r="BU260" i="12"/>
  <c r="BV260" i="12"/>
  <c r="BW260" i="12"/>
  <c r="BX260" i="12"/>
  <c r="BY260" i="12"/>
  <c r="BZ260" i="12"/>
  <c r="CA260" i="12"/>
  <c r="CB260" i="12"/>
  <c r="AZ261" i="12"/>
  <c r="BA261" i="12"/>
  <c r="BB261" i="12"/>
  <c r="BC261" i="12"/>
  <c r="BD261" i="12"/>
  <c r="BE261" i="12"/>
  <c r="BF261" i="12"/>
  <c r="BG261" i="12"/>
  <c r="BH261" i="12"/>
  <c r="BI261" i="12"/>
  <c r="BJ261" i="12"/>
  <c r="BK261" i="12"/>
  <c r="BL261" i="12"/>
  <c r="BM261" i="12"/>
  <c r="BN261" i="12"/>
  <c r="BO261" i="12"/>
  <c r="BP261" i="12"/>
  <c r="BQ261" i="12"/>
  <c r="BR261" i="12"/>
  <c r="BS261" i="12"/>
  <c r="BT261" i="12"/>
  <c r="BU261" i="12"/>
  <c r="BV261" i="12"/>
  <c r="BW261" i="12"/>
  <c r="BX261" i="12"/>
  <c r="BY261" i="12"/>
  <c r="BZ261" i="12"/>
  <c r="CA261" i="12"/>
  <c r="CB261" i="12"/>
  <c r="AZ262" i="12"/>
  <c r="BA262" i="12"/>
  <c r="BB262" i="12"/>
  <c r="BC262" i="12"/>
  <c r="BD262" i="12"/>
  <c r="BE262" i="12"/>
  <c r="BF262" i="12"/>
  <c r="BG262" i="12"/>
  <c r="BH262" i="12"/>
  <c r="BI262" i="12"/>
  <c r="BJ262" i="12"/>
  <c r="BK262" i="12"/>
  <c r="BL262" i="12"/>
  <c r="BM262" i="12"/>
  <c r="BN262" i="12"/>
  <c r="BO262" i="12"/>
  <c r="BP262" i="12"/>
  <c r="BQ262" i="12"/>
  <c r="BR262" i="12"/>
  <c r="BS262" i="12"/>
  <c r="BT262" i="12"/>
  <c r="BU262" i="12"/>
  <c r="BV262" i="12"/>
  <c r="BW262" i="12"/>
  <c r="BX262" i="12"/>
  <c r="BY262" i="12"/>
  <c r="BZ262" i="12"/>
  <c r="CA262" i="12"/>
  <c r="CB262" i="12"/>
  <c r="AZ263" i="12"/>
  <c r="BA263" i="12"/>
  <c r="BB263" i="12"/>
  <c r="BC263" i="12"/>
  <c r="BD263" i="12"/>
  <c r="BE263" i="12"/>
  <c r="BF263" i="12"/>
  <c r="BG263" i="12"/>
  <c r="BH263" i="12"/>
  <c r="BI263" i="12"/>
  <c r="BJ263" i="12"/>
  <c r="BK263" i="12"/>
  <c r="BL263" i="12"/>
  <c r="BM263" i="12"/>
  <c r="BN263" i="12"/>
  <c r="BO263" i="12"/>
  <c r="BP263" i="12"/>
  <c r="BQ263" i="12"/>
  <c r="BR263" i="12"/>
  <c r="BS263" i="12"/>
  <c r="BT263" i="12"/>
  <c r="BU263" i="12"/>
  <c r="BV263" i="12"/>
  <c r="BW263" i="12"/>
  <c r="BX263" i="12"/>
  <c r="BY263" i="12"/>
  <c r="BZ263" i="12"/>
  <c r="CA263" i="12"/>
  <c r="CB263" i="12"/>
  <c r="AZ264" i="12"/>
  <c r="BA264" i="12"/>
  <c r="BB264" i="12"/>
  <c r="BC264" i="12"/>
  <c r="BD264" i="12"/>
  <c r="BE264" i="12"/>
  <c r="BF264" i="12"/>
  <c r="BG264" i="12"/>
  <c r="BH264" i="12"/>
  <c r="BI264" i="12"/>
  <c r="BJ264" i="12"/>
  <c r="BK264" i="12"/>
  <c r="BL264" i="12"/>
  <c r="BM264" i="12"/>
  <c r="BN264" i="12"/>
  <c r="BO264" i="12"/>
  <c r="BP264" i="12"/>
  <c r="BQ264" i="12"/>
  <c r="BR264" i="12"/>
  <c r="BS264" i="12"/>
  <c r="BT264" i="12"/>
  <c r="BU264" i="12"/>
  <c r="BV264" i="12"/>
  <c r="BW264" i="12"/>
  <c r="BX264" i="12"/>
  <c r="BY264" i="12"/>
  <c r="BZ264" i="12"/>
  <c r="CA264" i="12"/>
  <c r="CB264" i="12"/>
  <c r="AZ265" i="12"/>
  <c r="BA265" i="12"/>
  <c r="BB265" i="12"/>
  <c r="BC265" i="12"/>
  <c r="BD265" i="12"/>
  <c r="BE265" i="12"/>
  <c r="BF265" i="12"/>
  <c r="BG265" i="12"/>
  <c r="BH265" i="12"/>
  <c r="BI265" i="12"/>
  <c r="BJ265" i="12"/>
  <c r="BK265" i="12"/>
  <c r="BL265" i="12"/>
  <c r="BM265" i="12"/>
  <c r="BN265" i="12"/>
  <c r="BO265" i="12"/>
  <c r="BP265" i="12"/>
  <c r="BQ265" i="12"/>
  <c r="BR265" i="12"/>
  <c r="BS265" i="12"/>
  <c r="BT265" i="12"/>
  <c r="BU265" i="12"/>
  <c r="BV265" i="12"/>
  <c r="BW265" i="12"/>
  <c r="BX265" i="12"/>
  <c r="BY265" i="12"/>
  <c r="BZ265" i="12"/>
  <c r="CA265" i="12"/>
  <c r="CB265" i="12"/>
  <c r="AZ266" i="12"/>
  <c r="BA266" i="12"/>
  <c r="BB266" i="12"/>
  <c r="BC266" i="12"/>
  <c r="BD266" i="12"/>
  <c r="BE266" i="12"/>
  <c r="BF266" i="12"/>
  <c r="BG266" i="12"/>
  <c r="BH266" i="12"/>
  <c r="BI266" i="12"/>
  <c r="BJ266" i="12"/>
  <c r="BK266" i="12"/>
  <c r="BL266" i="12"/>
  <c r="BM266" i="12"/>
  <c r="BN266" i="12"/>
  <c r="BO266" i="12"/>
  <c r="BP266" i="12"/>
  <c r="BQ266" i="12"/>
  <c r="BR266" i="12"/>
  <c r="BS266" i="12"/>
  <c r="BT266" i="12"/>
  <c r="BU266" i="12"/>
  <c r="BV266" i="12"/>
  <c r="BW266" i="12"/>
  <c r="BX266" i="12"/>
  <c r="BY266" i="12"/>
  <c r="BZ266" i="12"/>
  <c r="CA266" i="12"/>
  <c r="CB266" i="12"/>
  <c r="AZ267" i="12"/>
  <c r="BA267" i="12"/>
  <c r="BB267" i="12"/>
  <c r="BC267" i="12"/>
  <c r="BD267" i="12"/>
  <c r="BE267" i="12"/>
  <c r="BF267" i="12"/>
  <c r="BG267" i="12"/>
  <c r="BH267" i="12"/>
  <c r="BI267" i="12"/>
  <c r="BJ267" i="12"/>
  <c r="BK267" i="12"/>
  <c r="BL267" i="12"/>
  <c r="BM267" i="12"/>
  <c r="BN267" i="12"/>
  <c r="BO267" i="12"/>
  <c r="BP267" i="12"/>
  <c r="BQ267" i="12"/>
  <c r="BR267" i="12"/>
  <c r="BS267" i="12"/>
  <c r="BT267" i="12"/>
  <c r="BU267" i="12"/>
  <c r="BV267" i="12"/>
  <c r="BW267" i="12"/>
  <c r="BX267" i="12"/>
  <c r="BY267" i="12"/>
  <c r="BZ267" i="12"/>
  <c r="CA267" i="12"/>
  <c r="CB267" i="12"/>
  <c r="AZ268" i="12"/>
  <c r="BA268" i="12"/>
  <c r="BB268" i="12"/>
  <c r="BC268" i="12"/>
  <c r="BD268" i="12"/>
  <c r="BE268" i="12"/>
  <c r="BF268" i="12"/>
  <c r="BG268" i="12"/>
  <c r="BH268" i="12"/>
  <c r="BI268" i="12"/>
  <c r="BJ268" i="12"/>
  <c r="BK268" i="12"/>
  <c r="BL268" i="12"/>
  <c r="BM268" i="12"/>
  <c r="BN268" i="12"/>
  <c r="BO268" i="12"/>
  <c r="BP268" i="12"/>
  <c r="BQ268" i="12"/>
  <c r="BR268" i="12"/>
  <c r="BS268" i="12"/>
  <c r="BT268" i="12"/>
  <c r="BU268" i="12"/>
  <c r="BV268" i="12"/>
  <c r="BW268" i="12"/>
  <c r="BX268" i="12"/>
  <c r="BY268" i="12"/>
  <c r="BZ268" i="12"/>
  <c r="CA268" i="12"/>
  <c r="CB268" i="12"/>
  <c r="AZ269" i="12"/>
  <c r="BA269" i="12"/>
  <c r="BB269" i="12"/>
  <c r="BC269" i="12"/>
  <c r="BD269" i="12"/>
  <c r="BE269" i="12"/>
  <c r="BF269" i="12"/>
  <c r="BG269" i="12"/>
  <c r="BH269" i="12"/>
  <c r="BI269" i="12"/>
  <c r="BJ269" i="12"/>
  <c r="BK269" i="12"/>
  <c r="BL269" i="12"/>
  <c r="BM269" i="12"/>
  <c r="BN269" i="12"/>
  <c r="BO269" i="12"/>
  <c r="BP269" i="12"/>
  <c r="BQ269" i="12"/>
  <c r="BR269" i="12"/>
  <c r="BS269" i="12"/>
  <c r="BT269" i="12"/>
  <c r="BU269" i="12"/>
  <c r="BV269" i="12"/>
  <c r="BW269" i="12"/>
  <c r="BX269" i="12"/>
  <c r="BY269" i="12"/>
  <c r="BZ269" i="12"/>
  <c r="CA269" i="12"/>
  <c r="CB269" i="12"/>
  <c r="AZ270" i="12"/>
  <c r="BA270" i="12"/>
  <c r="BB270" i="12"/>
  <c r="BC270" i="12"/>
  <c r="BD270" i="12"/>
  <c r="BE270" i="12"/>
  <c r="BF270" i="12"/>
  <c r="BG270" i="12"/>
  <c r="BH270" i="12"/>
  <c r="BI270" i="12"/>
  <c r="BJ270" i="12"/>
  <c r="BK270" i="12"/>
  <c r="BL270" i="12"/>
  <c r="BM270" i="12"/>
  <c r="BN270" i="12"/>
  <c r="BO270" i="12"/>
  <c r="BP270" i="12"/>
  <c r="BQ270" i="12"/>
  <c r="BR270" i="12"/>
  <c r="BS270" i="12"/>
  <c r="BT270" i="12"/>
  <c r="BU270" i="12"/>
  <c r="BV270" i="12"/>
  <c r="BW270" i="12"/>
  <c r="BX270" i="12"/>
  <c r="BY270" i="12"/>
  <c r="BZ270" i="12"/>
  <c r="CA270" i="12"/>
  <c r="CB270" i="12"/>
  <c r="AZ271" i="12"/>
  <c r="BA271" i="12"/>
  <c r="BB271" i="12"/>
  <c r="BC271" i="12"/>
  <c r="BD271" i="12"/>
  <c r="BE271" i="12"/>
  <c r="BF271" i="12"/>
  <c r="BG271" i="12"/>
  <c r="BH271" i="12"/>
  <c r="BI271" i="12"/>
  <c r="BJ271" i="12"/>
  <c r="BK271" i="12"/>
  <c r="BL271" i="12"/>
  <c r="BM271" i="12"/>
  <c r="BN271" i="12"/>
  <c r="BO271" i="12"/>
  <c r="BP271" i="12"/>
  <c r="BQ271" i="12"/>
  <c r="BR271" i="12"/>
  <c r="BS271" i="12"/>
  <c r="BT271" i="12"/>
  <c r="BU271" i="12"/>
  <c r="BV271" i="12"/>
  <c r="BW271" i="12"/>
  <c r="BX271" i="12"/>
  <c r="BY271" i="12"/>
  <c r="BZ271" i="12"/>
  <c r="CA271" i="12"/>
  <c r="CB271" i="12"/>
  <c r="AZ272" i="12"/>
  <c r="BA272" i="12"/>
  <c r="BB272" i="12"/>
  <c r="BC272" i="12"/>
  <c r="BD272" i="12"/>
  <c r="BE272" i="12"/>
  <c r="BF272" i="12"/>
  <c r="BG272" i="12"/>
  <c r="BH272" i="12"/>
  <c r="BI272" i="12"/>
  <c r="BJ272" i="12"/>
  <c r="BK272" i="12"/>
  <c r="BL272" i="12"/>
  <c r="BM272" i="12"/>
  <c r="BN272" i="12"/>
  <c r="BO272" i="12"/>
  <c r="BP272" i="12"/>
  <c r="BQ272" i="12"/>
  <c r="BR272" i="12"/>
  <c r="BS272" i="12"/>
  <c r="BT272" i="12"/>
  <c r="BU272" i="12"/>
  <c r="BV272" i="12"/>
  <c r="BW272" i="12"/>
  <c r="BX272" i="12"/>
  <c r="BY272" i="12"/>
  <c r="BZ272" i="12"/>
  <c r="CA272" i="12"/>
  <c r="CB272" i="12"/>
  <c r="AZ273" i="12"/>
  <c r="BA273" i="12"/>
  <c r="BB273" i="12"/>
  <c r="BC273" i="12"/>
  <c r="BD273" i="12"/>
  <c r="BE273" i="12"/>
  <c r="BF273" i="12"/>
  <c r="BG273" i="12"/>
  <c r="BH273" i="12"/>
  <c r="BI273" i="12"/>
  <c r="BJ273" i="12"/>
  <c r="BK273" i="12"/>
  <c r="BL273" i="12"/>
  <c r="BM273" i="12"/>
  <c r="BN273" i="12"/>
  <c r="BO273" i="12"/>
  <c r="BP273" i="12"/>
  <c r="BQ273" i="12"/>
  <c r="BR273" i="12"/>
  <c r="BS273" i="12"/>
  <c r="BT273" i="12"/>
  <c r="BU273" i="12"/>
  <c r="BV273" i="12"/>
  <c r="BW273" i="12"/>
  <c r="BX273" i="12"/>
  <c r="BY273" i="12"/>
  <c r="BZ273" i="12"/>
  <c r="CA273" i="12"/>
  <c r="CB273" i="12"/>
  <c r="AZ274" i="12"/>
  <c r="BA274" i="12"/>
  <c r="BB274" i="12"/>
  <c r="BC274" i="12"/>
  <c r="BD274" i="12"/>
  <c r="BE274" i="12"/>
  <c r="BF274" i="12"/>
  <c r="BG274" i="12"/>
  <c r="BH274" i="12"/>
  <c r="BI274" i="12"/>
  <c r="BJ274" i="12"/>
  <c r="BK274" i="12"/>
  <c r="BL274" i="12"/>
  <c r="BM274" i="12"/>
  <c r="BN274" i="12"/>
  <c r="BO274" i="12"/>
  <c r="BP274" i="12"/>
  <c r="BQ274" i="12"/>
  <c r="BR274" i="12"/>
  <c r="BS274" i="12"/>
  <c r="BT274" i="12"/>
  <c r="BU274" i="12"/>
  <c r="BV274" i="12"/>
  <c r="BW274" i="12"/>
  <c r="BX274" i="12"/>
  <c r="BY274" i="12"/>
  <c r="BZ274" i="12"/>
  <c r="CA274" i="12"/>
  <c r="CB274" i="12"/>
  <c r="AZ275" i="12"/>
  <c r="BA275" i="12"/>
  <c r="BB275" i="12"/>
  <c r="BC275" i="12"/>
  <c r="BD275" i="12"/>
  <c r="BE275" i="12"/>
  <c r="BF275" i="12"/>
  <c r="BG275" i="12"/>
  <c r="BH275" i="12"/>
  <c r="BI275" i="12"/>
  <c r="BJ275" i="12"/>
  <c r="BK275" i="12"/>
  <c r="BL275" i="12"/>
  <c r="BM275" i="12"/>
  <c r="BN275" i="12"/>
  <c r="BO275" i="12"/>
  <c r="BP275" i="12"/>
  <c r="BQ275" i="12"/>
  <c r="BR275" i="12"/>
  <c r="BS275" i="12"/>
  <c r="BT275" i="12"/>
  <c r="BU275" i="12"/>
  <c r="BV275" i="12"/>
  <c r="BW275" i="12"/>
  <c r="BX275" i="12"/>
  <c r="BY275" i="12"/>
  <c r="BZ275" i="12"/>
  <c r="CA275" i="12"/>
  <c r="CB275" i="12"/>
  <c r="AZ276" i="12"/>
  <c r="BA276" i="12"/>
  <c r="BB276" i="12"/>
  <c r="BC276" i="12"/>
  <c r="BD276" i="12"/>
  <c r="BE276" i="12"/>
  <c r="BF276" i="12"/>
  <c r="BG276" i="12"/>
  <c r="BH276" i="12"/>
  <c r="BI276" i="12"/>
  <c r="BJ276" i="12"/>
  <c r="BK276" i="12"/>
  <c r="BL276" i="12"/>
  <c r="BM276" i="12"/>
  <c r="BN276" i="12"/>
  <c r="BO276" i="12"/>
  <c r="BP276" i="12"/>
  <c r="BQ276" i="12"/>
  <c r="BR276" i="12"/>
  <c r="BS276" i="12"/>
  <c r="BT276" i="12"/>
  <c r="BU276" i="12"/>
  <c r="BV276" i="12"/>
  <c r="BW276" i="12"/>
  <c r="BX276" i="12"/>
  <c r="BY276" i="12"/>
  <c r="BZ276" i="12"/>
  <c r="CA276" i="12"/>
  <c r="CB276" i="12"/>
  <c r="AZ277" i="12"/>
  <c r="BA277" i="12"/>
  <c r="BB277" i="12"/>
  <c r="BC277" i="12"/>
  <c r="BD277" i="12"/>
  <c r="BE277" i="12"/>
  <c r="BF277" i="12"/>
  <c r="BG277" i="12"/>
  <c r="BH277" i="12"/>
  <c r="BI277" i="12"/>
  <c r="BJ277" i="12"/>
  <c r="BK277" i="12"/>
  <c r="BL277" i="12"/>
  <c r="BM277" i="12"/>
  <c r="BN277" i="12"/>
  <c r="BO277" i="12"/>
  <c r="BP277" i="12"/>
  <c r="BQ277" i="12"/>
  <c r="BR277" i="12"/>
  <c r="BS277" i="12"/>
  <c r="BT277" i="12"/>
  <c r="BU277" i="12"/>
  <c r="BV277" i="12"/>
  <c r="BW277" i="12"/>
  <c r="BX277" i="12"/>
  <c r="BY277" i="12"/>
  <c r="BZ277" i="12"/>
  <c r="CA277" i="12"/>
  <c r="CB277" i="12"/>
  <c r="AZ278" i="12"/>
  <c r="BA278" i="12"/>
  <c r="BB278" i="12"/>
  <c r="BC278" i="12"/>
  <c r="BD278" i="12"/>
  <c r="BE278" i="12"/>
  <c r="BF278" i="12"/>
  <c r="BG278" i="12"/>
  <c r="BH278" i="12"/>
  <c r="BI278" i="12"/>
  <c r="BJ278" i="12"/>
  <c r="BK278" i="12"/>
  <c r="BL278" i="12"/>
  <c r="BM278" i="12"/>
  <c r="BN278" i="12"/>
  <c r="BO278" i="12"/>
  <c r="BP278" i="12"/>
  <c r="BQ278" i="12"/>
  <c r="BR278" i="12"/>
  <c r="BS278" i="12"/>
  <c r="BT278" i="12"/>
  <c r="BU278" i="12"/>
  <c r="BV278" i="12"/>
  <c r="BW278" i="12"/>
  <c r="BX278" i="12"/>
  <c r="BY278" i="12"/>
  <c r="BZ278" i="12"/>
  <c r="CA278" i="12"/>
  <c r="CB278" i="12"/>
  <c r="AZ279" i="12"/>
  <c r="BA279" i="12"/>
  <c r="BB279" i="12"/>
  <c r="BC279" i="12"/>
  <c r="BD279" i="12"/>
  <c r="BE279" i="12"/>
  <c r="BF279" i="12"/>
  <c r="BG279" i="12"/>
  <c r="BH279" i="12"/>
  <c r="BI279" i="12"/>
  <c r="BJ279" i="12"/>
  <c r="BK279" i="12"/>
  <c r="BL279" i="12"/>
  <c r="BM279" i="12"/>
  <c r="BN279" i="12"/>
  <c r="BO279" i="12"/>
  <c r="BP279" i="12"/>
  <c r="BQ279" i="12"/>
  <c r="BR279" i="12"/>
  <c r="BS279" i="12"/>
  <c r="BT279" i="12"/>
  <c r="BU279" i="12"/>
  <c r="BV279" i="12"/>
  <c r="BW279" i="12"/>
  <c r="BX279" i="12"/>
  <c r="BY279" i="12"/>
  <c r="BZ279" i="12"/>
  <c r="CA279" i="12"/>
  <c r="CB279" i="12"/>
  <c r="AZ280" i="12"/>
  <c r="BA280" i="12"/>
  <c r="BB280" i="12"/>
  <c r="BC280" i="12"/>
  <c r="BD280" i="12"/>
  <c r="BE280" i="12"/>
  <c r="BF280" i="12"/>
  <c r="BG280" i="12"/>
  <c r="BH280" i="12"/>
  <c r="BI280" i="12"/>
  <c r="BJ280" i="12"/>
  <c r="BK280" i="12"/>
  <c r="BL280" i="12"/>
  <c r="BM280" i="12"/>
  <c r="BN280" i="12"/>
  <c r="BO280" i="12"/>
  <c r="BP280" i="12"/>
  <c r="BQ280" i="12"/>
  <c r="BR280" i="12"/>
  <c r="BS280" i="12"/>
  <c r="BT280" i="12"/>
  <c r="BU280" i="12"/>
  <c r="BV280" i="12"/>
  <c r="BW280" i="12"/>
  <c r="BX280" i="12"/>
  <c r="BY280" i="12"/>
  <c r="BZ280" i="12"/>
  <c r="CA280" i="12"/>
  <c r="CB280" i="12"/>
  <c r="AZ281" i="12"/>
  <c r="BA281" i="12"/>
  <c r="BB281" i="12"/>
  <c r="BC281" i="12"/>
  <c r="BD281" i="12"/>
  <c r="BE281" i="12"/>
  <c r="BF281" i="12"/>
  <c r="BG281" i="12"/>
  <c r="BH281" i="12"/>
  <c r="BI281" i="12"/>
  <c r="BJ281" i="12"/>
  <c r="BK281" i="12"/>
  <c r="BL281" i="12"/>
  <c r="BM281" i="12"/>
  <c r="BN281" i="12"/>
  <c r="BO281" i="12"/>
  <c r="BP281" i="12"/>
  <c r="BQ281" i="12"/>
  <c r="BR281" i="12"/>
  <c r="BS281" i="12"/>
  <c r="BT281" i="12"/>
  <c r="BU281" i="12"/>
  <c r="BV281" i="12"/>
  <c r="BW281" i="12"/>
  <c r="BX281" i="12"/>
  <c r="BY281" i="12"/>
  <c r="BZ281" i="12"/>
  <c r="CA281" i="12"/>
  <c r="CB281" i="12"/>
  <c r="AZ282" i="12"/>
  <c r="BA282" i="12"/>
  <c r="BB282" i="12"/>
  <c r="BC282" i="12"/>
  <c r="BD282" i="12"/>
  <c r="BE282" i="12"/>
  <c r="BF282" i="12"/>
  <c r="BG282" i="12"/>
  <c r="BH282" i="12"/>
  <c r="BI282" i="12"/>
  <c r="BJ282" i="12"/>
  <c r="BK282" i="12"/>
  <c r="BL282" i="12"/>
  <c r="BM282" i="12"/>
  <c r="BN282" i="12"/>
  <c r="BO282" i="12"/>
  <c r="BP282" i="12"/>
  <c r="BQ282" i="12"/>
  <c r="BR282" i="12"/>
  <c r="BS282" i="12"/>
  <c r="BT282" i="12"/>
  <c r="BU282" i="12"/>
  <c r="BV282" i="12"/>
  <c r="BW282" i="12"/>
  <c r="BX282" i="12"/>
  <c r="BY282" i="12"/>
  <c r="BZ282" i="12"/>
  <c r="CA282" i="12"/>
  <c r="CB282" i="12"/>
  <c r="AZ283" i="12"/>
  <c r="BA283" i="12"/>
  <c r="BB283" i="12"/>
  <c r="BC283" i="12"/>
  <c r="BD283" i="12"/>
  <c r="BE283" i="12"/>
  <c r="BF283" i="12"/>
  <c r="BG283" i="12"/>
  <c r="BH283" i="12"/>
  <c r="BI283" i="12"/>
  <c r="BJ283" i="12"/>
  <c r="BK283" i="12"/>
  <c r="BL283" i="12"/>
  <c r="BM283" i="12"/>
  <c r="BN283" i="12"/>
  <c r="BO283" i="12"/>
  <c r="BP283" i="12"/>
  <c r="BQ283" i="12"/>
  <c r="BR283" i="12"/>
  <c r="BS283" i="12"/>
  <c r="BT283" i="12"/>
  <c r="BU283" i="12"/>
  <c r="BV283" i="12"/>
  <c r="BW283" i="12"/>
  <c r="BX283" i="12"/>
  <c r="BY283" i="12"/>
  <c r="BZ283" i="12"/>
  <c r="CA283" i="12"/>
  <c r="CB283" i="12"/>
  <c r="AZ284" i="12"/>
  <c r="BA284" i="12"/>
  <c r="BB284" i="12"/>
  <c r="BC284" i="12"/>
  <c r="BD284" i="12"/>
  <c r="BE284" i="12"/>
  <c r="BF284" i="12"/>
  <c r="BG284" i="12"/>
  <c r="BH284" i="12"/>
  <c r="BI284" i="12"/>
  <c r="BJ284" i="12"/>
  <c r="BK284" i="12"/>
  <c r="BL284" i="12"/>
  <c r="BM284" i="12"/>
  <c r="BN284" i="12"/>
  <c r="BO284" i="12"/>
  <c r="BP284" i="12"/>
  <c r="BQ284" i="12"/>
  <c r="BR284" i="12"/>
  <c r="BS284" i="12"/>
  <c r="BT284" i="12"/>
  <c r="BU284" i="12"/>
  <c r="BV284" i="12"/>
  <c r="BW284" i="12"/>
  <c r="BX284" i="12"/>
  <c r="BY284" i="12"/>
  <c r="BZ284" i="12"/>
  <c r="CA284" i="12"/>
  <c r="CB284" i="12"/>
  <c r="AZ285" i="12"/>
  <c r="BA285" i="12"/>
  <c r="BB285" i="12"/>
  <c r="BC285" i="12"/>
  <c r="BD285" i="12"/>
  <c r="BE285" i="12"/>
  <c r="BF285" i="12"/>
  <c r="BG285" i="12"/>
  <c r="BH285" i="12"/>
  <c r="BI285" i="12"/>
  <c r="BJ285" i="12"/>
  <c r="BK285" i="12"/>
  <c r="BL285" i="12"/>
  <c r="BM285" i="12"/>
  <c r="BN285" i="12"/>
  <c r="BO285" i="12"/>
  <c r="BP285" i="12"/>
  <c r="BQ285" i="12"/>
  <c r="BR285" i="12"/>
  <c r="BS285" i="12"/>
  <c r="BT285" i="12"/>
  <c r="BU285" i="12"/>
  <c r="BV285" i="12"/>
  <c r="BW285" i="12"/>
  <c r="BX285" i="12"/>
  <c r="BY285" i="12"/>
  <c r="BZ285" i="12"/>
  <c r="CA285" i="12"/>
  <c r="CB285" i="12"/>
  <c r="AZ286" i="12"/>
  <c r="BA286" i="12"/>
  <c r="BB286" i="12"/>
  <c r="BC286" i="12"/>
  <c r="BD286" i="12"/>
  <c r="BE286" i="12"/>
  <c r="BF286" i="12"/>
  <c r="BG286" i="12"/>
  <c r="BH286" i="12"/>
  <c r="BI286" i="12"/>
  <c r="BJ286" i="12"/>
  <c r="BK286" i="12"/>
  <c r="BL286" i="12"/>
  <c r="BM286" i="12"/>
  <c r="BN286" i="12"/>
  <c r="BO286" i="12"/>
  <c r="BP286" i="12"/>
  <c r="BQ286" i="12"/>
  <c r="BR286" i="12"/>
  <c r="BS286" i="12"/>
  <c r="BT286" i="12"/>
  <c r="BU286" i="12"/>
  <c r="BV286" i="12"/>
  <c r="BW286" i="12"/>
  <c r="BX286" i="12"/>
  <c r="BY286" i="12"/>
  <c r="BZ286" i="12"/>
  <c r="CA286" i="12"/>
  <c r="CB286" i="12"/>
  <c r="AZ287" i="12"/>
  <c r="BA287" i="12"/>
  <c r="BB287" i="12"/>
  <c r="BC287" i="12"/>
  <c r="BD287" i="12"/>
  <c r="BE287" i="12"/>
  <c r="BF287" i="12"/>
  <c r="BG287" i="12"/>
  <c r="BH287" i="12"/>
  <c r="BI287" i="12"/>
  <c r="BJ287" i="12"/>
  <c r="BK287" i="12"/>
  <c r="BL287" i="12"/>
  <c r="BM287" i="12"/>
  <c r="BN287" i="12"/>
  <c r="BO287" i="12"/>
  <c r="BP287" i="12"/>
  <c r="BQ287" i="12"/>
  <c r="BR287" i="12"/>
  <c r="BS287" i="12"/>
  <c r="BT287" i="12"/>
  <c r="BU287" i="12"/>
  <c r="BV287" i="12"/>
  <c r="BW287" i="12"/>
  <c r="BX287" i="12"/>
  <c r="BY287" i="12"/>
  <c r="BZ287" i="12"/>
  <c r="CA287" i="12"/>
  <c r="CB287" i="12"/>
  <c r="AZ288" i="12"/>
  <c r="BA288" i="12"/>
  <c r="BB288" i="12"/>
  <c r="BC288" i="12"/>
  <c r="BD288" i="12"/>
  <c r="BE288" i="12"/>
  <c r="BF288" i="12"/>
  <c r="BG288" i="12"/>
  <c r="BH288" i="12"/>
  <c r="BI288" i="12"/>
  <c r="BJ288" i="12"/>
  <c r="BK288" i="12"/>
  <c r="BL288" i="12"/>
  <c r="BM288" i="12"/>
  <c r="BN288" i="12"/>
  <c r="BO288" i="12"/>
  <c r="BP288" i="12"/>
  <c r="BQ288" i="12"/>
  <c r="BR288" i="12"/>
  <c r="BS288" i="12"/>
  <c r="BT288" i="12"/>
  <c r="BU288" i="12"/>
  <c r="BV288" i="12"/>
  <c r="BW288" i="12"/>
  <c r="BX288" i="12"/>
  <c r="BY288" i="12"/>
  <c r="BZ288" i="12"/>
  <c r="CA288" i="12"/>
  <c r="CB288" i="12"/>
  <c r="AZ289" i="12"/>
  <c r="BA289" i="12"/>
  <c r="BB289" i="12"/>
  <c r="BC289" i="12"/>
  <c r="BD289" i="12"/>
  <c r="BE289" i="12"/>
  <c r="BF289" i="12"/>
  <c r="BG289" i="12"/>
  <c r="BH289" i="12"/>
  <c r="BI289" i="12"/>
  <c r="BJ289" i="12"/>
  <c r="BK289" i="12"/>
  <c r="BL289" i="12"/>
  <c r="BM289" i="12"/>
  <c r="BN289" i="12"/>
  <c r="BO289" i="12"/>
  <c r="BP289" i="12"/>
  <c r="BQ289" i="12"/>
  <c r="BR289" i="12"/>
  <c r="BS289" i="12"/>
  <c r="BT289" i="12"/>
  <c r="BU289" i="12"/>
  <c r="BV289" i="12"/>
  <c r="BW289" i="12"/>
  <c r="BX289" i="12"/>
  <c r="BY289" i="12"/>
  <c r="BZ289" i="12"/>
  <c r="CA289" i="12"/>
  <c r="CB289" i="12"/>
  <c r="AZ290" i="12"/>
  <c r="BA290" i="12"/>
  <c r="BB290" i="12"/>
  <c r="BC290" i="12"/>
  <c r="BD290" i="12"/>
  <c r="BE290" i="12"/>
  <c r="BF290" i="12"/>
  <c r="BG290" i="12"/>
  <c r="BH290" i="12"/>
  <c r="BI290" i="12"/>
  <c r="BJ290" i="12"/>
  <c r="BK290" i="12"/>
  <c r="BL290" i="12"/>
  <c r="BM290" i="12"/>
  <c r="BN290" i="12"/>
  <c r="BO290" i="12"/>
  <c r="BP290" i="12"/>
  <c r="BQ290" i="12"/>
  <c r="BR290" i="12"/>
  <c r="BS290" i="12"/>
  <c r="BT290" i="12"/>
  <c r="BU290" i="12"/>
  <c r="BV290" i="12"/>
  <c r="BW290" i="12"/>
  <c r="BX290" i="12"/>
  <c r="BY290" i="12"/>
  <c r="BZ290" i="12"/>
  <c r="CA290" i="12"/>
  <c r="CB290" i="12"/>
  <c r="AZ291" i="12"/>
  <c r="BA291" i="12"/>
  <c r="BB291" i="12"/>
  <c r="BC291" i="12"/>
  <c r="BD291" i="12"/>
  <c r="BE291" i="12"/>
  <c r="BF291" i="12"/>
  <c r="BG291" i="12"/>
  <c r="BH291" i="12"/>
  <c r="BI291" i="12"/>
  <c r="BJ291" i="12"/>
  <c r="BK291" i="12"/>
  <c r="BL291" i="12"/>
  <c r="BM291" i="12"/>
  <c r="BN291" i="12"/>
  <c r="BO291" i="12"/>
  <c r="BP291" i="12"/>
  <c r="BQ291" i="12"/>
  <c r="BR291" i="12"/>
  <c r="BS291" i="12"/>
  <c r="BT291" i="12"/>
  <c r="BU291" i="12"/>
  <c r="BV291" i="12"/>
  <c r="BW291" i="12"/>
  <c r="BX291" i="12"/>
  <c r="BY291" i="12"/>
  <c r="BZ291" i="12"/>
  <c r="CA291" i="12"/>
  <c r="CB291" i="12"/>
  <c r="AZ292" i="12"/>
  <c r="BA292" i="12"/>
  <c r="BB292" i="12"/>
  <c r="BC292" i="12"/>
  <c r="BD292" i="12"/>
  <c r="BE292" i="12"/>
  <c r="BF292" i="12"/>
  <c r="BG292" i="12"/>
  <c r="BH292" i="12"/>
  <c r="BI292" i="12"/>
  <c r="BJ292" i="12"/>
  <c r="BK292" i="12"/>
  <c r="BL292" i="12"/>
  <c r="BM292" i="12"/>
  <c r="BN292" i="12"/>
  <c r="BO292" i="12"/>
  <c r="BP292" i="12"/>
  <c r="BQ292" i="12"/>
  <c r="BR292" i="12"/>
  <c r="BS292" i="12"/>
  <c r="BT292" i="12"/>
  <c r="BU292" i="12"/>
  <c r="BV292" i="12"/>
  <c r="BW292" i="12"/>
  <c r="BX292" i="12"/>
  <c r="BY292" i="12"/>
  <c r="BZ292" i="12"/>
  <c r="CA292" i="12"/>
  <c r="CB292" i="12"/>
  <c r="AZ293" i="12"/>
  <c r="BA293" i="12"/>
  <c r="BB293" i="12"/>
  <c r="BC293" i="12"/>
  <c r="BD293" i="12"/>
  <c r="BE293" i="12"/>
  <c r="BF293" i="12"/>
  <c r="BG293" i="12"/>
  <c r="BH293" i="12"/>
  <c r="BI293" i="12"/>
  <c r="BJ293" i="12"/>
  <c r="BK293" i="12"/>
  <c r="BL293" i="12"/>
  <c r="BM293" i="12"/>
  <c r="BN293" i="12"/>
  <c r="BO293" i="12"/>
  <c r="BP293" i="12"/>
  <c r="BQ293" i="12"/>
  <c r="BR293" i="12"/>
  <c r="BS293" i="12"/>
  <c r="BT293" i="12"/>
  <c r="BU293" i="12"/>
  <c r="BV293" i="12"/>
  <c r="BW293" i="12"/>
  <c r="BX293" i="12"/>
  <c r="BY293" i="12"/>
  <c r="BZ293" i="12"/>
  <c r="CA293" i="12"/>
  <c r="CB293" i="12"/>
  <c r="AZ294" i="12"/>
  <c r="BA294" i="12"/>
  <c r="BB294" i="12"/>
  <c r="BC294" i="12"/>
  <c r="BD294" i="12"/>
  <c r="BE294" i="12"/>
  <c r="BF294" i="12"/>
  <c r="BG294" i="12"/>
  <c r="BH294" i="12"/>
  <c r="BI294" i="12"/>
  <c r="BJ294" i="12"/>
  <c r="BK294" i="12"/>
  <c r="BL294" i="12"/>
  <c r="BM294" i="12"/>
  <c r="BN294" i="12"/>
  <c r="BO294" i="12"/>
  <c r="BP294" i="12"/>
  <c r="BQ294" i="12"/>
  <c r="BR294" i="12"/>
  <c r="BS294" i="12"/>
  <c r="BT294" i="12"/>
  <c r="BU294" i="12"/>
  <c r="BV294" i="12"/>
  <c r="BW294" i="12"/>
  <c r="BX294" i="12"/>
  <c r="BY294" i="12"/>
  <c r="BZ294" i="12"/>
  <c r="CA294" i="12"/>
  <c r="CB294" i="12"/>
  <c r="AZ295" i="12"/>
  <c r="BA295" i="12"/>
  <c r="BB295" i="12"/>
  <c r="BC295" i="12"/>
  <c r="BD295" i="12"/>
  <c r="BE295" i="12"/>
  <c r="BF295" i="12"/>
  <c r="BG295" i="12"/>
  <c r="BH295" i="12"/>
  <c r="BI295" i="12"/>
  <c r="BJ295" i="12"/>
  <c r="BK295" i="12"/>
  <c r="BL295" i="12"/>
  <c r="BM295" i="12"/>
  <c r="BN295" i="12"/>
  <c r="BO295" i="12"/>
  <c r="BP295" i="12"/>
  <c r="BQ295" i="12"/>
  <c r="BR295" i="12"/>
  <c r="BS295" i="12"/>
  <c r="BT295" i="12"/>
  <c r="BU295" i="12"/>
  <c r="BV295" i="12"/>
  <c r="BW295" i="12"/>
  <c r="BX295" i="12"/>
  <c r="BY295" i="12"/>
  <c r="BZ295" i="12"/>
  <c r="CA295" i="12"/>
  <c r="CB295" i="12"/>
  <c r="AZ296" i="12"/>
  <c r="BA296" i="12"/>
  <c r="BB296" i="12"/>
  <c r="BC296" i="12"/>
  <c r="BD296" i="12"/>
  <c r="BE296" i="12"/>
  <c r="BF296" i="12"/>
  <c r="BG296" i="12"/>
  <c r="BH296" i="12"/>
  <c r="BI296" i="12"/>
  <c r="BJ296" i="12"/>
  <c r="BK296" i="12"/>
  <c r="BL296" i="12"/>
  <c r="BM296" i="12"/>
  <c r="BN296" i="12"/>
  <c r="BO296" i="12"/>
  <c r="BP296" i="12"/>
  <c r="BQ296" i="12"/>
  <c r="BR296" i="12"/>
  <c r="BS296" i="12"/>
  <c r="BT296" i="12"/>
  <c r="BU296" i="12"/>
  <c r="BV296" i="12"/>
  <c r="BW296" i="12"/>
  <c r="BX296" i="12"/>
  <c r="BY296" i="12"/>
  <c r="BZ296" i="12"/>
  <c r="CA296" i="12"/>
  <c r="CB296" i="12"/>
  <c r="AZ297" i="12"/>
  <c r="BA297" i="12"/>
  <c r="BB297" i="12"/>
  <c r="BC297" i="12"/>
  <c r="BD297" i="12"/>
  <c r="BE297" i="12"/>
  <c r="BF297" i="12"/>
  <c r="BG297" i="12"/>
  <c r="BH297" i="12"/>
  <c r="BI297" i="12"/>
  <c r="BJ297" i="12"/>
  <c r="BK297" i="12"/>
  <c r="BL297" i="12"/>
  <c r="BM297" i="12"/>
  <c r="BN297" i="12"/>
  <c r="BO297" i="12"/>
  <c r="BP297" i="12"/>
  <c r="BQ297" i="12"/>
  <c r="BR297" i="12"/>
  <c r="BS297" i="12"/>
  <c r="BT297" i="12"/>
  <c r="BU297" i="12"/>
  <c r="BV297" i="12"/>
  <c r="BW297" i="12"/>
  <c r="BX297" i="12"/>
  <c r="BY297" i="12"/>
  <c r="BZ297" i="12"/>
  <c r="CA297" i="12"/>
  <c r="CB297" i="12"/>
  <c r="AZ298" i="12"/>
  <c r="BA298" i="12"/>
  <c r="BB298" i="12"/>
  <c r="BC298" i="12"/>
  <c r="BD298" i="12"/>
  <c r="BE298" i="12"/>
  <c r="BF298" i="12"/>
  <c r="BG298" i="12"/>
  <c r="BH298" i="12"/>
  <c r="BI298" i="12"/>
  <c r="BJ298" i="12"/>
  <c r="BK298" i="12"/>
  <c r="BL298" i="12"/>
  <c r="BM298" i="12"/>
  <c r="BN298" i="12"/>
  <c r="BO298" i="12"/>
  <c r="BP298" i="12"/>
  <c r="BQ298" i="12"/>
  <c r="BR298" i="12"/>
  <c r="BS298" i="12"/>
  <c r="BT298" i="12"/>
  <c r="BU298" i="12"/>
  <c r="BV298" i="12"/>
  <c r="BW298" i="12"/>
  <c r="BX298" i="12"/>
  <c r="BY298" i="12"/>
  <c r="BZ298" i="12"/>
  <c r="CA298" i="12"/>
  <c r="CB298" i="12"/>
  <c r="AZ299" i="12"/>
  <c r="BA299" i="12"/>
  <c r="BB299" i="12"/>
  <c r="BC299" i="12"/>
  <c r="BD299" i="12"/>
  <c r="BE299" i="12"/>
  <c r="BF299" i="12"/>
  <c r="BG299" i="12"/>
  <c r="BH299" i="12"/>
  <c r="BI299" i="12"/>
  <c r="BJ299" i="12"/>
  <c r="BK299" i="12"/>
  <c r="BL299" i="12"/>
  <c r="BM299" i="12"/>
  <c r="BN299" i="12"/>
  <c r="BO299" i="12"/>
  <c r="BP299" i="12"/>
  <c r="BQ299" i="12"/>
  <c r="BR299" i="12"/>
  <c r="BS299" i="12"/>
  <c r="BT299" i="12"/>
  <c r="BU299" i="12"/>
  <c r="BV299" i="12"/>
  <c r="BW299" i="12"/>
  <c r="BX299" i="12"/>
  <c r="BY299" i="12"/>
  <c r="BZ299" i="12"/>
  <c r="CA299" i="12"/>
  <c r="CB299" i="12"/>
  <c r="AZ300" i="12"/>
  <c r="BA300" i="12"/>
  <c r="BB300" i="12"/>
  <c r="BC300" i="12"/>
  <c r="BD300" i="12"/>
  <c r="BE300" i="12"/>
  <c r="BF300" i="12"/>
  <c r="BG300" i="12"/>
  <c r="BH300" i="12"/>
  <c r="BI300" i="12"/>
  <c r="BJ300" i="12"/>
  <c r="BK300" i="12"/>
  <c r="BL300" i="12"/>
  <c r="BM300" i="12"/>
  <c r="BN300" i="12"/>
  <c r="BO300" i="12"/>
  <c r="BP300" i="12"/>
  <c r="BQ300" i="12"/>
  <c r="BR300" i="12"/>
  <c r="BS300" i="12"/>
  <c r="BT300" i="12"/>
  <c r="BU300" i="12"/>
  <c r="BV300" i="12"/>
  <c r="BW300" i="12"/>
  <c r="BX300" i="12"/>
  <c r="BY300" i="12"/>
  <c r="BZ300" i="12"/>
  <c r="CA300" i="12"/>
  <c r="CB300" i="12"/>
  <c r="AZ301" i="12"/>
  <c r="BA301" i="12"/>
  <c r="BB301" i="12"/>
  <c r="BC301" i="12"/>
  <c r="BD301" i="12"/>
  <c r="BE301" i="12"/>
  <c r="BF301" i="12"/>
  <c r="BG301" i="12"/>
  <c r="BH301" i="12"/>
  <c r="BI301" i="12"/>
  <c r="BJ301" i="12"/>
  <c r="BK301" i="12"/>
  <c r="BL301" i="12"/>
  <c r="BM301" i="12"/>
  <c r="BN301" i="12"/>
  <c r="BO301" i="12"/>
  <c r="BP301" i="12"/>
  <c r="BQ301" i="12"/>
  <c r="BR301" i="12"/>
  <c r="BS301" i="12"/>
  <c r="BT301" i="12"/>
  <c r="BU301" i="12"/>
  <c r="BV301" i="12"/>
  <c r="BW301" i="12"/>
  <c r="BX301" i="12"/>
  <c r="BY301" i="12"/>
  <c r="BZ301" i="12"/>
  <c r="CA301" i="12"/>
  <c r="CB301" i="12"/>
  <c r="AZ302" i="12"/>
  <c r="BA302" i="12"/>
  <c r="BB302" i="12"/>
  <c r="BC302" i="12"/>
  <c r="BD302" i="12"/>
  <c r="BE302" i="12"/>
  <c r="BF302" i="12"/>
  <c r="BG302" i="12"/>
  <c r="BH302" i="12"/>
  <c r="BI302" i="12"/>
  <c r="BJ302" i="12"/>
  <c r="BK302" i="12"/>
  <c r="BL302" i="12"/>
  <c r="BM302" i="12"/>
  <c r="BN302" i="12"/>
  <c r="BO302" i="12"/>
  <c r="BP302" i="12"/>
  <c r="BQ302" i="12"/>
  <c r="BR302" i="12"/>
  <c r="BS302" i="12"/>
  <c r="BT302" i="12"/>
  <c r="BU302" i="12"/>
  <c r="BV302" i="12"/>
  <c r="BW302" i="12"/>
  <c r="BX302" i="12"/>
  <c r="BY302" i="12"/>
  <c r="BZ302" i="12"/>
  <c r="CA302" i="12"/>
  <c r="CB302" i="12"/>
  <c r="AZ303" i="12"/>
  <c r="BA303" i="12"/>
  <c r="BB303" i="12"/>
  <c r="BC303" i="12"/>
  <c r="BD303" i="12"/>
  <c r="BE303" i="12"/>
  <c r="BF303" i="12"/>
  <c r="BG303" i="12"/>
  <c r="BH303" i="12"/>
  <c r="BI303" i="12"/>
  <c r="BJ303" i="12"/>
  <c r="BK303" i="12"/>
  <c r="BL303" i="12"/>
  <c r="BM303" i="12"/>
  <c r="BN303" i="12"/>
  <c r="BO303" i="12"/>
  <c r="BP303" i="12"/>
  <c r="BQ303" i="12"/>
  <c r="BR303" i="12"/>
  <c r="BS303" i="12"/>
  <c r="BT303" i="12"/>
  <c r="BU303" i="12"/>
  <c r="BV303" i="12"/>
  <c r="BW303" i="12"/>
  <c r="BX303" i="12"/>
  <c r="BY303" i="12"/>
  <c r="BZ303" i="12"/>
  <c r="CA303" i="12"/>
  <c r="CB303" i="12"/>
  <c r="AZ304" i="12"/>
  <c r="BA304" i="12"/>
  <c r="BB304" i="12"/>
  <c r="BC304" i="12"/>
  <c r="BD304" i="12"/>
  <c r="BE304" i="12"/>
  <c r="BF304" i="12"/>
  <c r="BG304" i="12"/>
  <c r="BH304" i="12"/>
  <c r="BI304" i="12"/>
  <c r="BJ304" i="12"/>
  <c r="BK304" i="12"/>
  <c r="BL304" i="12"/>
  <c r="BM304" i="12"/>
  <c r="BN304" i="12"/>
  <c r="BO304" i="12"/>
  <c r="BP304" i="12"/>
  <c r="BQ304" i="12"/>
  <c r="BR304" i="12"/>
  <c r="BS304" i="12"/>
  <c r="BT304" i="12"/>
  <c r="BU304" i="12"/>
  <c r="BV304" i="12"/>
  <c r="BW304" i="12"/>
  <c r="BX304" i="12"/>
  <c r="BY304" i="12"/>
  <c r="BZ304" i="12"/>
  <c r="CA304" i="12"/>
  <c r="CB304" i="12"/>
  <c r="AZ305" i="12"/>
  <c r="BA305" i="12"/>
  <c r="BB305" i="12"/>
  <c r="BC305" i="12"/>
  <c r="BD305" i="12"/>
  <c r="BE305" i="12"/>
  <c r="BF305" i="12"/>
  <c r="BG305" i="12"/>
  <c r="BH305" i="12"/>
  <c r="BI305" i="12"/>
  <c r="BJ305" i="12"/>
  <c r="BK305" i="12"/>
  <c r="BL305" i="12"/>
  <c r="BM305" i="12"/>
  <c r="BN305" i="12"/>
  <c r="BO305" i="12"/>
  <c r="BP305" i="12"/>
  <c r="BQ305" i="12"/>
  <c r="BR305" i="12"/>
  <c r="BS305" i="12"/>
  <c r="BT305" i="12"/>
  <c r="BU305" i="12"/>
  <c r="BV305" i="12"/>
  <c r="BW305" i="12"/>
  <c r="BX305" i="12"/>
  <c r="BY305" i="12"/>
  <c r="BZ305" i="12"/>
  <c r="CA305" i="12"/>
  <c r="CB305" i="12"/>
  <c r="AZ306" i="12"/>
  <c r="BA306" i="12"/>
  <c r="BB306" i="12"/>
  <c r="BC306" i="12"/>
  <c r="BD306" i="12"/>
  <c r="BE306" i="12"/>
  <c r="BF306" i="12"/>
  <c r="BG306" i="12"/>
  <c r="BH306" i="12"/>
  <c r="BI306" i="12"/>
  <c r="BJ306" i="12"/>
  <c r="BK306" i="12"/>
  <c r="BL306" i="12"/>
  <c r="BM306" i="12"/>
  <c r="BN306" i="12"/>
  <c r="BO306" i="12"/>
  <c r="BP306" i="12"/>
  <c r="BQ306" i="12"/>
  <c r="BR306" i="12"/>
  <c r="BS306" i="12"/>
  <c r="BT306" i="12"/>
  <c r="BU306" i="12"/>
  <c r="BV306" i="12"/>
  <c r="BW306" i="12"/>
  <c r="BX306" i="12"/>
  <c r="BY306" i="12"/>
  <c r="BZ306" i="12"/>
  <c r="CA306" i="12"/>
  <c r="CB306" i="12"/>
  <c r="AZ307" i="12"/>
  <c r="BA307" i="12"/>
  <c r="BB307" i="12"/>
  <c r="BC307" i="12"/>
  <c r="BD307" i="12"/>
  <c r="BE307" i="12"/>
  <c r="BF307" i="12"/>
  <c r="BG307" i="12"/>
  <c r="BH307" i="12"/>
  <c r="BI307" i="12"/>
  <c r="BJ307" i="12"/>
  <c r="BK307" i="12"/>
  <c r="BL307" i="12"/>
  <c r="BM307" i="12"/>
  <c r="BN307" i="12"/>
  <c r="BO307" i="12"/>
  <c r="BP307" i="12"/>
  <c r="BQ307" i="12"/>
  <c r="BR307" i="12"/>
  <c r="BS307" i="12"/>
  <c r="BT307" i="12"/>
  <c r="BU307" i="12"/>
  <c r="BV307" i="12"/>
  <c r="BW307" i="12"/>
  <c r="BX307" i="12"/>
  <c r="BY307" i="12"/>
  <c r="BZ307" i="12"/>
  <c r="CA307" i="12"/>
  <c r="CB307" i="12"/>
  <c r="AZ308" i="12"/>
  <c r="BA308" i="12"/>
  <c r="BB308" i="12"/>
  <c r="BC308" i="12"/>
  <c r="BD308" i="12"/>
  <c r="BE308" i="12"/>
  <c r="BF308" i="12"/>
  <c r="BG308" i="12"/>
  <c r="BH308" i="12"/>
  <c r="BI308" i="12"/>
  <c r="BJ308" i="12"/>
  <c r="BK308" i="12"/>
  <c r="BL308" i="12"/>
  <c r="BM308" i="12"/>
  <c r="BN308" i="12"/>
  <c r="BO308" i="12"/>
  <c r="BP308" i="12"/>
  <c r="BQ308" i="12"/>
  <c r="BR308" i="12"/>
  <c r="BS308" i="12"/>
  <c r="BT308" i="12"/>
  <c r="BU308" i="12"/>
  <c r="BV308" i="12"/>
  <c r="BW308" i="12"/>
  <c r="BX308" i="12"/>
  <c r="BY308" i="12"/>
  <c r="BZ308" i="12"/>
  <c r="CA308" i="12"/>
  <c r="CB308" i="12"/>
  <c r="AZ309" i="12"/>
  <c r="BA309" i="12"/>
  <c r="BB309" i="12"/>
  <c r="BC309" i="12"/>
  <c r="BD309" i="12"/>
  <c r="BE309" i="12"/>
  <c r="BF309" i="12"/>
  <c r="BG309" i="12"/>
  <c r="BH309" i="12"/>
  <c r="BI309" i="12"/>
  <c r="BJ309" i="12"/>
  <c r="BK309" i="12"/>
  <c r="BL309" i="12"/>
  <c r="BM309" i="12"/>
  <c r="BN309" i="12"/>
  <c r="BO309" i="12"/>
  <c r="BP309" i="12"/>
  <c r="BQ309" i="12"/>
  <c r="BR309" i="12"/>
  <c r="BS309" i="12"/>
  <c r="BT309" i="12"/>
  <c r="BU309" i="12"/>
  <c r="BV309" i="12"/>
  <c r="BW309" i="12"/>
  <c r="BX309" i="12"/>
  <c r="BY309" i="12"/>
  <c r="BZ309" i="12"/>
  <c r="CA309" i="12"/>
  <c r="CB309" i="12"/>
  <c r="AZ310" i="12"/>
  <c r="BA310" i="12"/>
  <c r="BB310" i="12"/>
  <c r="BC310" i="12"/>
  <c r="BD310" i="12"/>
  <c r="BE310" i="12"/>
  <c r="BF310" i="12"/>
  <c r="BG310" i="12"/>
  <c r="BH310" i="12"/>
  <c r="BI310" i="12"/>
  <c r="BJ310" i="12"/>
  <c r="BK310" i="12"/>
  <c r="BL310" i="12"/>
  <c r="BM310" i="12"/>
  <c r="BN310" i="12"/>
  <c r="BO310" i="12"/>
  <c r="BP310" i="12"/>
  <c r="BQ310" i="12"/>
  <c r="BR310" i="12"/>
  <c r="BS310" i="12"/>
  <c r="BT310" i="12"/>
  <c r="BU310" i="12"/>
  <c r="BV310" i="12"/>
  <c r="BW310" i="12"/>
  <c r="BX310" i="12"/>
  <c r="BY310" i="12"/>
  <c r="BZ310" i="12"/>
  <c r="CA310" i="12"/>
  <c r="CB310" i="12"/>
  <c r="AZ311" i="12"/>
  <c r="BA311" i="12"/>
  <c r="BB311" i="12"/>
  <c r="BC311" i="12"/>
  <c r="BD311" i="12"/>
  <c r="BE311" i="12"/>
  <c r="BF311" i="12"/>
  <c r="BG311" i="12"/>
  <c r="BH311" i="12"/>
  <c r="BI311" i="12"/>
  <c r="BJ311" i="12"/>
  <c r="BK311" i="12"/>
  <c r="BL311" i="12"/>
  <c r="BM311" i="12"/>
  <c r="BN311" i="12"/>
  <c r="BO311" i="12"/>
  <c r="BP311" i="12"/>
  <c r="BQ311" i="12"/>
  <c r="BR311" i="12"/>
  <c r="BS311" i="12"/>
  <c r="BT311" i="12"/>
  <c r="BU311" i="12"/>
  <c r="BV311" i="12"/>
  <c r="BW311" i="12"/>
  <c r="BX311" i="12"/>
  <c r="BY311" i="12"/>
  <c r="BZ311" i="12"/>
  <c r="CA311" i="12"/>
  <c r="CB311" i="12"/>
  <c r="AZ312" i="12"/>
  <c r="BA312" i="12"/>
  <c r="BB312" i="12"/>
  <c r="BC312" i="12"/>
  <c r="BD312" i="12"/>
  <c r="BE312" i="12"/>
  <c r="BF312" i="12"/>
  <c r="BG312" i="12"/>
  <c r="BH312" i="12"/>
  <c r="BI312" i="12"/>
  <c r="BJ312" i="12"/>
  <c r="BK312" i="12"/>
  <c r="BL312" i="12"/>
  <c r="BM312" i="12"/>
  <c r="BN312" i="12"/>
  <c r="BO312" i="12"/>
  <c r="BP312" i="12"/>
  <c r="BQ312" i="12"/>
  <c r="BR312" i="12"/>
  <c r="BS312" i="12"/>
  <c r="BT312" i="12"/>
  <c r="BU312" i="12"/>
  <c r="BV312" i="12"/>
  <c r="BW312" i="12"/>
  <c r="BX312" i="12"/>
  <c r="BY312" i="12"/>
  <c r="BZ312" i="12"/>
  <c r="CA312" i="12"/>
  <c r="CB312" i="12"/>
  <c r="AZ313" i="12"/>
  <c r="BA313" i="12"/>
  <c r="BB313" i="12"/>
  <c r="BC313" i="12"/>
  <c r="BD313" i="12"/>
  <c r="BE313" i="12"/>
  <c r="BF313" i="12"/>
  <c r="BG313" i="12"/>
  <c r="BH313" i="12"/>
  <c r="BI313" i="12"/>
  <c r="BJ313" i="12"/>
  <c r="BK313" i="12"/>
  <c r="BL313" i="12"/>
  <c r="BM313" i="12"/>
  <c r="BN313" i="12"/>
  <c r="BO313" i="12"/>
  <c r="BP313" i="12"/>
  <c r="BQ313" i="12"/>
  <c r="BR313" i="12"/>
  <c r="BS313" i="12"/>
  <c r="BT313" i="12"/>
  <c r="BU313" i="12"/>
  <c r="BV313" i="12"/>
  <c r="BW313" i="12"/>
  <c r="BX313" i="12"/>
  <c r="BY313" i="12"/>
  <c r="BZ313" i="12"/>
  <c r="CA313" i="12"/>
  <c r="CB313" i="12"/>
  <c r="AZ314" i="12"/>
  <c r="BA314" i="12"/>
  <c r="BB314" i="12"/>
  <c r="BC314" i="12"/>
  <c r="BD314" i="12"/>
  <c r="BE314" i="12"/>
  <c r="BF314" i="12"/>
  <c r="BG314" i="12"/>
  <c r="BH314" i="12"/>
  <c r="BI314" i="12"/>
  <c r="BJ314" i="12"/>
  <c r="BK314" i="12"/>
  <c r="BL314" i="12"/>
  <c r="BM314" i="12"/>
  <c r="BN314" i="12"/>
  <c r="BO314" i="12"/>
  <c r="BP314" i="12"/>
  <c r="BQ314" i="12"/>
  <c r="BR314" i="12"/>
  <c r="BS314" i="12"/>
  <c r="BT314" i="12"/>
  <c r="BU314" i="12"/>
  <c r="BV314" i="12"/>
  <c r="BW314" i="12"/>
  <c r="BX314" i="12"/>
  <c r="BY314" i="12"/>
  <c r="BZ314" i="12"/>
  <c r="CA314" i="12"/>
  <c r="CB314" i="12"/>
  <c r="AZ315" i="12"/>
  <c r="BA315" i="12"/>
  <c r="BB315" i="12"/>
  <c r="BC315" i="12"/>
  <c r="BD315" i="12"/>
  <c r="BE315" i="12"/>
  <c r="BF315" i="12"/>
  <c r="BG315" i="12"/>
  <c r="BH315" i="12"/>
  <c r="BI315" i="12"/>
  <c r="BJ315" i="12"/>
  <c r="BK315" i="12"/>
  <c r="BL315" i="12"/>
  <c r="BM315" i="12"/>
  <c r="BN315" i="12"/>
  <c r="BO315" i="12"/>
  <c r="BP315" i="12"/>
  <c r="BQ315" i="12"/>
  <c r="BR315" i="12"/>
  <c r="BS315" i="12"/>
  <c r="BT315" i="12"/>
  <c r="BU315" i="12"/>
  <c r="BV315" i="12"/>
  <c r="BW315" i="12"/>
  <c r="BX315" i="12"/>
  <c r="BY315" i="12"/>
  <c r="BZ315" i="12"/>
  <c r="CA315" i="12"/>
  <c r="CB315" i="12"/>
  <c r="AZ316" i="12"/>
  <c r="BA316" i="12"/>
  <c r="BB316" i="12"/>
  <c r="BC316" i="12"/>
  <c r="BD316" i="12"/>
  <c r="BE316" i="12"/>
  <c r="BF316" i="12"/>
  <c r="BG316" i="12"/>
  <c r="BH316" i="12"/>
  <c r="BI316" i="12"/>
  <c r="BJ316" i="12"/>
  <c r="BK316" i="12"/>
  <c r="BL316" i="12"/>
  <c r="BM316" i="12"/>
  <c r="BN316" i="12"/>
  <c r="BO316" i="12"/>
  <c r="BP316" i="12"/>
  <c r="BQ316" i="12"/>
  <c r="BR316" i="12"/>
  <c r="BS316" i="12"/>
  <c r="BT316" i="12"/>
  <c r="BU316" i="12"/>
  <c r="BV316" i="12"/>
  <c r="BW316" i="12"/>
  <c r="BX316" i="12"/>
  <c r="BY316" i="12"/>
  <c r="BZ316" i="12"/>
  <c r="CA316" i="12"/>
  <c r="CB316" i="12"/>
  <c r="AZ317" i="12"/>
  <c r="BA317" i="12"/>
  <c r="BB317" i="12"/>
  <c r="BC317" i="12"/>
  <c r="BD317" i="12"/>
  <c r="BE317" i="12"/>
  <c r="BF317" i="12"/>
  <c r="BG317" i="12"/>
  <c r="BH317" i="12"/>
  <c r="BI317" i="12"/>
  <c r="BJ317" i="12"/>
  <c r="BK317" i="12"/>
  <c r="BL317" i="12"/>
  <c r="BM317" i="12"/>
  <c r="BN317" i="12"/>
  <c r="BO317" i="12"/>
  <c r="BP317" i="12"/>
  <c r="BQ317" i="12"/>
  <c r="BR317" i="12"/>
  <c r="BS317" i="12"/>
  <c r="BT317" i="12"/>
  <c r="BU317" i="12"/>
  <c r="BV317" i="12"/>
  <c r="BW317" i="12"/>
  <c r="BX317" i="12"/>
  <c r="BY317" i="12"/>
  <c r="BZ317" i="12"/>
  <c r="CA317" i="12"/>
  <c r="CB317" i="12"/>
  <c r="AZ318" i="12"/>
  <c r="BA318" i="12"/>
  <c r="BB318" i="12"/>
  <c r="BC318" i="12"/>
  <c r="BD318" i="12"/>
  <c r="BE318" i="12"/>
  <c r="BF318" i="12"/>
  <c r="BG318" i="12"/>
  <c r="BH318" i="12"/>
  <c r="BI318" i="12"/>
  <c r="BJ318" i="12"/>
  <c r="BK318" i="12"/>
  <c r="BL318" i="12"/>
  <c r="BM318" i="12"/>
  <c r="BN318" i="12"/>
  <c r="BO318" i="12"/>
  <c r="BP318" i="12"/>
  <c r="BQ318" i="12"/>
  <c r="BR318" i="12"/>
  <c r="BS318" i="12"/>
  <c r="BT318" i="12"/>
  <c r="BU318" i="12"/>
  <c r="BV318" i="12"/>
  <c r="BW318" i="12"/>
  <c r="BX318" i="12"/>
  <c r="BY318" i="12"/>
  <c r="BZ318" i="12"/>
  <c r="CA318" i="12"/>
  <c r="CB318" i="12"/>
  <c r="AZ319" i="12"/>
  <c r="BA319" i="12"/>
  <c r="BB319" i="12"/>
  <c r="BC319" i="12"/>
  <c r="BD319" i="12"/>
  <c r="BE319" i="12"/>
  <c r="BF319" i="12"/>
  <c r="BG319" i="12"/>
  <c r="BH319" i="12"/>
  <c r="BI319" i="12"/>
  <c r="BJ319" i="12"/>
  <c r="BK319" i="12"/>
  <c r="BL319" i="12"/>
  <c r="BM319" i="12"/>
  <c r="BN319" i="12"/>
  <c r="BO319" i="12"/>
  <c r="BP319" i="12"/>
  <c r="BQ319" i="12"/>
  <c r="BR319" i="12"/>
  <c r="BS319" i="12"/>
  <c r="BT319" i="12"/>
  <c r="BU319" i="12"/>
  <c r="BV319" i="12"/>
  <c r="BW319" i="12"/>
  <c r="BX319" i="12"/>
  <c r="BY319" i="12"/>
  <c r="BZ319" i="12"/>
  <c r="CA319" i="12"/>
  <c r="CB319" i="12"/>
  <c r="AZ320" i="12"/>
  <c r="BA320" i="12"/>
  <c r="BB320" i="12"/>
  <c r="BC320" i="12"/>
  <c r="BD320" i="12"/>
  <c r="BE320" i="12"/>
  <c r="BF320" i="12"/>
  <c r="BG320" i="12"/>
  <c r="BH320" i="12"/>
  <c r="BI320" i="12"/>
  <c r="BJ320" i="12"/>
  <c r="BK320" i="12"/>
  <c r="BL320" i="12"/>
  <c r="BM320" i="12"/>
  <c r="BN320" i="12"/>
  <c r="BO320" i="12"/>
  <c r="BP320" i="12"/>
  <c r="BQ320" i="12"/>
  <c r="BR320" i="12"/>
  <c r="BS320" i="12"/>
  <c r="BT320" i="12"/>
  <c r="BU320" i="12"/>
  <c r="BV320" i="12"/>
  <c r="BW320" i="12"/>
  <c r="BX320" i="12"/>
  <c r="BY320" i="12"/>
  <c r="BZ320" i="12"/>
  <c r="CA320" i="12"/>
  <c r="CB320" i="12"/>
  <c r="AZ321" i="12"/>
  <c r="BA321" i="12"/>
  <c r="BB321" i="12"/>
  <c r="BC321" i="12"/>
  <c r="BD321" i="12"/>
  <c r="BE321" i="12"/>
  <c r="BF321" i="12"/>
  <c r="BG321" i="12"/>
  <c r="BH321" i="12"/>
  <c r="BI321" i="12"/>
  <c r="BJ321" i="12"/>
  <c r="BK321" i="12"/>
  <c r="BL321" i="12"/>
  <c r="BM321" i="12"/>
  <c r="BN321" i="12"/>
  <c r="BO321" i="12"/>
  <c r="BP321" i="12"/>
  <c r="BQ321" i="12"/>
  <c r="BR321" i="12"/>
  <c r="BS321" i="12"/>
  <c r="BT321" i="12"/>
  <c r="BU321" i="12"/>
  <c r="BV321" i="12"/>
  <c r="BW321" i="12"/>
  <c r="BX321" i="12"/>
  <c r="BY321" i="12"/>
  <c r="BZ321" i="12"/>
  <c r="CA321" i="12"/>
  <c r="CB321" i="12"/>
  <c r="AZ322" i="12"/>
  <c r="BA322" i="12"/>
  <c r="BB322" i="12"/>
  <c r="BC322" i="12"/>
  <c r="BD322" i="12"/>
  <c r="BE322" i="12"/>
  <c r="BF322" i="12"/>
  <c r="BG322" i="12"/>
  <c r="BH322" i="12"/>
  <c r="BI322" i="12"/>
  <c r="BJ322" i="12"/>
  <c r="BK322" i="12"/>
  <c r="BL322" i="12"/>
  <c r="BM322" i="12"/>
  <c r="BN322" i="12"/>
  <c r="BO322" i="12"/>
  <c r="BP322" i="12"/>
  <c r="BQ322" i="12"/>
  <c r="BR322" i="12"/>
  <c r="BS322" i="12"/>
  <c r="BT322" i="12"/>
  <c r="BU322" i="12"/>
  <c r="BV322" i="12"/>
  <c r="BW322" i="12"/>
  <c r="BX322" i="12"/>
  <c r="BY322" i="12"/>
  <c r="BZ322" i="12"/>
  <c r="CA322" i="12"/>
  <c r="CB322" i="12"/>
  <c r="AZ323" i="12"/>
  <c r="BA323" i="12"/>
  <c r="BB323" i="12"/>
  <c r="BC323" i="12"/>
  <c r="BD323" i="12"/>
  <c r="BE323" i="12"/>
  <c r="BF323" i="12"/>
  <c r="BG323" i="12"/>
  <c r="BH323" i="12"/>
  <c r="BI323" i="12"/>
  <c r="BJ323" i="12"/>
  <c r="BK323" i="12"/>
  <c r="BL323" i="12"/>
  <c r="BM323" i="12"/>
  <c r="BN323" i="12"/>
  <c r="BO323" i="12"/>
  <c r="BP323" i="12"/>
  <c r="BQ323" i="12"/>
  <c r="BR323" i="12"/>
  <c r="BS323" i="12"/>
  <c r="BT323" i="12"/>
  <c r="BU323" i="12"/>
  <c r="BV323" i="12"/>
  <c r="BW323" i="12"/>
  <c r="BX323" i="12"/>
  <c r="BY323" i="12"/>
  <c r="BZ323" i="12"/>
  <c r="CA323" i="12"/>
  <c r="CB323" i="12"/>
  <c r="AZ324" i="12"/>
  <c r="BA324" i="12"/>
  <c r="BB324" i="12"/>
  <c r="BC324" i="12"/>
  <c r="BD324" i="12"/>
  <c r="BE324" i="12"/>
  <c r="BF324" i="12"/>
  <c r="BG324" i="12"/>
  <c r="BH324" i="12"/>
  <c r="BI324" i="12"/>
  <c r="BJ324" i="12"/>
  <c r="BK324" i="12"/>
  <c r="BL324" i="12"/>
  <c r="BM324" i="12"/>
  <c r="BN324" i="12"/>
  <c r="BO324" i="12"/>
  <c r="BP324" i="12"/>
  <c r="BQ324" i="12"/>
  <c r="BR324" i="12"/>
  <c r="BS324" i="12"/>
  <c r="BT324" i="12"/>
  <c r="BU324" i="12"/>
  <c r="BV324" i="12"/>
  <c r="BW324" i="12"/>
  <c r="BX324" i="12"/>
  <c r="BY324" i="12"/>
  <c r="BZ324" i="12"/>
  <c r="CA324" i="12"/>
  <c r="CB324" i="12"/>
  <c r="AZ325" i="12"/>
  <c r="BA325" i="12"/>
  <c r="BB325" i="12"/>
  <c r="BC325" i="12"/>
  <c r="BD325" i="12"/>
  <c r="BE325" i="12"/>
  <c r="BF325" i="12"/>
  <c r="BG325" i="12"/>
  <c r="BH325" i="12"/>
  <c r="BI325" i="12"/>
  <c r="BJ325" i="12"/>
  <c r="BK325" i="12"/>
  <c r="BL325" i="12"/>
  <c r="BM325" i="12"/>
  <c r="BN325" i="12"/>
  <c r="BO325" i="12"/>
  <c r="BP325" i="12"/>
  <c r="BQ325" i="12"/>
  <c r="BR325" i="12"/>
  <c r="BS325" i="12"/>
  <c r="BT325" i="12"/>
  <c r="BU325" i="12"/>
  <c r="BV325" i="12"/>
  <c r="BW325" i="12"/>
  <c r="BX325" i="12"/>
  <c r="BY325" i="12"/>
  <c r="BZ325" i="12"/>
  <c r="CA325" i="12"/>
  <c r="CB325" i="12"/>
  <c r="AZ326" i="12"/>
  <c r="BA326" i="12"/>
  <c r="BB326" i="12"/>
  <c r="BC326" i="12"/>
  <c r="BD326" i="12"/>
  <c r="BE326" i="12"/>
  <c r="BF326" i="12"/>
  <c r="BG326" i="12"/>
  <c r="BH326" i="12"/>
  <c r="BI326" i="12"/>
  <c r="BJ326" i="12"/>
  <c r="BK326" i="12"/>
  <c r="BL326" i="12"/>
  <c r="BM326" i="12"/>
  <c r="BN326" i="12"/>
  <c r="BO326" i="12"/>
  <c r="BP326" i="12"/>
  <c r="BQ326" i="12"/>
  <c r="BR326" i="12"/>
  <c r="BS326" i="12"/>
  <c r="BT326" i="12"/>
  <c r="BU326" i="12"/>
  <c r="BV326" i="12"/>
  <c r="BW326" i="12"/>
  <c r="BX326" i="12"/>
  <c r="BY326" i="12"/>
  <c r="BZ326" i="12"/>
  <c r="CA326" i="12"/>
  <c r="CB326" i="12"/>
  <c r="AZ327" i="12"/>
  <c r="BA327" i="12"/>
  <c r="BB327" i="12"/>
  <c r="BC327" i="12"/>
  <c r="BD327" i="12"/>
  <c r="BE327" i="12"/>
  <c r="BF327" i="12"/>
  <c r="BG327" i="12"/>
  <c r="BH327" i="12"/>
  <c r="BI327" i="12"/>
  <c r="BJ327" i="12"/>
  <c r="BK327" i="12"/>
  <c r="BL327" i="12"/>
  <c r="BM327" i="12"/>
  <c r="BN327" i="12"/>
  <c r="BO327" i="12"/>
  <c r="BP327" i="12"/>
  <c r="BQ327" i="12"/>
  <c r="BR327" i="12"/>
  <c r="BS327" i="12"/>
  <c r="BT327" i="12"/>
  <c r="BU327" i="12"/>
  <c r="BV327" i="12"/>
  <c r="BW327" i="12"/>
  <c r="BX327" i="12"/>
  <c r="BY327" i="12"/>
  <c r="BZ327" i="12"/>
  <c r="CA327" i="12"/>
  <c r="CB327" i="12"/>
  <c r="AZ328" i="12"/>
  <c r="BA328" i="12"/>
  <c r="BB328" i="12"/>
  <c r="BC328" i="12"/>
  <c r="BD328" i="12"/>
  <c r="BE328" i="12"/>
  <c r="BF328" i="12"/>
  <c r="BG328" i="12"/>
  <c r="BH328" i="12"/>
  <c r="BI328" i="12"/>
  <c r="BJ328" i="12"/>
  <c r="BK328" i="12"/>
  <c r="BL328" i="12"/>
  <c r="BM328" i="12"/>
  <c r="BN328" i="12"/>
  <c r="BO328" i="12"/>
  <c r="BP328" i="12"/>
  <c r="BQ328" i="12"/>
  <c r="BR328" i="12"/>
  <c r="BS328" i="12"/>
  <c r="BT328" i="12"/>
  <c r="BU328" i="12"/>
  <c r="BV328" i="12"/>
  <c r="BW328" i="12"/>
  <c r="BX328" i="12"/>
  <c r="BY328" i="12"/>
  <c r="BZ328" i="12"/>
  <c r="CA328" i="12"/>
  <c r="CB328" i="12"/>
  <c r="AZ329" i="12"/>
  <c r="BA329" i="12"/>
  <c r="BB329" i="12"/>
  <c r="BC329" i="12"/>
  <c r="BD329" i="12"/>
  <c r="BE329" i="12"/>
  <c r="BF329" i="12"/>
  <c r="BG329" i="12"/>
  <c r="BH329" i="12"/>
  <c r="BI329" i="12"/>
  <c r="BJ329" i="12"/>
  <c r="BK329" i="12"/>
  <c r="BL329" i="12"/>
  <c r="BM329" i="12"/>
  <c r="BN329" i="12"/>
  <c r="BO329" i="12"/>
  <c r="BP329" i="12"/>
  <c r="BQ329" i="12"/>
  <c r="BR329" i="12"/>
  <c r="BS329" i="12"/>
  <c r="BT329" i="12"/>
  <c r="BU329" i="12"/>
  <c r="BV329" i="12"/>
  <c r="BW329" i="12"/>
  <c r="BX329" i="12"/>
  <c r="BY329" i="12"/>
  <c r="BZ329" i="12"/>
  <c r="CA329" i="12"/>
  <c r="CB329" i="12"/>
  <c r="AZ330" i="12"/>
  <c r="BA330" i="12"/>
  <c r="BB330" i="12"/>
  <c r="BC330" i="12"/>
  <c r="BD330" i="12"/>
  <c r="BE330" i="12"/>
  <c r="BF330" i="12"/>
  <c r="BG330" i="12"/>
  <c r="BH330" i="12"/>
  <c r="BI330" i="12"/>
  <c r="BJ330" i="12"/>
  <c r="BK330" i="12"/>
  <c r="BL330" i="12"/>
  <c r="BM330" i="12"/>
  <c r="BN330" i="12"/>
  <c r="BO330" i="12"/>
  <c r="BP330" i="12"/>
  <c r="BQ330" i="12"/>
  <c r="BR330" i="12"/>
  <c r="BS330" i="12"/>
  <c r="BT330" i="12"/>
  <c r="BU330" i="12"/>
  <c r="BV330" i="12"/>
  <c r="BW330" i="12"/>
  <c r="BX330" i="12"/>
  <c r="BY330" i="12"/>
  <c r="BZ330" i="12"/>
  <c r="CA330" i="12"/>
  <c r="CB330" i="12"/>
  <c r="AZ331" i="12"/>
  <c r="BA331" i="12"/>
  <c r="BB331" i="12"/>
  <c r="BC331" i="12"/>
  <c r="BD331" i="12"/>
  <c r="BE331" i="12"/>
  <c r="BF331" i="12"/>
  <c r="BG331" i="12"/>
  <c r="BH331" i="12"/>
  <c r="BI331" i="12"/>
  <c r="BJ331" i="12"/>
  <c r="BK331" i="12"/>
  <c r="BL331" i="12"/>
  <c r="BM331" i="12"/>
  <c r="BN331" i="12"/>
  <c r="BO331" i="12"/>
  <c r="BP331" i="12"/>
  <c r="BQ331" i="12"/>
  <c r="BR331" i="12"/>
  <c r="BS331" i="12"/>
  <c r="BT331" i="12"/>
  <c r="BU331" i="12"/>
  <c r="BV331" i="12"/>
  <c r="BW331" i="12"/>
  <c r="BX331" i="12"/>
  <c r="BY331" i="12"/>
  <c r="BZ331" i="12"/>
  <c r="CA331" i="12"/>
  <c r="CB331" i="12"/>
  <c r="AZ332" i="12"/>
  <c r="BA332" i="12"/>
  <c r="BB332" i="12"/>
  <c r="BC332" i="12"/>
  <c r="BD332" i="12"/>
  <c r="BE332" i="12"/>
  <c r="BF332" i="12"/>
  <c r="BG332" i="12"/>
  <c r="BH332" i="12"/>
  <c r="BI332" i="12"/>
  <c r="BJ332" i="12"/>
  <c r="BK332" i="12"/>
  <c r="BL332" i="12"/>
  <c r="BM332" i="12"/>
  <c r="BN332" i="12"/>
  <c r="BO332" i="12"/>
  <c r="BP332" i="12"/>
  <c r="BQ332" i="12"/>
  <c r="BR332" i="12"/>
  <c r="BS332" i="12"/>
  <c r="BT332" i="12"/>
  <c r="BU332" i="12"/>
  <c r="BV332" i="12"/>
  <c r="BW332" i="12"/>
  <c r="BX332" i="12"/>
  <c r="BY332" i="12"/>
  <c r="BZ332" i="12"/>
  <c r="CA332" i="12"/>
  <c r="CB332" i="12"/>
  <c r="AZ333" i="12"/>
  <c r="BA333" i="12"/>
  <c r="BB333" i="12"/>
  <c r="BC333" i="12"/>
  <c r="BD333" i="12"/>
  <c r="BE333" i="12"/>
  <c r="BF333" i="12"/>
  <c r="BG333" i="12"/>
  <c r="BH333" i="12"/>
  <c r="BI333" i="12"/>
  <c r="BJ333" i="12"/>
  <c r="BK333" i="12"/>
  <c r="BL333" i="12"/>
  <c r="BM333" i="12"/>
  <c r="BN333" i="12"/>
  <c r="BO333" i="12"/>
  <c r="BP333" i="12"/>
  <c r="BQ333" i="12"/>
  <c r="BR333" i="12"/>
  <c r="BS333" i="12"/>
  <c r="BT333" i="12"/>
  <c r="BU333" i="12"/>
  <c r="BV333" i="12"/>
  <c r="BW333" i="12"/>
  <c r="BX333" i="12"/>
  <c r="BY333" i="12"/>
  <c r="BZ333" i="12"/>
  <c r="CA333" i="12"/>
  <c r="CB333" i="12"/>
  <c r="AZ334" i="12"/>
  <c r="BA334" i="12"/>
  <c r="BB334" i="12"/>
  <c r="BC334" i="12"/>
  <c r="BD334" i="12"/>
  <c r="BE334" i="12"/>
  <c r="BF334" i="12"/>
  <c r="BG334" i="12"/>
  <c r="BH334" i="12"/>
  <c r="BI334" i="12"/>
  <c r="BJ334" i="12"/>
  <c r="BK334" i="12"/>
  <c r="BL334" i="12"/>
  <c r="BM334" i="12"/>
  <c r="BN334" i="12"/>
  <c r="BO334" i="12"/>
  <c r="BP334" i="12"/>
  <c r="BQ334" i="12"/>
  <c r="BR334" i="12"/>
  <c r="BS334" i="12"/>
  <c r="BT334" i="12"/>
  <c r="BU334" i="12"/>
  <c r="BV334" i="12"/>
  <c r="BW334" i="12"/>
  <c r="BX334" i="12"/>
  <c r="BY334" i="12"/>
  <c r="BZ334" i="12"/>
  <c r="CA334" i="12"/>
  <c r="CB334" i="12"/>
  <c r="AZ335" i="12"/>
  <c r="BA335" i="12"/>
  <c r="BB335" i="12"/>
  <c r="BC335" i="12"/>
  <c r="BD335" i="12"/>
  <c r="BE335" i="12"/>
  <c r="BF335" i="12"/>
  <c r="BG335" i="12"/>
  <c r="BH335" i="12"/>
  <c r="BI335" i="12"/>
  <c r="BJ335" i="12"/>
  <c r="BK335" i="12"/>
  <c r="BL335" i="12"/>
  <c r="BM335" i="12"/>
  <c r="BN335" i="12"/>
  <c r="BO335" i="12"/>
  <c r="BP335" i="12"/>
  <c r="BQ335" i="12"/>
  <c r="BR335" i="12"/>
  <c r="BS335" i="12"/>
  <c r="BT335" i="12"/>
  <c r="BU335" i="12"/>
  <c r="BV335" i="12"/>
  <c r="BW335" i="12"/>
  <c r="BX335" i="12"/>
  <c r="BY335" i="12"/>
  <c r="BZ335" i="12"/>
  <c r="CA335" i="12"/>
  <c r="CB335" i="12"/>
  <c r="AZ336" i="12"/>
  <c r="BA336" i="12"/>
  <c r="BB336" i="12"/>
  <c r="BC336" i="12"/>
  <c r="BD336" i="12"/>
  <c r="BE336" i="12"/>
  <c r="BF336" i="12"/>
  <c r="BG336" i="12"/>
  <c r="BH336" i="12"/>
  <c r="BI336" i="12"/>
  <c r="BJ336" i="12"/>
  <c r="BK336" i="12"/>
  <c r="BL336" i="12"/>
  <c r="BM336" i="12"/>
  <c r="BN336" i="12"/>
  <c r="BO336" i="12"/>
  <c r="BP336" i="12"/>
  <c r="BQ336" i="12"/>
  <c r="BR336" i="12"/>
  <c r="BS336" i="12"/>
  <c r="BT336" i="12"/>
  <c r="BU336" i="12"/>
  <c r="BV336" i="12"/>
  <c r="BW336" i="12"/>
  <c r="BX336" i="12"/>
  <c r="BY336" i="12"/>
  <c r="BZ336" i="12"/>
  <c r="CA336" i="12"/>
  <c r="CB336" i="12"/>
  <c r="AZ337" i="12"/>
  <c r="BA337" i="12"/>
  <c r="BB337" i="12"/>
  <c r="BC337" i="12"/>
  <c r="BD337" i="12"/>
  <c r="BE337" i="12"/>
  <c r="BF337" i="12"/>
  <c r="BG337" i="12"/>
  <c r="BH337" i="12"/>
  <c r="BI337" i="12"/>
  <c r="BJ337" i="12"/>
  <c r="BK337" i="12"/>
  <c r="BL337" i="12"/>
  <c r="BM337" i="12"/>
  <c r="BN337" i="12"/>
  <c r="BO337" i="12"/>
  <c r="BP337" i="12"/>
  <c r="BQ337" i="12"/>
  <c r="BR337" i="12"/>
  <c r="BS337" i="12"/>
  <c r="BT337" i="12"/>
  <c r="BU337" i="12"/>
  <c r="BV337" i="12"/>
  <c r="BW337" i="12"/>
  <c r="BX337" i="12"/>
  <c r="BY337" i="12"/>
  <c r="BZ337" i="12"/>
  <c r="CA337" i="12"/>
  <c r="CB337" i="12"/>
  <c r="AZ338" i="12"/>
  <c r="BA338" i="12"/>
  <c r="BB338" i="12"/>
  <c r="BC338" i="12"/>
  <c r="BD338" i="12"/>
  <c r="BE338" i="12"/>
  <c r="BF338" i="12"/>
  <c r="BG338" i="12"/>
  <c r="BH338" i="12"/>
  <c r="BI338" i="12"/>
  <c r="BJ338" i="12"/>
  <c r="BK338" i="12"/>
  <c r="BL338" i="12"/>
  <c r="BM338" i="12"/>
  <c r="BN338" i="12"/>
  <c r="BO338" i="12"/>
  <c r="BP338" i="12"/>
  <c r="BQ338" i="12"/>
  <c r="BR338" i="12"/>
  <c r="BS338" i="12"/>
  <c r="BT338" i="12"/>
  <c r="BU338" i="12"/>
  <c r="BV338" i="12"/>
  <c r="BW338" i="12"/>
  <c r="BX338" i="12"/>
  <c r="BY338" i="12"/>
  <c r="BZ338" i="12"/>
  <c r="CA338" i="12"/>
  <c r="CB338" i="12"/>
  <c r="AZ339" i="12"/>
  <c r="BA339" i="12"/>
  <c r="BB339" i="12"/>
  <c r="BC339" i="12"/>
  <c r="BD339" i="12"/>
  <c r="BE339" i="12"/>
  <c r="BF339" i="12"/>
  <c r="BG339" i="12"/>
  <c r="BH339" i="12"/>
  <c r="BI339" i="12"/>
  <c r="BJ339" i="12"/>
  <c r="BK339" i="12"/>
  <c r="BL339" i="12"/>
  <c r="BM339" i="12"/>
  <c r="BN339" i="12"/>
  <c r="BO339" i="12"/>
  <c r="BP339" i="12"/>
  <c r="BQ339" i="12"/>
  <c r="BR339" i="12"/>
  <c r="BS339" i="12"/>
  <c r="BT339" i="12"/>
  <c r="BU339" i="12"/>
  <c r="BV339" i="12"/>
  <c r="BW339" i="12"/>
  <c r="BX339" i="12"/>
  <c r="BY339" i="12"/>
  <c r="BZ339" i="12"/>
  <c r="CA339" i="12"/>
  <c r="CB339" i="12"/>
  <c r="AZ340" i="12"/>
  <c r="BA340" i="12"/>
  <c r="BB340" i="12"/>
  <c r="BC340" i="12"/>
  <c r="BD340" i="12"/>
  <c r="BE340" i="12"/>
  <c r="BF340" i="12"/>
  <c r="BG340" i="12"/>
  <c r="BH340" i="12"/>
  <c r="BI340" i="12"/>
  <c r="BJ340" i="12"/>
  <c r="BK340" i="12"/>
  <c r="BL340" i="12"/>
  <c r="BM340" i="12"/>
  <c r="BN340" i="12"/>
  <c r="BO340" i="12"/>
  <c r="BP340" i="12"/>
  <c r="BQ340" i="12"/>
  <c r="BR340" i="12"/>
  <c r="BS340" i="12"/>
  <c r="BT340" i="12"/>
  <c r="BU340" i="12"/>
  <c r="BV340" i="12"/>
  <c r="BW340" i="12"/>
  <c r="BX340" i="12"/>
  <c r="BY340" i="12"/>
  <c r="BZ340" i="12"/>
  <c r="CA340" i="12"/>
  <c r="CB340" i="12"/>
  <c r="AZ341" i="12"/>
  <c r="BA341" i="12"/>
  <c r="BB341" i="12"/>
  <c r="BC341" i="12"/>
  <c r="BD341" i="12"/>
  <c r="BE341" i="12"/>
  <c r="BF341" i="12"/>
  <c r="BG341" i="12"/>
  <c r="BH341" i="12"/>
  <c r="BI341" i="12"/>
  <c r="BJ341" i="12"/>
  <c r="BK341" i="12"/>
  <c r="BL341" i="12"/>
  <c r="BM341" i="12"/>
  <c r="BN341" i="12"/>
  <c r="BO341" i="12"/>
  <c r="BP341" i="12"/>
  <c r="BQ341" i="12"/>
  <c r="BR341" i="12"/>
  <c r="BS341" i="12"/>
  <c r="BT341" i="12"/>
  <c r="BU341" i="12"/>
  <c r="BV341" i="12"/>
  <c r="BW341" i="12"/>
  <c r="BX341" i="12"/>
  <c r="BY341" i="12"/>
  <c r="BZ341" i="12"/>
  <c r="CA341" i="12"/>
  <c r="CB341" i="12"/>
  <c r="AZ342" i="12"/>
  <c r="BA342" i="12"/>
  <c r="BB342" i="12"/>
  <c r="BC342" i="12"/>
  <c r="BD342" i="12"/>
  <c r="BE342" i="12"/>
  <c r="BF342" i="12"/>
  <c r="BG342" i="12"/>
  <c r="BH342" i="12"/>
  <c r="BI342" i="12"/>
  <c r="BJ342" i="12"/>
  <c r="BK342" i="12"/>
  <c r="BL342" i="12"/>
  <c r="BM342" i="12"/>
  <c r="BN342" i="12"/>
  <c r="BO342" i="12"/>
  <c r="BP342" i="12"/>
  <c r="BQ342" i="12"/>
  <c r="BR342" i="12"/>
  <c r="BS342" i="12"/>
  <c r="BT342" i="12"/>
  <c r="BU342" i="12"/>
  <c r="BV342" i="12"/>
  <c r="BW342" i="12"/>
  <c r="BX342" i="12"/>
  <c r="BY342" i="12"/>
  <c r="BZ342" i="12"/>
  <c r="CA342" i="12"/>
  <c r="CB342" i="12"/>
  <c r="AZ343" i="12"/>
  <c r="BA343" i="12"/>
  <c r="BB343" i="12"/>
  <c r="BC343" i="12"/>
  <c r="BD343" i="12"/>
  <c r="BE343" i="12"/>
  <c r="BF343" i="12"/>
  <c r="BG343" i="12"/>
  <c r="BH343" i="12"/>
  <c r="BI343" i="12"/>
  <c r="BJ343" i="12"/>
  <c r="BK343" i="12"/>
  <c r="BL343" i="12"/>
  <c r="BM343" i="12"/>
  <c r="BN343" i="12"/>
  <c r="BO343" i="12"/>
  <c r="BP343" i="12"/>
  <c r="BQ343" i="12"/>
  <c r="BR343" i="12"/>
  <c r="BS343" i="12"/>
  <c r="BT343" i="12"/>
  <c r="BU343" i="12"/>
  <c r="BV343" i="12"/>
  <c r="BW343" i="12"/>
  <c r="BX343" i="12"/>
  <c r="BY343" i="12"/>
  <c r="BZ343" i="12"/>
  <c r="CA343" i="12"/>
  <c r="CB343" i="12"/>
  <c r="AZ344" i="12"/>
  <c r="BA344" i="12"/>
  <c r="BB344" i="12"/>
  <c r="BC344" i="12"/>
  <c r="BD344" i="12"/>
  <c r="BE344" i="12"/>
  <c r="BF344" i="12"/>
  <c r="BG344" i="12"/>
  <c r="BH344" i="12"/>
  <c r="BI344" i="12"/>
  <c r="BJ344" i="12"/>
  <c r="BK344" i="12"/>
  <c r="BL344" i="12"/>
  <c r="BM344" i="12"/>
  <c r="BN344" i="12"/>
  <c r="BO344" i="12"/>
  <c r="BP344" i="12"/>
  <c r="BQ344" i="12"/>
  <c r="BR344" i="12"/>
  <c r="BS344" i="12"/>
  <c r="BT344" i="12"/>
  <c r="BU344" i="12"/>
  <c r="BV344" i="12"/>
  <c r="BW344" i="12"/>
  <c r="BX344" i="12"/>
  <c r="BY344" i="12"/>
  <c r="BZ344" i="12"/>
  <c r="CA344" i="12"/>
  <c r="CB344" i="12"/>
  <c r="AZ345" i="12"/>
  <c r="BA345" i="12"/>
  <c r="BB345" i="12"/>
  <c r="BC345" i="12"/>
  <c r="BD345" i="12"/>
  <c r="BE345" i="12"/>
  <c r="BF345" i="12"/>
  <c r="BG345" i="12"/>
  <c r="BH345" i="12"/>
  <c r="BI345" i="12"/>
  <c r="BJ345" i="12"/>
  <c r="BK345" i="12"/>
  <c r="BL345" i="12"/>
  <c r="BM345" i="12"/>
  <c r="BN345" i="12"/>
  <c r="BO345" i="12"/>
  <c r="BP345" i="12"/>
  <c r="BQ345" i="12"/>
  <c r="BR345" i="12"/>
  <c r="BS345" i="12"/>
  <c r="BT345" i="12"/>
  <c r="BU345" i="12"/>
  <c r="BV345" i="12"/>
  <c r="BW345" i="12"/>
  <c r="BX345" i="12"/>
  <c r="BY345" i="12"/>
  <c r="BZ345" i="12"/>
  <c r="CA345" i="12"/>
  <c r="CB345" i="12"/>
  <c r="AZ346" i="12"/>
  <c r="BA346" i="12"/>
  <c r="BB346" i="12"/>
  <c r="BC346" i="12"/>
  <c r="BD346" i="12"/>
  <c r="BE346" i="12"/>
  <c r="BF346" i="12"/>
  <c r="BG346" i="12"/>
  <c r="BH346" i="12"/>
  <c r="BI346" i="12"/>
  <c r="BJ346" i="12"/>
  <c r="BK346" i="12"/>
  <c r="BL346" i="12"/>
  <c r="BM346" i="12"/>
  <c r="BN346" i="12"/>
  <c r="BO346" i="12"/>
  <c r="BP346" i="12"/>
  <c r="BQ346" i="12"/>
  <c r="BR346" i="12"/>
  <c r="BS346" i="12"/>
  <c r="BT346" i="12"/>
  <c r="BU346" i="12"/>
  <c r="BV346" i="12"/>
  <c r="BW346" i="12"/>
  <c r="BX346" i="12"/>
  <c r="BY346" i="12"/>
  <c r="BZ346" i="12"/>
  <c r="CA346" i="12"/>
  <c r="CB346" i="12"/>
  <c r="AZ347" i="12"/>
  <c r="BA347" i="12"/>
  <c r="BB347" i="12"/>
  <c r="BC347" i="12"/>
  <c r="BD347" i="12"/>
  <c r="BE347" i="12"/>
  <c r="BF347" i="12"/>
  <c r="BG347" i="12"/>
  <c r="BH347" i="12"/>
  <c r="BI347" i="12"/>
  <c r="BJ347" i="12"/>
  <c r="BK347" i="12"/>
  <c r="BL347" i="12"/>
  <c r="BM347" i="12"/>
  <c r="BN347" i="12"/>
  <c r="BO347" i="12"/>
  <c r="BP347" i="12"/>
  <c r="BQ347" i="12"/>
  <c r="BR347" i="12"/>
  <c r="BS347" i="12"/>
  <c r="BT347" i="12"/>
  <c r="BU347" i="12"/>
  <c r="BV347" i="12"/>
  <c r="BW347" i="12"/>
  <c r="BX347" i="12"/>
  <c r="BY347" i="12"/>
  <c r="BZ347" i="12"/>
  <c r="CA347" i="12"/>
  <c r="CB347" i="12"/>
  <c r="AZ348" i="12"/>
  <c r="BA348" i="12"/>
  <c r="BB348" i="12"/>
  <c r="BC348" i="12"/>
  <c r="BD348" i="12"/>
  <c r="BE348" i="12"/>
  <c r="BF348" i="12"/>
  <c r="BG348" i="12"/>
  <c r="BH348" i="12"/>
  <c r="BI348" i="12"/>
  <c r="BJ348" i="12"/>
  <c r="BK348" i="12"/>
  <c r="BL348" i="12"/>
  <c r="BM348" i="12"/>
  <c r="BN348" i="12"/>
  <c r="BO348" i="12"/>
  <c r="BP348" i="12"/>
  <c r="BQ348" i="12"/>
  <c r="BR348" i="12"/>
  <c r="BS348" i="12"/>
  <c r="BT348" i="12"/>
  <c r="BU348" i="12"/>
  <c r="BV348" i="12"/>
  <c r="BW348" i="12"/>
  <c r="BX348" i="12"/>
  <c r="BY348" i="12"/>
  <c r="BZ348" i="12"/>
  <c r="CA348" i="12"/>
  <c r="CB348" i="12"/>
  <c r="AZ349" i="12"/>
  <c r="BA349" i="12"/>
  <c r="BB349" i="12"/>
  <c r="BC349" i="12"/>
  <c r="BD349" i="12"/>
  <c r="BE349" i="12"/>
  <c r="BF349" i="12"/>
  <c r="BG349" i="12"/>
  <c r="BH349" i="12"/>
  <c r="BI349" i="12"/>
  <c r="BJ349" i="12"/>
  <c r="BK349" i="12"/>
  <c r="BL349" i="12"/>
  <c r="BM349" i="12"/>
  <c r="BN349" i="12"/>
  <c r="BO349" i="12"/>
  <c r="BP349" i="12"/>
  <c r="BQ349" i="12"/>
  <c r="BR349" i="12"/>
  <c r="BS349" i="12"/>
  <c r="BT349" i="12"/>
  <c r="BU349" i="12"/>
  <c r="BV349" i="12"/>
  <c r="BW349" i="12"/>
  <c r="BX349" i="12"/>
  <c r="BY349" i="12"/>
  <c r="BZ349" i="12"/>
  <c r="CA349" i="12"/>
  <c r="CB349" i="12"/>
  <c r="AZ350" i="12"/>
  <c r="BA350" i="12"/>
  <c r="BB350" i="12"/>
  <c r="BC350" i="12"/>
  <c r="BD350" i="12"/>
  <c r="BE350" i="12"/>
  <c r="BF350" i="12"/>
  <c r="BG350" i="12"/>
  <c r="BH350" i="12"/>
  <c r="BI350" i="12"/>
  <c r="BJ350" i="12"/>
  <c r="BK350" i="12"/>
  <c r="BL350" i="12"/>
  <c r="BM350" i="12"/>
  <c r="BN350" i="12"/>
  <c r="BO350" i="12"/>
  <c r="BP350" i="12"/>
  <c r="BQ350" i="12"/>
  <c r="BR350" i="12"/>
  <c r="BS350" i="12"/>
  <c r="BT350" i="12"/>
  <c r="BU350" i="12"/>
  <c r="BV350" i="12"/>
  <c r="BW350" i="12"/>
  <c r="BX350" i="12"/>
  <c r="BY350" i="12"/>
  <c r="BZ350" i="12"/>
  <c r="CA350" i="12"/>
  <c r="CB350" i="12"/>
  <c r="AZ351" i="12"/>
  <c r="BA351" i="12"/>
  <c r="BB351" i="12"/>
  <c r="BC351" i="12"/>
  <c r="BD351" i="12"/>
  <c r="BE351" i="12"/>
  <c r="BF351" i="12"/>
  <c r="BG351" i="12"/>
  <c r="BH351" i="12"/>
  <c r="BI351" i="12"/>
  <c r="BJ351" i="12"/>
  <c r="BK351" i="12"/>
  <c r="BL351" i="12"/>
  <c r="BM351" i="12"/>
  <c r="BN351" i="12"/>
  <c r="BO351" i="12"/>
  <c r="BP351" i="12"/>
  <c r="BQ351" i="12"/>
  <c r="BR351" i="12"/>
  <c r="BS351" i="12"/>
  <c r="BT351" i="12"/>
  <c r="BU351" i="12"/>
  <c r="BV351" i="12"/>
  <c r="BW351" i="12"/>
  <c r="BX351" i="12"/>
  <c r="BY351" i="12"/>
  <c r="BZ351" i="12"/>
  <c r="CA351" i="12"/>
  <c r="CB351" i="12"/>
  <c r="AZ352" i="12"/>
  <c r="BA352" i="12"/>
  <c r="BB352" i="12"/>
  <c r="BC352" i="12"/>
  <c r="BD352" i="12"/>
  <c r="BE352" i="12"/>
  <c r="BF352" i="12"/>
  <c r="BG352" i="12"/>
  <c r="BH352" i="12"/>
  <c r="BI352" i="12"/>
  <c r="BJ352" i="12"/>
  <c r="BK352" i="12"/>
  <c r="BL352" i="12"/>
  <c r="BM352" i="12"/>
  <c r="BN352" i="12"/>
  <c r="BO352" i="12"/>
  <c r="BP352" i="12"/>
  <c r="BQ352" i="12"/>
  <c r="BR352" i="12"/>
  <c r="BS352" i="12"/>
  <c r="BT352" i="12"/>
  <c r="BU352" i="12"/>
  <c r="BV352" i="12"/>
  <c r="BW352" i="12"/>
  <c r="BX352" i="12"/>
  <c r="BY352" i="12"/>
  <c r="BZ352" i="12"/>
  <c r="CA352" i="12"/>
  <c r="CB352" i="12"/>
  <c r="AZ353" i="12"/>
  <c r="BA353" i="12"/>
  <c r="BB353" i="12"/>
  <c r="BC353" i="12"/>
  <c r="BD353" i="12"/>
  <c r="BE353" i="12"/>
  <c r="BF353" i="12"/>
  <c r="BG353" i="12"/>
  <c r="BH353" i="12"/>
  <c r="BI353" i="12"/>
  <c r="BJ353" i="12"/>
  <c r="BK353" i="12"/>
  <c r="BL353" i="12"/>
  <c r="BM353" i="12"/>
  <c r="BN353" i="12"/>
  <c r="BO353" i="12"/>
  <c r="BP353" i="12"/>
  <c r="BQ353" i="12"/>
  <c r="BR353" i="12"/>
  <c r="BS353" i="12"/>
  <c r="BT353" i="12"/>
  <c r="BU353" i="12"/>
  <c r="BV353" i="12"/>
  <c r="BW353" i="12"/>
  <c r="BX353" i="12"/>
  <c r="BY353" i="12"/>
  <c r="BZ353" i="12"/>
  <c r="CA353" i="12"/>
  <c r="CB353" i="12"/>
  <c r="AZ354" i="12"/>
  <c r="BA354" i="12"/>
  <c r="BB354" i="12"/>
  <c r="BC354" i="12"/>
  <c r="BD354" i="12"/>
  <c r="BE354" i="12"/>
  <c r="BF354" i="12"/>
  <c r="BG354" i="12"/>
  <c r="BH354" i="12"/>
  <c r="BI354" i="12"/>
  <c r="BJ354" i="12"/>
  <c r="BK354" i="12"/>
  <c r="BL354" i="12"/>
  <c r="BM354" i="12"/>
  <c r="BN354" i="12"/>
  <c r="BO354" i="12"/>
  <c r="BP354" i="12"/>
  <c r="BQ354" i="12"/>
  <c r="BR354" i="12"/>
  <c r="BS354" i="12"/>
  <c r="BT354" i="12"/>
  <c r="BU354" i="12"/>
  <c r="BV354" i="12"/>
  <c r="BW354" i="12"/>
  <c r="BX354" i="12"/>
  <c r="BY354" i="12"/>
  <c r="BZ354" i="12"/>
  <c r="CA354" i="12"/>
  <c r="CB354" i="12"/>
  <c r="AZ355" i="12"/>
  <c r="BA355" i="12"/>
  <c r="BB355" i="12"/>
  <c r="BC355" i="12"/>
  <c r="BD355" i="12"/>
  <c r="BE355" i="12"/>
  <c r="BF355" i="12"/>
  <c r="BG355" i="12"/>
  <c r="BH355" i="12"/>
  <c r="BI355" i="12"/>
  <c r="BJ355" i="12"/>
  <c r="BK355" i="12"/>
  <c r="BL355" i="12"/>
  <c r="BM355" i="12"/>
  <c r="BN355" i="12"/>
  <c r="BO355" i="12"/>
  <c r="BP355" i="12"/>
  <c r="BQ355" i="12"/>
  <c r="BR355" i="12"/>
  <c r="BS355" i="12"/>
  <c r="BT355" i="12"/>
  <c r="BU355" i="12"/>
  <c r="BV355" i="12"/>
  <c r="BW355" i="12"/>
  <c r="BX355" i="12"/>
  <c r="BY355" i="12"/>
  <c r="BZ355" i="12"/>
  <c r="CA355" i="12"/>
  <c r="CB355" i="12"/>
  <c r="AZ356" i="12"/>
  <c r="BA356" i="12"/>
  <c r="BB356" i="12"/>
  <c r="BC356" i="12"/>
  <c r="BD356" i="12"/>
  <c r="BE356" i="12"/>
  <c r="BF356" i="12"/>
  <c r="BG356" i="12"/>
  <c r="BH356" i="12"/>
  <c r="BI356" i="12"/>
  <c r="BJ356" i="12"/>
  <c r="BK356" i="12"/>
  <c r="BL356" i="12"/>
  <c r="BM356" i="12"/>
  <c r="BN356" i="12"/>
  <c r="BO356" i="12"/>
  <c r="BP356" i="12"/>
  <c r="BQ356" i="12"/>
  <c r="BR356" i="12"/>
  <c r="BS356" i="12"/>
  <c r="BT356" i="12"/>
  <c r="BU356" i="12"/>
  <c r="BV356" i="12"/>
  <c r="BW356" i="12"/>
  <c r="BX356" i="12"/>
  <c r="BY356" i="12"/>
  <c r="BZ356" i="12"/>
  <c r="CA356" i="12"/>
  <c r="CB356" i="12"/>
  <c r="AZ357" i="12"/>
  <c r="BA357" i="12"/>
  <c r="BB357" i="12"/>
  <c r="BC357" i="12"/>
  <c r="BD357" i="12"/>
  <c r="BE357" i="12"/>
  <c r="BF357" i="12"/>
  <c r="BG357" i="12"/>
  <c r="BH357" i="12"/>
  <c r="BI357" i="12"/>
  <c r="BJ357" i="12"/>
  <c r="BK357" i="12"/>
  <c r="BL357" i="12"/>
  <c r="BM357" i="12"/>
  <c r="BN357" i="12"/>
  <c r="BO357" i="12"/>
  <c r="BP357" i="12"/>
  <c r="BQ357" i="12"/>
  <c r="BR357" i="12"/>
  <c r="BS357" i="12"/>
  <c r="BT357" i="12"/>
  <c r="BU357" i="12"/>
  <c r="BV357" i="12"/>
  <c r="BW357" i="12"/>
  <c r="BX357" i="12"/>
  <c r="BY357" i="12"/>
  <c r="BZ357" i="12"/>
  <c r="CA357" i="12"/>
  <c r="CB357" i="12"/>
  <c r="AZ358" i="12"/>
  <c r="BA358" i="12"/>
  <c r="BB358" i="12"/>
  <c r="BC358" i="12"/>
  <c r="BD358" i="12"/>
  <c r="BE358" i="12"/>
  <c r="BF358" i="12"/>
  <c r="BG358" i="12"/>
  <c r="BH358" i="12"/>
  <c r="BI358" i="12"/>
  <c r="BJ358" i="12"/>
  <c r="BK358" i="12"/>
  <c r="BL358" i="12"/>
  <c r="BM358" i="12"/>
  <c r="BN358" i="12"/>
  <c r="BO358" i="12"/>
  <c r="BP358" i="12"/>
  <c r="BQ358" i="12"/>
  <c r="BR358" i="12"/>
  <c r="BS358" i="12"/>
  <c r="BT358" i="12"/>
  <c r="BU358" i="12"/>
  <c r="BV358" i="12"/>
  <c r="BW358" i="12"/>
  <c r="BX358" i="12"/>
  <c r="BY358" i="12"/>
  <c r="BZ358" i="12"/>
  <c r="CA358" i="12"/>
  <c r="CB358" i="12"/>
  <c r="AZ359" i="12"/>
  <c r="BA359" i="12"/>
  <c r="BB359" i="12"/>
  <c r="BC359" i="12"/>
  <c r="BD359" i="12"/>
  <c r="BE359" i="12"/>
  <c r="BF359" i="12"/>
  <c r="BG359" i="12"/>
  <c r="BH359" i="12"/>
  <c r="BI359" i="12"/>
  <c r="BJ359" i="12"/>
  <c r="BK359" i="12"/>
  <c r="BL359" i="12"/>
  <c r="BM359" i="12"/>
  <c r="BN359" i="12"/>
  <c r="BO359" i="12"/>
  <c r="BP359" i="12"/>
  <c r="BQ359" i="12"/>
  <c r="BR359" i="12"/>
  <c r="BS359" i="12"/>
  <c r="BT359" i="12"/>
  <c r="BU359" i="12"/>
  <c r="BV359" i="12"/>
  <c r="BW359" i="12"/>
  <c r="BX359" i="12"/>
  <c r="BY359" i="12"/>
  <c r="BZ359" i="12"/>
  <c r="CA359" i="12"/>
  <c r="CB359" i="12"/>
  <c r="AZ360" i="12"/>
  <c r="BA360" i="12"/>
  <c r="BB360" i="12"/>
  <c r="BC360" i="12"/>
  <c r="BD360" i="12"/>
  <c r="BE360" i="12"/>
  <c r="BF360" i="12"/>
  <c r="BG360" i="12"/>
  <c r="BH360" i="12"/>
  <c r="BI360" i="12"/>
  <c r="BJ360" i="12"/>
  <c r="BK360" i="12"/>
  <c r="BL360" i="12"/>
  <c r="BM360" i="12"/>
  <c r="BN360" i="12"/>
  <c r="BO360" i="12"/>
  <c r="BP360" i="12"/>
  <c r="BQ360" i="12"/>
  <c r="BR360" i="12"/>
  <c r="BS360" i="12"/>
  <c r="BT360" i="12"/>
  <c r="BU360" i="12"/>
  <c r="BV360" i="12"/>
  <c r="BW360" i="12"/>
  <c r="BX360" i="12"/>
  <c r="BY360" i="12"/>
  <c r="BZ360" i="12"/>
  <c r="CA360" i="12"/>
  <c r="CB360" i="12"/>
  <c r="AZ361" i="12"/>
  <c r="BA361" i="12"/>
  <c r="BB361" i="12"/>
  <c r="BC361" i="12"/>
  <c r="BD361" i="12"/>
  <c r="BE361" i="12"/>
  <c r="BF361" i="12"/>
  <c r="BG361" i="12"/>
  <c r="BH361" i="12"/>
  <c r="BI361" i="12"/>
  <c r="BJ361" i="12"/>
  <c r="BK361" i="12"/>
  <c r="BL361" i="12"/>
  <c r="BM361" i="12"/>
  <c r="BN361" i="12"/>
  <c r="BO361" i="12"/>
  <c r="BP361" i="12"/>
  <c r="BQ361" i="12"/>
  <c r="BR361" i="12"/>
  <c r="BS361" i="12"/>
  <c r="BT361" i="12"/>
  <c r="BU361" i="12"/>
  <c r="BV361" i="12"/>
  <c r="BW361" i="12"/>
  <c r="BX361" i="12"/>
  <c r="BY361" i="12"/>
  <c r="BZ361" i="12"/>
  <c r="CA361" i="12"/>
  <c r="CB361" i="12"/>
  <c r="AZ362" i="12"/>
  <c r="BA362" i="12"/>
  <c r="BB362" i="12"/>
  <c r="BC362" i="12"/>
  <c r="BD362" i="12"/>
  <c r="BE362" i="12"/>
  <c r="BF362" i="12"/>
  <c r="BG362" i="12"/>
  <c r="BH362" i="12"/>
  <c r="BI362" i="12"/>
  <c r="BJ362" i="12"/>
  <c r="BK362" i="12"/>
  <c r="BL362" i="12"/>
  <c r="BM362" i="12"/>
  <c r="BN362" i="12"/>
  <c r="BO362" i="12"/>
  <c r="BP362" i="12"/>
  <c r="BQ362" i="12"/>
  <c r="BR362" i="12"/>
  <c r="BS362" i="12"/>
  <c r="BT362" i="12"/>
  <c r="BU362" i="12"/>
  <c r="BV362" i="12"/>
  <c r="BW362" i="12"/>
  <c r="BX362" i="12"/>
  <c r="BY362" i="12"/>
  <c r="BZ362" i="12"/>
  <c r="CA362" i="12"/>
  <c r="CB362" i="12"/>
  <c r="AZ363" i="12"/>
  <c r="BA363" i="12"/>
  <c r="BB363" i="12"/>
  <c r="BC363" i="12"/>
  <c r="BD363" i="12"/>
  <c r="BE363" i="12"/>
  <c r="BF363" i="12"/>
  <c r="BG363" i="12"/>
  <c r="BH363" i="12"/>
  <c r="BI363" i="12"/>
  <c r="BJ363" i="12"/>
  <c r="BK363" i="12"/>
  <c r="BL363" i="12"/>
  <c r="BM363" i="12"/>
  <c r="BN363" i="12"/>
  <c r="BO363" i="12"/>
  <c r="BP363" i="12"/>
  <c r="BQ363" i="12"/>
  <c r="BR363" i="12"/>
  <c r="BS363" i="12"/>
  <c r="BT363" i="12"/>
  <c r="BU363" i="12"/>
  <c r="BV363" i="12"/>
  <c r="BW363" i="12"/>
  <c r="BX363" i="12"/>
  <c r="BY363" i="12"/>
  <c r="BZ363" i="12"/>
  <c r="CA363" i="12"/>
  <c r="CB363" i="12"/>
  <c r="AZ364" i="12"/>
  <c r="BA364" i="12"/>
  <c r="BB364" i="12"/>
  <c r="BC364" i="12"/>
  <c r="BD364" i="12"/>
  <c r="BE364" i="12"/>
  <c r="BF364" i="12"/>
  <c r="BG364" i="12"/>
  <c r="BH364" i="12"/>
  <c r="BI364" i="12"/>
  <c r="BJ364" i="12"/>
  <c r="BK364" i="12"/>
  <c r="BL364" i="12"/>
  <c r="BM364" i="12"/>
  <c r="BN364" i="12"/>
  <c r="BO364" i="12"/>
  <c r="BP364" i="12"/>
  <c r="BQ364" i="12"/>
  <c r="BR364" i="12"/>
  <c r="BS364" i="12"/>
  <c r="BT364" i="12"/>
  <c r="BU364" i="12"/>
  <c r="BV364" i="12"/>
  <c r="BW364" i="12"/>
  <c r="BX364" i="12"/>
  <c r="BY364" i="12"/>
  <c r="BZ364" i="12"/>
  <c r="CA364" i="12"/>
  <c r="CB364" i="12"/>
  <c r="AZ365" i="12"/>
  <c r="BA365" i="12"/>
  <c r="BB365" i="12"/>
  <c r="BC365" i="12"/>
  <c r="BD365" i="12"/>
  <c r="BE365" i="12"/>
  <c r="BF365" i="12"/>
  <c r="BG365" i="12"/>
  <c r="BH365" i="12"/>
  <c r="BI365" i="12"/>
  <c r="BJ365" i="12"/>
  <c r="BK365" i="12"/>
  <c r="BL365" i="12"/>
  <c r="BM365" i="12"/>
  <c r="BN365" i="12"/>
  <c r="BO365" i="12"/>
  <c r="BP365" i="12"/>
  <c r="BQ365" i="12"/>
  <c r="BR365" i="12"/>
  <c r="BS365" i="12"/>
  <c r="BT365" i="12"/>
  <c r="BU365" i="12"/>
  <c r="BV365" i="12"/>
  <c r="BW365" i="12"/>
  <c r="BX365" i="12"/>
  <c r="BY365" i="12"/>
  <c r="BZ365" i="12"/>
  <c r="CA365" i="12"/>
  <c r="CB365" i="12"/>
  <c r="AZ366" i="12"/>
  <c r="BA366" i="12"/>
  <c r="BB366" i="12"/>
  <c r="BC366" i="12"/>
  <c r="BD366" i="12"/>
  <c r="BE366" i="12"/>
  <c r="BF366" i="12"/>
  <c r="BG366" i="12"/>
  <c r="BH366" i="12"/>
  <c r="BI366" i="12"/>
  <c r="BJ366" i="12"/>
  <c r="BK366" i="12"/>
  <c r="BL366" i="12"/>
  <c r="BM366" i="12"/>
  <c r="BN366" i="12"/>
  <c r="BO366" i="12"/>
  <c r="BP366" i="12"/>
  <c r="BQ366" i="12"/>
  <c r="BR366" i="12"/>
  <c r="BS366" i="12"/>
  <c r="BT366" i="12"/>
  <c r="BU366" i="12"/>
  <c r="BV366" i="12"/>
  <c r="BW366" i="12"/>
  <c r="BX366" i="12"/>
  <c r="BY366" i="12"/>
  <c r="BZ366" i="12"/>
  <c r="CA366" i="12"/>
  <c r="CB366" i="12"/>
  <c r="AZ367" i="12"/>
  <c r="BA367" i="12"/>
  <c r="BB367" i="12"/>
  <c r="BC367" i="12"/>
  <c r="BD367" i="12"/>
  <c r="BE367" i="12"/>
  <c r="BF367" i="12"/>
  <c r="BG367" i="12"/>
  <c r="BH367" i="12"/>
  <c r="BI367" i="12"/>
  <c r="BJ367" i="12"/>
  <c r="BK367" i="12"/>
  <c r="BL367" i="12"/>
  <c r="BM367" i="12"/>
  <c r="BN367" i="12"/>
  <c r="BO367" i="12"/>
  <c r="BP367" i="12"/>
  <c r="BQ367" i="12"/>
  <c r="BR367" i="12"/>
  <c r="BS367" i="12"/>
  <c r="BT367" i="12"/>
  <c r="BU367" i="12"/>
  <c r="BV367" i="12"/>
  <c r="BW367" i="12"/>
  <c r="BX367" i="12"/>
  <c r="BY367" i="12"/>
  <c r="BZ367" i="12"/>
  <c r="CA367" i="12"/>
  <c r="CB367" i="12"/>
  <c r="AZ368" i="12"/>
  <c r="BA368" i="12"/>
  <c r="BB368" i="12"/>
  <c r="BC368" i="12"/>
  <c r="BD368" i="12"/>
  <c r="BE368" i="12"/>
  <c r="BF368" i="12"/>
  <c r="BG368" i="12"/>
  <c r="BH368" i="12"/>
  <c r="BI368" i="12"/>
  <c r="BJ368" i="12"/>
  <c r="BK368" i="12"/>
  <c r="BL368" i="12"/>
  <c r="BM368" i="12"/>
  <c r="BN368" i="12"/>
  <c r="BO368" i="12"/>
  <c r="BP368" i="12"/>
  <c r="BQ368" i="12"/>
  <c r="BR368" i="12"/>
  <c r="BS368" i="12"/>
  <c r="BT368" i="12"/>
  <c r="BU368" i="12"/>
  <c r="BV368" i="12"/>
  <c r="BW368" i="12"/>
  <c r="BX368" i="12"/>
  <c r="BY368" i="12"/>
  <c r="BZ368" i="12"/>
  <c r="CA368" i="12"/>
  <c r="CB368" i="12"/>
  <c r="AZ369" i="12"/>
  <c r="BA369" i="12"/>
  <c r="BB369" i="12"/>
  <c r="BC369" i="12"/>
  <c r="BD369" i="12"/>
  <c r="BE369" i="12"/>
  <c r="BF369" i="12"/>
  <c r="BG369" i="12"/>
  <c r="BH369" i="12"/>
  <c r="BI369" i="12"/>
  <c r="BJ369" i="12"/>
  <c r="BK369" i="12"/>
  <c r="BL369" i="12"/>
  <c r="BM369" i="12"/>
  <c r="BN369" i="12"/>
  <c r="BO369" i="12"/>
  <c r="BP369" i="12"/>
  <c r="BQ369" i="12"/>
  <c r="BR369" i="12"/>
  <c r="BS369" i="12"/>
  <c r="BT369" i="12"/>
  <c r="BU369" i="12"/>
  <c r="BV369" i="12"/>
  <c r="BW369" i="12"/>
  <c r="BX369" i="12"/>
  <c r="BY369" i="12"/>
  <c r="BZ369" i="12"/>
  <c r="CA369" i="12"/>
  <c r="CB369" i="12"/>
  <c r="AZ370" i="12"/>
  <c r="BA370" i="12"/>
  <c r="BB370" i="12"/>
  <c r="BC370" i="12"/>
  <c r="BD370" i="12"/>
  <c r="BE370" i="12"/>
  <c r="BF370" i="12"/>
  <c r="BG370" i="12"/>
  <c r="BH370" i="12"/>
  <c r="BI370" i="12"/>
  <c r="BJ370" i="12"/>
  <c r="BK370" i="12"/>
  <c r="BL370" i="12"/>
  <c r="BM370" i="12"/>
  <c r="BN370" i="12"/>
  <c r="BO370" i="12"/>
  <c r="BP370" i="12"/>
  <c r="BQ370" i="12"/>
  <c r="BR370" i="12"/>
  <c r="BS370" i="12"/>
  <c r="BT370" i="12"/>
  <c r="BU370" i="12"/>
  <c r="BV370" i="12"/>
  <c r="BW370" i="12"/>
  <c r="BX370" i="12"/>
  <c r="BY370" i="12"/>
  <c r="BZ370" i="12"/>
  <c r="CA370" i="12"/>
  <c r="CB370" i="12"/>
  <c r="AZ371" i="12"/>
  <c r="BA371" i="12"/>
  <c r="BB371" i="12"/>
  <c r="BC371" i="12"/>
  <c r="BD371" i="12"/>
  <c r="BE371" i="12"/>
  <c r="BF371" i="12"/>
  <c r="BG371" i="12"/>
  <c r="BH371" i="12"/>
  <c r="BI371" i="12"/>
  <c r="BJ371" i="12"/>
  <c r="BK371" i="12"/>
  <c r="BL371" i="12"/>
  <c r="BM371" i="12"/>
  <c r="BN371" i="12"/>
  <c r="BO371" i="12"/>
  <c r="BP371" i="12"/>
  <c r="BQ371" i="12"/>
  <c r="BR371" i="12"/>
  <c r="BS371" i="12"/>
  <c r="BT371" i="12"/>
  <c r="BU371" i="12"/>
  <c r="BV371" i="12"/>
  <c r="BW371" i="12"/>
  <c r="BX371" i="12"/>
  <c r="BY371" i="12"/>
  <c r="BZ371" i="12"/>
  <c r="CA371" i="12"/>
  <c r="CB371" i="12"/>
  <c r="AZ372" i="12"/>
  <c r="BA372" i="12"/>
  <c r="BB372" i="12"/>
  <c r="BC372" i="12"/>
  <c r="BD372" i="12"/>
  <c r="BE372" i="12"/>
  <c r="BF372" i="12"/>
  <c r="BG372" i="12"/>
  <c r="BH372" i="12"/>
  <c r="BI372" i="12"/>
  <c r="BJ372" i="12"/>
  <c r="BK372" i="12"/>
  <c r="BL372" i="12"/>
  <c r="BM372" i="12"/>
  <c r="BN372" i="12"/>
  <c r="BO372" i="12"/>
  <c r="BP372" i="12"/>
  <c r="BQ372" i="12"/>
  <c r="BR372" i="12"/>
  <c r="BS372" i="12"/>
  <c r="BT372" i="12"/>
  <c r="BU372" i="12"/>
  <c r="BV372" i="12"/>
  <c r="BW372" i="12"/>
  <c r="BX372" i="12"/>
  <c r="BY372" i="12"/>
  <c r="BZ372" i="12"/>
  <c r="CA372" i="12"/>
  <c r="CB372" i="12"/>
  <c r="AZ373" i="12"/>
  <c r="BA373" i="12"/>
  <c r="BB373" i="12"/>
  <c r="BC373" i="12"/>
  <c r="BD373" i="12"/>
  <c r="BE373" i="12"/>
  <c r="BF373" i="12"/>
  <c r="BG373" i="12"/>
  <c r="BH373" i="12"/>
  <c r="BI373" i="12"/>
  <c r="BJ373" i="12"/>
  <c r="BK373" i="12"/>
  <c r="BL373" i="12"/>
  <c r="BM373" i="12"/>
  <c r="BN373" i="12"/>
  <c r="BO373" i="12"/>
  <c r="BP373" i="12"/>
  <c r="BQ373" i="12"/>
  <c r="BR373" i="12"/>
  <c r="BS373" i="12"/>
  <c r="BT373" i="12"/>
  <c r="BU373" i="12"/>
  <c r="BV373" i="12"/>
  <c r="BW373" i="12"/>
  <c r="BX373" i="12"/>
  <c r="BY373" i="12"/>
  <c r="BZ373" i="12"/>
  <c r="CA373" i="12"/>
  <c r="CB373" i="12"/>
  <c r="AZ374" i="12"/>
  <c r="BA374" i="12"/>
  <c r="BB374" i="12"/>
  <c r="BC374" i="12"/>
  <c r="BD374" i="12"/>
  <c r="BE374" i="12"/>
  <c r="BF374" i="12"/>
  <c r="BG374" i="12"/>
  <c r="BH374" i="12"/>
  <c r="BI374" i="12"/>
  <c r="BJ374" i="12"/>
  <c r="BK374" i="12"/>
  <c r="BL374" i="12"/>
  <c r="BM374" i="12"/>
  <c r="BN374" i="12"/>
  <c r="BO374" i="12"/>
  <c r="BP374" i="12"/>
  <c r="BQ374" i="12"/>
  <c r="BR374" i="12"/>
  <c r="BS374" i="12"/>
  <c r="BT374" i="12"/>
  <c r="BU374" i="12"/>
  <c r="BV374" i="12"/>
  <c r="BW374" i="12"/>
  <c r="BX374" i="12"/>
  <c r="BY374" i="12"/>
  <c r="BZ374" i="12"/>
  <c r="CA374" i="12"/>
  <c r="CB374" i="12"/>
  <c r="AZ375" i="12"/>
  <c r="BA375" i="12"/>
  <c r="BB375" i="12"/>
  <c r="BC375" i="12"/>
  <c r="BD375" i="12"/>
  <c r="BE375" i="12"/>
  <c r="BF375" i="12"/>
  <c r="BG375" i="12"/>
  <c r="BH375" i="12"/>
  <c r="BI375" i="12"/>
  <c r="BJ375" i="12"/>
  <c r="BK375" i="12"/>
  <c r="BL375" i="12"/>
  <c r="BM375" i="12"/>
  <c r="BN375" i="12"/>
  <c r="BO375" i="12"/>
  <c r="BP375" i="12"/>
  <c r="BQ375" i="12"/>
  <c r="BR375" i="12"/>
  <c r="BS375" i="12"/>
  <c r="BT375" i="12"/>
  <c r="BU375" i="12"/>
  <c r="BV375" i="12"/>
  <c r="BW375" i="12"/>
  <c r="BX375" i="12"/>
  <c r="BY375" i="12"/>
  <c r="BZ375" i="12"/>
  <c r="CA375" i="12"/>
  <c r="CB375" i="12"/>
  <c r="AZ376" i="12"/>
  <c r="BA376" i="12"/>
  <c r="BB376" i="12"/>
  <c r="BC376" i="12"/>
  <c r="BD376" i="12"/>
  <c r="BE376" i="12"/>
  <c r="BF376" i="12"/>
  <c r="BG376" i="12"/>
  <c r="BH376" i="12"/>
  <c r="BI376" i="12"/>
  <c r="BJ376" i="12"/>
  <c r="BK376" i="12"/>
  <c r="BL376" i="12"/>
  <c r="BM376" i="12"/>
  <c r="BN376" i="12"/>
  <c r="BO376" i="12"/>
  <c r="BP376" i="12"/>
  <c r="BQ376" i="12"/>
  <c r="BR376" i="12"/>
  <c r="BS376" i="12"/>
  <c r="BT376" i="12"/>
  <c r="BU376" i="12"/>
  <c r="BV376" i="12"/>
  <c r="BW376" i="12"/>
  <c r="BX376" i="12"/>
  <c r="BY376" i="12"/>
  <c r="BZ376" i="12"/>
  <c r="CA376" i="12"/>
  <c r="CB376" i="12"/>
  <c r="AZ377" i="12"/>
  <c r="BA377" i="12"/>
  <c r="BB377" i="12"/>
  <c r="BC377" i="12"/>
  <c r="BD377" i="12"/>
  <c r="BE377" i="12"/>
  <c r="BF377" i="12"/>
  <c r="BG377" i="12"/>
  <c r="BH377" i="12"/>
  <c r="BI377" i="12"/>
  <c r="BJ377" i="12"/>
  <c r="BK377" i="12"/>
  <c r="BL377" i="12"/>
  <c r="BM377" i="12"/>
  <c r="BN377" i="12"/>
  <c r="BO377" i="12"/>
  <c r="BP377" i="12"/>
  <c r="BQ377" i="12"/>
  <c r="BR377" i="12"/>
  <c r="BS377" i="12"/>
  <c r="BT377" i="12"/>
  <c r="BU377" i="12"/>
  <c r="BV377" i="12"/>
  <c r="BW377" i="12"/>
  <c r="BX377" i="12"/>
  <c r="BY377" i="12"/>
  <c r="BZ377" i="12"/>
  <c r="CA377" i="12"/>
  <c r="CB377" i="12"/>
  <c r="AZ378" i="12"/>
  <c r="BA378" i="12"/>
  <c r="BB378" i="12"/>
  <c r="BC378" i="12"/>
  <c r="BD378" i="12"/>
  <c r="BE378" i="12"/>
  <c r="BF378" i="12"/>
  <c r="BG378" i="12"/>
  <c r="BH378" i="12"/>
  <c r="BI378" i="12"/>
  <c r="BJ378" i="12"/>
  <c r="BK378" i="12"/>
  <c r="BL378" i="12"/>
  <c r="BM378" i="12"/>
  <c r="BN378" i="12"/>
  <c r="BO378" i="12"/>
  <c r="BP378" i="12"/>
  <c r="BQ378" i="12"/>
  <c r="BR378" i="12"/>
  <c r="BS378" i="12"/>
  <c r="BT378" i="12"/>
  <c r="BU378" i="12"/>
  <c r="BV378" i="12"/>
  <c r="BW378" i="12"/>
  <c r="BX378" i="12"/>
  <c r="BY378" i="12"/>
  <c r="BZ378" i="12"/>
  <c r="CA378" i="12"/>
  <c r="CB378" i="12"/>
  <c r="AZ379" i="12"/>
  <c r="BA379" i="12"/>
  <c r="BB379" i="12"/>
  <c r="BC379" i="12"/>
  <c r="BD379" i="12"/>
  <c r="BE379" i="12"/>
  <c r="BF379" i="12"/>
  <c r="BG379" i="12"/>
  <c r="BH379" i="12"/>
  <c r="BI379" i="12"/>
  <c r="BJ379" i="12"/>
  <c r="BK379" i="12"/>
  <c r="BL379" i="12"/>
  <c r="BM379" i="12"/>
  <c r="BN379" i="12"/>
  <c r="BO379" i="12"/>
  <c r="BP379" i="12"/>
  <c r="BQ379" i="12"/>
  <c r="BR379" i="12"/>
  <c r="BS379" i="12"/>
  <c r="BT379" i="12"/>
  <c r="BU379" i="12"/>
  <c r="BV379" i="12"/>
  <c r="BW379" i="12"/>
  <c r="BX379" i="12"/>
  <c r="BY379" i="12"/>
  <c r="BZ379" i="12"/>
  <c r="CA379" i="12"/>
  <c r="CB379" i="12"/>
  <c r="AZ380" i="12"/>
  <c r="BA380" i="12"/>
  <c r="BB380" i="12"/>
  <c r="BC380" i="12"/>
  <c r="BD380" i="12"/>
  <c r="BE380" i="12"/>
  <c r="BF380" i="12"/>
  <c r="BG380" i="12"/>
  <c r="BH380" i="12"/>
  <c r="BI380" i="12"/>
  <c r="BJ380" i="12"/>
  <c r="BK380" i="12"/>
  <c r="BL380" i="12"/>
  <c r="BM380" i="12"/>
  <c r="BN380" i="12"/>
  <c r="BO380" i="12"/>
  <c r="BP380" i="12"/>
  <c r="BQ380" i="12"/>
  <c r="BR380" i="12"/>
  <c r="BS380" i="12"/>
  <c r="BT380" i="12"/>
  <c r="BU380" i="12"/>
  <c r="BV380" i="12"/>
  <c r="BW380" i="12"/>
  <c r="BX380" i="12"/>
  <c r="BY380" i="12"/>
  <c r="BZ380" i="12"/>
  <c r="CA380" i="12"/>
  <c r="CB380" i="12"/>
  <c r="AZ381" i="12"/>
  <c r="BA381" i="12"/>
  <c r="BB381" i="12"/>
  <c r="BC381" i="12"/>
  <c r="BD381" i="12"/>
  <c r="BE381" i="12"/>
  <c r="BF381" i="12"/>
  <c r="BG381" i="12"/>
  <c r="BH381" i="12"/>
  <c r="BI381" i="12"/>
  <c r="BJ381" i="12"/>
  <c r="BK381" i="12"/>
  <c r="BL381" i="12"/>
  <c r="BM381" i="12"/>
  <c r="BN381" i="12"/>
  <c r="BO381" i="12"/>
  <c r="BP381" i="12"/>
  <c r="BQ381" i="12"/>
  <c r="BR381" i="12"/>
  <c r="BS381" i="12"/>
  <c r="BT381" i="12"/>
  <c r="BU381" i="12"/>
  <c r="BV381" i="12"/>
  <c r="BW381" i="12"/>
  <c r="BX381" i="12"/>
  <c r="BY381" i="12"/>
  <c r="BZ381" i="12"/>
  <c r="CA381" i="12"/>
  <c r="CB381" i="12"/>
  <c r="AZ382" i="12"/>
  <c r="BA382" i="12"/>
  <c r="BB382" i="12"/>
  <c r="BC382" i="12"/>
  <c r="BD382" i="12"/>
  <c r="BE382" i="12"/>
  <c r="BF382" i="12"/>
  <c r="BG382" i="12"/>
  <c r="BH382" i="12"/>
  <c r="BI382" i="12"/>
  <c r="BJ382" i="12"/>
  <c r="BK382" i="12"/>
  <c r="BL382" i="12"/>
  <c r="BM382" i="12"/>
  <c r="BN382" i="12"/>
  <c r="BO382" i="12"/>
  <c r="BP382" i="12"/>
  <c r="BQ382" i="12"/>
  <c r="BR382" i="12"/>
  <c r="BS382" i="12"/>
  <c r="BT382" i="12"/>
  <c r="BU382" i="12"/>
  <c r="BV382" i="12"/>
  <c r="BW382" i="12"/>
  <c r="BX382" i="12"/>
  <c r="BY382" i="12"/>
  <c r="BZ382" i="12"/>
  <c r="CA382" i="12"/>
  <c r="CB382" i="12"/>
  <c r="AZ383" i="12"/>
  <c r="BA383" i="12"/>
  <c r="BB383" i="12"/>
  <c r="BC383" i="12"/>
  <c r="BD383" i="12"/>
  <c r="BE383" i="12"/>
  <c r="BF383" i="12"/>
  <c r="BG383" i="12"/>
  <c r="BH383" i="12"/>
  <c r="BI383" i="12"/>
  <c r="BJ383" i="12"/>
  <c r="BK383" i="12"/>
  <c r="BL383" i="12"/>
  <c r="BM383" i="12"/>
  <c r="BN383" i="12"/>
  <c r="BO383" i="12"/>
  <c r="BP383" i="12"/>
  <c r="BQ383" i="12"/>
  <c r="BR383" i="12"/>
  <c r="BS383" i="12"/>
  <c r="BT383" i="12"/>
  <c r="BU383" i="12"/>
  <c r="BV383" i="12"/>
  <c r="BW383" i="12"/>
  <c r="BX383" i="12"/>
  <c r="BY383" i="12"/>
  <c r="BZ383" i="12"/>
  <c r="CA383" i="12"/>
  <c r="CB383" i="12"/>
  <c r="AZ384" i="12"/>
  <c r="BA384" i="12"/>
  <c r="BB384" i="12"/>
  <c r="BC384" i="12"/>
  <c r="BD384" i="12"/>
  <c r="BE384" i="12"/>
  <c r="BF384" i="12"/>
  <c r="BG384" i="12"/>
  <c r="BH384" i="12"/>
  <c r="BI384" i="12"/>
  <c r="BJ384" i="12"/>
  <c r="BK384" i="12"/>
  <c r="BL384" i="12"/>
  <c r="BM384" i="12"/>
  <c r="BN384" i="12"/>
  <c r="BO384" i="12"/>
  <c r="BP384" i="12"/>
  <c r="BQ384" i="12"/>
  <c r="BR384" i="12"/>
  <c r="BS384" i="12"/>
  <c r="BT384" i="12"/>
  <c r="BU384" i="12"/>
  <c r="BV384" i="12"/>
  <c r="BW384" i="12"/>
  <c r="BX384" i="12"/>
  <c r="BY384" i="12"/>
  <c r="BZ384" i="12"/>
  <c r="CA384" i="12"/>
  <c r="CB384" i="12"/>
  <c r="AZ385" i="12"/>
  <c r="BA385" i="12"/>
  <c r="BB385" i="12"/>
  <c r="BC385" i="12"/>
  <c r="BD385" i="12"/>
  <c r="BE385" i="12"/>
  <c r="BF385" i="12"/>
  <c r="BG385" i="12"/>
  <c r="BH385" i="12"/>
  <c r="BI385" i="12"/>
  <c r="BJ385" i="12"/>
  <c r="BK385" i="12"/>
  <c r="BL385" i="12"/>
  <c r="BM385" i="12"/>
  <c r="BN385" i="12"/>
  <c r="BO385" i="12"/>
  <c r="BP385" i="12"/>
  <c r="BQ385" i="12"/>
  <c r="BR385" i="12"/>
  <c r="BS385" i="12"/>
  <c r="BT385" i="12"/>
  <c r="BU385" i="12"/>
  <c r="BV385" i="12"/>
  <c r="BW385" i="12"/>
  <c r="BX385" i="12"/>
  <c r="BY385" i="12"/>
  <c r="BZ385" i="12"/>
  <c r="CA385" i="12"/>
  <c r="CB385" i="12"/>
  <c r="AZ386" i="12"/>
  <c r="BA386" i="12"/>
  <c r="BB386" i="12"/>
  <c r="BC386" i="12"/>
  <c r="BD386" i="12"/>
  <c r="BE386" i="12"/>
  <c r="BF386" i="12"/>
  <c r="BG386" i="12"/>
  <c r="BH386" i="12"/>
  <c r="BI386" i="12"/>
  <c r="BJ386" i="12"/>
  <c r="BK386" i="12"/>
  <c r="BL386" i="12"/>
  <c r="BM386" i="12"/>
  <c r="BN386" i="12"/>
  <c r="BO386" i="12"/>
  <c r="BP386" i="12"/>
  <c r="BQ386" i="12"/>
  <c r="BR386" i="12"/>
  <c r="BS386" i="12"/>
  <c r="BT386" i="12"/>
  <c r="BU386" i="12"/>
  <c r="BV386" i="12"/>
  <c r="BW386" i="12"/>
  <c r="BX386" i="12"/>
  <c r="BY386" i="12"/>
  <c r="BZ386" i="12"/>
  <c r="CA386" i="12"/>
  <c r="CB386" i="12"/>
  <c r="AZ387" i="12"/>
  <c r="BA387" i="12"/>
  <c r="BB387" i="12"/>
  <c r="BC387" i="12"/>
  <c r="BD387" i="12"/>
  <c r="BE387" i="12"/>
  <c r="BF387" i="12"/>
  <c r="BG387" i="12"/>
  <c r="BH387" i="12"/>
  <c r="BI387" i="12"/>
  <c r="BJ387" i="12"/>
  <c r="BK387" i="12"/>
  <c r="BL387" i="12"/>
  <c r="BM387" i="12"/>
  <c r="BN387" i="12"/>
  <c r="BO387" i="12"/>
  <c r="BP387" i="12"/>
  <c r="BQ387" i="12"/>
  <c r="BR387" i="12"/>
  <c r="BS387" i="12"/>
  <c r="BT387" i="12"/>
  <c r="BU387" i="12"/>
  <c r="BV387" i="12"/>
  <c r="BW387" i="12"/>
  <c r="BX387" i="12"/>
  <c r="BY387" i="12"/>
  <c r="BZ387" i="12"/>
  <c r="CA387" i="12"/>
  <c r="CB387" i="12"/>
  <c r="AZ388" i="12"/>
  <c r="BA388" i="12"/>
  <c r="BB388" i="12"/>
  <c r="BC388" i="12"/>
  <c r="BD388" i="12"/>
  <c r="BE388" i="12"/>
  <c r="BF388" i="12"/>
  <c r="BG388" i="12"/>
  <c r="BH388" i="12"/>
  <c r="BI388" i="12"/>
  <c r="BJ388" i="12"/>
  <c r="BK388" i="12"/>
  <c r="BL388" i="12"/>
  <c r="BM388" i="12"/>
  <c r="BN388" i="12"/>
  <c r="BO388" i="12"/>
  <c r="BP388" i="12"/>
  <c r="BQ388" i="12"/>
  <c r="BR388" i="12"/>
  <c r="BS388" i="12"/>
  <c r="BT388" i="12"/>
  <c r="BU388" i="12"/>
  <c r="BV388" i="12"/>
  <c r="BW388" i="12"/>
  <c r="BX388" i="12"/>
  <c r="BY388" i="12"/>
  <c r="BZ388" i="12"/>
  <c r="CA388" i="12"/>
  <c r="CB388" i="12"/>
  <c r="AZ389" i="12"/>
  <c r="BA389" i="12"/>
  <c r="BB389" i="12"/>
  <c r="BC389" i="12"/>
  <c r="BD389" i="12"/>
  <c r="BE389" i="12"/>
  <c r="BF389" i="12"/>
  <c r="BG389" i="12"/>
  <c r="BH389" i="12"/>
  <c r="BI389" i="12"/>
  <c r="BJ389" i="12"/>
  <c r="BK389" i="12"/>
  <c r="BL389" i="12"/>
  <c r="BM389" i="12"/>
  <c r="BN389" i="12"/>
  <c r="BO389" i="12"/>
  <c r="BP389" i="12"/>
  <c r="BQ389" i="12"/>
  <c r="BR389" i="12"/>
  <c r="BS389" i="12"/>
  <c r="BT389" i="12"/>
  <c r="BU389" i="12"/>
  <c r="BV389" i="12"/>
  <c r="BW389" i="12"/>
  <c r="BX389" i="12"/>
  <c r="BY389" i="12"/>
  <c r="BZ389" i="12"/>
  <c r="CA389" i="12"/>
  <c r="CB389" i="12"/>
  <c r="AZ390" i="12"/>
  <c r="BA390" i="12"/>
  <c r="BB390" i="12"/>
  <c r="BC390" i="12"/>
  <c r="BD390" i="12"/>
  <c r="BE390" i="12"/>
  <c r="BF390" i="12"/>
  <c r="BG390" i="12"/>
  <c r="BH390" i="12"/>
  <c r="BI390" i="12"/>
  <c r="BJ390" i="12"/>
  <c r="BK390" i="12"/>
  <c r="BL390" i="12"/>
  <c r="BM390" i="12"/>
  <c r="BN390" i="12"/>
  <c r="BO390" i="12"/>
  <c r="BP390" i="12"/>
  <c r="BQ390" i="12"/>
  <c r="BR390" i="12"/>
  <c r="BS390" i="12"/>
  <c r="BT390" i="12"/>
  <c r="BU390" i="12"/>
  <c r="BV390" i="12"/>
  <c r="BW390" i="12"/>
  <c r="BX390" i="12"/>
  <c r="BY390" i="12"/>
  <c r="BZ390" i="12"/>
  <c r="CA390" i="12"/>
  <c r="CB390" i="12"/>
  <c r="AZ391" i="12"/>
  <c r="BA391" i="12"/>
  <c r="BB391" i="12"/>
  <c r="BC391" i="12"/>
  <c r="BD391" i="12"/>
  <c r="BE391" i="12"/>
  <c r="BF391" i="12"/>
  <c r="BG391" i="12"/>
  <c r="BH391" i="12"/>
  <c r="BI391" i="12"/>
  <c r="BJ391" i="12"/>
  <c r="BK391" i="12"/>
  <c r="BL391" i="12"/>
  <c r="BM391" i="12"/>
  <c r="BN391" i="12"/>
  <c r="BO391" i="12"/>
  <c r="BP391" i="12"/>
  <c r="BQ391" i="12"/>
  <c r="BR391" i="12"/>
  <c r="BS391" i="12"/>
  <c r="BT391" i="12"/>
  <c r="BU391" i="12"/>
  <c r="BV391" i="12"/>
  <c r="BW391" i="12"/>
  <c r="BX391" i="12"/>
  <c r="BY391" i="12"/>
  <c r="BZ391" i="12"/>
  <c r="CA391" i="12"/>
  <c r="CB391" i="12"/>
  <c r="AZ392" i="12"/>
  <c r="BA392" i="12"/>
  <c r="BB392" i="12"/>
  <c r="BC392" i="12"/>
  <c r="BD392" i="12"/>
  <c r="BE392" i="12"/>
  <c r="BF392" i="12"/>
  <c r="BG392" i="12"/>
  <c r="BH392" i="12"/>
  <c r="BI392" i="12"/>
  <c r="BJ392" i="12"/>
  <c r="BK392" i="12"/>
  <c r="BL392" i="12"/>
  <c r="BM392" i="12"/>
  <c r="BN392" i="12"/>
  <c r="BO392" i="12"/>
  <c r="BP392" i="12"/>
  <c r="BQ392" i="12"/>
  <c r="BR392" i="12"/>
  <c r="BS392" i="12"/>
  <c r="BT392" i="12"/>
  <c r="BU392" i="12"/>
  <c r="BV392" i="12"/>
  <c r="BW392" i="12"/>
  <c r="BX392" i="12"/>
  <c r="BY392" i="12"/>
  <c r="BZ392" i="12"/>
  <c r="CA392" i="12"/>
  <c r="CB392" i="12"/>
  <c r="AZ393" i="12"/>
  <c r="BA393" i="12"/>
  <c r="BB393" i="12"/>
  <c r="BC393" i="12"/>
  <c r="BD393" i="12"/>
  <c r="BE393" i="12"/>
  <c r="BF393" i="12"/>
  <c r="BG393" i="12"/>
  <c r="BH393" i="12"/>
  <c r="BI393" i="12"/>
  <c r="BJ393" i="12"/>
  <c r="BK393" i="12"/>
  <c r="BL393" i="12"/>
  <c r="BM393" i="12"/>
  <c r="BN393" i="12"/>
  <c r="BO393" i="12"/>
  <c r="BP393" i="12"/>
  <c r="BQ393" i="12"/>
  <c r="BR393" i="12"/>
  <c r="BS393" i="12"/>
  <c r="BT393" i="12"/>
  <c r="BU393" i="12"/>
  <c r="BV393" i="12"/>
  <c r="BW393" i="12"/>
  <c r="BX393" i="12"/>
  <c r="BY393" i="12"/>
  <c r="BZ393" i="12"/>
  <c r="CA393" i="12"/>
  <c r="CB393" i="12"/>
  <c r="AZ394" i="12"/>
  <c r="BA394" i="12"/>
  <c r="BB394" i="12"/>
  <c r="BC394" i="12"/>
  <c r="BD394" i="12"/>
  <c r="BE394" i="12"/>
  <c r="BF394" i="12"/>
  <c r="BG394" i="12"/>
  <c r="BH394" i="12"/>
  <c r="BI394" i="12"/>
  <c r="BJ394" i="12"/>
  <c r="BK394" i="12"/>
  <c r="BL394" i="12"/>
  <c r="BM394" i="12"/>
  <c r="BN394" i="12"/>
  <c r="BO394" i="12"/>
  <c r="BP394" i="12"/>
  <c r="BQ394" i="12"/>
  <c r="BR394" i="12"/>
  <c r="BS394" i="12"/>
  <c r="BT394" i="12"/>
  <c r="BU394" i="12"/>
  <c r="BV394" i="12"/>
  <c r="BW394" i="12"/>
  <c r="BX394" i="12"/>
  <c r="BY394" i="12"/>
  <c r="BZ394" i="12"/>
  <c r="CA394" i="12"/>
  <c r="CB394" i="12"/>
  <c r="AZ395" i="12"/>
  <c r="BA395" i="12"/>
  <c r="BB395" i="12"/>
  <c r="BC395" i="12"/>
  <c r="BD395" i="12"/>
  <c r="BE395" i="12"/>
  <c r="BF395" i="12"/>
  <c r="BG395" i="12"/>
  <c r="BH395" i="12"/>
  <c r="BI395" i="12"/>
  <c r="BJ395" i="12"/>
  <c r="BK395" i="12"/>
  <c r="BL395" i="12"/>
  <c r="BM395" i="12"/>
  <c r="BN395" i="12"/>
  <c r="BO395" i="12"/>
  <c r="BP395" i="12"/>
  <c r="BQ395" i="12"/>
  <c r="BR395" i="12"/>
  <c r="BS395" i="12"/>
  <c r="BT395" i="12"/>
  <c r="BU395" i="12"/>
  <c r="BV395" i="12"/>
  <c r="BW395" i="12"/>
  <c r="BX395" i="12"/>
  <c r="BY395" i="12"/>
  <c r="BZ395" i="12"/>
  <c r="CA395" i="12"/>
  <c r="CB395" i="12"/>
  <c r="AZ396" i="12"/>
  <c r="BA396" i="12"/>
  <c r="BB396" i="12"/>
  <c r="BC396" i="12"/>
  <c r="BD396" i="12"/>
  <c r="BE396" i="12"/>
  <c r="BF396" i="12"/>
  <c r="BG396" i="12"/>
  <c r="BH396" i="12"/>
  <c r="BI396" i="12"/>
  <c r="BJ396" i="12"/>
  <c r="BK396" i="12"/>
  <c r="BL396" i="12"/>
  <c r="BM396" i="12"/>
  <c r="BN396" i="12"/>
  <c r="BO396" i="12"/>
  <c r="BP396" i="12"/>
  <c r="BQ396" i="12"/>
  <c r="BR396" i="12"/>
  <c r="BS396" i="12"/>
  <c r="BT396" i="12"/>
  <c r="BU396" i="12"/>
  <c r="BV396" i="12"/>
  <c r="BW396" i="12"/>
  <c r="BX396" i="12"/>
  <c r="BY396" i="12"/>
  <c r="BZ396" i="12"/>
  <c r="CA396" i="12"/>
  <c r="CB396" i="12"/>
  <c r="AZ397" i="12"/>
  <c r="BA397" i="12"/>
  <c r="BB397" i="12"/>
  <c r="BC397" i="12"/>
  <c r="BD397" i="12"/>
  <c r="BE397" i="12"/>
  <c r="BF397" i="12"/>
  <c r="BG397" i="12"/>
  <c r="BH397" i="12"/>
  <c r="BI397" i="12"/>
  <c r="BJ397" i="12"/>
  <c r="BK397" i="12"/>
  <c r="BL397" i="12"/>
  <c r="BM397" i="12"/>
  <c r="BN397" i="12"/>
  <c r="BO397" i="12"/>
  <c r="BP397" i="12"/>
  <c r="BQ397" i="12"/>
  <c r="BR397" i="12"/>
  <c r="BS397" i="12"/>
  <c r="BT397" i="12"/>
  <c r="BU397" i="12"/>
  <c r="BV397" i="12"/>
  <c r="BW397" i="12"/>
  <c r="BX397" i="12"/>
  <c r="BY397" i="12"/>
  <c r="BZ397" i="12"/>
  <c r="CA397" i="12"/>
  <c r="CB397" i="12"/>
  <c r="AZ398" i="12"/>
  <c r="BA398" i="12"/>
  <c r="BB398" i="12"/>
  <c r="BC398" i="12"/>
  <c r="BD398" i="12"/>
  <c r="BE398" i="12"/>
  <c r="BF398" i="12"/>
  <c r="BG398" i="12"/>
  <c r="BH398" i="12"/>
  <c r="BI398" i="12"/>
  <c r="BJ398" i="12"/>
  <c r="BK398" i="12"/>
  <c r="BL398" i="12"/>
  <c r="BM398" i="12"/>
  <c r="BN398" i="12"/>
  <c r="BO398" i="12"/>
  <c r="BP398" i="12"/>
  <c r="BQ398" i="12"/>
  <c r="BR398" i="12"/>
  <c r="BS398" i="12"/>
  <c r="BT398" i="12"/>
  <c r="BU398" i="12"/>
  <c r="BV398" i="12"/>
  <c r="BW398" i="12"/>
  <c r="BX398" i="12"/>
  <c r="BY398" i="12"/>
  <c r="BZ398" i="12"/>
  <c r="CA398" i="12"/>
  <c r="CB398" i="12"/>
  <c r="AZ399" i="12"/>
  <c r="BA399" i="12"/>
  <c r="BB399" i="12"/>
  <c r="BC399" i="12"/>
  <c r="BD399" i="12"/>
  <c r="BE399" i="12"/>
  <c r="BF399" i="12"/>
  <c r="BG399" i="12"/>
  <c r="BH399" i="12"/>
  <c r="BI399" i="12"/>
  <c r="BJ399" i="12"/>
  <c r="BK399" i="12"/>
  <c r="BL399" i="12"/>
  <c r="BM399" i="12"/>
  <c r="BN399" i="12"/>
  <c r="BO399" i="12"/>
  <c r="BP399" i="12"/>
  <c r="BQ399" i="12"/>
  <c r="BR399" i="12"/>
  <c r="BS399" i="12"/>
  <c r="BT399" i="12"/>
  <c r="BU399" i="12"/>
  <c r="BV399" i="12"/>
  <c r="BW399" i="12"/>
  <c r="BX399" i="12"/>
  <c r="BY399" i="12"/>
  <c r="BZ399" i="12"/>
  <c r="CA399" i="12"/>
  <c r="CB399" i="12"/>
  <c r="AZ400" i="12"/>
  <c r="BA400" i="12"/>
  <c r="BB400" i="12"/>
  <c r="BC400" i="12"/>
  <c r="BD400" i="12"/>
  <c r="BE400" i="12"/>
  <c r="BF400" i="12"/>
  <c r="BG400" i="12"/>
  <c r="BH400" i="12"/>
  <c r="BI400" i="12"/>
  <c r="BJ400" i="12"/>
  <c r="BK400" i="12"/>
  <c r="BL400" i="12"/>
  <c r="BM400" i="12"/>
  <c r="BN400" i="12"/>
  <c r="BO400" i="12"/>
  <c r="BP400" i="12"/>
  <c r="BQ400" i="12"/>
  <c r="BR400" i="12"/>
  <c r="BS400" i="12"/>
  <c r="BT400" i="12"/>
  <c r="BU400" i="12"/>
  <c r="BV400" i="12"/>
  <c r="BW400" i="12"/>
  <c r="BX400" i="12"/>
  <c r="BY400" i="12"/>
  <c r="BZ400" i="12"/>
  <c r="CA400" i="12"/>
  <c r="CB400" i="12"/>
  <c r="AZ401" i="12"/>
  <c r="BA401" i="12"/>
  <c r="BB401" i="12"/>
  <c r="BC401" i="12"/>
  <c r="BD401" i="12"/>
  <c r="BE401" i="12"/>
  <c r="BF401" i="12"/>
  <c r="BG401" i="12"/>
  <c r="BH401" i="12"/>
  <c r="BI401" i="12"/>
  <c r="BJ401" i="12"/>
  <c r="BK401" i="12"/>
  <c r="BL401" i="12"/>
  <c r="BM401" i="12"/>
  <c r="BN401" i="12"/>
  <c r="BO401" i="12"/>
  <c r="BP401" i="12"/>
  <c r="BQ401" i="12"/>
  <c r="BR401" i="12"/>
  <c r="BS401" i="12"/>
  <c r="BT401" i="12"/>
  <c r="BU401" i="12"/>
  <c r="BV401" i="12"/>
  <c r="BW401" i="12"/>
  <c r="BX401" i="12"/>
  <c r="BY401" i="12"/>
  <c r="BZ401" i="12"/>
  <c r="CA401" i="12"/>
  <c r="CB401" i="12"/>
  <c r="AZ402" i="12"/>
  <c r="BA402" i="12"/>
  <c r="BB402" i="12"/>
  <c r="BC402" i="12"/>
  <c r="BD402" i="12"/>
  <c r="BE402" i="12"/>
  <c r="BF402" i="12"/>
  <c r="BG402" i="12"/>
  <c r="BH402" i="12"/>
  <c r="BI402" i="12"/>
  <c r="BJ402" i="12"/>
  <c r="BK402" i="12"/>
  <c r="BL402" i="12"/>
  <c r="BM402" i="12"/>
  <c r="BN402" i="12"/>
  <c r="BO402" i="12"/>
  <c r="BP402" i="12"/>
  <c r="BQ402" i="12"/>
  <c r="BR402" i="12"/>
  <c r="BS402" i="12"/>
  <c r="BT402" i="12"/>
  <c r="BU402" i="12"/>
  <c r="BV402" i="12"/>
  <c r="BW402" i="12"/>
  <c r="BX402" i="12"/>
  <c r="BY402" i="12"/>
  <c r="BZ402" i="12"/>
  <c r="CA402" i="12"/>
  <c r="CB402" i="12"/>
  <c r="AZ403" i="12"/>
  <c r="BA403" i="12"/>
  <c r="BB403" i="12"/>
  <c r="BC403" i="12"/>
  <c r="BD403" i="12"/>
  <c r="BE403" i="12"/>
  <c r="BF403" i="12"/>
  <c r="BG403" i="12"/>
  <c r="BH403" i="12"/>
  <c r="BI403" i="12"/>
  <c r="BJ403" i="12"/>
  <c r="BK403" i="12"/>
  <c r="BL403" i="12"/>
  <c r="BM403" i="12"/>
  <c r="BN403" i="12"/>
  <c r="BO403" i="12"/>
  <c r="BP403" i="12"/>
  <c r="BQ403" i="12"/>
  <c r="BR403" i="12"/>
  <c r="BS403" i="12"/>
  <c r="BT403" i="12"/>
  <c r="BU403" i="12"/>
  <c r="BV403" i="12"/>
  <c r="BW403" i="12"/>
  <c r="BX403" i="12"/>
  <c r="BY403" i="12"/>
  <c r="BZ403" i="12"/>
  <c r="CA403" i="12"/>
  <c r="CB403" i="12"/>
  <c r="AZ404" i="12"/>
  <c r="BA404" i="12"/>
  <c r="BB404" i="12"/>
  <c r="BC404" i="12"/>
  <c r="BD404" i="12"/>
  <c r="BE404" i="12"/>
  <c r="BF404" i="12"/>
  <c r="BG404" i="12"/>
  <c r="BH404" i="12"/>
  <c r="BI404" i="12"/>
  <c r="BJ404" i="12"/>
  <c r="BK404" i="12"/>
  <c r="BL404" i="12"/>
  <c r="BM404" i="12"/>
  <c r="BN404" i="12"/>
  <c r="BO404" i="12"/>
  <c r="BP404" i="12"/>
  <c r="BQ404" i="12"/>
  <c r="BR404" i="12"/>
  <c r="BS404" i="12"/>
  <c r="BT404" i="12"/>
  <c r="BU404" i="12"/>
  <c r="BV404" i="12"/>
  <c r="BW404" i="12"/>
  <c r="BX404" i="12"/>
  <c r="BY404" i="12"/>
  <c r="BZ404" i="12"/>
  <c r="CA404" i="12"/>
  <c r="CB404" i="12"/>
  <c r="AZ405" i="12"/>
  <c r="BA405" i="12"/>
  <c r="BB405" i="12"/>
  <c r="BC405" i="12"/>
  <c r="BD405" i="12"/>
  <c r="BE405" i="12"/>
  <c r="BF405" i="12"/>
  <c r="BG405" i="12"/>
  <c r="BH405" i="12"/>
  <c r="BI405" i="12"/>
  <c r="BJ405" i="12"/>
  <c r="BK405" i="12"/>
  <c r="BL405" i="12"/>
  <c r="BM405" i="12"/>
  <c r="BN405" i="12"/>
  <c r="BO405" i="12"/>
  <c r="BP405" i="12"/>
  <c r="BQ405" i="12"/>
  <c r="BR405" i="12"/>
  <c r="BS405" i="12"/>
  <c r="BT405" i="12"/>
  <c r="BU405" i="12"/>
  <c r="BV405" i="12"/>
  <c r="BW405" i="12"/>
  <c r="BX405" i="12"/>
  <c r="BY405" i="12"/>
  <c r="BZ405" i="12"/>
  <c r="CA405" i="12"/>
  <c r="CB405" i="12"/>
  <c r="AZ406" i="12"/>
  <c r="BA406" i="12"/>
  <c r="BB406" i="12"/>
  <c r="BC406" i="12"/>
  <c r="BD406" i="12"/>
  <c r="BE406" i="12"/>
  <c r="BF406" i="12"/>
  <c r="BG406" i="12"/>
  <c r="BH406" i="12"/>
  <c r="BI406" i="12"/>
  <c r="BJ406" i="12"/>
  <c r="BK406" i="12"/>
  <c r="BL406" i="12"/>
  <c r="BM406" i="12"/>
  <c r="BN406" i="12"/>
  <c r="BO406" i="12"/>
  <c r="BP406" i="12"/>
  <c r="BQ406" i="12"/>
  <c r="BR406" i="12"/>
  <c r="BS406" i="12"/>
  <c r="BT406" i="12"/>
  <c r="BU406" i="12"/>
  <c r="BV406" i="12"/>
  <c r="BW406" i="12"/>
  <c r="BX406" i="12"/>
  <c r="BY406" i="12"/>
  <c r="BZ406" i="12"/>
  <c r="CA406" i="12"/>
  <c r="CB406" i="12"/>
  <c r="AZ407" i="12"/>
  <c r="BA407" i="12"/>
  <c r="BB407" i="12"/>
  <c r="BC407" i="12"/>
  <c r="BD407" i="12"/>
  <c r="BE407" i="12"/>
  <c r="BF407" i="12"/>
  <c r="BG407" i="12"/>
  <c r="BH407" i="12"/>
  <c r="BI407" i="12"/>
  <c r="BJ407" i="12"/>
  <c r="BK407" i="12"/>
  <c r="BL407" i="12"/>
  <c r="BM407" i="12"/>
  <c r="BN407" i="12"/>
  <c r="BO407" i="12"/>
  <c r="BP407" i="12"/>
  <c r="BQ407" i="12"/>
  <c r="BR407" i="12"/>
  <c r="BS407" i="12"/>
  <c r="BT407" i="12"/>
  <c r="BU407" i="12"/>
  <c r="BV407" i="12"/>
  <c r="BW407" i="12"/>
  <c r="BX407" i="12"/>
  <c r="BY407" i="12"/>
  <c r="BZ407" i="12"/>
  <c r="CA407" i="12"/>
  <c r="CB407" i="12"/>
  <c r="AZ408" i="12"/>
  <c r="BA408" i="12"/>
  <c r="BB408" i="12"/>
  <c r="BC408" i="12"/>
  <c r="BD408" i="12"/>
  <c r="BE408" i="12"/>
  <c r="BF408" i="12"/>
  <c r="BG408" i="12"/>
  <c r="BH408" i="12"/>
  <c r="BI408" i="12"/>
  <c r="BJ408" i="12"/>
  <c r="BK408" i="12"/>
  <c r="BL408" i="12"/>
  <c r="BM408" i="12"/>
  <c r="BN408" i="12"/>
  <c r="BO408" i="12"/>
  <c r="BP408" i="12"/>
  <c r="BQ408" i="12"/>
  <c r="BR408" i="12"/>
  <c r="BS408" i="12"/>
  <c r="BT408" i="12"/>
  <c r="BU408" i="12"/>
  <c r="BV408" i="12"/>
  <c r="BW408" i="12"/>
  <c r="BX408" i="12"/>
  <c r="BY408" i="12"/>
  <c r="BZ408" i="12"/>
  <c r="CA408" i="12"/>
  <c r="CB408" i="12"/>
  <c r="AZ409" i="12"/>
  <c r="BA409" i="12"/>
  <c r="BB409" i="12"/>
  <c r="BC409" i="12"/>
  <c r="BD409" i="12"/>
  <c r="BE409" i="12"/>
  <c r="BF409" i="12"/>
  <c r="BG409" i="12"/>
  <c r="BH409" i="12"/>
  <c r="BI409" i="12"/>
  <c r="BJ409" i="12"/>
  <c r="BK409" i="12"/>
  <c r="BL409" i="12"/>
  <c r="BM409" i="12"/>
  <c r="BN409" i="12"/>
  <c r="BO409" i="12"/>
  <c r="BP409" i="12"/>
  <c r="BQ409" i="12"/>
  <c r="BR409" i="12"/>
  <c r="BS409" i="12"/>
  <c r="BT409" i="12"/>
  <c r="BU409" i="12"/>
  <c r="BV409" i="12"/>
  <c r="BW409" i="12"/>
  <c r="BX409" i="12"/>
  <c r="BY409" i="12"/>
  <c r="BZ409" i="12"/>
  <c r="CA409" i="12"/>
  <c r="CB409" i="12"/>
  <c r="AZ410" i="12"/>
  <c r="BA410" i="12"/>
  <c r="BB410" i="12"/>
  <c r="BC410" i="12"/>
  <c r="BD410" i="12"/>
  <c r="BE410" i="12"/>
  <c r="BF410" i="12"/>
  <c r="BG410" i="12"/>
  <c r="BH410" i="12"/>
  <c r="BI410" i="12"/>
  <c r="BJ410" i="12"/>
  <c r="BK410" i="12"/>
  <c r="BL410" i="12"/>
  <c r="BM410" i="12"/>
  <c r="BN410" i="12"/>
  <c r="BO410" i="12"/>
  <c r="BP410" i="12"/>
  <c r="BQ410" i="12"/>
  <c r="BR410" i="12"/>
  <c r="BS410" i="12"/>
  <c r="BT410" i="12"/>
  <c r="BU410" i="12"/>
  <c r="BV410" i="12"/>
  <c r="BW410" i="12"/>
  <c r="BX410" i="12"/>
  <c r="BY410" i="12"/>
  <c r="BZ410" i="12"/>
  <c r="CA410" i="12"/>
  <c r="CB410" i="12"/>
  <c r="AZ411" i="12"/>
  <c r="BA411" i="12"/>
  <c r="BB411" i="12"/>
  <c r="BC411" i="12"/>
  <c r="BD411" i="12"/>
  <c r="BE411" i="12"/>
  <c r="BF411" i="12"/>
  <c r="BG411" i="12"/>
  <c r="BH411" i="12"/>
  <c r="BI411" i="12"/>
  <c r="BJ411" i="12"/>
  <c r="BK411" i="12"/>
  <c r="BL411" i="12"/>
  <c r="BM411" i="12"/>
  <c r="BN411" i="12"/>
  <c r="BO411" i="12"/>
  <c r="BP411" i="12"/>
  <c r="BQ411" i="12"/>
  <c r="BR411" i="12"/>
  <c r="BS411" i="12"/>
  <c r="BT411" i="12"/>
  <c r="BU411" i="12"/>
  <c r="BV411" i="12"/>
  <c r="BW411" i="12"/>
  <c r="BX411" i="12"/>
  <c r="BY411" i="12"/>
  <c r="BZ411" i="12"/>
  <c r="CA411" i="12"/>
  <c r="CB411" i="12"/>
  <c r="AZ412" i="12"/>
  <c r="BA412" i="12"/>
  <c r="BB412" i="12"/>
  <c r="BC412" i="12"/>
  <c r="BD412" i="12"/>
  <c r="BE412" i="12"/>
  <c r="BF412" i="12"/>
  <c r="BG412" i="12"/>
  <c r="BH412" i="12"/>
  <c r="BI412" i="12"/>
  <c r="BJ412" i="12"/>
  <c r="BK412" i="12"/>
  <c r="BL412" i="12"/>
  <c r="BM412" i="12"/>
  <c r="BN412" i="12"/>
  <c r="BO412" i="12"/>
  <c r="BP412" i="12"/>
  <c r="BQ412" i="12"/>
  <c r="BR412" i="12"/>
  <c r="BS412" i="12"/>
  <c r="BT412" i="12"/>
  <c r="BU412" i="12"/>
  <c r="BV412" i="12"/>
  <c r="BW412" i="12"/>
  <c r="BX412" i="12"/>
  <c r="BY412" i="12"/>
  <c r="BZ412" i="12"/>
  <c r="CA412" i="12"/>
  <c r="CB412" i="12"/>
  <c r="AZ413" i="12"/>
  <c r="BA413" i="12"/>
  <c r="BB413" i="12"/>
  <c r="BC413" i="12"/>
  <c r="BD413" i="12"/>
  <c r="BE413" i="12"/>
  <c r="BF413" i="12"/>
  <c r="BG413" i="12"/>
  <c r="BH413" i="12"/>
  <c r="BI413" i="12"/>
  <c r="BJ413" i="12"/>
  <c r="BK413" i="12"/>
  <c r="BL413" i="12"/>
  <c r="BM413" i="12"/>
  <c r="BN413" i="12"/>
  <c r="BO413" i="12"/>
  <c r="BP413" i="12"/>
  <c r="BQ413" i="12"/>
  <c r="BR413" i="12"/>
  <c r="BS413" i="12"/>
  <c r="BT413" i="12"/>
  <c r="BU413" i="12"/>
  <c r="BV413" i="12"/>
  <c r="BW413" i="12"/>
  <c r="BX413" i="12"/>
  <c r="BY413" i="12"/>
  <c r="BZ413" i="12"/>
  <c r="CA413" i="12"/>
  <c r="CB413" i="12"/>
  <c r="AZ414" i="12"/>
  <c r="BA414" i="12"/>
  <c r="BB414" i="12"/>
  <c r="BC414" i="12"/>
  <c r="BD414" i="12"/>
  <c r="BE414" i="12"/>
  <c r="BF414" i="12"/>
  <c r="BG414" i="12"/>
  <c r="BH414" i="12"/>
  <c r="BI414" i="12"/>
  <c r="BJ414" i="12"/>
  <c r="BK414" i="12"/>
  <c r="BL414" i="12"/>
  <c r="BM414" i="12"/>
  <c r="BN414" i="12"/>
  <c r="BO414" i="12"/>
  <c r="BP414" i="12"/>
  <c r="BQ414" i="12"/>
  <c r="BR414" i="12"/>
  <c r="BS414" i="12"/>
  <c r="BT414" i="12"/>
  <c r="BU414" i="12"/>
  <c r="BV414" i="12"/>
  <c r="BW414" i="12"/>
  <c r="BX414" i="12"/>
  <c r="BY414" i="12"/>
  <c r="BZ414" i="12"/>
  <c r="CA414" i="12"/>
  <c r="CB414" i="12"/>
  <c r="AZ415" i="12"/>
  <c r="BA415" i="12"/>
  <c r="BB415" i="12"/>
  <c r="BC415" i="12"/>
  <c r="BD415" i="12"/>
  <c r="BE415" i="12"/>
  <c r="BF415" i="12"/>
  <c r="BG415" i="12"/>
  <c r="BH415" i="12"/>
  <c r="BI415" i="12"/>
  <c r="BJ415" i="12"/>
  <c r="BK415" i="12"/>
  <c r="BL415" i="12"/>
  <c r="BM415" i="12"/>
  <c r="BN415" i="12"/>
  <c r="BO415" i="12"/>
  <c r="BP415" i="12"/>
  <c r="BQ415" i="12"/>
  <c r="BR415" i="12"/>
  <c r="BS415" i="12"/>
  <c r="BT415" i="12"/>
  <c r="BU415" i="12"/>
  <c r="BV415" i="12"/>
  <c r="BW415" i="12"/>
  <c r="BX415" i="12"/>
  <c r="BY415" i="12"/>
  <c r="BZ415" i="12"/>
  <c r="CA415" i="12"/>
  <c r="CB415" i="12"/>
  <c r="AZ416" i="12"/>
  <c r="BA416" i="12"/>
  <c r="BB416" i="12"/>
  <c r="BC416" i="12"/>
  <c r="BD416" i="12"/>
  <c r="BE416" i="12"/>
  <c r="BF416" i="12"/>
  <c r="BG416" i="12"/>
  <c r="BH416" i="12"/>
  <c r="BI416" i="12"/>
  <c r="BJ416" i="12"/>
  <c r="BK416" i="12"/>
  <c r="BL416" i="12"/>
  <c r="BM416" i="12"/>
  <c r="BN416" i="12"/>
  <c r="BO416" i="12"/>
  <c r="BP416" i="12"/>
  <c r="BQ416" i="12"/>
  <c r="BR416" i="12"/>
  <c r="BS416" i="12"/>
  <c r="BT416" i="12"/>
  <c r="BU416" i="12"/>
  <c r="BV416" i="12"/>
  <c r="BW416" i="12"/>
  <c r="BX416" i="12"/>
  <c r="BY416" i="12"/>
  <c r="BZ416" i="12"/>
  <c r="CA416" i="12"/>
  <c r="CB416" i="12"/>
  <c r="AZ417" i="12"/>
  <c r="BA417" i="12"/>
  <c r="BB417" i="12"/>
  <c r="BC417" i="12"/>
  <c r="BD417" i="12"/>
  <c r="BE417" i="12"/>
  <c r="BF417" i="12"/>
  <c r="BG417" i="12"/>
  <c r="BH417" i="12"/>
  <c r="BI417" i="12"/>
  <c r="BJ417" i="12"/>
  <c r="BK417" i="12"/>
  <c r="BL417" i="12"/>
  <c r="BM417" i="12"/>
  <c r="BN417" i="12"/>
  <c r="BO417" i="12"/>
  <c r="BP417" i="12"/>
  <c r="BQ417" i="12"/>
  <c r="BR417" i="12"/>
  <c r="BS417" i="12"/>
  <c r="BT417" i="12"/>
  <c r="BU417" i="12"/>
  <c r="BV417" i="12"/>
  <c r="BW417" i="12"/>
  <c r="BX417" i="12"/>
  <c r="BY417" i="12"/>
  <c r="BZ417" i="12"/>
  <c r="CA417" i="12"/>
  <c r="CB417" i="12"/>
  <c r="AZ418" i="12"/>
  <c r="BA418" i="12"/>
  <c r="BB418" i="12"/>
  <c r="BC418" i="12"/>
  <c r="BD418" i="12"/>
  <c r="BE418" i="12"/>
  <c r="BF418" i="12"/>
  <c r="BG418" i="12"/>
  <c r="BH418" i="12"/>
  <c r="BI418" i="12"/>
  <c r="BJ418" i="12"/>
  <c r="BK418" i="12"/>
  <c r="BL418" i="12"/>
  <c r="BM418" i="12"/>
  <c r="BN418" i="12"/>
  <c r="BO418" i="12"/>
  <c r="BP418" i="12"/>
  <c r="BQ418" i="12"/>
  <c r="BR418" i="12"/>
  <c r="BS418" i="12"/>
  <c r="BT418" i="12"/>
  <c r="BU418" i="12"/>
  <c r="BV418" i="12"/>
  <c r="BW418" i="12"/>
  <c r="BX418" i="12"/>
  <c r="BY418" i="12"/>
  <c r="BZ418" i="12"/>
  <c r="CA418" i="12"/>
  <c r="CB418" i="12"/>
  <c r="AZ419" i="12"/>
  <c r="BA419" i="12"/>
  <c r="BB419" i="12"/>
  <c r="BC419" i="12"/>
  <c r="BD419" i="12"/>
  <c r="BE419" i="12"/>
  <c r="BF419" i="12"/>
  <c r="BG419" i="12"/>
  <c r="BH419" i="12"/>
  <c r="BI419" i="12"/>
  <c r="BJ419" i="12"/>
  <c r="BK419" i="12"/>
  <c r="BL419" i="12"/>
  <c r="BM419" i="12"/>
  <c r="BN419" i="12"/>
  <c r="BO419" i="12"/>
  <c r="BP419" i="12"/>
  <c r="BQ419" i="12"/>
  <c r="BR419" i="12"/>
  <c r="BS419" i="12"/>
  <c r="BT419" i="12"/>
  <c r="BU419" i="12"/>
  <c r="BV419" i="12"/>
  <c r="BW419" i="12"/>
  <c r="BX419" i="12"/>
  <c r="BY419" i="12"/>
  <c r="BZ419" i="12"/>
  <c r="CA419" i="12"/>
  <c r="CB419" i="12"/>
  <c r="AZ420" i="12"/>
  <c r="BA420" i="12"/>
  <c r="BB420" i="12"/>
  <c r="BC420" i="12"/>
  <c r="BD420" i="12"/>
  <c r="BE420" i="12"/>
  <c r="BF420" i="12"/>
  <c r="BG420" i="12"/>
  <c r="BH420" i="12"/>
  <c r="BI420" i="12"/>
  <c r="BJ420" i="12"/>
  <c r="BK420" i="12"/>
  <c r="BL420" i="12"/>
  <c r="BM420" i="12"/>
  <c r="BN420" i="12"/>
  <c r="BO420" i="12"/>
  <c r="BP420" i="12"/>
  <c r="BQ420" i="12"/>
  <c r="BR420" i="12"/>
  <c r="BS420" i="12"/>
  <c r="BT420" i="12"/>
  <c r="BU420" i="12"/>
  <c r="BV420" i="12"/>
  <c r="BW420" i="12"/>
  <c r="BX420" i="12"/>
  <c r="BY420" i="12"/>
  <c r="BZ420" i="12"/>
  <c r="CA420" i="12"/>
  <c r="CB420" i="12"/>
  <c r="AZ421" i="12"/>
  <c r="BA421" i="12"/>
  <c r="BB421" i="12"/>
  <c r="BC421" i="12"/>
  <c r="BD421" i="12"/>
  <c r="BE421" i="12"/>
  <c r="BF421" i="12"/>
  <c r="BG421" i="12"/>
  <c r="BH421" i="12"/>
  <c r="BI421" i="12"/>
  <c r="BJ421" i="12"/>
  <c r="BK421" i="12"/>
  <c r="BL421" i="12"/>
  <c r="BM421" i="12"/>
  <c r="BN421" i="12"/>
  <c r="BO421" i="12"/>
  <c r="BP421" i="12"/>
  <c r="BQ421" i="12"/>
  <c r="BR421" i="12"/>
  <c r="BS421" i="12"/>
  <c r="BT421" i="12"/>
  <c r="BU421" i="12"/>
  <c r="BV421" i="12"/>
  <c r="BW421" i="12"/>
  <c r="BX421" i="12"/>
  <c r="BY421" i="12"/>
  <c r="BZ421" i="12"/>
  <c r="CA421" i="12"/>
  <c r="CB421" i="12"/>
  <c r="AZ422" i="12"/>
  <c r="BA422" i="12"/>
  <c r="BB422" i="12"/>
  <c r="BC422" i="12"/>
  <c r="BD422" i="12"/>
  <c r="BE422" i="12"/>
  <c r="BF422" i="12"/>
  <c r="BG422" i="12"/>
  <c r="BH422" i="12"/>
  <c r="BI422" i="12"/>
  <c r="BJ422" i="12"/>
  <c r="BK422" i="12"/>
  <c r="BL422" i="12"/>
  <c r="BM422" i="12"/>
  <c r="BN422" i="12"/>
  <c r="BO422" i="12"/>
  <c r="BP422" i="12"/>
  <c r="BQ422" i="12"/>
  <c r="BR422" i="12"/>
  <c r="BS422" i="12"/>
  <c r="BT422" i="12"/>
  <c r="BU422" i="12"/>
  <c r="BV422" i="12"/>
  <c r="BW422" i="12"/>
  <c r="BX422" i="12"/>
  <c r="BY422" i="12"/>
  <c r="BZ422" i="12"/>
  <c r="CA422" i="12"/>
  <c r="CB422" i="12"/>
  <c r="AZ423" i="12"/>
  <c r="BA423" i="12"/>
  <c r="BB423" i="12"/>
  <c r="BC423" i="12"/>
  <c r="BD423" i="12"/>
  <c r="BE423" i="12"/>
  <c r="BF423" i="12"/>
  <c r="BG423" i="12"/>
  <c r="BH423" i="12"/>
  <c r="BI423" i="12"/>
  <c r="BJ423" i="12"/>
  <c r="BK423" i="12"/>
  <c r="BL423" i="12"/>
  <c r="BM423" i="12"/>
  <c r="BN423" i="12"/>
  <c r="BO423" i="12"/>
  <c r="BP423" i="12"/>
  <c r="BQ423" i="12"/>
  <c r="BR423" i="12"/>
  <c r="BS423" i="12"/>
  <c r="BT423" i="12"/>
  <c r="BU423" i="12"/>
  <c r="BV423" i="12"/>
  <c r="BW423" i="12"/>
  <c r="BX423" i="12"/>
  <c r="BY423" i="12"/>
  <c r="BZ423" i="12"/>
  <c r="CA423" i="12"/>
  <c r="CB423" i="12"/>
  <c r="AZ424" i="12"/>
  <c r="BA424" i="12"/>
  <c r="BB424" i="12"/>
  <c r="BC424" i="12"/>
  <c r="BD424" i="12"/>
  <c r="BE424" i="12"/>
  <c r="BF424" i="12"/>
  <c r="BG424" i="12"/>
  <c r="BH424" i="12"/>
  <c r="BI424" i="12"/>
  <c r="BJ424" i="12"/>
  <c r="BK424" i="12"/>
  <c r="BL424" i="12"/>
  <c r="BM424" i="12"/>
  <c r="BN424" i="12"/>
  <c r="BO424" i="12"/>
  <c r="BP424" i="12"/>
  <c r="BQ424" i="12"/>
  <c r="BR424" i="12"/>
  <c r="BS424" i="12"/>
  <c r="BT424" i="12"/>
  <c r="BU424" i="12"/>
  <c r="BV424" i="12"/>
  <c r="BW424" i="12"/>
  <c r="BX424" i="12"/>
  <c r="BY424" i="12"/>
  <c r="BZ424" i="12"/>
  <c r="CA424" i="12"/>
  <c r="CB424" i="12"/>
  <c r="AZ425" i="12"/>
  <c r="BA425" i="12"/>
  <c r="BB425" i="12"/>
  <c r="BC425" i="12"/>
  <c r="BD425" i="12"/>
  <c r="BE425" i="12"/>
  <c r="BF425" i="12"/>
  <c r="BG425" i="12"/>
  <c r="BH425" i="12"/>
  <c r="BI425" i="12"/>
  <c r="BJ425" i="12"/>
  <c r="BK425" i="12"/>
  <c r="BL425" i="12"/>
  <c r="BM425" i="12"/>
  <c r="BN425" i="12"/>
  <c r="BO425" i="12"/>
  <c r="BP425" i="12"/>
  <c r="BQ425" i="12"/>
  <c r="BR425" i="12"/>
  <c r="BS425" i="12"/>
  <c r="BT425" i="12"/>
  <c r="BU425" i="12"/>
  <c r="BV425" i="12"/>
  <c r="BW425" i="12"/>
  <c r="BX425" i="12"/>
  <c r="BY425" i="12"/>
  <c r="BZ425" i="12"/>
  <c r="CA425" i="12"/>
  <c r="CB425" i="12"/>
  <c r="AZ426" i="12"/>
  <c r="BA426" i="12"/>
  <c r="BB426" i="12"/>
  <c r="BC426" i="12"/>
  <c r="BD426" i="12"/>
  <c r="BE426" i="12"/>
  <c r="BF426" i="12"/>
  <c r="BG426" i="12"/>
  <c r="BH426" i="12"/>
  <c r="BI426" i="12"/>
  <c r="BJ426" i="12"/>
  <c r="BK426" i="12"/>
  <c r="BL426" i="12"/>
  <c r="BM426" i="12"/>
  <c r="BN426" i="12"/>
  <c r="BO426" i="12"/>
  <c r="BP426" i="12"/>
  <c r="BQ426" i="12"/>
  <c r="BR426" i="12"/>
  <c r="BS426" i="12"/>
  <c r="BT426" i="12"/>
  <c r="BU426" i="12"/>
  <c r="BV426" i="12"/>
  <c r="BW426" i="12"/>
  <c r="BX426" i="12"/>
  <c r="BY426" i="12"/>
  <c r="BZ426" i="12"/>
  <c r="CA426" i="12"/>
  <c r="CB426" i="12"/>
  <c r="AZ427" i="12"/>
  <c r="BA427" i="12"/>
  <c r="BB427" i="12"/>
  <c r="BC427" i="12"/>
  <c r="BD427" i="12"/>
  <c r="BE427" i="12"/>
  <c r="BF427" i="12"/>
  <c r="BG427" i="12"/>
  <c r="BH427" i="12"/>
  <c r="BI427" i="12"/>
  <c r="BJ427" i="12"/>
  <c r="BK427" i="12"/>
  <c r="BL427" i="12"/>
  <c r="BM427" i="12"/>
  <c r="BN427" i="12"/>
  <c r="BO427" i="12"/>
  <c r="BP427" i="12"/>
  <c r="BQ427" i="12"/>
  <c r="BR427" i="12"/>
  <c r="BS427" i="12"/>
  <c r="BT427" i="12"/>
  <c r="BU427" i="12"/>
  <c r="BV427" i="12"/>
  <c r="BW427" i="12"/>
  <c r="BX427" i="12"/>
  <c r="BY427" i="12"/>
  <c r="BZ427" i="12"/>
  <c r="CA427" i="12"/>
  <c r="CB427" i="12"/>
  <c r="AZ428" i="12"/>
  <c r="BA428" i="12"/>
  <c r="BB428" i="12"/>
  <c r="BC428" i="12"/>
  <c r="BD428" i="12"/>
  <c r="BE428" i="12"/>
  <c r="BF428" i="12"/>
  <c r="BG428" i="12"/>
  <c r="BH428" i="12"/>
  <c r="BI428" i="12"/>
  <c r="BJ428" i="12"/>
  <c r="BK428" i="12"/>
  <c r="BL428" i="12"/>
  <c r="BM428" i="12"/>
  <c r="BN428" i="12"/>
  <c r="BO428" i="12"/>
  <c r="BP428" i="12"/>
  <c r="BQ428" i="12"/>
  <c r="BR428" i="12"/>
  <c r="BS428" i="12"/>
  <c r="BT428" i="12"/>
  <c r="BU428" i="12"/>
  <c r="BV428" i="12"/>
  <c r="BW428" i="12"/>
  <c r="BX428" i="12"/>
  <c r="BY428" i="12"/>
  <c r="BZ428" i="12"/>
  <c r="CA428" i="12"/>
  <c r="CB428" i="12"/>
  <c r="AZ429" i="12"/>
  <c r="BA429" i="12"/>
  <c r="BB429" i="12"/>
  <c r="BC429" i="12"/>
  <c r="BD429" i="12"/>
  <c r="BE429" i="12"/>
  <c r="BF429" i="12"/>
  <c r="BG429" i="12"/>
  <c r="BH429" i="12"/>
  <c r="BI429" i="12"/>
  <c r="BJ429" i="12"/>
  <c r="BK429" i="12"/>
  <c r="BL429" i="12"/>
  <c r="BM429" i="12"/>
  <c r="BN429" i="12"/>
  <c r="BO429" i="12"/>
  <c r="BP429" i="12"/>
  <c r="BQ429" i="12"/>
  <c r="BR429" i="12"/>
  <c r="BS429" i="12"/>
  <c r="BT429" i="12"/>
  <c r="BU429" i="12"/>
  <c r="BV429" i="12"/>
  <c r="BW429" i="12"/>
  <c r="BX429" i="12"/>
  <c r="BY429" i="12"/>
  <c r="BZ429" i="12"/>
  <c r="CA429" i="12"/>
  <c r="CB429" i="12"/>
  <c r="AZ430" i="12"/>
  <c r="BA430" i="12"/>
  <c r="BB430" i="12"/>
  <c r="BC430" i="12"/>
  <c r="BD430" i="12"/>
  <c r="BE430" i="12"/>
  <c r="BF430" i="12"/>
  <c r="BG430" i="12"/>
  <c r="BH430" i="12"/>
  <c r="BI430" i="12"/>
  <c r="BJ430" i="12"/>
  <c r="BK430" i="12"/>
  <c r="BL430" i="12"/>
  <c r="BM430" i="12"/>
  <c r="BN430" i="12"/>
  <c r="BO430" i="12"/>
  <c r="BP430" i="12"/>
  <c r="BQ430" i="12"/>
  <c r="BR430" i="12"/>
  <c r="BS430" i="12"/>
  <c r="BT430" i="12"/>
  <c r="BU430" i="12"/>
  <c r="BV430" i="12"/>
  <c r="BW430" i="12"/>
  <c r="BX430" i="12"/>
  <c r="BY430" i="12"/>
  <c r="BZ430" i="12"/>
  <c r="CA430" i="12"/>
  <c r="CB430" i="12"/>
  <c r="AZ431" i="12"/>
  <c r="BA431" i="12"/>
  <c r="BB431" i="12"/>
  <c r="BC431" i="12"/>
  <c r="BD431" i="12"/>
  <c r="BE431" i="12"/>
  <c r="BF431" i="12"/>
  <c r="BG431" i="12"/>
  <c r="BH431" i="12"/>
  <c r="BI431" i="12"/>
  <c r="BJ431" i="12"/>
  <c r="BK431" i="12"/>
  <c r="BL431" i="12"/>
  <c r="BM431" i="12"/>
  <c r="BN431" i="12"/>
  <c r="BO431" i="12"/>
  <c r="BP431" i="12"/>
  <c r="BQ431" i="12"/>
  <c r="BR431" i="12"/>
  <c r="BS431" i="12"/>
  <c r="BT431" i="12"/>
  <c r="BU431" i="12"/>
  <c r="BV431" i="12"/>
  <c r="BW431" i="12"/>
  <c r="BX431" i="12"/>
  <c r="BY431" i="12"/>
  <c r="BZ431" i="12"/>
  <c r="CA431" i="12"/>
  <c r="CB431" i="12"/>
  <c r="AZ432" i="12"/>
  <c r="BA432" i="12"/>
  <c r="BB432" i="12"/>
  <c r="BC432" i="12"/>
  <c r="BD432" i="12"/>
  <c r="BE432" i="12"/>
  <c r="BF432" i="12"/>
  <c r="BG432" i="12"/>
  <c r="BH432" i="12"/>
  <c r="BI432" i="12"/>
  <c r="BJ432" i="12"/>
  <c r="BK432" i="12"/>
  <c r="BL432" i="12"/>
  <c r="BM432" i="12"/>
  <c r="BN432" i="12"/>
  <c r="BO432" i="12"/>
  <c r="BP432" i="12"/>
  <c r="BQ432" i="12"/>
  <c r="BR432" i="12"/>
  <c r="BS432" i="12"/>
  <c r="BT432" i="12"/>
  <c r="BU432" i="12"/>
  <c r="BV432" i="12"/>
  <c r="BW432" i="12"/>
  <c r="BX432" i="12"/>
  <c r="BY432" i="12"/>
  <c r="BZ432" i="12"/>
  <c r="CA432" i="12"/>
  <c r="CB432" i="12"/>
  <c r="AZ433" i="12"/>
  <c r="BA433" i="12"/>
  <c r="BB433" i="12"/>
  <c r="BC433" i="12"/>
  <c r="BD433" i="12"/>
  <c r="BE433" i="12"/>
  <c r="BF433" i="12"/>
  <c r="BG433" i="12"/>
  <c r="BH433" i="12"/>
  <c r="BI433" i="12"/>
  <c r="BJ433" i="12"/>
  <c r="BK433" i="12"/>
  <c r="BL433" i="12"/>
  <c r="BM433" i="12"/>
  <c r="BN433" i="12"/>
  <c r="BO433" i="12"/>
  <c r="BP433" i="12"/>
  <c r="BQ433" i="12"/>
  <c r="BR433" i="12"/>
  <c r="BS433" i="12"/>
  <c r="BT433" i="12"/>
  <c r="BU433" i="12"/>
  <c r="BV433" i="12"/>
  <c r="BW433" i="12"/>
  <c r="BX433" i="12"/>
  <c r="BY433" i="12"/>
  <c r="BZ433" i="12"/>
  <c r="CA433" i="12"/>
  <c r="CB433" i="12"/>
  <c r="AZ434" i="12"/>
  <c r="BA434" i="12"/>
  <c r="BB434" i="12"/>
  <c r="BC434" i="12"/>
  <c r="BD434" i="12"/>
  <c r="BE434" i="12"/>
  <c r="BF434" i="12"/>
  <c r="BG434" i="12"/>
  <c r="BH434" i="12"/>
  <c r="BI434" i="12"/>
  <c r="BJ434" i="12"/>
  <c r="BK434" i="12"/>
  <c r="BL434" i="12"/>
  <c r="BM434" i="12"/>
  <c r="BN434" i="12"/>
  <c r="BO434" i="12"/>
  <c r="BP434" i="12"/>
  <c r="BQ434" i="12"/>
  <c r="BR434" i="12"/>
  <c r="BS434" i="12"/>
  <c r="BT434" i="12"/>
  <c r="BU434" i="12"/>
  <c r="BV434" i="12"/>
  <c r="BW434" i="12"/>
  <c r="BX434" i="12"/>
  <c r="BY434" i="12"/>
  <c r="BZ434" i="12"/>
  <c r="CA434" i="12"/>
  <c r="CB434" i="12"/>
  <c r="AZ435" i="12"/>
  <c r="BA435" i="12"/>
  <c r="BB435" i="12"/>
  <c r="BC435" i="12"/>
  <c r="BD435" i="12"/>
  <c r="BE435" i="12"/>
  <c r="BF435" i="12"/>
  <c r="BG435" i="12"/>
  <c r="BH435" i="12"/>
  <c r="BI435" i="12"/>
  <c r="BJ435" i="12"/>
  <c r="BK435" i="12"/>
  <c r="BL435" i="12"/>
  <c r="BM435" i="12"/>
  <c r="BN435" i="12"/>
  <c r="BO435" i="12"/>
  <c r="BP435" i="12"/>
  <c r="BQ435" i="12"/>
  <c r="BR435" i="12"/>
  <c r="BS435" i="12"/>
  <c r="BT435" i="12"/>
  <c r="BU435" i="12"/>
  <c r="BV435" i="12"/>
  <c r="BW435" i="12"/>
  <c r="BX435" i="12"/>
  <c r="BY435" i="12"/>
  <c r="BZ435" i="12"/>
  <c r="CA435" i="12"/>
  <c r="CB435" i="12"/>
  <c r="AZ436" i="12"/>
  <c r="BA436" i="12"/>
  <c r="BB436" i="12"/>
  <c r="BC436" i="12"/>
  <c r="BD436" i="12"/>
  <c r="BE436" i="12"/>
  <c r="BF436" i="12"/>
  <c r="BG436" i="12"/>
  <c r="BH436" i="12"/>
  <c r="BI436" i="12"/>
  <c r="BJ436" i="12"/>
  <c r="BK436" i="12"/>
  <c r="BL436" i="12"/>
  <c r="BM436" i="12"/>
  <c r="BN436" i="12"/>
  <c r="BO436" i="12"/>
  <c r="BP436" i="12"/>
  <c r="BQ436" i="12"/>
  <c r="BR436" i="12"/>
  <c r="BS436" i="12"/>
  <c r="BT436" i="12"/>
  <c r="BU436" i="12"/>
  <c r="BV436" i="12"/>
  <c r="BW436" i="12"/>
  <c r="BX436" i="12"/>
  <c r="BY436" i="12"/>
  <c r="BZ436" i="12"/>
  <c r="CA436" i="12"/>
  <c r="CB436" i="12"/>
  <c r="AZ437" i="12"/>
  <c r="BA437" i="12"/>
  <c r="BB437" i="12"/>
  <c r="BC437" i="12"/>
  <c r="BD437" i="12"/>
  <c r="BE437" i="12"/>
  <c r="BF437" i="12"/>
  <c r="BG437" i="12"/>
  <c r="BH437" i="12"/>
  <c r="BI437" i="12"/>
  <c r="BJ437" i="12"/>
  <c r="BK437" i="12"/>
  <c r="BL437" i="12"/>
  <c r="BM437" i="12"/>
  <c r="BN437" i="12"/>
  <c r="BO437" i="12"/>
  <c r="BP437" i="12"/>
  <c r="BQ437" i="12"/>
  <c r="BR437" i="12"/>
  <c r="BS437" i="12"/>
  <c r="BT437" i="12"/>
  <c r="BU437" i="12"/>
  <c r="BV437" i="12"/>
  <c r="BW437" i="12"/>
  <c r="BX437" i="12"/>
  <c r="BY437" i="12"/>
  <c r="BZ437" i="12"/>
  <c r="CA437" i="12"/>
  <c r="CB437" i="12"/>
  <c r="AZ438" i="12"/>
  <c r="BA438" i="12"/>
  <c r="BB438" i="12"/>
  <c r="BC438" i="12"/>
  <c r="BD438" i="12"/>
  <c r="BE438" i="12"/>
  <c r="BF438" i="12"/>
  <c r="BG438" i="12"/>
  <c r="BH438" i="12"/>
  <c r="BI438" i="12"/>
  <c r="BJ438" i="12"/>
  <c r="BK438" i="12"/>
  <c r="BL438" i="12"/>
  <c r="BM438" i="12"/>
  <c r="BN438" i="12"/>
  <c r="BO438" i="12"/>
  <c r="BP438" i="12"/>
  <c r="BQ438" i="12"/>
  <c r="BR438" i="12"/>
  <c r="BS438" i="12"/>
  <c r="BT438" i="12"/>
  <c r="BU438" i="12"/>
  <c r="BV438" i="12"/>
  <c r="BW438" i="12"/>
  <c r="BX438" i="12"/>
  <c r="BY438" i="12"/>
  <c r="BZ438" i="12"/>
  <c r="CA438" i="12"/>
  <c r="CB438" i="12"/>
  <c r="AZ439" i="12"/>
  <c r="BA439" i="12"/>
  <c r="BB439" i="12"/>
  <c r="BC439" i="12"/>
  <c r="BD439" i="12"/>
  <c r="BE439" i="12"/>
  <c r="BF439" i="12"/>
  <c r="BG439" i="12"/>
  <c r="BH439" i="12"/>
  <c r="BI439" i="12"/>
  <c r="BJ439" i="12"/>
  <c r="BK439" i="12"/>
  <c r="BL439" i="12"/>
  <c r="BM439" i="12"/>
  <c r="BN439" i="12"/>
  <c r="BO439" i="12"/>
  <c r="BP439" i="12"/>
  <c r="BQ439" i="12"/>
  <c r="BR439" i="12"/>
  <c r="BS439" i="12"/>
  <c r="BT439" i="12"/>
  <c r="BU439" i="12"/>
  <c r="BV439" i="12"/>
  <c r="BW439" i="12"/>
  <c r="BX439" i="12"/>
  <c r="BY439" i="12"/>
  <c r="BZ439" i="12"/>
  <c r="CA439" i="12"/>
  <c r="CB439" i="12"/>
  <c r="AZ440" i="12"/>
  <c r="BA440" i="12"/>
  <c r="BB440" i="12"/>
  <c r="BC440" i="12"/>
  <c r="BD440" i="12"/>
  <c r="BE440" i="12"/>
  <c r="BF440" i="12"/>
  <c r="BG440" i="12"/>
  <c r="BH440" i="12"/>
  <c r="BI440" i="12"/>
  <c r="BJ440" i="12"/>
  <c r="BK440" i="12"/>
  <c r="BL440" i="12"/>
  <c r="BM440" i="12"/>
  <c r="BN440" i="12"/>
  <c r="BO440" i="12"/>
  <c r="BP440" i="12"/>
  <c r="BQ440" i="12"/>
  <c r="BR440" i="12"/>
  <c r="BS440" i="12"/>
  <c r="BT440" i="12"/>
  <c r="BU440" i="12"/>
  <c r="BV440" i="12"/>
  <c r="BW440" i="12"/>
  <c r="BX440" i="12"/>
  <c r="BY440" i="12"/>
  <c r="BZ440" i="12"/>
  <c r="CA440" i="12"/>
  <c r="CB440" i="12"/>
  <c r="AZ441" i="12"/>
  <c r="BA441" i="12"/>
  <c r="BB441" i="12"/>
  <c r="BC441" i="12"/>
  <c r="BD441" i="12"/>
  <c r="BE441" i="12"/>
  <c r="BF441" i="12"/>
  <c r="BG441" i="12"/>
  <c r="BH441" i="12"/>
  <c r="BI441" i="12"/>
  <c r="BJ441" i="12"/>
  <c r="BK441" i="12"/>
  <c r="BL441" i="12"/>
  <c r="BM441" i="12"/>
  <c r="BN441" i="12"/>
  <c r="BO441" i="12"/>
  <c r="BP441" i="12"/>
  <c r="BQ441" i="12"/>
  <c r="BR441" i="12"/>
  <c r="BS441" i="12"/>
  <c r="BT441" i="12"/>
  <c r="BU441" i="12"/>
  <c r="BV441" i="12"/>
  <c r="BW441" i="12"/>
  <c r="BX441" i="12"/>
  <c r="BY441" i="12"/>
  <c r="BZ441" i="12"/>
  <c r="CA441" i="12"/>
  <c r="CB441" i="12"/>
  <c r="AZ442" i="12"/>
  <c r="BA442" i="12"/>
  <c r="BB442" i="12"/>
  <c r="BC442" i="12"/>
  <c r="BD442" i="12"/>
  <c r="BE442" i="12"/>
  <c r="BF442" i="12"/>
  <c r="BG442" i="12"/>
  <c r="BH442" i="12"/>
  <c r="BI442" i="12"/>
  <c r="BJ442" i="12"/>
  <c r="BK442" i="12"/>
  <c r="BL442" i="12"/>
  <c r="BM442" i="12"/>
  <c r="BN442" i="12"/>
  <c r="BO442" i="12"/>
  <c r="BP442" i="12"/>
  <c r="BQ442" i="12"/>
  <c r="BR442" i="12"/>
  <c r="BS442" i="12"/>
  <c r="BT442" i="12"/>
  <c r="BU442" i="12"/>
  <c r="BV442" i="12"/>
  <c r="BW442" i="12"/>
  <c r="BX442" i="12"/>
  <c r="BY442" i="12"/>
  <c r="BZ442" i="12"/>
  <c r="CA442" i="12"/>
  <c r="CB442" i="12"/>
  <c r="AZ443" i="12"/>
  <c r="BA443" i="12"/>
  <c r="BB443" i="12"/>
  <c r="BC443" i="12"/>
  <c r="BD443" i="12"/>
  <c r="BE443" i="12"/>
  <c r="BF443" i="12"/>
  <c r="BG443" i="12"/>
  <c r="BH443" i="12"/>
  <c r="BI443" i="12"/>
  <c r="BJ443" i="12"/>
  <c r="BK443" i="12"/>
  <c r="BL443" i="12"/>
  <c r="BM443" i="12"/>
  <c r="BN443" i="12"/>
  <c r="BO443" i="12"/>
  <c r="BP443" i="12"/>
  <c r="BQ443" i="12"/>
  <c r="BR443" i="12"/>
  <c r="BS443" i="12"/>
  <c r="BT443" i="12"/>
  <c r="BU443" i="12"/>
  <c r="BV443" i="12"/>
  <c r="BW443" i="12"/>
  <c r="BX443" i="12"/>
  <c r="BY443" i="12"/>
  <c r="BZ443" i="12"/>
  <c r="CA443" i="12"/>
  <c r="CB443" i="12"/>
  <c r="AZ444" i="12"/>
  <c r="BA444" i="12"/>
  <c r="BB444" i="12"/>
  <c r="BC444" i="12"/>
  <c r="BD444" i="12"/>
  <c r="BE444" i="12"/>
  <c r="BF444" i="12"/>
  <c r="BG444" i="12"/>
  <c r="BH444" i="12"/>
  <c r="BI444" i="12"/>
  <c r="BJ444" i="12"/>
  <c r="BK444" i="12"/>
  <c r="BL444" i="12"/>
  <c r="BM444" i="12"/>
  <c r="BN444" i="12"/>
  <c r="BO444" i="12"/>
  <c r="BP444" i="12"/>
  <c r="BQ444" i="12"/>
  <c r="BR444" i="12"/>
  <c r="BS444" i="12"/>
  <c r="BT444" i="12"/>
  <c r="BU444" i="12"/>
  <c r="BV444" i="12"/>
  <c r="BW444" i="12"/>
  <c r="BX444" i="12"/>
  <c r="BY444" i="12"/>
  <c r="BZ444" i="12"/>
  <c r="CA444" i="12"/>
  <c r="CB444" i="12"/>
  <c r="AZ445" i="12"/>
  <c r="BA445" i="12"/>
  <c r="BB445" i="12"/>
  <c r="BC445" i="12"/>
  <c r="BD445" i="12"/>
  <c r="BE445" i="12"/>
  <c r="BF445" i="12"/>
  <c r="BG445" i="12"/>
  <c r="BH445" i="12"/>
  <c r="BI445" i="12"/>
  <c r="BJ445" i="12"/>
  <c r="BK445" i="12"/>
  <c r="BL445" i="12"/>
  <c r="BM445" i="12"/>
  <c r="BN445" i="12"/>
  <c r="BO445" i="12"/>
  <c r="BP445" i="12"/>
  <c r="BQ445" i="12"/>
  <c r="BR445" i="12"/>
  <c r="BS445" i="12"/>
  <c r="BT445" i="12"/>
  <c r="BU445" i="12"/>
  <c r="BV445" i="12"/>
  <c r="BW445" i="12"/>
  <c r="BX445" i="12"/>
  <c r="BY445" i="12"/>
  <c r="BZ445" i="12"/>
  <c r="CA445" i="12"/>
  <c r="CB445" i="12"/>
  <c r="AZ446" i="12"/>
  <c r="BA446" i="12"/>
  <c r="BB446" i="12"/>
  <c r="BC446" i="12"/>
  <c r="BD446" i="12"/>
  <c r="BE446" i="12"/>
  <c r="BF446" i="12"/>
  <c r="BG446" i="12"/>
  <c r="BH446" i="12"/>
  <c r="BI446" i="12"/>
  <c r="BJ446" i="12"/>
  <c r="BK446" i="12"/>
  <c r="BL446" i="12"/>
  <c r="BM446" i="12"/>
  <c r="BN446" i="12"/>
  <c r="BO446" i="12"/>
  <c r="BP446" i="12"/>
  <c r="BQ446" i="12"/>
  <c r="BR446" i="12"/>
  <c r="BS446" i="12"/>
  <c r="BT446" i="12"/>
  <c r="BU446" i="12"/>
  <c r="BV446" i="12"/>
  <c r="BW446" i="12"/>
  <c r="BX446" i="12"/>
  <c r="BY446" i="12"/>
  <c r="BZ446" i="12"/>
  <c r="CA446" i="12"/>
  <c r="CB446" i="12"/>
  <c r="AZ447" i="12"/>
  <c r="BA447" i="12"/>
  <c r="BB447" i="12"/>
  <c r="BC447" i="12"/>
  <c r="BD447" i="12"/>
  <c r="BE447" i="12"/>
  <c r="BF447" i="12"/>
  <c r="BG447" i="12"/>
  <c r="BH447" i="12"/>
  <c r="BI447" i="12"/>
  <c r="BJ447" i="12"/>
  <c r="BK447" i="12"/>
  <c r="BL447" i="12"/>
  <c r="BM447" i="12"/>
  <c r="BN447" i="12"/>
  <c r="BO447" i="12"/>
  <c r="BP447" i="12"/>
  <c r="BQ447" i="12"/>
  <c r="BR447" i="12"/>
  <c r="BS447" i="12"/>
  <c r="BT447" i="12"/>
  <c r="BU447" i="12"/>
  <c r="BV447" i="12"/>
  <c r="BW447" i="12"/>
  <c r="BX447" i="12"/>
  <c r="BY447" i="12"/>
  <c r="BZ447" i="12"/>
  <c r="CA447" i="12"/>
  <c r="CB447" i="12"/>
  <c r="AZ448" i="12"/>
  <c r="BA448" i="12"/>
  <c r="BB448" i="12"/>
  <c r="BC448" i="12"/>
  <c r="BD448" i="12"/>
  <c r="BE448" i="12"/>
  <c r="BF448" i="12"/>
  <c r="BG448" i="12"/>
  <c r="BH448" i="12"/>
  <c r="BI448" i="12"/>
  <c r="BJ448" i="12"/>
  <c r="BK448" i="12"/>
  <c r="BL448" i="12"/>
  <c r="BM448" i="12"/>
  <c r="BN448" i="12"/>
  <c r="BO448" i="12"/>
  <c r="BP448" i="12"/>
  <c r="BQ448" i="12"/>
  <c r="BR448" i="12"/>
  <c r="BS448" i="12"/>
  <c r="BT448" i="12"/>
  <c r="BU448" i="12"/>
  <c r="BV448" i="12"/>
  <c r="BW448" i="12"/>
  <c r="BX448" i="12"/>
  <c r="BY448" i="12"/>
  <c r="BZ448" i="12"/>
  <c r="CA448" i="12"/>
  <c r="CB448" i="12"/>
  <c r="AZ449" i="12"/>
  <c r="BA449" i="12"/>
  <c r="BB449" i="12"/>
  <c r="BC449" i="12"/>
  <c r="BD449" i="12"/>
  <c r="BE449" i="12"/>
  <c r="BF449" i="12"/>
  <c r="BG449" i="12"/>
  <c r="BH449" i="12"/>
  <c r="BI449" i="12"/>
  <c r="BJ449" i="12"/>
  <c r="BK449" i="12"/>
  <c r="BL449" i="12"/>
  <c r="BM449" i="12"/>
  <c r="BN449" i="12"/>
  <c r="BO449" i="12"/>
  <c r="BP449" i="12"/>
  <c r="BQ449" i="12"/>
  <c r="BR449" i="12"/>
  <c r="BS449" i="12"/>
  <c r="BT449" i="12"/>
  <c r="BU449" i="12"/>
  <c r="BV449" i="12"/>
  <c r="BW449" i="12"/>
  <c r="BX449" i="12"/>
  <c r="BY449" i="12"/>
  <c r="BZ449" i="12"/>
  <c r="CA449" i="12"/>
  <c r="CB449" i="12"/>
  <c r="AZ450" i="12"/>
  <c r="BA450" i="12"/>
  <c r="BB450" i="12"/>
  <c r="BC450" i="12"/>
  <c r="BD450" i="12"/>
  <c r="BE450" i="12"/>
  <c r="BF450" i="12"/>
  <c r="BG450" i="12"/>
  <c r="BH450" i="12"/>
  <c r="BI450" i="12"/>
  <c r="BJ450" i="12"/>
  <c r="BK450" i="12"/>
  <c r="BL450" i="12"/>
  <c r="BM450" i="12"/>
  <c r="BN450" i="12"/>
  <c r="BO450" i="12"/>
  <c r="BP450" i="12"/>
  <c r="BQ450" i="12"/>
  <c r="BR450" i="12"/>
  <c r="BS450" i="12"/>
  <c r="BT450" i="12"/>
  <c r="BU450" i="12"/>
  <c r="BV450" i="12"/>
  <c r="BW450" i="12"/>
  <c r="BX450" i="12"/>
  <c r="BY450" i="12"/>
  <c r="BZ450" i="12"/>
  <c r="CA450" i="12"/>
  <c r="CB450" i="12"/>
  <c r="AZ451" i="12"/>
  <c r="BA451" i="12"/>
  <c r="BB451" i="12"/>
  <c r="BC451" i="12"/>
  <c r="BD451" i="12"/>
  <c r="BE451" i="12"/>
  <c r="BF451" i="12"/>
  <c r="BG451" i="12"/>
  <c r="BH451" i="12"/>
  <c r="BI451" i="12"/>
  <c r="BJ451" i="12"/>
  <c r="BK451" i="12"/>
  <c r="BL451" i="12"/>
  <c r="BM451" i="12"/>
  <c r="BN451" i="12"/>
  <c r="BO451" i="12"/>
  <c r="BP451" i="12"/>
  <c r="BQ451" i="12"/>
  <c r="BR451" i="12"/>
  <c r="BS451" i="12"/>
  <c r="BT451" i="12"/>
  <c r="BU451" i="12"/>
  <c r="BV451" i="12"/>
  <c r="BW451" i="12"/>
  <c r="BX451" i="12"/>
  <c r="BY451" i="12"/>
  <c r="BZ451" i="12"/>
  <c r="CA451" i="12"/>
  <c r="CB451" i="12"/>
  <c r="AZ452" i="12"/>
  <c r="BA452" i="12"/>
  <c r="BB452" i="12"/>
  <c r="BC452" i="12"/>
  <c r="BD452" i="12"/>
  <c r="BE452" i="12"/>
  <c r="BF452" i="12"/>
  <c r="BG452" i="12"/>
  <c r="BH452" i="12"/>
  <c r="BI452" i="12"/>
  <c r="BJ452" i="12"/>
  <c r="BK452" i="12"/>
  <c r="BL452" i="12"/>
  <c r="BM452" i="12"/>
  <c r="BN452" i="12"/>
  <c r="BO452" i="12"/>
  <c r="BP452" i="12"/>
  <c r="BQ452" i="12"/>
  <c r="BR452" i="12"/>
  <c r="BS452" i="12"/>
  <c r="BT452" i="12"/>
  <c r="BU452" i="12"/>
  <c r="BV452" i="12"/>
  <c r="BW452" i="12"/>
  <c r="BX452" i="12"/>
  <c r="BY452" i="12"/>
  <c r="BZ452" i="12"/>
  <c r="CA452" i="12"/>
  <c r="CB452" i="12"/>
  <c r="AZ453" i="12"/>
  <c r="BA453" i="12"/>
  <c r="BB453" i="12"/>
  <c r="BC453" i="12"/>
  <c r="BD453" i="12"/>
  <c r="BE453" i="12"/>
  <c r="BF453" i="12"/>
  <c r="BG453" i="12"/>
  <c r="BH453" i="12"/>
  <c r="BI453" i="12"/>
  <c r="BJ453" i="12"/>
  <c r="BK453" i="12"/>
  <c r="BL453" i="12"/>
  <c r="BM453" i="12"/>
  <c r="BN453" i="12"/>
  <c r="BO453" i="12"/>
  <c r="BP453" i="12"/>
  <c r="BQ453" i="12"/>
  <c r="BR453" i="12"/>
  <c r="BS453" i="12"/>
  <c r="BT453" i="12"/>
  <c r="BU453" i="12"/>
  <c r="BV453" i="12"/>
  <c r="BW453" i="12"/>
  <c r="BX453" i="12"/>
  <c r="BY453" i="12"/>
  <c r="BZ453" i="12"/>
  <c r="CA453" i="12"/>
  <c r="CB453" i="12"/>
  <c r="AZ454" i="12"/>
  <c r="BA454" i="12"/>
  <c r="BB454" i="12"/>
  <c r="BC454" i="12"/>
  <c r="BD454" i="12"/>
  <c r="BE454" i="12"/>
  <c r="BF454" i="12"/>
  <c r="BG454" i="12"/>
  <c r="BH454" i="12"/>
  <c r="BI454" i="12"/>
  <c r="BJ454" i="12"/>
  <c r="BK454" i="12"/>
  <c r="BL454" i="12"/>
  <c r="BM454" i="12"/>
  <c r="BN454" i="12"/>
  <c r="BO454" i="12"/>
  <c r="BP454" i="12"/>
  <c r="BQ454" i="12"/>
  <c r="BR454" i="12"/>
  <c r="BS454" i="12"/>
  <c r="BT454" i="12"/>
  <c r="BU454" i="12"/>
  <c r="BV454" i="12"/>
  <c r="BW454" i="12"/>
  <c r="BX454" i="12"/>
  <c r="BY454" i="12"/>
  <c r="BZ454" i="12"/>
  <c r="CA454" i="12"/>
  <c r="CB454" i="12"/>
  <c r="AZ455" i="12"/>
  <c r="BA455" i="12"/>
  <c r="BB455" i="12"/>
  <c r="BC455" i="12"/>
  <c r="BD455" i="12"/>
  <c r="BE455" i="12"/>
  <c r="BF455" i="12"/>
  <c r="BG455" i="12"/>
  <c r="BH455" i="12"/>
  <c r="BI455" i="12"/>
  <c r="BJ455" i="12"/>
  <c r="BK455" i="12"/>
  <c r="BL455" i="12"/>
  <c r="BM455" i="12"/>
  <c r="BN455" i="12"/>
  <c r="BO455" i="12"/>
  <c r="BP455" i="12"/>
  <c r="BQ455" i="12"/>
  <c r="BR455" i="12"/>
  <c r="BS455" i="12"/>
  <c r="BT455" i="12"/>
  <c r="BU455" i="12"/>
  <c r="BV455" i="12"/>
  <c r="BW455" i="12"/>
  <c r="BX455" i="12"/>
  <c r="BY455" i="12"/>
  <c r="BZ455" i="12"/>
  <c r="CA455" i="12"/>
  <c r="CB455" i="12"/>
  <c r="AZ456" i="12"/>
  <c r="BA456" i="12"/>
  <c r="BB456" i="12"/>
  <c r="BC456" i="12"/>
  <c r="BD456" i="12"/>
  <c r="BE456" i="12"/>
  <c r="BF456" i="12"/>
  <c r="BG456" i="12"/>
  <c r="BH456" i="12"/>
  <c r="BI456" i="12"/>
  <c r="BJ456" i="12"/>
  <c r="BK456" i="12"/>
  <c r="BL456" i="12"/>
  <c r="BM456" i="12"/>
  <c r="BN456" i="12"/>
  <c r="BO456" i="12"/>
  <c r="BP456" i="12"/>
  <c r="BQ456" i="12"/>
  <c r="BR456" i="12"/>
  <c r="BS456" i="12"/>
  <c r="BT456" i="12"/>
  <c r="BU456" i="12"/>
  <c r="BV456" i="12"/>
  <c r="BW456" i="12"/>
  <c r="BX456" i="12"/>
  <c r="BY456" i="12"/>
  <c r="BZ456" i="12"/>
  <c r="CA456" i="12"/>
  <c r="CB456" i="12"/>
  <c r="AZ457" i="12"/>
  <c r="BA457" i="12"/>
  <c r="BB457" i="12"/>
  <c r="BC457" i="12"/>
  <c r="BD457" i="12"/>
  <c r="BE457" i="12"/>
  <c r="BF457" i="12"/>
  <c r="BG457" i="12"/>
  <c r="BH457" i="12"/>
  <c r="BI457" i="12"/>
  <c r="BJ457" i="12"/>
  <c r="BK457" i="12"/>
  <c r="BL457" i="12"/>
  <c r="BM457" i="12"/>
  <c r="BN457" i="12"/>
  <c r="BO457" i="12"/>
  <c r="BP457" i="12"/>
  <c r="BQ457" i="12"/>
  <c r="BR457" i="12"/>
  <c r="BS457" i="12"/>
  <c r="BT457" i="12"/>
  <c r="BU457" i="12"/>
  <c r="BV457" i="12"/>
  <c r="BW457" i="12"/>
  <c r="BX457" i="12"/>
  <c r="BY457" i="12"/>
  <c r="BZ457" i="12"/>
  <c r="CA457" i="12"/>
  <c r="CB457" i="12"/>
  <c r="AZ458" i="12"/>
  <c r="BA458" i="12"/>
  <c r="BB458" i="12"/>
  <c r="BC458" i="12"/>
  <c r="BD458" i="12"/>
  <c r="BE458" i="12"/>
  <c r="BF458" i="12"/>
  <c r="BG458" i="12"/>
  <c r="BH458" i="12"/>
  <c r="BI458" i="12"/>
  <c r="BJ458" i="12"/>
  <c r="BK458" i="12"/>
  <c r="BL458" i="12"/>
  <c r="BM458" i="12"/>
  <c r="BN458" i="12"/>
  <c r="BO458" i="12"/>
  <c r="BP458" i="12"/>
  <c r="BQ458" i="12"/>
  <c r="BR458" i="12"/>
  <c r="BS458" i="12"/>
  <c r="BT458" i="12"/>
  <c r="BU458" i="12"/>
  <c r="BV458" i="12"/>
  <c r="BW458" i="12"/>
  <c r="BX458" i="12"/>
  <c r="BY458" i="12"/>
  <c r="BZ458" i="12"/>
  <c r="CA458" i="12"/>
  <c r="CB458" i="12"/>
  <c r="AZ459" i="12"/>
  <c r="BA459" i="12"/>
  <c r="BB459" i="12"/>
  <c r="BC459" i="12"/>
  <c r="BD459" i="12"/>
  <c r="BE459" i="12"/>
  <c r="BF459" i="12"/>
  <c r="BG459" i="12"/>
  <c r="BH459" i="12"/>
  <c r="BI459" i="12"/>
  <c r="BJ459" i="12"/>
  <c r="BK459" i="12"/>
  <c r="BL459" i="12"/>
  <c r="BM459" i="12"/>
  <c r="BN459" i="12"/>
  <c r="BO459" i="12"/>
  <c r="BP459" i="12"/>
  <c r="BQ459" i="12"/>
  <c r="BR459" i="12"/>
  <c r="BS459" i="12"/>
  <c r="BT459" i="12"/>
  <c r="BU459" i="12"/>
  <c r="BV459" i="12"/>
  <c r="BW459" i="12"/>
  <c r="BX459" i="12"/>
  <c r="BY459" i="12"/>
  <c r="BZ459" i="12"/>
  <c r="CA459" i="12"/>
  <c r="CB459" i="12"/>
  <c r="AZ460" i="12"/>
  <c r="BA460" i="12"/>
  <c r="BB460" i="12"/>
  <c r="BC460" i="12"/>
  <c r="BD460" i="12"/>
  <c r="BE460" i="12"/>
  <c r="BF460" i="12"/>
  <c r="BG460" i="12"/>
  <c r="BH460" i="12"/>
  <c r="BI460" i="12"/>
  <c r="BJ460" i="12"/>
  <c r="BK460" i="12"/>
  <c r="BL460" i="12"/>
  <c r="BM460" i="12"/>
  <c r="BN460" i="12"/>
  <c r="BO460" i="12"/>
  <c r="BP460" i="12"/>
  <c r="BQ460" i="12"/>
  <c r="BR460" i="12"/>
  <c r="BS460" i="12"/>
  <c r="BT460" i="12"/>
  <c r="BU460" i="12"/>
  <c r="BV460" i="12"/>
  <c r="BW460" i="12"/>
  <c r="BX460" i="12"/>
  <c r="BY460" i="12"/>
  <c r="BZ460" i="12"/>
  <c r="CA460" i="12"/>
  <c r="CB460" i="12"/>
  <c r="AZ461" i="12"/>
  <c r="BA461" i="12"/>
  <c r="BB461" i="12"/>
  <c r="BC461" i="12"/>
  <c r="BD461" i="12"/>
  <c r="BE461" i="12"/>
  <c r="BF461" i="12"/>
  <c r="BG461" i="12"/>
  <c r="BH461" i="12"/>
  <c r="BI461" i="12"/>
  <c r="BJ461" i="12"/>
  <c r="BK461" i="12"/>
  <c r="BL461" i="12"/>
  <c r="BM461" i="12"/>
  <c r="BN461" i="12"/>
  <c r="BO461" i="12"/>
  <c r="BP461" i="12"/>
  <c r="BQ461" i="12"/>
  <c r="BR461" i="12"/>
  <c r="BS461" i="12"/>
  <c r="BT461" i="12"/>
  <c r="BU461" i="12"/>
  <c r="BV461" i="12"/>
  <c r="BW461" i="12"/>
  <c r="BX461" i="12"/>
  <c r="BY461" i="12"/>
  <c r="BZ461" i="12"/>
  <c r="CA461" i="12"/>
  <c r="CB461" i="12"/>
  <c r="AZ462" i="12"/>
  <c r="BA462" i="12"/>
  <c r="BB462" i="12"/>
  <c r="BC462" i="12"/>
  <c r="BD462" i="12"/>
  <c r="BE462" i="12"/>
  <c r="BF462" i="12"/>
  <c r="BG462" i="12"/>
  <c r="BH462" i="12"/>
  <c r="BI462" i="12"/>
  <c r="BJ462" i="12"/>
  <c r="BK462" i="12"/>
  <c r="BL462" i="12"/>
  <c r="BM462" i="12"/>
  <c r="BN462" i="12"/>
  <c r="BO462" i="12"/>
  <c r="BP462" i="12"/>
  <c r="BQ462" i="12"/>
  <c r="BR462" i="12"/>
  <c r="BS462" i="12"/>
  <c r="BT462" i="12"/>
  <c r="BU462" i="12"/>
  <c r="BV462" i="12"/>
  <c r="BW462" i="12"/>
  <c r="BX462" i="12"/>
  <c r="BY462" i="12"/>
  <c r="BZ462" i="12"/>
  <c r="CA462" i="12"/>
  <c r="CB462" i="12"/>
  <c r="AZ463" i="12"/>
  <c r="BA463" i="12"/>
  <c r="BB463" i="12"/>
  <c r="BC463" i="12"/>
  <c r="BD463" i="12"/>
  <c r="BE463" i="12"/>
  <c r="BF463" i="12"/>
  <c r="BG463" i="12"/>
  <c r="BH463" i="12"/>
  <c r="BI463" i="12"/>
  <c r="BJ463" i="12"/>
  <c r="BK463" i="12"/>
  <c r="BL463" i="12"/>
  <c r="BM463" i="12"/>
  <c r="BN463" i="12"/>
  <c r="BO463" i="12"/>
  <c r="BP463" i="12"/>
  <c r="BQ463" i="12"/>
  <c r="BR463" i="12"/>
  <c r="BS463" i="12"/>
  <c r="BT463" i="12"/>
  <c r="BU463" i="12"/>
  <c r="BV463" i="12"/>
  <c r="BW463" i="12"/>
  <c r="BX463" i="12"/>
  <c r="BY463" i="12"/>
  <c r="BZ463" i="12"/>
  <c r="CA463" i="12"/>
  <c r="CB463" i="12"/>
  <c r="AY3" i="12"/>
  <c r="AY4" i="12"/>
  <c r="AY5" i="12"/>
  <c r="AY6" i="12"/>
  <c r="AY7" i="12"/>
  <c r="AY8" i="12"/>
  <c r="AY9" i="12"/>
  <c r="AY10" i="12"/>
  <c r="AY11" i="12"/>
  <c r="AY12" i="12"/>
  <c r="AY13" i="12"/>
  <c r="AY14" i="12"/>
  <c r="AY15" i="12"/>
  <c r="AY16" i="12"/>
  <c r="AY17" i="12"/>
  <c r="AY18" i="12"/>
  <c r="AY20" i="12"/>
  <c r="AY21" i="12"/>
  <c r="AY22" i="12"/>
  <c r="AY23" i="12"/>
  <c r="AY24" i="12"/>
  <c r="AY25" i="12"/>
  <c r="AY26" i="12"/>
  <c r="AY27" i="12"/>
  <c r="AY28" i="12"/>
  <c r="AY29" i="12"/>
  <c r="AY30" i="12"/>
  <c r="AY31" i="12"/>
  <c r="AY32" i="12"/>
  <c r="AY33" i="12"/>
  <c r="AY34" i="12"/>
  <c r="AY35" i="12"/>
  <c r="AY36" i="12"/>
  <c r="AY37" i="12"/>
  <c r="AY38" i="12"/>
  <c r="AY39" i="12"/>
  <c r="AY40" i="12"/>
  <c r="AY41" i="12"/>
  <c r="AY42" i="12"/>
  <c r="AY43" i="12"/>
  <c r="AY44" i="12"/>
  <c r="AY45" i="12"/>
  <c r="AY46" i="12"/>
  <c r="AY47" i="12"/>
  <c r="AY48" i="12"/>
  <c r="AY49" i="12"/>
  <c r="AY50" i="12"/>
  <c r="AY51" i="12"/>
  <c r="AY52" i="12"/>
  <c r="AY53" i="12"/>
  <c r="AY54" i="12"/>
  <c r="AY55" i="12"/>
  <c r="AY56" i="12"/>
  <c r="AY57" i="12"/>
  <c r="AY58" i="12"/>
  <c r="AY59" i="12"/>
  <c r="AY60" i="12"/>
  <c r="AY61" i="12"/>
  <c r="AY62" i="12"/>
  <c r="AY63" i="12"/>
  <c r="AY64" i="12"/>
  <c r="AY65" i="12"/>
  <c r="AY66" i="12"/>
  <c r="AY67" i="12"/>
  <c r="AY68" i="12"/>
  <c r="AY69" i="12"/>
  <c r="AY70" i="12"/>
  <c r="AY71" i="12"/>
  <c r="AY72" i="12"/>
  <c r="AY73" i="12"/>
  <c r="AY74" i="12"/>
  <c r="AY75" i="12"/>
  <c r="AY76" i="12"/>
  <c r="AY77" i="12"/>
  <c r="AY78" i="12"/>
  <c r="AY79" i="12"/>
  <c r="AY80" i="12"/>
  <c r="AY81" i="12"/>
  <c r="AY82" i="12"/>
  <c r="AY83" i="12"/>
  <c r="AY84" i="12"/>
  <c r="AY85" i="12"/>
  <c r="AY86" i="12"/>
  <c r="AY87" i="12"/>
  <c r="AY88" i="12"/>
  <c r="AY89" i="12"/>
  <c r="AY90" i="12"/>
  <c r="AY91" i="12"/>
  <c r="AY92" i="12"/>
  <c r="AY93" i="12"/>
  <c r="AY94" i="12"/>
  <c r="AY95" i="12"/>
  <c r="AY96" i="12"/>
  <c r="AY97" i="12"/>
  <c r="AY98" i="12"/>
  <c r="AY99" i="12"/>
  <c r="AY100" i="12"/>
  <c r="AY101" i="12"/>
  <c r="AY102" i="12"/>
  <c r="AY103" i="12"/>
  <c r="AY104" i="12"/>
  <c r="AY105" i="12"/>
  <c r="AY106" i="12"/>
  <c r="AY107" i="12"/>
  <c r="AY108" i="12"/>
  <c r="AY109" i="12"/>
  <c r="AY110" i="12"/>
  <c r="AY111" i="12"/>
  <c r="AY112" i="12"/>
  <c r="AY113" i="12"/>
  <c r="AY114" i="12"/>
  <c r="AY115" i="12"/>
  <c r="AY116" i="12"/>
  <c r="AY117" i="12"/>
  <c r="AY118" i="12"/>
  <c r="AY119" i="12"/>
  <c r="AY120" i="12"/>
  <c r="AY121" i="12"/>
  <c r="AY122" i="12"/>
  <c r="AY123" i="12"/>
  <c r="AY124" i="12"/>
  <c r="AY125" i="12"/>
  <c r="AY126" i="12"/>
  <c r="AY127" i="12"/>
  <c r="AY128" i="12"/>
  <c r="AY129" i="12"/>
  <c r="AY130" i="12"/>
  <c r="AY131" i="12"/>
  <c r="AY132" i="12"/>
  <c r="AY133" i="12"/>
  <c r="AY134" i="12"/>
  <c r="AY135" i="12"/>
  <c r="AY136" i="12"/>
  <c r="AY137" i="12"/>
  <c r="AY138" i="12"/>
  <c r="AY139" i="12"/>
  <c r="AY140" i="12"/>
  <c r="AY141" i="12"/>
  <c r="AY142" i="12"/>
  <c r="AY143" i="12"/>
  <c r="AY144" i="12"/>
  <c r="AY145" i="12"/>
  <c r="AY146" i="12"/>
  <c r="AY147" i="12"/>
  <c r="AY148" i="12"/>
  <c r="AY149" i="12"/>
  <c r="AY150" i="12"/>
  <c r="AY151" i="12"/>
  <c r="AY152" i="12"/>
  <c r="AY153" i="12"/>
  <c r="AY154" i="12"/>
  <c r="AY155" i="12"/>
  <c r="AY156" i="12"/>
  <c r="AY157" i="12"/>
  <c r="AY158" i="12"/>
  <c r="AY159" i="12"/>
  <c r="AY160" i="12"/>
  <c r="AY161" i="12"/>
  <c r="AY162" i="12"/>
  <c r="AY163" i="12"/>
  <c r="AY164" i="12"/>
  <c r="AY165" i="12"/>
  <c r="AY166" i="12"/>
  <c r="AY167" i="12"/>
  <c r="AY168" i="12"/>
  <c r="AY169" i="12"/>
  <c r="AY170" i="12"/>
  <c r="AY171" i="12"/>
  <c r="AY172" i="12"/>
  <c r="AY173" i="12"/>
  <c r="AY174" i="12"/>
  <c r="AY175" i="12"/>
  <c r="AY176" i="12"/>
  <c r="AY177" i="12"/>
  <c r="AY178" i="12"/>
  <c r="AY179" i="12"/>
  <c r="AY180" i="12"/>
  <c r="AY181" i="12"/>
  <c r="AY182" i="12"/>
  <c r="AY183" i="12"/>
  <c r="AY184" i="12"/>
  <c r="AY185" i="12"/>
  <c r="AY186" i="12"/>
  <c r="AY187" i="12"/>
  <c r="AY188" i="12"/>
  <c r="AY189" i="12"/>
  <c r="AY190" i="12"/>
  <c r="AY191" i="12"/>
  <c r="AY192" i="12"/>
  <c r="AY193" i="12"/>
  <c r="AY194" i="12"/>
  <c r="AY195" i="12"/>
  <c r="AY196" i="12"/>
  <c r="AY197" i="12"/>
  <c r="AY198" i="12"/>
  <c r="AY199" i="12"/>
  <c r="AY200" i="12"/>
  <c r="AY201" i="12"/>
  <c r="AY202" i="12"/>
  <c r="AY203" i="12"/>
  <c r="AY204" i="12"/>
  <c r="AY205" i="12"/>
  <c r="AY206" i="12"/>
  <c r="AY207" i="12"/>
  <c r="AY208" i="12"/>
  <c r="AY209" i="12"/>
  <c r="AY210" i="12"/>
  <c r="AY211" i="12"/>
  <c r="AY212" i="12"/>
  <c r="AY213" i="12"/>
  <c r="AY214" i="12"/>
  <c r="AY215" i="12"/>
  <c r="AY216" i="12"/>
  <c r="AY217" i="12"/>
  <c r="AY218" i="12"/>
  <c r="AY219" i="12"/>
  <c r="AY220" i="12"/>
  <c r="AY221" i="12"/>
  <c r="AY222" i="12"/>
  <c r="AY223" i="12"/>
  <c r="AY224" i="12"/>
  <c r="AY225" i="12"/>
  <c r="AY226" i="12"/>
  <c r="AY227" i="12"/>
  <c r="AY228" i="12"/>
  <c r="AY229" i="12"/>
  <c r="AY230" i="12"/>
  <c r="AY231" i="12"/>
  <c r="AY232" i="12"/>
  <c r="AY233" i="12"/>
  <c r="AY234" i="12"/>
  <c r="AY235" i="12"/>
  <c r="AY236" i="12"/>
  <c r="AY237" i="12"/>
  <c r="AY238" i="12"/>
  <c r="AY239" i="12"/>
  <c r="AY240" i="12"/>
  <c r="AY241" i="12"/>
  <c r="AY242" i="12"/>
  <c r="AY243" i="12"/>
  <c r="AY244" i="12"/>
  <c r="AY245" i="12"/>
  <c r="AY246" i="12"/>
  <c r="AY247" i="12"/>
  <c r="AY248" i="12"/>
  <c r="AY249" i="12"/>
  <c r="AY250" i="12"/>
  <c r="AY251" i="12"/>
  <c r="AY252" i="12"/>
  <c r="AY253" i="12"/>
  <c r="AY254" i="12"/>
  <c r="AY255" i="12"/>
  <c r="AY256" i="12"/>
  <c r="AY257" i="12"/>
  <c r="AY258" i="12"/>
  <c r="AY259" i="12"/>
  <c r="AY260" i="12"/>
  <c r="AY261" i="12"/>
  <c r="AY262" i="12"/>
  <c r="AY263" i="12"/>
  <c r="AY264" i="12"/>
  <c r="AY265" i="12"/>
  <c r="AY266" i="12"/>
  <c r="AY267" i="12"/>
  <c r="AY268" i="12"/>
  <c r="AY269" i="12"/>
  <c r="AY270" i="12"/>
  <c r="AY271" i="12"/>
  <c r="AY272" i="12"/>
  <c r="AY273" i="12"/>
  <c r="AY274" i="12"/>
  <c r="AY275" i="12"/>
  <c r="AY276" i="12"/>
  <c r="AY277" i="12"/>
  <c r="AY278" i="12"/>
  <c r="AY279" i="12"/>
  <c r="AY280" i="12"/>
  <c r="AY281" i="12"/>
  <c r="AY282" i="12"/>
  <c r="AY283" i="12"/>
  <c r="AY284" i="12"/>
  <c r="AY285" i="12"/>
  <c r="AY286" i="12"/>
  <c r="AY287" i="12"/>
  <c r="AY288" i="12"/>
  <c r="AY289" i="12"/>
  <c r="AY290" i="12"/>
  <c r="AY291" i="12"/>
  <c r="AY292" i="12"/>
  <c r="AY293" i="12"/>
  <c r="AY294" i="12"/>
  <c r="AY295" i="12"/>
  <c r="AY296" i="12"/>
  <c r="AY297" i="12"/>
  <c r="AY298" i="12"/>
  <c r="AY299" i="12"/>
  <c r="AY300" i="12"/>
  <c r="AY301" i="12"/>
  <c r="AY302" i="12"/>
  <c r="AY303" i="12"/>
  <c r="AY304" i="12"/>
  <c r="AY305" i="12"/>
  <c r="AY306" i="12"/>
  <c r="AY307" i="12"/>
  <c r="AY308" i="12"/>
  <c r="AY309" i="12"/>
  <c r="AY310" i="12"/>
  <c r="AY311" i="12"/>
  <c r="AY312" i="12"/>
  <c r="AY313" i="12"/>
  <c r="AY314" i="12"/>
  <c r="AY315" i="12"/>
  <c r="AY316" i="12"/>
  <c r="AY317" i="12"/>
  <c r="AY318" i="12"/>
  <c r="AY319" i="12"/>
  <c r="AY320" i="12"/>
  <c r="AY321" i="12"/>
  <c r="AY322" i="12"/>
  <c r="AY323" i="12"/>
  <c r="AY324" i="12"/>
  <c r="AY325" i="12"/>
  <c r="AY326" i="12"/>
  <c r="AY327" i="12"/>
  <c r="AY328" i="12"/>
  <c r="AY329" i="12"/>
  <c r="AY330" i="12"/>
  <c r="AY331" i="12"/>
  <c r="AY332" i="12"/>
  <c r="AY333" i="12"/>
  <c r="AY334" i="12"/>
  <c r="AY335" i="12"/>
  <c r="AY336" i="12"/>
  <c r="AY337" i="12"/>
  <c r="AY338" i="12"/>
  <c r="AY339" i="12"/>
  <c r="AY340" i="12"/>
  <c r="AY341" i="12"/>
  <c r="AY342" i="12"/>
  <c r="AY343" i="12"/>
  <c r="AY344" i="12"/>
  <c r="AY345" i="12"/>
  <c r="AY346" i="12"/>
  <c r="AY347" i="12"/>
  <c r="AY348" i="12"/>
  <c r="AY349" i="12"/>
  <c r="AY350" i="12"/>
  <c r="AY351" i="12"/>
  <c r="AY352" i="12"/>
  <c r="AY353" i="12"/>
  <c r="AY354" i="12"/>
  <c r="AY355" i="12"/>
  <c r="AY356" i="12"/>
  <c r="AY357" i="12"/>
  <c r="AY358" i="12"/>
  <c r="AY359" i="12"/>
  <c r="AY360" i="12"/>
  <c r="AY361" i="12"/>
  <c r="AY362" i="12"/>
  <c r="AY363" i="12"/>
  <c r="AY364" i="12"/>
  <c r="AY365" i="12"/>
  <c r="AY366" i="12"/>
  <c r="AY367" i="12"/>
  <c r="AY368" i="12"/>
  <c r="AY369" i="12"/>
  <c r="AY370" i="12"/>
  <c r="AY371" i="12"/>
  <c r="AY372" i="12"/>
  <c r="AY373" i="12"/>
  <c r="AY374" i="12"/>
  <c r="AY375" i="12"/>
  <c r="AY376" i="12"/>
  <c r="AY377" i="12"/>
  <c r="AY378" i="12"/>
  <c r="AY379" i="12"/>
  <c r="AY380" i="12"/>
  <c r="AY381" i="12"/>
  <c r="AY382" i="12"/>
  <c r="AY383" i="12"/>
  <c r="AY384" i="12"/>
  <c r="AY385" i="12"/>
  <c r="AY386" i="12"/>
  <c r="AY387" i="12"/>
  <c r="AY388" i="12"/>
  <c r="AY389" i="12"/>
  <c r="AY390" i="12"/>
  <c r="AY391" i="12"/>
  <c r="AY392" i="12"/>
  <c r="AY393" i="12"/>
  <c r="AY394" i="12"/>
  <c r="AY395" i="12"/>
  <c r="AY396" i="12"/>
  <c r="AY397" i="12"/>
  <c r="AY398" i="12"/>
  <c r="AY399" i="12"/>
  <c r="AY400" i="12"/>
  <c r="AY401" i="12"/>
  <c r="AY402" i="12"/>
  <c r="AY403" i="12"/>
  <c r="AY404" i="12"/>
  <c r="AY405" i="12"/>
  <c r="AY406" i="12"/>
  <c r="AY407" i="12"/>
  <c r="AY408" i="12"/>
  <c r="AY409" i="12"/>
  <c r="AY410" i="12"/>
  <c r="AY411" i="12"/>
  <c r="AY412" i="12"/>
  <c r="AY413" i="12"/>
  <c r="AY414" i="12"/>
  <c r="AY415" i="12"/>
  <c r="AY416" i="12"/>
  <c r="AY417" i="12"/>
  <c r="AY418" i="12"/>
  <c r="AY419" i="12"/>
  <c r="AY420" i="12"/>
  <c r="AY421" i="12"/>
  <c r="AY422" i="12"/>
  <c r="AY423" i="12"/>
  <c r="AY424" i="12"/>
  <c r="AY425" i="12"/>
  <c r="AY426" i="12"/>
  <c r="AY427" i="12"/>
  <c r="AY428" i="12"/>
  <c r="AY429" i="12"/>
  <c r="AY430" i="12"/>
  <c r="AY431" i="12"/>
  <c r="AY432" i="12"/>
  <c r="AY433" i="12"/>
  <c r="AY434" i="12"/>
  <c r="AY435" i="12"/>
  <c r="AY436" i="12"/>
  <c r="AY437" i="12"/>
  <c r="AY438" i="12"/>
  <c r="AY439" i="12"/>
  <c r="AY440" i="12"/>
  <c r="AY441" i="12"/>
  <c r="AY442" i="12"/>
  <c r="AY443" i="12"/>
  <c r="AY444" i="12"/>
  <c r="AY445" i="12"/>
  <c r="AY446" i="12"/>
  <c r="AY447" i="12"/>
  <c r="AY448" i="12"/>
  <c r="AY449" i="12"/>
  <c r="AY450" i="12"/>
  <c r="AY451" i="12"/>
  <c r="AY452" i="12"/>
  <c r="AY453" i="12"/>
  <c r="AY454" i="12"/>
  <c r="AY455" i="12"/>
  <c r="AY456" i="12"/>
  <c r="AY457" i="12"/>
  <c r="AY458" i="12"/>
  <c r="AY459" i="12"/>
  <c r="AY460" i="12"/>
  <c r="AY461" i="12"/>
  <c r="AY462" i="12"/>
  <c r="AY463" i="12"/>
  <c r="AX3" i="12"/>
  <c r="AX4" i="12"/>
  <c r="AX5" i="12"/>
  <c r="AX6" i="12"/>
  <c r="AX7" i="12"/>
  <c r="AX8" i="12"/>
  <c r="AX9" i="12"/>
  <c r="AX10" i="12"/>
  <c r="AX11" i="12"/>
  <c r="AX12" i="12"/>
  <c r="AX13" i="12"/>
  <c r="AX14" i="12"/>
  <c r="AX15" i="12"/>
  <c r="AX16" i="12"/>
  <c r="AX17" i="12"/>
  <c r="AX18" i="12"/>
  <c r="AX20" i="12"/>
  <c r="AX21" i="12"/>
  <c r="AX22" i="12"/>
  <c r="AX23" i="12"/>
  <c r="AX24" i="12"/>
  <c r="AX25" i="12"/>
  <c r="AX26" i="12"/>
  <c r="AX27" i="12"/>
  <c r="AX28" i="12"/>
  <c r="AX29" i="12"/>
  <c r="AX30" i="12"/>
  <c r="AX31" i="12"/>
  <c r="AX32" i="12"/>
  <c r="AX33" i="12"/>
  <c r="AX34" i="12"/>
  <c r="AX35" i="12"/>
  <c r="AX36" i="12"/>
  <c r="AX37" i="12"/>
  <c r="AX38" i="12"/>
  <c r="AX39" i="12"/>
  <c r="AX40" i="12"/>
  <c r="AX41" i="12"/>
  <c r="AX42" i="12"/>
  <c r="AX43" i="12"/>
  <c r="AX44" i="12"/>
  <c r="AX45" i="12"/>
  <c r="AX46" i="12"/>
  <c r="AX47" i="12"/>
  <c r="AX48" i="12"/>
  <c r="AX49" i="12"/>
  <c r="AX50" i="12"/>
  <c r="AX51" i="12"/>
  <c r="AX52" i="12"/>
  <c r="AX53" i="12"/>
  <c r="AX54" i="12"/>
  <c r="AX55" i="12"/>
  <c r="AX56" i="12"/>
  <c r="AX57" i="12"/>
  <c r="AX58" i="12"/>
  <c r="AX59" i="12"/>
  <c r="AX60" i="12"/>
  <c r="AX61" i="12"/>
  <c r="AX62" i="12"/>
  <c r="AX63" i="12"/>
  <c r="AX64" i="12"/>
  <c r="AX65" i="12"/>
  <c r="AX66" i="12"/>
  <c r="AX67" i="12"/>
  <c r="AX68" i="12"/>
  <c r="AX69" i="12"/>
  <c r="AX70" i="12"/>
  <c r="AX71" i="12"/>
  <c r="AX72" i="12"/>
  <c r="AX73" i="12"/>
  <c r="AX74" i="12"/>
  <c r="AX75" i="12"/>
  <c r="AX76" i="12"/>
  <c r="AX77" i="12"/>
  <c r="AX78" i="12"/>
  <c r="AX79" i="12"/>
  <c r="AX80" i="12"/>
  <c r="AX81" i="12"/>
  <c r="AX82" i="12"/>
  <c r="AX83" i="12"/>
  <c r="AX84" i="12"/>
  <c r="AX85" i="12"/>
  <c r="AX86" i="12"/>
  <c r="AX87" i="12"/>
  <c r="AX88" i="12"/>
  <c r="AX89" i="12"/>
  <c r="AX90" i="12"/>
  <c r="AX91" i="12"/>
  <c r="AX92" i="12"/>
  <c r="AX93" i="12"/>
  <c r="AX94" i="12"/>
  <c r="AX95" i="12"/>
  <c r="AX96" i="12"/>
  <c r="AX97" i="12"/>
  <c r="AX98" i="12"/>
  <c r="AX99" i="12"/>
  <c r="AX100" i="12"/>
  <c r="AX101" i="12"/>
  <c r="AX102" i="12"/>
  <c r="AX103" i="12"/>
  <c r="AX104" i="12"/>
  <c r="AX105" i="12"/>
  <c r="AX106" i="12"/>
  <c r="AX107" i="12"/>
  <c r="AX108" i="12"/>
  <c r="AX109" i="12"/>
  <c r="AX110" i="12"/>
  <c r="AX111" i="12"/>
  <c r="AX112" i="12"/>
  <c r="AX113" i="12"/>
  <c r="AX114" i="12"/>
  <c r="AX115" i="12"/>
  <c r="AX116" i="12"/>
  <c r="AX117" i="12"/>
  <c r="AX118" i="12"/>
  <c r="AX119" i="12"/>
  <c r="AX120" i="12"/>
  <c r="AX121" i="12"/>
  <c r="AX122" i="12"/>
  <c r="AX123" i="12"/>
  <c r="AX124" i="12"/>
  <c r="AX125" i="12"/>
  <c r="AX126" i="12"/>
  <c r="AX127" i="12"/>
  <c r="AX128" i="12"/>
  <c r="AX129" i="12"/>
  <c r="AX130" i="12"/>
  <c r="AX131" i="12"/>
  <c r="AX132" i="12"/>
  <c r="AX133" i="12"/>
  <c r="AX134" i="12"/>
  <c r="AX135" i="12"/>
  <c r="AX136" i="12"/>
  <c r="AX137" i="12"/>
  <c r="AX138" i="12"/>
  <c r="AX139" i="12"/>
  <c r="AX140" i="12"/>
  <c r="AX141" i="12"/>
  <c r="AX142" i="12"/>
  <c r="AX143" i="12"/>
  <c r="AX144" i="12"/>
  <c r="AX145" i="12"/>
  <c r="AX146" i="12"/>
  <c r="AX147" i="12"/>
  <c r="AX148" i="12"/>
  <c r="AX149" i="12"/>
  <c r="AX150" i="12"/>
  <c r="AX151" i="12"/>
  <c r="AX152" i="12"/>
  <c r="AX153" i="12"/>
  <c r="AX154" i="12"/>
  <c r="AX155" i="12"/>
  <c r="AX156" i="12"/>
  <c r="AX157" i="12"/>
  <c r="AX158" i="12"/>
  <c r="AX159" i="12"/>
  <c r="AX160" i="12"/>
  <c r="AX161" i="12"/>
  <c r="AX162" i="12"/>
  <c r="AX163" i="12"/>
  <c r="AX164" i="12"/>
  <c r="AX165" i="12"/>
  <c r="AX166" i="12"/>
  <c r="AX167" i="12"/>
  <c r="AX168" i="12"/>
  <c r="AX169" i="12"/>
  <c r="AX170" i="12"/>
  <c r="AX171" i="12"/>
  <c r="AX172" i="12"/>
  <c r="AX173" i="12"/>
  <c r="AX174" i="12"/>
  <c r="AX175" i="12"/>
  <c r="AX176" i="12"/>
  <c r="AX177" i="12"/>
  <c r="AX178" i="12"/>
  <c r="AX179" i="12"/>
  <c r="AX180" i="12"/>
  <c r="AX181" i="12"/>
  <c r="AX182" i="12"/>
  <c r="AX183" i="12"/>
  <c r="AX184" i="12"/>
  <c r="AX185" i="12"/>
  <c r="AX186" i="12"/>
  <c r="AX187" i="12"/>
  <c r="AX188" i="12"/>
  <c r="AX189" i="12"/>
  <c r="AX190" i="12"/>
  <c r="AX191" i="12"/>
  <c r="AX192" i="12"/>
  <c r="AX193" i="12"/>
  <c r="AX194" i="12"/>
  <c r="AX195" i="12"/>
  <c r="AX196" i="12"/>
  <c r="AX197" i="12"/>
  <c r="AX198" i="12"/>
  <c r="AX199" i="12"/>
  <c r="AX200" i="12"/>
  <c r="AX201" i="12"/>
  <c r="AX202" i="12"/>
  <c r="AX203" i="12"/>
  <c r="AX204" i="12"/>
  <c r="AX205" i="12"/>
  <c r="AX206" i="12"/>
  <c r="AX207" i="12"/>
  <c r="AX208" i="12"/>
  <c r="AX209" i="12"/>
  <c r="AX210" i="12"/>
  <c r="AX211" i="12"/>
  <c r="AX212" i="12"/>
  <c r="AX213" i="12"/>
  <c r="AX214" i="12"/>
  <c r="AX215" i="12"/>
  <c r="AX216" i="12"/>
  <c r="AX217" i="12"/>
  <c r="AX218" i="12"/>
  <c r="AX219" i="12"/>
  <c r="AX220" i="12"/>
  <c r="AX221" i="12"/>
  <c r="AX222" i="12"/>
  <c r="AX223" i="12"/>
  <c r="AX224" i="12"/>
  <c r="AX225" i="12"/>
  <c r="AX226" i="12"/>
  <c r="AX227" i="12"/>
  <c r="AX228" i="12"/>
  <c r="AX229" i="12"/>
  <c r="AX230" i="12"/>
  <c r="AX231" i="12"/>
  <c r="AX232" i="12"/>
  <c r="AX233" i="12"/>
  <c r="AX234" i="12"/>
  <c r="AX235" i="12"/>
  <c r="AX236" i="12"/>
  <c r="AX237" i="12"/>
  <c r="AX238" i="12"/>
  <c r="AX239" i="12"/>
  <c r="AX240" i="12"/>
  <c r="AX241" i="12"/>
  <c r="AX242" i="12"/>
  <c r="AX243" i="12"/>
  <c r="AX244" i="12"/>
  <c r="AX245" i="12"/>
  <c r="AX246" i="12"/>
  <c r="AX247" i="12"/>
  <c r="AX248" i="12"/>
  <c r="AX249" i="12"/>
  <c r="AX250" i="12"/>
  <c r="AX251" i="12"/>
  <c r="AX252" i="12"/>
  <c r="AX253" i="12"/>
  <c r="AX254" i="12"/>
  <c r="AX255" i="12"/>
  <c r="AX256" i="12"/>
  <c r="AX257" i="12"/>
  <c r="AX258" i="12"/>
  <c r="AX259" i="12"/>
  <c r="AX260" i="12"/>
  <c r="AX261" i="12"/>
  <c r="AX262" i="12"/>
  <c r="AX263" i="12"/>
  <c r="AX264" i="12"/>
  <c r="AX265" i="12"/>
  <c r="AX266" i="12"/>
  <c r="AX267" i="12"/>
  <c r="AX268" i="12"/>
  <c r="AX269" i="12"/>
  <c r="AX270" i="12"/>
  <c r="AX271" i="12"/>
  <c r="AX272" i="12"/>
  <c r="AX273" i="12"/>
  <c r="AX274" i="12"/>
  <c r="AX275" i="12"/>
  <c r="AX276" i="12"/>
  <c r="AX277" i="12"/>
  <c r="AX278" i="12"/>
  <c r="AX279" i="12"/>
  <c r="AX280" i="12"/>
  <c r="AX281" i="12"/>
  <c r="AX282" i="12"/>
  <c r="AX283" i="12"/>
  <c r="AX284" i="12"/>
  <c r="AX285" i="12"/>
  <c r="AX286" i="12"/>
  <c r="AX287" i="12"/>
  <c r="AX288" i="12"/>
  <c r="AX289" i="12"/>
  <c r="AX290" i="12"/>
  <c r="AX291" i="12"/>
  <c r="AX292" i="12"/>
  <c r="AX293" i="12"/>
  <c r="AX294" i="12"/>
  <c r="AX295" i="12"/>
  <c r="AX296" i="12"/>
  <c r="AX297" i="12"/>
  <c r="AX298" i="12"/>
  <c r="AX299" i="12"/>
  <c r="AX300" i="12"/>
  <c r="AX301" i="12"/>
  <c r="AX302" i="12"/>
  <c r="AX303" i="12"/>
  <c r="AX304" i="12"/>
  <c r="AX305" i="12"/>
  <c r="AX306" i="12"/>
  <c r="AX307" i="12"/>
  <c r="AX308" i="12"/>
  <c r="AX309" i="12"/>
  <c r="AX310" i="12"/>
  <c r="AX311" i="12"/>
  <c r="AX312" i="12"/>
  <c r="AX313" i="12"/>
  <c r="AX314" i="12"/>
  <c r="AX315" i="12"/>
  <c r="AX316" i="12"/>
  <c r="AX317" i="12"/>
  <c r="AX318" i="12"/>
  <c r="AX319" i="12"/>
  <c r="AX320" i="12"/>
  <c r="AX321" i="12"/>
  <c r="AX322" i="12"/>
  <c r="AX323" i="12"/>
  <c r="AX324" i="12"/>
  <c r="AX325" i="12"/>
  <c r="AX326" i="12"/>
  <c r="AX327" i="12"/>
  <c r="AX328" i="12"/>
  <c r="AX329" i="12"/>
  <c r="AX330" i="12"/>
  <c r="AX331" i="12"/>
  <c r="AX332" i="12"/>
  <c r="AX333" i="12"/>
  <c r="AX334" i="12"/>
  <c r="AX335" i="12"/>
  <c r="AX336" i="12"/>
  <c r="AX337" i="12"/>
  <c r="AX338" i="12"/>
  <c r="AX339" i="12"/>
  <c r="AX340" i="12"/>
  <c r="AX341" i="12"/>
  <c r="AX342" i="12"/>
  <c r="AX343" i="12"/>
  <c r="AX344" i="12"/>
  <c r="AX345" i="12"/>
  <c r="AX346" i="12"/>
  <c r="AX347" i="12"/>
  <c r="AX348" i="12"/>
  <c r="AX349" i="12"/>
  <c r="AX350" i="12"/>
  <c r="AX351" i="12"/>
  <c r="AX352" i="12"/>
  <c r="AX353" i="12"/>
  <c r="AX354" i="12"/>
  <c r="AX355" i="12"/>
  <c r="AX356" i="12"/>
  <c r="AX357" i="12"/>
  <c r="AX358" i="12"/>
  <c r="AX359" i="12"/>
  <c r="AX360" i="12"/>
  <c r="AX361" i="12"/>
  <c r="AX362" i="12"/>
  <c r="AX363" i="12"/>
  <c r="AX364" i="12"/>
  <c r="AX365" i="12"/>
  <c r="AX366" i="12"/>
  <c r="AX367" i="12"/>
  <c r="AX368" i="12"/>
  <c r="AX369" i="12"/>
  <c r="AX370" i="12"/>
  <c r="AX371" i="12"/>
  <c r="AX372" i="12"/>
  <c r="AX373" i="12"/>
  <c r="AX374" i="12"/>
  <c r="AX375" i="12"/>
  <c r="AX376" i="12"/>
  <c r="AX377" i="12"/>
  <c r="AX378" i="12"/>
  <c r="AX379" i="12"/>
  <c r="AX380" i="12"/>
  <c r="AX381" i="12"/>
  <c r="AX382" i="12"/>
  <c r="AX383" i="12"/>
  <c r="AX384" i="12"/>
  <c r="AX385" i="12"/>
  <c r="AX386" i="12"/>
  <c r="AX387" i="12"/>
  <c r="AX388" i="12"/>
  <c r="AX389" i="12"/>
  <c r="AX390" i="12"/>
  <c r="AX391" i="12"/>
  <c r="AX392" i="12"/>
  <c r="AX393" i="12"/>
  <c r="AX394" i="12"/>
  <c r="AX395" i="12"/>
  <c r="AX396" i="12"/>
  <c r="AX397" i="12"/>
  <c r="AX398" i="12"/>
  <c r="AX399" i="12"/>
  <c r="AX400" i="12"/>
  <c r="AX401" i="12"/>
  <c r="AX402" i="12"/>
  <c r="AX403" i="12"/>
  <c r="AX404" i="12"/>
  <c r="AX405" i="12"/>
  <c r="AX406" i="12"/>
  <c r="AX407" i="12"/>
  <c r="AX408" i="12"/>
  <c r="AX409" i="12"/>
  <c r="AX410" i="12"/>
  <c r="AX411" i="12"/>
  <c r="AX412" i="12"/>
  <c r="AX413" i="12"/>
  <c r="AX414" i="12"/>
  <c r="AX415" i="12"/>
  <c r="AX416" i="12"/>
  <c r="AX417" i="12"/>
  <c r="AX418" i="12"/>
  <c r="AX419" i="12"/>
  <c r="AX420" i="12"/>
  <c r="AX421" i="12"/>
  <c r="AX422" i="12"/>
  <c r="AX423" i="12"/>
  <c r="AX424" i="12"/>
  <c r="AX425" i="12"/>
  <c r="AX426" i="12"/>
  <c r="AX427" i="12"/>
  <c r="AX428" i="12"/>
  <c r="AX429" i="12"/>
  <c r="AX430" i="12"/>
  <c r="AX431" i="12"/>
  <c r="AX432" i="12"/>
  <c r="AX433" i="12"/>
  <c r="AX434" i="12"/>
  <c r="AX435" i="12"/>
  <c r="AX436" i="12"/>
  <c r="AX437" i="12"/>
  <c r="AX438" i="12"/>
  <c r="AX439" i="12"/>
  <c r="AX440" i="12"/>
  <c r="AX441" i="12"/>
  <c r="AX442" i="12"/>
  <c r="AX443" i="12"/>
  <c r="AX444" i="12"/>
  <c r="AX445" i="12"/>
  <c r="AX446" i="12"/>
  <c r="AX447" i="12"/>
  <c r="AX448" i="12"/>
  <c r="AX449" i="12"/>
  <c r="AX450" i="12"/>
  <c r="AX451" i="12"/>
  <c r="AX452" i="12"/>
  <c r="AX453" i="12"/>
  <c r="AX454" i="12"/>
  <c r="AX455" i="12"/>
  <c r="AX456" i="12"/>
  <c r="AX457" i="12"/>
  <c r="AX458" i="12"/>
  <c r="AX459" i="12"/>
  <c r="AX460" i="12"/>
  <c r="AX461" i="12"/>
  <c r="AX462" i="12"/>
  <c r="AX463" i="12"/>
  <c r="AX2" i="12"/>
  <c r="AY2" i="12"/>
  <c r="AZ2" i="12"/>
  <c r="BA2" i="12"/>
  <c r="BB2" i="12"/>
  <c r="BC2" i="12"/>
  <c r="BD2" i="12"/>
  <c r="BE2" i="12"/>
  <c r="BF2" i="12"/>
  <c r="BG2" i="12"/>
  <c r="BH2" i="12"/>
  <c r="BI2" i="12"/>
  <c r="BJ2" i="12"/>
  <c r="BK2" i="12"/>
  <c r="BL2" i="12"/>
  <c r="BM2" i="12"/>
  <c r="BN2" i="12"/>
  <c r="BO2" i="12"/>
  <c r="BP2" i="12"/>
  <c r="BQ2" i="12"/>
  <c r="BR2" i="12"/>
  <c r="BS2" i="12"/>
  <c r="BT2" i="12"/>
  <c r="BU2" i="12"/>
  <c r="BV2" i="12"/>
  <c r="BW2" i="12"/>
  <c r="BX2" i="12"/>
  <c r="BY2" i="12"/>
  <c r="BZ2" i="12"/>
  <c r="CA2" i="12"/>
  <c r="CB2" i="12"/>
  <c r="AW3" i="12"/>
  <c r="AW4" i="12"/>
  <c r="AW5" i="12"/>
  <c r="AW6" i="12"/>
  <c r="AW7" i="12"/>
  <c r="AW8" i="12"/>
  <c r="AW9" i="12"/>
  <c r="AW10" i="12"/>
  <c r="AW11" i="12"/>
  <c r="AW12" i="12"/>
  <c r="AW13" i="12"/>
  <c r="AW14" i="12"/>
  <c r="AW15" i="12"/>
  <c r="AW16" i="12"/>
  <c r="AW17" i="12"/>
  <c r="AW18" i="12"/>
  <c r="AW20" i="12"/>
  <c r="AW21" i="12"/>
  <c r="AW22" i="12"/>
  <c r="AW23" i="12"/>
  <c r="AW24" i="12"/>
  <c r="AW25" i="12"/>
  <c r="AW26" i="12"/>
  <c r="AW27" i="12"/>
  <c r="AW28" i="12"/>
  <c r="AW29" i="12"/>
  <c r="AW30" i="12"/>
  <c r="AW31" i="12"/>
  <c r="AW32" i="12"/>
  <c r="AW33" i="12"/>
  <c r="AW34" i="12"/>
  <c r="AW35" i="12"/>
  <c r="AW36" i="12"/>
  <c r="AW37" i="12"/>
  <c r="AW38" i="12"/>
  <c r="AW39" i="12"/>
  <c r="AW40" i="12"/>
  <c r="AW41" i="12"/>
  <c r="AW42" i="12"/>
  <c r="AW43" i="12"/>
  <c r="AW44" i="12"/>
  <c r="AW45" i="12"/>
  <c r="AW46" i="12"/>
  <c r="AW47" i="12"/>
  <c r="AW48" i="12"/>
  <c r="AW49" i="12"/>
  <c r="AW50" i="12"/>
  <c r="AW51" i="12"/>
  <c r="AW52" i="12"/>
  <c r="AW53" i="12"/>
  <c r="AW54" i="12"/>
  <c r="AW55" i="12"/>
  <c r="AW56" i="12"/>
  <c r="AW57" i="12"/>
  <c r="AW58" i="12"/>
  <c r="AW59" i="12"/>
  <c r="AW60" i="12"/>
  <c r="AW61" i="12"/>
  <c r="AW62" i="12"/>
  <c r="AW63" i="12"/>
  <c r="AW65" i="12"/>
  <c r="AW66" i="12"/>
  <c r="AW67" i="12"/>
  <c r="AW70" i="12"/>
  <c r="AW71" i="12"/>
  <c r="AW72" i="12"/>
  <c r="AW73" i="12"/>
  <c r="AW74" i="12"/>
  <c r="AW75" i="12"/>
  <c r="AW76" i="12"/>
  <c r="AW77" i="12"/>
  <c r="AW78" i="12"/>
  <c r="AW79" i="12"/>
  <c r="AW80" i="12"/>
  <c r="AW81" i="12"/>
  <c r="AW82" i="12"/>
  <c r="AW83" i="12"/>
  <c r="AW84" i="12"/>
  <c r="AW85" i="12"/>
  <c r="AW86" i="12"/>
  <c r="AW87" i="12"/>
  <c r="AW88" i="12"/>
  <c r="AW89" i="12"/>
  <c r="AW90" i="12"/>
  <c r="AW91" i="12"/>
  <c r="AW92" i="12"/>
  <c r="AW93" i="12"/>
  <c r="AW94" i="12"/>
  <c r="AW95" i="12"/>
  <c r="AW96" i="12"/>
  <c r="AW97" i="12"/>
  <c r="AW98" i="12"/>
  <c r="AW99" i="12"/>
  <c r="AW100" i="12"/>
  <c r="AW101" i="12"/>
  <c r="AW102" i="12"/>
  <c r="AW103" i="12"/>
  <c r="AW104" i="12"/>
  <c r="AW105" i="12"/>
  <c r="AW106" i="12"/>
  <c r="AW107" i="12"/>
  <c r="AW108" i="12"/>
  <c r="AW109" i="12"/>
  <c r="AW110" i="12"/>
  <c r="AW111" i="12"/>
  <c r="AW112" i="12"/>
  <c r="AW113" i="12"/>
  <c r="AW114" i="12"/>
  <c r="AW115" i="12"/>
  <c r="AW116" i="12"/>
  <c r="AW117" i="12"/>
  <c r="AW118" i="12"/>
  <c r="AW119" i="12"/>
  <c r="AW120" i="12"/>
  <c r="AW121" i="12"/>
  <c r="AW122" i="12"/>
  <c r="AW123" i="12"/>
  <c r="AW124" i="12"/>
  <c r="AW125" i="12"/>
  <c r="AW126" i="12"/>
  <c r="AW127" i="12"/>
  <c r="AW128" i="12"/>
  <c r="AW129" i="12"/>
  <c r="AW130" i="12"/>
  <c r="AW131" i="12"/>
  <c r="AW132" i="12"/>
  <c r="AW133" i="12"/>
  <c r="AW134" i="12"/>
  <c r="AW135" i="12"/>
  <c r="AW136" i="12"/>
  <c r="AW137" i="12"/>
  <c r="AW138" i="12"/>
  <c r="AW139" i="12"/>
  <c r="AW140" i="12"/>
  <c r="AW141" i="12"/>
  <c r="AW142" i="12"/>
  <c r="AW144" i="12"/>
  <c r="AW147" i="12"/>
  <c r="AW149" i="12"/>
  <c r="AW150" i="12"/>
  <c r="AW151" i="12"/>
  <c r="AW152" i="12"/>
  <c r="AW153" i="12"/>
  <c r="AW154" i="12"/>
  <c r="AW155" i="12"/>
  <c r="AW156" i="12"/>
  <c r="AW157" i="12"/>
  <c r="AW158" i="12"/>
  <c r="AW159" i="12"/>
  <c r="AW160" i="12"/>
  <c r="AW162" i="12"/>
  <c r="AW165" i="12"/>
  <c r="AW166" i="12"/>
  <c r="AW167" i="12"/>
  <c r="AW168" i="12"/>
  <c r="AW169" i="12"/>
  <c r="AW170" i="12"/>
  <c r="AW171" i="12"/>
  <c r="AW172" i="12"/>
  <c r="AW173" i="12"/>
  <c r="AW174" i="12"/>
  <c r="AW175" i="12"/>
  <c r="AW176" i="12"/>
  <c r="AW177" i="12"/>
  <c r="AW178" i="12"/>
  <c r="AW179" i="12"/>
  <c r="AW180" i="12"/>
  <c r="AW181" i="12"/>
  <c r="AW182" i="12"/>
  <c r="AW183" i="12"/>
  <c r="AW184" i="12"/>
  <c r="AW185" i="12"/>
  <c r="AW186" i="12"/>
  <c r="AW187" i="12"/>
  <c r="AW188" i="12"/>
  <c r="AW189" i="12"/>
  <c r="AW190" i="12"/>
  <c r="AW191" i="12"/>
  <c r="AW192" i="12"/>
  <c r="AW193" i="12"/>
  <c r="AW194" i="12"/>
  <c r="AW195" i="12"/>
  <c r="AW196" i="12"/>
  <c r="AW198" i="12"/>
  <c r="AW199" i="12"/>
  <c r="AW200" i="12"/>
  <c r="AW201" i="12"/>
  <c r="AW202" i="12"/>
  <c r="AW203" i="12"/>
  <c r="AW204" i="12"/>
  <c r="AW205" i="12"/>
  <c r="AW207" i="12"/>
  <c r="AW210" i="12"/>
  <c r="AW211" i="12"/>
  <c r="AW212" i="12"/>
  <c r="AW213" i="12"/>
  <c r="AW214" i="12"/>
  <c r="AW215" i="12"/>
  <c r="AW216" i="12"/>
  <c r="AW217" i="12"/>
  <c r="AW218" i="12"/>
  <c r="AW219" i="12"/>
  <c r="AW220" i="12"/>
  <c r="AW221" i="12"/>
  <c r="AW222" i="12"/>
  <c r="AW223" i="12"/>
  <c r="AW224" i="12"/>
  <c r="AW225" i="12"/>
  <c r="AW226" i="12"/>
  <c r="AW227" i="12"/>
  <c r="AW228" i="12"/>
  <c r="AW229" i="12"/>
  <c r="AW230" i="12"/>
  <c r="AW231" i="12"/>
  <c r="AW232" i="12"/>
  <c r="AW233" i="12"/>
  <c r="AW234" i="12"/>
  <c r="AW235" i="12"/>
  <c r="AW236" i="12"/>
  <c r="AW237" i="12"/>
  <c r="AW238" i="12"/>
  <c r="AW239" i="12"/>
  <c r="AW240" i="12"/>
  <c r="AW241" i="12"/>
  <c r="AW242" i="12"/>
  <c r="AW243" i="12"/>
  <c r="AW244" i="12"/>
  <c r="AW245" i="12"/>
  <c r="AW246" i="12"/>
  <c r="AW247" i="12"/>
  <c r="AW248" i="12"/>
  <c r="AW249" i="12"/>
  <c r="AW250" i="12"/>
  <c r="AW251" i="12"/>
  <c r="AW252" i="12"/>
  <c r="AW253" i="12"/>
  <c r="AW254" i="12"/>
  <c r="AW255" i="12"/>
  <c r="AW256" i="12"/>
  <c r="AW257" i="12"/>
  <c r="AW258" i="12"/>
  <c r="AW259" i="12"/>
  <c r="AW260" i="12"/>
  <c r="AW261" i="12"/>
  <c r="AW262" i="12"/>
  <c r="AW263" i="12"/>
  <c r="AW264" i="12"/>
  <c r="AW265" i="12"/>
  <c r="AW266" i="12"/>
  <c r="AW267" i="12"/>
  <c r="AW268" i="12"/>
  <c r="AW269" i="12"/>
  <c r="AW270" i="12"/>
  <c r="AW271" i="12"/>
  <c r="AW272" i="12"/>
  <c r="AW273" i="12"/>
  <c r="AW274" i="12"/>
  <c r="AW275" i="12"/>
  <c r="AW276" i="12"/>
  <c r="AW277" i="12"/>
  <c r="AW278" i="12"/>
  <c r="AW279" i="12"/>
  <c r="AW280" i="12"/>
  <c r="AW281" i="12"/>
  <c r="AW282" i="12"/>
  <c r="AW283" i="12"/>
  <c r="AW284" i="12"/>
  <c r="AW285" i="12"/>
  <c r="AW286" i="12"/>
  <c r="AW287" i="12"/>
  <c r="AW288" i="12"/>
  <c r="AW289" i="12"/>
  <c r="AW290" i="12"/>
  <c r="AW291" i="12"/>
  <c r="AW292" i="12"/>
  <c r="AW293" i="12"/>
  <c r="AW294" i="12"/>
  <c r="AW295" i="12"/>
  <c r="AW296" i="12"/>
  <c r="AW297" i="12"/>
  <c r="AW298" i="12"/>
  <c r="AW299" i="12"/>
  <c r="AW300" i="12"/>
  <c r="AW301" i="12"/>
  <c r="AW302" i="12"/>
  <c r="AW303" i="12"/>
  <c r="AW304" i="12"/>
  <c r="AW305" i="12"/>
  <c r="AW306" i="12"/>
  <c r="AW307" i="12"/>
  <c r="AW308" i="12"/>
  <c r="AW309" i="12"/>
  <c r="AW310" i="12"/>
  <c r="AW311" i="12"/>
  <c r="AW312" i="12"/>
  <c r="AW313" i="12"/>
  <c r="AW314" i="12"/>
  <c r="AW315" i="12"/>
  <c r="AW316" i="12"/>
  <c r="AW317" i="12"/>
  <c r="AW318" i="12"/>
  <c r="AW319" i="12"/>
  <c r="AW320" i="12"/>
  <c r="AW321" i="12"/>
  <c r="AW322" i="12"/>
  <c r="AW323" i="12"/>
  <c r="AW324" i="12"/>
  <c r="AW325" i="12"/>
  <c r="AW326" i="12"/>
  <c r="AW327" i="12"/>
  <c r="AW328" i="12"/>
  <c r="AW329" i="12"/>
  <c r="AW330" i="12"/>
  <c r="AW331" i="12"/>
  <c r="AW332" i="12"/>
  <c r="AW333" i="12"/>
  <c r="AW334" i="12"/>
  <c r="AW335" i="12"/>
  <c r="AW336" i="12"/>
  <c r="AW337" i="12"/>
  <c r="AW338" i="12"/>
  <c r="AW339" i="12"/>
  <c r="AW340" i="12"/>
  <c r="AW341" i="12"/>
  <c r="AW342" i="12"/>
  <c r="AW343" i="12"/>
  <c r="AW344" i="12"/>
  <c r="AW345" i="12"/>
  <c r="AW346" i="12"/>
  <c r="AW347" i="12"/>
  <c r="AW348" i="12"/>
  <c r="AW349" i="12"/>
  <c r="AW350" i="12"/>
  <c r="AW351" i="12"/>
  <c r="AW352" i="12"/>
  <c r="AW353" i="12"/>
  <c r="AW354" i="12"/>
  <c r="AW355" i="12"/>
  <c r="AW356" i="12"/>
  <c r="AW357" i="12"/>
  <c r="AW358" i="12"/>
  <c r="AW359" i="12"/>
  <c r="AW360" i="12"/>
  <c r="AW361" i="12"/>
  <c r="AW362" i="12"/>
  <c r="AW363" i="12"/>
  <c r="AW364" i="12"/>
  <c r="AW365" i="12"/>
  <c r="AW366" i="12"/>
  <c r="AW367" i="12"/>
  <c r="AW368" i="12"/>
  <c r="AW369" i="12"/>
  <c r="AW370" i="12"/>
  <c r="AW371" i="12"/>
  <c r="AW372" i="12"/>
  <c r="AW373" i="12"/>
  <c r="AW374" i="12"/>
  <c r="AW375" i="12"/>
  <c r="AW376" i="12"/>
  <c r="AW377" i="12"/>
  <c r="AW378" i="12"/>
  <c r="AW379" i="12"/>
  <c r="AW380" i="12"/>
  <c r="AW381" i="12"/>
  <c r="AW382" i="12"/>
  <c r="AW383" i="12"/>
  <c r="AW384" i="12"/>
  <c r="AW385" i="12"/>
  <c r="AW386" i="12"/>
  <c r="AW387" i="12"/>
  <c r="AW388" i="12"/>
  <c r="AW389" i="12"/>
  <c r="AW390" i="12"/>
  <c r="AW391" i="12"/>
  <c r="AW392" i="12"/>
  <c r="AW393" i="12"/>
  <c r="AW394" i="12"/>
  <c r="AW395" i="12"/>
  <c r="AW396" i="12"/>
  <c r="AW397" i="12"/>
  <c r="AW398" i="12"/>
  <c r="AW399" i="12"/>
  <c r="AW400" i="12"/>
  <c r="AW401" i="12"/>
  <c r="AW402" i="12"/>
  <c r="AW403" i="12"/>
  <c r="AW404" i="12"/>
  <c r="AW405" i="12"/>
  <c r="AW406" i="12"/>
  <c r="AW407" i="12"/>
  <c r="AW408" i="12"/>
  <c r="AW409" i="12"/>
  <c r="AW410" i="12"/>
  <c r="AW411" i="12"/>
  <c r="AW412" i="12"/>
  <c r="AW413" i="12"/>
  <c r="AW414" i="12"/>
  <c r="AW415" i="12"/>
  <c r="AW416" i="12"/>
  <c r="AW417" i="12"/>
  <c r="AW418" i="12"/>
  <c r="AW419" i="12"/>
  <c r="AW420" i="12"/>
  <c r="AW421" i="12"/>
  <c r="AW422" i="12"/>
  <c r="AW423" i="12"/>
  <c r="AW424" i="12"/>
  <c r="AW425" i="12"/>
  <c r="AW426" i="12"/>
  <c r="AW427" i="12"/>
  <c r="AW428" i="12"/>
  <c r="AW429" i="12"/>
  <c r="AW430" i="12"/>
  <c r="AW431" i="12"/>
  <c r="AW432" i="12"/>
  <c r="AW433" i="12"/>
  <c r="AW434" i="12"/>
  <c r="AW435" i="12"/>
  <c r="AW436" i="12"/>
  <c r="AW437" i="12"/>
  <c r="AW438" i="12"/>
  <c r="AW439" i="12"/>
  <c r="AW440" i="12"/>
  <c r="AW441" i="12"/>
  <c r="AW442" i="12"/>
  <c r="AW443" i="12"/>
  <c r="AW444" i="12"/>
  <c r="AW445" i="12"/>
  <c r="AW446" i="12"/>
  <c r="AW447" i="12"/>
  <c r="AW448" i="12"/>
  <c r="AW449" i="12"/>
  <c r="AW450" i="12"/>
  <c r="AW451" i="12"/>
  <c r="AW452" i="12"/>
  <c r="AW453" i="12"/>
  <c r="AW454" i="12"/>
  <c r="AW455" i="12"/>
  <c r="AW456" i="12"/>
  <c r="AW457" i="12"/>
  <c r="AW458" i="12"/>
  <c r="AW459" i="12"/>
  <c r="AW460" i="12"/>
  <c r="AW461" i="12"/>
  <c r="AW462" i="12"/>
  <c r="AW2" i="12"/>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J46" i="14"/>
  <c r="J47" i="14"/>
  <c r="J48" i="14"/>
  <c r="J49" i="14"/>
  <c r="J45" i="14"/>
  <c r="K46" i="14"/>
  <c r="K47" i="14"/>
  <c r="K48" i="14"/>
  <c r="K49" i="14"/>
  <c r="K45" i="14"/>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F462" i="10"/>
  <c r="G462" i="10"/>
  <c r="F463" i="10"/>
  <c r="G463" i="10"/>
  <c r="F464" i="10"/>
  <c r="G464" i="10"/>
  <c r="F465" i="10"/>
  <c r="G465" i="10"/>
  <c r="F466" i="10"/>
  <c r="G466" i="10"/>
  <c r="F467" i="10"/>
  <c r="G467" i="10"/>
  <c r="F468" i="10"/>
  <c r="G468" i="10"/>
  <c r="F469" i="10"/>
  <c r="G469" i="10"/>
  <c r="F470" i="10"/>
  <c r="G470" i="10"/>
  <c r="F471" i="10"/>
  <c r="G471" i="10"/>
  <c r="F472" i="10"/>
  <c r="G472" i="10"/>
  <c r="F473" i="10"/>
  <c r="G473" i="10"/>
  <c r="F474" i="10"/>
  <c r="G474" i="10"/>
  <c r="F475" i="10"/>
  <c r="G475" i="10"/>
  <c r="F476" i="10"/>
  <c r="G476" i="10"/>
  <c r="F477" i="10"/>
  <c r="G477" i="10"/>
  <c r="F478" i="10"/>
  <c r="G478" i="10"/>
  <c r="F479" i="10"/>
  <c r="G479" i="10"/>
  <c r="F480" i="10"/>
  <c r="G480" i="10"/>
  <c r="F481" i="10"/>
  <c r="G481" i="10"/>
  <c r="F482" i="10"/>
  <c r="G482" i="10"/>
  <c r="F483" i="10"/>
  <c r="G483" i="10"/>
  <c r="F484" i="10"/>
  <c r="G484" i="10"/>
  <c r="F485" i="10"/>
  <c r="G485" i="10"/>
  <c r="F486" i="10"/>
  <c r="G486" i="10"/>
  <c r="F487" i="10"/>
  <c r="G487" i="10"/>
  <c r="F488" i="10"/>
  <c r="G488" i="10"/>
  <c r="F489" i="10"/>
  <c r="G489" i="10"/>
  <c r="F490" i="10"/>
  <c r="G490" i="10"/>
  <c r="F491" i="10"/>
  <c r="G491" i="10"/>
  <c r="F492" i="10"/>
  <c r="G492" i="10"/>
  <c r="F493" i="10"/>
  <c r="G493" i="10"/>
  <c r="F494" i="10"/>
  <c r="G494" i="10"/>
  <c r="F495" i="10"/>
  <c r="G495" i="10"/>
  <c r="F496" i="10"/>
  <c r="G496" i="10"/>
  <c r="F497" i="10"/>
  <c r="G497" i="10"/>
  <c r="F498" i="10"/>
  <c r="G498" i="10"/>
  <c r="F499" i="10"/>
  <c r="G499" i="10"/>
  <c r="F500" i="10"/>
  <c r="G500" i="10"/>
  <c r="F501" i="10"/>
  <c r="G501" i="10"/>
  <c r="F502" i="10"/>
  <c r="G502" i="10"/>
  <c r="F503" i="10"/>
  <c r="G503" i="10"/>
  <c r="F504" i="10"/>
  <c r="G504" i="10"/>
  <c r="F505" i="10"/>
  <c r="G505" i="10"/>
  <c r="F506" i="10"/>
  <c r="G506" i="10"/>
  <c r="F507" i="10"/>
  <c r="G507" i="10"/>
  <c r="F508" i="10"/>
  <c r="G508" i="10"/>
  <c r="F509" i="10"/>
  <c r="G509" i="10"/>
  <c r="F510" i="10"/>
  <c r="G510"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2" i="10"/>
  <c r="H510" i="16" l="1"/>
  <c r="I510" i="16"/>
  <c r="J510" i="16"/>
  <c r="H511" i="16"/>
  <c r="I511" i="16"/>
  <c r="J511" i="16"/>
  <c r="H512" i="16"/>
  <c r="I512" i="16"/>
  <c r="J512" i="16"/>
  <c r="H513" i="16"/>
  <c r="I513" i="16"/>
  <c r="J513" i="16"/>
  <c r="H514" i="16"/>
  <c r="I514" i="16"/>
  <c r="J514" i="16"/>
  <c r="H515" i="16"/>
  <c r="I515" i="16"/>
  <c r="J515" i="16"/>
  <c r="H516" i="16"/>
  <c r="I516" i="16"/>
  <c r="J516" i="16"/>
  <c r="H517" i="16"/>
  <c r="I517" i="16"/>
  <c r="J517" i="16"/>
  <c r="H518" i="16"/>
  <c r="I518" i="16"/>
  <c r="J518" i="16"/>
  <c r="H519" i="16"/>
  <c r="I519" i="16"/>
  <c r="J519" i="16"/>
  <c r="H520" i="16"/>
  <c r="I520" i="16"/>
  <c r="J520" i="16"/>
  <c r="J509" i="16"/>
  <c r="I509" i="16"/>
  <c r="H509" i="16"/>
  <c r="G632" i="14" l="1"/>
  <c r="G546" i="14"/>
  <c r="G518" i="14"/>
  <c r="G485" i="14"/>
  <c r="G442" i="14"/>
  <c r="G89" i="14"/>
  <c r="G72" i="14"/>
  <c r="G99" i="14"/>
  <c r="H39" i="1" l="1"/>
  <c r="K618" i="14" l="1"/>
  <c r="J618" i="14" s="1"/>
  <c r="K619" i="14"/>
  <c r="J619" i="14" s="1"/>
  <c r="K620" i="14"/>
  <c r="J620" i="14" s="1"/>
  <c r="K621" i="14"/>
  <c r="J621" i="14" s="1"/>
  <c r="K622" i="14"/>
  <c r="J622" i="14" s="1"/>
  <c r="K623" i="14"/>
  <c r="J623" i="14" s="1"/>
  <c r="K624" i="14"/>
  <c r="J624" i="14" s="1"/>
  <c r="K625" i="14"/>
  <c r="J625" i="14" s="1"/>
  <c r="K626" i="14"/>
  <c r="J626" i="14" s="1"/>
  <c r="K627" i="14"/>
  <c r="J627" i="14" s="1"/>
  <c r="K628" i="14"/>
  <c r="J628" i="14" s="1"/>
  <c r="K629" i="14"/>
  <c r="J629" i="14" s="1"/>
  <c r="K630" i="14"/>
  <c r="J630" i="14" s="1"/>
  <c r="K631" i="14"/>
  <c r="J631" i="14" s="1"/>
  <c r="K632" i="14"/>
  <c r="J632" i="14" s="1"/>
  <c r="K633" i="14"/>
  <c r="J633" i="14" s="1"/>
  <c r="K634" i="14"/>
  <c r="J634" i="14" s="1"/>
  <c r="K635" i="14"/>
  <c r="J635" i="14" s="1"/>
  <c r="K636" i="14"/>
  <c r="J636" i="14" s="1"/>
  <c r="K637" i="14"/>
  <c r="J637" i="14" s="1"/>
  <c r="K638" i="14"/>
  <c r="J638" i="14" s="1"/>
  <c r="K639" i="14"/>
  <c r="J639" i="14" s="1"/>
  <c r="K640" i="14"/>
  <c r="J640" i="14" s="1"/>
  <c r="K641" i="14"/>
  <c r="J641" i="14" s="1"/>
  <c r="K642" i="14"/>
  <c r="J642" i="14" s="1"/>
  <c r="K643" i="14"/>
  <c r="J643" i="14" s="1"/>
  <c r="K644" i="14"/>
  <c r="J644" i="14" s="1"/>
  <c r="K645" i="14"/>
  <c r="J645" i="14" s="1"/>
  <c r="K646" i="14"/>
  <c r="J646" i="14" s="1"/>
  <c r="K647" i="14"/>
  <c r="J647" i="14" s="1"/>
  <c r="K648" i="14"/>
  <c r="J648" i="14" s="1"/>
  <c r="K649" i="14"/>
  <c r="J649" i="14" s="1"/>
  <c r="K650" i="14"/>
  <c r="J650" i="14" s="1"/>
  <c r="K651" i="14"/>
  <c r="J651" i="14" s="1"/>
  <c r="K617" i="14"/>
  <c r="J617" i="14" s="1"/>
  <c r="K592" i="14"/>
  <c r="J592" i="14" s="1"/>
  <c r="K593" i="14"/>
  <c r="J593" i="14" s="1"/>
  <c r="K594" i="14"/>
  <c r="J594" i="14" s="1"/>
  <c r="K595" i="14"/>
  <c r="J595" i="14" s="1"/>
  <c r="K596" i="14"/>
  <c r="J596" i="14" s="1"/>
  <c r="K597" i="14"/>
  <c r="J597" i="14" s="1"/>
  <c r="K598" i="14"/>
  <c r="J598" i="14" s="1"/>
  <c r="K599" i="14"/>
  <c r="J599" i="14" s="1"/>
  <c r="K600" i="14"/>
  <c r="J600" i="14" s="1"/>
  <c r="K601" i="14"/>
  <c r="J601" i="14" s="1"/>
  <c r="K602" i="14"/>
  <c r="J602" i="14" s="1"/>
  <c r="K603" i="14"/>
  <c r="J603" i="14" s="1"/>
  <c r="K604" i="14"/>
  <c r="J604" i="14" s="1"/>
  <c r="K605" i="14"/>
  <c r="J605" i="14" s="1"/>
  <c r="K606" i="14"/>
  <c r="J606" i="14" s="1"/>
  <c r="K607" i="14"/>
  <c r="J607" i="14" s="1"/>
  <c r="K608" i="14"/>
  <c r="J608" i="14" s="1"/>
  <c r="K609" i="14"/>
  <c r="J609" i="14" s="1"/>
  <c r="K610" i="14"/>
  <c r="J610" i="14" s="1"/>
  <c r="K611" i="14"/>
  <c r="J611" i="14" s="1"/>
  <c r="K612" i="14"/>
  <c r="J612" i="14" s="1"/>
  <c r="K613" i="14"/>
  <c r="J613" i="14" s="1"/>
  <c r="K614" i="14"/>
  <c r="J614" i="14" s="1"/>
  <c r="K615" i="14"/>
  <c r="J615" i="14" s="1"/>
  <c r="K616" i="14"/>
  <c r="J616" i="14" s="1"/>
  <c r="K591" i="14"/>
  <c r="J591" i="14" s="1"/>
  <c r="K560" i="14"/>
  <c r="J560" i="14" s="1"/>
  <c r="K561" i="14"/>
  <c r="J561" i="14" s="1"/>
  <c r="K562" i="14"/>
  <c r="K563" i="14"/>
  <c r="J563" i="14" s="1"/>
  <c r="K564" i="14"/>
  <c r="J564" i="14" s="1"/>
  <c r="K565" i="14"/>
  <c r="J565" i="14" s="1"/>
  <c r="K566" i="14"/>
  <c r="J566" i="14" s="1"/>
  <c r="K567" i="14"/>
  <c r="J567" i="14" s="1"/>
  <c r="K568" i="14"/>
  <c r="J568" i="14" s="1"/>
  <c r="K569" i="14"/>
  <c r="J569" i="14" s="1"/>
  <c r="K570" i="14"/>
  <c r="J570" i="14" s="1"/>
  <c r="K571" i="14"/>
  <c r="J571" i="14" s="1"/>
  <c r="K572" i="14"/>
  <c r="J572" i="14" s="1"/>
  <c r="K573" i="14"/>
  <c r="J573" i="14" s="1"/>
  <c r="K574" i="14"/>
  <c r="J574" i="14" s="1"/>
  <c r="K575" i="14"/>
  <c r="J575" i="14" s="1"/>
  <c r="K576" i="14"/>
  <c r="J576" i="14" s="1"/>
  <c r="K577" i="14"/>
  <c r="J577" i="14" s="1"/>
  <c r="K578" i="14"/>
  <c r="J578" i="14" s="1"/>
  <c r="K579" i="14"/>
  <c r="J579" i="14" s="1"/>
  <c r="K580" i="14"/>
  <c r="J580" i="14" s="1"/>
  <c r="K581" i="14"/>
  <c r="J581" i="14" s="1"/>
  <c r="K582" i="14"/>
  <c r="J582" i="14" s="1"/>
  <c r="K583" i="14"/>
  <c r="J583" i="14" s="1"/>
  <c r="K584" i="14"/>
  <c r="J584" i="14" s="1"/>
  <c r="K585" i="14"/>
  <c r="J585" i="14" s="1"/>
  <c r="K586" i="14"/>
  <c r="J586" i="14" s="1"/>
  <c r="K587" i="14"/>
  <c r="J587" i="14" s="1"/>
  <c r="K588" i="14"/>
  <c r="J588" i="14" s="1"/>
  <c r="K589" i="14"/>
  <c r="J589" i="14" s="1"/>
  <c r="K590" i="14"/>
  <c r="J590" i="14" s="1"/>
  <c r="K559" i="14"/>
  <c r="J559" i="14" s="1"/>
  <c r="K526" i="14"/>
  <c r="J526" i="14" s="1"/>
  <c r="K527" i="14"/>
  <c r="J527" i="14" s="1"/>
  <c r="K528" i="14"/>
  <c r="J528" i="14" s="1"/>
  <c r="K529" i="14"/>
  <c r="J529" i="14" s="1"/>
  <c r="K530" i="14"/>
  <c r="J530" i="14" s="1"/>
  <c r="K531" i="14"/>
  <c r="J531" i="14" s="1"/>
  <c r="K532" i="14"/>
  <c r="J532" i="14" s="1"/>
  <c r="K533" i="14"/>
  <c r="J533" i="14" s="1"/>
  <c r="K534" i="14"/>
  <c r="J534" i="14" s="1"/>
  <c r="K535" i="14"/>
  <c r="J535" i="14" s="1"/>
  <c r="K536" i="14"/>
  <c r="J536" i="14" s="1"/>
  <c r="K537" i="14"/>
  <c r="J537" i="14" s="1"/>
  <c r="K538" i="14"/>
  <c r="J538" i="14" s="1"/>
  <c r="K539" i="14"/>
  <c r="J539" i="14" s="1"/>
  <c r="K540" i="14"/>
  <c r="J540" i="14" s="1"/>
  <c r="K541" i="14"/>
  <c r="J541" i="14" s="1"/>
  <c r="K542" i="14"/>
  <c r="J542" i="14" s="1"/>
  <c r="K543" i="14"/>
  <c r="K544" i="14"/>
  <c r="J544" i="14" s="1"/>
  <c r="K545" i="14"/>
  <c r="J545" i="14" s="1"/>
  <c r="K546" i="14"/>
  <c r="J546" i="14" s="1"/>
  <c r="K547" i="14"/>
  <c r="J547" i="14" s="1"/>
  <c r="K548" i="14"/>
  <c r="J548" i="14" s="1"/>
  <c r="K549" i="14"/>
  <c r="J549" i="14" s="1"/>
  <c r="K550" i="14"/>
  <c r="J550" i="14" s="1"/>
  <c r="K551" i="14"/>
  <c r="J551" i="14" s="1"/>
  <c r="K552" i="14"/>
  <c r="J552" i="14" s="1"/>
  <c r="K553" i="14"/>
  <c r="J553" i="14" s="1"/>
  <c r="K554" i="14"/>
  <c r="J554" i="14" s="1"/>
  <c r="K555" i="14"/>
  <c r="J555" i="14" s="1"/>
  <c r="K556" i="14"/>
  <c r="J556" i="14" s="1"/>
  <c r="K557" i="14"/>
  <c r="J557" i="14" s="1"/>
  <c r="K558" i="14"/>
  <c r="J558" i="14" s="1"/>
  <c r="K525" i="14"/>
  <c r="J525" i="14" s="1"/>
  <c r="J379" i="16"/>
  <c r="J380" i="16"/>
  <c r="J381" i="16"/>
  <c r="J382" i="16"/>
  <c r="J383" i="16"/>
  <c r="J384" i="16"/>
  <c r="J385" i="16"/>
  <c r="J386" i="16"/>
  <c r="J387" i="16"/>
  <c r="J388" i="16"/>
  <c r="J389" i="16"/>
  <c r="I379" i="16"/>
  <c r="I380" i="16"/>
  <c r="I381" i="16"/>
  <c r="I382" i="16"/>
  <c r="I383" i="16"/>
  <c r="I384" i="16"/>
  <c r="I385" i="16"/>
  <c r="I386" i="16"/>
  <c r="I387" i="16"/>
  <c r="I388" i="16"/>
  <c r="I389" i="16"/>
  <c r="J378" i="16"/>
  <c r="I378" i="16"/>
  <c r="H379" i="16"/>
  <c r="H380" i="16"/>
  <c r="H381" i="16"/>
  <c r="H382" i="16"/>
  <c r="H383" i="16"/>
  <c r="H384" i="16"/>
  <c r="H385" i="16"/>
  <c r="H386" i="16"/>
  <c r="H387" i="16"/>
  <c r="H388" i="16"/>
  <c r="H389" i="16"/>
  <c r="H378" i="16"/>
  <c r="K327" i="14" l="1"/>
  <c r="K328" i="14"/>
  <c r="K329" i="14"/>
  <c r="K330"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26" i="14"/>
  <c r="J293" i="14" l="1"/>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292" i="14"/>
  <c r="H174" i="16"/>
  <c r="K174" i="16" s="1"/>
  <c r="I174" i="16"/>
  <c r="L174" i="16" s="1"/>
  <c r="J174" i="16"/>
  <c r="M174" i="16" s="1"/>
  <c r="H178" i="16"/>
  <c r="K178" i="16" s="1"/>
  <c r="I178" i="16"/>
  <c r="L178" i="16" s="1"/>
  <c r="J178" i="16"/>
  <c r="H180" i="16"/>
  <c r="K180" i="16" s="1"/>
  <c r="I180" i="16"/>
  <c r="L180" i="16" s="1"/>
  <c r="J180" i="16"/>
  <c r="M180" i="16" s="1"/>
  <c r="H182" i="16"/>
  <c r="K182" i="16" s="1"/>
  <c r="I182" i="16"/>
  <c r="L182" i="16" s="1"/>
  <c r="J182" i="16"/>
  <c r="M182" i="16" s="1"/>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M178" i="16"/>
  <c r="J228" i="14"/>
  <c r="J229" i="14"/>
  <c r="J230" i="14"/>
  <c r="J231" i="14"/>
  <c r="J232" i="14"/>
  <c r="J233" i="14"/>
  <c r="J234" i="14"/>
  <c r="J235" i="14"/>
  <c r="J236" i="14"/>
  <c r="J237" i="14"/>
  <c r="J238" i="14"/>
  <c r="J239" i="14"/>
  <c r="J240" i="14"/>
  <c r="J241" i="14"/>
  <c r="J242" i="14"/>
  <c r="J243" i="14"/>
  <c r="J244" i="14"/>
  <c r="J245" i="14"/>
  <c r="J246" i="14"/>
  <c r="J247" i="14"/>
  <c r="J248" i="14"/>
  <c r="J227" i="14"/>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G159" i="16"/>
  <c r="G162" i="16"/>
  <c r="G151" i="16"/>
  <c r="G152" i="16"/>
  <c r="G154" i="16"/>
  <c r="G156" i="16"/>
  <c r="G157" i="16"/>
  <c r="G158" i="16"/>
  <c r="K140" i="16"/>
  <c r="L138" i="16"/>
  <c r="K138" i="16"/>
  <c r="M138" i="16"/>
  <c r="K139" i="16"/>
  <c r="L139" i="16"/>
  <c r="M139"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G141" i="16"/>
  <c r="G142" i="16"/>
  <c r="G143" i="16"/>
  <c r="G144" i="16"/>
  <c r="G145" i="16"/>
  <c r="G146" i="16"/>
  <c r="G147" i="16"/>
  <c r="G148" i="16"/>
  <c r="G149" i="16"/>
  <c r="G150" i="16"/>
  <c r="G138"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S271" i="15"/>
  <c r="S270" i="15"/>
  <c r="P266" i="15"/>
  <c r="P267" i="15"/>
  <c r="P268" i="15"/>
  <c r="P269" i="15"/>
  <c r="P270" i="15"/>
  <c r="P271" i="15"/>
  <c r="P272" i="15"/>
  <c r="P273" i="15"/>
  <c r="P274" i="15"/>
  <c r="P275" i="15"/>
  <c r="P278" i="15"/>
  <c r="P279" i="15"/>
  <c r="M226" i="15"/>
  <c r="M227" i="15"/>
  <c r="M228" i="15"/>
  <c r="M229" i="15"/>
  <c r="M230" i="15"/>
  <c r="M231" i="15"/>
  <c r="M232" i="15"/>
  <c r="M233" i="15"/>
  <c r="M234" i="15"/>
  <c r="M235" i="15"/>
  <c r="M236" i="15"/>
  <c r="M237" i="15"/>
  <c r="M238" i="15"/>
  <c r="M239" i="15"/>
  <c r="M240" i="15"/>
  <c r="M241" i="15"/>
  <c r="M242" i="15"/>
  <c r="M243" i="15"/>
  <c r="M244" i="15"/>
  <c r="M245" i="15"/>
  <c r="M246" i="15"/>
  <c r="M247" i="15"/>
  <c r="M248" i="15"/>
  <c r="M249" i="15"/>
  <c r="M250" i="15"/>
  <c r="M251" i="15"/>
  <c r="M252" i="15"/>
  <c r="M253" i="15"/>
  <c r="M254" i="15"/>
  <c r="M255" i="15"/>
  <c r="M256" i="15"/>
  <c r="M257" i="15"/>
  <c r="M258" i="15"/>
  <c r="M259" i="15"/>
  <c r="M260" i="15"/>
  <c r="M261" i="15"/>
  <c r="M262" i="15"/>
  <c r="M263" i="15"/>
  <c r="M264" i="15"/>
  <c r="M265" i="15"/>
  <c r="M266" i="15"/>
  <c r="M267" i="15"/>
  <c r="M268" i="15"/>
  <c r="M269" i="15"/>
  <c r="M270" i="15"/>
  <c r="M271" i="15"/>
  <c r="M272" i="15"/>
  <c r="M273" i="15"/>
  <c r="M274" i="15"/>
  <c r="M275" i="15"/>
  <c r="M277" i="15"/>
  <c r="M278" i="15"/>
  <c r="M279" i="15"/>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56" i="14"/>
  <c r="K158" i="14"/>
  <c r="J158" i="14" s="1"/>
  <c r="K159" i="14"/>
  <c r="J159" i="14" s="1"/>
  <c r="K160" i="14"/>
  <c r="J160" i="14" s="1"/>
  <c r="K161" i="14"/>
  <c r="J161" i="14" s="1"/>
  <c r="K162" i="14"/>
  <c r="J162" i="14" s="1"/>
  <c r="K163" i="14"/>
  <c r="J163" i="14" s="1"/>
  <c r="K164" i="14"/>
  <c r="J164" i="14" s="1"/>
  <c r="K165" i="14"/>
  <c r="J165" i="14" s="1"/>
  <c r="K166" i="14"/>
  <c r="J166" i="14" s="1"/>
  <c r="K167" i="14"/>
  <c r="J167" i="14" s="1"/>
  <c r="K168" i="14"/>
  <c r="J168" i="14" s="1"/>
  <c r="K169" i="14"/>
  <c r="J169" i="14" s="1"/>
  <c r="K170" i="14"/>
  <c r="J170" i="14" s="1"/>
  <c r="K171" i="14"/>
  <c r="J171" i="14" s="1"/>
  <c r="K172" i="14"/>
  <c r="J172" i="14" s="1"/>
  <c r="K173" i="14"/>
  <c r="J173" i="14" s="1"/>
  <c r="K174" i="14"/>
  <c r="J174" i="14" s="1"/>
  <c r="K175" i="14"/>
  <c r="J175" i="14" s="1"/>
  <c r="K176" i="14"/>
  <c r="J176" i="14" s="1"/>
  <c r="K177" i="14"/>
  <c r="J177" i="14" s="1"/>
  <c r="K178" i="14"/>
  <c r="J178" i="14" s="1"/>
  <c r="K179" i="14"/>
  <c r="J179" i="14" s="1"/>
  <c r="K180" i="14"/>
  <c r="J180" i="14" s="1"/>
  <c r="K181" i="14"/>
  <c r="J181" i="14" s="1"/>
  <c r="K182" i="14"/>
  <c r="J182" i="14" s="1"/>
  <c r="K183" i="14"/>
  <c r="J183" i="14" s="1"/>
  <c r="K184" i="14"/>
  <c r="J184" i="14" s="1"/>
  <c r="K185" i="14"/>
  <c r="J185" i="14" s="1"/>
  <c r="K186" i="14"/>
  <c r="J186" i="14" s="1"/>
  <c r="K187" i="14"/>
  <c r="J187" i="14" s="1"/>
  <c r="K188" i="14"/>
  <c r="J188" i="14" s="1"/>
  <c r="K189" i="14"/>
  <c r="J189" i="14" s="1"/>
  <c r="K190" i="14"/>
  <c r="J190" i="14" s="1"/>
  <c r="K191" i="14"/>
  <c r="J191" i="14" s="1"/>
  <c r="K192" i="14"/>
  <c r="J192" i="14" s="1"/>
  <c r="K193" i="14"/>
  <c r="J193" i="14" s="1"/>
  <c r="K194" i="14"/>
  <c r="J194" i="14" s="1"/>
  <c r="K195" i="14"/>
  <c r="J195" i="14" s="1"/>
  <c r="K196" i="14"/>
  <c r="J196" i="14" s="1"/>
  <c r="K157" i="14"/>
  <c r="J157" i="14" s="1"/>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160"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86" i="12"/>
  <c r="L86" i="12"/>
  <c r="M86" i="12"/>
  <c r="N86" i="12"/>
  <c r="K87" i="12"/>
  <c r="L87" i="12"/>
  <c r="M87" i="12"/>
  <c r="N87" i="12"/>
  <c r="K88" i="12"/>
  <c r="L88" i="12"/>
  <c r="M88" i="12"/>
  <c r="N88" i="12"/>
  <c r="K89" i="12"/>
  <c r="L89" i="12"/>
  <c r="M89" i="12"/>
  <c r="N89" i="12"/>
  <c r="K83" i="12"/>
  <c r="L83" i="12"/>
  <c r="M83" i="12"/>
  <c r="N83" i="12"/>
  <c r="K84" i="12"/>
  <c r="L84" i="12"/>
  <c r="M84" i="12"/>
  <c r="N84" i="12"/>
  <c r="K82" i="12"/>
  <c r="L82" i="12"/>
  <c r="M82" i="12"/>
  <c r="N82" i="12"/>
  <c r="K85" i="12"/>
  <c r="L85" i="12"/>
  <c r="M85" i="12"/>
  <c r="N85" i="12"/>
  <c r="K78" i="12"/>
  <c r="L78" i="12"/>
  <c r="M78" i="12"/>
  <c r="N78" i="12"/>
  <c r="K80" i="12"/>
  <c r="L80" i="12"/>
  <c r="M80" i="12"/>
  <c r="N80" i="12"/>
  <c r="K79" i="12"/>
  <c r="L79" i="12"/>
  <c r="M79" i="12"/>
  <c r="N79" i="12"/>
  <c r="K81" i="12"/>
  <c r="L81" i="12"/>
  <c r="M81" i="12"/>
  <c r="N81" i="12"/>
  <c r="M71" i="12"/>
  <c r="K71" i="12"/>
  <c r="L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N70" i="12"/>
  <c r="M70" i="12"/>
  <c r="L70" i="12"/>
  <c r="K70" i="12"/>
  <c r="G74" i="8"/>
  <c r="G75" i="8"/>
  <c r="G76" i="8"/>
  <c r="G77" i="8"/>
  <c r="G78" i="8"/>
  <c r="G79" i="8"/>
  <c r="G80" i="8"/>
  <c r="G81" i="8"/>
  <c r="G82" i="8"/>
  <c r="G83" i="8"/>
  <c r="G84" i="8"/>
  <c r="G85" i="8"/>
  <c r="G86" i="8"/>
  <c r="G87" i="8"/>
  <c r="G88" i="8"/>
  <c r="G89" i="8"/>
  <c r="G90" i="8"/>
  <c r="G91" i="8"/>
  <c r="G92" i="8"/>
  <c r="G93" i="8"/>
  <c r="G94" i="8"/>
  <c r="G73" i="8"/>
  <c r="G72" i="7"/>
  <c r="G73" i="7"/>
  <c r="G74" i="7"/>
  <c r="G75" i="7"/>
  <c r="G76" i="7"/>
  <c r="G77" i="7"/>
  <c r="G78" i="7"/>
  <c r="G79" i="7"/>
  <c r="G80" i="7"/>
  <c r="G81" i="7"/>
  <c r="G82" i="7"/>
  <c r="G83" i="7"/>
  <c r="G84" i="7"/>
  <c r="G85" i="7"/>
  <c r="G86" i="7"/>
  <c r="G87" i="7"/>
  <c r="G88" i="7"/>
  <c r="G89" i="7"/>
  <c r="G90" i="7"/>
  <c r="G91" i="7"/>
  <c r="G92" i="7"/>
  <c r="G71" i="7"/>
  <c r="G74" i="5"/>
  <c r="G75" i="5"/>
  <c r="G76" i="5"/>
  <c r="G77" i="5"/>
  <c r="G78" i="5"/>
  <c r="G79" i="5"/>
  <c r="G80" i="5"/>
  <c r="G81" i="5"/>
  <c r="G82" i="5"/>
  <c r="G83" i="5"/>
  <c r="G84" i="5"/>
  <c r="G85" i="5"/>
  <c r="G86" i="5"/>
  <c r="G87" i="5"/>
  <c r="G88" i="5"/>
  <c r="G89" i="5"/>
  <c r="G90" i="5"/>
  <c r="G91" i="5"/>
  <c r="G92" i="5"/>
  <c r="G93" i="5"/>
  <c r="G94" i="5"/>
  <c r="G73" i="5"/>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M83" i="16"/>
  <c r="L83" i="16"/>
  <c r="K83"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S220" i="15"/>
  <c r="S221" i="15"/>
  <c r="S213" i="15"/>
  <c r="S212" i="15"/>
  <c r="P210" i="15"/>
  <c r="P211" i="15"/>
  <c r="P212" i="15"/>
  <c r="P213" i="15"/>
  <c r="P214" i="15"/>
  <c r="P215" i="15"/>
  <c r="P216" i="15"/>
  <c r="P217" i="15"/>
  <c r="P218" i="15"/>
  <c r="P219" i="15"/>
  <c r="P220" i="15"/>
  <c r="P221" i="15"/>
  <c r="P222" i="15"/>
  <c r="P223" i="15"/>
  <c r="P224" i="15"/>
  <c r="P225"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218" i="15"/>
  <c r="M219" i="15"/>
  <c r="M220" i="15"/>
  <c r="M221" i="15"/>
  <c r="M222" i="15"/>
  <c r="M223" i="15"/>
  <c r="M224" i="15"/>
  <c r="M225"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169" i="15"/>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29" i="14"/>
  <c r="G122" i="14"/>
  <c r="G123" i="14"/>
  <c r="G124" i="14"/>
  <c r="G125" i="14"/>
  <c r="G126" i="14"/>
  <c r="G127" i="14"/>
  <c r="G128" i="14"/>
  <c r="L122" i="14"/>
  <c r="L123" i="14"/>
  <c r="L124" i="14"/>
  <c r="L125" i="14"/>
  <c r="L126" i="14"/>
  <c r="L127" i="14"/>
  <c r="L128" i="14"/>
  <c r="L129" i="14"/>
  <c r="L130" i="14"/>
  <c r="L131" i="14"/>
  <c r="L132" i="14"/>
  <c r="L133" i="14"/>
  <c r="L134" i="14"/>
  <c r="L135" i="14"/>
  <c r="L136" i="14"/>
  <c r="L137" i="14"/>
  <c r="L138" i="14"/>
  <c r="L139" i="14"/>
  <c r="L140" i="14"/>
  <c r="L141" i="14"/>
  <c r="L142" i="14"/>
  <c r="L143" i="14"/>
  <c r="L144" i="14"/>
  <c r="L145" i="14"/>
  <c r="L146" i="14"/>
  <c r="L147" i="14"/>
  <c r="L148" i="14"/>
  <c r="L149" i="14"/>
  <c r="L150" i="14"/>
  <c r="L151" i="14"/>
  <c r="L152" i="14"/>
  <c r="L153" i="14"/>
  <c r="L154" i="14"/>
  <c r="L155" i="14"/>
  <c r="L156"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22" i="14"/>
  <c r="H79" i="1"/>
  <c r="H80" i="1"/>
  <c r="H81" i="1"/>
  <c r="H82" i="1"/>
  <c r="H83" i="1"/>
  <c r="H84" i="1"/>
  <c r="H85" i="1"/>
  <c r="H86" i="1"/>
  <c r="H73" i="1"/>
  <c r="H77" i="1"/>
  <c r="H68" i="1"/>
  <c r="H74" i="1"/>
  <c r="H76" i="1"/>
  <c r="H71" i="1"/>
  <c r="H70" i="1"/>
  <c r="H65" i="1"/>
  <c r="H78" i="1"/>
  <c r="H66" i="1"/>
  <c r="H75" i="1"/>
  <c r="H67" i="1"/>
  <c r="H72" i="1"/>
  <c r="H69" i="1"/>
  <c r="K66" i="12"/>
  <c r="L66" i="12"/>
  <c r="M66" i="12"/>
  <c r="N66" i="12"/>
  <c r="K67" i="12"/>
  <c r="L67" i="12"/>
  <c r="M67" i="12"/>
  <c r="N67" i="12"/>
  <c r="K68" i="12"/>
  <c r="L68" i="12"/>
  <c r="M68" i="12"/>
  <c r="N68" i="12"/>
  <c r="K69" i="12"/>
  <c r="L69" i="12"/>
  <c r="M69" i="12"/>
  <c r="N69" i="12"/>
  <c r="K61" i="12"/>
  <c r="L61" i="12"/>
  <c r="M61" i="12"/>
  <c r="N61" i="12"/>
  <c r="K62" i="12"/>
  <c r="L62" i="12"/>
  <c r="M62" i="12"/>
  <c r="N62" i="12"/>
  <c r="K63" i="12"/>
  <c r="L63" i="12"/>
  <c r="M63" i="12"/>
  <c r="N63" i="12"/>
  <c r="K64" i="12"/>
  <c r="L64" i="12"/>
  <c r="M64" i="12"/>
  <c r="N64" i="12"/>
  <c r="K65" i="12"/>
  <c r="L65" i="12"/>
  <c r="M65" i="12"/>
  <c r="N65" i="12"/>
  <c r="K57" i="12"/>
  <c r="L57" i="12"/>
  <c r="M57" i="12"/>
  <c r="N57" i="12"/>
  <c r="K58" i="12"/>
  <c r="L58" i="12"/>
  <c r="M58" i="12"/>
  <c r="N58" i="12"/>
  <c r="K59" i="12"/>
  <c r="L59" i="12"/>
  <c r="M59" i="12"/>
  <c r="N59" i="12"/>
  <c r="K60" i="12"/>
  <c r="L60" i="12"/>
  <c r="M60" i="12"/>
  <c r="N60" i="12"/>
  <c r="N56" i="12"/>
  <c r="M56" i="12"/>
  <c r="L56" i="12"/>
  <c r="K56" i="12"/>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26"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49" i="6"/>
  <c r="G50" i="6"/>
  <c r="G51" i="6"/>
  <c r="G52" i="6"/>
  <c r="G53" i="6"/>
  <c r="G54" i="6"/>
  <c r="G55" i="6"/>
  <c r="G56" i="6"/>
  <c r="G57" i="6"/>
  <c r="G58" i="6"/>
  <c r="G59" i="6"/>
  <c r="G60" i="6"/>
  <c r="G61" i="6"/>
  <c r="G62" i="6"/>
  <c r="G63" i="6"/>
  <c r="G64" i="6"/>
  <c r="G65" i="6"/>
  <c r="G66" i="6"/>
  <c r="G67" i="6"/>
  <c r="G68" i="6"/>
  <c r="G69" i="6"/>
  <c r="G70" i="6"/>
  <c r="G71" i="6"/>
  <c r="G26" i="6"/>
  <c r="G27" i="6"/>
  <c r="G28" i="6"/>
  <c r="G29" i="6"/>
  <c r="G30" i="6"/>
  <c r="G31" i="6"/>
  <c r="G32" i="6"/>
  <c r="G33" i="6"/>
  <c r="G34" i="6"/>
  <c r="G35" i="6"/>
  <c r="G36" i="6"/>
  <c r="G37" i="6"/>
  <c r="G38" i="6"/>
  <c r="G39" i="6"/>
  <c r="G40" i="6"/>
  <c r="G41" i="6"/>
  <c r="G42" i="6"/>
  <c r="G43" i="6"/>
  <c r="G44" i="6"/>
  <c r="G45" i="6"/>
  <c r="G46" i="6"/>
  <c r="G47" i="6"/>
  <c r="G48" i="6"/>
  <c r="G25" i="6"/>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26" i="5"/>
  <c r="K79" i="16"/>
  <c r="L79" i="16"/>
  <c r="M79" i="16"/>
  <c r="K80" i="16"/>
  <c r="L80" i="16"/>
  <c r="M80" i="16"/>
  <c r="K81" i="16"/>
  <c r="L81" i="16"/>
  <c r="M81" i="16"/>
  <c r="K82" i="16"/>
  <c r="L82" i="16"/>
  <c r="M82" i="16"/>
  <c r="K71" i="16"/>
  <c r="L71" i="16"/>
  <c r="M71" i="16"/>
  <c r="K72" i="16"/>
  <c r="L72" i="16"/>
  <c r="M72" i="16"/>
  <c r="K73" i="16"/>
  <c r="L73" i="16"/>
  <c r="M73" i="16"/>
  <c r="K74" i="16"/>
  <c r="L74" i="16"/>
  <c r="M74" i="16"/>
  <c r="K75" i="16"/>
  <c r="L75" i="16"/>
  <c r="M75" i="16"/>
  <c r="K76" i="16"/>
  <c r="L76" i="16"/>
  <c r="M76" i="16"/>
  <c r="K77" i="16"/>
  <c r="L77" i="16"/>
  <c r="M77" i="16"/>
  <c r="K78" i="16"/>
  <c r="L78" i="16"/>
  <c r="M78" i="16"/>
  <c r="K64" i="16"/>
  <c r="L64" i="16"/>
  <c r="M64" i="16"/>
  <c r="K65" i="16"/>
  <c r="L65" i="16"/>
  <c r="M65" i="16"/>
  <c r="K66" i="16"/>
  <c r="L66" i="16"/>
  <c r="M66" i="16"/>
  <c r="K67" i="16"/>
  <c r="L67" i="16"/>
  <c r="M67" i="16"/>
  <c r="K68" i="16"/>
  <c r="L68" i="16"/>
  <c r="M68" i="16"/>
  <c r="K69" i="16"/>
  <c r="L69" i="16"/>
  <c r="M69" i="16"/>
  <c r="K70" i="16"/>
  <c r="L70" i="16"/>
  <c r="M70" i="16"/>
  <c r="M63" i="16"/>
  <c r="L63" i="16"/>
  <c r="K63" i="16"/>
  <c r="P169" i="15"/>
  <c r="P168" i="15"/>
  <c r="P167" i="15"/>
  <c r="P166" i="15"/>
  <c r="P165" i="15"/>
  <c r="P164" i="15"/>
  <c r="P163" i="15"/>
  <c r="P162" i="15"/>
  <c r="P161" i="15"/>
  <c r="P160" i="15"/>
  <c r="P159" i="15"/>
  <c r="P158" i="15"/>
  <c r="P157" i="15"/>
  <c r="P156" i="15"/>
  <c r="P155" i="15"/>
  <c r="P154" i="15"/>
  <c r="M114" i="15"/>
  <c r="M115" i="15"/>
  <c r="M116" i="15"/>
  <c r="M117" i="15"/>
  <c r="M118" i="15"/>
  <c r="M119" i="15"/>
  <c r="M120" i="15"/>
  <c r="M121" i="15"/>
  <c r="M122" i="15"/>
  <c r="M123"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0" i="15"/>
  <c r="M151" i="15"/>
  <c r="M152" i="15"/>
  <c r="M153" i="15"/>
  <c r="M154" i="15"/>
  <c r="M155" i="15"/>
  <c r="M156" i="15"/>
  <c r="M157" i="15"/>
  <c r="M158" i="15"/>
  <c r="M159" i="15"/>
  <c r="M160" i="15"/>
  <c r="M161" i="15"/>
  <c r="M162" i="15"/>
  <c r="M163" i="15"/>
  <c r="M164" i="15"/>
  <c r="M165" i="15"/>
  <c r="M166" i="15"/>
  <c r="M167" i="15"/>
  <c r="M168" i="15"/>
  <c r="M169"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14" i="15"/>
  <c r="M96" i="15"/>
  <c r="M98" i="15"/>
  <c r="M100" i="15"/>
  <c r="M102" i="15"/>
  <c r="M104" i="15"/>
  <c r="M106" i="15"/>
  <c r="M108" i="15"/>
  <c r="M110"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51" i="14"/>
  <c r="G52" i="14"/>
  <c r="G53" i="14"/>
  <c r="G54" i="14"/>
  <c r="G55" i="14"/>
  <c r="G56" i="14"/>
  <c r="G57" i="14"/>
  <c r="G58" i="14"/>
  <c r="G59" i="14"/>
  <c r="G60" i="14"/>
  <c r="G61" i="14"/>
  <c r="G62" i="14"/>
  <c r="G63" i="14"/>
  <c r="G64" i="14"/>
  <c r="G65" i="14"/>
  <c r="G66" i="14"/>
  <c r="G67" i="14"/>
  <c r="G68" i="14"/>
  <c r="G69" i="14"/>
  <c r="G70" i="14"/>
  <c r="G71" i="14"/>
  <c r="G73" i="14"/>
  <c r="G74" i="14"/>
  <c r="G75" i="14"/>
  <c r="G76" i="14"/>
  <c r="G77" i="14"/>
  <c r="G78" i="14"/>
  <c r="G79" i="14"/>
  <c r="G80" i="14"/>
  <c r="G81" i="14"/>
  <c r="G82" i="14"/>
  <c r="G83" i="14"/>
  <c r="G84" i="14"/>
  <c r="G85" i="14"/>
  <c r="G86" i="14"/>
  <c r="G87" i="14"/>
  <c r="G88" i="14"/>
  <c r="G90" i="14"/>
  <c r="G91" i="14"/>
  <c r="G92" i="14"/>
  <c r="G93" i="14"/>
  <c r="G94" i="14"/>
  <c r="G95" i="14"/>
  <c r="G96" i="14"/>
  <c r="G97" i="14"/>
  <c r="G98" i="14"/>
  <c r="G100" i="14"/>
  <c r="G101" i="14"/>
  <c r="G102" i="14"/>
  <c r="G103" i="14"/>
  <c r="G104" i="14"/>
  <c r="G105" i="14"/>
  <c r="G106" i="14"/>
  <c r="G107" i="14"/>
  <c r="G108" i="14"/>
  <c r="G109" i="14"/>
  <c r="G110" i="14"/>
  <c r="G111" i="14"/>
  <c r="G112" i="14"/>
  <c r="G113" i="14"/>
  <c r="G114" i="14"/>
  <c r="G115" i="14"/>
  <c r="G116" i="14"/>
  <c r="G117" i="14"/>
  <c r="G118" i="14"/>
  <c r="G119" i="14"/>
  <c r="G120" i="14"/>
  <c r="G121" i="14"/>
  <c r="G50" i="14"/>
  <c r="L86" i="14"/>
  <c r="L87" i="14"/>
  <c r="L88" i="14"/>
  <c r="L89" i="14"/>
  <c r="L90" i="14"/>
  <c r="L91" i="14"/>
  <c r="L92" i="14"/>
  <c r="L93" i="14"/>
  <c r="L94" i="14"/>
  <c r="L95" i="14"/>
  <c r="L96" i="14"/>
  <c r="L97" i="14"/>
  <c r="L98" i="14"/>
  <c r="L99" i="14"/>
  <c r="L100" i="14"/>
  <c r="L101" i="14"/>
  <c r="L102" i="14"/>
  <c r="L103" i="14"/>
  <c r="L104" i="14"/>
  <c r="L105" i="14"/>
  <c r="L106" i="14"/>
  <c r="L107" i="14"/>
  <c r="L108" i="14"/>
  <c r="L109" i="14"/>
  <c r="L110" i="14"/>
  <c r="L111" i="14"/>
  <c r="L112" i="14"/>
  <c r="L113" i="14"/>
  <c r="L114" i="14"/>
  <c r="L115" i="14"/>
  <c r="L116" i="14"/>
  <c r="L117" i="14"/>
  <c r="L118" i="14"/>
  <c r="L119" i="14"/>
  <c r="L120" i="14"/>
  <c r="L121" i="14"/>
  <c r="L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85" i="14"/>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59" i="16"/>
  <c r="L59" i="16"/>
  <c r="M59" i="16"/>
  <c r="K60" i="16"/>
  <c r="L60" i="16"/>
  <c r="M60" i="16"/>
  <c r="K61" i="16"/>
  <c r="L61" i="16"/>
  <c r="M61" i="16"/>
  <c r="K62" i="16"/>
  <c r="L62" i="16"/>
  <c r="M62" i="16"/>
  <c r="U60" i="16"/>
  <c r="U61" i="16"/>
  <c r="U62" i="16"/>
  <c r="U59" i="16"/>
  <c r="K51" i="16"/>
  <c r="L51" i="16"/>
  <c r="M51" i="16"/>
  <c r="K52" i="16"/>
  <c r="L52" i="16"/>
  <c r="M52" i="16"/>
  <c r="K53" i="16"/>
  <c r="L53" i="16"/>
  <c r="M53" i="16"/>
  <c r="K54" i="16"/>
  <c r="L54" i="16"/>
  <c r="M54" i="16"/>
  <c r="K55" i="16"/>
  <c r="L55" i="16"/>
  <c r="M55" i="16"/>
  <c r="K56" i="16"/>
  <c r="L56" i="16"/>
  <c r="M56" i="16"/>
  <c r="K57" i="16"/>
  <c r="L57" i="16"/>
  <c r="M57" i="16"/>
  <c r="K58" i="16"/>
  <c r="L58" i="16"/>
  <c r="M58" i="16"/>
  <c r="U52" i="16"/>
  <c r="U53" i="16"/>
  <c r="U54" i="16"/>
  <c r="U55" i="16"/>
  <c r="U56" i="16"/>
  <c r="U57" i="16"/>
  <c r="U58" i="16"/>
  <c r="U51"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46" i="16"/>
  <c r="L46" i="16"/>
  <c r="M46" i="16"/>
  <c r="K47" i="16"/>
  <c r="L47" i="16"/>
  <c r="M47" i="16"/>
  <c r="K48" i="16"/>
  <c r="L48" i="16"/>
  <c r="M48" i="16"/>
  <c r="K49" i="16"/>
  <c r="L49" i="16"/>
  <c r="M49" i="16"/>
  <c r="K50" i="16"/>
  <c r="L50" i="16"/>
  <c r="M50" i="16"/>
  <c r="M35" i="16"/>
  <c r="L35" i="16"/>
  <c r="K35" i="16"/>
  <c r="U36" i="16"/>
  <c r="U37" i="16"/>
  <c r="U38" i="16"/>
  <c r="U39" i="16"/>
  <c r="U40" i="16"/>
  <c r="U41" i="16"/>
  <c r="U42" i="16"/>
  <c r="U43" i="16"/>
  <c r="U44" i="16"/>
  <c r="U45" i="16"/>
  <c r="U46" i="16"/>
  <c r="U47" i="16"/>
  <c r="U48" i="16"/>
  <c r="U49" i="16"/>
  <c r="U50" i="16"/>
  <c r="U35" i="16"/>
  <c r="P110" i="15"/>
  <c r="P112" i="15"/>
  <c r="O113" i="15"/>
  <c r="P113" i="15" s="1"/>
  <c r="L113" i="15"/>
  <c r="M113" i="15" s="1"/>
  <c r="L112" i="15"/>
  <c r="M112" i="15" s="1"/>
  <c r="O111" i="15"/>
  <c r="P111" i="15" s="1"/>
  <c r="I112" i="15"/>
  <c r="I113" i="15"/>
  <c r="L111" i="15"/>
  <c r="M111" i="15" s="1"/>
  <c r="I110" i="15"/>
  <c r="I111" i="15"/>
  <c r="P108" i="15"/>
  <c r="P106" i="15"/>
  <c r="L109" i="15"/>
  <c r="M109" i="15" s="1"/>
  <c r="L107" i="15"/>
  <c r="M107" i="15" s="1"/>
  <c r="O109" i="15"/>
  <c r="P109" i="15" s="1"/>
  <c r="O107" i="15"/>
  <c r="P107" i="15" s="1"/>
  <c r="I106" i="15"/>
  <c r="I107" i="15"/>
  <c r="I108" i="15"/>
  <c r="I109" i="15"/>
  <c r="L105" i="15"/>
  <c r="M105" i="15" s="1"/>
  <c r="L103" i="15"/>
  <c r="M103" i="15" s="1"/>
  <c r="L101" i="15"/>
  <c r="M101" i="15" s="1"/>
  <c r="L99" i="15"/>
  <c r="M99" i="15" s="1"/>
  <c r="I98" i="15"/>
  <c r="I99" i="15"/>
  <c r="I100" i="15"/>
  <c r="I101" i="15"/>
  <c r="I102" i="15"/>
  <c r="I103" i="15"/>
  <c r="I104" i="15"/>
  <c r="I105" i="15"/>
  <c r="M82" i="15"/>
  <c r="M84" i="15"/>
  <c r="M86" i="15"/>
  <c r="M88" i="15"/>
  <c r="M90" i="15"/>
  <c r="M92" i="15"/>
  <c r="M94" i="15"/>
  <c r="L97" i="15"/>
  <c r="M97" i="15" s="1"/>
  <c r="L95" i="15"/>
  <c r="M95" i="15" s="1"/>
  <c r="L93" i="15"/>
  <c r="M93" i="15" s="1"/>
  <c r="L91" i="15"/>
  <c r="M91" i="15" s="1"/>
  <c r="L89" i="15"/>
  <c r="M89" i="15" s="1"/>
  <c r="L87" i="15"/>
  <c r="M87" i="15" s="1"/>
  <c r="L85" i="15"/>
  <c r="M85" i="15" s="1"/>
  <c r="L83" i="15"/>
  <c r="M83" i="15" s="1"/>
  <c r="I82" i="15"/>
  <c r="I83" i="15"/>
  <c r="I84" i="15"/>
  <c r="I85" i="15"/>
  <c r="I86" i="15"/>
  <c r="I87" i="15"/>
  <c r="I88" i="15"/>
  <c r="I89" i="15"/>
  <c r="I90" i="15"/>
  <c r="I91" i="15"/>
  <c r="I92" i="15"/>
  <c r="I93" i="15"/>
  <c r="I94" i="15"/>
  <c r="I95" i="15"/>
  <c r="I96" i="15"/>
  <c r="I97" i="15"/>
  <c r="M60" i="15"/>
  <c r="M62" i="15"/>
  <c r="M64" i="15"/>
  <c r="M66" i="15"/>
  <c r="M68" i="15"/>
  <c r="M70" i="15"/>
  <c r="M72" i="15"/>
  <c r="M74" i="15"/>
  <c r="M76" i="15"/>
  <c r="M77" i="15"/>
  <c r="M78" i="15"/>
  <c r="M80" i="15"/>
  <c r="M58" i="15"/>
  <c r="I59" i="15"/>
  <c r="I60" i="15"/>
  <c r="I61" i="15"/>
  <c r="I62" i="15"/>
  <c r="I63" i="15"/>
  <c r="I64" i="15"/>
  <c r="I65" i="15"/>
  <c r="I66" i="15"/>
  <c r="I67" i="15"/>
  <c r="I68" i="15"/>
  <c r="I69" i="15"/>
  <c r="I70" i="15"/>
  <c r="I71" i="15"/>
  <c r="I72" i="15"/>
  <c r="I73" i="15"/>
  <c r="I74" i="15"/>
  <c r="I75" i="15"/>
  <c r="I76" i="15"/>
  <c r="I77" i="15"/>
  <c r="I78" i="15"/>
  <c r="I79" i="15"/>
  <c r="I80" i="15"/>
  <c r="I81" i="15"/>
  <c r="L81" i="15"/>
  <c r="M81" i="15" s="1"/>
  <c r="L79" i="15"/>
  <c r="M79" i="15" s="1"/>
  <c r="L75" i="15"/>
  <c r="M75" i="15" s="1"/>
  <c r="L73" i="15"/>
  <c r="M73" i="15" s="1"/>
  <c r="L71" i="15"/>
  <c r="M71" i="15" s="1"/>
  <c r="L69" i="15"/>
  <c r="M69" i="15" s="1"/>
  <c r="L67" i="15"/>
  <c r="M67" i="15" s="1"/>
  <c r="L65" i="15"/>
  <c r="M65" i="15" s="1"/>
  <c r="L61" i="15"/>
  <c r="M61" i="15" s="1"/>
  <c r="L59" i="15"/>
  <c r="M59" i="15" s="1"/>
  <c r="I58" i="15"/>
  <c r="H175" i="16" l="1"/>
  <c r="K175" i="16" s="1"/>
  <c r="H179" i="16"/>
  <c r="K179" i="16" s="1"/>
  <c r="H183" i="16"/>
  <c r="K183" i="16" s="1"/>
  <c r="J176" i="16"/>
  <c r="M176" i="16" s="1"/>
  <c r="I181" i="16"/>
  <c r="L181" i="16" s="1"/>
  <c r="I175" i="16"/>
  <c r="L175" i="16" s="1"/>
  <c r="I179" i="16"/>
  <c r="L179" i="16" s="1"/>
  <c r="I183" i="16"/>
  <c r="L183" i="16" s="1"/>
  <c r="I177" i="16"/>
  <c r="L177" i="16" s="1"/>
  <c r="J173" i="16"/>
  <c r="M173" i="16" s="1"/>
  <c r="J181" i="16"/>
  <c r="M181" i="16" s="1"/>
  <c r="J175" i="16"/>
  <c r="M175" i="16" s="1"/>
  <c r="J179" i="16"/>
  <c r="M179" i="16" s="1"/>
  <c r="J183" i="16"/>
  <c r="M183" i="16" s="1"/>
  <c r="H173" i="16"/>
  <c r="K173" i="16" s="1"/>
  <c r="H176" i="16"/>
  <c r="K176" i="16" s="1"/>
  <c r="J172" i="16"/>
  <c r="M172" i="16" s="1"/>
  <c r="H172" i="16"/>
  <c r="K172" i="16" s="1"/>
  <c r="I176" i="16"/>
  <c r="L176" i="16" s="1"/>
  <c r="H177" i="16"/>
  <c r="K177" i="16" s="1"/>
  <c r="H181" i="16"/>
  <c r="K181" i="16" s="1"/>
  <c r="I173" i="16"/>
  <c r="L173" i="16" s="1"/>
  <c r="J177" i="16"/>
  <c r="M177" i="16" s="1"/>
  <c r="I172" i="16"/>
  <c r="L172" i="16" s="1"/>
  <c r="K52" i="12"/>
  <c r="L52" i="12"/>
  <c r="M52" i="12"/>
  <c r="N52" i="12"/>
  <c r="K53" i="12"/>
  <c r="L53" i="12"/>
  <c r="M53" i="12"/>
  <c r="N53" i="12"/>
  <c r="K54" i="12"/>
  <c r="L54" i="12"/>
  <c r="M54" i="12"/>
  <c r="N54" i="12"/>
  <c r="K55" i="12"/>
  <c r="L55" i="12"/>
  <c r="M55" i="12"/>
  <c r="N55" i="12"/>
  <c r="K47" i="12"/>
  <c r="L47" i="12"/>
  <c r="M47" i="12"/>
  <c r="N47" i="12"/>
  <c r="K50" i="12"/>
  <c r="L50" i="12"/>
  <c r="M50" i="12"/>
  <c r="N50" i="12"/>
  <c r="K44" i="12"/>
  <c r="L44" i="12"/>
  <c r="M44" i="12"/>
  <c r="N44" i="12"/>
  <c r="K51" i="12"/>
  <c r="L51" i="12"/>
  <c r="M51" i="12"/>
  <c r="N51" i="12"/>
  <c r="K46" i="12"/>
  <c r="L46" i="12"/>
  <c r="M46" i="12"/>
  <c r="N46" i="12"/>
  <c r="K49" i="12"/>
  <c r="L49" i="12"/>
  <c r="M49" i="12"/>
  <c r="N49" i="12"/>
  <c r="K45" i="12"/>
  <c r="L45" i="12"/>
  <c r="M45" i="12"/>
  <c r="N45" i="12"/>
  <c r="K48" i="12"/>
  <c r="L48" i="12"/>
  <c r="M48" i="12"/>
  <c r="N48" i="12"/>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2" i="3"/>
  <c r="K29" i="12"/>
  <c r="L29" i="12"/>
  <c r="M29" i="12"/>
  <c r="N29" i="12"/>
  <c r="K30" i="12"/>
  <c r="L30" i="12"/>
  <c r="M30" i="12"/>
  <c r="N3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40" i="12"/>
  <c r="L40" i="12"/>
  <c r="M40" i="12"/>
  <c r="N40" i="12"/>
  <c r="K41" i="12"/>
  <c r="L41" i="12"/>
  <c r="M41" i="12"/>
  <c r="N41" i="12"/>
  <c r="K42" i="12"/>
  <c r="L42" i="12"/>
  <c r="M42" i="12"/>
  <c r="N42" i="12"/>
  <c r="K43" i="12"/>
  <c r="L43" i="12"/>
  <c r="M43" i="12"/>
  <c r="N43" i="12"/>
  <c r="N28" i="12"/>
  <c r="M28" i="12"/>
  <c r="L28" i="12"/>
  <c r="K28"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<sst xmlns="http://schemas.openxmlformats.org/spreadsheetml/2006/main" count="57418" uniqueCount="3304">
  <si>
    <t>Location</t>
  </si>
  <si>
    <t>Year</t>
  </si>
  <si>
    <t>Date</t>
  </si>
  <si>
    <t>Event</t>
  </si>
  <si>
    <t>Stage</t>
  </si>
  <si>
    <t>Athlete</t>
  </si>
  <si>
    <t>UCI ID</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</si>
  <si>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</si>
  <si>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</si>
  <si>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</si>
  <si>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</si>
  <si>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</si>
  <si>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</si>
  <si>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</si>
  <si>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</si>
  <si>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</si>
  <si>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</si>
  <si>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</si>
  <si>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</si>
  <si>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</si>
  <si>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</si>
  <si>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</si>
  <si>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</si>
  <si>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</si>
  <si>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</si>
  <si>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</si>
  <si>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</si>
  <si>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</si>
  <si>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</si>
  <si>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</si>
  <si>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</si>
  <si>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</si>
  <si>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</si>
  <si>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</si>
  <si>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</si>
  <si>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</si>
  <si>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</si>
  <si>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</si>
  <si>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</si>
  <si>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</si>
  <si>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</si>
  <si>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</si>
  <si>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</si>
  <si>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</si>
  <si>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</si>
  <si>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</si>
  <si>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</si>
  <si>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</si>
  <si>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</si>
  <si>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</si>
  <si>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</si>
  <si>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</si>
  <si>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</si>
  <si>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</si>
  <si>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</si>
  <si>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</si>
  <si>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</si>
  <si>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</si>
  <si>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</si>
  <si>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</si>
  <si>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</si>
  <si>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</si>
  <si>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</si>
  <si>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</si>
  <si>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</si>
  <si>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</si>
  <si>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</si>
  <si>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</si>
  <si>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</si>
  <si>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</si>
  <si>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</si>
  <si>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</si>
  <si>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</si>
  <si>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</si>
  <si>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</si>
  <si>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</si>
  <si>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</si>
  <si>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</si>
  <si>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</si>
  <si>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</si>
  <si>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</si>
  <si>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</si>
  <si>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</si>
  <si>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</si>
  <si>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</si>
  <si>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</si>
  <si>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</si>
  <si>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</si>
  <si>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</si>
  <si>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</si>
  <si>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</si>
  <si>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</si>
  <si>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</si>
  <si>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</si>
  <si>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</si>
  <si>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</si>
  <si>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</si>
  <si>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</si>
  <si>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</si>
  <si>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</si>
  <si>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</si>
  <si>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</si>
  <si>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</si>
  <si>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</si>
  <si>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</si>
  <si>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</si>
  <si>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</si>
  <si>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</si>
  <si>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</si>
  <si>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</si>
  <si>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</si>
  <si>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</si>
  <si>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</si>
  <si>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</si>
  <si>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</si>
  <si>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</si>
  <si>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</si>
  <si>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</si>
  <si>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</si>
  <si>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</si>
  <si>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</si>
  <si>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</si>
  <si>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</si>
  <si>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</si>
  <si>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</si>
  <si>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</si>
  <si>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</si>
  <si>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</si>
  <si>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</si>
  <si>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</si>
  <si>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</si>
  <si>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</si>
  <si>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</si>
  <si>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</si>
  <si>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</si>
  <si>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</si>
  <si>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</si>
  <si>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</si>
  <si>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</si>
  <si>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</si>
  <si>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</si>
  <si>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</si>
  <si>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</si>
  <si>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</si>
  <si>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</si>
  <si>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</si>
  <si>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</si>
  <si>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</si>
  <si>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</si>
  <si>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</si>
  <si>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</si>
  <si>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</si>
  <si>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</si>
  <si>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</si>
  <si>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</si>
  <si>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</si>
  <si>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</si>
  <si>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</si>
  <si>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</si>
  <si>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</si>
  <si>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</si>
  <si>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</si>
  <si>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</si>
  <si>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</si>
  <si>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</si>
  <si>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</si>
  <si>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</si>
  <si>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</si>
  <si>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</si>
  <si>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</si>
  <si>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</si>
  <si>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</si>
  <si>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</si>
  <si>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</si>
  <si>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</si>
  <si>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</si>
  <si>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</si>
  <si>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</si>
  <si>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</si>
  <si>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</si>
  <si>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</si>
  <si>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</si>
  <si>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</si>
  <si>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</si>
  <si>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</si>
  <si>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</si>
  <si>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</si>
  <si>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</si>
  <si>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</si>
  <si>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</si>
  <si>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</si>
  <si>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</si>
  <si>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</si>
  <si>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</si>
  <si>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</si>
  <si>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</si>
  <si>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</si>
  <si>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</si>
  <si>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</si>
  <si>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</si>
  <si>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</si>
  <si>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</si>
  <si>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</si>
  <si>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</si>
  <si>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</si>
  <si>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</si>
  <si>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</si>
  <si>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</si>
  <si>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</si>
  <si>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</si>
  <si>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</si>
  <si>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</si>
  <si>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</si>
  <si>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</si>
  <si>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</si>
  <si>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</si>
  <si>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</si>
  <si>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</si>
  <si>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</si>
  <si>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</si>
  <si>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</si>
  <si>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</si>
  <si>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</si>
  <si>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</si>
  <si>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</si>
  <si>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</si>
  <si>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</si>
  <si>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</si>
  <si>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</si>
  <si>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</si>
  <si>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</si>
  <si>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</si>
  <si>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</si>
  <si>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</si>
  <si>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</si>
  <si>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</si>
  <si>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</si>
  <si>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</si>
  <si>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</si>
  <si>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</si>
  <si>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</si>
  <si>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</si>
  <si>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</si>
  <si>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</si>
  <si>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</si>
  <si>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</si>
  <si>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</si>
  <si>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</si>
  <si>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</si>
  <si>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</si>
  <si>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</si>
  <si>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</si>
  <si>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</si>
  <si>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</si>
  <si>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</si>
  <si>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</si>
  <si>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</si>
  <si>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</si>
  <si>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</si>
  <si>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</si>
  <si>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</si>
  <si>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</si>
  <si>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</si>
  <si>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</si>
  <si>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</si>
  <si>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</si>
  <si>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</si>
  <si>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</si>
  <si>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</si>
  <si>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</si>
  <si>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</si>
  <si>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</si>
  <si>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</si>
  <si>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</si>
  <si>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</si>
  <si>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</si>
  <si>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</si>
  <si>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</si>
  <si>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</si>
  <si>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</si>
  <si>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</si>
  <si>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</si>
  <si>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</si>
  <si>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</si>
  <si>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</si>
  <si>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</si>
  <si>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</si>
  <si>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</si>
  <si>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</si>
  <si>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</si>
  <si>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</si>
  <si>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</si>
  <si>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</si>
  <si>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</si>
  <si>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</si>
  <si>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</si>
  <si>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</si>
  <si>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</si>
  <si>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</si>
  <si>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</si>
  <si>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</si>
  <si>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</si>
  <si>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</si>
  <si>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</si>
  <si>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</si>
  <si>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</si>
  <si>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</si>
  <si>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</si>
  <si>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</si>
  <si>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</si>
  <si>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</si>
  <si>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</si>
  <si>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</si>
  <si>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</si>
  <si>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</si>
  <si>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</si>
  <si>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</si>
  <si>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</si>
  <si>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</si>
  <si>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</si>
  <si>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</si>
  <si>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</si>
  <si>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</si>
  <si>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</si>
  <si>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</si>
  <si>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</si>
  <si>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</si>
  <si>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</si>
  <si>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</si>
  <si>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</si>
  <si>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</si>
  <si>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</si>
  <si>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</si>
  <si>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</si>
  <si>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</si>
  <si>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</si>
  <si>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</si>
  <si>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</si>
  <si>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</si>
  <si>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</si>
  <si>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</si>
  <si>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</si>
  <si>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</si>
  <si>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</si>
  <si>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</si>
  <si>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</si>
  <si>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</si>
  <si>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</si>
  <si>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</si>
  <si>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</si>
  <si>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</si>
  <si>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</si>
  <si>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</si>
  <si>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</si>
  <si>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</si>
  <si>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</si>
  <si>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</si>
  <si>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</si>
  <si>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</si>
  <si>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</si>
  <si>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</si>
  <si>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</si>
  <si>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</si>
  <si>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</si>
  <si>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</si>
  <si>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</si>
  <si>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</si>
  <si>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</si>
  <si>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</si>
  <si>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</si>
  <si>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</si>
  <si>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</si>
  <si>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</si>
  <si>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</si>
  <si>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</si>
  <si>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</si>
  <si>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</si>
  <si>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</si>
  <si>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</si>
  <si>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</si>
  <si>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</si>
  <si>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</si>
  <si>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</si>
  <si>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</si>
  <si>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</si>
  <si>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</si>
  <si>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</si>
  <si>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</si>
  <si>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</si>
  <si>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</si>
  <si>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</si>
  <si>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</si>
  <si>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</si>
  <si>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</si>
  <si>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</si>
  <si>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</si>
  <si>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</si>
  <si>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</si>
  <si>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</si>
  <si>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</si>
  <si>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</si>
  <si>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</si>
  <si>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</si>
  <si>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</si>
  <si>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</si>
  <si>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</si>
  <si>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</si>
  <si>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</si>
  <si>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</si>
  <si>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</si>
  <si>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</si>
  <si>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</si>
  <si>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</si>
  <si>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</si>
  <si>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</si>
  <si>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</si>
  <si>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</si>
  <si>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</si>
  <si>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</si>
  <si>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</si>
  <si>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</si>
  <si>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</si>
  <si>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</si>
  <si>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</si>
  <si>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</si>
  <si>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</si>
  <si>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</si>
  <si>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</si>
  <si>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</si>
  <si>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</si>
  <si>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</si>
  <si>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</si>
  <si>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</si>
  <si>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</si>
  <si>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</si>
  <si>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</si>
  <si>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</si>
  <si>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</si>
  <si>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</si>
  <si>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</si>
  <si>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</si>
  <si>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</si>
  <si>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</si>
  <si>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</si>
  <si>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</si>
  <si>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</si>
  <si>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</si>
  <si>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</si>
  <si>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</si>
  <si>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</si>
  <si>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</si>
  <si>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</si>
  <si>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</si>
  <si>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</si>
  <si>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</si>
  <si>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</si>
  <si>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</si>
  <si>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</si>
  <si>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</si>
  <si>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</si>
  <si>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</si>
  <si>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</si>
  <si>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</si>
  <si>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</si>
  <si>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</si>
  <si>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</si>
  <si>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</si>
  <si>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</si>
  <si>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</si>
  <si>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</si>
  <si>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</si>
  <si>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</si>
  <si>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</si>
  <si>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</si>
  <si>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</si>
  <si>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</si>
  <si>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</si>
  <si>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</si>
  <si>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</si>
  <si>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</si>
  <si>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</si>
  <si>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</si>
  <si>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</si>
  <si>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</si>
  <si>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</si>
  <si>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</si>
  <si>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</si>
  <si>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</si>
  <si>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</si>
  <si>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</si>
  <si>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</si>
  <si>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</si>
  <si>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</si>
  <si>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</si>
  <si>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</si>
  <si>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</si>
  <si>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</si>
  <si>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</si>
  <si>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</si>
  <si>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</si>
  <si>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</si>
  <si>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</si>
  <si>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</si>
  <si>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</si>
  <si>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</si>
  <si>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</si>
  <si>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</si>
  <si>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</si>
  <si>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</si>
  <si>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</si>
  <si>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</si>
  <si>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</si>
  <si>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</si>
  <si>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</si>
  <si>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</si>
  <si>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</si>
  <si>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</si>
  <si>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</si>
  <si>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</si>
  <si>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</si>
  <si>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</si>
  <si>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</si>
  <si>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</si>
  <si>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</si>
  <si>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</si>
  <si>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</si>
  <si>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</si>
  <si>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</si>
  <si>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</si>
  <si>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</si>
  <si>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</si>
  <si>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</si>
  <si>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</si>
  <si>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</si>
  <si>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</si>
  <si>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</si>
  <si>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</si>
  <si>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</si>
  <si>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</si>
  <si>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</si>
  <si>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</si>
  <si>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</si>
  <si>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</si>
  <si>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</si>
  <si>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</si>
  <si>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</si>
  <si>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</si>
  <si>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</si>
  <si>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</si>
  <si>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</si>
  <si>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</si>
  <si>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</si>
  <si>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</si>
  <si>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</si>
  <si>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</si>
  <si>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</si>
  <si>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</si>
  <si>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</si>
  <si>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</si>
  <si>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</si>
  <si>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Nat</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</si>
  <si>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</si>
  <si>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</si>
  <si>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</si>
  <si>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</si>
  <si>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</si>
  <si>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</si>
  <si>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</si>
  <si>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</si>
  <si>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</si>
  <si>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</si>
  <si>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</si>
  <si>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</si>
  <si>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</si>
  <si>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</si>
  <si>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</si>
  <si>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</si>
  <si>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</si>
  <si>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</si>
  <si>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</si>
  <si>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</si>
  <si>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</si>
  <si>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</si>
  <si>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</si>
  <si>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</si>
  <si>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</si>
  <si>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</si>
  <si>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</si>
  <si>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</si>
  <si>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</si>
  <si>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</si>
  <si>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</si>
  <si>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</si>
  <si>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</si>
  <si>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</si>
  <si>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</si>
  <si>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</si>
  <si>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</si>
  <si>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</si>
  <si>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</si>
  <si>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</si>
  <si>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</si>
  <si>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</si>
  <si>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</si>
  <si>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</si>
  <si>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</si>
  <si>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</si>
  <si>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</si>
  <si>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</si>
  <si>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</si>
  <si>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</si>
  <si>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</si>
  <si>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</si>
  <si>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</si>
  <si>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</si>
  <si>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</si>
  <si>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</si>
  <si>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</si>
  <si>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</si>
  <si>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</si>
  <si>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</si>
  <si>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</si>
  <si>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</si>
  <si>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</si>
  <si>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</si>
  <si>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</si>
  <si>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</si>
  <si>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</si>
  <si>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</si>
  <si>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</si>
  <si>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</si>
  <si>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</si>
  <si>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</si>
  <si>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</si>
  <si>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</si>
  <si>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</si>
  <si>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</si>
  <si>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</si>
  <si>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</si>
  <si>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</si>
  <si>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</si>
  <si>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</si>
  <si>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</si>
  <si>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</si>
  <si>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</si>
  <si>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</si>
  <si>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</si>
  <si>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</si>
  <si>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</si>
  <si>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</si>
  <si>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</si>
  <si>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</si>
  <si>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</si>
  <si>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</si>
  <si>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</si>
  <si>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</si>
  <si>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</si>
  <si>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</si>
  <si>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</si>
  <si>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</si>
  <si>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</si>
  <si>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</si>
  <si>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</si>
  <si>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</si>
  <si>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</si>
  <si>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</si>
  <si>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</si>
  <si>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</si>
  <si>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</si>
  <si>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</si>
  <si>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</si>
  <si>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</si>
  <si>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</si>
  <si>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</si>
  <si>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</si>
  <si>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</si>
  <si>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</si>
  <si>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</si>
  <si>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</si>
  <si>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</si>
  <si>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</si>
  <si>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</si>
  <si>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</si>
  <si>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</si>
  <si>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</si>
  <si>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</si>
  <si>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</si>
  <si>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</si>
  <si>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</si>
  <si>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</si>
  <si>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</si>
  <si>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</si>
  <si>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</si>
  <si>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</si>
  <si>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</si>
  <si>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</si>
  <si>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</si>
  <si>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</si>
  <si>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</si>
  <si>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</si>
  <si>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</si>
  <si>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</si>
  <si>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</si>
  <si>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</si>
  <si>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</si>
  <si>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</si>
  <si>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</si>
  <si>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</si>
  <si>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</si>
  <si>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</si>
  <si>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</si>
  <si>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</si>
  <si>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</si>
  <si>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</si>
  <si>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</si>
  <si>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</si>
  <si>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</si>
  <si>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</si>
  <si>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</si>
  <si>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</si>
  <si>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</si>
  <si>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</si>
  <si>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</si>
  <si>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</si>
  <si>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</si>
  <si>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</si>
  <si>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</si>
  <si>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</si>
  <si>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</si>
  <si>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</si>
  <si>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</si>
  <si>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</si>
  <si>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</si>
  <si>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</si>
  <si>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</si>
  <si>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</si>
  <si>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</si>
  <si>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</si>
  <si>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</si>
  <si>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</si>
  <si>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</si>
  <si>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</si>
  <si>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</si>
  <si>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</si>
  <si>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</si>
  <si>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</si>
  <si>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</si>
  <si>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</si>
  <si>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</si>
  <si>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</si>
  <si>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</si>
  <si>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</si>
  <si>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</si>
  <si>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</si>
  <si>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</si>
  <si>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</si>
  <si>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</si>
  <si>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</si>
  <si>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</si>
  <si>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</si>
  <si>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</si>
  <si>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</si>
  <si>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</si>
  <si>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</si>
  <si>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</si>
  <si>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</si>
  <si>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</si>
  <si>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</si>
  <si>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</si>
  <si>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</si>
  <si>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</si>
  <si>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</si>
  <si>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</si>
  <si>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</si>
  <si>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</si>
  <si>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</si>
  <si>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</si>
  <si>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</si>
  <si>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</si>
  <si>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</si>
  <si>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</si>
  <si>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</si>
  <si>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</si>
  <si>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</si>
  <si>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</si>
  <si>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</si>
  <si>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</si>
  <si>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</si>
  <si>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</si>
  <si>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</si>
  <si>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</si>
  <si>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</si>
  <si>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</si>
  <si>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</si>
  <si>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</si>
  <si>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</si>
  <si>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</si>
  <si>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</si>
  <si>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</si>
  <si>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</si>
  <si>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</si>
  <si>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</si>
  <si>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</si>
  <si>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</si>
  <si>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</si>
  <si>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</si>
  <si>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</si>
  <si>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</si>
  <si>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</si>
  <si>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</si>
  <si>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</si>
  <si>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</si>
  <si>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</si>
  <si>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</si>
  <si>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</si>
  <si>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</si>
  <si>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</si>
  <si>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</si>
  <si>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</si>
  <si>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</si>
  <si>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</si>
  <si>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</si>
  <si>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</si>
  <si>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</si>
  <si>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</si>
  <si>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</si>
  <si>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</si>
  <si>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</si>
  <si>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</si>
  <si>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</si>
  <si>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</si>
  <si>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</si>
  <si>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</si>
  <si>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</si>
  <si>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</si>
  <si>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</si>
  <si>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</si>
  <si>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</si>
  <si>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</si>
  <si>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</si>
  <si>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</si>
  <si>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</si>
  <si>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</si>
  <si>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</si>
  <si>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</si>
  <si>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</si>
  <si>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</si>
  <si>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</si>
  <si>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</si>
  <si>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</si>
  <si>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</si>
  <si>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</si>
  <si>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</si>
  <si>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</si>
  <si>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</si>
  <si>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</si>
  <si>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</si>
  <si>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</si>
  <si>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</si>
  <si>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</si>
  <si>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</si>
  <si>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</si>
  <si>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</si>
  <si>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</si>
  <si>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</si>
  <si>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</si>
  <si>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</si>
  <si>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</si>
  <si>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</si>
  <si>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</si>
  <si>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</si>
  <si>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</si>
  <si>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</si>
  <si>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</si>
  <si>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</si>
  <si>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</si>
  <si>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</si>
  <si>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</si>
  <si>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</si>
  <si>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</si>
  <si>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</si>
  <si>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1:02.830</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</si>
  <si>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</si>
  <si>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</si>
  <si>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</si>
  <si>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</si>
  <si>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</si>
  <si>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</si>
  <si>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</si>
  <si>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</si>
  <si>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</si>
  <si>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</si>
  <si>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</si>
  <si>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</si>
  <si>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</si>
  <si>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</si>
  <si>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</si>
  <si>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</si>
  <si>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1:03.589</t>
  </si>
  <si>
    <t>1:11.716</t>
  </si>
  <si>
    <t>1:19.874</t>
  </si>
  <si>
    <t>1:28.129</t>
  </si>
  <si>
    <t>1:36.380</t>
  </si>
  <si>
    <t>1:44.795</t>
  </si>
  <si>
    <t>1:53.266</t>
  </si>
  <si>
    <t>2:01.780</t>
  </si>
  <si>
    <t>2:10.372</t>
  </si>
  <si>
    <t>2:19.058</t>
  </si>
  <si>
    <t>2:27.790</t>
  </si>
  <si>
    <t>2:36.549</t>
  </si>
  <si>
    <t>2:45.307</t>
  </si>
  <si>
    <t>2:54.196</t>
  </si>
  <si>
    <t>3:03.181</t>
  </si>
  <si>
    <t>3:12.293</t>
  </si>
  <si>
    <t>3:21.473</t>
  </si>
  <si>
    <t>3:30.791</t>
  </si>
  <si>
    <t>3:40.237</t>
  </si>
  <si>
    <t>3:49.767</t>
  </si>
  <si>
    <t>3:59.284</t>
  </si>
  <si>
    <t>4:08.874</t>
  </si>
  <si>
    <t>4:18.427</t>
  </si>
  <si>
    <t>4:28.059</t>
  </si>
  <si>
    <t>4:37.659</t>
  </si>
  <si>
    <t>4:47.277</t>
  </si>
  <si>
    <t>1:05.489</t>
  </si>
  <si>
    <t>1:13.981</t>
  </si>
  <si>
    <t>1:22.504</t>
  </si>
  <si>
    <t>1:31.065</t>
  </si>
  <si>
    <t>1:39.569</t>
  </si>
  <si>
    <t>1:48.047</t>
  </si>
  <si>
    <t>1:56.539</t>
  </si>
  <si>
    <t>2:05.095</t>
  </si>
  <si>
    <t>2:13.601</t>
  </si>
  <si>
    <t>2:21.958</t>
  </si>
  <si>
    <t>2:30.251</t>
  </si>
  <si>
    <t>2:38.650</t>
  </si>
  <si>
    <t>2:47.158</t>
  </si>
  <si>
    <t>2:55.833</t>
  </si>
  <si>
    <t>3:04.643</t>
  </si>
  <si>
    <t>3:13.683</t>
  </si>
  <si>
    <t>3:22.860</t>
  </si>
  <si>
    <t>3:32.221</t>
  </si>
  <si>
    <t>3:41.679</t>
  </si>
  <si>
    <t>3:51.304</t>
  </si>
  <si>
    <t>4:00.991</t>
  </si>
  <si>
    <t>4:10.794</t>
  </si>
  <si>
    <t>4:20.468</t>
  </si>
  <si>
    <t>4:30.241</t>
  </si>
  <si>
    <t>4:39.884</t>
  </si>
  <si>
    <t>4:49.622</t>
  </si>
  <si>
    <t>1:02.660</t>
  </si>
  <si>
    <t>1:10.358</t>
  </si>
  <si>
    <t>1:18.092</t>
  </si>
  <si>
    <t>1:25.907</t>
  </si>
  <si>
    <t>1:33.724</t>
  </si>
  <si>
    <t>1:41.514</t>
  </si>
  <si>
    <t>1:49.299</t>
  </si>
  <si>
    <t>1:57.079</t>
  </si>
  <si>
    <t>2:04.871</t>
  </si>
  <si>
    <t>2:12.640</t>
  </si>
  <si>
    <t>2:20.442</t>
  </si>
  <si>
    <t>2:28.288</t>
  </si>
  <si>
    <t>2:36.138</t>
  </si>
  <si>
    <t>2:43.991</t>
  </si>
  <si>
    <t>2:51.840</t>
  </si>
  <si>
    <t>2:59.718</t>
  </si>
  <si>
    <t>3:07.675</t>
  </si>
  <si>
    <t>3:15.694</t>
  </si>
  <si>
    <t>3:23.771</t>
  </si>
  <si>
    <t>3:31.858</t>
  </si>
  <si>
    <t>3:39.992</t>
  </si>
  <si>
    <t>3:48.206</t>
  </si>
  <si>
    <t>3:56.500</t>
  </si>
  <si>
    <t>4:04.897</t>
  </si>
  <si>
    <t>4:13.423</t>
  </si>
  <si>
    <t>4:21.977</t>
  </si>
  <si>
    <t>1:05.161</t>
  </si>
  <si>
    <t>1:13.356</t>
  </si>
  <si>
    <t>1:21.556</t>
  </si>
  <si>
    <t>1:29.772</t>
  </si>
  <si>
    <t>1:38.000</t>
  </si>
  <si>
    <t>1:46.222</t>
  </si>
  <si>
    <t>1:54.455</t>
  </si>
  <si>
    <t>2:02.713</t>
  </si>
  <si>
    <t>2:11.053</t>
  </si>
  <si>
    <t>2:19.394</t>
  </si>
  <si>
    <t>2:27.725</t>
  </si>
  <si>
    <t>2:36.020</t>
  </si>
  <si>
    <t>2:44.296</t>
  </si>
  <si>
    <t>2:52.634</t>
  </si>
  <si>
    <t>3:01.065</t>
  </si>
  <si>
    <t>3:09.628</t>
  </si>
  <si>
    <t>3:18.098</t>
  </si>
  <si>
    <t>3:26.735</t>
  </si>
  <si>
    <t>3:35.168</t>
  </si>
  <si>
    <t>3:43.600</t>
  </si>
  <si>
    <t>3:51.994</t>
  </si>
  <si>
    <t>4:00.442</t>
  </si>
  <si>
    <t>4:08.967</t>
  </si>
  <si>
    <t>4:17.389</t>
  </si>
  <si>
    <t>4:25.830</t>
  </si>
  <si>
    <t>4:34.333</t>
  </si>
  <si>
    <t>1:01.419</t>
  </si>
  <si>
    <t>1:09.146</t>
  </si>
  <si>
    <t>1:16.880</t>
  </si>
  <si>
    <t>1:24.658</t>
  </si>
  <si>
    <t>1:32.437</t>
  </si>
  <si>
    <t>1:40.191</t>
  </si>
  <si>
    <t>1:47.934</t>
  </si>
  <si>
    <t>1:55.674</t>
  </si>
  <si>
    <t>2:03.427</t>
  </si>
  <si>
    <t>2:11.189</t>
  </si>
  <si>
    <t>2:19.019</t>
  </si>
  <si>
    <t>2:26.835</t>
  </si>
  <si>
    <t>2:34.678</t>
  </si>
  <si>
    <t>2:42.446</t>
  </si>
  <si>
    <t>2:50.279</t>
  </si>
  <si>
    <t>2:58.136</t>
  </si>
  <si>
    <t>3:06.040</t>
  </si>
  <si>
    <t>3:13.934</t>
  </si>
  <si>
    <t>3:21.831</t>
  </si>
  <si>
    <t>3:29.680</t>
  </si>
  <si>
    <t>3:37.591</t>
  </si>
  <si>
    <t>3:45.521</t>
  </si>
  <si>
    <t>3:53.484</t>
  </si>
  <si>
    <t>4:01.503</t>
  </si>
  <si>
    <t>4:09.612</t>
  </si>
  <si>
    <t>4:17.766</t>
  </si>
  <si>
    <t>1:07.646</t>
  </si>
  <si>
    <t>1:15.499</t>
  </si>
  <si>
    <t>1:23.418</t>
  </si>
  <si>
    <t>1:31.325</t>
  </si>
  <si>
    <t>1:39.279</t>
  </si>
  <si>
    <t>1:47.275</t>
  </si>
  <si>
    <t>1:55.342</t>
  </si>
  <si>
    <t>2:03.432</t>
  </si>
  <si>
    <t>2:11.549</t>
  </si>
  <si>
    <t>2:19.677</t>
  </si>
  <si>
    <t>2:27.833</t>
  </si>
  <si>
    <t>2:35.878</t>
  </si>
  <si>
    <t>2:43.988</t>
  </si>
  <si>
    <t>2:52.161</t>
  </si>
  <si>
    <t>3:00.398</t>
  </si>
  <si>
    <t>3:08.586</t>
  </si>
  <si>
    <t>3:16.821</t>
  </si>
  <si>
    <t>3:25.042</t>
  </si>
  <si>
    <t>3:33.260</t>
  </si>
  <si>
    <t>3:41.486</t>
  </si>
  <si>
    <t>3:49.706</t>
  </si>
  <si>
    <t>3:57.929</t>
  </si>
  <si>
    <t>4:06.169</t>
  </si>
  <si>
    <t>4:14.353</t>
  </si>
  <si>
    <t>4:22.453</t>
  </si>
  <si>
    <t>1:02.023</t>
  </si>
  <si>
    <t>1:09.974</t>
  </si>
  <si>
    <t>1:17.912</t>
  </si>
  <si>
    <t>1:25.854</t>
  </si>
  <si>
    <t>1:33.832</t>
  </si>
  <si>
    <t>1:41.756</t>
  </si>
  <si>
    <t>1:49.646</t>
  </si>
  <si>
    <t>1:57.544</t>
  </si>
  <si>
    <t>2:05.395</t>
  </si>
  <si>
    <t>2:13.347</t>
  </si>
  <si>
    <t>2:21.228</t>
  </si>
  <si>
    <t>2:29.147</t>
  </si>
  <si>
    <t>2:37.108</t>
  </si>
  <si>
    <t>2:45.100</t>
  </si>
  <si>
    <t>2:53.126</t>
  </si>
  <si>
    <t>3:01.170</t>
  </si>
  <si>
    <t>3:09.247</t>
  </si>
  <si>
    <t>3:17.269</t>
  </si>
  <si>
    <t>3:25.268</t>
  </si>
  <si>
    <t>3:33.192</t>
  </si>
  <si>
    <t>3:41.147</t>
  </si>
  <si>
    <t>3:49.067</t>
  </si>
  <si>
    <t>3:57.057</t>
  </si>
  <si>
    <t>4:05.125</t>
  </si>
  <si>
    <t>4:13.209</t>
  </si>
  <si>
    <t>4:21.239</t>
  </si>
  <si>
    <t>1:06.716</t>
  </si>
  <si>
    <t>1:14.450</t>
  </si>
  <si>
    <t>1:22.224</t>
  </si>
  <si>
    <t>1:30.058</t>
  </si>
  <si>
    <t>1:37.898</t>
  </si>
  <si>
    <t>1:45.785</t>
  </si>
  <si>
    <t>1:53.741</t>
  </si>
  <si>
    <t>2:01.718</t>
  </si>
  <si>
    <t>2:09.798</t>
  </si>
  <si>
    <t>2:17.944</t>
  </si>
  <si>
    <t>2:26.166</t>
  </si>
  <si>
    <t>2:34.466</t>
  </si>
  <si>
    <t>2:42.872</t>
  </si>
  <si>
    <t>2:51.261</t>
  </si>
  <si>
    <t>2:59.736</t>
  </si>
  <si>
    <t>3:08.279</t>
  </si>
  <si>
    <t>3:16.885</t>
  </si>
  <si>
    <t>3:25.649</t>
  </si>
  <si>
    <t>3:34.463</t>
  </si>
  <si>
    <t>3:43.329</t>
  </si>
  <si>
    <t>3:52.223</t>
  </si>
  <si>
    <t>4:01.066</t>
  </si>
  <si>
    <t>4:09.772</t>
  </si>
  <si>
    <t>4:18.335</t>
  </si>
  <si>
    <t>4:26.857</t>
  </si>
  <si>
    <t>1:01.936</t>
  </si>
  <si>
    <t>1:09.855</t>
  </si>
  <si>
    <t>1:17.725</t>
  </si>
  <si>
    <t>1:25.620</t>
  </si>
  <si>
    <t>1:33.502</t>
  </si>
  <si>
    <t>1:41.423</t>
  </si>
  <si>
    <t>1:49.412</t>
  </si>
  <si>
    <t>1:57.463</t>
  </si>
  <si>
    <t>2:05.463</t>
  </si>
  <si>
    <t>2:13.486</t>
  </si>
  <si>
    <t>2:21.533</t>
  </si>
  <si>
    <t>2:29.596</t>
  </si>
  <si>
    <t>2:37.673</t>
  </si>
  <si>
    <t>2:45.714</t>
  </si>
  <si>
    <t>2:53.788</t>
  </si>
  <si>
    <t>3:01.894</t>
  </si>
  <si>
    <t>3:09.948</t>
  </si>
  <si>
    <t>3:18.010</t>
  </si>
  <si>
    <t>3:26.071</t>
  </si>
  <si>
    <t>3:34.182</t>
  </si>
  <si>
    <t>3:42.350</t>
  </si>
  <si>
    <t>3:50.631</t>
  </si>
  <si>
    <t>3:59.057</t>
  </si>
  <si>
    <t>4:07.523</t>
  </si>
  <si>
    <t>4:16.021</t>
  </si>
  <si>
    <t>4:24.681</t>
  </si>
  <si>
    <t>1:02.522</t>
  </si>
  <si>
    <t>1:10.618</t>
  </si>
  <si>
    <t>1:18.670</t>
  </si>
  <si>
    <t>1:26.655</t>
  </si>
  <si>
    <t>1:34.651</t>
  </si>
  <si>
    <t>1:42.699</t>
  </si>
  <si>
    <t>1:50.752</t>
  </si>
  <si>
    <t>1:58.801</t>
  </si>
  <si>
    <t>2:06.868</t>
  </si>
  <si>
    <t>2:14.937</t>
  </si>
  <si>
    <t>2:23.051</t>
  </si>
  <si>
    <t>2:31.216</t>
  </si>
  <si>
    <t>2:39.413</t>
  </si>
  <si>
    <t>2:47.616</t>
  </si>
  <si>
    <t>2:55.798</t>
  </si>
  <si>
    <t>3:04.012</t>
  </si>
  <si>
    <t>3:12.297</t>
  </si>
  <si>
    <t>3:20.681</t>
  </si>
  <si>
    <t>3:29.109</t>
  </si>
  <si>
    <t>3:37.636</t>
  </si>
  <si>
    <t>3:46.181</t>
  </si>
  <si>
    <t>3:54.725</t>
  </si>
  <si>
    <t>4:03.275</t>
  </si>
  <si>
    <t>4:11.908</t>
  </si>
  <si>
    <t>4:20.635</t>
  </si>
  <si>
    <t>4:29.567</t>
  </si>
  <si>
    <t>1:01.002</t>
  </si>
  <si>
    <t>1:08.786</t>
  </si>
  <si>
    <t>1:16.531</t>
  </si>
  <si>
    <t>1:24.344</t>
  </si>
  <si>
    <t>1:32.095</t>
  </si>
  <si>
    <t>1:39.898</t>
  </si>
  <si>
    <t>1:47.714</t>
  </si>
  <si>
    <t>1:55.689</t>
  </si>
  <si>
    <t>2:03.660</t>
  </si>
  <si>
    <t>2:11.688</t>
  </si>
  <si>
    <t>2:19.721</t>
  </si>
  <si>
    <t>2:27.899</t>
  </si>
  <si>
    <t>2:36.099</t>
  </si>
  <si>
    <t>2:44.538</t>
  </si>
  <si>
    <t>2:52.951</t>
  </si>
  <si>
    <t>3:01.461</t>
  </si>
  <si>
    <t>3:09.902</t>
  </si>
  <si>
    <t>3:18.441</t>
  </si>
  <si>
    <t>3:26.902</t>
  </si>
  <si>
    <t>3:35.433</t>
  </si>
  <si>
    <t>3:43.936</t>
  </si>
  <si>
    <t>3:52.458</t>
  </si>
  <si>
    <t>4:00.819</t>
  </si>
  <si>
    <t>4:09.179</t>
  </si>
  <si>
    <t>4:17.414</t>
  </si>
  <si>
    <t>4:25.712</t>
  </si>
  <si>
    <t>1:02.500</t>
  </si>
  <si>
    <t>1:10.674</t>
  </si>
  <si>
    <t>1:18.883</t>
  </si>
  <si>
    <t>1:26.989</t>
  </si>
  <si>
    <t>1:35.063</t>
  </si>
  <si>
    <t>1:43.075</t>
  </si>
  <si>
    <t>1:51.188</t>
  </si>
  <si>
    <t>1:59.261</t>
  </si>
  <si>
    <t>2:07.470</t>
  </si>
  <si>
    <t>2:15.626</t>
  </si>
  <si>
    <t>2:23.898</t>
  </si>
  <si>
    <t>2:32.094</t>
  </si>
  <si>
    <t>2:40.422</t>
  </si>
  <si>
    <t>2:48.723</t>
  </si>
  <si>
    <t>2:57.181</t>
  </si>
  <si>
    <t>3:05.589</t>
  </si>
  <si>
    <t>3:14.115</t>
  </si>
  <si>
    <t>3:22.572</t>
  </si>
  <si>
    <t>3:30.986</t>
  </si>
  <si>
    <t>3:39.359</t>
  </si>
  <si>
    <t>3:47.829</t>
  </si>
  <si>
    <t>3:56.087</t>
  </si>
  <si>
    <t>4:04.282</t>
  </si>
  <si>
    <t>4:12.350</t>
  </si>
  <si>
    <t>4:20.488</t>
  </si>
  <si>
    <t>4:28.598</t>
  </si>
  <si>
    <t>1:02.747</t>
  </si>
  <si>
    <t>1:10.733</t>
  </si>
  <si>
    <t>1:18.768</t>
  </si>
  <si>
    <t>1:26.666</t>
  </si>
  <si>
    <t>1:34.637</t>
  </si>
  <si>
    <t>1:42.556</t>
  </si>
  <si>
    <t>1:50.581</t>
  </si>
  <si>
    <t>1:58.567</t>
  </si>
  <si>
    <t>2:06.681</t>
  </si>
  <si>
    <t>2:14.810</t>
  </si>
  <si>
    <t>2:23.042</t>
  </si>
  <si>
    <t>2:31.179</t>
  </si>
  <si>
    <t>2:39.436</t>
  </si>
  <si>
    <t>2:47.634</t>
  </si>
  <si>
    <t>2:55.943</t>
  </si>
  <si>
    <t>3:04.214</t>
  </si>
  <si>
    <t>3:12.587</t>
  </si>
  <si>
    <t>3:20.995</t>
  </si>
  <si>
    <t>3:29.504</t>
  </si>
  <si>
    <t>3:37.962</t>
  </si>
  <si>
    <t>3:46.506</t>
  </si>
  <si>
    <t>3:55.026</t>
  </si>
  <si>
    <t>4:03.550</t>
  </si>
  <si>
    <t>4:12.091</t>
  </si>
  <si>
    <t>4:20.532</t>
  </si>
  <si>
    <t>4:28.703</t>
  </si>
  <si>
    <t>1:01.414</t>
  </si>
  <si>
    <t>1:09.081</t>
  </si>
  <si>
    <t>1:16.735</t>
  </si>
  <si>
    <t>1:24.466</t>
  </si>
  <si>
    <t>1:32.201</t>
  </si>
  <si>
    <t>1:40.009</t>
  </si>
  <si>
    <t>1:47.800</t>
  </si>
  <si>
    <t>1:55.699</t>
  </si>
  <si>
    <t>2:03.616</t>
  </si>
  <si>
    <t>2:11.666</t>
  </si>
  <si>
    <t>2:19.687</t>
  </si>
  <si>
    <t>2:27.848</t>
  </si>
  <si>
    <t>2:36.050</t>
  </si>
  <si>
    <t>2:44.330</t>
  </si>
  <si>
    <t>2:52.743</t>
  </si>
  <si>
    <t>3:01.228</t>
  </si>
  <si>
    <t>3:09.711</t>
  </si>
  <si>
    <t>3:18.308</t>
  </si>
  <si>
    <t>3:26.905</t>
  </si>
  <si>
    <t>3:35.623</t>
  </si>
  <si>
    <t>3:44.345</t>
  </si>
  <si>
    <t>3:53.193</t>
  </si>
  <si>
    <t>4:02.111</t>
  </si>
  <si>
    <t>4:11.176</t>
  </si>
  <si>
    <t>4:20.226</t>
  </si>
  <si>
    <t>4:29.198</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</si>
  <si>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</si>
  <si>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</si>
  <si>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</si>
  <si>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</si>
  <si>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</si>
  <si>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</si>
  <si>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</si>
  <si>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</si>
  <si>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</si>
  <si>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3:35.399</t>
  </si>
  <si>
    <t>3:30.695</t>
  </si>
  <si>
    <t>1:30.017</t>
  </si>
  <si>
    <t>OVL</t>
  </si>
  <si>
    <t>3:37.989</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</si>
  <si>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</si>
  <si>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</si>
  <si>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</si>
  <si>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</si>
  <si>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</si>
  <si>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</si>
  <si>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</si>
  <si>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</si>
  <si>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</si>
  <si>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</si>
  <si>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</si>
  <si>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</si>
  <si>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</si>
  <si>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</si>
  <si>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</si>
  <si>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</si>
  <si>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</si>
  <si>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</si>
  <si>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</si>
  <si>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</si>
  <si>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</si>
  <si>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</si>
  <si>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</si>
  <si>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</si>
  <si>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</si>
  <si>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</si>
  <si>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</si>
  <si>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</si>
  <si>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</si>
  <si>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</si>
  <si>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</si>
  <si>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</si>
  <si>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</si>
  <si>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</si>
  <si>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</si>
  <si>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</si>
  <si>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</si>
  <si>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</si>
  <si>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</si>
  <si>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</si>
  <si>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1:02.425</t>
  </si>
  <si>
    <t>1:10.281</t>
  </si>
  <si>
    <t>1:18.165</t>
  </si>
  <si>
    <t>1:26.042</t>
  </si>
  <si>
    <t>1:33.937</t>
  </si>
  <si>
    <t>1:41.802</t>
  </si>
  <si>
    <t>1:49.670</t>
  </si>
  <si>
    <t>1:57.497</t>
  </si>
  <si>
    <t>2:05.361</t>
  </si>
  <si>
    <t>2:13.245</t>
  </si>
  <si>
    <t>2:21.140</t>
  </si>
  <si>
    <t>2:29.048</t>
  </si>
  <si>
    <t>2:36.947</t>
  </si>
  <si>
    <t>2:44.798</t>
  </si>
  <si>
    <t>2:52.697</t>
  </si>
  <si>
    <t>3:00.577</t>
  </si>
  <si>
    <t>3:08.512</t>
  </si>
  <si>
    <t>3:16.424</t>
  </si>
  <si>
    <t>3:24.419</t>
  </si>
  <si>
    <t>3:32.435</t>
  </si>
  <si>
    <t>3:40.479</t>
  </si>
  <si>
    <t>3:48.518</t>
  </si>
  <si>
    <t>3:56.604</t>
  </si>
  <si>
    <t>4:04.672</t>
  </si>
  <si>
    <t>4:12.739</t>
  </si>
  <si>
    <t>4:20.877</t>
  </si>
  <si>
    <t>1:00.135</t>
  </si>
  <si>
    <t>1:07.951</t>
  </si>
  <si>
    <t>1:15.764</t>
  </si>
  <si>
    <t>1:23.505</t>
  </si>
  <si>
    <t>1:31.194</t>
  </si>
  <si>
    <t>1:38.819</t>
  </si>
  <si>
    <t>1:46.440</t>
  </si>
  <si>
    <t>1:54.099</t>
  </si>
  <si>
    <t>2:01.797</t>
  </si>
  <si>
    <t>2:09.469</t>
  </si>
  <si>
    <t>2:17.163</t>
  </si>
  <si>
    <t>2:24.844</t>
  </si>
  <si>
    <t>2:32.546</t>
  </si>
  <si>
    <t>2:40.295</t>
  </si>
  <si>
    <t>2:48.124</t>
  </si>
  <si>
    <t>2:55.994</t>
  </si>
  <si>
    <t>3:03.889</t>
  </si>
  <si>
    <t>3:11.788</t>
  </si>
  <si>
    <t>3:19.688</t>
  </si>
  <si>
    <t>3:27.539</t>
  </si>
  <si>
    <t>3:43.276</t>
  </si>
  <si>
    <t>3:51.194</t>
  </si>
  <si>
    <t>3:59.131</t>
  </si>
  <si>
    <t>4:07.119</t>
  </si>
  <si>
    <t>4:15.077</t>
  </si>
  <si>
    <t>1:02.906</t>
  </si>
  <si>
    <t>1:11.108</t>
  </si>
  <si>
    <t>1:19.340</t>
  </si>
  <si>
    <t>1:27.579</t>
  </si>
  <si>
    <t>1:35.885</t>
  </si>
  <si>
    <t>1:44.245</t>
  </si>
  <si>
    <t>1:52.576</t>
  </si>
  <si>
    <t>2:00.974</t>
  </si>
  <si>
    <t>2:09.393</t>
  </si>
  <si>
    <t>2:17.535</t>
  </si>
  <si>
    <t>2:25.394</t>
  </si>
  <si>
    <t>2:33.270</t>
  </si>
  <si>
    <t>2:41.179</t>
  </si>
  <si>
    <t>2:49.187</t>
  </si>
  <si>
    <t>2:57.354</t>
  </si>
  <si>
    <t>3:05.571</t>
  </si>
  <si>
    <t>3:22.419</t>
  </si>
  <si>
    <t>3:31.058</t>
  </si>
  <si>
    <t>3:39.857</t>
  </si>
  <si>
    <t>3:48.693</t>
  </si>
  <si>
    <t>3:57.685</t>
  </si>
  <si>
    <t>4:06.649</t>
  </si>
  <si>
    <t>4:15.786</t>
  </si>
  <si>
    <t>4:24.925</t>
  </si>
  <si>
    <t>4:34.164</t>
  </si>
  <si>
    <t>1:10.739</t>
  </si>
  <si>
    <t>1:18.707</t>
  </si>
  <si>
    <t>1:26.711</t>
  </si>
  <si>
    <t>1:34.789</t>
  </si>
  <si>
    <t>1:42.914</t>
  </si>
  <si>
    <t>1:51.088</t>
  </si>
  <si>
    <t>1:59.291</t>
  </si>
  <si>
    <t>2:07.507</t>
  </si>
  <si>
    <t>2:15.705</t>
  </si>
  <si>
    <t>2:23.931</t>
  </si>
  <si>
    <t>2:32.162</t>
  </si>
  <si>
    <t>2:40.363</t>
  </si>
  <si>
    <t>2:48.533</t>
  </si>
  <si>
    <t>2:56.663</t>
  </si>
  <si>
    <t>3:04.786</t>
  </si>
  <si>
    <t>3:13.075</t>
  </si>
  <si>
    <t>3:21.191</t>
  </si>
  <si>
    <t>3:29.303</t>
  </si>
  <si>
    <t>3:37.423</t>
  </si>
  <si>
    <t>3:45.575</t>
  </si>
  <si>
    <t>3:53.796</t>
  </si>
  <si>
    <t>4:02.041</t>
  </si>
  <si>
    <t>4:10.252</t>
  </si>
  <si>
    <t>4:18.444</t>
  </si>
  <si>
    <t>4:26.609</t>
  </si>
  <si>
    <t>1:05.676</t>
  </si>
  <si>
    <t>1:13.914</t>
  </si>
  <si>
    <t>1:22.198</t>
  </si>
  <si>
    <t>1:30.498</t>
  </si>
  <si>
    <t>1:38.862</t>
  </si>
  <si>
    <t>1:47.277</t>
  </si>
  <si>
    <t>1:55.690</t>
  </si>
  <si>
    <t>2:04.176</t>
  </si>
  <si>
    <t>2:12.719</t>
  </si>
  <si>
    <t>2:21.297</t>
  </si>
  <si>
    <t>2:29.853</t>
  </si>
  <si>
    <t>2:38.491</t>
  </si>
  <si>
    <t>2:55.870</t>
  </si>
  <si>
    <t>3:04.542</t>
  </si>
  <si>
    <t>3:13.252</t>
  </si>
  <si>
    <t>3:21.832</t>
  </si>
  <si>
    <t>3:30.413</t>
  </si>
  <si>
    <t>3:38.921</t>
  </si>
  <si>
    <t>3:47.495</t>
  </si>
  <si>
    <t>3:56.078</t>
  </si>
  <si>
    <t>4:04.705</t>
  </si>
  <si>
    <t>4:13.296</t>
  </si>
  <si>
    <t>4:21.897</t>
  </si>
  <si>
    <t>4:30.445</t>
  </si>
  <si>
    <t>4:39.008</t>
  </si>
  <si>
    <t>1:01.460</t>
  </si>
  <si>
    <t>1:09.424</t>
  </si>
  <si>
    <t>1:17.380</t>
  </si>
  <si>
    <t>1:25.362</t>
  </si>
  <si>
    <t>1:33.394</t>
  </si>
  <si>
    <t>1:41.442</t>
  </si>
  <si>
    <t>1:49.528</t>
  </si>
  <si>
    <t>1:57.640</t>
  </si>
  <si>
    <t>2:05.779</t>
  </si>
  <si>
    <t>2:13.935</t>
  </si>
  <si>
    <t>2:22.123</t>
  </si>
  <si>
    <t>2:30.347</t>
  </si>
  <si>
    <t>2:38.608</t>
  </si>
  <si>
    <t>2:46.914</t>
  </si>
  <si>
    <t>2:55.245</t>
  </si>
  <si>
    <t>3:03.676</t>
  </si>
  <si>
    <t>3:12.180</t>
  </si>
  <si>
    <t>3:20.637</t>
  </si>
  <si>
    <t>3:29.076</t>
  </si>
  <si>
    <t>3:37.580</t>
  </si>
  <si>
    <t>3:46.121</t>
  </si>
  <si>
    <t>3:54.707</t>
  </si>
  <si>
    <t>4:02.969</t>
  </si>
  <si>
    <t>4:11.128</t>
  </si>
  <si>
    <t>4:19.413</t>
  </si>
  <si>
    <t>4:27.654</t>
  </si>
  <si>
    <t>1:00.010</t>
  </si>
  <si>
    <t>1:07.809</t>
  </si>
  <si>
    <t>1:15.580</t>
  </si>
  <si>
    <t>1:23.370</t>
  </si>
  <si>
    <t>1:31.179</t>
  </si>
  <si>
    <t>1:39.023</t>
  </si>
  <si>
    <t>1:46.871</t>
  </si>
  <si>
    <t>1:54.725</t>
  </si>
  <si>
    <t>2:02.606</t>
  </si>
  <si>
    <t>2:10.510</t>
  </si>
  <si>
    <t>2:18.432</t>
  </si>
  <si>
    <t>2:26.434</t>
  </si>
  <si>
    <t>2:34.399</t>
  </si>
  <si>
    <t>2:42.379</t>
  </si>
  <si>
    <t>2:50.327</t>
  </si>
  <si>
    <t>2:58.280</t>
  </si>
  <si>
    <t>3:06.268</t>
  </si>
  <si>
    <t>3:14.289</t>
  </si>
  <si>
    <t>3:22.333</t>
  </si>
  <si>
    <t>3:30.416</t>
  </si>
  <si>
    <t>3:38.407</t>
  </si>
  <si>
    <t>3:46.450</t>
  </si>
  <si>
    <t>3:54.574</t>
  </si>
  <si>
    <t>4:02.607</t>
  </si>
  <si>
    <t>4:10.708</t>
  </si>
  <si>
    <t>4:18.933</t>
  </si>
  <si>
    <t>1:01.451</t>
  </si>
  <si>
    <t>1:09.240</t>
  </si>
  <si>
    <t>1:17.046</t>
  </si>
  <si>
    <t>1:24.783</t>
  </si>
  <si>
    <t>1:32.513</t>
  </si>
  <si>
    <t>1:40.236</t>
  </si>
  <si>
    <t>1:47.973</t>
  </si>
  <si>
    <t>1:55.775</t>
  </si>
  <si>
    <t>2:03.570</t>
  </si>
  <si>
    <t>2:11.329</t>
  </si>
  <si>
    <t>2:19.082</t>
  </si>
  <si>
    <t>2:26.613</t>
  </si>
  <si>
    <t>2:34.029</t>
  </si>
  <si>
    <t>2:41.433</t>
  </si>
  <si>
    <t>2:48.855</t>
  </si>
  <si>
    <t>2:56.382</t>
  </si>
  <si>
    <t>3:03.984</t>
  </si>
  <si>
    <t>3:11.622</t>
  </si>
  <si>
    <t>3:19.269</t>
  </si>
  <si>
    <t>3:27.028</t>
  </si>
  <si>
    <t>3:34.775</t>
  </si>
  <si>
    <t>3:42.557</t>
  </si>
  <si>
    <t>3:50.328</t>
  </si>
  <si>
    <t>3:58.165</t>
  </si>
  <si>
    <t>4:06.066</t>
  </si>
  <si>
    <t>4:14.026</t>
  </si>
  <si>
    <t>1:05.087</t>
  </si>
  <si>
    <t>1:12.413</t>
  </si>
  <si>
    <t>1:19.670</t>
  </si>
  <si>
    <t>1:26.967</t>
  </si>
  <si>
    <t>1:34.253</t>
  </si>
  <si>
    <t>1:41.611</t>
  </si>
  <si>
    <t>1:48.973</t>
  </si>
  <si>
    <t>1:56.352</t>
  </si>
  <si>
    <t>2:03.739</t>
  </si>
  <si>
    <t>2:11.310</t>
  </si>
  <si>
    <t>2:18.762</t>
  </si>
  <si>
    <t>2:26.011</t>
  </si>
  <si>
    <t>2:33.287</t>
  </si>
  <si>
    <t>2:40.629</t>
  </si>
  <si>
    <t>2:48.027</t>
  </si>
  <si>
    <t>2:55.534</t>
  </si>
  <si>
    <t>3:03.060</t>
  </si>
  <si>
    <t>3:10.679</t>
  </si>
  <si>
    <t>3:18.276</t>
  </si>
  <si>
    <t>3:25.935</t>
  </si>
  <si>
    <t>3:33.608</t>
  </si>
  <si>
    <t>3:41.364</t>
  </si>
  <si>
    <t>3:49.246</t>
  </si>
  <si>
    <t>3:57.167</t>
  </si>
  <si>
    <t>4:05.136</t>
  </si>
  <si>
    <t>1:04.390</t>
  </si>
  <si>
    <t>1:11.686</t>
  </si>
  <si>
    <t>1:19.004</t>
  </si>
  <si>
    <t>1:26.340</t>
  </si>
  <si>
    <t>1:33.681</t>
  </si>
  <si>
    <t>1:41.015</t>
  </si>
  <si>
    <t>1:48.378</t>
  </si>
  <si>
    <t>1:55.738</t>
  </si>
  <si>
    <t>2:03.111</t>
  </si>
  <si>
    <t>2:10.512</t>
  </si>
  <si>
    <t>2:17.900</t>
  </si>
  <si>
    <t>2:25.323</t>
  </si>
  <si>
    <t>2:32.712</t>
  </si>
  <si>
    <t>2:40.201</t>
  </si>
  <si>
    <t>2:49.522</t>
  </si>
  <si>
    <t>1:07.072</t>
  </si>
  <si>
    <t>1:14.527</t>
  </si>
  <si>
    <t>1:22.001</t>
  </si>
  <si>
    <t>1:29.538</t>
  </si>
  <si>
    <t>1:37.121</t>
  </si>
  <si>
    <t>1:44.769</t>
  </si>
  <si>
    <t>1:52.431</t>
  </si>
  <si>
    <t>2:00.241</t>
  </si>
  <si>
    <t>2:08.151</t>
  </si>
  <si>
    <t>2:16.104</t>
  </si>
  <si>
    <t>2:24.086</t>
  </si>
  <si>
    <t>2:32.119</t>
  </si>
  <si>
    <t>2:40.189</t>
  </si>
  <si>
    <t>2:50.229</t>
  </si>
  <si>
    <t>1:07.701</t>
  </si>
  <si>
    <t>1:15.466</t>
  </si>
  <si>
    <t>1:23.212</t>
  </si>
  <si>
    <t>1:30.925</t>
  </si>
  <si>
    <t>1:38.656</t>
  </si>
  <si>
    <t>1:46.384</t>
  </si>
  <si>
    <t>1:54.123</t>
  </si>
  <si>
    <t>2:01.908</t>
  </si>
  <si>
    <t>2:09.711</t>
  </si>
  <si>
    <t>2:17.492</t>
  </si>
  <si>
    <t>2:25.262</t>
  </si>
  <si>
    <t>2:33.017</t>
  </si>
  <si>
    <t>2:40.813</t>
  </si>
  <si>
    <t>2:48.609</t>
  </si>
  <si>
    <t>2:56.424</t>
  </si>
  <si>
    <t>3:04.265</t>
  </si>
  <si>
    <t>3:12.138</t>
  </si>
  <si>
    <t>3:20.023</t>
  </si>
  <si>
    <t>3:27.895</t>
  </si>
  <si>
    <t>3:35.770</t>
  </si>
  <si>
    <t>3:43.689</t>
  </si>
  <si>
    <t>3:51.663</t>
  </si>
  <si>
    <t>3:59.636</t>
  </si>
  <si>
    <t>4:07.668</t>
  </si>
  <si>
    <t>4:15.723</t>
  </si>
  <si>
    <t>1:00.728</t>
  </si>
  <si>
    <t>1:08.627</t>
  </si>
  <si>
    <t>1:16.479</t>
  </si>
  <si>
    <t>1:24.271</t>
  </si>
  <si>
    <t>1:32.032</t>
  </si>
  <si>
    <t>1:39.830</t>
  </si>
  <si>
    <t>1:47.695</t>
  </si>
  <si>
    <t>1:55.559</t>
  </si>
  <si>
    <t>2:03.438</t>
  </si>
  <si>
    <t>2:11.326</t>
  </si>
  <si>
    <t>2:19.222</t>
  </si>
  <si>
    <t>2:27.157</t>
  </si>
  <si>
    <t>2:35.102</t>
  </si>
  <si>
    <t>2:43.105</t>
  </si>
  <si>
    <t>2:51.133</t>
  </si>
  <si>
    <t>2:59.172</t>
  </si>
  <si>
    <t>3:07.240</t>
  </si>
  <si>
    <t>3:15.300</t>
  </si>
  <si>
    <t>3:23.429</t>
  </si>
  <si>
    <t>3:31.629</t>
  </si>
  <si>
    <t>3:39.887</t>
  </si>
  <si>
    <t>3:48.251</t>
  </si>
  <si>
    <t>3:56.706</t>
  </si>
  <si>
    <t>4:05.216</t>
  </si>
  <si>
    <t>4:13.765</t>
  </si>
  <si>
    <t>4:22.394</t>
  </si>
  <si>
    <t>3:52.429</t>
  </si>
  <si>
    <t>3:56.800</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</si>
  <si>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</si>
  <si>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</si>
  <si>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</si>
  <si>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</si>
  <si>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</si>
  <si>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</si>
  <si>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</si>
  <si>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</si>
  <si>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</si>
  <si>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</si>
  <si>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</si>
  <si>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</si>
  <si>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</si>
  <si>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</si>
  <si>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</si>
  <si>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</si>
  <si>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</si>
  <si>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</si>
  <si>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</si>
  <si>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</si>
  <si>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</si>
  <si>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</si>
  <si>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</si>
  <si>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</si>
  <si>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</si>
  <si>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</si>
  <si>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</si>
  <si>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</si>
  <si>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</si>
  <si>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</si>
  <si>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</si>
  <si>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</si>
  <si>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</si>
  <si>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</si>
  <si>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</si>
  <si>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</si>
  <si>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</si>
  <si>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</si>
  <si>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</si>
  <si>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</si>
  <si>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</si>
  <si>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</si>
  <si>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</si>
  <si>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</si>
  <si>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</si>
  <si>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</si>
  <si>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</si>
  <si>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</si>
  <si>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</si>
  <si>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</si>
  <si>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</si>
  <si>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</si>
  <si>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</si>
  <si>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</si>
  <si>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</si>
  <si>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</si>
  <si>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</si>
  <si>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</si>
  <si>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</si>
  <si>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</si>
  <si>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</si>
  <si>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</si>
  <si>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</si>
  <si>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</si>
  <si>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</si>
  <si>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</si>
  <si>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</si>
  <si>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</si>
  <si>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</si>
  <si>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</si>
  <si>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</si>
  <si>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</si>
  <si>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</si>
  <si>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</si>
  <si>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</si>
  <si>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</si>
  <si>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</si>
  <si>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</si>
  <si>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</si>
  <si>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</si>
  <si>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</si>
  <si>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</si>
  <si>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</si>
  <si>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</si>
  <si>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</si>
  <si>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</si>
  <si>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</si>
  <si>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</si>
  <si>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</si>
  <si>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</si>
  <si>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</si>
  <si>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</si>
  <si>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</si>
  <si>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</si>
  <si>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</si>
  <si>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</si>
  <si>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</si>
  <si>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</si>
  <si>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</si>
  <si>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</si>
  <si>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</si>
  <si>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</si>
  <si>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</si>
  <si>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</si>
  <si>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</si>
  <si>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</si>
  <si>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</si>
  <si>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</si>
  <si>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</si>
  <si>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</si>
  <si>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</si>
  <si>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</si>
  <si>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</si>
  <si>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</si>
  <si>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</si>
  <si>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</si>
  <si>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</si>
  <si>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</si>
  <si>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</si>
  <si>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</si>
  <si>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</si>
  <si>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</si>
  <si>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1:00.331</t>
  </si>
  <si>
    <t>1:07.929</t>
  </si>
  <si>
    <t>1:15.498</t>
  </si>
  <si>
    <t>1:23.064</t>
  </si>
  <si>
    <t>1:30.569</t>
  </si>
  <si>
    <t>1:38.076</t>
  </si>
  <si>
    <t>1:45.527</t>
  </si>
  <si>
    <t>1:52.978</t>
  </si>
  <si>
    <t>2:00.391</t>
  </si>
  <si>
    <t>2:07.815</t>
  </si>
  <si>
    <t>2:15.207</t>
  </si>
  <si>
    <t>2:22.563</t>
  </si>
  <si>
    <t>2:29.922</t>
  </si>
  <si>
    <t>2:37.272</t>
  </si>
  <si>
    <t>2:44.631</t>
  </si>
  <si>
    <t>2:51.981</t>
  </si>
  <si>
    <t>2:59.288</t>
  </si>
  <si>
    <t>3:06.541</t>
  </si>
  <si>
    <t>3:13.788</t>
  </si>
  <si>
    <t>3:21.000</t>
  </si>
  <si>
    <t>3:28.177</t>
  </si>
  <si>
    <t>3:35.355</t>
  </si>
  <si>
    <t>3:42.572</t>
  </si>
  <si>
    <t>3:49.795</t>
  </si>
  <si>
    <t>3:57.015</t>
  </si>
  <si>
    <t>4:04.252</t>
  </si>
  <si>
    <t>1:00.084</t>
  </si>
  <si>
    <t>1:07.574</t>
  </si>
  <si>
    <t>1:15.067</t>
  </si>
  <si>
    <t>1:22.561</t>
  </si>
  <si>
    <t>1:30.063</t>
  </si>
  <si>
    <t>1:37.562</t>
  </si>
  <si>
    <t>1:45.050</t>
  </si>
  <si>
    <t>1:52.579</t>
  </si>
  <si>
    <t>2:00.085</t>
  </si>
  <si>
    <t>2:07.617</t>
  </si>
  <si>
    <t>2:15.164</t>
  </si>
  <si>
    <t>2:22.729</t>
  </si>
  <si>
    <t>2:30.312</t>
  </si>
  <si>
    <t>2:37.880</t>
  </si>
  <si>
    <t>2:45.454</t>
  </si>
  <si>
    <t>2:53.066</t>
  </si>
  <si>
    <t>3:00.704</t>
  </si>
  <si>
    <t>3:08.346</t>
  </si>
  <si>
    <t>3:16.007</t>
  </si>
  <si>
    <t>3:23.663</t>
  </si>
  <si>
    <t>3:31.295</t>
  </si>
  <si>
    <t>3:38.947</t>
  </si>
  <si>
    <t>3:46.635</t>
  </si>
  <si>
    <t>3:54.341</t>
  </si>
  <si>
    <t>4:02.074</t>
  </si>
  <si>
    <t>4:09.843</t>
  </si>
  <si>
    <t>1:07.061</t>
  </si>
  <si>
    <t>1:14.687</t>
  </si>
  <si>
    <t>1:22.324</t>
  </si>
  <si>
    <t>1:29.946</t>
  </si>
  <si>
    <t>1:37.582</t>
  </si>
  <si>
    <t>1:45.231</t>
  </si>
  <si>
    <t>1:52.894</t>
  </si>
  <si>
    <t>2:00.520</t>
  </si>
  <si>
    <t>2:08.200</t>
  </si>
  <si>
    <t>2:15.856</t>
  </si>
  <si>
    <t>2:23.480</t>
  </si>
  <si>
    <t>2:31.103</t>
  </si>
  <si>
    <t>2:38.702</t>
  </si>
  <si>
    <t>2:46.327</t>
  </si>
  <si>
    <t>2:53.964</t>
  </si>
  <si>
    <t>3:01.588</t>
  </si>
  <si>
    <t>3:09.239</t>
  </si>
  <si>
    <t>3:16.907</t>
  </si>
  <si>
    <t>3:24.569</t>
  </si>
  <si>
    <t>3:32.244</t>
  </si>
  <si>
    <t>3:39.892</t>
  </si>
  <si>
    <t>3:47.542</t>
  </si>
  <si>
    <t>3:55.162</t>
  </si>
  <si>
    <t>4:02.776</t>
  </si>
  <si>
    <t>4:10.391</t>
  </si>
  <si>
    <t>1:00.059</t>
  </si>
  <si>
    <t>1:07.619</t>
  </si>
  <si>
    <t>1:15.237</t>
  </si>
  <si>
    <t>1:22.866</t>
  </si>
  <si>
    <t>1:30.504</t>
  </si>
  <si>
    <t>1:38.167</t>
  </si>
  <si>
    <t>1:45.794</t>
  </si>
  <si>
    <t>1:53.456</t>
  </si>
  <si>
    <t>2:01.123</t>
  </si>
  <si>
    <t>2:08.791</t>
  </si>
  <si>
    <t>2:16.476</t>
  </si>
  <si>
    <t>2:24.151</t>
  </si>
  <si>
    <t>2:31.812</t>
  </si>
  <si>
    <t>2:39.518</t>
  </si>
  <si>
    <t>2:47.170</t>
  </si>
  <si>
    <t>2:54.850</t>
  </si>
  <si>
    <t>3:02.583</t>
  </si>
  <si>
    <t>3:10.313</t>
  </si>
  <si>
    <t>3:18.024</t>
  </si>
  <si>
    <t>3:25.726</t>
  </si>
  <si>
    <t>3:33.461</t>
  </si>
  <si>
    <t>3:48.802</t>
  </si>
  <si>
    <t>3:56.511</t>
  </si>
  <si>
    <t>4:04.210</t>
  </si>
  <si>
    <t>4:11.966</t>
  </si>
  <si>
    <t>1:06.862</t>
  </si>
  <si>
    <t>1:14.395</t>
  </si>
  <si>
    <t>1:21.899</t>
  </si>
  <si>
    <t>1:29.408</t>
  </si>
  <si>
    <t>1:36.906</t>
  </si>
  <si>
    <t>1:44.372</t>
  </si>
  <si>
    <t>1:51.827</t>
  </si>
  <si>
    <t>1:59.338</t>
  </si>
  <si>
    <t>2:06.875</t>
  </si>
  <si>
    <t>2:14.427</t>
  </si>
  <si>
    <t>2:22.018</t>
  </si>
  <si>
    <t>2:29.631</t>
  </si>
  <si>
    <t>2:37.291</t>
  </si>
  <si>
    <t>2:44.968</t>
  </si>
  <si>
    <t>2:52.735</t>
  </si>
  <si>
    <t>3:00.554</t>
  </si>
  <si>
    <t>3:08.396</t>
  </si>
  <si>
    <t>3:16.264</t>
  </si>
  <si>
    <t>3:24.160</t>
  </si>
  <si>
    <t>3:32.038</t>
  </si>
  <si>
    <t>3:39.963</t>
  </si>
  <si>
    <t>3:47.913</t>
  </si>
  <si>
    <t>3:55.946</t>
  </si>
  <si>
    <t>4:03.988</t>
  </si>
  <si>
    <t>4:12.074</t>
  </si>
  <si>
    <t>1:00.515</t>
  </si>
  <si>
    <t>1:08.034</t>
  </si>
  <si>
    <t>1:15.527</t>
  </si>
  <si>
    <t>1:23.009</t>
  </si>
  <si>
    <t>1:30.532</t>
  </si>
  <si>
    <t>1:38.086</t>
  </si>
  <si>
    <t>1:45.627</t>
  </si>
  <si>
    <t>1:53.147</t>
  </si>
  <si>
    <t>2:00.624</t>
  </si>
  <si>
    <t>2:08.238</t>
  </si>
  <si>
    <t>2:15.781</t>
  </si>
  <si>
    <t>2:23.390</t>
  </si>
  <si>
    <t>2:30.984</t>
  </si>
  <si>
    <t>2:38.595</t>
  </si>
  <si>
    <t>2:46.206</t>
  </si>
  <si>
    <t>2:53.869</t>
  </si>
  <si>
    <t>3:01.531</t>
  </si>
  <si>
    <t>3:09.260</t>
  </si>
  <si>
    <t>3:16.956</t>
  </si>
  <si>
    <t>3:24.663</t>
  </si>
  <si>
    <t>3:32.422</t>
  </si>
  <si>
    <t>3:40.186</t>
  </si>
  <si>
    <t>3:48.113</t>
  </si>
  <si>
    <t>3:56.115</t>
  </si>
  <si>
    <t>4:04.162</t>
  </si>
  <si>
    <t>4:12.168</t>
  </si>
  <si>
    <t>1:07.168</t>
  </si>
  <si>
    <t>1:14.646</t>
  </si>
  <si>
    <t>1:22.162</t>
  </si>
  <si>
    <t>1:29.706</t>
  </si>
  <si>
    <t>1:37.340</t>
  </si>
  <si>
    <t>1:44.947</t>
  </si>
  <si>
    <t>1:52.616</t>
  </si>
  <si>
    <t>2:00.281</t>
  </si>
  <si>
    <t>2:07.994</t>
  </si>
  <si>
    <t>2:15.698</t>
  </si>
  <si>
    <t>2:23.461</t>
  </si>
  <si>
    <t>2:31.257</t>
  </si>
  <si>
    <t>2:39.083</t>
  </si>
  <si>
    <t>2:46.972</t>
  </si>
  <si>
    <t>2:54.941</t>
  </si>
  <si>
    <t>3:02.953</t>
  </si>
  <si>
    <t>3:11.021</t>
  </si>
  <si>
    <t>3:19.102</t>
  </si>
  <si>
    <t>3:27.208</t>
  </si>
  <si>
    <t>3:35.326</t>
  </si>
  <si>
    <t>3:43.454</t>
  </si>
  <si>
    <t>3:51.599</t>
  </si>
  <si>
    <t>3:59.742</t>
  </si>
  <si>
    <t>4:07.883</t>
  </si>
  <si>
    <t>4:15.999</t>
  </si>
  <si>
    <t>1:07.552</t>
  </si>
  <si>
    <t>1:15.223</t>
  </si>
  <si>
    <t>1:22.915</t>
  </si>
  <si>
    <t>1:30.628</t>
  </si>
  <si>
    <t>1:38.357</t>
  </si>
  <si>
    <t>1:46.080</t>
  </si>
  <si>
    <t>1:53.888</t>
  </si>
  <si>
    <t>2:01.765</t>
  </si>
  <si>
    <t>2:09.628</t>
  </si>
  <si>
    <t>2:17.485</t>
  </si>
  <si>
    <t>2:25.374</t>
  </si>
  <si>
    <t>2:33.247</t>
  </si>
  <si>
    <t>2:41.165</t>
  </si>
  <si>
    <t>2:49.121</t>
  </si>
  <si>
    <t>2:57.060</t>
  </si>
  <si>
    <t>3:05.052</t>
  </si>
  <si>
    <t>3:13.060</t>
  </si>
  <si>
    <t>3:21.135</t>
  </si>
  <si>
    <t>3:29.242</t>
  </si>
  <si>
    <t>3:37.370</t>
  </si>
  <si>
    <t>3:45.470</t>
  </si>
  <si>
    <t>3:53.589</t>
  </si>
  <si>
    <t>4:01.731</t>
  </si>
  <si>
    <t>4:09.963</t>
  </si>
  <si>
    <t>4:18.170</t>
  </si>
  <si>
    <t>1:01.095</t>
  </si>
  <si>
    <t>1:08.764</t>
  </si>
  <si>
    <t>1:16.458</t>
  </si>
  <si>
    <t>1:24.194</t>
  </si>
  <si>
    <t>1:31.918</t>
  </si>
  <si>
    <t>1:39.684</t>
  </si>
  <si>
    <t>1:47.457</t>
  </si>
  <si>
    <t>1:55.276</t>
  </si>
  <si>
    <t>2:03.138</t>
  </si>
  <si>
    <t>2:11.044</t>
  </si>
  <si>
    <t>2:18.947</t>
  </si>
  <si>
    <t>2:26.867</t>
  </si>
  <si>
    <t>2:34.821</t>
  </si>
  <si>
    <t>2:42.768</t>
  </si>
  <si>
    <t>2:50.701</t>
  </si>
  <si>
    <t>2:58.674</t>
  </si>
  <si>
    <t>3:06.600</t>
  </si>
  <si>
    <t>3:14.530</t>
  </si>
  <si>
    <t>3:22.530</t>
  </si>
  <si>
    <t>3:30.559</t>
  </si>
  <si>
    <t>3:38.607</t>
  </si>
  <si>
    <t>3:46.720</t>
  </si>
  <si>
    <t>3:54.777</t>
  </si>
  <si>
    <t>4:02.821</t>
  </si>
  <si>
    <t>4:10.841</t>
  </si>
  <si>
    <t>4:18.848</t>
  </si>
  <si>
    <t>1:07.236</t>
  </si>
  <si>
    <t>1:14.969</t>
  </si>
  <si>
    <t>1:22.675</t>
  </si>
  <si>
    <t>1:30.434</t>
  </si>
  <si>
    <t>1:38.256</t>
  </si>
  <si>
    <t>1:46.109</t>
  </si>
  <si>
    <t>1:53.949</t>
  </si>
  <si>
    <t>2:01.848</t>
  </si>
  <si>
    <t>2:09.789</t>
  </si>
  <si>
    <t>2:17.744</t>
  </si>
  <si>
    <t>2:25.710</t>
  </si>
  <si>
    <t>2:33.666</t>
  </si>
  <si>
    <t>2:41.688</t>
  </si>
  <si>
    <t>2:49.736</t>
  </si>
  <si>
    <t>2:57.785</t>
  </si>
  <si>
    <t>3:05.906</t>
  </si>
  <si>
    <t>3:14.149</t>
  </si>
  <si>
    <t>3:22.378</t>
  </si>
  <si>
    <t>3:30.640</t>
  </si>
  <si>
    <t>3:38.961</t>
  </si>
  <si>
    <t>3:47.322</t>
  </si>
  <si>
    <t>3:55.671</t>
  </si>
  <si>
    <t>4:03.999</t>
  </si>
  <si>
    <t>4:12.339</t>
  </si>
  <si>
    <t>4:20.844</t>
  </si>
  <si>
    <t>1:03.980</t>
  </si>
  <si>
    <t>1:12.253</t>
  </si>
  <si>
    <t>1:20.398</t>
  </si>
  <si>
    <t>1:28.482</t>
  </si>
  <si>
    <t>1:36.433</t>
  </si>
  <si>
    <t>1:44.348</t>
  </si>
  <si>
    <t>1:52.371</t>
  </si>
  <si>
    <t>2:00.269</t>
  </si>
  <si>
    <t>2:08.335</t>
  </si>
  <si>
    <t>2:16.419</t>
  </si>
  <si>
    <t>2:24.639</t>
  </si>
  <si>
    <t>2:32.826</t>
  </si>
  <si>
    <t>2:40.921</t>
  </si>
  <si>
    <t>2:48.880</t>
  </si>
  <si>
    <t>2:56.736</t>
  </si>
  <si>
    <t>3:04.584</t>
  </si>
  <si>
    <t>3:12.445</t>
  </si>
  <si>
    <t>3:20.280</t>
  </si>
  <si>
    <t>3:28.137</t>
  </si>
  <si>
    <t>3:36.107</t>
  </si>
  <si>
    <t>3:44.028</t>
  </si>
  <si>
    <t>3:51.911</t>
  </si>
  <si>
    <t>3:59.788</t>
  </si>
  <si>
    <t>4:07.764</t>
  </si>
  <si>
    <t>4:15.757</t>
  </si>
  <si>
    <t>4:23.820</t>
  </si>
  <si>
    <t>1:03.697</t>
  </si>
  <si>
    <t>1:11.783</t>
  </si>
  <si>
    <t>1:19.858</t>
  </si>
  <si>
    <t>1:27.914</t>
  </si>
  <si>
    <t>1:35.989</t>
  </si>
  <si>
    <t>1:44.090</t>
  </si>
  <si>
    <t>1:52.193</t>
  </si>
  <si>
    <t>2:00.330</t>
  </si>
  <si>
    <t>2:08.473</t>
  </si>
  <si>
    <t>2:16.526</t>
  </si>
  <si>
    <t>2:24.569</t>
  </si>
  <si>
    <t>2:32.585</t>
  </si>
  <si>
    <t>2:40.504</t>
  </si>
  <si>
    <t>2:48.392</t>
  </si>
  <si>
    <t>2:56.332</t>
  </si>
  <si>
    <t>3:04.326</t>
  </si>
  <si>
    <t>3:12.271</t>
  </si>
  <si>
    <t>3:20.200</t>
  </si>
  <si>
    <t>3:28.111</t>
  </si>
  <si>
    <t>3:35.983</t>
  </si>
  <si>
    <t>3:43.891</t>
  </si>
  <si>
    <t>3:51.898</t>
  </si>
  <si>
    <t>3:59.935</t>
  </si>
  <si>
    <t>4:07.959</t>
  </si>
  <si>
    <t>4:15.963</t>
  </si>
  <si>
    <t>4:23.979</t>
  </si>
  <si>
    <t>1:01.722</t>
  </si>
  <si>
    <t>1:09.829</t>
  </si>
  <si>
    <t>1:17.978</t>
  </si>
  <si>
    <t>1:26.136</t>
  </si>
  <si>
    <t>1:34.336</t>
  </si>
  <si>
    <t>1:42.584</t>
  </si>
  <si>
    <t>1:50.853</t>
  </si>
  <si>
    <t>1:59.107</t>
  </si>
  <si>
    <t>2:07.414</t>
  </si>
  <si>
    <t>2:15.723</t>
  </si>
  <si>
    <t>2:24.049</t>
  </si>
  <si>
    <t>2:32.375</t>
  </si>
  <si>
    <t>2:40.732</t>
  </si>
  <si>
    <t>2:49.117</t>
  </si>
  <si>
    <t>2:57.510</t>
  </si>
  <si>
    <t>3:05.912</t>
  </si>
  <si>
    <t>3:14.357</t>
  </si>
  <si>
    <t>3:22.812</t>
  </si>
  <si>
    <t>3:31.202</t>
  </si>
  <si>
    <t>3:39.637</t>
  </si>
  <si>
    <t>3:47.988</t>
  </si>
  <si>
    <t>3:56.473</t>
  </si>
  <si>
    <t>4:05.015</t>
  </si>
  <si>
    <t>4:13.529</t>
  </si>
  <si>
    <t>4:22.037</t>
  </si>
  <si>
    <t>4:30.574</t>
  </si>
  <si>
    <t>1:03.214</t>
  </si>
  <si>
    <t>1:11.245</t>
  </si>
  <si>
    <t>1:19.355</t>
  </si>
  <si>
    <t>1:27.506</t>
  </si>
  <si>
    <t>1:35.682</t>
  </si>
  <si>
    <t>1:43.870</t>
  </si>
  <si>
    <t>1:52.106</t>
  </si>
  <si>
    <t>2:00.342</t>
  </si>
  <si>
    <t>2:08.620</t>
  </si>
  <si>
    <t>2:16.874</t>
  </si>
  <si>
    <t>2:25.122</t>
  </si>
  <si>
    <t>2:33.375</t>
  </si>
  <si>
    <t>2:41.655</t>
  </si>
  <si>
    <t>2:49.968</t>
  </si>
  <si>
    <t>2:58.300</t>
  </si>
  <si>
    <t>3:06.627</t>
  </si>
  <si>
    <t>3:15.014</t>
  </si>
  <si>
    <t>3:23.356</t>
  </si>
  <si>
    <t>3:31.821</t>
  </si>
  <si>
    <t>3:40.212</t>
  </si>
  <si>
    <t>3:48.640</t>
  </si>
  <si>
    <t>3:57.125</t>
  </si>
  <si>
    <t>4:05.660</t>
  </si>
  <si>
    <t>4:14.251</t>
  </si>
  <si>
    <t>4:22.880</t>
  </si>
  <si>
    <t>4:31.468</t>
  </si>
  <si>
    <t>1:03.324</t>
  </si>
  <si>
    <t>1:11.542</t>
  </si>
  <si>
    <t>1:19.756</t>
  </si>
  <si>
    <t>1:27.947</t>
  </si>
  <si>
    <t>1:36.139</t>
  </si>
  <si>
    <t>1:44.311</t>
  </si>
  <si>
    <t>1:52.522</t>
  </si>
  <si>
    <t>2:00.765</t>
  </si>
  <si>
    <t>2:08.951</t>
  </si>
  <si>
    <t>2:17.131</t>
  </si>
  <si>
    <t>2:25.356</t>
  </si>
  <si>
    <t>2:33.616</t>
  </si>
  <si>
    <t>2:41.973</t>
  </si>
  <si>
    <t>2:50.456</t>
  </si>
  <si>
    <t>2:58.965</t>
  </si>
  <si>
    <t>3:07.518</t>
  </si>
  <si>
    <t>3:16.142</t>
  </si>
  <si>
    <t>3:24.840</t>
  </si>
  <si>
    <t>3:33.570</t>
  </si>
  <si>
    <t>3:42.235</t>
  </si>
  <si>
    <t>3:50.953</t>
  </si>
  <si>
    <t>3:59.713</t>
  </si>
  <si>
    <t>4:08.477</t>
  </si>
  <si>
    <t>4:17.195</t>
  </si>
  <si>
    <t>4:25.903</t>
  </si>
  <si>
    <t>4:34.625</t>
  </si>
  <si>
    <t>1:05.022</t>
  </si>
  <si>
    <t>1:13.391</t>
  </si>
  <si>
    <t>1:21.780</t>
  </si>
  <si>
    <t>1:30.232</t>
  </si>
  <si>
    <t>1:38.661</t>
  </si>
  <si>
    <t>1:47.163</t>
  </si>
  <si>
    <t>1:55.662</t>
  </si>
  <si>
    <t>2:04.225</t>
  </si>
  <si>
    <t>2:12.773</t>
  </si>
  <si>
    <t>2:21.371</t>
  </si>
  <si>
    <t>2:30.004</t>
  </si>
  <si>
    <t>2:38.687</t>
  </si>
  <si>
    <t>2:47.378</t>
  </si>
  <si>
    <t>2:56.173</t>
  </si>
  <si>
    <t>3:05.000</t>
  </si>
  <si>
    <t>3:13.909</t>
  </si>
  <si>
    <t>3:22.832</t>
  </si>
  <si>
    <t>3:31.919</t>
  </si>
  <si>
    <t>3:40.961</t>
  </si>
  <si>
    <t>3:49.913</t>
  </si>
  <si>
    <t>3:58.793</t>
  </si>
  <si>
    <t>4:07.758</t>
  </si>
  <si>
    <t>4:16.764</t>
  </si>
  <si>
    <t>4:25.801</t>
  </si>
  <si>
    <t>4:34.860</t>
  </si>
  <si>
    <t>4:43.933</t>
  </si>
  <si>
    <t>1:06.856</t>
  </si>
  <si>
    <t>1:15.761</t>
  </si>
  <si>
    <t>1:24.747</t>
  </si>
  <si>
    <t>1:33.780</t>
  </si>
  <si>
    <t>1:42.852</t>
  </si>
  <si>
    <t>1:51.851</t>
  </si>
  <si>
    <t>2:00.825</t>
  </si>
  <si>
    <t>2:09.660</t>
  </si>
  <si>
    <t>2:18.471</t>
  </si>
  <si>
    <t>2:27.296</t>
  </si>
  <si>
    <t>2:36.131</t>
  </si>
  <si>
    <t>2:44.947</t>
  </si>
  <si>
    <t>2:53.635</t>
  </si>
  <si>
    <t>3:02.227</t>
  </si>
  <si>
    <t>3:10.773</t>
  </si>
  <si>
    <t>3:19.306</t>
  </si>
  <si>
    <t>3:27.909</t>
  </si>
  <si>
    <t>3:36.444</t>
  </si>
  <si>
    <t>3:45.063</t>
  </si>
  <si>
    <t>3:53.533</t>
  </si>
  <si>
    <t>4:01.995</t>
  </si>
  <si>
    <t>4:10.366</t>
  </si>
  <si>
    <t>4:18.740</t>
  </si>
  <si>
    <t>4:27.149</t>
  </si>
  <si>
    <t>4:35.818</t>
  </si>
  <si>
    <t>4:45.056</t>
  </si>
  <si>
    <t>SUKHOV Maxim</t>
  </si>
  <si>
    <t>1:02.163</t>
  </si>
  <si>
    <t>1:10.318</t>
  </si>
  <si>
    <t>1:18.478</t>
  </si>
  <si>
    <t>1:26.714</t>
  </si>
  <si>
    <t>1:34.975</t>
  </si>
  <si>
    <t>1:43.263</t>
  </si>
  <si>
    <t>1:51.641</t>
  </si>
  <si>
    <t>2:00.095</t>
  </si>
  <si>
    <t>2:08.609</t>
  </si>
  <si>
    <t>2:17.215</t>
  </si>
  <si>
    <t>2:25.870</t>
  </si>
  <si>
    <t>2:34.672</t>
  </si>
  <si>
    <t>2:43.632</t>
  </si>
  <si>
    <t>2:52.689</t>
  </si>
  <si>
    <t>3:01.943</t>
  </si>
  <si>
    <t>3:11.403</t>
  </si>
  <si>
    <t>3:20.973</t>
  </si>
  <si>
    <t>3:30.673</t>
  </si>
  <si>
    <t>3:40.274</t>
  </si>
  <si>
    <t>3:49.805</t>
  </si>
  <si>
    <t>3:59.430</t>
  </si>
  <si>
    <t>4:09.144</t>
  </si>
  <si>
    <t>4:18.928</t>
  </si>
  <si>
    <t>4:28.801</t>
  </si>
  <si>
    <t>4:38.650</t>
  </si>
  <si>
    <t>4:48.614</t>
  </si>
  <si>
    <t>1:06.780</t>
  </si>
  <si>
    <t>1:15.970</t>
  </si>
  <si>
    <t>1:25.134</t>
  </si>
  <si>
    <t>1:34.298</t>
  </si>
  <si>
    <t>1:43.485</t>
  </si>
  <si>
    <t>1:52.827</t>
  </si>
  <si>
    <t>2:02.074</t>
  </si>
  <si>
    <t>2:11.376</t>
  </si>
  <si>
    <t>2:20.788</t>
  </si>
  <si>
    <t>2:30.244</t>
  </si>
  <si>
    <t>2:39.687</t>
  </si>
  <si>
    <t>2:49.077</t>
  </si>
  <si>
    <t>2:58.554</t>
  </si>
  <si>
    <t>3:08.003</t>
  </si>
  <si>
    <t>3:17.470</t>
  </si>
  <si>
    <t>3:27.002</t>
  </si>
  <si>
    <t>3:36.466</t>
  </si>
  <si>
    <t>3:45.734</t>
  </si>
  <si>
    <t>3:54.710</t>
  </si>
  <si>
    <t>4:03.470</t>
  </si>
  <si>
    <t>4:12.052</t>
  </si>
  <si>
    <t>4:20.481</t>
  </si>
  <si>
    <t>4:28.704</t>
  </si>
  <si>
    <t>4:36.761</t>
  </si>
  <si>
    <t>4:44.739</t>
  </si>
  <si>
    <t>4:52.714</t>
  </si>
  <si>
    <t>1:06.784</t>
  </si>
  <si>
    <t>1:14.198</t>
  </si>
  <si>
    <t>1:21.600</t>
  </si>
  <si>
    <t>1:29.031</t>
  </si>
  <si>
    <t>1:36.474</t>
  </si>
  <si>
    <t>1:43.886</t>
  </si>
  <si>
    <t>1:51.284</t>
  </si>
  <si>
    <t>1:58.641</t>
  </si>
  <si>
    <t>2:05.983</t>
  </si>
  <si>
    <t>2:13.303</t>
  </si>
  <si>
    <t>2:20.614</t>
  </si>
  <si>
    <t>2:27.898</t>
  </si>
  <si>
    <t>2:35.192</t>
  </si>
  <si>
    <t>2:42.486</t>
  </si>
  <si>
    <t>2:49.755</t>
  </si>
  <si>
    <t>2:57.049</t>
  </si>
  <si>
    <t>3:04.354</t>
  </si>
  <si>
    <t>3:11.640</t>
  </si>
  <si>
    <t>3:18.889</t>
  </si>
  <si>
    <t>3:26.182</t>
  </si>
  <si>
    <t>3:33.474</t>
  </si>
  <si>
    <t>3:40.780</t>
  </si>
  <si>
    <t>3:47.996</t>
  </si>
  <si>
    <t>3:55.364</t>
  </si>
  <si>
    <t>4:02.647</t>
  </si>
  <si>
    <t>1:07.113</t>
  </si>
  <si>
    <t>1:14.718</t>
  </si>
  <si>
    <t>1:22.276</t>
  </si>
  <si>
    <t>1:29.829</t>
  </si>
  <si>
    <t>1:37.402</t>
  </si>
  <si>
    <t>1:45.008</t>
  </si>
  <si>
    <t>1:52.606</t>
  </si>
  <si>
    <t>2:00.205</t>
  </si>
  <si>
    <t>2:07.830</t>
  </si>
  <si>
    <t>2:15.494</t>
  </si>
  <si>
    <t>2:23.089</t>
  </si>
  <si>
    <t>2:30.716</t>
  </si>
  <si>
    <t>2:38.364</t>
  </si>
  <si>
    <t>2:46.031</t>
  </si>
  <si>
    <t>2:53.717</t>
  </si>
  <si>
    <t>3:01.429</t>
  </si>
  <si>
    <t>3:09.140</t>
  </si>
  <si>
    <t>3:16.863</t>
  </si>
  <si>
    <t>3:24.658</t>
  </si>
  <si>
    <t>3:32.446</t>
  </si>
  <si>
    <t>3:40.158</t>
  </si>
  <si>
    <t>3:47.904</t>
  </si>
  <si>
    <t>3:55.647</t>
  </si>
  <si>
    <t>4:03.408</t>
  </si>
  <si>
    <t>4:11.215</t>
  </si>
  <si>
    <t>1:07.103</t>
  </si>
  <si>
    <t>1:14.751</t>
  </si>
  <si>
    <t>1:22.384</t>
  </si>
  <si>
    <t>1:30.042</t>
  </si>
  <si>
    <t>1:37.687</t>
  </si>
  <si>
    <t>1:45.345</t>
  </si>
  <si>
    <t>1:53.011</t>
  </si>
  <si>
    <t>2:00.732</t>
  </si>
  <si>
    <t>2:08.438</t>
  </si>
  <si>
    <t>2:16.122</t>
  </si>
  <si>
    <t>2:23.801</t>
  </si>
  <si>
    <t>2:31.522</t>
  </si>
  <si>
    <t>2:39.241</t>
  </si>
  <si>
    <t>2:46.954</t>
  </si>
  <si>
    <t>2:54.695</t>
  </si>
  <si>
    <t>3:02.403</t>
  </si>
  <si>
    <t>3:10.113</t>
  </si>
  <si>
    <t>3:17.864</t>
  </si>
  <si>
    <t>3:25.656</t>
  </si>
  <si>
    <t>3:33.446</t>
  </si>
  <si>
    <t>3:41.263</t>
  </si>
  <si>
    <t>3:49.100</t>
  </si>
  <si>
    <t>3:56.921</t>
  </si>
  <si>
    <t>4:04.733</t>
  </si>
  <si>
    <t>4:12.488</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</si>
  <si>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</si>
  <si>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</si>
  <si>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</si>
  <si>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</si>
  <si>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</si>
  <si>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</si>
  <si>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</si>
  <si>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</si>
  <si>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</si>
  <si>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</si>
  <si>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</si>
  <si>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</si>
  <si>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</si>
  <si>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</si>
  <si>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1:40.928</t>
  </si>
  <si>
    <t>1:51.600</t>
  </si>
  <si>
    <t>3:30.308</t>
  </si>
  <si>
    <t>3:03.971</t>
  </si>
  <si>
    <t>POTTS Marc</t>
  </si>
  <si>
    <t>1:00.790</t>
  </si>
  <si>
    <t>KAISER Adrian</t>
  </si>
  <si>
    <t>DAVY Clement</t>
  </si>
  <si>
    <t>MIN Kyeongho</t>
  </si>
  <si>
    <t>MANO Yuttana</t>
  </si>
  <si>
    <t>KO Siu Wai</t>
  </si>
  <si>
    <t>1:07.700</t>
  </si>
  <si>
    <t>1:15.598</t>
  </si>
  <si>
    <t>1:23.566</t>
  </si>
  <si>
    <t>1:31.563</t>
  </si>
  <si>
    <t>1:39.618</t>
  </si>
  <si>
    <t>1:47.669</t>
  </si>
  <si>
    <t>1:55.780</t>
  </si>
  <si>
    <t>2:03.824</t>
  </si>
  <si>
    <t>2:11.918</t>
  </si>
  <si>
    <t>2:19.933</t>
  </si>
  <si>
    <t>2:27.990</t>
  </si>
  <si>
    <t>2:36.102</t>
  </si>
  <si>
    <t>2:44.283</t>
  </si>
  <si>
    <t>2:52.504</t>
  </si>
  <si>
    <t>3:00.810</t>
  </si>
  <si>
    <t>3:09.116</t>
  </si>
  <si>
    <t>3:17.495</t>
  </si>
  <si>
    <t>3:25.892</t>
  </si>
  <si>
    <t>3:34.314</t>
  </si>
  <si>
    <t>3:42.789</t>
  </si>
  <si>
    <t>3:51.297</t>
  </si>
  <si>
    <t>3:59.803</t>
  </si>
  <si>
    <t>4:08.383</t>
  </si>
  <si>
    <t>4:16.946</t>
  </si>
  <si>
    <t>4:25.562</t>
  </si>
  <si>
    <t>1:06.992</t>
  </si>
  <si>
    <t>1:14.615</t>
  </si>
  <si>
    <t>1:22.247</t>
  </si>
  <si>
    <t>1:29.880</t>
  </si>
  <si>
    <t>1:37.476</t>
  </si>
  <si>
    <t>1:45.021</t>
  </si>
  <si>
    <t>1:52.652</t>
  </si>
  <si>
    <t>2:00.267</t>
  </si>
  <si>
    <t>2:07.885</t>
  </si>
  <si>
    <t>2:15.605</t>
  </si>
  <si>
    <t>2:23.352</t>
  </si>
  <si>
    <t>2:31.097</t>
  </si>
  <si>
    <t>2:38.870</t>
  </si>
  <si>
    <t>2:46.558</t>
  </si>
  <si>
    <t>2:54.167</t>
  </si>
  <si>
    <t>3:01.817</t>
  </si>
  <si>
    <t>3:09.557</t>
  </si>
  <si>
    <t>3:17.296</t>
  </si>
  <si>
    <t>3:25.081</t>
  </si>
  <si>
    <t>3:32.827</t>
  </si>
  <si>
    <t>3:40.614</t>
  </si>
  <si>
    <t>3:48.345</t>
  </si>
  <si>
    <t>3:56.148</t>
  </si>
  <si>
    <t>4:03.909</t>
  </si>
  <si>
    <t>4:11.764</t>
  </si>
  <si>
    <t>1:00.438</t>
  </si>
  <si>
    <t>1:08.254</t>
  </si>
  <si>
    <t>1:16.039</t>
  </si>
  <si>
    <t>1:23.889</t>
  </si>
  <si>
    <t>1:31.673</t>
  </si>
  <si>
    <t>1:39.455</t>
  </si>
  <si>
    <t>1:55.187</t>
  </si>
  <si>
    <t>2:03.071</t>
  </si>
  <si>
    <t>2:11.068</t>
  </si>
  <si>
    <t>2:27.024</t>
  </si>
  <si>
    <t>2:34.956</t>
  </si>
  <si>
    <t>2:42.881</t>
  </si>
  <si>
    <t>2:50.780</t>
  </si>
  <si>
    <t>2:58.745</t>
  </si>
  <si>
    <t>3:06.750</t>
  </si>
  <si>
    <t>3:10.950</t>
  </si>
  <si>
    <t>3:22.892</t>
  </si>
  <si>
    <t>3:30.975</t>
  </si>
  <si>
    <t>3:39.077</t>
  </si>
  <si>
    <t>3:47.139</t>
  </si>
  <si>
    <t>3:55.237</t>
  </si>
  <si>
    <t>4:03.393</t>
  </si>
  <si>
    <t>4:11.582</t>
  </si>
  <si>
    <t>4:19.838</t>
  </si>
  <si>
    <t>1:00.747</t>
  </si>
  <si>
    <t>1:08.671</t>
  </si>
  <si>
    <t>1:16.553</t>
  </si>
  <si>
    <t>1:24.444</t>
  </si>
  <si>
    <t>1:32.317</t>
  </si>
  <si>
    <t>1:40.221</t>
  </si>
  <si>
    <t>1:48.164</t>
  </si>
  <si>
    <t>1:56.095</t>
  </si>
  <si>
    <t>2:04.013</t>
  </si>
  <si>
    <t>2:11.954</t>
  </si>
  <si>
    <t>2:19.902</t>
  </si>
  <si>
    <t>2:27.869</t>
  </si>
  <si>
    <t>2:35.825</t>
  </si>
  <si>
    <t>2:43.810</t>
  </si>
  <si>
    <t>2:51.869</t>
  </si>
  <si>
    <t>2:59.938</t>
  </si>
  <si>
    <t>3:07.960</t>
  </si>
  <si>
    <t>3:15.998</t>
  </si>
  <si>
    <t>3:24.061</t>
  </si>
  <si>
    <t>3:32.076</t>
  </si>
  <si>
    <t>3:40.116</t>
  </si>
  <si>
    <t>3:48.171</t>
  </si>
  <si>
    <t>3:56.238</t>
  </si>
  <si>
    <t>4:04.324</t>
  </si>
  <si>
    <t>4:12.377</t>
  </si>
  <si>
    <t>4:20.523</t>
  </si>
  <si>
    <t>1:02.913</t>
  </si>
  <si>
    <t>1:11.107</t>
  </si>
  <si>
    <t>1:19.373</t>
  </si>
  <si>
    <t>1:27.688</t>
  </si>
  <si>
    <t>1:36.005</t>
  </si>
  <si>
    <t>1:44.402</t>
  </si>
  <si>
    <t>1:52.822</t>
  </si>
  <si>
    <t>2:01.360</t>
  </si>
  <si>
    <t>2:09.972</t>
  </si>
  <si>
    <t>2:18.682</t>
  </si>
  <si>
    <t>2:27.410</t>
  </si>
  <si>
    <t>2:35.900</t>
  </si>
  <si>
    <t>2:44.008</t>
  </si>
  <si>
    <t>2:52.154</t>
  </si>
  <si>
    <t>3:00.400</t>
  </si>
  <si>
    <t>3:08.740</t>
  </si>
  <si>
    <t>3:17.256</t>
  </si>
  <si>
    <t>3:25.904</t>
  </si>
  <si>
    <t>3:34.670</t>
  </si>
  <si>
    <t>3:43.612</t>
  </si>
  <si>
    <t>3:52.660</t>
  </si>
  <si>
    <t>4:01.808</t>
  </si>
  <si>
    <t>4:11.018</t>
  </si>
  <si>
    <t>4:20.330</t>
  </si>
  <si>
    <t>4:29.618</t>
  </si>
  <si>
    <t>4:38.820</t>
  </si>
  <si>
    <t>1:00.518</t>
  </si>
  <si>
    <t>1:08.355</t>
  </si>
  <si>
    <t>1:16.287</t>
  </si>
  <si>
    <t>1:24.303</t>
  </si>
  <si>
    <t>1:32.394</t>
  </si>
  <si>
    <t>1:40.567</t>
  </si>
  <si>
    <t>1:48.760</t>
  </si>
  <si>
    <t>1:56.999</t>
  </si>
  <si>
    <t>2:05.332</t>
  </si>
  <si>
    <t>2:13.750</t>
  </si>
  <si>
    <t>2:22.241</t>
  </si>
  <si>
    <t>2:30.644</t>
  </si>
  <si>
    <t>2:37.171</t>
  </si>
  <si>
    <t>2:47.442</t>
  </si>
  <si>
    <t>2:55.975</t>
  </si>
  <si>
    <t>3:04.524</t>
  </si>
  <si>
    <t>3:13.059</t>
  </si>
  <si>
    <t>3:21.712</t>
  </si>
  <si>
    <t>3:30.369</t>
  </si>
  <si>
    <t>3:39.129</t>
  </si>
  <si>
    <t>3:47.938</t>
  </si>
  <si>
    <t>3:56.809</t>
  </si>
  <si>
    <t>4:05.642</t>
  </si>
  <si>
    <t>4:14.504</t>
  </si>
  <si>
    <t>4:23.289</t>
  </si>
  <si>
    <t>4:31.977</t>
  </si>
  <si>
    <t>1:01.085</t>
  </si>
  <si>
    <t>1:08.946</t>
  </si>
  <si>
    <t>1:16.768</t>
  </si>
  <si>
    <t>1:24.645</t>
  </si>
  <si>
    <t>1:32.494</t>
  </si>
  <si>
    <t>1:40.394</t>
  </si>
  <si>
    <t>1:48.206</t>
  </si>
  <si>
    <t>1:56.094</t>
  </si>
  <si>
    <t>2:03.966</t>
  </si>
  <si>
    <t>2:11.892</t>
  </si>
  <si>
    <t>2:19.802</t>
  </si>
  <si>
    <t>2:27.744</t>
  </si>
  <si>
    <t>2:35.670</t>
  </si>
  <si>
    <t>2:43.644</t>
  </si>
  <si>
    <t>2:49.928</t>
  </si>
  <si>
    <t>2:59.503</t>
  </si>
  <si>
    <t>3:07.442</t>
  </si>
  <si>
    <t>3:15.380</t>
  </si>
  <si>
    <t>3:23.333</t>
  </si>
  <si>
    <t>3:31.344</t>
  </si>
  <si>
    <t>3:39.403</t>
  </si>
  <si>
    <t>3:47.519</t>
  </si>
  <si>
    <t>3:55.682</t>
  </si>
  <si>
    <t>4:03.872</t>
  </si>
  <si>
    <t>4:12.066</t>
  </si>
  <si>
    <t>4:20.346</t>
  </si>
  <si>
    <t>1:02.854</t>
  </si>
  <si>
    <t>1:11.252</t>
  </si>
  <si>
    <t>1:19.643</t>
  </si>
  <si>
    <t>1:28.108</t>
  </si>
  <si>
    <t>1:36.566</t>
  </si>
  <si>
    <t>1:45.075</t>
  </si>
  <si>
    <t>1:53.607</t>
  </si>
  <si>
    <t>2:02.171</t>
  </si>
  <si>
    <t>2:10.742</t>
  </si>
  <si>
    <t>2:19.327</t>
  </si>
  <si>
    <t>2:27.932</t>
  </si>
  <si>
    <t>2:36.532</t>
  </si>
  <si>
    <t>2:45.115</t>
  </si>
  <si>
    <t>2:53.719</t>
  </si>
  <si>
    <t>3:02.311</t>
  </si>
  <si>
    <t>3:10.896</t>
  </si>
  <si>
    <t>3:19.534</t>
  </si>
  <si>
    <t>3:28.251</t>
  </si>
  <si>
    <t>3:36.972</t>
  </si>
  <si>
    <t>3:45.704</t>
  </si>
  <si>
    <t>3:54.396</t>
  </si>
  <si>
    <t>4:03.110</t>
  </si>
  <si>
    <t>4:11.823</t>
  </si>
  <si>
    <t>4:20.566</t>
  </si>
  <si>
    <t>4:29.279</t>
  </si>
  <si>
    <t>4:38.046</t>
  </si>
  <si>
    <t>1:00.362</t>
  </si>
  <si>
    <t>1:08.287</t>
  </si>
  <si>
    <t>1:16.200</t>
  </si>
  <si>
    <t>1:24.148</t>
  </si>
  <si>
    <t>1:32.066</t>
  </si>
  <si>
    <t>1:40.013</t>
  </si>
  <si>
    <t>1:47.917</t>
  </si>
  <si>
    <t>1:55.836</t>
  </si>
  <si>
    <t>2:03.772</t>
  </si>
  <si>
    <t>2:11.640</t>
  </si>
  <si>
    <t>2:19.460</t>
  </si>
  <si>
    <t>2:27.447</t>
  </si>
  <si>
    <t>2:35.287</t>
  </si>
  <si>
    <t>2:43.211</t>
  </si>
  <si>
    <t>2:51.064</t>
  </si>
  <si>
    <t>2:59.060</t>
  </si>
  <si>
    <t>3:07.035</t>
  </si>
  <si>
    <t>3:14.854</t>
  </si>
  <si>
    <t>3:22.664</t>
  </si>
  <si>
    <t>3:38.438</t>
  </si>
  <si>
    <t>3:46.230</t>
  </si>
  <si>
    <t>3:53.976</t>
  </si>
  <si>
    <t>4:01.758</t>
  </si>
  <si>
    <t>4:09.436</t>
  </si>
  <si>
    <t>4:17.265</t>
  </si>
  <si>
    <t>1:00.347</t>
  </si>
  <si>
    <t>1:08.079</t>
  </si>
  <si>
    <t>1:15.826</t>
  </si>
  <si>
    <t>1:23.613</t>
  </si>
  <si>
    <t>1:31.413</t>
  </si>
  <si>
    <t>1:39.243</t>
  </si>
  <si>
    <t>1:47.070</t>
  </si>
  <si>
    <t>1:54.947</t>
  </si>
  <si>
    <t>2:02.778</t>
  </si>
  <si>
    <t>2:10.600</t>
  </si>
  <si>
    <t>2:18.395</t>
  </si>
  <si>
    <t>2:26.169</t>
  </si>
  <si>
    <t>2:33.965</t>
  </si>
  <si>
    <t>2:41.759</t>
  </si>
  <si>
    <t>2:49.543</t>
  </si>
  <si>
    <t>2:57.340</t>
  </si>
  <si>
    <t>3:05.166</t>
  </si>
  <si>
    <t>3:13.006</t>
  </si>
  <si>
    <t>3:20.835</t>
  </si>
  <si>
    <t>3:28.721</t>
  </si>
  <si>
    <t>3:36.582</t>
  </si>
  <si>
    <t>3:44.499</t>
  </si>
  <si>
    <t>4:00.424</t>
  </si>
  <si>
    <t>4:08.470</t>
  </si>
  <si>
    <t>4:16.583</t>
  </si>
  <si>
    <t>1:06.143</t>
  </si>
  <si>
    <t>1:13.607</t>
  </si>
  <si>
    <t>1:21.106</t>
  </si>
  <si>
    <t>1:28.607</t>
  </si>
  <si>
    <t>1:36.125</t>
  </si>
  <si>
    <t>1:43.603</t>
  </si>
  <si>
    <t>1:51.101</t>
  </si>
  <si>
    <t>1:58.622</t>
  </si>
  <si>
    <t>2:06.129</t>
  </si>
  <si>
    <t>2:13.652</t>
  </si>
  <si>
    <t>2:21.213</t>
  </si>
  <si>
    <t>2:28.735</t>
  </si>
  <si>
    <t>2:36.247</t>
  </si>
  <si>
    <t>2:43.718</t>
  </si>
  <si>
    <t>2:51.263</t>
  </si>
  <si>
    <t>2:58.767</t>
  </si>
  <si>
    <t>3:06.309</t>
  </si>
  <si>
    <t>3:13.813</t>
  </si>
  <si>
    <t>3:21.377</t>
  </si>
  <si>
    <t>3:28.935</t>
  </si>
  <si>
    <t>3:36.563</t>
  </si>
  <si>
    <t>3:44.200</t>
  </si>
  <si>
    <t>3:51.881</t>
  </si>
  <si>
    <t>3:59.606</t>
  </si>
  <si>
    <t>4:07.456</t>
  </si>
  <si>
    <t>1:06.598</t>
  </si>
  <si>
    <t>1:14.246</t>
  </si>
  <si>
    <t>1:21.944</t>
  </si>
  <si>
    <t>1:29.624</t>
  </si>
  <si>
    <t>1:37.243</t>
  </si>
  <si>
    <t>1:44.827</t>
  </si>
  <si>
    <t>1:52.434</t>
  </si>
  <si>
    <t>2:00.032</t>
  </si>
  <si>
    <t>2:07.672</t>
  </si>
  <si>
    <t>2:15.318</t>
  </si>
  <si>
    <t>2:23.054</t>
  </si>
  <si>
    <t>2:30.774</t>
  </si>
  <si>
    <t>2:38.522</t>
  </si>
  <si>
    <t>2:46.250</t>
  </si>
  <si>
    <t>2:54.020</t>
  </si>
  <si>
    <t>3:01.793</t>
  </si>
  <si>
    <t>3:09.618</t>
  </si>
  <si>
    <t>3:17.493</t>
  </si>
  <si>
    <t>3:25.444</t>
  </si>
  <si>
    <t>3:33.431</t>
  </si>
  <si>
    <t>3:41.495</t>
  </si>
  <si>
    <t>3:49.561</t>
  </si>
  <si>
    <t>3:57.676</t>
  </si>
  <si>
    <t>4:05.850</t>
  </si>
  <si>
    <t>4:14.127</t>
  </si>
  <si>
    <t>1:02.043</t>
  </si>
  <si>
    <t>1:10.056</t>
  </si>
  <si>
    <t>1:18.043</t>
  </si>
  <si>
    <t>1:26.038</t>
  </si>
  <si>
    <t>1:34.025</t>
  </si>
  <si>
    <t>1:42.016</t>
  </si>
  <si>
    <t>1:50.058</t>
  </si>
  <si>
    <t>1:58.130</t>
  </si>
  <si>
    <t>2:06.214</t>
  </si>
  <si>
    <t>2:14.290</t>
  </si>
  <si>
    <t>2:22.385</t>
  </si>
  <si>
    <t>2:30.472</t>
  </si>
  <si>
    <t>2:38.559</t>
  </si>
  <si>
    <t>2:46.659</t>
  </si>
  <si>
    <t>2:54.674</t>
  </si>
  <si>
    <t>3:02.587</t>
  </si>
  <si>
    <t>3:10.603</t>
  </si>
  <si>
    <t>3:18.604</t>
  </si>
  <si>
    <t>3:26.642</t>
  </si>
  <si>
    <t>3:34.716</t>
  </si>
  <si>
    <t>3:42.805</t>
  </si>
  <si>
    <t>3:50.946</t>
  </si>
  <si>
    <t>3:59.147</t>
  </si>
  <si>
    <t>4:07.405</t>
  </si>
  <si>
    <t>4:15.807</t>
  </si>
  <si>
    <t>4:24.362</t>
  </si>
  <si>
    <t>1:01.397</t>
  </si>
  <si>
    <t>1:09.295</t>
  </si>
  <si>
    <t>1:17.244</t>
  </si>
  <si>
    <t>1:25.160</t>
  </si>
  <si>
    <t>1:33.052</t>
  </si>
  <si>
    <t>1:48.831</t>
  </si>
  <si>
    <t>1:56.776</t>
  </si>
  <si>
    <t>2:04.739</t>
  </si>
  <si>
    <t>2:12.749</t>
  </si>
  <si>
    <t>2:20.826</t>
  </si>
  <si>
    <t>2:28.986</t>
  </si>
  <si>
    <t>2:37.256</t>
  </si>
  <si>
    <t>2:45.570</t>
  </si>
  <si>
    <t>2:53.995</t>
  </si>
  <si>
    <t>3:02.438</t>
  </si>
  <si>
    <t>3:10.881</t>
  </si>
  <si>
    <t>3:19.437</t>
  </si>
  <si>
    <t>3:28.203</t>
  </si>
  <si>
    <t>3:37.072</t>
  </si>
  <si>
    <t>3:46.104</t>
  </si>
  <si>
    <t>3:55.215</t>
  </si>
  <si>
    <t>4:04.089</t>
  </si>
  <si>
    <t>4:12.819</t>
  </si>
  <si>
    <t>4:21.505</t>
  </si>
  <si>
    <t>4:30.256</t>
  </si>
  <si>
    <t>1:08.788</t>
  </si>
  <si>
    <t>1:16.836</t>
  </si>
  <si>
    <t>1:24.887</t>
  </si>
  <si>
    <t>1:32.999</t>
  </si>
  <si>
    <t>1:41.159</t>
  </si>
  <si>
    <t>1:49.362</t>
  </si>
  <si>
    <t>1:57.591</t>
  </si>
  <si>
    <t>2:05.919</t>
  </si>
  <si>
    <t>2:14.304</t>
  </si>
  <si>
    <t>2:22.760</t>
  </si>
  <si>
    <t>2:31.227</t>
  </si>
  <si>
    <t>2:39.742</t>
  </si>
  <si>
    <t>2:48.309</t>
  </si>
  <si>
    <t>2:56.953</t>
  </si>
  <si>
    <t>3:05.634</t>
  </si>
  <si>
    <t>3:14.361</t>
  </si>
  <si>
    <t>3:23.153</t>
  </si>
  <si>
    <t>3:32.045</t>
  </si>
  <si>
    <t>3:40.938</t>
  </si>
  <si>
    <t>3:49.809</t>
  </si>
  <si>
    <t>3:58.700</t>
  </si>
  <si>
    <t>4:07.641</t>
  </si>
  <si>
    <t>4:12.445</t>
  </si>
  <si>
    <t>4:25.695</t>
  </si>
  <si>
    <t>4:34.874</t>
  </si>
  <si>
    <t>1:00.615</t>
  </si>
  <si>
    <t>1:08.441</t>
  </si>
  <si>
    <t>1:16.361</t>
  </si>
  <si>
    <t>1:24.296</t>
  </si>
  <si>
    <t>1:32.181</t>
  </si>
  <si>
    <t>1:40.017</t>
  </si>
  <si>
    <t>1:47.914</t>
  </si>
  <si>
    <t>1:55.794</t>
  </si>
  <si>
    <t>2:03.727</t>
  </si>
  <si>
    <t>2:11.638</t>
  </si>
  <si>
    <t>2:19.592</t>
  </si>
  <si>
    <t>2:27.488</t>
  </si>
  <si>
    <t>2:35.464</t>
  </si>
  <si>
    <t>2:43.450</t>
  </si>
  <si>
    <t>2:51.478</t>
  </si>
  <si>
    <t>2:59.508</t>
  </si>
  <si>
    <t>3:07.602</t>
  </si>
  <si>
    <t>3:15.748</t>
  </si>
  <si>
    <t>3:23.906</t>
  </si>
  <si>
    <t>3:32.058</t>
  </si>
  <si>
    <t>3:40.332</t>
  </si>
  <si>
    <t>3:48.548</t>
  </si>
  <si>
    <t>4:05.048</t>
  </si>
  <si>
    <t>4:13.320</t>
  </si>
  <si>
    <t>4:21.596</t>
  </si>
  <si>
    <t>1:07.013</t>
  </si>
  <si>
    <t>1:14.641</t>
  </si>
  <si>
    <t>1:22.244</t>
  </si>
  <si>
    <t>1:29.812</t>
  </si>
  <si>
    <t>1:37.335</t>
  </si>
  <si>
    <t>1:44.876</t>
  </si>
  <si>
    <t>1:52.398</t>
  </si>
  <si>
    <t>1:59.950</t>
  </si>
  <si>
    <t>2:07.464</t>
  </si>
  <si>
    <t>2:14.930</t>
  </si>
  <si>
    <t>2:22.310</t>
  </si>
  <si>
    <t>2:29.716</t>
  </si>
  <si>
    <t>2:37.113</t>
  </si>
  <si>
    <t>2:44.605</t>
  </si>
  <si>
    <t>2:52.144</t>
  </si>
  <si>
    <t>2:59.742</t>
  </si>
  <si>
    <t>3:07.379</t>
  </si>
  <si>
    <t>3:15.036</t>
  </si>
  <si>
    <t>3:22.656</t>
  </si>
  <si>
    <t>3:45.718</t>
  </si>
  <si>
    <t>3:53.467</t>
  </si>
  <si>
    <t>4:01.275</t>
  </si>
  <si>
    <t>4:09.091</t>
  </si>
  <si>
    <t>1:02.532</t>
  </si>
  <si>
    <t>1:10.899</t>
  </si>
  <si>
    <t>1:19.217</t>
  </si>
  <si>
    <t>1:27.495</t>
  </si>
  <si>
    <t>1:35.730</t>
  </si>
  <si>
    <t>1:43.923</t>
  </si>
  <si>
    <t>1:52.079</t>
  </si>
  <si>
    <t>2:08.363</t>
  </si>
  <si>
    <t>2:16.521</t>
  </si>
  <si>
    <t>2:24.766</t>
  </si>
  <si>
    <t>2:33.049</t>
  </si>
  <si>
    <t>2:41.429</t>
  </si>
  <si>
    <t>2:49.862</t>
  </si>
  <si>
    <t>2:58.286</t>
  </si>
  <si>
    <t>3:06.755</t>
  </si>
  <si>
    <t>3:15.312</t>
  </si>
  <si>
    <t>3:23.399</t>
  </si>
  <si>
    <t>3:31.411</t>
  </si>
  <si>
    <t>3:39.470</t>
  </si>
  <si>
    <t>3:49.257</t>
  </si>
  <si>
    <t>3:57.821</t>
  </si>
  <si>
    <t>4:06.396</t>
  </si>
  <si>
    <t>4:15.052</t>
  </si>
  <si>
    <t>4:23.745</t>
  </si>
  <si>
    <t>4:32.462</t>
  </si>
  <si>
    <t>1:01.665</t>
  </si>
  <si>
    <t>1:09.815</t>
  </si>
  <si>
    <t>1:18.014</t>
  </si>
  <si>
    <t>1:26.181</t>
  </si>
  <si>
    <t>1:34.400</t>
  </si>
  <si>
    <t>1:42.601</t>
  </si>
  <si>
    <t>1:50.865</t>
  </si>
  <si>
    <t>1:59.100</t>
  </si>
  <si>
    <t>2:07.432</t>
  </si>
  <si>
    <t>2:15.873</t>
  </si>
  <si>
    <t>2:24.395</t>
  </si>
  <si>
    <t>2:32.957</t>
  </si>
  <si>
    <t>2:41.649</t>
  </si>
  <si>
    <t>2:50.347</t>
  </si>
  <si>
    <t>2:59.032</t>
  </si>
  <si>
    <t>3:07.617</t>
  </si>
  <si>
    <t>3:16.197</t>
  </si>
  <si>
    <t>3:24.783</t>
  </si>
  <si>
    <t>3:33.480</t>
  </si>
  <si>
    <t>3:42.126</t>
  </si>
  <si>
    <t>3:50.851</t>
  </si>
  <si>
    <t>3:59.558</t>
  </si>
  <si>
    <t>4:08.418</t>
  </si>
  <si>
    <t>4:17.361</t>
  </si>
  <si>
    <t>4:26.127</t>
  </si>
  <si>
    <t>4:34.730</t>
  </si>
  <si>
    <t>1:00.466</t>
  </si>
  <si>
    <t>1:08.065</t>
  </si>
  <si>
    <t>1:15.714</t>
  </si>
  <si>
    <t>1:23.339</t>
  </si>
  <si>
    <t>1:31.006</t>
  </si>
  <si>
    <t>1:38.667</t>
  </si>
  <si>
    <t>1:46.399</t>
  </si>
  <si>
    <t>1:54.110</t>
  </si>
  <si>
    <t>2:01.817</t>
  </si>
  <si>
    <t>2:09.513</t>
  </si>
  <si>
    <t>2:17.231</t>
  </si>
  <si>
    <t>2:24.987</t>
  </si>
  <si>
    <t>2:32.550</t>
  </si>
  <si>
    <t>2:40.305</t>
  </si>
  <si>
    <t>2:48.048</t>
  </si>
  <si>
    <t>2:55.854</t>
  </si>
  <si>
    <t>3:03.687</t>
  </si>
  <si>
    <t>3:11.474</t>
  </si>
  <si>
    <t>3:19.324</t>
  </si>
  <si>
    <t>3:27.110</t>
  </si>
  <si>
    <t>3:35.048</t>
  </si>
  <si>
    <t>3:42.907</t>
  </si>
  <si>
    <t>3:50.861</t>
  </si>
  <si>
    <t>3:58.805</t>
  </si>
  <si>
    <t>4:06.756</t>
  </si>
  <si>
    <t>4:14.730</t>
  </si>
  <si>
    <t>1:07.176</t>
  </si>
  <si>
    <t>1:15.087</t>
  </si>
  <si>
    <t>1:22.961</t>
  </si>
  <si>
    <t>1:30.846</t>
  </si>
  <si>
    <t>1:38.734</t>
  </si>
  <si>
    <t>1:46.608</t>
  </si>
  <si>
    <t>1:54.456</t>
  </si>
  <si>
    <t>2:02.313</t>
  </si>
  <si>
    <t>2:10.180</t>
  </si>
  <si>
    <t>2:18.079</t>
  </si>
  <si>
    <t>2:25.991</t>
  </si>
  <si>
    <t>2:33.929</t>
  </si>
  <si>
    <t>2:41.872</t>
  </si>
  <si>
    <t>2:49.790</t>
  </si>
  <si>
    <t>2:57.716</t>
  </si>
  <si>
    <t>3:05.728</t>
  </si>
  <si>
    <t>3:13.771</t>
  </si>
  <si>
    <t>3:29.949</t>
  </si>
  <si>
    <t>3:38.194</t>
  </si>
  <si>
    <t>3:46.481</t>
  </si>
  <si>
    <t>3:54.812</t>
  </si>
  <si>
    <t>4:03.161</t>
  </si>
  <si>
    <t>4:11.538</t>
  </si>
  <si>
    <t>4:19.937</t>
  </si>
  <si>
    <t>1:05.557</t>
  </si>
  <si>
    <t>1:13.010</t>
  </si>
  <si>
    <t>1:20.456</t>
  </si>
  <si>
    <t>1:27.975</t>
  </si>
  <si>
    <t>1:35.511</t>
  </si>
  <si>
    <t>1:43.148</t>
  </si>
  <si>
    <t>1:50.756</t>
  </si>
  <si>
    <t>1:58.426</t>
  </si>
  <si>
    <t>2:06.021</t>
  </si>
  <si>
    <t>2:13.716</t>
  </si>
  <si>
    <t>2:21.374</t>
  </si>
  <si>
    <t>2:29.148</t>
  </si>
  <si>
    <t>2:36.863</t>
  </si>
  <si>
    <t>2:44.712</t>
  </si>
  <si>
    <t>2:52.548</t>
  </si>
  <si>
    <t>3:00.505</t>
  </si>
  <si>
    <t>3:08.373</t>
  </si>
  <si>
    <t>3:16.372</t>
  </si>
  <si>
    <t>3:24.364</t>
  </si>
  <si>
    <t>3:32.440</t>
  </si>
  <si>
    <t>3:40.515</t>
  </si>
  <si>
    <t>3:48.635</t>
  </si>
  <si>
    <t>3:56.704</t>
  </si>
  <si>
    <t>4:04.831</t>
  </si>
  <si>
    <t>4:12.886</t>
  </si>
  <si>
    <t>1:00.018</t>
  </si>
  <si>
    <t>1:07.535</t>
  </si>
  <si>
    <t>1:15.014</t>
  </si>
  <si>
    <t>1:22.475</t>
  </si>
  <si>
    <t>1:37.576</t>
  </si>
  <si>
    <t>1:45.130</t>
  </si>
  <si>
    <t>1:52.655</t>
  </si>
  <si>
    <t>2:00.164</t>
  </si>
  <si>
    <t>2:07.699</t>
  </si>
  <si>
    <t>2:15.255</t>
  </si>
  <si>
    <t>2:22.828</t>
  </si>
  <si>
    <t>2:30.433</t>
  </si>
  <si>
    <t>2:37.999</t>
  </si>
  <si>
    <t>2:45.619</t>
  </si>
  <si>
    <t>2:53.279</t>
  </si>
  <si>
    <t>3:01.032</t>
  </si>
  <si>
    <t>3:08.850</t>
  </si>
  <si>
    <t>3:16.661</t>
  </si>
  <si>
    <t>3:24.468</t>
  </si>
  <si>
    <t>3:32.275</t>
  </si>
  <si>
    <t>3:40.127</t>
  </si>
  <si>
    <t>3:47.982</t>
  </si>
  <si>
    <t>3:55.968</t>
  </si>
  <si>
    <t>4:03.955</t>
  </si>
  <si>
    <t>4:11.957</t>
  </si>
  <si>
    <t>1:06.326</t>
  </si>
  <si>
    <t>1:13.824</t>
  </si>
  <si>
    <t>1:21.361</t>
  </si>
  <si>
    <t>1:28.866</t>
  </si>
  <si>
    <t>1:36.437</t>
  </si>
  <si>
    <t>1:43.996</t>
  </si>
  <si>
    <t>1:59.180</t>
  </si>
  <si>
    <t>2:06.792</t>
  </si>
  <si>
    <t>2:14.365</t>
  </si>
  <si>
    <t>2:21.934</t>
  </si>
  <si>
    <t>2:29.495</t>
  </si>
  <si>
    <t>2:37.014</t>
  </si>
  <si>
    <t>2:44.558</t>
  </si>
  <si>
    <t>2:52.111</t>
  </si>
  <si>
    <t>2:59.638</t>
  </si>
  <si>
    <t>3:07.196</t>
  </si>
  <si>
    <t>3:14.736</t>
  </si>
  <si>
    <t>3:22.318</t>
  </si>
  <si>
    <t>3:29.892</t>
  </si>
  <si>
    <t>3:37.495</t>
  </si>
  <si>
    <t>3:45.077</t>
  </si>
  <si>
    <t>3:52.677</t>
  </si>
  <si>
    <t>4:00.288</t>
  </si>
  <si>
    <t>4:07.992</t>
  </si>
  <si>
    <t>1:00.693</t>
  </si>
  <si>
    <t>1:08.361</t>
  </si>
  <si>
    <t>1:16.038</t>
  </si>
  <si>
    <t>1:23.734</t>
  </si>
  <si>
    <t>1:31.403</t>
  </si>
  <si>
    <t>1:39.068</t>
  </si>
  <si>
    <t>1:46.737</t>
  </si>
  <si>
    <t>1:54.415</t>
  </si>
  <si>
    <t>2:02.123</t>
  </si>
  <si>
    <t>2:09.835</t>
  </si>
  <si>
    <t>2:17.514</t>
  </si>
  <si>
    <t>2:25.205</t>
  </si>
  <si>
    <t>2:32.871</t>
  </si>
  <si>
    <t>2:40.516</t>
  </si>
  <si>
    <t>2:48.118</t>
  </si>
  <si>
    <t>2:55.703</t>
  </si>
  <si>
    <t>3:03.267</t>
  </si>
  <si>
    <t>3:10.807</t>
  </si>
  <si>
    <t>3:18.429</t>
  </si>
  <si>
    <t>3:26.100</t>
  </si>
  <si>
    <t>3:33.816</t>
  </si>
  <si>
    <t>3:41.517</t>
  </si>
  <si>
    <t>3:49.255</t>
  </si>
  <si>
    <t>3:57.016</t>
  </si>
  <si>
    <t>4:04.809</t>
  </si>
  <si>
    <t>4:12.571</t>
  </si>
  <si>
    <t>1:07.053</t>
  </si>
  <si>
    <t>1:14.744</t>
  </si>
  <si>
    <t>1:22.450</t>
  </si>
  <si>
    <t>1:30.164</t>
  </si>
  <si>
    <t>1:37.904</t>
  </si>
  <si>
    <t>1:45.611</t>
  </si>
  <si>
    <t>1:53.289</t>
  </si>
  <si>
    <t>2:00.969</t>
  </si>
  <si>
    <t>2:08.645</t>
  </si>
  <si>
    <t>2:16.378</t>
  </si>
  <si>
    <t>2:24.227</t>
  </si>
  <si>
    <t>2:32.081</t>
  </si>
  <si>
    <t>2:39.980</t>
  </si>
  <si>
    <t>2:47.854</t>
  </si>
  <si>
    <t>2:55.765</t>
  </si>
  <si>
    <t>3:03.664</t>
  </si>
  <si>
    <t>3:11.552</t>
  </si>
  <si>
    <t>3:19.448</t>
  </si>
  <si>
    <t>3:27.452</t>
  </si>
  <si>
    <t>3:35.381</t>
  </si>
  <si>
    <t>3:43.332</t>
  </si>
  <si>
    <t>3:51.179</t>
  </si>
  <si>
    <t>3:59.019</t>
  </si>
  <si>
    <t>4:06.791</t>
  </si>
  <si>
    <t>4:14.572</t>
  </si>
  <si>
    <t>1:00.160</t>
  </si>
  <si>
    <t>1:07.758</t>
  </si>
  <si>
    <t>1:15.351</t>
  </si>
  <si>
    <t>1:22.914</t>
  </si>
  <si>
    <t>1:38.171</t>
  </si>
  <si>
    <t>1:45.838</t>
  </si>
  <si>
    <t>1:53.539</t>
  </si>
  <si>
    <t>2:01.268</t>
  </si>
  <si>
    <t>2:09.007</t>
  </si>
  <si>
    <t>2:16.815</t>
  </si>
  <si>
    <t>2:24.597</t>
  </si>
  <si>
    <t>2:32.453</t>
  </si>
  <si>
    <t>2:40.284</t>
  </si>
  <si>
    <t>2:48.145</t>
  </si>
  <si>
    <t>2:56.033</t>
  </si>
  <si>
    <t>3:11.889</t>
  </si>
  <si>
    <t>3:19.885</t>
  </si>
  <si>
    <t>3:27.899</t>
  </si>
  <si>
    <t>3:35.952</t>
  </si>
  <si>
    <t>3:43.988</t>
  </si>
  <si>
    <t>3:52.096</t>
  </si>
  <si>
    <t>4:00.262</t>
  </si>
  <si>
    <t>4:08.512</t>
  </si>
  <si>
    <t>4:16.784</t>
  </si>
  <si>
    <t>de PAUW Moreno</t>
  </si>
  <si>
    <t>GAINEYEV Robert</t>
  </si>
  <si>
    <t>PHONARJTHAN Patompob</t>
  </si>
  <si>
    <t>BOONRATANATHANAKORN
Thurakit</t>
  </si>
  <si>
    <t>von FOLSACH Casper</t>
  </si>
  <si>
    <t>CONTTE Tomas</t>
  </si>
  <si>
    <t>+
Rk</t>
  </si>
  <si>
    <t>Points gained Rank</t>
  </si>
  <si>
    <t>36 (3)</t>
  </si>
  <si>
    <t>34 (4)</t>
  </si>
  <si>
    <t>32 (5)</t>
  </si>
  <si>
    <t>102 (2)</t>
  </si>
  <si>
    <t>1 (23)</t>
  </si>
  <si>
    <t>40 (1)</t>
  </si>
  <si>
    <t>28 (7)</t>
  </si>
  <si>
    <t>24 (9)</t>
  </si>
  <si>
    <t>26 (8)</t>
  </si>
  <si>
    <t>30 (6)</t>
  </si>
  <si>
    <t>38 (2)</t>
  </si>
  <si>
    <t>20 (11)</t>
  </si>
  <si>
    <t>18 (12)</t>
  </si>
  <si>
    <t>16 (13)</t>
  </si>
  <si>
    <t>8 (17)</t>
  </si>
  <si>
    <t>22 (10)</t>
  </si>
  <si>
    <t>12 (15)</t>
  </si>
  <si>
    <t>10 (16)</t>
  </si>
  <si>
    <t>70 (9)</t>
  </si>
  <si>
    <t>14 (14)</t>
  </si>
  <si>
    <t>1 (24)</t>
  </si>
  <si>
    <t>2 (20)</t>
  </si>
  <si>
    <t>1 (21)</t>
  </si>
  <si>
    <t>6 (18)</t>
  </si>
  <si>
    <t>4 (19)</t>
  </si>
  <si>
    <t>1 (22)</t>
  </si>
  <si>
    <t>3 (24)</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</si>
  <si>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</si>
  <si>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</si>
  <si>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</si>
  <si>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</si>
  <si>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</si>
  <si>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</si>
  <si>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</si>
  <si>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</si>
  <si>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</si>
  <si>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</si>
  <si>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</si>
  <si>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</si>
  <si>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</si>
  <si>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</si>
  <si>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</si>
  <si>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102 (3)</t>
  </si>
  <si>
    <t>104 (1)</t>
  </si>
  <si>
    <t>94 (5)</t>
  </si>
  <si>
    <t>100 (4)</t>
  </si>
  <si>
    <t>88 (6)</t>
  </si>
  <si>
    <t>58 (11)</t>
  </si>
  <si>
    <t>78 (7)</t>
  </si>
  <si>
    <t>72 (8)</t>
  </si>
  <si>
    <t>36 (16)</t>
  </si>
  <si>
    <t>62 (10)</t>
  </si>
  <si>
    <t>28 (19)</t>
  </si>
  <si>
    <t>56 (12)</t>
  </si>
  <si>
    <t>38 (15)</t>
  </si>
  <si>
    <t>42 (13)</t>
  </si>
  <si>
    <t>38 (14)</t>
  </si>
  <si>
    <t>35 (17)</t>
  </si>
  <si>
    <t>30 (18)</t>
  </si>
  <si>
    <t>16 (20)</t>
  </si>
  <si>
    <t>11 (21)</t>
  </si>
  <si>
    <t>6 (22)</t>
  </si>
  <si>
    <t>3 (23)</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</si>
  <si>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</si>
  <si>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</si>
  <si>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</si>
  <si>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</si>
  <si>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</si>
  <si>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</si>
  <si>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</si>
  <si>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</si>
  <si>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</si>
  <si>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</si>
  <si>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</si>
  <si>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</si>
  <si>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</si>
  <si>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</si>
  <si>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</si>
  <si>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</si>
  <si>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106 (1)</t>
  </si>
  <si>
    <t>104 (2)</t>
  </si>
  <si>
    <t>100 (3)</t>
  </si>
  <si>
    <t>92 (5)</t>
  </si>
  <si>
    <t>96 (4)</t>
  </si>
  <si>
    <t>78 (9)</t>
  </si>
  <si>
    <t>84 (6)</t>
  </si>
  <si>
    <t>82 (7)</t>
  </si>
  <si>
    <t>78 (8)</t>
  </si>
  <si>
    <t>62 (11)</t>
  </si>
  <si>
    <t>58 (12)</t>
  </si>
  <si>
    <t>56 (13)</t>
  </si>
  <si>
    <t>50 (14)</t>
  </si>
  <si>
    <t>30 (16)</t>
  </si>
  <si>
    <t>20 (19)</t>
  </si>
  <si>
    <t>30 (17)</t>
  </si>
  <si>
    <t>28 (18)</t>
  </si>
  <si>
    <t>LI Jianxin</t>
  </si>
  <si>
    <t>SUMMERHILL Daniel</t>
  </si>
  <si>
    <t>CANELON Hersony</t>
  </si>
  <si>
    <t>FREITAS Kacio</t>
  </si>
  <si>
    <t>112 (1)</t>
  </si>
  <si>
    <t>86 (6)</t>
  </si>
  <si>
    <t>106 (3)</t>
  </si>
  <si>
    <t>108 (2)</t>
  </si>
  <si>
    <t>90 (5)</t>
  </si>
  <si>
    <t>80 (7)</t>
  </si>
  <si>
    <t>72 (10)</t>
  </si>
  <si>
    <t>74 (9)</t>
  </si>
  <si>
    <t>46 (13)</t>
  </si>
  <si>
    <t>48 (12)</t>
  </si>
  <si>
    <t>42 (14)</t>
  </si>
  <si>
    <t>34 (15)</t>
  </si>
  <si>
    <t>34 (16)</t>
  </si>
  <si>
    <t>50 (11)</t>
  </si>
  <si>
    <t>20 (20)</t>
  </si>
  <si>
    <t>22 (19)</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</si>
  <si>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</si>
  <si>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</si>
  <si>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</si>
  <si>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</si>
  <si>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</si>
  <si>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</si>
  <si>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</si>
  <si>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</si>
  <si>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</si>
  <si>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</si>
  <si>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</si>
  <si>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</si>
  <si>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</si>
  <si>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</si>
  <si>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</si>
  <si>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</si>
  <si>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</si>
  <si>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</si>
  <si>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</si>
  <si>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</si>
  <si>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</si>
  <si>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</si>
  <si>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</si>
  <si>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</si>
  <si>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</si>
  <si>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</si>
  <si>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</si>
  <si>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</si>
  <si>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</si>
  <si>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110 (2)</t>
  </si>
  <si>
    <t>98 (3)</t>
  </si>
  <si>
    <t>64 (10)</t>
  </si>
  <si>
    <t>90 (4)</t>
  </si>
  <si>
    <t>88 (5)</t>
  </si>
  <si>
    <t>70 (7)</t>
  </si>
  <si>
    <t>65 (9)</t>
  </si>
  <si>
    <t>54 (12)</t>
  </si>
  <si>
    <t>60 (11)</t>
  </si>
  <si>
    <t>49 (13)</t>
  </si>
  <si>
    <t>74 (6)</t>
  </si>
  <si>
    <t>66 (8)</t>
  </si>
  <si>
    <t>44 (15)</t>
  </si>
  <si>
    <t>45 (14)</t>
  </si>
  <si>
    <t>40 (17)</t>
  </si>
  <si>
    <t>40 (16)</t>
  </si>
  <si>
    <t>23 (19)</t>
  </si>
  <si>
    <t>24 (18)</t>
  </si>
  <si>
    <t>11 (22)</t>
  </si>
  <si>
    <t>10 (24)</t>
  </si>
  <si>
    <t>12 (21)</t>
  </si>
  <si>
    <t>10 (23)</t>
  </si>
  <si>
    <t>13 (20)</t>
  </si>
  <si>
    <t>MOHD ZONIS Muhammad Fadhi</t>
  </si>
  <si>
    <t>TANFIELD Harry</t>
  </si>
  <si>
    <t xml:space="preserve">SHILOV Sergei
</t>
  </si>
  <si>
    <t>SOKOLOV Dmitrii</t>
  </si>
  <si>
    <t>BOKELOH Jonas</t>
  </si>
  <si>
    <t>HENKELMANN Milan</t>
  </si>
  <si>
    <t>MALEEV Timur</t>
  </si>
  <si>
    <t>KOVALEV Evgeny</t>
  </si>
  <si>
    <t>PROSTOKISHIN Andrey</t>
  </si>
  <si>
    <t>ZHURKIN Nikolay</t>
  </si>
  <si>
    <t>1:02.132</t>
  </si>
  <si>
    <t>1:01.067</t>
  </si>
  <si>
    <t>1:01.580</t>
  </si>
  <si>
    <t>1:01.720</t>
  </si>
  <si>
    <t>1:03.275</t>
  </si>
  <si>
    <t>1:00.909</t>
  </si>
  <si>
    <t>1:05.499</t>
  </si>
  <si>
    <t>1:17.700</t>
  </si>
  <si>
    <t>1:02.951</t>
  </si>
  <si>
    <t>1:00.657</t>
  </si>
  <si>
    <t>1:02.809</t>
  </si>
  <si>
    <t>1:01.978</t>
  </si>
  <si>
    <t>1:01.957</t>
  </si>
  <si>
    <t>1:02.837</t>
  </si>
  <si>
    <t>1:02.596</t>
  </si>
  <si>
    <t>1:00.745</t>
  </si>
  <si>
    <t>1:01.043</t>
  </si>
  <si>
    <t>1:01.339</t>
  </si>
  <si>
    <t>1:02.021</t>
  </si>
  <si>
    <t>1:01.233</t>
  </si>
  <si>
    <t>1:00.868</t>
  </si>
  <si>
    <t>1:00.645</t>
  </si>
  <si>
    <t>1:01.626</t>
  </si>
  <si>
    <t>1:01.410</t>
  </si>
  <si>
    <t>1:01.333</t>
  </si>
  <si>
    <t>1:00.660</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</si>
  <si>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</si>
  <si>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</si>
  <si>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</si>
  <si>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</si>
  <si>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</si>
  <si>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</si>
  <si>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</si>
  <si>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</si>
  <si>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</si>
  <si>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</si>
  <si>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</si>
  <si>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</si>
  <si>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</si>
  <si>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</si>
  <si>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</si>
  <si>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</si>
  <si>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84 (5)</t>
  </si>
  <si>
    <t>106 (2)</t>
  </si>
  <si>
    <t>88 (4)</t>
  </si>
  <si>
    <t>76 (10)</t>
  </si>
  <si>
    <t>82 (6)</t>
  </si>
  <si>
    <t>63 (11)</t>
  </si>
  <si>
    <t>76 (9)</t>
  </si>
  <si>
    <t>26 (19)</t>
  </si>
  <si>
    <t>17 (20)</t>
  </si>
  <si>
    <t>39 (14)</t>
  </si>
  <si>
    <t>28 (17)</t>
  </si>
  <si>
    <t>26 (18)</t>
  </si>
  <si>
    <t>5 (22)</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</si>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</sst>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m:ss.00"/>
    <numFmt numFmtId="167" formatCode="m:ss.000"/>
  </numFmts>
  <fonts count="5">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54">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47" fontId="0" fillId="0" borderId="1" xfId="0" applyNumberFormat="1" applyBorder="1"/>
    <xf numFmtId="20" fontId="0" fillId="0" borderId="0" xfId="0" applyNumberFormat="1"/>
    <xf numFmtId="2" fontId="0" fillId="3" borderId="1" xfId="0" applyNumberFormat="1" applyFill="1" applyBorder="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0" fontId="0" fillId="5" borderId="3" xfId="0" applyFill="1" applyBorder="1"/>
    <xf numFmtId="14" fontId="0" fillId="5" borderId="3" xfId="0" applyNumberFormat="1" applyFill="1" applyBorder="1"/>
    <xf numFmtId="0" fontId="0" fillId="8" borderId="1" xfId="0" applyFill="1" applyBorder="1"/>
    <xf numFmtId="14" fontId="0" fillId="8" borderId="1" xfId="0" applyNumberFormat="1" applyFill="1" applyBorder="1"/>
    <xf numFmtId="2" fontId="1" fillId="8" borderId="1" xfId="0" applyNumberFormat="1" applyFont="1" applyFill="1" applyBorder="1"/>
    <xf numFmtId="0" fontId="0" fillId="9" borderId="1" xfId="0" applyFill="1" applyBorder="1"/>
    <xf numFmtId="14" fontId="0" fillId="9" borderId="1" xfId="0" applyNumberFormat="1" applyFill="1" applyBorder="1"/>
    <xf numFmtId="2" fontId="1" fillId="9" borderId="1" xfId="0" applyNumberFormat="1" applyFont="1" applyFill="1" applyBorder="1"/>
    <xf numFmtId="1" fontId="1" fillId="3" borderId="1" xfId="0" applyNumberFormat="1" applyFont="1" applyFill="1" applyBorder="1"/>
    <xf numFmtId="1" fontId="1" fillId="5" borderId="1" xfId="0" applyNumberFormat="1" applyFont="1" applyFill="1" applyBorder="1"/>
    <xf numFmtId="1" fontId="1" fillId="9" borderId="1" xfId="0" applyNumberFormat="1" applyFont="1" applyFill="1" applyBorder="1"/>
    <xf numFmtId="1" fontId="1" fillId="2" borderId="1" xfId="0" applyNumberFormat="1" applyFont="1" applyFill="1" applyBorder="1"/>
    <xf numFmtId="1" fontId="1" fillId="8" borderId="1" xfId="0" applyNumberFormat="1" applyFont="1" applyFill="1" applyBorder="1"/>
    <xf numFmtId="164" fontId="0" fillId="0" borderId="1" xfId="0" applyNumberFormat="1" applyBorder="1"/>
    <xf numFmtId="47" fontId="0" fillId="0" borderId="0" xfId="0" applyNumberFormat="1"/>
    <xf numFmtId="0" fontId="0" fillId="2" borderId="4" xfId="0" applyFill="1" applyBorder="1"/>
    <xf numFmtId="2" fontId="1" fillId="10" borderId="1" xfId="0" applyNumberFormat="1" applyFont="1"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166" fontId="0" fillId="0" borderId="0" xfId="0" applyNumberFormat="1"/>
    <xf numFmtId="0" fontId="0" fillId="2" borderId="5" xfId="0" applyFill="1" applyBorder="1"/>
    <xf numFmtId="14" fontId="0" fillId="2" borderId="5" xfId="0" applyNumberFormat="1" applyFill="1" applyBorder="1"/>
    <xf numFmtId="20" fontId="0" fillId="2" borderId="1" xfId="0" applyNumberFormat="1" applyFill="1" applyBorder="1"/>
    <xf numFmtId="2" fontId="1" fillId="3" borderId="3" xfId="0" applyNumberFormat="1" applyFont="1" applyFill="1" applyBorder="1"/>
    <xf numFmtId="14" fontId="0" fillId="2" borderId="3" xfId="0" applyNumberFormat="1" applyFill="1" applyBorder="1"/>
    <xf numFmtId="0" fontId="0" fillId="2" borderId="1" xfId="0" applyFill="1" applyBorder="1" applyAlignment="1">
      <alignment wrapText="1"/>
    </xf>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47" fontId="0" fillId="14" borderId="14" xfId="0" applyNumberFormat="1" applyFill="1" applyBorder="1"/>
    <xf numFmtId="47" fontId="0" fillId="14" borderId="12" xfId="0" applyNumberFormat="1" applyFill="1" applyBorder="1"/>
    <xf numFmtId="0" fontId="1" fillId="14" borderId="3" xfId="0" applyFont="1" applyFill="1" applyBorder="1"/>
    <xf numFmtId="47" fontId="0" fillId="0" borderId="14" xfId="0" applyNumberFormat="1" applyBorder="1"/>
    <xf numFmtId="47" fontId="0" fillId="0" borderId="12" xfId="0" applyNumberFormat="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47" fontId="0" fillId="0" borderId="17" xfId="0" applyNumberFormat="1" applyBorder="1"/>
    <xf numFmtId="47" fontId="0" fillId="0" borderId="10" xfId="0" applyNumberFormat="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0" fontId="0" fillId="10" borderId="4" xfId="0" applyFill="1" applyBorder="1"/>
    <xf numFmtId="14" fontId="0" fillId="5" borderId="0" xfId="0" applyNumberFormat="1" applyFill="1"/>
    <xf numFmtId="14" fontId="0" fillId="9" borderId="0" xfId="0" applyNumberFormat="1" applyFill="1"/>
    <xf numFmtId="14" fontId="0" fillId="10" borderId="0" xfId="0" applyNumberFormat="1" applyFill="1"/>
    <xf numFmtId="14" fontId="0" fillId="11"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0" fontId="0" fillId="5" borderId="5" xfId="0" applyFill="1" applyBorder="1"/>
    <xf numFmtId="14" fontId="0" fillId="5" borderId="5" xfId="0" applyNumberFormat="1" applyFill="1" applyBorder="1"/>
    <xf numFmtId="14" fontId="0" fillId="0" borderId="3" xfId="0" applyNumberFormat="1" applyBorder="1"/>
    <xf numFmtId="0" fontId="0" fillId="4" borderId="1" xfId="0" applyFill="1" applyBorder="1"/>
    <xf numFmtId="14" fontId="0" fillId="4" borderId="1" xfId="0" applyNumberFormat="1" applyFill="1" applyBorder="1"/>
    <xf numFmtId="0" fontId="0" fillId="4" borderId="5" xfId="0" applyFill="1" applyBorder="1"/>
    <xf numFmtId="14" fontId="0" fillId="4" borderId="5" xfId="0" applyNumberFormat="1" applyFill="1" applyBorder="1"/>
    <xf numFmtId="0" fontId="0" fillId="4" borderId="3" xfId="0" applyFill="1" applyBorder="1"/>
    <xf numFmtId="0" fontId="0" fillId="4" borderId="6" xfId="0" applyFill="1" applyBorder="1"/>
    <xf numFmtId="0" fontId="0" fillId="4" borderId="7" xfId="0" applyFill="1" applyBorder="1"/>
    <xf numFmtId="14" fontId="0" fillId="4" borderId="3" xfId="0" applyNumberFormat="1" applyFill="1" applyBorder="1"/>
    <xf numFmtId="0" fontId="0" fillId="4" borderId="8" xfId="0" applyFill="1" applyBorder="1"/>
    <xf numFmtId="0" fontId="0" fillId="4" borderId="9" xfId="0" applyFill="1" applyBorder="1"/>
    <xf numFmtId="167" fontId="0" fillId="0" borderId="0" xfId="0" applyNumberFormat="1"/>
    <xf numFmtId="167" fontId="0" fillId="0" borderId="1" xfId="0" applyNumberFormat="1" applyBorder="1"/>
    <xf numFmtId="167" fontId="0" fillId="4" borderId="0" xfId="0" applyNumberFormat="1" applyFill="1"/>
    <xf numFmtId="2" fontId="0" fillId="0" borderId="1" xfId="0" applyNumberFormat="1" applyBorder="1"/>
  </cellXfs>
  <cellStyles count="1">
    <cellStyle name="Normal" xfId="0" builtinId="0"/>
  </cellStyles>
  <dxfs count="242">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mm:ss.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5.xml"/><Relationship Id="rId39" Type="http://schemas.openxmlformats.org/officeDocument/2006/relationships/customXml" Target="../customXml/item3.xml"/><Relationship Id="rId21" Type="http://schemas.openxmlformats.org/officeDocument/2006/relationships/externalLink" Target="externalLinks/externalLink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sharedStrings" Target="sharedString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styles" Target="styles.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microsoft.com/office/2007/relationships/slicerCache" Target="slicerCaches/slicerCache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1.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L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8">
      <pivotArea outline="0" collapsedLevelsAreSubtotals="1" fieldPosition="0"/>
    </format>
    <format dxfId="17">
      <pivotArea type="all" dataOnly="0" outline="0" fieldPosition="0"/>
    </format>
    <format dxfId="16">
      <pivotArea outline="0" collapsedLevelsAreSubtotals="1" fieldPosition="0"/>
    </format>
    <format dxfId="15">
      <pivotArea dataOnly="0" labelOnly="1" fieldPosition="0">
        <references count="1">
          <reference field="8" count="0"/>
        </references>
      </pivotArea>
    </format>
    <format dxfId="14">
      <pivotArea grandRow="1" outline="0" collapsedLevelsAreSubtotals="1" fieldPosition="0"/>
    </format>
    <format dxfId="13">
      <pivotArea dataOnly="0" labelOnly="1" grandRow="1" outline="0" fieldPosition="0"/>
    </format>
    <format dxfId="12">
      <pivotArea field="8" type="button" dataOnly="0" labelOnly="1" outline="0" axis="axisRow" fieldPosition="0"/>
    </format>
    <format dxfId="11">
      <pivotArea dataOnly="0" labelOnly="1" outline="0" fieldPosition="0">
        <references count="1">
          <reference field="4294967294" count="8">
            <x v="0"/>
            <x v="1"/>
            <x v="2"/>
            <x v="3"/>
            <x v="4"/>
            <x v="5"/>
            <x v="6"/>
            <x v="7"/>
          </reference>
        </references>
      </pivotArea>
    </format>
    <format dxfId="10">
      <pivotArea collapsedLevelsAreSubtotals="1" fieldPosition="0">
        <references count="1">
          <reference field="8" count="0"/>
        </references>
      </pivotArea>
    </format>
    <format dxfId="9">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L691"/>
  <sheetViews>
    <sheetView zoomScaleNormal="100" workbookViewId="0">
      <pane ySplit="1" topLeftCell="A659" activePane="bottomLeft" state="frozen"/>
      <selection activeCell="K55" sqref="K55"/>
      <selection pane="bottomLeft" activeCell="E675" sqref="E675"/>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32.453125" bestFit="1" customWidth="1"/>
    <col min="6" max="6" width="9.7265625" bestFit="1" customWidth="1"/>
    <col min="7" max="7" width="6.1796875" bestFit="1" customWidth="1"/>
    <col min="8" max="8" width="7.1796875" bestFit="1" customWidth="1"/>
    <col min="9" max="9" width="9.453125" bestFit="1" customWidth="1"/>
    <col min="10" max="10" width="11.453125" bestFit="1" customWidth="1"/>
    <col min="11" max="11" width="10.36328125" bestFit="1" customWidth="1"/>
    <col min="12" max="12" width="11.81640625" bestFit="1" customWidth="1"/>
  </cols>
  <sheetData>
    <row r="1" spans="1:12">
      <c r="A1" t="s">
        <v>0</v>
      </c>
      <c r="B1" t="s">
        <v>1</v>
      </c>
      <c r="C1" t="s">
        <v>2</v>
      </c>
      <c r="D1" t="s">
        <v>3</v>
      </c>
      <c r="E1" t="s">
        <v>5</v>
      </c>
      <c r="F1" t="s">
        <v>8</v>
      </c>
      <c r="G1" t="s">
        <v>7</v>
      </c>
      <c r="H1" t="s">
        <v>9</v>
      </c>
      <c r="I1" t="s">
        <v>466</v>
      </c>
      <c r="J1" t="s">
        <v>467</v>
      </c>
      <c r="K1" t="s">
        <v>468</v>
      </c>
      <c r="L1" t="s">
        <v>18</v>
      </c>
    </row>
    <row r="2" spans="1:12">
      <c r="A2" s="4" t="s">
        <v>3227</v>
      </c>
      <c r="B2" s="4">
        <v>2023</v>
      </c>
      <c r="C2" s="5">
        <v>44983</v>
      </c>
      <c r="D2" s="4" t="s">
        <v>66</v>
      </c>
      <c r="E2" s="4" t="s">
        <v>92</v>
      </c>
      <c r="F2" s="4" t="s">
        <v>23</v>
      </c>
      <c r="G2" s="13">
        <f>(C2-VLOOKUP(E2,Riders!$A$2:$C$267,2,FALSE))/365</f>
        <v>25.972602739726028</v>
      </c>
      <c r="H2" s="4">
        <v>1</v>
      </c>
      <c r="I2" s="4">
        <v>4.6719999999999997</v>
      </c>
      <c r="J2" s="69">
        <v>4.7130204645585136</v>
      </c>
      <c r="K2" s="69">
        <v>9.3850204645585134</v>
      </c>
      <c r="L2" s="4">
        <v>76.718000000000004</v>
      </c>
    </row>
    <row r="3" spans="1:12">
      <c r="A3" s="4" t="s">
        <v>3227</v>
      </c>
      <c r="B3" s="4">
        <v>2023</v>
      </c>
      <c r="C3" s="5">
        <v>44983</v>
      </c>
      <c r="D3" s="4" t="s">
        <v>66</v>
      </c>
      <c r="E3" s="4" t="s">
        <v>184</v>
      </c>
      <c r="F3" s="4" t="s">
        <v>478</v>
      </c>
      <c r="G3" s="13" t="e">
        <f>(C3-VLOOKUP(E3,Riders!$A$2:$C$267,2,FALSE))/365</f>
        <v>#N/A</v>
      </c>
      <c r="H3" s="4">
        <v>2</v>
      </c>
      <c r="I3" s="4">
        <v>4.7389999999999999</v>
      </c>
      <c r="J3" s="69">
        <v>4.7530438216023105</v>
      </c>
      <c r="K3" s="69">
        <v>9.4920438216023104</v>
      </c>
      <c r="L3" s="4">
        <v>75.852999999999994</v>
      </c>
    </row>
    <row r="4" spans="1:12">
      <c r="A4" s="4" t="s">
        <v>3227</v>
      </c>
      <c r="B4" s="4">
        <v>2023</v>
      </c>
      <c r="C4" s="5">
        <v>44983</v>
      </c>
      <c r="D4" s="4" t="s">
        <v>66</v>
      </c>
      <c r="E4" s="4" t="s">
        <v>22</v>
      </c>
      <c r="F4" s="4" t="s">
        <v>23</v>
      </c>
      <c r="G4" s="13">
        <f>(C4-VLOOKUP(E4,Riders!$A$2:$C$267,2,FALSE))/365</f>
        <v>29.969863013698632</v>
      </c>
      <c r="H4" s="4">
        <v>3</v>
      </c>
      <c r="I4" s="4">
        <v>4.782</v>
      </c>
      <c r="J4" s="69">
        <v>4.7869964514971493</v>
      </c>
      <c r="K4" s="69">
        <v>9.5689964514971493</v>
      </c>
      <c r="L4" s="4">
        <v>75.242999999999995</v>
      </c>
    </row>
    <row r="5" spans="1:12">
      <c r="A5" s="4" t="s">
        <v>3227</v>
      </c>
      <c r="B5" s="4">
        <v>2023</v>
      </c>
      <c r="C5" s="5">
        <v>44983</v>
      </c>
      <c r="D5" s="4" t="s">
        <v>66</v>
      </c>
      <c r="E5" s="4" t="s">
        <v>755</v>
      </c>
      <c r="F5" s="4" t="s">
        <v>27</v>
      </c>
      <c r="G5" s="13" t="e">
        <f>(C5-VLOOKUP(E5,Riders!$A$2:$C$267,2,FALSE))/365</f>
        <v>#N/A</v>
      </c>
      <c r="H5" s="4">
        <v>4</v>
      </c>
      <c r="I5" s="4">
        <v>4.7729999999999997</v>
      </c>
      <c r="J5" s="69">
        <v>4.8139617320444188</v>
      </c>
      <c r="K5" s="69">
        <v>9.5869617320444185</v>
      </c>
      <c r="L5" s="4">
        <v>75.102000000000004</v>
      </c>
    </row>
    <row r="6" spans="1:12">
      <c r="A6" s="4" t="s">
        <v>3227</v>
      </c>
      <c r="B6" s="4">
        <v>2023</v>
      </c>
      <c r="C6" s="5">
        <v>44983</v>
      </c>
      <c r="D6" s="4" t="s">
        <v>66</v>
      </c>
      <c r="E6" s="4" t="s">
        <v>105</v>
      </c>
      <c r="F6" s="4" t="s">
        <v>39</v>
      </c>
      <c r="G6" s="13">
        <f>(C6-VLOOKUP(E6,Riders!$A$2:$C$267,2,FALSE))/365</f>
        <v>24.158904109589042</v>
      </c>
      <c r="H6" s="4">
        <v>5</v>
      </c>
      <c r="I6" s="4">
        <v>4.7530000000000001</v>
      </c>
      <c r="J6" s="69">
        <v>4.8459761092150178</v>
      </c>
      <c r="K6" s="69">
        <v>9.5989761092150179</v>
      </c>
      <c r="L6" s="4">
        <v>75.007999999999996</v>
      </c>
    </row>
    <row r="7" spans="1:12">
      <c r="A7" s="4" t="s">
        <v>3227</v>
      </c>
      <c r="B7" s="4">
        <v>2023</v>
      </c>
      <c r="C7" s="5">
        <v>44983</v>
      </c>
      <c r="D7" s="4" t="s">
        <v>66</v>
      </c>
      <c r="E7" s="4" t="s">
        <v>469</v>
      </c>
      <c r="F7" s="4" t="s">
        <v>31</v>
      </c>
      <c r="G7" s="13" t="e">
        <f>(C7-VLOOKUP(E7,Riders!$A$2:$C$267,2,FALSE))/365</f>
        <v>#N/A</v>
      </c>
      <c r="H7" s="4">
        <v>6</v>
      </c>
      <c r="I7" s="4">
        <v>4.7610000000000001</v>
      </c>
      <c r="J7" s="69">
        <v>4.8510470990307839</v>
      </c>
      <c r="K7" s="69">
        <v>9.612047099030784</v>
      </c>
      <c r="L7" s="4">
        <v>74.906000000000006</v>
      </c>
    </row>
    <row r="8" spans="1:12">
      <c r="A8" s="4" t="s">
        <v>3227</v>
      </c>
      <c r="B8" s="4">
        <v>2023</v>
      </c>
      <c r="C8" s="5">
        <v>44983</v>
      </c>
      <c r="D8" s="4" t="s">
        <v>66</v>
      </c>
      <c r="E8" s="4" t="s">
        <v>196</v>
      </c>
      <c r="F8" s="4" t="s">
        <v>52</v>
      </c>
      <c r="G8" s="13" t="e">
        <f>(C8-VLOOKUP(E8,Riders!$A$2:$C$267,2,FALSE))/365</f>
        <v>#N/A</v>
      </c>
      <c r="H8" s="4">
        <v>7</v>
      </c>
      <c r="I8" s="4">
        <v>4.7759999999999998</v>
      </c>
      <c r="J8" s="69">
        <v>4.8570091112211191</v>
      </c>
      <c r="K8" s="69">
        <v>9.6330091112211189</v>
      </c>
      <c r="L8" s="4">
        <v>74.742999999999995</v>
      </c>
    </row>
    <row r="9" spans="1:12">
      <c r="A9" s="4" t="s">
        <v>3227</v>
      </c>
      <c r="B9" s="4">
        <v>2023</v>
      </c>
      <c r="C9" s="5">
        <v>44983</v>
      </c>
      <c r="D9" s="4" t="s">
        <v>66</v>
      </c>
      <c r="E9" s="4" t="s">
        <v>143</v>
      </c>
      <c r="F9" s="4" t="s">
        <v>95</v>
      </c>
      <c r="G9" s="13">
        <f>(C9-VLOOKUP(E9,Riders!$A$2:$C$267,2,FALSE))/365</f>
        <v>27.904109589041095</v>
      </c>
      <c r="H9" s="4">
        <v>8</v>
      </c>
      <c r="I9" s="4">
        <v>4.782</v>
      </c>
      <c r="J9" s="69">
        <v>4.8640437823209464</v>
      </c>
      <c r="K9" s="69">
        <v>9.6460437823209464</v>
      </c>
      <c r="L9" s="4">
        <v>74.641999999999996</v>
      </c>
    </row>
    <row r="10" spans="1:12">
      <c r="A10" s="4" t="s">
        <v>3227</v>
      </c>
      <c r="B10" s="4">
        <v>2023</v>
      </c>
      <c r="C10" s="5">
        <v>44983</v>
      </c>
      <c r="D10" s="4" t="s">
        <v>66</v>
      </c>
      <c r="E10" s="4" t="s">
        <v>101</v>
      </c>
      <c r="F10" s="4" t="s">
        <v>102</v>
      </c>
      <c r="G10" s="13">
        <f>(C10-VLOOKUP(E10,Riders!$A$2:$C$267,2,FALSE))/365</f>
        <v>23.87945205479452</v>
      </c>
      <c r="H10" s="4">
        <v>9</v>
      </c>
      <c r="I10" s="4">
        <v>4.8099999999999996</v>
      </c>
      <c r="J10" s="69">
        <v>4.8440627514078853</v>
      </c>
      <c r="K10" s="69">
        <v>9.6540627514078849</v>
      </c>
      <c r="L10" s="4">
        <v>74.58</v>
      </c>
    </row>
    <row r="11" spans="1:12">
      <c r="A11" s="4" t="s">
        <v>3227</v>
      </c>
      <c r="B11" s="4">
        <v>2023</v>
      </c>
      <c r="C11" s="5">
        <v>44983</v>
      </c>
      <c r="D11" s="4" t="s">
        <v>66</v>
      </c>
      <c r="E11" s="4" t="s">
        <v>202</v>
      </c>
      <c r="F11" s="4" t="s">
        <v>46</v>
      </c>
      <c r="G11" s="13">
        <f>(C11-VLOOKUP(E11,Riders!$A$2:$C$267,2,FALSE))/365</f>
        <v>27.624657534246577</v>
      </c>
      <c r="H11" s="4">
        <v>10</v>
      </c>
      <c r="I11" s="4">
        <v>4.8209999999999997</v>
      </c>
      <c r="J11" s="69">
        <v>4.8600627655569308</v>
      </c>
      <c r="K11" s="69">
        <v>9.6810627655569306</v>
      </c>
      <c r="L11" s="4">
        <v>74.372</v>
      </c>
    </row>
    <row r="12" spans="1:12">
      <c r="A12" s="4" t="s">
        <v>3227</v>
      </c>
      <c r="B12" s="4">
        <v>2023</v>
      </c>
      <c r="C12" s="5">
        <v>44983</v>
      </c>
      <c r="D12" s="4" t="s">
        <v>66</v>
      </c>
      <c r="E12" s="4" t="s">
        <v>756</v>
      </c>
      <c r="F12" s="4" t="s">
        <v>109</v>
      </c>
      <c r="G12" s="13">
        <f>(C12-VLOOKUP(E12,Riders!$A$2:$C$267,2,FALSE))/365</f>
        <v>29.375342465753423</v>
      </c>
      <c r="H12" s="4">
        <v>11</v>
      </c>
      <c r="I12" s="4">
        <v>4.8140000000000001</v>
      </c>
      <c r="J12" s="69">
        <v>4.881011108866895</v>
      </c>
      <c r="K12" s="69">
        <v>9.6950111088668951</v>
      </c>
      <c r="L12" s="4">
        <v>74.265000000000001</v>
      </c>
    </row>
    <row r="13" spans="1:12">
      <c r="A13" s="4" t="s">
        <v>3227</v>
      </c>
      <c r="B13" s="4">
        <v>2023</v>
      </c>
      <c r="C13" s="5">
        <v>44983</v>
      </c>
      <c r="D13" s="4" t="s">
        <v>66</v>
      </c>
      <c r="E13" s="4" t="s">
        <v>96</v>
      </c>
      <c r="F13" s="4" t="s">
        <v>27</v>
      </c>
      <c r="G13" s="13">
        <f>(C13-VLOOKUP(E13,Riders!$A$2:$C$267,2,FALSE))/365</f>
        <v>24.115068493150684</v>
      </c>
      <c r="H13" s="4">
        <v>12</v>
      </c>
      <c r="I13" s="4">
        <v>4.8129999999999997</v>
      </c>
      <c r="J13" s="69">
        <v>4.8850146008997593</v>
      </c>
      <c r="K13" s="69">
        <v>9.698014600899759</v>
      </c>
      <c r="L13" s="4">
        <v>74.242000000000004</v>
      </c>
    </row>
    <row r="14" spans="1:12">
      <c r="A14" s="4" t="s">
        <v>3227</v>
      </c>
      <c r="B14" s="4">
        <v>2023</v>
      </c>
      <c r="C14" s="5">
        <v>44983</v>
      </c>
      <c r="D14" s="4" t="s">
        <v>66</v>
      </c>
      <c r="E14" s="4" t="s">
        <v>112</v>
      </c>
      <c r="F14" s="4" t="s">
        <v>113</v>
      </c>
      <c r="G14" s="13">
        <f>(C14-VLOOKUP(E14,Riders!$A$2:$C$267,2,FALSE))/365</f>
        <v>25.863013698630137</v>
      </c>
      <c r="H14" s="4">
        <v>13</v>
      </c>
      <c r="I14" s="4">
        <v>4.82</v>
      </c>
      <c r="J14" s="69">
        <v>4.8879524310330886</v>
      </c>
      <c r="K14" s="69">
        <v>9.7079524310330889</v>
      </c>
      <c r="L14" s="4">
        <v>74.165999999999997</v>
      </c>
    </row>
    <row r="15" spans="1:12">
      <c r="A15" s="4" t="s">
        <v>3227</v>
      </c>
      <c r="B15" s="4">
        <v>2023</v>
      </c>
      <c r="C15" s="5">
        <v>44983</v>
      </c>
      <c r="D15" s="4" t="s">
        <v>66</v>
      </c>
      <c r="E15" s="4" t="s">
        <v>1633</v>
      </c>
      <c r="F15" s="4" t="s">
        <v>29</v>
      </c>
      <c r="G15" s="13" t="e">
        <f>(C15-VLOOKUP(E15,Riders!$A$2:$C$267,2,FALSE))/365</f>
        <v>#N/A</v>
      </c>
      <c r="H15" s="4">
        <v>14</v>
      </c>
      <c r="I15" s="4">
        <v>4.8520000000000003</v>
      </c>
      <c r="J15" s="69">
        <v>4.8860202063919278</v>
      </c>
      <c r="K15" s="69">
        <v>9.7380202063919281</v>
      </c>
      <c r="L15" s="4">
        <v>73.936999999999998</v>
      </c>
    </row>
    <row r="16" spans="1:12">
      <c r="A16" s="4" t="s">
        <v>3227</v>
      </c>
      <c r="B16" s="4">
        <v>2023</v>
      </c>
      <c r="C16" s="5">
        <v>44983</v>
      </c>
      <c r="D16" s="4" t="s">
        <v>66</v>
      </c>
      <c r="E16" s="4" t="s">
        <v>114</v>
      </c>
      <c r="F16" s="4" t="s">
        <v>102</v>
      </c>
      <c r="G16" s="13">
        <f>(C16-VLOOKUP(E16,Riders!$A$2:$C$267,2,FALSE))/365</f>
        <v>23.046575342465754</v>
      </c>
      <c r="H16" s="4">
        <v>15</v>
      </c>
      <c r="I16" s="4">
        <v>4.8339999999999996</v>
      </c>
      <c r="J16" s="69">
        <v>4.907973020146942</v>
      </c>
      <c r="K16" s="69">
        <v>9.7419730201469417</v>
      </c>
      <c r="L16" s="4">
        <v>73.906999999999996</v>
      </c>
    </row>
    <row r="17" spans="1:12">
      <c r="A17" s="4" t="s">
        <v>3227</v>
      </c>
      <c r="B17" s="4">
        <v>2023</v>
      </c>
      <c r="C17" s="5">
        <v>44983</v>
      </c>
      <c r="D17" s="4" t="s">
        <v>66</v>
      </c>
      <c r="E17" s="4" t="s">
        <v>169</v>
      </c>
      <c r="F17" s="4" t="s">
        <v>31</v>
      </c>
      <c r="G17" s="13" t="e">
        <f>(C17-VLOOKUP(E17,Riders!$A$2:$C$267,2,FALSE))/365</f>
        <v>#N/A</v>
      </c>
      <c r="H17" s="4">
        <v>16</v>
      </c>
      <c r="I17" s="4">
        <v>4.819</v>
      </c>
      <c r="J17" s="69">
        <v>4.9380230238640506</v>
      </c>
      <c r="K17" s="69">
        <v>9.7570230238640505</v>
      </c>
      <c r="L17" s="4">
        <v>73.793000000000006</v>
      </c>
    </row>
    <row r="18" spans="1:12">
      <c r="A18" s="4" t="s">
        <v>3227</v>
      </c>
      <c r="B18" s="4">
        <v>2023</v>
      </c>
      <c r="C18" s="5">
        <v>44983</v>
      </c>
      <c r="D18" s="4" t="s">
        <v>66</v>
      </c>
      <c r="E18" s="4" t="s">
        <v>132</v>
      </c>
      <c r="F18" s="4" t="s">
        <v>113</v>
      </c>
      <c r="G18" s="13">
        <f>(C18-VLOOKUP(E18,Riders!$A$2:$C$267,2,FALSE))/365</f>
        <v>23.641095890410959</v>
      </c>
      <c r="H18" s="4">
        <v>17</v>
      </c>
      <c r="I18" s="4">
        <v>4.8330000000000002</v>
      </c>
      <c r="J18" s="69">
        <v>4.9330223804679552</v>
      </c>
      <c r="K18" s="69">
        <v>9.7660223804679553</v>
      </c>
      <c r="L18" s="4">
        <v>73.724999999999994</v>
      </c>
    </row>
    <row r="19" spans="1:12">
      <c r="A19" s="4" t="s">
        <v>3227</v>
      </c>
      <c r="B19" s="4">
        <v>2023</v>
      </c>
      <c r="C19" s="5">
        <v>44983</v>
      </c>
      <c r="D19" s="4" t="s">
        <v>66</v>
      </c>
      <c r="E19" s="4" t="s">
        <v>1627</v>
      </c>
      <c r="F19" s="4" t="s">
        <v>29</v>
      </c>
      <c r="G19" s="13" t="e">
        <f>(C19-VLOOKUP(E19,Riders!$A$2:$C$267,2,FALSE))/365</f>
        <v>#N/A</v>
      </c>
      <c r="H19" s="4">
        <v>18</v>
      </c>
      <c r="I19" s="4">
        <v>4.8440000000000003</v>
      </c>
      <c r="J19" s="69">
        <v>4.9279869706840378</v>
      </c>
      <c r="K19" s="69">
        <v>9.7719869706840381</v>
      </c>
      <c r="L19" s="4">
        <v>73.680000000000007</v>
      </c>
    </row>
    <row r="20" spans="1:12">
      <c r="A20" s="4" t="s">
        <v>3227</v>
      </c>
      <c r="B20" s="4">
        <v>2023</v>
      </c>
      <c r="C20" s="5">
        <v>44983</v>
      </c>
      <c r="D20" s="4" t="s">
        <v>66</v>
      </c>
      <c r="E20" s="4" t="s">
        <v>125</v>
      </c>
      <c r="F20" s="4" t="s">
        <v>75</v>
      </c>
      <c r="G20" s="13">
        <f>(C20-VLOOKUP(E20,Riders!$A$2:$C$267,2,FALSE))/365</f>
        <v>26.049315068493151</v>
      </c>
      <c r="H20" s="4">
        <v>19</v>
      </c>
      <c r="I20" s="4">
        <v>4.8170000000000002</v>
      </c>
      <c r="J20" s="69">
        <v>4.9669380350591101</v>
      </c>
      <c r="K20" s="69">
        <v>9.7839380350591103</v>
      </c>
      <c r="L20" s="4">
        <v>73.59</v>
      </c>
    </row>
    <row r="21" spans="1:12">
      <c r="A21" s="4" t="s">
        <v>3227</v>
      </c>
      <c r="B21" s="4">
        <v>2023</v>
      </c>
      <c r="C21" s="5">
        <v>44983</v>
      </c>
      <c r="D21" s="4" t="s">
        <v>66</v>
      </c>
      <c r="E21" s="4" t="s">
        <v>127</v>
      </c>
      <c r="F21" s="4" t="s">
        <v>33</v>
      </c>
      <c r="G21" s="13">
        <f>(C21-VLOOKUP(E21,Riders!$A$2:$C$267,2,FALSE))/365</f>
        <v>19.764383561643836</v>
      </c>
      <c r="H21" s="4">
        <v>20</v>
      </c>
      <c r="I21" s="4">
        <v>4.8490000000000002</v>
      </c>
      <c r="J21" s="69">
        <v>4.9599970300536764</v>
      </c>
      <c r="K21" s="69">
        <v>9.8089970300536766</v>
      </c>
      <c r="L21" s="4">
        <v>73.402000000000001</v>
      </c>
    </row>
    <row r="22" spans="1:12">
      <c r="A22" s="4" t="s">
        <v>3227</v>
      </c>
      <c r="B22" s="4">
        <v>2023</v>
      </c>
      <c r="C22" s="5">
        <v>44983</v>
      </c>
      <c r="D22" s="4" t="s">
        <v>66</v>
      </c>
      <c r="E22" s="4" t="s">
        <v>172</v>
      </c>
      <c r="F22" s="4" t="s">
        <v>42</v>
      </c>
      <c r="G22" s="13">
        <f>(C22-VLOOKUP(E22,Riders!$A$2:$C$267,2,FALSE))/365</f>
        <v>24.36986301369863</v>
      </c>
      <c r="H22" s="4">
        <v>21</v>
      </c>
      <c r="I22" s="4">
        <v>4.87</v>
      </c>
      <c r="J22" s="69">
        <v>4.9400662179469697</v>
      </c>
      <c r="K22" s="69">
        <v>9.8100662179469698</v>
      </c>
      <c r="L22" s="4">
        <v>73.394000000000005</v>
      </c>
    </row>
    <row r="23" spans="1:12">
      <c r="A23" s="4" t="s">
        <v>3227</v>
      </c>
      <c r="B23" s="4">
        <v>2023</v>
      </c>
      <c r="C23" s="5">
        <v>44983</v>
      </c>
      <c r="D23" s="4" t="s">
        <v>66</v>
      </c>
      <c r="E23" s="4" t="s">
        <v>100</v>
      </c>
      <c r="F23" s="4" t="s">
        <v>44</v>
      </c>
      <c r="G23" s="13">
        <f>(C23-VLOOKUP(E23,Riders!$A$2:$C$267,2,FALSE))/365</f>
        <v>24.347945205479451</v>
      </c>
      <c r="H23" s="4">
        <v>22</v>
      </c>
      <c r="I23" s="4">
        <v>4.8979999999999997</v>
      </c>
      <c r="J23" s="69">
        <v>4.9340360507988521</v>
      </c>
      <c r="K23" s="69">
        <v>9.8320360507988518</v>
      </c>
      <c r="L23" s="4">
        <v>73.23</v>
      </c>
    </row>
    <row r="24" spans="1:12">
      <c r="A24" s="4" t="s">
        <v>3227</v>
      </c>
      <c r="B24" s="4">
        <v>2023</v>
      </c>
      <c r="C24" s="5">
        <v>44983</v>
      </c>
      <c r="D24" s="4" t="s">
        <v>66</v>
      </c>
      <c r="E24" s="70" t="s">
        <v>537</v>
      </c>
      <c r="F24" s="4" t="s">
        <v>228</v>
      </c>
      <c r="G24" s="13" t="e">
        <f>(C24-VLOOKUP(E24,Riders!$A$2:$C$267,2,FALSE))/365</f>
        <v>#N/A</v>
      </c>
      <c r="H24" s="4">
        <v>23</v>
      </c>
      <c r="I24" s="4">
        <v>4.8339999999999996</v>
      </c>
      <c r="J24" s="69">
        <v>5.0020655737704924</v>
      </c>
      <c r="K24" s="69">
        <v>9.8360655737704921</v>
      </c>
      <c r="L24" s="4">
        <v>73.2</v>
      </c>
    </row>
    <row r="25" spans="1:12">
      <c r="A25" s="4" t="s">
        <v>3227</v>
      </c>
      <c r="B25" s="4">
        <v>2023</v>
      </c>
      <c r="C25" s="5">
        <v>44983</v>
      </c>
      <c r="D25" s="4" t="s">
        <v>66</v>
      </c>
      <c r="E25" s="4" t="s">
        <v>107</v>
      </c>
      <c r="F25" s="4" t="s">
        <v>168</v>
      </c>
      <c r="G25" s="13">
        <f>(C25-VLOOKUP(E25,Riders!$A$2:$C$267,2,FALSE))/365</f>
        <v>30.213698630136985</v>
      </c>
      <c r="H25" s="4">
        <v>24</v>
      </c>
      <c r="I25" s="4">
        <v>4.8689999999999998</v>
      </c>
      <c r="J25" s="69">
        <v>4.9879375042781842</v>
      </c>
      <c r="K25" s="69">
        <v>9.8569375042781839</v>
      </c>
      <c r="L25" s="4">
        <v>73.045000000000002</v>
      </c>
    </row>
    <row r="26" spans="1:12">
      <c r="A26" s="4" t="s">
        <v>3227</v>
      </c>
      <c r="B26" s="4">
        <v>2023</v>
      </c>
      <c r="C26" s="5">
        <v>44983</v>
      </c>
      <c r="D26" s="4" t="s">
        <v>66</v>
      </c>
      <c r="E26" s="4" t="s">
        <v>115</v>
      </c>
      <c r="F26" s="4" t="s">
        <v>116</v>
      </c>
      <c r="G26" s="13">
        <f>(C26-VLOOKUP(E26,Riders!$A$2:$C$267,2,FALSE))/365</f>
        <v>28.046575342465754</v>
      </c>
      <c r="H26" s="4">
        <v>25</v>
      </c>
      <c r="I26" s="4">
        <v>4.9089999999999998</v>
      </c>
      <c r="J26" s="69">
        <v>4.9549595577658136</v>
      </c>
      <c r="K26" s="69">
        <v>9.8639595577658135</v>
      </c>
      <c r="L26" s="4">
        <v>72.992999999999995</v>
      </c>
    </row>
    <row r="27" spans="1:12">
      <c r="A27" s="4" t="s">
        <v>3227</v>
      </c>
      <c r="B27" s="4">
        <v>2023</v>
      </c>
      <c r="C27" s="5">
        <v>44983</v>
      </c>
      <c r="D27" s="4" t="s">
        <v>66</v>
      </c>
      <c r="E27" s="4" t="s">
        <v>98</v>
      </c>
      <c r="F27" s="4" t="s">
        <v>168</v>
      </c>
      <c r="G27" s="13">
        <f>(C27-VLOOKUP(E27,Riders!$A$2:$C$267,2,FALSE))/365</f>
        <v>29.164383561643834</v>
      </c>
      <c r="H27" s="4">
        <v>26</v>
      </c>
      <c r="I27" s="4">
        <v>4.8600000000000003</v>
      </c>
      <c r="J27" s="69">
        <v>5.0100444151998689</v>
      </c>
      <c r="K27" s="69">
        <v>9.8700444151998692</v>
      </c>
      <c r="L27" s="4">
        <v>72.947999999999993</v>
      </c>
    </row>
    <row r="28" spans="1:12">
      <c r="A28" s="4" t="s">
        <v>3227</v>
      </c>
      <c r="B28" s="4">
        <v>2023</v>
      </c>
      <c r="C28" s="5">
        <v>44983</v>
      </c>
      <c r="D28" s="4" t="s">
        <v>66</v>
      </c>
      <c r="E28" s="4" t="s">
        <v>134</v>
      </c>
      <c r="F28" s="4" t="s">
        <v>33</v>
      </c>
      <c r="G28" s="13">
        <f>(C28-VLOOKUP(E28,Riders!$A$2:$C$267,2,FALSE))/365</f>
        <v>23.367123287671234</v>
      </c>
      <c r="H28" s="4">
        <v>27</v>
      </c>
      <c r="I28" s="4">
        <v>4.9119999999999999</v>
      </c>
      <c r="J28" s="69">
        <v>4.9720002745555627</v>
      </c>
      <c r="K28" s="69">
        <v>9.8840002745555626</v>
      </c>
      <c r="L28" s="4">
        <v>72.844999999999999</v>
      </c>
    </row>
    <row r="29" spans="1:12">
      <c r="A29" s="4" t="s">
        <v>3227</v>
      </c>
      <c r="B29" s="4">
        <v>2023</v>
      </c>
      <c r="C29" s="5">
        <v>44983</v>
      </c>
      <c r="D29" s="4" t="s">
        <v>66</v>
      </c>
      <c r="E29" s="4" t="s">
        <v>167</v>
      </c>
      <c r="F29" s="4" t="s">
        <v>46</v>
      </c>
      <c r="G29" s="13">
        <f>(C29-VLOOKUP(E29,Riders!$A$2:$C$267,2,FALSE))/365</f>
        <v>33.156164383561645</v>
      </c>
      <c r="H29" s="4">
        <v>28</v>
      </c>
      <c r="I29" s="4">
        <v>4.9109999999999996</v>
      </c>
      <c r="J29" s="69">
        <v>4.9780231842654654</v>
      </c>
      <c r="K29" s="69">
        <v>9.889023184265465</v>
      </c>
      <c r="L29" s="4">
        <v>72.808000000000007</v>
      </c>
    </row>
    <row r="30" spans="1:12">
      <c r="A30" s="4" t="s">
        <v>3227</v>
      </c>
      <c r="B30" s="4">
        <v>2023</v>
      </c>
      <c r="C30" s="5">
        <v>44983</v>
      </c>
      <c r="D30" s="4" t="s">
        <v>66</v>
      </c>
      <c r="E30" s="4" t="s">
        <v>43</v>
      </c>
      <c r="F30" s="4" t="s">
        <v>44</v>
      </c>
      <c r="G30" s="13">
        <f>(C30-VLOOKUP(E30,Riders!$A$2:$C$267,2,FALSE))/365</f>
        <v>22.424657534246574</v>
      </c>
      <c r="H30" s="4">
        <v>29</v>
      </c>
      <c r="I30" s="4">
        <v>4.8860000000000001</v>
      </c>
      <c r="J30" s="69">
        <v>5.0170328037961633</v>
      </c>
      <c r="K30" s="69">
        <v>9.9030328037961635</v>
      </c>
      <c r="L30" s="4">
        <v>72.704999999999998</v>
      </c>
    </row>
    <row r="31" spans="1:12">
      <c r="A31" s="4" t="s">
        <v>3227</v>
      </c>
      <c r="B31" s="4">
        <v>2023</v>
      </c>
      <c r="C31" s="5">
        <v>44983</v>
      </c>
      <c r="D31" s="4" t="s">
        <v>66</v>
      </c>
      <c r="E31" s="4" t="s">
        <v>32</v>
      </c>
      <c r="F31" s="4" t="s">
        <v>3233</v>
      </c>
      <c r="G31" s="13">
        <f>(C31-VLOOKUP(E31,Riders!$A$2:$C$267,2,FALSE))/365</f>
        <v>21.295890410958904</v>
      </c>
      <c r="H31" s="4">
        <v>30</v>
      </c>
      <c r="I31" s="4">
        <v>4.9109999999999996</v>
      </c>
      <c r="J31" s="69">
        <v>5.0240084861530825</v>
      </c>
      <c r="K31" s="69">
        <v>9.9350084861530821</v>
      </c>
      <c r="L31" s="4">
        <v>72.471000000000004</v>
      </c>
    </row>
    <row r="32" spans="1:12">
      <c r="A32" s="4" t="s">
        <v>3227</v>
      </c>
      <c r="B32" s="4">
        <v>2023</v>
      </c>
      <c r="C32" s="5">
        <v>44983</v>
      </c>
      <c r="D32" s="4" t="s">
        <v>66</v>
      </c>
      <c r="E32" s="4" t="s">
        <v>36</v>
      </c>
      <c r="F32" s="4" t="s">
        <v>37</v>
      </c>
      <c r="G32" s="13">
        <f>(C32-VLOOKUP(E32,Riders!$A$2:$C$267,2,FALSE))/365</f>
        <v>24.767123287671232</v>
      </c>
      <c r="H32" s="4">
        <v>31</v>
      </c>
      <c r="I32" s="4">
        <v>4.9189999999999996</v>
      </c>
      <c r="J32" s="69">
        <v>5.0239660420090315</v>
      </c>
      <c r="K32" s="69">
        <v>9.9429660420090311</v>
      </c>
      <c r="L32" s="4">
        <v>72.412999999999997</v>
      </c>
    </row>
    <row r="33" spans="1:12">
      <c r="A33" s="4" t="s">
        <v>3227</v>
      </c>
      <c r="B33" s="4">
        <v>2023</v>
      </c>
      <c r="C33" s="5">
        <v>44983</v>
      </c>
      <c r="D33" s="4" t="s">
        <v>66</v>
      </c>
      <c r="E33" s="4" t="s">
        <v>742</v>
      </c>
      <c r="F33" s="4" t="s">
        <v>42</v>
      </c>
      <c r="G33" s="13">
        <f>(C33-VLOOKUP(E33,Riders!$A$2:$C$267,2,FALSE))/365</f>
        <v>29.594520547945205</v>
      </c>
      <c r="H33" s="4">
        <v>32</v>
      </c>
      <c r="I33" s="4">
        <v>4.95</v>
      </c>
      <c r="J33" s="69">
        <v>5.0750626566416051</v>
      </c>
      <c r="K33" s="69">
        <v>10.025062656641605</v>
      </c>
      <c r="L33" s="4">
        <v>71.819999999999993</v>
      </c>
    </row>
    <row r="34" spans="1:12">
      <c r="A34" s="4" t="s">
        <v>3227</v>
      </c>
      <c r="B34" s="4">
        <v>2023</v>
      </c>
      <c r="C34" s="5">
        <v>44983</v>
      </c>
      <c r="D34" s="4" t="s">
        <v>66</v>
      </c>
      <c r="E34" s="4" t="s">
        <v>675</v>
      </c>
      <c r="F34" s="4" t="s">
        <v>39</v>
      </c>
      <c r="G34" s="13">
        <f>(C34-VLOOKUP(E34,Riders!$A$2:$C$267,2,FALSE))/365</f>
        <v>24.967123287671232</v>
      </c>
      <c r="H34" s="4">
        <v>33</v>
      </c>
      <c r="I34" s="4">
        <v>4.9249999999999998</v>
      </c>
      <c r="J34" s="69">
        <v>5.1049505467716108</v>
      </c>
      <c r="K34" s="69">
        <v>10.029950546771611</v>
      </c>
      <c r="L34" s="4">
        <v>71.784999999999997</v>
      </c>
    </row>
    <row r="35" spans="1:12">
      <c r="A35" s="4" t="s">
        <v>3227</v>
      </c>
      <c r="B35" s="4">
        <v>2023</v>
      </c>
      <c r="C35" s="5">
        <v>44983</v>
      </c>
      <c r="D35" s="4" t="s">
        <v>66</v>
      </c>
      <c r="E35" s="4" t="s">
        <v>3234</v>
      </c>
      <c r="F35" s="4" t="s">
        <v>256</v>
      </c>
      <c r="G35" s="13" t="e">
        <f>(C35-VLOOKUP(E35,Riders!$A$2:$C$267,2,FALSE))/365</f>
        <v>#N/A</v>
      </c>
      <c r="H35" s="4">
        <v>34</v>
      </c>
      <c r="I35" s="4">
        <v>4.9800000000000004</v>
      </c>
      <c r="J35" s="69">
        <v>5.0989517890139417</v>
      </c>
      <c r="K35" s="69">
        <v>10.078951789013942</v>
      </c>
      <c r="L35" s="4">
        <v>71.436000000000007</v>
      </c>
    </row>
    <row r="36" spans="1:12">
      <c r="A36" s="4" t="s">
        <v>3227</v>
      </c>
      <c r="B36" s="4">
        <v>2023</v>
      </c>
      <c r="C36" s="5">
        <v>44983</v>
      </c>
      <c r="D36" s="4" t="s">
        <v>66</v>
      </c>
      <c r="E36" s="4" t="s">
        <v>110</v>
      </c>
      <c r="F36" s="4" t="s">
        <v>58</v>
      </c>
      <c r="G36" s="13">
        <f>(C36-VLOOKUP(E36,Riders!$A$2:$C$267,2,FALSE))/365</f>
        <v>24.884931506849316</v>
      </c>
      <c r="H36" s="4">
        <v>35</v>
      </c>
      <c r="I36" s="4">
        <v>4.9889999999999999</v>
      </c>
      <c r="J36" s="69">
        <v>5.1100265660504389</v>
      </c>
      <c r="K36" s="69">
        <v>10.099026566050439</v>
      </c>
      <c r="L36" s="4">
        <v>71.293999999999997</v>
      </c>
    </row>
    <row r="37" spans="1:12">
      <c r="A37" s="4" t="s">
        <v>3227</v>
      </c>
      <c r="B37" s="4">
        <v>2023</v>
      </c>
      <c r="C37" s="5">
        <v>44983</v>
      </c>
      <c r="D37" s="4" t="s">
        <v>66</v>
      </c>
      <c r="E37" s="4" t="s">
        <v>681</v>
      </c>
      <c r="F37" s="4" t="s">
        <v>25</v>
      </c>
      <c r="G37" s="13">
        <f>(C37-VLOOKUP(E37,Riders!$A$2:$C$267,2,FALSE))/365</f>
        <v>25.698630136986303</v>
      </c>
      <c r="H37" s="4">
        <v>36</v>
      </c>
      <c r="I37" s="70">
        <v>5.016</v>
      </c>
      <c r="J37" s="125">
        <v>5.0980641681182224</v>
      </c>
      <c r="K37" s="125">
        <v>10.114064168118222</v>
      </c>
      <c r="L37" s="70">
        <v>71.188000000000002</v>
      </c>
    </row>
    <row r="38" spans="1:12">
      <c r="A38" s="4" t="s">
        <v>3227</v>
      </c>
      <c r="B38" s="4">
        <v>2023</v>
      </c>
      <c r="C38" s="5">
        <v>44983</v>
      </c>
      <c r="D38" s="4" t="s">
        <v>66</v>
      </c>
      <c r="E38" s="4" t="s">
        <v>165</v>
      </c>
      <c r="F38" s="4" t="s">
        <v>37</v>
      </c>
      <c r="G38" s="13">
        <f>(C38-VLOOKUP(E38,Riders!$A$2:$C$267,2,FALSE))/365</f>
        <v>21.695890410958903</v>
      </c>
      <c r="H38" s="4">
        <v>37</v>
      </c>
      <c r="I38" s="70">
        <v>5.0090000000000003</v>
      </c>
      <c r="J38" s="125">
        <v>5.1349882780579907</v>
      </c>
      <c r="K38" s="125">
        <v>10.143988278057991</v>
      </c>
      <c r="L38" s="70">
        <v>70.977999999999994</v>
      </c>
    </row>
    <row r="39" spans="1:12">
      <c r="A39" s="4" t="s">
        <v>3227</v>
      </c>
      <c r="B39" s="4">
        <v>2023</v>
      </c>
      <c r="C39" s="5">
        <v>44983</v>
      </c>
      <c r="D39" s="4" t="s">
        <v>66</v>
      </c>
      <c r="E39" s="4" t="s">
        <v>57</v>
      </c>
      <c r="F39" s="4" t="s">
        <v>58</v>
      </c>
      <c r="G39" s="13">
        <f>(C39-VLOOKUP(E39,Riders!$A$2:$C$267,2,FALSE))/365</f>
        <v>23.126027397260273</v>
      </c>
      <c r="H39" s="4">
        <v>38</v>
      </c>
      <c r="I39" s="70">
        <v>5.0190000000000001</v>
      </c>
      <c r="J39" s="125">
        <v>5.1269895158108341</v>
      </c>
      <c r="K39" s="125">
        <v>10.145989515810834</v>
      </c>
      <c r="L39" s="70">
        <v>70.963999999999999</v>
      </c>
    </row>
    <row r="40" spans="1:12">
      <c r="A40" s="4" t="s">
        <v>3227</v>
      </c>
      <c r="B40" s="4">
        <v>2023</v>
      </c>
      <c r="C40" s="5">
        <v>44983</v>
      </c>
      <c r="D40" s="4" t="s">
        <v>66</v>
      </c>
      <c r="E40" s="4" t="s">
        <v>804</v>
      </c>
      <c r="F40" s="4" t="s">
        <v>207</v>
      </c>
      <c r="G40" s="13">
        <f>(C40-VLOOKUP(E40,Riders!$A$2:$C$267,2,FALSE))/365</f>
        <v>22.19178082191781</v>
      </c>
      <c r="H40" s="4">
        <v>39</v>
      </c>
      <c r="I40" s="70">
        <v>5.0430000000000001</v>
      </c>
      <c r="J40" s="125">
        <v>5.1309462193898456</v>
      </c>
      <c r="K40" s="125">
        <v>10.173946219389846</v>
      </c>
      <c r="L40" s="70">
        <v>70.769000000000005</v>
      </c>
    </row>
    <row r="41" spans="1:12">
      <c r="A41" s="4" t="s">
        <v>3227</v>
      </c>
      <c r="B41" s="4">
        <v>2023</v>
      </c>
      <c r="C41" s="5">
        <v>44983</v>
      </c>
      <c r="D41" s="4" t="s">
        <v>66</v>
      </c>
      <c r="E41" s="70" t="s">
        <v>211</v>
      </c>
      <c r="F41" s="4" t="s">
        <v>212</v>
      </c>
      <c r="G41" s="13" t="e">
        <f>(C41-VLOOKUP(E41,Riders!$A$2:$C$267,2,FALSE))/365</f>
        <v>#N/A</v>
      </c>
      <c r="H41" s="4">
        <v>40</v>
      </c>
      <c r="I41" s="70">
        <v>5.0380000000000003</v>
      </c>
      <c r="J41" s="125">
        <v>5.1579895774328754</v>
      </c>
      <c r="K41" s="125">
        <v>10.195989577432876</v>
      </c>
      <c r="L41" s="70">
        <v>70.616</v>
      </c>
    </row>
    <row r="42" spans="1:12">
      <c r="A42" s="4" t="s">
        <v>3227</v>
      </c>
      <c r="B42" s="4">
        <v>2023</v>
      </c>
      <c r="C42" s="5">
        <v>44983</v>
      </c>
      <c r="D42" s="4" t="s">
        <v>66</v>
      </c>
      <c r="E42" s="4" t="s">
        <v>163</v>
      </c>
      <c r="F42" s="4" t="s">
        <v>164</v>
      </c>
      <c r="G42" s="13" t="e">
        <f>(C42-VLOOKUP(E42,Riders!$A$2:$C$267,2,FALSE))/365</f>
        <v>#N/A</v>
      </c>
      <c r="H42" s="4">
        <v>41</v>
      </c>
      <c r="I42" s="70">
        <v>5.0350000000000001</v>
      </c>
      <c r="J42" s="125">
        <v>5.1970690096209857</v>
      </c>
      <c r="K42" s="125">
        <v>10.232069009620986</v>
      </c>
      <c r="L42" s="70">
        <v>70.367000000000004</v>
      </c>
    </row>
    <row r="43" spans="1:12">
      <c r="A43" s="4" t="s">
        <v>3227</v>
      </c>
      <c r="B43" s="4">
        <v>2023</v>
      </c>
      <c r="C43" s="5">
        <v>44983</v>
      </c>
      <c r="D43" s="4" t="s">
        <v>66</v>
      </c>
      <c r="E43" s="4" t="s">
        <v>151</v>
      </c>
      <c r="F43" s="4" t="s">
        <v>152</v>
      </c>
      <c r="G43" s="13" t="e">
        <f>(C43-VLOOKUP(E43,Riders!$A$2:$C$267,2,FALSE))/365</f>
        <v>#N/A</v>
      </c>
      <c r="H43" s="4">
        <v>42</v>
      </c>
      <c r="I43" s="70">
        <v>5.0679999999999996</v>
      </c>
      <c r="J43" s="125">
        <v>5.1729467186299889</v>
      </c>
      <c r="K43" s="125">
        <v>10.240946718629989</v>
      </c>
      <c r="L43" s="70">
        <v>70.305999999999997</v>
      </c>
    </row>
    <row r="44" spans="1:12">
      <c r="A44" s="4" t="s">
        <v>3227</v>
      </c>
      <c r="B44" s="4">
        <v>2023</v>
      </c>
      <c r="C44" s="5">
        <v>44983</v>
      </c>
      <c r="D44" s="4" t="s">
        <v>66</v>
      </c>
      <c r="E44" s="4" t="s">
        <v>111</v>
      </c>
      <c r="F44" s="4" t="s">
        <v>61</v>
      </c>
      <c r="G44" s="13">
        <f>(C44-VLOOKUP(E44,Riders!$A$2:$C$267,2,FALSE))/365</f>
        <v>21.980821917808218</v>
      </c>
      <c r="H44" s="4">
        <v>43</v>
      </c>
      <c r="I44" s="70">
        <v>5.0510000000000002</v>
      </c>
      <c r="J44" s="125">
        <v>5.2789856527977044</v>
      </c>
      <c r="K44" s="125">
        <v>10.329985652797705</v>
      </c>
      <c r="L44" s="70">
        <v>69.7</v>
      </c>
    </row>
    <row r="45" spans="1:12">
      <c r="A45" s="4" t="s">
        <v>3227</v>
      </c>
      <c r="B45" s="4">
        <v>2023</v>
      </c>
      <c r="C45" s="5">
        <v>44983</v>
      </c>
      <c r="D45" s="4" t="s">
        <v>66</v>
      </c>
      <c r="E45" s="4" t="s">
        <v>854</v>
      </c>
      <c r="F45" s="4" t="s">
        <v>207</v>
      </c>
      <c r="G45" s="13">
        <f>(C45-VLOOKUP(E45,Riders!$A$2:$C$267,2,FALSE))/365</f>
        <v>20.783561643835615</v>
      </c>
      <c r="H45" s="4">
        <v>44</v>
      </c>
      <c r="I45" s="70">
        <v>5.1159999999999997</v>
      </c>
      <c r="J45" s="125">
        <f>K45-I45</f>
        <v>5.2429669807927493</v>
      </c>
      <c r="K45" s="125">
        <f>720/L45</f>
        <v>10.358966980792749</v>
      </c>
      <c r="L45" s="4">
        <v>69.504999999999995</v>
      </c>
    </row>
    <row r="46" spans="1:12">
      <c r="A46" s="4" t="s">
        <v>3227</v>
      </c>
      <c r="B46" s="4">
        <v>2023</v>
      </c>
      <c r="C46" s="5">
        <v>44983</v>
      </c>
      <c r="D46" s="4" t="s">
        <v>66</v>
      </c>
      <c r="E46" s="4" t="s">
        <v>71</v>
      </c>
      <c r="F46" s="4" t="s">
        <v>61</v>
      </c>
      <c r="G46" s="13">
        <f>(C46-VLOOKUP(E46,Riders!$A$2:$C$267,2,FALSE))/365</f>
        <v>20.695890410958903</v>
      </c>
      <c r="H46" s="4">
        <v>45</v>
      </c>
      <c r="I46" s="70">
        <v>5.0759999999999996</v>
      </c>
      <c r="J46" s="125">
        <f t="shared" ref="J46:J49" si="0">K46-I46</f>
        <v>5.3269706260565526</v>
      </c>
      <c r="K46" s="125">
        <f t="shared" ref="K46:K49" si="1">720/L46</f>
        <v>10.402970626056552</v>
      </c>
      <c r="L46" s="4">
        <v>69.210999999999999</v>
      </c>
    </row>
    <row r="47" spans="1:12">
      <c r="A47" s="4" t="s">
        <v>3227</v>
      </c>
      <c r="B47" s="4">
        <v>2023</v>
      </c>
      <c r="C47" s="5">
        <v>44983</v>
      </c>
      <c r="D47" s="4" t="s">
        <v>66</v>
      </c>
      <c r="E47" s="4" t="s">
        <v>553</v>
      </c>
      <c r="F47" s="4" t="s">
        <v>25</v>
      </c>
      <c r="G47" s="13" t="e">
        <f>(C47-VLOOKUP(E47,Riders!$A$2:$C$267,2,FALSE))/365</f>
        <v>#N/A</v>
      </c>
      <c r="H47" s="4">
        <v>46</v>
      </c>
      <c r="I47" s="70">
        <v>5.17</v>
      </c>
      <c r="J47" s="125">
        <f t="shared" si="0"/>
        <v>5.3140118818801323</v>
      </c>
      <c r="K47" s="125">
        <f t="shared" si="1"/>
        <v>10.484011881880132</v>
      </c>
      <c r="L47" s="4">
        <v>68.676000000000002</v>
      </c>
    </row>
    <row r="48" spans="1:12">
      <c r="A48" s="4" t="s">
        <v>3227</v>
      </c>
      <c r="B48" s="4">
        <v>2023</v>
      </c>
      <c r="C48" s="5">
        <v>44983</v>
      </c>
      <c r="D48" s="4" t="s">
        <v>66</v>
      </c>
      <c r="E48" s="4" t="s">
        <v>3236</v>
      </c>
      <c r="F48" s="4" t="s">
        <v>620</v>
      </c>
      <c r="G48" s="13" t="e">
        <f>(C48-VLOOKUP(E48,Riders!$A$2:$C$267,2,FALSE))/365</f>
        <v>#N/A</v>
      </c>
      <c r="H48" s="4">
        <v>47</v>
      </c>
      <c r="I48" s="70">
        <v>5.1920000000000002</v>
      </c>
      <c r="J48" s="125">
        <f t="shared" si="0"/>
        <v>5.3100566527611637</v>
      </c>
      <c r="K48" s="125">
        <f t="shared" si="1"/>
        <v>10.502056652761164</v>
      </c>
      <c r="L48" s="4">
        <v>68.558000000000007</v>
      </c>
    </row>
    <row r="49" spans="1:12">
      <c r="A49" s="4" t="s">
        <v>3227</v>
      </c>
      <c r="B49" s="4">
        <v>2023</v>
      </c>
      <c r="C49" s="5">
        <v>44983</v>
      </c>
      <c r="D49" s="4" t="s">
        <v>66</v>
      </c>
      <c r="E49" s="4" t="s">
        <v>130</v>
      </c>
      <c r="F49" s="4" t="s">
        <v>131</v>
      </c>
      <c r="G49" s="13" t="e">
        <f>(C49-VLOOKUP(E49,Riders!$A$2:$C$267,2,FALSE))/365</f>
        <v>#N/A</v>
      </c>
      <c r="H49" s="4">
        <v>48</v>
      </c>
      <c r="I49" s="70">
        <v>5.2990000000000004</v>
      </c>
      <c r="J49" s="125">
        <f t="shared" si="0"/>
        <v>5.4299741908565293</v>
      </c>
      <c r="K49" s="125">
        <f t="shared" si="1"/>
        <v>10.72897419085653</v>
      </c>
      <c r="L49" s="4">
        <v>67.108000000000004</v>
      </c>
    </row>
    <row r="50" spans="1:12">
      <c r="A50" s="1" t="s">
        <v>19</v>
      </c>
      <c r="B50" s="1">
        <v>2022</v>
      </c>
      <c r="C50" s="2">
        <v>44849</v>
      </c>
      <c r="D50" s="1" t="s">
        <v>20</v>
      </c>
      <c r="E50" s="1" t="s">
        <v>92</v>
      </c>
      <c r="F50" s="1" t="s">
        <v>23</v>
      </c>
      <c r="G50" s="13">
        <f>(C50-VLOOKUP(E50,Riders!$A$2:$C$267,2,FALSE))/365</f>
        <v>25.605479452054794</v>
      </c>
      <c r="H50" s="1">
        <v>1</v>
      </c>
      <c r="I50">
        <v>4.5839999999999996</v>
      </c>
      <c r="J50">
        <v>4.6399999999999997</v>
      </c>
      <c r="K50">
        <v>9.2240000000000002</v>
      </c>
      <c r="L50">
        <v>78.057000000000002</v>
      </c>
    </row>
    <row r="51" spans="1:12">
      <c r="A51" s="1" t="s">
        <v>19</v>
      </c>
      <c r="B51" s="1">
        <v>2022</v>
      </c>
      <c r="C51" s="2">
        <v>44849</v>
      </c>
      <c r="D51" s="1" t="s">
        <v>20</v>
      </c>
      <c r="E51" s="1" t="s">
        <v>101</v>
      </c>
      <c r="F51" s="1" t="s">
        <v>102</v>
      </c>
      <c r="G51" s="13">
        <f>(C51-VLOOKUP(E51,Riders!$A$2:$C$267,2,FALSE))/365</f>
        <v>23.512328767123286</v>
      </c>
      <c r="H51" s="1">
        <v>2</v>
      </c>
      <c r="I51">
        <v>4.6470000000000002</v>
      </c>
      <c r="J51">
        <v>4.734</v>
      </c>
      <c r="K51">
        <v>9.3810000000000002</v>
      </c>
      <c r="L51">
        <v>76.751000000000005</v>
      </c>
    </row>
    <row r="52" spans="1:12">
      <c r="A52" s="1" t="s">
        <v>19</v>
      </c>
      <c r="B52" s="1">
        <v>2022</v>
      </c>
      <c r="C52" s="2">
        <v>44849</v>
      </c>
      <c r="D52" s="1" t="s">
        <v>20</v>
      </c>
      <c r="E52" s="1" t="s">
        <v>106</v>
      </c>
      <c r="F52" s="1" t="s">
        <v>102</v>
      </c>
      <c r="G52" s="13">
        <f>(C52-VLOOKUP(E52,Riders!$A$2:$C$267,2,FALSE))/365</f>
        <v>30.161643835616438</v>
      </c>
      <c r="H52" s="1">
        <v>3</v>
      </c>
      <c r="I52">
        <v>4.6459999999999999</v>
      </c>
      <c r="J52">
        <v>4.7590000000000003</v>
      </c>
      <c r="K52">
        <v>9.4049999999999994</v>
      </c>
      <c r="L52">
        <v>76.555000000000007</v>
      </c>
    </row>
    <row r="53" spans="1:12">
      <c r="A53" s="1" t="s">
        <v>19</v>
      </c>
      <c r="B53" s="1">
        <v>2022</v>
      </c>
      <c r="C53" s="2">
        <v>44849</v>
      </c>
      <c r="D53" s="1" t="s">
        <v>20</v>
      </c>
      <c r="E53" s="1" t="s">
        <v>202</v>
      </c>
      <c r="F53" s="1" t="s">
        <v>46</v>
      </c>
      <c r="G53" s="13">
        <f>(C53-VLOOKUP(E53,Riders!$A$2:$C$267,2,FALSE))/365</f>
        <v>27.257534246575343</v>
      </c>
      <c r="H53" s="1">
        <v>4</v>
      </c>
      <c r="I53">
        <v>4.6980000000000004</v>
      </c>
      <c r="J53">
        <v>4.758</v>
      </c>
      <c r="K53">
        <v>9.4559999999999995</v>
      </c>
      <c r="L53">
        <v>76.141999999999996</v>
      </c>
    </row>
    <row r="54" spans="1:12">
      <c r="A54" s="1" t="s">
        <v>19</v>
      </c>
      <c r="B54" s="1">
        <v>2022</v>
      </c>
      <c r="C54" s="2">
        <v>44849</v>
      </c>
      <c r="D54" s="1" t="s">
        <v>20</v>
      </c>
      <c r="E54" s="1" t="s">
        <v>114</v>
      </c>
      <c r="F54" s="1" t="s">
        <v>102</v>
      </c>
      <c r="G54" s="13">
        <f>(C54-VLOOKUP(E54,Riders!$A$2:$C$267,2,FALSE))/365</f>
        <v>22.67945205479452</v>
      </c>
      <c r="H54" s="1">
        <v>5</v>
      </c>
      <c r="I54">
        <v>4.726</v>
      </c>
      <c r="J54">
        <v>4.8010000000000002</v>
      </c>
      <c r="K54">
        <v>9.5269999999999992</v>
      </c>
      <c r="L54">
        <v>75.575000000000003</v>
      </c>
    </row>
    <row r="55" spans="1:12">
      <c r="A55" s="1" t="s">
        <v>19</v>
      </c>
      <c r="B55" s="1">
        <v>2022</v>
      </c>
      <c r="C55" s="2">
        <v>44849</v>
      </c>
      <c r="D55" s="1" t="s">
        <v>20</v>
      </c>
      <c r="E55" s="1" t="s">
        <v>469</v>
      </c>
      <c r="F55" s="1" t="s">
        <v>31</v>
      </c>
      <c r="G55" s="13" t="e">
        <f>(C55-VLOOKUP(E55,Riders!$A$2:$C$267,2,FALSE))/365</f>
        <v>#N/A</v>
      </c>
      <c r="H55" s="1">
        <v>6</v>
      </c>
      <c r="I55">
        <v>4.7080000000000002</v>
      </c>
      <c r="J55">
        <v>4.8230000000000004</v>
      </c>
      <c r="K55">
        <v>9.5310000000000006</v>
      </c>
      <c r="L55">
        <v>75.543000000000006</v>
      </c>
    </row>
    <row r="56" spans="1:12">
      <c r="A56" s="1" t="s">
        <v>19</v>
      </c>
      <c r="B56" s="1">
        <v>2022</v>
      </c>
      <c r="C56" s="2">
        <v>44849</v>
      </c>
      <c r="D56" s="1" t="s">
        <v>20</v>
      </c>
      <c r="E56" s="1" t="s">
        <v>470</v>
      </c>
      <c r="F56" s="1" t="s">
        <v>27</v>
      </c>
      <c r="G56" s="13">
        <f>(C56-VLOOKUP(E56,Riders!$A$2:$C$267,2,FALSE))/365</f>
        <v>23.726027397260275</v>
      </c>
      <c r="H56" s="1">
        <v>7</v>
      </c>
      <c r="I56">
        <v>4.7249999999999996</v>
      </c>
      <c r="J56">
        <v>4.8179999999999996</v>
      </c>
      <c r="K56">
        <v>9.5429999999999993</v>
      </c>
      <c r="L56">
        <v>75.447999999999993</v>
      </c>
    </row>
    <row r="57" spans="1:12">
      <c r="A57" s="1" t="s">
        <v>19</v>
      </c>
      <c r="B57" s="1">
        <v>2022</v>
      </c>
      <c r="C57" s="2">
        <v>44849</v>
      </c>
      <c r="D57" s="1" t="s">
        <v>20</v>
      </c>
      <c r="E57" s="1" t="s">
        <v>99</v>
      </c>
      <c r="F57" s="1" t="s">
        <v>27</v>
      </c>
      <c r="G57" s="13">
        <f>(C57-VLOOKUP(E57,Riders!$A$2:$C$267,2,FALSE))/365</f>
        <v>25.509589041095889</v>
      </c>
      <c r="H57" s="1">
        <v>8</v>
      </c>
      <c r="I57">
        <v>4.7300000000000004</v>
      </c>
      <c r="J57">
        <v>4.8179999999999996</v>
      </c>
      <c r="K57">
        <v>9.548</v>
      </c>
      <c r="L57">
        <v>75.408000000000001</v>
      </c>
    </row>
    <row r="58" spans="1:12">
      <c r="A58" s="1" t="s">
        <v>19</v>
      </c>
      <c r="B58" s="1">
        <v>2022</v>
      </c>
      <c r="C58" s="2">
        <v>44849</v>
      </c>
      <c r="D58" s="1" t="s">
        <v>20</v>
      </c>
      <c r="E58" s="1" t="s">
        <v>132</v>
      </c>
      <c r="F58" s="1" t="s">
        <v>113</v>
      </c>
      <c r="G58" s="13">
        <f>(C58-VLOOKUP(E58,Riders!$A$2:$C$267,2,FALSE))/365</f>
        <v>23.273972602739725</v>
      </c>
      <c r="H58" s="1">
        <v>9</v>
      </c>
      <c r="I58">
        <v>4.7450000000000001</v>
      </c>
      <c r="J58">
        <v>4.8470000000000004</v>
      </c>
      <c r="K58">
        <v>9.5920000000000005</v>
      </c>
      <c r="L58">
        <v>75.063000000000002</v>
      </c>
    </row>
    <row r="59" spans="1:12">
      <c r="A59" s="1" t="s">
        <v>19</v>
      </c>
      <c r="B59" s="1">
        <v>2022</v>
      </c>
      <c r="C59" s="2">
        <v>44849</v>
      </c>
      <c r="D59" s="1" t="s">
        <v>20</v>
      </c>
      <c r="E59" s="1" t="s">
        <v>112</v>
      </c>
      <c r="F59" s="1" t="s">
        <v>113</v>
      </c>
      <c r="G59" s="13">
        <f>(C59-VLOOKUP(E59,Riders!$A$2:$C$267,2,FALSE))/365</f>
        <v>25.495890410958904</v>
      </c>
      <c r="H59" s="1">
        <v>10</v>
      </c>
      <c r="I59">
        <v>4.7439999999999998</v>
      </c>
      <c r="J59">
        <v>4.8570000000000002</v>
      </c>
      <c r="K59">
        <v>9.6010000000000009</v>
      </c>
      <c r="L59">
        <v>74.992000000000004</v>
      </c>
    </row>
    <row r="60" spans="1:12">
      <c r="A60" s="1" t="s">
        <v>19</v>
      </c>
      <c r="B60" s="1">
        <v>2022</v>
      </c>
      <c r="C60" s="2">
        <v>44849</v>
      </c>
      <c r="D60" s="1" t="s">
        <v>20</v>
      </c>
      <c r="E60" s="1" t="s">
        <v>96</v>
      </c>
      <c r="F60" s="1" t="s">
        <v>27</v>
      </c>
      <c r="G60" s="13">
        <f>(C60-VLOOKUP(E60,Riders!$A$2:$C$267,2,FALSE))/365</f>
        <v>23.747945205479454</v>
      </c>
      <c r="H60" s="1">
        <v>11</v>
      </c>
      <c r="I60">
        <v>4.7309999999999999</v>
      </c>
      <c r="J60">
        <v>4.8739999999999997</v>
      </c>
      <c r="K60">
        <v>9.6050000000000004</v>
      </c>
      <c r="L60">
        <v>74.960999999999999</v>
      </c>
    </row>
    <row r="61" spans="1:12">
      <c r="A61" s="1" t="s">
        <v>19</v>
      </c>
      <c r="B61" s="1">
        <v>2022</v>
      </c>
      <c r="C61" s="2">
        <v>44849</v>
      </c>
      <c r="D61" s="1" t="s">
        <v>20</v>
      </c>
      <c r="E61" s="1" t="s">
        <v>134</v>
      </c>
      <c r="F61" s="1" t="s">
        <v>33</v>
      </c>
      <c r="G61" s="13">
        <f>(C61-VLOOKUP(E61,Riders!$A$2:$C$267,2,FALSE))/365</f>
        <v>23</v>
      </c>
      <c r="H61" s="1">
        <v>12</v>
      </c>
      <c r="I61">
        <v>4.7759999999999998</v>
      </c>
      <c r="J61">
        <v>4.8460000000000001</v>
      </c>
      <c r="K61">
        <v>9.6219999999999999</v>
      </c>
      <c r="L61">
        <v>74.828999999999994</v>
      </c>
    </row>
    <row r="62" spans="1:12">
      <c r="A62" s="1" t="s">
        <v>19</v>
      </c>
      <c r="B62" s="1">
        <v>2022</v>
      </c>
      <c r="C62" s="2">
        <v>44849</v>
      </c>
      <c r="D62" s="1" t="s">
        <v>20</v>
      </c>
      <c r="E62" s="1" t="s">
        <v>97</v>
      </c>
      <c r="F62" s="1" t="s">
        <v>29</v>
      </c>
      <c r="G62" s="13" t="e">
        <f>(C62-VLOOKUP(E62,Riders!$A$2:$C$267,2,FALSE))/365</f>
        <v>#N/A</v>
      </c>
      <c r="H62" s="1">
        <v>13</v>
      </c>
      <c r="I62">
        <v>4.7690000000000001</v>
      </c>
      <c r="J62">
        <v>4.8540000000000001</v>
      </c>
      <c r="K62">
        <v>9.6229999999999993</v>
      </c>
      <c r="L62">
        <v>74.820999999999998</v>
      </c>
    </row>
    <row r="63" spans="1:12">
      <c r="A63" s="1" t="s">
        <v>19</v>
      </c>
      <c r="B63" s="1">
        <v>2022</v>
      </c>
      <c r="C63" s="2">
        <v>44849</v>
      </c>
      <c r="D63" s="1" t="s">
        <v>20</v>
      </c>
      <c r="E63" s="1" t="s">
        <v>171</v>
      </c>
      <c r="F63" s="1" t="s">
        <v>82</v>
      </c>
      <c r="G63" s="13">
        <f>(C63-VLOOKUP(E63,Riders!$A$2:$C$267,2,FALSE))/365</f>
        <v>32.30684931506849</v>
      </c>
      <c r="H63" s="1">
        <v>14</v>
      </c>
      <c r="I63">
        <v>4.7629999999999999</v>
      </c>
      <c r="J63">
        <v>4.8680000000000003</v>
      </c>
      <c r="K63">
        <v>9.6310000000000002</v>
      </c>
      <c r="L63">
        <v>74.759</v>
      </c>
    </row>
    <row r="64" spans="1:12">
      <c r="A64" s="1" t="s">
        <v>19</v>
      </c>
      <c r="B64" s="1">
        <v>2022</v>
      </c>
      <c r="C64" s="2">
        <v>44849</v>
      </c>
      <c r="D64" s="1" t="s">
        <v>20</v>
      </c>
      <c r="E64" s="1" t="s">
        <v>43</v>
      </c>
      <c r="F64" s="1" t="s">
        <v>44</v>
      </c>
      <c r="G64" s="13">
        <f>(C64-VLOOKUP(E64,Riders!$A$2:$C$267,2,FALSE))/365</f>
        <v>22.057534246575344</v>
      </c>
      <c r="H64" s="1">
        <v>15</v>
      </c>
      <c r="I64">
        <v>4.7859999999999996</v>
      </c>
      <c r="J64">
        <v>4.8529999999999998</v>
      </c>
      <c r="K64">
        <v>9.6389999999999993</v>
      </c>
      <c r="L64">
        <v>74.697000000000003</v>
      </c>
    </row>
    <row r="65" spans="1:12">
      <c r="A65" s="1" t="s">
        <v>19</v>
      </c>
      <c r="B65" s="1">
        <v>2022</v>
      </c>
      <c r="C65" s="2">
        <v>44849</v>
      </c>
      <c r="D65" s="1" t="s">
        <v>20</v>
      </c>
      <c r="E65" s="1" t="s">
        <v>100</v>
      </c>
      <c r="F65" s="1" t="s">
        <v>44</v>
      </c>
      <c r="G65" s="13">
        <f>(C65-VLOOKUP(E65,Riders!$A$2:$C$267,2,FALSE))/365</f>
        <v>23.980821917808218</v>
      </c>
      <c r="H65" s="1">
        <v>16</v>
      </c>
      <c r="I65">
        <v>4.8019999999999996</v>
      </c>
      <c r="J65">
        <v>4.8410000000000002</v>
      </c>
      <c r="K65">
        <v>9.6430000000000007</v>
      </c>
      <c r="L65">
        <v>74.665999999999997</v>
      </c>
    </row>
    <row r="66" spans="1:12">
      <c r="A66" s="1" t="s">
        <v>19</v>
      </c>
      <c r="B66" s="1">
        <v>2022</v>
      </c>
      <c r="C66" s="2">
        <v>44849</v>
      </c>
      <c r="D66" s="1" t="s">
        <v>20</v>
      </c>
      <c r="E66" s="1" t="s">
        <v>98</v>
      </c>
      <c r="F66" s="1" t="s">
        <v>31</v>
      </c>
      <c r="G66" s="13">
        <f>(C66-VLOOKUP(E66,Riders!$A$2:$C$267,2,FALSE))/365</f>
        <v>28.797260273972604</v>
      </c>
      <c r="H66" s="1">
        <v>17</v>
      </c>
      <c r="I66">
        <v>4.7670000000000003</v>
      </c>
      <c r="J66">
        <v>4.9059999999999997</v>
      </c>
      <c r="K66">
        <v>9.673</v>
      </c>
      <c r="L66">
        <v>74.433999999999997</v>
      </c>
    </row>
    <row r="67" spans="1:12">
      <c r="A67" s="1" t="s">
        <v>19</v>
      </c>
      <c r="B67" s="1">
        <v>2022</v>
      </c>
      <c r="C67" s="2">
        <v>44849</v>
      </c>
      <c r="D67" s="1" t="s">
        <v>20</v>
      </c>
      <c r="E67" s="1" t="s">
        <v>295</v>
      </c>
      <c r="F67" s="1" t="s">
        <v>23</v>
      </c>
      <c r="G67" s="13">
        <f>(C67-VLOOKUP(E67,Riders!$A$2:$C$267,2,FALSE))/365</f>
        <v>24.857534246575341</v>
      </c>
      <c r="H67" s="1">
        <v>18</v>
      </c>
      <c r="I67">
        <v>4.7930000000000001</v>
      </c>
      <c r="J67">
        <v>4.8869999999999996</v>
      </c>
      <c r="K67">
        <v>9.68</v>
      </c>
      <c r="L67">
        <v>74.38</v>
      </c>
    </row>
    <row r="68" spans="1:12">
      <c r="A68" s="1" t="s">
        <v>19</v>
      </c>
      <c r="B68" s="1">
        <v>2022</v>
      </c>
      <c r="C68" s="2">
        <v>44849</v>
      </c>
      <c r="D68" s="1" t="s">
        <v>20</v>
      </c>
      <c r="E68" s="1" t="s">
        <v>471</v>
      </c>
      <c r="F68" s="1" t="s">
        <v>42</v>
      </c>
      <c r="G68" s="13">
        <f>(C68-VLOOKUP(E68,Riders!$A$2:$C$267,2,FALSE))/365</f>
        <v>24.002739726027396</v>
      </c>
      <c r="H68" s="1">
        <v>19</v>
      </c>
      <c r="I68">
        <v>4.7759999999999998</v>
      </c>
      <c r="J68">
        <v>4.9050000000000002</v>
      </c>
      <c r="K68">
        <v>9.6809999999999992</v>
      </c>
      <c r="L68">
        <v>74.372</v>
      </c>
    </row>
    <row r="69" spans="1:12">
      <c r="A69" s="1" t="s">
        <v>19</v>
      </c>
      <c r="B69" s="1">
        <v>2022</v>
      </c>
      <c r="C69" s="2">
        <v>44849</v>
      </c>
      <c r="D69" s="1" t="s">
        <v>20</v>
      </c>
      <c r="E69" s="1" t="s">
        <v>118</v>
      </c>
      <c r="F69" s="1" t="s">
        <v>23</v>
      </c>
      <c r="G69" s="13" t="e">
        <f>(C69-VLOOKUP(E69,Riders!$A$2:$C$267,2,FALSE))/365</f>
        <v>#N/A</v>
      </c>
      <c r="H69" s="1">
        <v>20</v>
      </c>
      <c r="I69">
        <v>4.7809999999999997</v>
      </c>
      <c r="J69">
        <v>4.907</v>
      </c>
      <c r="K69">
        <v>9.6880000000000006</v>
      </c>
      <c r="L69">
        <v>74.319000000000003</v>
      </c>
    </row>
    <row r="70" spans="1:12">
      <c r="A70" s="1" t="s">
        <v>19</v>
      </c>
      <c r="B70" s="1">
        <v>2022</v>
      </c>
      <c r="C70" s="2">
        <v>44849</v>
      </c>
      <c r="D70" s="1" t="s">
        <v>20</v>
      </c>
      <c r="E70" s="1" t="s">
        <v>108</v>
      </c>
      <c r="F70" s="1" t="s">
        <v>109</v>
      </c>
      <c r="G70" s="13" t="e">
        <f>(C70-VLOOKUP(E70,Riders!$A$2:$C$267,2,FALSE))/365</f>
        <v>#N/A</v>
      </c>
      <c r="H70" s="1">
        <v>21</v>
      </c>
      <c r="I70">
        <v>4.7590000000000003</v>
      </c>
      <c r="J70">
        <v>4.9390000000000001</v>
      </c>
      <c r="K70">
        <v>9.6980000000000004</v>
      </c>
      <c r="L70">
        <v>74.242000000000004</v>
      </c>
    </row>
    <row r="71" spans="1:12">
      <c r="A71" s="1" t="s">
        <v>19</v>
      </c>
      <c r="B71" s="1">
        <v>2022</v>
      </c>
      <c r="C71" s="2">
        <v>44849</v>
      </c>
      <c r="D71" s="1" t="s">
        <v>20</v>
      </c>
      <c r="E71" s="1" t="s">
        <v>107</v>
      </c>
      <c r="F71" s="1" t="s">
        <v>31</v>
      </c>
      <c r="G71" s="13">
        <f>(C71-VLOOKUP(E71,Riders!$A$2:$C$267,2,FALSE))/365</f>
        <v>29.846575342465755</v>
      </c>
      <c r="H71" s="1">
        <v>22</v>
      </c>
      <c r="I71">
        <v>4.84</v>
      </c>
      <c r="J71">
        <v>4.9009999999999998</v>
      </c>
      <c r="K71">
        <v>9.7409999999999997</v>
      </c>
      <c r="L71">
        <v>73.914000000000001</v>
      </c>
    </row>
    <row r="72" spans="1:12">
      <c r="A72" s="1" t="s">
        <v>19</v>
      </c>
      <c r="B72" s="1">
        <v>2022</v>
      </c>
      <c r="C72" s="2">
        <v>44849</v>
      </c>
      <c r="D72" s="1" t="s">
        <v>20</v>
      </c>
      <c r="E72" s="3" t="s">
        <v>28</v>
      </c>
      <c r="F72" s="1" t="s">
        <v>29</v>
      </c>
      <c r="G72" s="13">
        <f>(C72-VLOOKUP(E72,Riders!$A$2:$C$1999,2,FALSE))/365</f>
        <v>26.827397260273973</v>
      </c>
      <c r="H72" s="1">
        <v>23</v>
      </c>
      <c r="I72">
        <v>4.8550000000000004</v>
      </c>
      <c r="J72">
        <v>4.9509999999999996</v>
      </c>
      <c r="K72">
        <v>9.8059999999999992</v>
      </c>
      <c r="L72">
        <v>73.424000000000007</v>
      </c>
    </row>
    <row r="73" spans="1:12">
      <c r="A73" s="1" t="s">
        <v>19</v>
      </c>
      <c r="B73" s="1">
        <v>2022</v>
      </c>
      <c r="C73" s="2">
        <v>44849</v>
      </c>
      <c r="D73" s="1" t="s">
        <v>20</v>
      </c>
      <c r="E73" s="1" t="s">
        <v>47</v>
      </c>
      <c r="F73" s="1" t="s">
        <v>33</v>
      </c>
      <c r="G73" s="13">
        <f>(C73-VLOOKUP(E73,Riders!$A$2:$C$267,2,FALSE))/365</f>
        <v>25.87945205479452</v>
      </c>
      <c r="H73" s="1">
        <v>24</v>
      </c>
      <c r="I73">
        <v>4.851</v>
      </c>
      <c r="J73">
        <v>4.9660000000000002</v>
      </c>
      <c r="K73">
        <v>9.8170000000000002</v>
      </c>
      <c r="L73">
        <v>73.341999999999999</v>
      </c>
    </row>
    <row r="74" spans="1:12">
      <c r="A74" s="1" t="s">
        <v>19</v>
      </c>
      <c r="B74" s="1">
        <v>2022</v>
      </c>
      <c r="C74" s="2">
        <v>44849</v>
      </c>
      <c r="D74" s="1" t="s">
        <v>20</v>
      </c>
      <c r="E74" s="1" t="s">
        <v>49</v>
      </c>
      <c r="F74" s="1" t="s">
        <v>39</v>
      </c>
      <c r="G74" s="13">
        <f>(C74-VLOOKUP(E74,Riders!$A$2:$C$267,2,FALSE))/365</f>
        <v>21.890410958904109</v>
      </c>
      <c r="H74" s="1">
        <v>25</v>
      </c>
      <c r="I74">
        <v>4.8460000000000001</v>
      </c>
      <c r="J74">
        <v>4.9809999999999999</v>
      </c>
      <c r="K74">
        <v>9.827</v>
      </c>
      <c r="L74">
        <v>73.268000000000001</v>
      </c>
    </row>
    <row r="75" spans="1:12">
      <c r="A75" s="1" t="s">
        <v>19</v>
      </c>
      <c r="B75" s="1">
        <v>2022</v>
      </c>
      <c r="C75" s="2">
        <v>44849</v>
      </c>
      <c r="D75" s="1" t="s">
        <v>20</v>
      </c>
      <c r="E75" s="1" t="s">
        <v>167</v>
      </c>
      <c r="F75" s="1" t="s">
        <v>46</v>
      </c>
      <c r="G75" s="13">
        <f>(C75-VLOOKUP(E75,Riders!$A$2:$C$267,2,FALSE))/365</f>
        <v>32.789041095890411</v>
      </c>
      <c r="H75" s="1">
        <v>26</v>
      </c>
      <c r="I75">
        <v>4.8860000000000001</v>
      </c>
      <c r="J75">
        <v>4.95</v>
      </c>
      <c r="K75">
        <v>9.8360000000000003</v>
      </c>
      <c r="L75">
        <v>73.2</v>
      </c>
    </row>
    <row r="76" spans="1:12">
      <c r="A76" s="1" t="s">
        <v>19</v>
      </c>
      <c r="B76" s="1">
        <v>2022</v>
      </c>
      <c r="C76" s="2">
        <v>44849</v>
      </c>
      <c r="D76" s="1" t="s">
        <v>20</v>
      </c>
      <c r="E76" s="1" t="s">
        <v>93</v>
      </c>
      <c r="F76" s="1" t="s">
        <v>52</v>
      </c>
      <c r="G76" s="13">
        <f>(C76-VLOOKUP(E76,Riders!$A$2:$C$267,2,FALSE))/365</f>
        <v>26.904109589041095</v>
      </c>
      <c r="H76" s="1">
        <v>27</v>
      </c>
      <c r="I76">
        <v>4.8460000000000001</v>
      </c>
      <c r="J76">
        <v>4.9939999999999998</v>
      </c>
      <c r="K76">
        <v>9.84</v>
      </c>
      <c r="L76">
        <v>73.171000000000006</v>
      </c>
    </row>
    <row r="77" spans="1:12">
      <c r="A77" s="1" t="s">
        <v>19</v>
      </c>
      <c r="B77" s="1">
        <v>2022</v>
      </c>
      <c r="C77" s="2">
        <v>44849</v>
      </c>
      <c r="D77" s="1" t="s">
        <v>20</v>
      </c>
      <c r="E77" s="1" t="s">
        <v>36</v>
      </c>
      <c r="F77" s="1" t="s">
        <v>37</v>
      </c>
      <c r="G77" s="13">
        <f>(C77-VLOOKUP(E77,Riders!$A$2:$C$267,2,FALSE))/365</f>
        <v>24.4</v>
      </c>
      <c r="H77" s="1">
        <v>28</v>
      </c>
      <c r="I77">
        <v>4.8849999999999998</v>
      </c>
      <c r="J77">
        <v>4.9619999999999997</v>
      </c>
      <c r="K77">
        <v>9.8469999999999995</v>
      </c>
      <c r="L77">
        <v>73.119</v>
      </c>
    </row>
    <row r="78" spans="1:12">
      <c r="A78" s="1" t="s">
        <v>19</v>
      </c>
      <c r="B78" s="1">
        <v>2022</v>
      </c>
      <c r="C78" s="2">
        <v>44849</v>
      </c>
      <c r="D78" s="1" t="s">
        <v>20</v>
      </c>
      <c r="E78" s="1" t="s">
        <v>115</v>
      </c>
      <c r="F78" s="1" t="s">
        <v>116</v>
      </c>
      <c r="G78" s="13">
        <f>(C78-VLOOKUP(E78,Riders!$A$2:$C$267,2,FALSE))/365</f>
        <v>27.67945205479452</v>
      </c>
      <c r="H78" s="1">
        <v>29</v>
      </c>
      <c r="I78">
        <v>4.8780000000000001</v>
      </c>
      <c r="J78">
        <v>4.9889999999999999</v>
      </c>
      <c r="K78">
        <v>9.8670000000000009</v>
      </c>
      <c r="L78">
        <v>72.971000000000004</v>
      </c>
    </row>
    <row r="79" spans="1:12">
      <c r="A79" s="1" t="s">
        <v>19</v>
      </c>
      <c r="B79" s="1">
        <v>2022</v>
      </c>
      <c r="C79" s="2">
        <v>44849</v>
      </c>
      <c r="D79" s="1" t="s">
        <v>20</v>
      </c>
      <c r="E79" s="1" t="s">
        <v>94</v>
      </c>
      <c r="F79" s="1" t="s">
        <v>95</v>
      </c>
      <c r="G79" s="13">
        <f>(C79-VLOOKUP(E79,Riders!$A$2:$C$267,2,FALSE))/365</f>
        <v>27.802739726027397</v>
      </c>
      <c r="H79" s="1">
        <v>30</v>
      </c>
      <c r="I79">
        <v>4.875</v>
      </c>
      <c r="J79">
        <v>5.03</v>
      </c>
      <c r="K79">
        <v>9.9049999999999994</v>
      </c>
      <c r="L79">
        <v>72.691000000000003</v>
      </c>
    </row>
    <row r="80" spans="1:12">
      <c r="A80" s="1" t="s">
        <v>19</v>
      </c>
      <c r="B80" s="1">
        <v>2022</v>
      </c>
      <c r="C80" s="2">
        <v>44849</v>
      </c>
      <c r="D80" s="1" t="s">
        <v>20</v>
      </c>
      <c r="E80" s="1" t="s">
        <v>71</v>
      </c>
      <c r="F80" s="1" t="s">
        <v>61</v>
      </c>
      <c r="G80" s="13">
        <f>(C80-VLOOKUP(E80,Riders!$A$2:$C$267,2,FALSE))/365</f>
        <v>20.328767123287673</v>
      </c>
      <c r="H80" s="1">
        <v>31</v>
      </c>
      <c r="I80">
        <v>4.8789999999999996</v>
      </c>
      <c r="J80">
        <v>5.0309999999999997</v>
      </c>
      <c r="K80">
        <v>9.91</v>
      </c>
      <c r="L80">
        <v>72.653999999999996</v>
      </c>
    </row>
    <row r="81" spans="1:12">
      <c r="A81" s="1" t="s">
        <v>19</v>
      </c>
      <c r="B81" s="1">
        <v>2022</v>
      </c>
      <c r="C81" s="2">
        <v>44849</v>
      </c>
      <c r="D81" s="1" t="s">
        <v>20</v>
      </c>
      <c r="E81" s="1" t="s">
        <v>57</v>
      </c>
      <c r="F81" s="1" t="s">
        <v>58</v>
      </c>
      <c r="G81" s="13">
        <f>(C81-VLOOKUP(E81,Riders!$A$2:$C$267,2,FALSE))/365</f>
        <v>22.758904109589039</v>
      </c>
      <c r="H81" s="1">
        <v>32</v>
      </c>
      <c r="I81">
        <v>4.907</v>
      </c>
      <c r="J81">
        <v>5.0039999999999996</v>
      </c>
      <c r="K81">
        <v>9.9109999999999996</v>
      </c>
      <c r="L81">
        <v>72.647000000000006</v>
      </c>
    </row>
    <row r="82" spans="1:12">
      <c r="A82" s="1" t="s">
        <v>19</v>
      </c>
      <c r="B82" s="1">
        <v>2022</v>
      </c>
      <c r="C82" s="2">
        <v>44849</v>
      </c>
      <c r="D82" s="1" t="s">
        <v>20</v>
      </c>
      <c r="E82" s="1" t="s">
        <v>110</v>
      </c>
      <c r="F82" s="1" t="s">
        <v>58</v>
      </c>
      <c r="G82" s="13">
        <f>(C82-VLOOKUP(E82,Riders!$A$2:$C$267,2,FALSE))/365</f>
        <v>24.517808219178082</v>
      </c>
      <c r="H82" s="1">
        <v>33</v>
      </c>
      <c r="I82">
        <v>4.9080000000000004</v>
      </c>
      <c r="J82">
        <v>5.0330000000000004</v>
      </c>
      <c r="K82">
        <v>9.9410000000000007</v>
      </c>
      <c r="L82">
        <v>72.427000000000007</v>
      </c>
    </row>
    <row r="83" spans="1:12">
      <c r="A83" s="1" t="s">
        <v>19</v>
      </c>
      <c r="B83" s="1">
        <v>2022</v>
      </c>
      <c r="C83" s="2">
        <v>44849</v>
      </c>
      <c r="D83" s="1" t="s">
        <v>20</v>
      </c>
      <c r="E83" s="1" t="s">
        <v>103</v>
      </c>
      <c r="F83" s="1" t="s">
        <v>104</v>
      </c>
      <c r="G83" s="13" t="e">
        <f>(C83-VLOOKUP(E83,Riders!$A$2:$C$267,2,FALSE))/365</f>
        <v>#N/A</v>
      </c>
      <c r="H83" s="1">
        <v>34</v>
      </c>
      <c r="I83">
        <v>4.915</v>
      </c>
      <c r="J83">
        <v>5.0970000000000004</v>
      </c>
      <c r="K83">
        <v>10.012</v>
      </c>
      <c r="L83">
        <v>71.914000000000001</v>
      </c>
    </row>
    <row r="84" spans="1:12">
      <c r="A84" s="1" t="s">
        <v>19</v>
      </c>
      <c r="B84" s="1">
        <v>2022</v>
      </c>
      <c r="C84" s="2">
        <v>44849</v>
      </c>
      <c r="D84" s="1" t="s">
        <v>20</v>
      </c>
      <c r="E84" s="1" t="s">
        <v>62</v>
      </c>
      <c r="F84" s="1" t="s">
        <v>63</v>
      </c>
      <c r="G84" s="13" t="e">
        <f>(C84-VLOOKUP(E84,Riders!$A$2:$C$267,2,FALSE))/365</f>
        <v>#N/A</v>
      </c>
      <c r="H84" s="1">
        <v>35</v>
      </c>
      <c r="I84">
        <v>4.9710000000000001</v>
      </c>
      <c r="J84">
        <v>5.0730000000000004</v>
      </c>
      <c r="K84">
        <v>10.044</v>
      </c>
      <c r="L84">
        <v>71.685000000000002</v>
      </c>
    </row>
    <row r="85" spans="1:12">
      <c r="A85" s="4" t="s">
        <v>139</v>
      </c>
      <c r="B85" s="4">
        <v>2022</v>
      </c>
      <c r="C85" s="5">
        <v>44752</v>
      </c>
      <c r="D85" s="4" t="s">
        <v>66</v>
      </c>
      <c r="E85" s="4" t="s">
        <v>92</v>
      </c>
      <c r="F85" s="4" t="s">
        <v>23</v>
      </c>
      <c r="G85" s="14">
        <f>(C85-VLOOKUP(E85,Riders!$A$2:$C$267,2,FALSE))/365</f>
        <v>25.339726027397262</v>
      </c>
      <c r="H85" s="4">
        <v>1</v>
      </c>
      <c r="I85">
        <v>4.7210000000000001</v>
      </c>
      <c r="J85">
        <f t="shared" ref="J85:J121" si="2">K85-I85</f>
        <v>4.74</v>
      </c>
      <c r="K85">
        <v>9.4610000000000003</v>
      </c>
      <c r="L85">
        <f t="shared" ref="L85:L116" si="3">3.6*200/K85</f>
        <v>76.101891977592217</v>
      </c>
    </row>
    <row r="86" spans="1:12">
      <c r="A86" s="4" t="s">
        <v>139</v>
      </c>
      <c r="B86" s="4">
        <v>2022</v>
      </c>
      <c r="C86" s="5">
        <v>44752</v>
      </c>
      <c r="D86" s="4" t="s">
        <v>66</v>
      </c>
      <c r="E86" s="4" t="s">
        <v>128</v>
      </c>
      <c r="F86" s="4" t="s">
        <v>104</v>
      </c>
      <c r="G86" s="14">
        <f>(C86-VLOOKUP(E86,Riders!$A$2:$C$267,2,FALSE))/365</f>
        <v>23.81095890410959</v>
      </c>
      <c r="H86" s="4">
        <v>2</v>
      </c>
      <c r="I86">
        <v>4.7290000000000001</v>
      </c>
      <c r="J86">
        <f t="shared" si="2"/>
        <v>4.774</v>
      </c>
      <c r="K86">
        <v>9.5030000000000001</v>
      </c>
      <c r="L86">
        <f t="shared" si="3"/>
        <v>75.765547721772066</v>
      </c>
    </row>
    <row r="87" spans="1:12">
      <c r="A87" s="4" t="s">
        <v>139</v>
      </c>
      <c r="B87" s="4">
        <v>2022</v>
      </c>
      <c r="C87" s="5">
        <v>44752</v>
      </c>
      <c r="D87" s="4" t="s">
        <v>66</v>
      </c>
      <c r="E87" s="4" t="s">
        <v>22</v>
      </c>
      <c r="F87" s="4" t="s">
        <v>23</v>
      </c>
      <c r="G87" s="14">
        <f>(C87-VLOOKUP(E87,Riders!$A$2:$C$267,2,FALSE))/365</f>
        <v>29.336986301369862</v>
      </c>
      <c r="H87" s="4">
        <v>3</v>
      </c>
      <c r="I87">
        <v>4.8179999999999996</v>
      </c>
      <c r="J87">
        <f t="shared" si="2"/>
        <v>4.7919999999999998</v>
      </c>
      <c r="K87">
        <v>9.61</v>
      </c>
      <c r="L87">
        <f t="shared" si="3"/>
        <v>74.921956295525504</v>
      </c>
    </row>
    <row r="88" spans="1:12">
      <c r="A88" s="4" t="s">
        <v>139</v>
      </c>
      <c r="B88" s="4">
        <v>2022</v>
      </c>
      <c r="C88" s="5">
        <v>44752</v>
      </c>
      <c r="D88" s="4" t="s">
        <v>66</v>
      </c>
      <c r="E88" s="4" t="s">
        <v>43</v>
      </c>
      <c r="F88" s="4" t="s">
        <v>44</v>
      </c>
      <c r="G88" s="14">
        <f>(C88-VLOOKUP(E88,Riders!$A$2:$C$267,2,FALSE))/365</f>
        <v>21.791780821917808</v>
      </c>
      <c r="H88" s="4">
        <v>4</v>
      </c>
      <c r="I88">
        <v>4.83</v>
      </c>
      <c r="J88">
        <f t="shared" si="2"/>
        <v>4.8740000000000006</v>
      </c>
      <c r="K88">
        <v>9.7040000000000006</v>
      </c>
      <c r="L88">
        <f t="shared" si="3"/>
        <v>74.196207749381699</v>
      </c>
    </row>
    <row r="89" spans="1:12">
      <c r="A89" s="4" t="s">
        <v>139</v>
      </c>
      <c r="B89" s="4">
        <v>2022</v>
      </c>
      <c r="C89" s="5">
        <v>44752</v>
      </c>
      <c r="D89" s="4" t="s">
        <v>66</v>
      </c>
      <c r="E89" s="3" t="s">
        <v>28</v>
      </c>
      <c r="F89" s="4" t="s">
        <v>29</v>
      </c>
      <c r="G89" s="13">
        <f>(C89-VLOOKUP(E89,Riders!$A$2:$C$1999,2,FALSE))/365</f>
        <v>26.561643835616437</v>
      </c>
      <c r="H89" s="4">
        <v>5</v>
      </c>
      <c r="I89">
        <v>4.8490000000000002</v>
      </c>
      <c r="J89">
        <f t="shared" si="2"/>
        <v>4.9260000000000002</v>
      </c>
      <c r="K89">
        <v>9.7750000000000004</v>
      </c>
      <c r="L89">
        <f t="shared" si="3"/>
        <v>73.657289002557548</v>
      </c>
    </row>
    <row r="90" spans="1:12">
      <c r="A90" s="4" t="s">
        <v>139</v>
      </c>
      <c r="B90" s="4">
        <v>2022</v>
      </c>
      <c r="C90" s="5">
        <v>44752</v>
      </c>
      <c r="D90" s="4" t="s">
        <v>66</v>
      </c>
      <c r="E90" s="4" t="s">
        <v>108</v>
      </c>
      <c r="F90" s="4" t="s">
        <v>109</v>
      </c>
      <c r="G90" s="14" t="e">
        <f>(C90-VLOOKUP(E90,Riders!$A$2:$C$267,2,FALSE))/365</f>
        <v>#N/A</v>
      </c>
      <c r="H90" s="4">
        <v>6</v>
      </c>
      <c r="I90">
        <v>4.8550000000000004</v>
      </c>
      <c r="J90">
        <f t="shared" si="2"/>
        <v>4.9509999999999987</v>
      </c>
      <c r="K90">
        <v>9.8059999999999992</v>
      </c>
      <c r="L90">
        <f t="shared" si="3"/>
        <v>73.424434019987771</v>
      </c>
    </row>
    <row r="91" spans="1:12">
      <c r="A91" s="4" t="s">
        <v>139</v>
      </c>
      <c r="B91" s="4">
        <v>2022</v>
      </c>
      <c r="C91" s="5">
        <v>44752</v>
      </c>
      <c r="D91" s="4" t="s">
        <v>66</v>
      </c>
      <c r="E91" s="4" t="s">
        <v>105</v>
      </c>
      <c r="F91" s="4" t="s">
        <v>39</v>
      </c>
      <c r="G91" s="14">
        <f>(C91-VLOOKUP(E91,Riders!$A$2:$C$267,2,FALSE))/365</f>
        <v>23.526027397260275</v>
      </c>
      <c r="H91" s="4">
        <v>7</v>
      </c>
      <c r="I91">
        <v>4.9249999999999998</v>
      </c>
      <c r="J91">
        <f t="shared" si="2"/>
        <v>4.8950000000000005</v>
      </c>
      <c r="K91">
        <v>9.82</v>
      </c>
      <c r="L91">
        <f t="shared" si="3"/>
        <v>73.319755600814659</v>
      </c>
    </row>
    <row r="92" spans="1:12">
      <c r="A92" s="4" t="s">
        <v>139</v>
      </c>
      <c r="B92" s="4">
        <v>2022</v>
      </c>
      <c r="C92" s="5">
        <v>44752</v>
      </c>
      <c r="D92" s="4" t="s">
        <v>66</v>
      </c>
      <c r="E92" s="4" t="s">
        <v>26</v>
      </c>
      <c r="F92" s="4" t="s">
        <v>27</v>
      </c>
      <c r="G92" s="14">
        <f>(C92-VLOOKUP(E92,Riders!$A$2:$C$267,2,FALSE))/365</f>
        <v>24.797260273972604</v>
      </c>
      <c r="H92" s="4">
        <v>8</v>
      </c>
      <c r="I92">
        <v>4.9109999999999996</v>
      </c>
      <c r="J92">
        <f t="shared" si="2"/>
        <v>4.9480000000000004</v>
      </c>
      <c r="K92">
        <v>9.859</v>
      </c>
      <c r="L92">
        <f t="shared" si="3"/>
        <v>73.029719038442039</v>
      </c>
    </row>
    <row r="93" spans="1:12">
      <c r="A93" s="4" t="s">
        <v>139</v>
      </c>
      <c r="B93" s="4">
        <v>2022</v>
      </c>
      <c r="C93" s="5">
        <v>44752</v>
      </c>
      <c r="D93" s="4" t="s">
        <v>66</v>
      </c>
      <c r="E93" s="4" t="s">
        <v>38</v>
      </c>
      <c r="F93" s="4" t="s">
        <v>39</v>
      </c>
      <c r="G93" s="14">
        <f>(C93-VLOOKUP(E93,Riders!$A$2:$C$267,2,FALSE))/365</f>
        <v>21.463013698630139</v>
      </c>
      <c r="H93" s="4">
        <v>9</v>
      </c>
      <c r="I93">
        <v>4.8979999999999997</v>
      </c>
      <c r="J93">
        <f t="shared" si="2"/>
        <v>4.9939999999999998</v>
      </c>
      <c r="K93">
        <v>9.8919999999999995</v>
      </c>
      <c r="L93">
        <f t="shared" si="3"/>
        <v>72.786089769510724</v>
      </c>
    </row>
    <row r="94" spans="1:12">
      <c r="A94" s="4" t="s">
        <v>139</v>
      </c>
      <c r="B94" s="4">
        <v>2022</v>
      </c>
      <c r="C94" s="5">
        <v>44752</v>
      </c>
      <c r="D94" s="4" t="s">
        <v>66</v>
      </c>
      <c r="E94" s="4" t="s">
        <v>129</v>
      </c>
      <c r="F94" s="4" t="s">
        <v>35</v>
      </c>
      <c r="G94" s="14" t="e">
        <f>(C94-VLOOKUP(E94,Riders!$A$2:$C$267,2,FALSE))/365</f>
        <v>#N/A</v>
      </c>
      <c r="H94" s="4">
        <v>10</v>
      </c>
      <c r="I94">
        <v>4.9039999999999999</v>
      </c>
      <c r="J94">
        <f t="shared" si="2"/>
        <v>4.9890000000000008</v>
      </c>
      <c r="K94">
        <v>9.8930000000000007</v>
      </c>
      <c r="L94">
        <f t="shared" si="3"/>
        <v>72.778732437076712</v>
      </c>
    </row>
    <row r="95" spans="1:12">
      <c r="A95" s="4" t="s">
        <v>139</v>
      </c>
      <c r="B95" s="4">
        <v>2022</v>
      </c>
      <c r="C95" s="5">
        <v>44752</v>
      </c>
      <c r="D95" s="4" t="s">
        <v>66</v>
      </c>
      <c r="E95" s="4" t="s">
        <v>50</v>
      </c>
      <c r="F95" s="4" t="s">
        <v>44</v>
      </c>
      <c r="G95" s="14">
        <f>(C95-VLOOKUP(E95,Riders!$A$2:$C$267,2,FALSE))/365</f>
        <v>27.991780821917807</v>
      </c>
      <c r="H95" s="4">
        <v>11</v>
      </c>
      <c r="I95">
        <v>4.9210000000000003</v>
      </c>
      <c r="J95">
        <f t="shared" si="2"/>
        <v>5.008</v>
      </c>
      <c r="K95">
        <v>9.9290000000000003</v>
      </c>
      <c r="L95">
        <f t="shared" si="3"/>
        <v>72.514855473864429</v>
      </c>
    </row>
    <row r="96" spans="1:12">
      <c r="A96" s="4" t="s">
        <v>139</v>
      </c>
      <c r="B96" s="4">
        <v>2022</v>
      </c>
      <c r="C96" s="5">
        <v>44752</v>
      </c>
      <c r="D96" s="4" t="s">
        <v>66</v>
      </c>
      <c r="E96" s="4" t="s">
        <v>115</v>
      </c>
      <c r="F96" s="4" t="s">
        <v>116</v>
      </c>
      <c r="G96" s="14">
        <f>(C96-VLOOKUP(E96,Riders!$A$2:$C$267,2,FALSE))/365</f>
        <v>27.413698630136988</v>
      </c>
      <c r="H96" s="4">
        <v>12</v>
      </c>
      <c r="I96">
        <v>4.9160000000000004</v>
      </c>
      <c r="J96">
        <f t="shared" si="2"/>
        <v>5.016</v>
      </c>
      <c r="K96">
        <v>9.9320000000000004</v>
      </c>
      <c r="L96">
        <f t="shared" si="3"/>
        <v>72.492952074103897</v>
      </c>
    </row>
    <row r="97" spans="1:12">
      <c r="A97" s="4" t="s">
        <v>139</v>
      </c>
      <c r="B97" s="4">
        <v>2022</v>
      </c>
      <c r="C97" s="5">
        <v>44752</v>
      </c>
      <c r="D97" s="4" t="s">
        <v>66</v>
      </c>
      <c r="E97" s="4" t="s">
        <v>57</v>
      </c>
      <c r="F97" s="4" t="s">
        <v>58</v>
      </c>
      <c r="G97" s="14">
        <f>(C97-VLOOKUP(E97,Riders!$A$2:$C$267,2,FALSE))/365</f>
        <v>22.493150684931507</v>
      </c>
      <c r="H97" s="4">
        <v>13</v>
      </c>
      <c r="I97">
        <v>4.9550000000000001</v>
      </c>
      <c r="J97">
        <f t="shared" si="2"/>
        <v>5.0079999999999991</v>
      </c>
      <c r="K97">
        <v>9.9629999999999992</v>
      </c>
      <c r="L97">
        <f t="shared" si="3"/>
        <v>72.267389340560072</v>
      </c>
    </row>
    <row r="98" spans="1:12">
      <c r="A98" s="4" t="s">
        <v>139</v>
      </c>
      <c r="B98" s="4">
        <v>2022</v>
      </c>
      <c r="C98" s="5">
        <v>44752</v>
      </c>
      <c r="D98" s="4" t="s">
        <v>66</v>
      </c>
      <c r="E98" s="4" t="s">
        <v>49</v>
      </c>
      <c r="F98" s="4" t="s">
        <v>723</v>
      </c>
      <c r="G98" s="14">
        <f>(C98-VLOOKUP(E98,Riders!$A$2:$C$267,2,FALSE))/365</f>
        <v>21.624657534246577</v>
      </c>
      <c r="H98" s="4">
        <v>14</v>
      </c>
      <c r="I98">
        <v>4.9370000000000003</v>
      </c>
      <c r="J98">
        <f t="shared" si="2"/>
        <v>5.0430000000000001</v>
      </c>
      <c r="K98">
        <v>9.98</v>
      </c>
      <c r="L98">
        <f t="shared" si="3"/>
        <v>72.144288577154299</v>
      </c>
    </row>
    <row r="99" spans="1:12">
      <c r="A99" s="4" t="s">
        <v>139</v>
      </c>
      <c r="B99" s="4">
        <v>2022</v>
      </c>
      <c r="C99" s="5">
        <v>44752</v>
      </c>
      <c r="D99" s="4" t="s">
        <v>66</v>
      </c>
      <c r="E99" s="4" t="s">
        <v>136</v>
      </c>
      <c r="F99" s="4" t="s">
        <v>35</v>
      </c>
      <c r="G99" s="13" t="e">
        <f>(C99-VLOOKUP(E99,Riders!$A$2:$C$267,2,FALSE))/365</f>
        <v>#N/A</v>
      </c>
      <c r="H99" s="4">
        <v>15</v>
      </c>
      <c r="I99">
        <v>4.9800000000000004</v>
      </c>
      <c r="J99">
        <f t="shared" si="2"/>
        <v>5.0640000000000001</v>
      </c>
      <c r="K99">
        <v>10.044</v>
      </c>
      <c r="L99">
        <f t="shared" si="3"/>
        <v>71.68458781362007</v>
      </c>
    </row>
    <row r="100" spans="1:12">
      <c r="A100" s="4" t="s">
        <v>139</v>
      </c>
      <c r="B100" s="4">
        <v>2022</v>
      </c>
      <c r="C100" s="5">
        <v>44752</v>
      </c>
      <c r="D100" s="4" t="s">
        <v>66</v>
      </c>
      <c r="E100" s="4" t="s">
        <v>103</v>
      </c>
      <c r="F100" s="4" t="s">
        <v>104</v>
      </c>
      <c r="G100" s="14" t="e">
        <f>(C100-VLOOKUP(E100,Riders!$A$2:$C$267,2,FALSE))/365</f>
        <v>#N/A</v>
      </c>
      <c r="H100" s="4">
        <v>16</v>
      </c>
      <c r="I100">
        <v>4.9649999999999999</v>
      </c>
      <c r="J100">
        <f t="shared" si="2"/>
        <v>5.1029999999999998</v>
      </c>
      <c r="K100">
        <v>10.068</v>
      </c>
      <c r="L100">
        <f t="shared" si="3"/>
        <v>71.513706793802143</v>
      </c>
    </row>
    <row r="101" spans="1:12">
      <c r="A101" s="4" t="s">
        <v>139</v>
      </c>
      <c r="B101" s="4">
        <v>2022</v>
      </c>
      <c r="C101" s="5">
        <v>44752</v>
      </c>
      <c r="D101" s="4" t="s">
        <v>66</v>
      </c>
      <c r="E101" s="4" t="s">
        <v>32</v>
      </c>
      <c r="F101" s="4" t="s">
        <v>33</v>
      </c>
      <c r="G101" s="14">
        <f>(C101-VLOOKUP(E101,Riders!$A$2:$C$267,2,FALSE))/365</f>
        <v>20.663013698630138</v>
      </c>
      <c r="H101" s="4">
        <v>17</v>
      </c>
      <c r="I101">
        <v>5.008</v>
      </c>
      <c r="J101">
        <f t="shared" si="2"/>
        <v>5.0669999999999993</v>
      </c>
      <c r="K101">
        <v>10.074999999999999</v>
      </c>
      <c r="L101">
        <f t="shared" si="3"/>
        <v>71.464019851116632</v>
      </c>
    </row>
    <row r="102" spans="1:12">
      <c r="A102" s="4" t="s">
        <v>139</v>
      </c>
      <c r="B102" s="4">
        <v>2022</v>
      </c>
      <c r="C102" s="5">
        <v>44752</v>
      </c>
      <c r="D102" s="4" t="s">
        <v>66</v>
      </c>
      <c r="E102" s="4" t="s">
        <v>36</v>
      </c>
      <c r="F102" s="4" t="s">
        <v>37</v>
      </c>
      <c r="G102" s="14">
        <f>(C102-VLOOKUP(E102,Riders!$A$2:$C$267,2,FALSE))/365</f>
        <v>24.134246575342466</v>
      </c>
      <c r="H102" s="4">
        <v>18</v>
      </c>
      <c r="I102">
        <v>5.0110000000000001</v>
      </c>
      <c r="J102">
        <f t="shared" si="2"/>
        <v>5.0720000000000001</v>
      </c>
      <c r="K102">
        <v>10.083</v>
      </c>
      <c r="L102">
        <f t="shared" si="3"/>
        <v>71.407319250223154</v>
      </c>
    </row>
    <row r="103" spans="1:12">
      <c r="A103" s="4" t="s">
        <v>139</v>
      </c>
      <c r="B103" s="4">
        <v>2022</v>
      </c>
      <c r="C103" s="5">
        <v>44752</v>
      </c>
      <c r="D103" s="4" t="s">
        <v>66</v>
      </c>
      <c r="E103" s="4" t="s">
        <v>143</v>
      </c>
      <c r="F103" s="4" t="s">
        <v>95</v>
      </c>
      <c r="G103" s="14">
        <f>(C103-VLOOKUP(E103,Riders!$A$2:$C$267,2,FALSE))/365</f>
        <v>27.271232876712329</v>
      </c>
      <c r="H103" s="4">
        <v>19</v>
      </c>
      <c r="I103">
        <v>4.9909999999999997</v>
      </c>
      <c r="J103">
        <f t="shared" si="2"/>
        <v>5.0999999999999996</v>
      </c>
      <c r="K103">
        <v>10.090999999999999</v>
      </c>
      <c r="L103">
        <f t="shared" si="3"/>
        <v>71.350708552175206</v>
      </c>
    </row>
    <row r="104" spans="1:12">
      <c r="A104" s="4" t="s">
        <v>139</v>
      </c>
      <c r="B104" s="4">
        <v>2022</v>
      </c>
      <c r="C104" s="5">
        <v>44752</v>
      </c>
      <c r="D104" s="4" t="s">
        <v>66</v>
      </c>
      <c r="E104" s="4" t="s">
        <v>144</v>
      </c>
      <c r="F104" s="4" t="s">
        <v>145</v>
      </c>
      <c r="G104" s="14" t="e">
        <f>(C104-VLOOKUP(E104,Riders!$A$2:$C$267,2,FALSE))/365</f>
        <v>#N/A</v>
      </c>
      <c r="H104" s="4">
        <v>20</v>
      </c>
      <c r="I104">
        <v>5.0049999999999999</v>
      </c>
      <c r="J104">
        <f t="shared" si="2"/>
        <v>5.096000000000001</v>
      </c>
      <c r="K104">
        <v>10.101000000000001</v>
      </c>
      <c r="L104">
        <f t="shared" si="3"/>
        <v>71.280071280071269</v>
      </c>
    </row>
    <row r="105" spans="1:12">
      <c r="A105" s="4" t="s">
        <v>139</v>
      </c>
      <c r="B105" s="4">
        <v>2022</v>
      </c>
      <c r="C105" s="5">
        <v>44752</v>
      </c>
      <c r="D105" s="4" t="s">
        <v>66</v>
      </c>
      <c r="E105" s="4" t="s">
        <v>110</v>
      </c>
      <c r="F105" s="4" t="s">
        <v>58</v>
      </c>
      <c r="G105" s="14">
        <f>(C105-VLOOKUP(E105,Riders!$A$2:$C$267,2,FALSE))/365</f>
        <v>24.252054794520546</v>
      </c>
      <c r="H105" s="4">
        <v>21</v>
      </c>
      <c r="I105">
        <v>5.0149999999999997</v>
      </c>
      <c r="J105">
        <f t="shared" si="2"/>
        <v>5.0949999999999998</v>
      </c>
      <c r="K105">
        <v>10.11</v>
      </c>
      <c r="L105">
        <f t="shared" si="3"/>
        <v>71.2166172106825</v>
      </c>
    </row>
    <row r="106" spans="1:12">
      <c r="A106" s="4" t="s">
        <v>139</v>
      </c>
      <c r="B106" s="4">
        <v>2022</v>
      </c>
      <c r="C106" s="5">
        <v>44752</v>
      </c>
      <c r="D106" s="4" t="s">
        <v>66</v>
      </c>
      <c r="E106" s="4" t="s">
        <v>232</v>
      </c>
      <c r="F106" s="4" t="s">
        <v>212</v>
      </c>
      <c r="G106" s="14" t="e">
        <f>(C106-VLOOKUP(E106,Riders!$A$2:$C$267,2,FALSE))/365</f>
        <v>#N/A</v>
      </c>
      <c r="H106" s="4">
        <v>22</v>
      </c>
      <c r="I106">
        <v>5.0170000000000003</v>
      </c>
      <c r="J106">
        <f t="shared" si="2"/>
        <v>5.1209999999999996</v>
      </c>
      <c r="K106">
        <v>10.138</v>
      </c>
      <c r="L106">
        <f t="shared" si="3"/>
        <v>71.019925034523581</v>
      </c>
    </row>
    <row r="107" spans="1:12">
      <c r="A107" s="4" t="s">
        <v>139</v>
      </c>
      <c r="B107" s="4">
        <v>2022</v>
      </c>
      <c r="C107" s="5">
        <v>44752</v>
      </c>
      <c r="D107" s="4" t="s">
        <v>66</v>
      </c>
      <c r="E107" s="4" t="s">
        <v>158</v>
      </c>
      <c r="F107" s="4" t="s">
        <v>145</v>
      </c>
      <c r="G107" s="14" t="e">
        <f>(C107-VLOOKUP(E107,Riders!$A$2:$C$267,2,FALSE))/365</f>
        <v>#N/A</v>
      </c>
      <c r="H107" s="4">
        <v>23</v>
      </c>
      <c r="I107">
        <v>5.0609999999999999</v>
      </c>
      <c r="J107">
        <f t="shared" si="2"/>
        <v>5.1110000000000007</v>
      </c>
      <c r="K107">
        <v>10.172000000000001</v>
      </c>
      <c r="L107">
        <f t="shared" si="3"/>
        <v>70.782540306724343</v>
      </c>
    </row>
    <row r="108" spans="1:12">
      <c r="A108" s="4" t="s">
        <v>139</v>
      </c>
      <c r="B108" s="4">
        <v>2022</v>
      </c>
      <c r="C108" s="5">
        <v>44752</v>
      </c>
      <c r="D108" s="4" t="s">
        <v>66</v>
      </c>
      <c r="E108" s="4" t="s">
        <v>59</v>
      </c>
      <c r="F108" s="4" t="s">
        <v>37</v>
      </c>
      <c r="G108" s="14">
        <f>(C108-VLOOKUP(E108,Riders!$A$2:$C$267,2,FALSE))/365</f>
        <v>28.660273972602738</v>
      </c>
      <c r="H108" s="4">
        <v>24</v>
      </c>
      <c r="I108">
        <v>5.05</v>
      </c>
      <c r="J108">
        <f t="shared" si="2"/>
        <v>5.1450000000000005</v>
      </c>
      <c r="K108">
        <v>10.195</v>
      </c>
      <c r="L108">
        <f t="shared" si="3"/>
        <v>70.62285434036292</v>
      </c>
    </row>
    <row r="109" spans="1:12">
      <c r="A109" s="4" t="s">
        <v>139</v>
      </c>
      <c r="B109" s="4">
        <v>2022</v>
      </c>
      <c r="C109" s="5">
        <v>44752</v>
      </c>
      <c r="D109" s="4" t="s">
        <v>66</v>
      </c>
      <c r="E109" s="4" t="s">
        <v>141</v>
      </c>
      <c r="F109" s="4" t="s">
        <v>142</v>
      </c>
      <c r="G109" s="14">
        <f>(C109-VLOOKUP(E109,Riders!$A$2:$C$267,2,FALSE))/365</f>
        <v>28.512328767123286</v>
      </c>
      <c r="H109" s="4">
        <v>25</v>
      </c>
      <c r="I109">
        <v>5.0529999999999999</v>
      </c>
      <c r="J109">
        <f t="shared" si="2"/>
        <v>5.1740000000000004</v>
      </c>
      <c r="K109">
        <v>10.227</v>
      </c>
      <c r="L109">
        <f t="shared" si="3"/>
        <v>70.401877383396894</v>
      </c>
    </row>
    <row r="110" spans="1:12">
      <c r="A110" s="4" t="s">
        <v>139</v>
      </c>
      <c r="B110" s="4">
        <v>2022</v>
      </c>
      <c r="C110" s="5">
        <v>44752</v>
      </c>
      <c r="D110" s="4" t="s">
        <v>66</v>
      </c>
      <c r="E110" s="4" t="s">
        <v>55</v>
      </c>
      <c r="F110" s="4" t="s">
        <v>56</v>
      </c>
      <c r="G110" s="14" t="e">
        <f>(C110-VLOOKUP(E110,Riders!$A$2:$C$267,2,FALSE))/365</f>
        <v>#N/A</v>
      </c>
      <c r="H110" s="4">
        <v>26</v>
      </c>
      <c r="I110">
        <v>5.0650000000000004</v>
      </c>
      <c r="J110">
        <f t="shared" si="2"/>
        <v>5.2160000000000002</v>
      </c>
      <c r="K110">
        <v>10.281000000000001</v>
      </c>
      <c r="L110">
        <f t="shared" si="3"/>
        <v>70.032098044937257</v>
      </c>
    </row>
    <row r="111" spans="1:12">
      <c r="A111" s="4" t="s">
        <v>139</v>
      </c>
      <c r="B111" s="4">
        <v>2022</v>
      </c>
      <c r="C111" s="5">
        <v>44752</v>
      </c>
      <c r="D111" s="4" t="s">
        <v>66</v>
      </c>
      <c r="E111" s="4" t="s">
        <v>94</v>
      </c>
      <c r="F111" s="4" t="s">
        <v>95</v>
      </c>
      <c r="G111" s="14">
        <f>(C111-VLOOKUP(E111,Riders!$A$2:$C$267,2,FALSE))/365</f>
        <v>27.536986301369861</v>
      </c>
      <c r="H111" s="4">
        <v>27</v>
      </c>
      <c r="I111">
        <v>5.0709999999999997</v>
      </c>
      <c r="J111">
        <f t="shared" si="2"/>
        <v>5.2240000000000002</v>
      </c>
      <c r="K111">
        <v>10.295</v>
      </c>
      <c r="L111">
        <f t="shared" si="3"/>
        <v>69.936862554638168</v>
      </c>
    </row>
    <row r="112" spans="1:12">
      <c r="A112" s="4" t="s">
        <v>139</v>
      </c>
      <c r="B112" s="4">
        <v>2022</v>
      </c>
      <c r="C112" s="5">
        <v>44752</v>
      </c>
      <c r="D112" s="4" t="s">
        <v>66</v>
      </c>
      <c r="E112" s="4" t="s">
        <v>148</v>
      </c>
      <c r="F112" s="4" t="s">
        <v>56</v>
      </c>
      <c r="G112" s="14" t="e">
        <f>(C112-VLOOKUP(E112,Riders!$A$2:$C$267,2,FALSE))/365</f>
        <v>#N/A</v>
      </c>
      <c r="H112" s="4">
        <v>28</v>
      </c>
      <c r="I112">
        <v>5.0960000000000001</v>
      </c>
      <c r="J112">
        <f t="shared" si="2"/>
        <v>5.2029999999999994</v>
      </c>
      <c r="K112">
        <v>10.298999999999999</v>
      </c>
      <c r="L112">
        <f t="shared" si="3"/>
        <v>69.90969997087096</v>
      </c>
    </row>
    <row r="113" spans="1:12">
      <c r="A113" s="4" t="s">
        <v>139</v>
      </c>
      <c r="B113" s="4">
        <v>2022</v>
      </c>
      <c r="C113" s="5">
        <v>44752</v>
      </c>
      <c r="D113" s="4" t="s">
        <v>66</v>
      </c>
      <c r="E113" s="4" t="s">
        <v>157</v>
      </c>
      <c r="F113" s="4" t="s">
        <v>142</v>
      </c>
      <c r="G113" s="14">
        <f>(C113-VLOOKUP(E113,Riders!$A$2:$C$267,2,FALSE))/365</f>
        <v>32.350684931506848</v>
      </c>
      <c r="H113" s="4">
        <v>29</v>
      </c>
      <c r="I113">
        <v>5.1429999999999998</v>
      </c>
      <c r="J113">
        <f t="shared" si="2"/>
        <v>5.2240000000000011</v>
      </c>
      <c r="K113">
        <v>10.367000000000001</v>
      </c>
      <c r="L113">
        <f t="shared" si="3"/>
        <v>69.451143050062697</v>
      </c>
    </row>
    <row r="114" spans="1:12">
      <c r="A114" s="40" t="s">
        <v>139</v>
      </c>
      <c r="B114" s="40">
        <v>2022</v>
      </c>
      <c r="C114" s="123">
        <v>44752</v>
      </c>
      <c r="D114" s="40" t="s">
        <v>66</v>
      </c>
      <c r="E114" s="70" t="s">
        <v>159</v>
      </c>
      <c r="F114" s="70" t="s">
        <v>156</v>
      </c>
      <c r="G114" s="14" t="e">
        <f>(C114-VLOOKUP(E114,Riders!$A$2:$C$267,2,FALSE))/365</f>
        <v>#N/A</v>
      </c>
      <c r="H114" s="40">
        <v>30</v>
      </c>
      <c r="I114">
        <v>5.2</v>
      </c>
      <c r="J114">
        <f t="shared" si="2"/>
        <v>5.3259999999999996</v>
      </c>
      <c r="K114">
        <v>10.526</v>
      </c>
      <c r="L114">
        <f t="shared" si="3"/>
        <v>68.402052061561847</v>
      </c>
    </row>
    <row r="115" spans="1:12">
      <c r="A115" s="40" t="s">
        <v>139</v>
      </c>
      <c r="B115" s="40">
        <v>2022</v>
      </c>
      <c r="C115" s="123">
        <v>44752</v>
      </c>
      <c r="D115" s="40" t="s">
        <v>66</v>
      </c>
      <c r="E115" s="70" t="s">
        <v>151</v>
      </c>
      <c r="F115" s="70" t="s">
        <v>152</v>
      </c>
      <c r="G115" s="14" t="e">
        <f>(C115-VLOOKUP(E115,Riders!$A$2:$C$267,2,FALSE))/365</f>
        <v>#N/A</v>
      </c>
      <c r="H115" s="40">
        <v>31</v>
      </c>
      <c r="I115">
        <v>5.2220000000000004</v>
      </c>
      <c r="J115">
        <f t="shared" si="2"/>
        <v>5.3090000000000002</v>
      </c>
      <c r="K115">
        <v>10.531000000000001</v>
      </c>
      <c r="L115">
        <f t="shared" si="3"/>
        <v>68.369575538885186</v>
      </c>
    </row>
    <row r="116" spans="1:12">
      <c r="A116" s="40" t="s">
        <v>139</v>
      </c>
      <c r="B116" s="40">
        <v>2022</v>
      </c>
      <c r="C116" s="123">
        <v>44752</v>
      </c>
      <c r="D116" s="40" t="s">
        <v>66</v>
      </c>
      <c r="E116" s="70" t="s">
        <v>722</v>
      </c>
      <c r="F116" s="70" t="s">
        <v>154</v>
      </c>
      <c r="G116" s="14" t="e">
        <f>(C116-VLOOKUP(E116,Riders!$A$2:$C$267,2,FALSE))/365</f>
        <v>#N/A</v>
      </c>
      <c r="H116" s="40">
        <v>32</v>
      </c>
      <c r="I116">
        <v>5.2549999999999999</v>
      </c>
      <c r="J116">
        <f t="shared" si="2"/>
        <v>5.3679999999999994</v>
      </c>
      <c r="K116">
        <v>10.622999999999999</v>
      </c>
      <c r="L116">
        <f t="shared" si="3"/>
        <v>67.777463993222256</v>
      </c>
    </row>
    <row r="117" spans="1:12">
      <c r="A117" s="40" t="s">
        <v>139</v>
      </c>
      <c r="B117" s="40">
        <v>2022</v>
      </c>
      <c r="C117" s="123">
        <v>44752</v>
      </c>
      <c r="D117" s="40" t="s">
        <v>66</v>
      </c>
      <c r="E117" s="70" t="s">
        <v>146</v>
      </c>
      <c r="F117" s="70" t="s">
        <v>147</v>
      </c>
      <c r="G117" s="14" t="e">
        <f>(C117-VLOOKUP(E117,Riders!$A$2:$C$267,2,FALSE))/365</f>
        <v>#N/A</v>
      </c>
      <c r="H117" s="40">
        <v>33</v>
      </c>
      <c r="I117">
        <v>5.3170000000000002</v>
      </c>
      <c r="J117">
        <f t="shared" si="2"/>
        <v>5.4190000000000005</v>
      </c>
      <c r="K117">
        <v>10.736000000000001</v>
      </c>
      <c r="L117">
        <f t="shared" ref="L117:L148" si="4">3.6*200/K117</f>
        <v>67.064083457526081</v>
      </c>
    </row>
    <row r="118" spans="1:12">
      <c r="A118" s="40" t="s">
        <v>139</v>
      </c>
      <c r="B118" s="40">
        <v>2022</v>
      </c>
      <c r="C118" s="123">
        <v>44752</v>
      </c>
      <c r="D118" s="40" t="s">
        <v>66</v>
      </c>
      <c r="E118" s="70" t="s">
        <v>155</v>
      </c>
      <c r="F118" s="70" t="s">
        <v>156</v>
      </c>
      <c r="G118" s="14" t="e">
        <f>(C118-VLOOKUP(E118,Riders!$A$2:$C$267,2,FALSE))/365</f>
        <v>#N/A</v>
      </c>
      <c r="H118" s="40">
        <v>34</v>
      </c>
      <c r="I118">
        <v>5.3029999999999999</v>
      </c>
      <c r="J118">
        <f t="shared" si="2"/>
        <v>5.4479999999999995</v>
      </c>
      <c r="K118">
        <v>10.750999999999999</v>
      </c>
      <c r="L118">
        <f t="shared" si="4"/>
        <v>66.970514370756206</v>
      </c>
    </row>
    <row r="119" spans="1:12">
      <c r="A119" s="40" t="s">
        <v>139</v>
      </c>
      <c r="B119" s="40">
        <v>2022</v>
      </c>
      <c r="C119" s="123">
        <v>44752</v>
      </c>
      <c r="D119" s="40" t="s">
        <v>66</v>
      </c>
      <c r="E119" s="70" t="s">
        <v>149</v>
      </c>
      <c r="F119" s="70" t="s">
        <v>150</v>
      </c>
      <c r="G119" s="14" t="e">
        <f>(C119-VLOOKUP(E119,Riders!$A$2:$C$267,2,FALSE))/365</f>
        <v>#N/A</v>
      </c>
      <c r="H119" s="40">
        <v>35</v>
      </c>
      <c r="I119">
        <v>5.407</v>
      </c>
      <c r="J119">
        <f t="shared" si="2"/>
        <v>5.4260000000000002</v>
      </c>
      <c r="K119">
        <v>10.833</v>
      </c>
      <c r="L119">
        <f t="shared" si="4"/>
        <v>66.463583494876758</v>
      </c>
    </row>
    <row r="120" spans="1:12">
      <c r="A120" s="40" t="s">
        <v>139</v>
      </c>
      <c r="B120" s="40">
        <v>2022</v>
      </c>
      <c r="C120" s="123">
        <v>44752</v>
      </c>
      <c r="D120" s="40" t="s">
        <v>66</v>
      </c>
      <c r="E120" s="70" t="s">
        <v>160</v>
      </c>
      <c r="F120" s="70" t="s">
        <v>161</v>
      </c>
      <c r="G120" s="14" t="e">
        <f>(C120-VLOOKUP(E120,Riders!$A$2:$C$267,2,FALSE))/365</f>
        <v>#N/A</v>
      </c>
      <c r="H120" s="40">
        <v>36</v>
      </c>
      <c r="I120">
        <v>5.383</v>
      </c>
      <c r="J120">
        <f t="shared" si="2"/>
        <v>5.5509999999999993</v>
      </c>
      <c r="K120">
        <v>10.933999999999999</v>
      </c>
      <c r="L120">
        <f t="shared" si="4"/>
        <v>65.849643314432058</v>
      </c>
    </row>
    <row r="121" spans="1:12">
      <c r="A121" s="40" t="s">
        <v>139</v>
      </c>
      <c r="B121" s="40">
        <v>2022</v>
      </c>
      <c r="C121" s="123">
        <v>44752</v>
      </c>
      <c r="D121" s="40" t="s">
        <v>66</v>
      </c>
      <c r="E121" s="70" t="s">
        <v>130</v>
      </c>
      <c r="F121" s="70" t="s">
        <v>131</v>
      </c>
      <c r="G121" s="14" t="e">
        <f>(C121-VLOOKUP(E121,Riders!$A$2:$C$267,2,FALSE))/365</f>
        <v>#N/A</v>
      </c>
      <c r="H121" s="40">
        <v>37</v>
      </c>
      <c r="I121">
        <v>5.7140000000000004</v>
      </c>
      <c r="J121">
        <f t="shared" si="2"/>
        <v>5.782</v>
      </c>
      <c r="K121">
        <v>11.496</v>
      </c>
      <c r="L121">
        <f t="shared" si="4"/>
        <v>62.630480167014611</v>
      </c>
    </row>
    <row r="122" spans="1:12">
      <c r="A122" s="50" t="s">
        <v>162</v>
      </c>
      <c r="B122" s="50">
        <v>2022</v>
      </c>
      <c r="C122" s="82">
        <v>44694</v>
      </c>
      <c r="D122" s="50" t="s">
        <v>66</v>
      </c>
      <c r="E122" s="68" t="s">
        <v>101</v>
      </c>
      <c r="F122" s="68" t="s">
        <v>102</v>
      </c>
      <c r="G122" s="13">
        <f>(C122-VLOOKUP(E122,Riders!$A$2:$C$267,2,FALSE))/365</f>
        <v>23.087671232876712</v>
      </c>
      <c r="H122" s="50">
        <v>1</v>
      </c>
      <c r="I122">
        <f t="shared" ref="I122:I156" si="5">K122-J122</f>
        <v>4.7940000000000005</v>
      </c>
      <c r="J122">
        <v>4.7560000000000002</v>
      </c>
      <c r="K122">
        <v>9.5500000000000007</v>
      </c>
      <c r="L122">
        <f t="shared" si="4"/>
        <v>75.392670157068054</v>
      </c>
    </row>
    <row r="123" spans="1:12">
      <c r="A123" s="50" t="s">
        <v>162</v>
      </c>
      <c r="B123" s="50">
        <v>2022</v>
      </c>
      <c r="C123" s="82">
        <v>44694</v>
      </c>
      <c r="D123" s="50" t="s">
        <v>66</v>
      </c>
      <c r="E123" s="68" t="s">
        <v>106</v>
      </c>
      <c r="F123" s="68" t="s">
        <v>102</v>
      </c>
      <c r="G123" s="13">
        <f>(C123-VLOOKUP(E123,Riders!$A$2:$C$267,2,FALSE))/365</f>
        <v>29.736986301369864</v>
      </c>
      <c r="H123" s="50">
        <v>2</v>
      </c>
      <c r="I123">
        <f t="shared" si="5"/>
        <v>4.8010000000000002</v>
      </c>
      <c r="J123">
        <v>4.7569999999999997</v>
      </c>
      <c r="K123">
        <v>9.5579999999999998</v>
      </c>
      <c r="L123">
        <f t="shared" si="4"/>
        <v>75.329566854990588</v>
      </c>
    </row>
    <row r="124" spans="1:12">
      <c r="A124" s="50" t="s">
        <v>162</v>
      </c>
      <c r="B124" s="50">
        <v>2022</v>
      </c>
      <c r="C124" s="82">
        <v>44694</v>
      </c>
      <c r="D124" s="50" t="s">
        <v>66</v>
      </c>
      <c r="E124" s="68" t="s">
        <v>202</v>
      </c>
      <c r="F124" s="68" t="s">
        <v>46</v>
      </c>
      <c r="G124" s="13">
        <f>(C124-VLOOKUP(E124,Riders!$A$2:$C$267,2,FALSE))/365</f>
        <v>26.832876712328765</v>
      </c>
      <c r="H124" s="50">
        <v>3</v>
      </c>
      <c r="I124">
        <f t="shared" si="5"/>
        <v>4.8170000000000002</v>
      </c>
      <c r="J124">
        <v>4.7699999999999996</v>
      </c>
      <c r="K124">
        <v>9.5869999999999997</v>
      </c>
      <c r="L124">
        <f t="shared" si="4"/>
        <v>75.101700219046634</v>
      </c>
    </row>
    <row r="125" spans="1:12">
      <c r="A125" s="50" t="s">
        <v>162</v>
      </c>
      <c r="B125" s="50">
        <v>2022</v>
      </c>
      <c r="C125" s="82">
        <v>44694</v>
      </c>
      <c r="D125" s="50" t="s">
        <v>66</v>
      </c>
      <c r="E125" s="68" t="s">
        <v>112</v>
      </c>
      <c r="F125" s="68" t="s">
        <v>75</v>
      </c>
      <c r="G125" s="13">
        <f>(C125-VLOOKUP(E125,Riders!$A$2:$C$267,2,FALSE))/365</f>
        <v>25.07123287671233</v>
      </c>
      <c r="H125" s="50">
        <v>4</v>
      </c>
      <c r="I125">
        <f t="shared" si="5"/>
        <v>4.8239999999999998</v>
      </c>
      <c r="J125">
        <v>4.7880000000000003</v>
      </c>
      <c r="K125">
        <v>9.6120000000000001</v>
      </c>
      <c r="L125">
        <f t="shared" si="4"/>
        <v>74.906367041198507</v>
      </c>
    </row>
    <row r="126" spans="1:12">
      <c r="A126" s="50" t="s">
        <v>162</v>
      </c>
      <c r="B126" s="50">
        <v>2022</v>
      </c>
      <c r="C126" s="82">
        <v>44694</v>
      </c>
      <c r="D126" s="50" t="s">
        <v>66</v>
      </c>
      <c r="E126" s="68" t="s">
        <v>171</v>
      </c>
      <c r="F126" s="68" t="s">
        <v>82</v>
      </c>
      <c r="G126" s="13">
        <f>(C126-VLOOKUP(E126,Riders!$A$2:$C$267,2,FALSE))/365</f>
        <v>31.882191780821916</v>
      </c>
      <c r="H126" s="50">
        <v>5</v>
      </c>
      <c r="I126">
        <f t="shared" si="5"/>
        <v>4.8629999999999995</v>
      </c>
      <c r="J126">
        <v>4.7880000000000003</v>
      </c>
      <c r="K126">
        <v>9.6509999999999998</v>
      </c>
      <c r="L126">
        <f t="shared" si="4"/>
        <v>74.603668013677336</v>
      </c>
    </row>
    <row r="127" spans="1:12">
      <c r="A127" s="50" t="s">
        <v>162</v>
      </c>
      <c r="B127" s="50">
        <v>2022</v>
      </c>
      <c r="C127" s="82">
        <v>44694</v>
      </c>
      <c r="D127" s="50" t="s">
        <v>66</v>
      </c>
      <c r="E127" s="68" t="s">
        <v>134</v>
      </c>
      <c r="F127" s="68" t="s">
        <v>33</v>
      </c>
      <c r="G127" s="13">
        <f>(C127-VLOOKUP(E127,Riders!$A$2:$C$267,2,FALSE))/365</f>
        <v>22.575342465753426</v>
      </c>
      <c r="H127" s="50">
        <v>6</v>
      </c>
      <c r="I127">
        <f t="shared" si="5"/>
        <v>4.87</v>
      </c>
      <c r="J127">
        <v>4.8029999999999999</v>
      </c>
      <c r="K127">
        <v>9.673</v>
      </c>
      <c r="L127">
        <f t="shared" si="4"/>
        <v>74.433991522795409</v>
      </c>
    </row>
    <row r="128" spans="1:12">
      <c r="A128" s="50" t="s">
        <v>162</v>
      </c>
      <c r="B128" s="50">
        <v>2022</v>
      </c>
      <c r="C128" s="82">
        <v>44694</v>
      </c>
      <c r="D128" s="50" t="s">
        <v>66</v>
      </c>
      <c r="E128" s="68" t="s">
        <v>47</v>
      </c>
      <c r="F128" s="68" t="s">
        <v>33</v>
      </c>
      <c r="G128" s="13">
        <f>(C128-VLOOKUP(E128,Riders!$A$2:$C$267,2,FALSE))/365</f>
        <v>25.454794520547946</v>
      </c>
      <c r="H128" s="50">
        <v>7</v>
      </c>
      <c r="I128">
        <f t="shared" si="5"/>
        <v>4.8740000000000006</v>
      </c>
      <c r="J128">
        <v>4.843</v>
      </c>
      <c r="K128">
        <v>9.7170000000000005</v>
      </c>
      <c r="L128">
        <f t="shared" si="4"/>
        <v>74.096943501080574</v>
      </c>
    </row>
    <row r="129" spans="1:12">
      <c r="A129" s="50" t="s">
        <v>162</v>
      </c>
      <c r="B129" s="50">
        <v>2022</v>
      </c>
      <c r="C129" s="82">
        <v>44694</v>
      </c>
      <c r="D129" s="50" t="s">
        <v>66</v>
      </c>
      <c r="E129" s="68" t="s">
        <v>125</v>
      </c>
      <c r="F129" s="68" t="s">
        <v>75</v>
      </c>
      <c r="G129" s="13">
        <f>(C129-VLOOKUP(E129,Riders!$A$2:$C$296,2,FALSE))/365</f>
        <v>25.257534246575343</v>
      </c>
      <c r="H129" s="50">
        <v>8</v>
      </c>
      <c r="I129">
        <f t="shared" si="5"/>
        <v>4.9260000000000002</v>
      </c>
      <c r="J129">
        <v>4.827</v>
      </c>
      <c r="K129">
        <v>9.7530000000000001</v>
      </c>
      <c r="L129">
        <f t="shared" si="4"/>
        <v>73.82343894186404</v>
      </c>
    </row>
    <row r="130" spans="1:12">
      <c r="A130" s="50" t="s">
        <v>162</v>
      </c>
      <c r="B130" s="50">
        <v>2022</v>
      </c>
      <c r="C130" s="82">
        <v>44694</v>
      </c>
      <c r="D130" s="50" t="s">
        <v>66</v>
      </c>
      <c r="E130" s="68" t="s">
        <v>295</v>
      </c>
      <c r="F130" s="68" t="s">
        <v>228</v>
      </c>
      <c r="G130" s="13">
        <f>(C130-VLOOKUP(E130,Riders!$A$2:$C$296,2,FALSE))/365</f>
        <v>24.432876712328767</v>
      </c>
      <c r="H130" s="50">
        <v>9</v>
      </c>
      <c r="I130">
        <f t="shared" si="5"/>
        <v>4.907</v>
      </c>
      <c r="J130">
        <v>4.8550000000000004</v>
      </c>
      <c r="K130">
        <v>9.7620000000000005</v>
      </c>
      <c r="L130">
        <f t="shared" si="4"/>
        <v>73.755377996312234</v>
      </c>
    </row>
    <row r="131" spans="1:12">
      <c r="A131" s="50" t="s">
        <v>162</v>
      </c>
      <c r="B131" s="50">
        <v>2022</v>
      </c>
      <c r="C131" s="82">
        <v>44694</v>
      </c>
      <c r="D131" s="50" t="s">
        <v>66</v>
      </c>
      <c r="E131" s="68" t="s">
        <v>22</v>
      </c>
      <c r="F131" s="68" t="s">
        <v>23</v>
      </c>
      <c r="G131" s="13">
        <f>(C131-VLOOKUP(E131,Riders!$A$2:$C$296,2,FALSE))/365</f>
        <v>29.17808219178082</v>
      </c>
      <c r="H131" s="50">
        <v>10</v>
      </c>
      <c r="I131">
        <f t="shared" si="5"/>
        <v>4.9009999999999998</v>
      </c>
      <c r="J131">
        <v>4.8620000000000001</v>
      </c>
      <c r="K131">
        <v>9.7629999999999999</v>
      </c>
      <c r="L131">
        <f t="shared" si="4"/>
        <v>73.747823414933933</v>
      </c>
    </row>
    <row r="132" spans="1:12">
      <c r="A132" s="50" t="s">
        <v>162</v>
      </c>
      <c r="B132" s="50">
        <v>2022</v>
      </c>
      <c r="C132" s="82">
        <v>44694</v>
      </c>
      <c r="D132" s="50" t="s">
        <v>66</v>
      </c>
      <c r="E132" s="68" t="s">
        <v>107</v>
      </c>
      <c r="F132" s="68" t="s">
        <v>168</v>
      </c>
      <c r="G132" s="13">
        <f>(C132-VLOOKUP(E132,Riders!$A$2:$C$296,2,FALSE))/365</f>
        <v>29.421917808219177</v>
      </c>
      <c r="H132" s="50">
        <v>11</v>
      </c>
      <c r="I132">
        <f t="shared" si="5"/>
        <v>4.9050000000000002</v>
      </c>
      <c r="J132">
        <v>4.8579999999999997</v>
      </c>
      <c r="K132">
        <v>9.7629999999999999</v>
      </c>
      <c r="L132">
        <f t="shared" si="4"/>
        <v>73.747823414933933</v>
      </c>
    </row>
    <row r="133" spans="1:12">
      <c r="A133" s="50" t="s">
        <v>162</v>
      </c>
      <c r="B133" s="50">
        <v>2022</v>
      </c>
      <c r="C133" s="82">
        <v>44694</v>
      </c>
      <c r="D133" s="50" t="s">
        <v>66</v>
      </c>
      <c r="E133" s="68" t="s">
        <v>30</v>
      </c>
      <c r="F133" s="68" t="s">
        <v>31</v>
      </c>
      <c r="G133" s="13">
        <f>(C133-VLOOKUP(E133,Riders!$A$2:$C$296,2,FALSE))/365</f>
        <v>26.219178082191782</v>
      </c>
      <c r="H133" s="50">
        <v>12</v>
      </c>
      <c r="I133">
        <f t="shared" si="5"/>
        <v>4.9160000000000004</v>
      </c>
      <c r="J133">
        <v>4.8499999999999996</v>
      </c>
      <c r="K133">
        <v>9.766</v>
      </c>
      <c r="L133">
        <f t="shared" si="4"/>
        <v>73.725168953512181</v>
      </c>
    </row>
    <row r="134" spans="1:12">
      <c r="A134" s="50" t="s">
        <v>162</v>
      </c>
      <c r="B134" s="50">
        <v>2022</v>
      </c>
      <c r="C134" s="82">
        <v>44694</v>
      </c>
      <c r="D134" s="50" t="s">
        <v>66</v>
      </c>
      <c r="E134" s="68" t="s">
        <v>675</v>
      </c>
      <c r="F134" s="68" t="s">
        <v>39</v>
      </c>
      <c r="G134" s="13">
        <f>(C134-VLOOKUP(E134,Riders!$A$2:$C$296,2,FALSE))/365</f>
        <v>24.175342465753424</v>
      </c>
      <c r="H134" s="50">
        <v>13</v>
      </c>
      <c r="I134">
        <f t="shared" si="5"/>
        <v>4.9259999999999993</v>
      </c>
      <c r="J134">
        <v>4.87</v>
      </c>
      <c r="K134">
        <v>9.7959999999999994</v>
      </c>
      <c r="L134">
        <f t="shared" si="4"/>
        <v>73.499387505104124</v>
      </c>
    </row>
    <row r="135" spans="1:12">
      <c r="A135" s="50" t="s">
        <v>162</v>
      </c>
      <c r="B135" s="50">
        <v>2022</v>
      </c>
      <c r="C135" s="82">
        <v>44694</v>
      </c>
      <c r="D135" s="50" t="s">
        <v>66</v>
      </c>
      <c r="E135" s="68" t="s">
        <v>143</v>
      </c>
      <c r="F135" s="68" t="s">
        <v>95</v>
      </c>
      <c r="G135" s="13">
        <f>(C135-VLOOKUP(E135,Riders!$A$2:$C$296,2,FALSE))/365</f>
        <v>27.112328767123287</v>
      </c>
      <c r="H135" s="50">
        <v>14</v>
      </c>
      <c r="I135">
        <f t="shared" si="5"/>
        <v>4.95</v>
      </c>
      <c r="J135">
        <v>4.8760000000000003</v>
      </c>
      <c r="K135">
        <v>9.8260000000000005</v>
      </c>
      <c r="L135">
        <f t="shared" si="4"/>
        <v>73.274984734378179</v>
      </c>
    </row>
    <row r="136" spans="1:12">
      <c r="A136" s="50" t="s">
        <v>162</v>
      </c>
      <c r="B136" s="50">
        <v>2022</v>
      </c>
      <c r="C136" s="82">
        <v>44694</v>
      </c>
      <c r="D136" s="50" t="s">
        <v>66</v>
      </c>
      <c r="E136" s="68" t="s">
        <v>100</v>
      </c>
      <c r="F136" s="68" t="s">
        <v>44</v>
      </c>
      <c r="G136" s="13">
        <f>(C136-VLOOKUP(E136,Riders!$A$2:$C$296,2,FALSE))/365</f>
        <v>23.556164383561644</v>
      </c>
      <c r="H136" s="50">
        <v>15</v>
      </c>
      <c r="I136">
        <f t="shared" si="5"/>
        <v>4.923</v>
      </c>
      <c r="J136">
        <v>4.9109999999999996</v>
      </c>
      <c r="K136">
        <v>9.8339999999999996</v>
      </c>
      <c r="L136">
        <f t="shared" si="4"/>
        <v>73.215375228798052</v>
      </c>
    </row>
    <row r="137" spans="1:12">
      <c r="A137" s="50" t="s">
        <v>162</v>
      </c>
      <c r="B137" s="50">
        <v>2022</v>
      </c>
      <c r="C137" s="82">
        <v>44694</v>
      </c>
      <c r="D137" s="50" t="s">
        <v>66</v>
      </c>
      <c r="E137" s="68" t="s">
        <v>97</v>
      </c>
      <c r="F137" s="68" t="s">
        <v>29</v>
      </c>
      <c r="G137" s="13">
        <f>(C137-VLOOKUP(E137,Riders!$A$2:$C$296,2,FALSE))/365</f>
        <v>30.298630136986301</v>
      </c>
      <c r="H137" s="50">
        <v>16</v>
      </c>
      <c r="I137">
        <f t="shared" si="5"/>
        <v>4.9430000000000005</v>
      </c>
      <c r="J137">
        <v>4.899</v>
      </c>
      <c r="K137">
        <v>9.8420000000000005</v>
      </c>
      <c r="L137">
        <f t="shared" si="4"/>
        <v>73.155862629546831</v>
      </c>
    </row>
    <row r="138" spans="1:12">
      <c r="A138" s="50" t="s">
        <v>162</v>
      </c>
      <c r="B138" s="50">
        <v>2022</v>
      </c>
      <c r="C138" s="82">
        <v>44694</v>
      </c>
      <c r="D138" s="50" t="s">
        <v>66</v>
      </c>
      <c r="E138" s="68" t="s">
        <v>172</v>
      </c>
      <c r="F138" s="68" t="s">
        <v>42</v>
      </c>
      <c r="G138" s="13">
        <f>(C138-VLOOKUP(E138,Riders!$A$2:$C$296,2,FALSE))/365</f>
        <v>23.578082191780823</v>
      </c>
      <c r="H138" s="50">
        <v>17</v>
      </c>
      <c r="I138">
        <f t="shared" si="5"/>
        <v>4.9639999999999995</v>
      </c>
      <c r="J138">
        <v>4.88</v>
      </c>
      <c r="K138">
        <v>9.8439999999999994</v>
      </c>
      <c r="L138">
        <f t="shared" si="4"/>
        <v>73.140999593661121</v>
      </c>
    </row>
    <row r="139" spans="1:12">
      <c r="A139" s="50" t="s">
        <v>162</v>
      </c>
      <c r="B139" s="50">
        <v>2022</v>
      </c>
      <c r="C139" s="82">
        <v>44694</v>
      </c>
      <c r="D139" s="50" t="s">
        <v>66</v>
      </c>
      <c r="E139" s="68" t="s">
        <v>537</v>
      </c>
      <c r="F139" s="68" t="s">
        <v>228</v>
      </c>
      <c r="G139" s="13">
        <f>(C139-VLOOKUP(E139,Riders!$A$2:$C$296,2,FALSE))/365</f>
        <v>21.161643835616438</v>
      </c>
      <c r="H139" s="50">
        <v>18</v>
      </c>
      <c r="I139">
        <f t="shared" si="5"/>
        <v>4.9899999999999993</v>
      </c>
      <c r="J139">
        <v>4.88</v>
      </c>
      <c r="K139">
        <v>9.8699999999999992</v>
      </c>
      <c r="L139">
        <f t="shared" si="4"/>
        <v>72.948328267477208</v>
      </c>
    </row>
    <row r="140" spans="1:12">
      <c r="A140" s="50" t="s">
        <v>162</v>
      </c>
      <c r="B140" s="50">
        <v>2022</v>
      </c>
      <c r="C140" s="82">
        <v>44694</v>
      </c>
      <c r="D140" s="50" t="s">
        <v>66</v>
      </c>
      <c r="E140" s="68" t="s">
        <v>132</v>
      </c>
      <c r="F140" s="68" t="s">
        <v>113</v>
      </c>
      <c r="G140" s="13">
        <f>(C140-VLOOKUP(E140,Riders!$A$2:$C$296,2,FALSE))/365</f>
        <v>22.849315068493151</v>
      </c>
      <c r="H140" s="50">
        <v>19</v>
      </c>
      <c r="I140">
        <f t="shared" si="5"/>
        <v>4.9880000000000004</v>
      </c>
      <c r="J140">
        <v>4.8869999999999996</v>
      </c>
      <c r="K140">
        <v>9.875</v>
      </c>
      <c r="L140">
        <f t="shared" si="4"/>
        <v>72.911392405063296</v>
      </c>
    </row>
    <row r="141" spans="1:12">
      <c r="A141" s="50" t="s">
        <v>162</v>
      </c>
      <c r="B141" s="50">
        <v>2022</v>
      </c>
      <c r="C141" s="82">
        <v>44694</v>
      </c>
      <c r="D141" s="50" t="s">
        <v>66</v>
      </c>
      <c r="E141" s="68" t="s">
        <v>105</v>
      </c>
      <c r="F141" s="68" t="s">
        <v>39</v>
      </c>
      <c r="G141" s="13">
        <f>(C141-VLOOKUP(E141,Riders!$A$2:$C$296,2,FALSE))/365</f>
        <v>23.367123287671234</v>
      </c>
      <c r="H141" s="50">
        <v>20</v>
      </c>
      <c r="I141">
        <f t="shared" si="5"/>
        <v>4.9459999999999997</v>
      </c>
      <c r="J141">
        <v>4.9390000000000001</v>
      </c>
      <c r="K141">
        <v>9.8849999999999998</v>
      </c>
      <c r="L141">
        <f t="shared" si="4"/>
        <v>72.837632776934754</v>
      </c>
    </row>
    <row r="142" spans="1:12">
      <c r="A142" s="50" t="s">
        <v>162</v>
      </c>
      <c r="B142" s="50">
        <v>2022</v>
      </c>
      <c r="C142" s="82">
        <v>44694</v>
      </c>
      <c r="D142" s="50" t="s">
        <v>66</v>
      </c>
      <c r="E142" s="68" t="s">
        <v>98</v>
      </c>
      <c r="F142" s="68" t="s">
        <v>168</v>
      </c>
      <c r="G142" s="13">
        <f>(C142-VLOOKUP(E142,Riders!$A$2:$C$296,2,FALSE))/365</f>
        <v>28.372602739726027</v>
      </c>
      <c r="H142" s="50">
        <v>21</v>
      </c>
      <c r="I142">
        <f t="shared" si="5"/>
        <v>5.0129999999999999</v>
      </c>
      <c r="J142">
        <v>4.8819999999999997</v>
      </c>
      <c r="K142">
        <v>9.8949999999999996</v>
      </c>
      <c r="L142">
        <f t="shared" si="4"/>
        <v>72.764022233451243</v>
      </c>
    </row>
    <row r="143" spans="1:12">
      <c r="A143" s="50" t="s">
        <v>162</v>
      </c>
      <c r="B143" s="50">
        <v>2022</v>
      </c>
      <c r="C143" s="82">
        <v>44694</v>
      </c>
      <c r="D143" s="50" t="s">
        <v>66</v>
      </c>
      <c r="E143" s="68" t="s">
        <v>173</v>
      </c>
      <c r="F143" s="68" t="s">
        <v>46</v>
      </c>
      <c r="G143" s="13">
        <f>(C143-VLOOKUP(E143,Riders!$A$2:$C$296,2,FALSE))/365</f>
        <v>22.717808219178082</v>
      </c>
      <c r="H143" s="50">
        <v>22</v>
      </c>
      <c r="I143">
        <f t="shared" si="5"/>
        <v>5.0089999999999995</v>
      </c>
      <c r="J143">
        <v>4.9340000000000002</v>
      </c>
      <c r="K143">
        <v>9.9429999999999996</v>
      </c>
      <c r="L143">
        <f t="shared" si="4"/>
        <v>72.412752690334912</v>
      </c>
    </row>
    <row r="144" spans="1:12">
      <c r="A144" s="50" t="s">
        <v>162</v>
      </c>
      <c r="B144" s="50">
        <v>2022</v>
      </c>
      <c r="C144" s="82">
        <v>44694</v>
      </c>
      <c r="D144" s="50" t="s">
        <v>66</v>
      </c>
      <c r="E144" s="68" t="s">
        <v>50</v>
      </c>
      <c r="F144" s="68" t="s">
        <v>44</v>
      </c>
      <c r="G144" s="13">
        <f>(C144-VLOOKUP(E144,Riders!$A$2:$C$296,2,FALSE))/365</f>
        <v>27.832876712328765</v>
      </c>
      <c r="H144" s="50">
        <v>23</v>
      </c>
      <c r="I144">
        <f t="shared" si="5"/>
        <v>5.0199999999999996</v>
      </c>
      <c r="J144">
        <v>4.9290000000000003</v>
      </c>
      <c r="K144">
        <v>9.9489999999999998</v>
      </c>
      <c r="L144">
        <f t="shared" si="4"/>
        <v>72.369082319831136</v>
      </c>
    </row>
    <row r="145" spans="1:12">
      <c r="A145" s="50" t="s">
        <v>162</v>
      </c>
      <c r="B145" s="50">
        <v>2022</v>
      </c>
      <c r="C145" s="82">
        <v>44694</v>
      </c>
      <c r="D145" s="50" t="s">
        <v>66</v>
      </c>
      <c r="E145" s="68" t="s">
        <v>36</v>
      </c>
      <c r="F145" s="68" t="s">
        <v>37</v>
      </c>
      <c r="G145" s="13">
        <f>(C145-VLOOKUP(E145,Riders!$A$2:$C$296,2,FALSE))/365</f>
        <v>23.975342465753425</v>
      </c>
      <c r="H145" s="50">
        <v>24</v>
      </c>
      <c r="I145">
        <f t="shared" si="5"/>
        <v>5.0429999999999993</v>
      </c>
      <c r="J145">
        <v>5</v>
      </c>
      <c r="K145">
        <v>10.042999999999999</v>
      </c>
      <c r="L145">
        <f t="shared" si="4"/>
        <v>71.691725580005979</v>
      </c>
    </row>
    <row r="146" spans="1:12">
      <c r="A146" s="50" t="s">
        <v>162</v>
      </c>
      <c r="B146" s="50">
        <v>2022</v>
      </c>
      <c r="C146" s="82">
        <v>44694</v>
      </c>
      <c r="D146" s="50" t="s">
        <v>66</v>
      </c>
      <c r="E146" s="68" t="s">
        <v>742</v>
      </c>
      <c r="F146" s="68" t="s">
        <v>42</v>
      </c>
      <c r="G146" s="13">
        <f>(C146-VLOOKUP(E146,Riders!$A$2:$C$296,2,FALSE))/365</f>
        <v>28.802739726027397</v>
      </c>
      <c r="H146" s="50">
        <v>25</v>
      </c>
      <c r="I146">
        <f t="shared" si="5"/>
        <v>5.1319999999999997</v>
      </c>
      <c r="J146">
        <v>5.0060000000000002</v>
      </c>
      <c r="K146">
        <v>10.138</v>
      </c>
      <c r="L146">
        <f t="shared" si="4"/>
        <v>71.019925034523581</v>
      </c>
    </row>
    <row r="147" spans="1:12">
      <c r="A147" s="50" t="s">
        <v>162</v>
      </c>
      <c r="B147" s="50">
        <v>2022</v>
      </c>
      <c r="C147" s="82">
        <v>44694</v>
      </c>
      <c r="D147" s="50" t="s">
        <v>66</v>
      </c>
      <c r="E147" s="68" t="s">
        <v>174</v>
      </c>
      <c r="F147" s="68" t="s">
        <v>37</v>
      </c>
      <c r="G147" s="13">
        <f>(C147-VLOOKUP(E147,Riders!$A$2:$C$296,2,FALSE))/365</f>
        <v>32.010958904109586</v>
      </c>
      <c r="H147" s="50">
        <v>26</v>
      </c>
      <c r="I147">
        <f t="shared" si="5"/>
        <v>5.0970000000000004</v>
      </c>
      <c r="J147">
        <v>5.0430000000000001</v>
      </c>
      <c r="K147">
        <v>10.14</v>
      </c>
      <c r="L147">
        <f t="shared" si="4"/>
        <v>71.005917159763314</v>
      </c>
    </row>
    <row r="148" spans="1:12">
      <c r="A148" s="50" t="s">
        <v>162</v>
      </c>
      <c r="B148" s="50">
        <v>2022</v>
      </c>
      <c r="C148" s="82">
        <v>44694</v>
      </c>
      <c r="D148" s="50" t="s">
        <v>66</v>
      </c>
      <c r="E148" s="68" t="s">
        <v>103</v>
      </c>
      <c r="F148" s="68" t="s">
        <v>104</v>
      </c>
      <c r="G148" s="13" t="e">
        <f>(C148-VLOOKUP(E148,Riders!$A$2:$C$296,2,FALSE))/365</f>
        <v>#N/A</v>
      </c>
      <c r="H148" s="50">
        <v>27</v>
      </c>
      <c r="I148">
        <f t="shared" si="5"/>
        <v>5.1589999999999998</v>
      </c>
      <c r="J148">
        <v>4.9889999999999999</v>
      </c>
      <c r="K148">
        <v>10.148</v>
      </c>
      <c r="L148">
        <f t="shared" si="4"/>
        <v>70.949940875049279</v>
      </c>
    </row>
    <row r="149" spans="1:12">
      <c r="A149" s="50" t="s">
        <v>162</v>
      </c>
      <c r="B149" s="50">
        <v>2022</v>
      </c>
      <c r="C149" s="82">
        <v>44694</v>
      </c>
      <c r="D149" s="50" t="s">
        <v>66</v>
      </c>
      <c r="E149" s="68" t="s">
        <v>62</v>
      </c>
      <c r="F149" s="68" t="s">
        <v>63</v>
      </c>
      <c r="G149" s="13" t="e">
        <f>(C149-VLOOKUP(E149,Riders!$A$2:$C$296,2,FALSE))/365</f>
        <v>#N/A</v>
      </c>
      <c r="H149" s="50">
        <v>28</v>
      </c>
      <c r="I149">
        <f t="shared" si="5"/>
        <v>5.1049999999999995</v>
      </c>
      <c r="J149">
        <v>5.0659999999999998</v>
      </c>
      <c r="K149">
        <v>10.170999999999999</v>
      </c>
      <c r="L149">
        <f t="shared" ref="L149:L156" si="6">3.6*200/K149</f>
        <v>70.789499557565634</v>
      </c>
    </row>
    <row r="150" spans="1:12">
      <c r="A150" s="50" t="s">
        <v>162</v>
      </c>
      <c r="B150" s="50">
        <v>2022</v>
      </c>
      <c r="C150" s="82">
        <v>44694</v>
      </c>
      <c r="D150" s="50" t="s">
        <v>66</v>
      </c>
      <c r="E150" s="68" t="s">
        <v>148</v>
      </c>
      <c r="F150" s="68" t="s">
        <v>56</v>
      </c>
      <c r="G150" s="13" t="e">
        <f>(C150-VLOOKUP(E150,Riders!$A$2:$C$296,2,FALSE))/365</f>
        <v>#N/A</v>
      </c>
      <c r="H150" s="50">
        <v>29</v>
      </c>
      <c r="I150">
        <f t="shared" si="5"/>
        <v>5.19</v>
      </c>
      <c r="J150">
        <v>5.0940000000000003</v>
      </c>
      <c r="K150">
        <v>10.284000000000001</v>
      </c>
      <c r="L150">
        <f t="shared" si="6"/>
        <v>70.01166861143524</v>
      </c>
    </row>
    <row r="151" spans="1:12">
      <c r="A151" s="50" t="s">
        <v>162</v>
      </c>
      <c r="B151" s="50">
        <v>2022</v>
      </c>
      <c r="C151" s="82">
        <v>44694</v>
      </c>
      <c r="D151" s="50" t="s">
        <v>66</v>
      </c>
      <c r="E151" s="68" t="s">
        <v>163</v>
      </c>
      <c r="F151" s="68" t="s">
        <v>164</v>
      </c>
      <c r="G151" s="13" t="e">
        <f>(C151-VLOOKUP(E151,Riders!$A$2:$C$296,2,FALSE))/365</f>
        <v>#N/A</v>
      </c>
      <c r="H151" s="50">
        <v>30</v>
      </c>
      <c r="I151">
        <f t="shared" si="5"/>
        <v>5.2110000000000003</v>
      </c>
      <c r="J151">
        <v>5.0730000000000004</v>
      </c>
      <c r="K151">
        <v>10.284000000000001</v>
      </c>
      <c r="L151">
        <f t="shared" si="6"/>
        <v>70.01166861143524</v>
      </c>
    </row>
    <row r="152" spans="1:12">
      <c r="A152" s="50" t="s">
        <v>162</v>
      </c>
      <c r="B152" s="50">
        <v>2022</v>
      </c>
      <c r="C152" s="82">
        <v>44694</v>
      </c>
      <c r="D152" s="50" t="s">
        <v>66</v>
      </c>
      <c r="E152" s="68" t="s">
        <v>684</v>
      </c>
      <c r="F152" s="68" t="s">
        <v>95</v>
      </c>
      <c r="G152" s="13">
        <f>(C152-VLOOKUP(E152,Riders!$A$2:$C$296,2,FALSE))/365</f>
        <v>24.4986301369863</v>
      </c>
      <c r="H152" s="50">
        <v>31</v>
      </c>
      <c r="I152">
        <f t="shared" si="5"/>
        <v>5.2009999999999996</v>
      </c>
      <c r="J152">
        <v>5.1420000000000003</v>
      </c>
      <c r="K152">
        <v>10.343</v>
      </c>
      <c r="L152">
        <f t="shared" si="6"/>
        <v>69.612298172677171</v>
      </c>
    </row>
    <row r="153" spans="1:12">
      <c r="A153" s="50" t="s">
        <v>162</v>
      </c>
      <c r="B153" s="50">
        <v>2022</v>
      </c>
      <c r="C153" s="82">
        <v>44694</v>
      </c>
      <c r="D153" s="50" t="s">
        <v>66</v>
      </c>
      <c r="E153" s="68" t="s">
        <v>165</v>
      </c>
      <c r="F153" s="68" t="s">
        <v>166</v>
      </c>
      <c r="G153" s="61">
        <f>(C153-VLOOKUP(E153,Riders!$A$2:$C$296,2,FALSE))/365</f>
        <v>20.904109589041095</v>
      </c>
      <c r="H153" s="50">
        <v>32</v>
      </c>
      <c r="I153">
        <f t="shared" si="5"/>
        <v>5.2809999999999988</v>
      </c>
      <c r="J153">
        <v>5.1020000000000003</v>
      </c>
      <c r="K153">
        <v>10.382999999999999</v>
      </c>
      <c r="L153">
        <f t="shared" si="6"/>
        <v>69.344120196475018</v>
      </c>
    </row>
    <row r="154" spans="1:12">
      <c r="A154" s="1" t="s">
        <v>162</v>
      </c>
      <c r="B154" s="1">
        <v>2022</v>
      </c>
      <c r="C154" s="2">
        <v>44694</v>
      </c>
      <c r="D154" s="1" t="s">
        <v>66</v>
      </c>
      <c r="E154" s="1" t="s">
        <v>175</v>
      </c>
      <c r="F154" s="1" t="s">
        <v>82</v>
      </c>
      <c r="G154" s="13">
        <f>(C154-VLOOKUP(E154,Riders!$A$2:$C$296,2,FALSE))/365</f>
        <v>20.536986301369861</v>
      </c>
      <c r="H154" s="1">
        <v>33</v>
      </c>
      <c r="I154">
        <f t="shared" si="5"/>
        <v>5.2630000000000008</v>
      </c>
      <c r="J154">
        <v>5.1269999999999998</v>
      </c>
      <c r="K154">
        <v>10.39</v>
      </c>
      <c r="L154">
        <f t="shared" si="6"/>
        <v>69.297401347449465</v>
      </c>
    </row>
    <row r="155" spans="1:12">
      <c r="A155" s="1" t="s">
        <v>162</v>
      </c>
      <c r="B155" s="1">
        <v>2022</v>
      </c>
      <c r="C155" s="2">
        <v>44694</v>
      </c>
      <c r="D155" s="1" t="s">
        <v>66</v>
      </c>
      <c r="E155" s="1" t="s">
        <v>55</v>
      </c>
      <c r="F155" s="1" t="s">
        <v>56</v>
      </c>
      <c r="G155" s="13">
        <f>(C155-VLOOKUP(E155,Riders!$A$2:$C$296,2,FALSE))/365</f>
        <v>21.602739726027398</v>
      </c>
      <c r="H155" s="1">
        <v>34</v>
      </c>
      <c r="I155">
        <f t="shared" si="5"/>
        <v>5.3010000000000002</v>
      </c>
      <c r="J155">
        <v>5.1349999999999998</v>
      </c>
      <c r="K155">
        <v>10.436</v>
      </c>
      <c r="L155">
        <f t="shared" si="6"/>
        <v>68.991950939057105</v>
      </c>
    </row>
    <row r="156" spans="1:12">
      <c r="A156" s="1" t="s">
        <v>162</v>
      </c>
      <c r="B156" s="1">
        <v>2022</v>
      </c>
      <c r="C156" s="2">
        <v>44694</v>
      </c>
      <c r="D156" s="1" t="s">
        <v>66</v>
      </c>
      <c r="E156" s="1" t="s">
        <v>170</v>
      </c>
      <c r="F156" s="1" t="s">
        <v>164</v>
      </c>
      <c r="G156" s="13">
        <f>(C156-VLOOKUP(E156,Riders!$A$2:$C$1999,2,FALSE))/365</f>
        <v>22.008219178082193</v>
      </c>
      <c r="H156" s="1">
        <v>35</v>
      </c>
      <c r="I156">
        <f t="shared" si="5"/>
        <v>5.306</v>
      </c>
      <c r="J156">
        <v>5.181</v>
      </c>
      <c r="K156">
        <v>10.487</v>
      </c>
      <c r="L156">
        <f t="shared" si="6"/>
        <v>68.656431772670928</v>
      </c>
    </row>
    <row r="157" spans="1:12">
      <c r="A157" s="1" t="s">
        <v>65</v>
      </c>
      <c r="B157" s="1">
        <v>2022</v>
      </c>
      <c r="C157" s="124">
        <v>44675</v>
      </c>
      <c r="D157" s="1" t="s">
        <v>66</v>
      </c>
      <c r="E157" s="3" t="s">
        <v>92</v>
      </c>
      <c r="F157" s="3" t="s">
        <v>23</v>
      </c>
      <c r="G157" s="13">
        <f>(C157-VLOOKUP(E157,Riders!$A$2:$C$1999,2,FALSE))/365</f>
        <v>25.12876712328767</v>
      </c>
      <c r="H157" s="1">
        <v>1</v>
      </c>
      <c r="I157">
        <v>4.6920000000000002</v>
      </c>
      <c r="J157" s="51">
        <f t="shared" ref="J157:J196" si="7">K157-I157</f>
        <v>4.7409734828634313</v>
      </c>
      <c r="K157" s="51">
        <f t="shared" ref="K157:K196" si="8">3.6*200/L157</f>
        <v>9.4329734828634315</v>
      </c>
      <c r="L157">
        <v>76.328000000000003</v>
      </c>
    </row>
    <row r="158" spans="1:12">
      <c r="A158" s="1" t="s">
        <v>65</v>
      </c>
      <c r="B158" s="1">
        <v>2022</v>
      </c>
      <c r="C158" s="124">
        <v>44675</v>
      </c>
      <c r="D158" s="1" t="s">
        <v>66</v>
      </c>
      <c r="E158" s="3" t="s">
        <v>128</v>
      </c>
      <c r="F158" s="3" t="s">
        <v>104</v>
      </c>
      <c r="G158" s="13">
        <f>(C158-VLOOKUP(E158,Riders!$A$2:$C$1999,2,FALSE))/365</f>
        <v>23.6</v>
      </c>
      <c r="H158" s="1">
        <v>2</v>
      </c>
      <c r="I158">
        <v>4.6929999999999996</v>
      </c>
      <c r="J158" s="51">
        <f t="shared" si="7"/>
        <v>4.8599992437208943</v>
      </c>
      <c r="K158" s="51">
        <f t="shared" si="8"/>
        <v>9.5529992437208939</v>
      </c>
      <c r="L158">
        <v>75.369</v>
      </c>
    </row>
    <row r="159" spans="1:12">
      <c r="A159" s="1" t="s">
        <v>65</v>
      </c>
      <c r="B159" s="1">
        <v>2022</v>
      </c>
      <c r="C159" s="124">
        <v>44675</v>
      </c>
      <c r="D159" s="1" t="s">
        <v>66</v>
      </c>
      <c r="E159" s="3" t="s">
        <v>112</v>
      </c>
      <c r="F159" s="3" t="s">
        <v>113</v>
      </c>
      <c r="G159" s="13">
        <f>(C159-VLOOKUP(E159,Riders!$A$2:$C$1999,2,FALSE))/365</f>
        <v>25.019178082191782</v>
      </c>
      <c r="H159" s="1">
        <v>3</v>
      </c>
      <c r="I159">
        <v>4.7519999999999998</v>
      </c>
      <c r="J159" s="51">
        <f t="shared" si="7"/>
        <v>4.8569683704791133</v>
      </c>
      <c r="K159" s="51">
        <f t="shared" si="8"/>
        <v>9.6089683704791131</v>
      </c>
      <c r="L159">
        <v>74.930000000000007</v>
      </c>
    </row>
    <row r="160" spans="1:12">
      <c r="A160" s="1" t="s">
        <v>65</v>
      </c>
      <c r="B160" s="1">
        <v>2022</v>
      </c>
      <c r="C160" s="124">
        <v>44675</v>
      </c>
      <c r="D160" s="1" t="s">
        <v>66</v>
      </c>
      <c r="E160" s="3" t="s">
        <v>99</v>
      </c>
      <c r="F160" s="3" t="s">
        <v>27</v>
      </c>
      <c r="G160" s="13">
        <f>(C160-VLOOKUP(E160,Riders!$A$2:$C$1999,2,FALSE))/365</f>
        <v>25.032876712328768</v>
      </c>
      <c r="H160" s="1">
        <v>4</v>
      </c>
      <c r="I160">
        <v>4.7439999999999998</v>
      </c>
      <c r="J160" s="51">
        <f t="shared" si="7"/>
        <v>4.8699723064186617</v>
      </c>
      <c r="K160" s="51">
        <f t="shared" si="8"/>
        <v>9.6139723064186615</v>
      </c>
      <c r="L160">
        <v>74.891000000000005</v>
      </c>
    </row>
    <row r="161" spans="1:12">
      <c r="A161" s="1" t="s">
        <v>65</v>
      </c>
      <c r="B161" s="1">
        <v>2022</v>
      </c>
      <c r="C161" s="124">
        <v>44675</v>
      </c>
      <c r="D161" s="1" t="s">
        <v>66</v>
      </c>
      <c r="E161" s="3" t="s">
        <v>114</v>
      </c>
      <c r="F161" s="3" t="s">
        <v>102</v>
      </c>
      <c r="G161" s="13">
        <f>(C161-VLOOKUP(E161,Riders!$A$2:$C$1999,2,FALSE))/365</f>
        <v>22.202739726027396</v>
      </c>
      <c r="H161" s="1">
        <v>5</v>
      </c>
      <c r="I161">
        <v>4.7910000000000004</v>
      </c>
      <c r="J161" s="51">
        <f t="shared" si="7"/>
        <v>4.8409781675161518</v>
      </c>
      <c r="K161" s="51">
        <f t="shared" si="8"/>
        <v>9.6319781675161522</v>
      </c>
      <c r="L161">
        <v>74.751000000000005</v>
      </c>
    </row>
    <row r="162" spans="1:12">
      <c r="A162" s="1" t="s">
        <v>65</v>
      </c>
      <c r="B162" s="1">
        <v>2022</v>
      </c>
      <c r="C162" s="124">
        <v>44675</v>
      </c>
      <c r="D162" s="1" t="s">
        <v>66</v>
      </c>
      <c r="E162" s="3" t="s">
        <v>101</v>
      </c>
      <c r="F162" s="3" t="s">
        <v>102</v>
      </c>
      <c r="G162" s="13">
        <f>(C162-VLOOKUP(E162,Riders!$A$2:$C$1999,2,FALSE))/365</f>
        <v>23.035616438356165</v>
      </c>
      <c r="H162" s="1">
        <v>6</v>
      </c>
      <c r="I162">
        <v>4.8150000000000004</v>
      </c>
      <c r="J162" s="51">
        <f t="shared" si="7"/>
        <v>4.8609887651019337</v>
      </c>
      <c r="K162" s="51">
        <f t="shared" si="8"/>
        <v>9.6759887651019341</v>
      </c>
      <c r="L162">
        <v>74.411000000000001</v>
      </c>
    </row>
    <row r="163" spans="1:12">
      <c r="A163" s="1" t="s">
        <v>65</v>
      </c>
      <c r="B163" s="1">
        <v>2022</v>
      </c>
      <c r="C163" s="124">
        <v>44675</v>
      </c>
      <c r="D163" s="1" t="s">
        <v>66</v>
      </c>
      <c r="E163" s="3" t="s">
        <v>108</v>
      </c>
      <c r="F163" s="3" t="s">
        <v>109</v>
      </c>
      <c r="G163" s="13">
        <f>(C163-VLOOKUP(E163,Riders!$A$2:$C$1999,2,FALSE))/365</f>
        <v>28.531506849315068</v>
      </c>
      <c r="H163" s="1">
        <v>7</v>
      </c>
      <c r="I163">
        <v>4.8289999999999997</v>
      </c>
      <c r="J163" s="51">
        <f t="shared" si="7"/>
        <v>4.8979693735561538</v>
      </c>
      <c r="K163" s="51">
        <f t="shared" si="8"/>
        <v>9.7269693735561535</v>
      </c>
      <c r="L163">
        <v>74.021000000000001</v>
      </c>
    </row>
    <row r="164" spans="1:12">
      <c r="A164" s="1" t="s">
        <v>65</v>
      </c>
      <c r="B164" s="1">
        <v>2022</v>
      </c>
      <c r="C164" s="124">
        <v>44675</v>
      </c>
      <c r="D164" s="1" t="s">
        <v>66</v>
      </c>
      <c r="E164" s="3" t="s">
        <v>172</v>
      </c>
      <c r="F164" s="3" t="s">
        <v>42</v>
      </c>
      <c r="G164" s="13">
        <f>(C164-VLOOKUP(E164,Riders!$A$2:$C$1999,2,FALSE))/365</f>
        <v>23.526027397260275</v>
      </c>
      <c r="H164" s="1">
        <v>8</v>
      </c>
      <c r="I164">
        <v>4.8129999999999997</v>
      </c>
      <c r="J164" s="51">
        <f t="shared" si="7"/>
        <v>4.9180447357751058</v>
      </c>
      <c r="K164" s="51">
        <f t="shared" si="8"/>
        <v>9.7310447357751055</v>
      </c>
      <c r="L164">
        <v>73.989999999999995</v>
      </c>
    </row>
    <row r="165" spans="1:12">
      <c r="A165" s="1" t="s">
        <v>65</v>
      </c>
      <c r="B165" s="1">
        <v>2022</v>
      </c>
      <c r="C165" s="124">
        <v>44675</v>
      </c>
      <c r="D165" s="1" t="s">
        <v>66</v>
      </c>
      <c r="E165" s="3" t="s">
        <v>134</v>
      </c>
      <c r="F165" s="3" t="s">
        <v>33</v>
      </c>
      <c r="G165" s="13">
        <f>(C165-VLOOKUP(E165,Riders!$A$2:$C$1999,2,FALSE))/365</f>
        <v>22.523287671232875</v>
      </c>
      <c r="H165" s="1">
        <v>9</v>
      </c>
      <c r="I165">
        <v>4.8159999999999998</v>
      </c>
      <c r="J165" s="51">
        <f t="shared" si="7"/>
        <v>4.9239962122236962</v>
      </c>
      <c r="K165" s="51">
        <f t="shared" si="8"/>
        <v>9.739996212223696</v>
      </c>
      <c r="L165">
        <v>73.921999999999997</v>
      </c>
    </row>
    <row r="166" spans="1:12">
      <c r="A166" s="1" t="s">
        <v>65</v>
      </c>
      <c r="B166" s="1">
        <v>2022</v>
      </c>
      <c r="C166" s="124">
        <v>44675</v>
      </c>
      <c r="D166" s="1" t="s">
        <v>66</v>
      </c>
      <c r="E166" s="3" t="s">
        <v>40</v>
      </c>
      <c r="F166" s="3" t="s">
        <v>29</v>
      </c>
      <c r="G166" s="13">
        <f>(C166-VLOOKUP(E166,Riders!$A$2:$C$1999,2,FALSE))/365</f>
        <v>26.273972602739725</v>
      </c>
      <c r="H166" s="1">
        <v>10</v>
      </c>
      <c r="I166">
        <v>4.8380000000000001</v>
      </c>
      <c r="J166" s="51">
        <f t="shared" si="7"/>
        <v>4.9280223804679553</v>
      </c>
      <c r="K166" s="51">
        <f t="shared" si="8"/>
        <v>9.7660223804679553</v>
      </c>
      <c r="L166">
        <v>73.724999999999994</v>
      </c>
    </row>
    <row r="167" spans="1:12">
      <c r="A167" s="1" t="s">
        <v>65</v>
      </c>
      <c r="B167" s="1">
        <v>2022</v>
      </c>
      <c r="C167" s="124">
        <v>44675</v>
      </c>
      <c r="D167" s="1" t="s">
        <v>66</v>
      </c>
      <c r="E167" s="3" t="s">
        <v>171</v>
      </c>
      <c r="F167" s="3" t="s">
        <v>82</v>
      </c>
      <c r="G167" s="13">
        <f>(C167-VLOOKUP(E167,Riders!$A$2:$C$1999,2,FALSE))/365</f>
        <v>31.830136986301369</v>
      </c>
      <c r="H167" s="1">
        <v>11</v>
      </c>
      <c r="I167">
        <v>4.83</v>
      </c>
      <c r="J167" s="51">
        <f t="shared" si="7"/>
        <v>4.941986970684038</v>
      </c>
      <c r="K167" s="51">
        <f t="shared" si="8"/>
        <v>9.7719869706840381</v>
      </c>
      <c r="L167">
        <v>73.680000000000007</v>
      </c>
    </row>
    <row r="168" spans="1:12">
      <c r="A168" s="1" t="s">
        <v>65</v>
      </c>
      <c r="B168" s="1">
        <v>2022</v>
      </c>
      <c r="C168" s="124">
        <v>44675</v>
      </c>
      <c r="D168" s="1" t="s">
        <v>66</v>
      </c>
      <c r="E168" s="3" t="s">
        <v>132</v>
      </c>
      <c r="F168" s="3" t="s">
        <v>75</v>
      </c>
      <c r="G168" s="13">
        <f>(C168-VLOOKUP(E168,Riders!$A$2:$C$1999,2,FALSE))/365</f>
        <v>22.797260273972604</v>
      </c>
      <c r="H168" s="1">
        <v>12</v>
      </c>
      <c r="I168">
        <v>4.8499999999999996</v>
      </c>
      <c r="J168" s="51">
        <f t="shared" si="7"/>
        <v>4.9780098280098279</v>
      </c>
      <c r="K168" s="51">
        <f t="shared" si="8"/>
        <v>9.8280098280098276</v>
      </c>
      <c r="L168">
        <v>73.260000000000005</v>
      </c>
    </row>
    <row r="169" spans="1:12">
      <c r="A169" s="1" t="s">
        <v>65</v>
      </c>
      <c r="B169" s="1">
        <v>2022</v>
      </c>
      <c r="C169" s="124">
        <v>44675</v>
      </c>
      <c r="D169" s="1" t="s">
        <v>66</v>
      </c>
      <c r="E169" s="3" t="s">
        <v>67</v>
      </c>
      <c r="F169" s="3" t="s">
        <v>31</v>
      </c>
      <c r="G169" s="13">
        <f>(C169-VLOOKUP(E169,Riders!$A$2:$C$1999,2,FALSE))/365</f>
        <v>28.493150684931507</v>
      </c>
      <c r="H169" s="1">
        <v>13</v>
      </c>
      <c r="I169">
        <v>4.8739999999999997</v>
      </c>
      <c r="J169" s="51">
        <f t="shared" si="7"/>
        <v>4.9770035709887948</v>
      </c>
      <c r="K169" s="51">
        <f t="shared" si="8"/>
        <v>9.8510035709887944</v>
      </c>
      <c r="L169">
        <v>73.088999999999999</v>
      </c>
    </row>
    <row r="170" spans="1:12">
      <c r="A170" s="1" t="s">
        <v>65</v>
      </c>
      <c r="B170" s="1">
        <v>2022</v>
      </c>
      <c r="C170" s="124">
        <v>44675</v>
      </c>
      <c r="D170" s="1" t="s">
        <v>66</v>
      </c>
      <c r="E170" s="3" t="s">
        <v>125</v>
      </c>
      <c r="F170" s="3" t="s">
        <v>113</v>
      </c>
      <c r="G170" s="13">
        <f>(C170-VLOOKUP(E170,Riders!$A$2:$C$1999,2,FALSE))/365</f>
        <v>25.205479452054796</v>
      </c>
      <c r="H170" s="1">
        <v>14</v>
      </c>
      <c r="I170">
        <v>4.8819999999999997</v>
      </c>
      <c r="J170" s="51">
        <f t="shared" si="7"/>
        <v>5.0079740388181477</v>
      </c>
      <c r="K170" s="51">
        <f t="shared" si="8"/>
        <v>9.8899740388181474</v>
      </c>
      <c r="L170">
        <v>72.801000000000002</v>
      </c>
    </row>
    <row r="171" spans="1:12">
      <c r="A171" s="1" t="s">
        <v>65</v>
      </c>
      <c r="B171" s="1">
        <v>2022</v>
      </c>
      <c r="C171" s="124">
        <v>44675</v>
      </c>
      <c r="D171" s="1" t="s">
        <v>66</v>
      </c>
      <c r="E171" s="3" t="s">
        <v>100</v>
      </c>
      <c r="F171" s="3" t="s">
        <v>44</v>
      </c>
      <c r="G171" s="13">
        <f>(C171-VLOOKUP(E171,Riders!$A$2:$C$1999,2,FALSE))/365</f>
        <v>23.504109589041096</v>
      </c>
      <c r="H171" s="1">
        <v>15</v>
      </c>
      <c r="I171">
        <v>4.8920000000000003</v>
      </c>
      <c r="J171" s="51">
        <f t="shared" si="7"/>
        <v>5.0059956558796825</v>
      </c>
      <c r="K171" s="51">
        <f t="shared" si="8"/>
        <v>9.8979956558796829</v>
      </c>
      <c r="L171">
        <v>72.742000000000004</v>
      </c>
    </row>
    <row r="172" spans="1:12">
      <c r="A172" s="1" t="s">
        <v>65</v>
      </c>
      <c r="B172" s="1">
        <v>2022</v>
      </c>
      <c r="C172" s="124">
        <v>44675</v>
      </c>
      <c r="D172" s="1" t="s">
        <v>66</v>
      </c>
      <c r="E172" s="3" t="s">
        <v>93</v>
      </c>
      <c r="F172" s="3" t="s">
        <v>52</v>
      </c>
      <c r="G172" s="13">
        <f>(C172-VLOOKUP(E172,Riders!$A$2:$C$1999,2,FALSE))/365</f>
        <v>26.427397260273974</v>
      </c>
      <c r="H172" s="1">
        <v>16</v>
      </c>
      <c r="I172">
        <v>4.8979999999999997</v>
      </c>
      <c r="J172" s="51">
        <f t="shared" si="7"/>
        <v>5.0050328037961638</v>
      </c>
      <c r="K172" s="51">
        <f t="shared" si="8"/>
        <v>9.9030328037961635</v>
      </c>
      <c r="L172">
        <v>72.704999999999998</v>
      </c>
    </row>
    <row r="173" spans="1:12">
      <c r="A173" s="1" t="s">
        <v>65</v>
      </c>
      <c r="B173" s="1">
        <v>2022</v>
      </c>
      <c r="C173" s="124">
        <v>44675</v>
      </c>
      <c r="D173" s="1" t="s">
        <v>66</v>
      </c>
      <c r="E173" s="3" t="s">
        <v>26</v>
      </c>
      <c r="F173" s="3" t="s">
        <v>27</v>
      </c>
      <c r="G173" s="13">
        <f>(C173-VLOOKUP(E173,Riders!$A$2:$C$1999,2,FALSE))/365</f>
        <v>24.586301369863012</v>
      </c>
      <c r="H173" s="1">
        <v>17</v>
      </c>
      <c r="I173">
        <v>4.9050000000000002</v>
      </c>
      <c r="J173" s="51">
        <f t="shared" si="7"/>
        <v>5.0220636572957025</v>
      </c>
      <c r="K173" s="51">
        <f t="shared" si="8"/>
        <v>9.9270636572957027</v>
      </c>
      <c r="L173">
        <v>72.528999999999996</v>
      </c>
    </row>
    <row r="174" spans="1:12">
      <c r="A174" s="1" t="s">
        <v>65</v>
      </c>
      <c r="B174" s="1">
        <v>2022</v>
      </c>
      <c r="C174" s="124">
        <v>44675</v>
      </c>
      <c r="D174" s="1" t="s">
        <v>66</v>
      </c>
      <c r="E174" s="3" t="s">
        <v>167</v>
      </c>
      <c r="F174" s="3" t="s">
        <v>46</v>
      </c>
      <c r="G174" s="13">
        <f>(C174-VLOOKUP(E174,Riders!$A$2:$C$1999,2,FALSE))/365</f>
        <v>32.31232876712329</v>
      </c>
      <c r="H174" s="1">
        <v>18</v>
      </c>
      <c r="I174">
        <v>4.9160000000000004</v>
      </c>
      <c r="J174" s="51">
        <f t="shared" si="7"/>
        <v>5.0120218416480498</v>
      </c>
      <c r="K174" s="51">
        <f t="shared" si="8"/>
        <v>9.9280218416480501</v>
      </c>
      <c r="L174">
        <v>72.522000000000006</v>
      </c>
    </row>
    <row r="175" spans="1:12">
      <c r="A175" s="1" t="s">
        <v>65</v>
      </c>
      <c r="B175" s="1">
        <v>2022</v>
      </c>
      <c r="C175" s="124">
        <v>44675</v>
      </c>
      <c r="D175" s="1" t="s">
        <v>66</v>
      </c>
      <c r="E175" s="3" t="s">
        <v>173</v>
      </c>
      <c r="F175" s="3" t="s">
        <v>46</v>
      </c>
      <c r="G175" s="13">
        <f>(C175-VLOOKUP(E175,Riders!$A$2:$C$1999,2,FALSE))/365</f>
        <v>22.665753424657535</v>
      </c>
      <c r="H175" s="1">
        <v>19</v>
      </c>
      <c r="I175">
        <v>4.9050000000000002</v>
      </c>
      <c r="J175" s="51">
        <f t="shared" si="7"/>
        <v>5.0230218416480499</v>
      </c>
      <c r="K175" s="51">
        <f t="shared" si="8"/>
        <v>9.9280218416480501</v>
      </c>
      <c r="L175">
        <v>72.522000000000006</v>
      </c>
    </row>
    <row r="176" spans="1:12">
      <c r="A176" s="1" t="s">
        <v>65</v>
      </c>
      <c r="B176" s="1">
        <v>2022</v>
      </c>
      <c r="C176" s="124">
        <v>44675</v>
      </c>
      <c r="D176" s="1" t="s">
        <v>66</v>
      </c>
      <c r="E176" s="3" t="s">
        <v>47</v>
      </c>
      <c r="F176" s="3" t="s">
        <v>33</v>
      </c>
      <c r="G176" s="13">
        <f>(C176-VLOOKUP(E176,Riders!$A$2:$C$1999,2,FALSE))/365</f>
        <v>25.402739726027399</v>
      </c>
      <c r="H176" s="1">
        <v>20</v>
      </c>
      <c r="I176">
        <v>4.9109999999999996</v>
      </c>
      <c r="J176" s="51">
        <f t="shared" si="7"/>
        <v>5.0450275450095425</v>
      </c>
      <c r="K176" s="51">
        <f t="shared" si="8"/>
        <v>9.9560275450095421</v>
      </c>
      <c r="L176">
        <v>72.317999999999998</v>
      </c>
    </row>
    <row r="177" spans="1:12">
      <c r="A177" s="1" t="s">
        <v>65</v>
      </c>
      <c r="B177" s="1">
        <v>2022</v>
      </c>
      <c r="C177" s="124">
        <v>44675</v>
      </c>
      <c r="D177" s="1" t="s">
        <v>66</v>
      </c>
      <c r="E177" s="3" t="s">
        <v>295</v>
      </c>
      <c r="F177" s="3" t="s">
        <v>228</v>
      </c>
      <c r="G177" s="13">
        <f>(C177-VLOOKUP(E177,Riders!$A$2:$C$1999,2,FALSE))/365</f>
        <v>24.38082191780822</v>
      </c>
      <c r="H177" s="1">
        <v>21</v>
      </c>
      <c r="I177">
        <v>4.9390000000000001</v>
      </c>
      <c r="J177" s="51">
        <f t="shared" si="7"/>
        <v>5.0330229356527525</v>
      </c>
      <c r="K177" s="51">
        <f t="shared" si="8"/>
        <v>9.9720229356527526</v>
      </c>
      <c r="L177">
        <v>72.201999999999998</v>
      </c>
    </row>
    <row r="178" spans="1:12">
      <c r="A178" s="1" t="s">
        <v>65</v>
      </c>
      <c r="B178" s="1">
        <v>2022</v>
      </c>
      <c r="C178" s="124">
        <v>44675</v>
      </c>
      <c r="D178" s="1" t="s">
        <v>66</v>
      </c>
      <c r="E178" s="3" t="s">
        <v>537</v>
      </c>
      <c r="F178" s="3" t="s">
        <v>23</v>
      </c>
      <c r="G178" s="13">
        <f>(C178-VLOOKUP(E178,Riders!$A$2:$C$1999,2,FALSE))/365</f>
        <v>21.109589041095891</v>
      </c>
      <c r="H178" s="1">
        <v>22</v>
      </c>
      <c r="I178">
        <v>4.9210000000000003</v>
      </c>
      <c r="J178" s="51">
        <f t="shared" si="7"/>
        <v>5.0540623441396493</v>
      </c>
      <c r="K178" s="51">
        <f t="shared" si="8"/>
        <v>9.9750623441396495</v>
      </c>
      <c r="L178">
        <v>72.180000000000007</v>
      </c>
    </row>
    <row r="179" spans="1:12">
      <c r="A179" s="1" t="s">
        <v>65</v>
      </c>
      <c r="B179" s="1">
        <v>2022</v>
      </c>
      <c r="C179" s="124">
        <v>44675</v>
      </c>
      <c r="D179" s="1" t="s">
        <v>66</v>
      </c>
      <c r="E179" s="3" t="s">
        <v>50</v>
      </c>
      <c r="F179" s="3" t="s">
        <v>44</v>
      </c>
      <c r="G179" s="13">
        <f>(C179-VLOOKUP(E179,Riders!$A$2:$C$1999,2,FALSE))/365</f>
        <v>27.780821917808218</v>
      </c>
      <c r="H179" s="1">
        <v>23</v>
      </c>
      <c r="I179">
        <v>4.9370000000000003</v>
      </c>
      <c r="J179" s="51">
        <f t="shared" si="7"/>
        <v>5.0419333629005427</v>
      </c>
      <c r="K179" s="51">
        <f t="shared" si="8"/>
        <v>9.978933362900543</v>
      </c>
      <c r="L179">
        <v>72.152000000000001</v>
      </c>
    </row>
    <row r="180" spans="1:12">
      <c r="A180" s="1" t="s">
        <v>65</v>
      </c>
      <c r="B180" s="1">
        <v>2022</v>
      </c>
      <c r="C180" s="124">
        <v>44675</v>
      </c>
      <c r="D180" s="1" t="s">
        <v>66</v>
      </c>
      <c r="E180" s="3" t="s">
        <v>179</v>
      </c>
      <c r="F180" s="3" t="s">
        <v>142</v>
      </c>
      <c r="G180" s="13">
        <f>(C180-VLOOKUP(E180,Riders!$A$2:$C$1999,2,FALSE))/365</f>
        <v>20.515068493150686</v>
      </c>
      <c r="H180" s="1">
        <v>24</v>
      </c>
      <c r="I180">
        <v>4.9870000000000001</v>
      </c>
      <c r="J180" s="51">
        <f t="shared" si="7"/>
        <v>5.007031342392736</v>
      </c>
      <c r="K180" s="51">
        <f t="shared" si="8"/>
        <v>9.9940313423927361</v>
      </c>
      <c r="L180">
        <v>72.043000000000006</v>
      </c>
    </row>
    <row r="181" spans="1:12">
      <c r="A181" s="1" t="s">
        <v>65</v>
      </c>
      <c r="B181" s="1">
        <v>2022</v>
      </c>
      <c r="C181" s="124">
        <v>44675</v>
      </c>
      <c r="D181" s="1" t="s">
        <v>66</v>
      </c>
      <c r="E181" s="3" t="s">
        <v>180</v>
      </c>
      <c r="F181" s="3" t="s">
        <v>168</v>
      </c>
      <c r="G181" s="13">
        <f>(C181-VLOOKUP(E181,Riders!$A$2:$C$1999,2,FALSE))/365</f>
        <v>29.6</v>
      </c>
      <c r="H181" s="1">
        <v>25</v>
      </c>
      <c r="I181">
        <v>4.9340000000000002</v>
      </c>
      <c r="J181" s="51">
        <f t="shared" si="7"/>
        <v>5.0829732045966773</v>
      </c>
      <c r="K181" s="51">
        <f t="shared" si="8"/>
        <v>10.016973204596678</v>
      </c>
      <c r="L181">
        <v>71.878</v>
      </c>
    </row>
    <row r="182" spans="1:12">
      <c r="A182" s="1" t="s">
        <v>65</v>
      </c>
      <c r="B182" s="1">
        <v>2022</v>
      </c>
      <c r="C182" s="124">
        <v>44675</v>
      </c>
      <c r="D182" s="1" t="s">
        <v>66</v>
      </c>
      <c r="E182" s="3" t="s">
        <v>36</v>
      </c>
      <c r="F182" s="3" t="s">
        <v>37</v>
      </c>
      <c r="G182" s="13">
        <f>(C182-VLOOKUP(E182,Riders!$A$2:$C$1999,2,FALSE))/365</f>
        <v>23.923287671232877</v>
      </c>
      <c r="H182" s="1">
        <v>26</v>
      </c>
      <c r="I182">
        <v>4.976</v>
      </c>
      <c r="J182" s="51">
        <f t="shared" si="7"/>
        <v>5.0519948188693435</v>
      </c>
      <c r="K182" s="51">
        <f t="shared" si="8"/>
        <v>10.027994818869344</v>
      </c>
      <c r="L182">
        <v>71.799000000000007</v>
      </c>
    </row>
    <row r="183" spans="1:12">
      <c r="A183" s="1" t="s">
        <v>65</v>
      </c>
      <c r="B183" s="1">
        <v>2022</v>
      </c>
      <c r="C183" s="124">
        <v>44675</v>
      </c>
      <c r="D183" s="1" t="s">
        <v>66</v>
      </c>
      <c r="E183" s="3" t="s">
        <v>41</v>
      </c>
      <c r="F183" s="3" t="s">
        <v>42</v>
      </c>
      <c r="G183" s="13">
        <f>(C183-VLOOKUP(E183,Riders!$A$2:$C$1999,2,FALSE))/365</f>
        <v>29.224657534246575</v>
      </c>
      <c r="H183" s="1">
        <v>27</v>
      </c>
      <c r="I183">
        <v>4.9749999999999996</v>
      </c>
      <c r="J183" s="51">
        <f t="shared" si="7"/>
        <v>5.0849404786855015</v>
      </c>
      <c r="K183" s="51">
        <f t="shared" si="8"/>
        <v>10.059940478685501</v>
      </c>
      <c r="L183">
        <v>71.570999999999998</v>
      </c>
    </row>
    <row r="184" spans="1:12">
      <c r="A184" s="1" t="s">
        <v>65</v>
      </c>
      <c r="B184" s="1">
        <v>2022</v>
      </c>
      <c r="C184" s="124">
        <v>44675</v>
      </c>
      <c r="D184" s="1" t="s">
        <v>66</v>
      </c>
      <c r="E184" s="3" t="s">
        <v>70</v>
      </c>
      <c r="F184" s="3" t="s">
        <v>29</v>
      </c>
      <c r="G184" s="13">
        <f>(C184-VLOOKUP(E184,Riders!$A$2:$C$1999,2,FALSE))/365</f>
        <v>21.745205479452054</v>
      </c>
      <c r="H184" s="1">
        <v>28</v>
      </c>
      <c r="I184">
        <v>4.96</v>
      </c>
      <c r="J184" s="51">
        <f t="shared" si="7"/>
        <v>5.105003145313483</v>
      </c>
      <c r="K184" s="51">
        <f t="shared" si="8"/>
        <v>10.065003145313483</v>
      </c>
      <c r="L184">
        <v>71.534999999999997</v>
      </c>
    </row>
    <row r="185" spans="1:12">
      <c r="A185" s="1" t="s">
        <v>65</v>
      </c>
      <c r="B185" s="1">
        <v>2022</v>
      </c>
      <c r="C185" s="124">
        <v>44675</v>
      </c>
      <c r="D185" s="1" t="s">
        <v>66</v>
      </c>
      <c r="E185" s="3" t="s">
        <v>71</v>
      </c>
      <c r="F185" s="3" t="s">
        <v>61</v>
      </c>
      <c r="G185" s="13">
        <f>(C185-VLOOKUP(E185,Riders!$A$2:$C$1999,2,FALSE))/365</f>
        <v>19.852054794520548</v>
      </c>
      <c r="H185" s="1">
        <v>29</v>
      </c>
      <c r="I185">
        <v>4.97</v>
      </c>
      <c r="J185" s="51">
        <f t="shared" si="7"/>
        <v>5.0999300699300703</v>
      </c>
      <c r="K185" s="51">
        <f t="shared" si="8"/>
        <v>10.06993006993007</v>
      </c>
      <c r="L185">
        <v>71.5</v>
      </c>
    </row>
    <row r="186" spans="1:12">
      <c r="A186" s="1" t="s">
        <v>65</v>
      </c>
      <c r="B186" s="1">
        <v>2022</v>
      </c>
      <c r="C186" s="124">
        <v>44675</v>
      </c>
      <c r="D186" s="1" t="s">
        <v>66</v>
      </c>
      <c r="E186" s="3" t="s">
        <v>115</v>
      </c>
      <c r="F186" s="3" t="s">
        <v>116</v>
      </c>
      <c r="G186" s="13">
        <f>(C186-VLOOKUP(E186,Riders!$A$2:$C$1999,2,FALSE))/365</f>
        <v>27.202739726027396</v>
      </c>
      <c r="H186" s="1">
        <v>30</v>
      </c>
      <c r="I186">
        <v>4.9969999999999999</v>
      </c>
      <c r="J186" s="51">
        <f t="shared" si="7"/>
        <v>5.0809642512212534</v>
      </c>
      <c r="K186" s="51">
        <f t="shared" si="8"/>
        <v>10.077964251221253</v>
      </c>
      <c r="L186">
        <v>71.442999999999998</v>
      </c>
    </row>
    <row r="187" spans="1:12">
      <c r="A187" s="1" t="s">
        <v>65</v>
      </c>
      <c r="B187" s="1">
        <v>2022</v>
      </c>
      <c r="C187" s="124">
        <v>44675</v>
      </c>
      <c r="D187" s="1" t="s">
        <v>66</v>
      </c>
      <c r="E187" s="3" t="s">
        <v>103</v>
      </c>
      <c r="F187" s="3" t="s">
        <v>104</v>
      </c>
      <c r="G187" s="13">
        <f>(C187-VLOOKUP(E187,Riders!$A$2:$C$1999,2,FALSE))/365</f>
        <v>28.246575342465754</v>
      </c>
      <c r="H187" s="1">
        <v>31</v>
      </c>
      <c r="I187">
        <v>5.0030000000000001</v>
      </c>
      <c r="J187" s="51">
        <f t="shared" si="7"/>
        <v>5.1660606330240242</v>
      </c>
      <c r="K187" s="51">
        <f t="shared" si="8"/>
        <v>10.169060633024024</v>
      </c>
      <c r="L187">
        <v>70.802999999999997</v>
      </c>
    </row>
    <row r="188" spans="1:12">
      <c r="A188" s="1" t="s">
        <v>65</v>
      </c>
      <c r="B188" s="1">
        <v>2022</v>
      </c>
      <c r="C188" s="124">
        <v>44675</v>
      </c>
      <c r="D188" s="1" t="s">
        <v>66</v>
      </c>
      <c r="E188" s="3" t="s">
        <v>177</v>
      </c>
      <c r="F188" s="3" t="s">
        <v>178</v>
      </c>
      <c r="G188" s="13">
        <f>(C188-VLOOKUP(E188,Riders!$A$2:$C$1999,2,FALSE))/365</f>
        <v>24.063013698630137</v>
      </c>
      <c r="H188" s="1">
        <v>32</v>
      </c>
      <c r="I188">
        <v>5.0590000000000002</v>
      </c>
      <c r="J188" s="51">
        <f t="shared" si="7"/>
        <v>5.1189731697318388</v>
      </c>
      <c r="K188" s="51">
        <f t="shared" si="8"/>
        <v>10.177973169731839</v>
      </c>
      <c r="L188">
        <v>70.741</v>
      </c>
    </row>
    <row r="189" spans="1:12">
      <c r="A189" s="1" t="s">
        <v>65</v>
      </c>
      <c r="B189" s="1">
        <v>2022</v>
      </c>
      <c r="C189" s="124">
        <v>44675</v>
      </c>
      <c r="D189" s="1" t="s">
        <v>66</v>
      </c>
      <c r="E189" s="3" t="s">
        <v>59</v>
      </c>
      <c r="F189" s="3" t="s">
        <v>37</v>
      </c>
      <c r="G189" s="13">
        <f>(C189-VLOOKUP(E189,Riders!$A$2:$C$1999,2,FALSE))/365</f>
        <v>28.449315068493149</v>
      </c>
      <c r="H189" s="1">
        <v>33</v>
      </c>
      <c r="I189">
        <v>5.0330000000000004</v>
      </c>
      <c r="J189" s="51">
        <f t="shared" si="7"/>
        <v>5.1729619827916133</v>
      </c>
      <c r="K189" s="51">
        <f t="shared" si="8"/>
        <v>10.205961982791614</v>
      </c>
      <c r="L189">
        <v>70.546999999999997</v>
      </c>
    </row>
    <row r="190" spans="1:12">
      <c r="A190" s="1" t="s">
        <v>65</v>
      </c>
      <c r="B190" s="1">
        <v>2022</v>
      </c>
      <c r="C190" s="124">
        <v>44675</v>
      </c>
      <c r="D190" s="1" t="s">
        <v>66</v>
      </c>
      <c r="E190" s="3" t="s">
        <v>62</v>
      </c>
      <c r="F190" s="3" t="s">
        <v>63</v>
      </c>
      <c r="G190" s="13">
        <f>(C190-VLOOKUP(E190,Riders!$A$2:$C$1999,2,FALSE))/365</f>
        <v>32.42739726027397</v>
      </c>
      <c r="H190" s="1">
        <v>34</v>
      </c>
      <c r="I190">
        <v>5.0549999999999997</v>
      </c>
      <c r="J190" s="51">
        <f t="shared" si="7"/>
        <v>5.1609539146967851</v>
      </c>
      <c r="K190" s="51">
        <f t="shared" si="8"/>
        <v>10.215953914696785</v>
      </c>
      <c r="L190">
        <v>70.477999999999994</v>
      </c>
    </row>
    <row r="191" spans="1:12">
      <c r="A191" s="1" t="s">
        <v>65</v>
      </c>
      <c r="B191" s="1">
        <v>2022</v>
      </c>
      <c r="C191" s="124">
        <v>44675</v>
      </c>
      <c r="D191" s="1" t="s">
        <v>66</v>
      </c>
      <c r="E191" s="3" t="s">
        <v>76</v>
      </c>
      <c r="F191" s="3" t="s">
        <v>52</v>
      </c>
      <c r="G191" s="13">
        <f>(C191-VLOOKUP(E191,Riders!$A$2:$C$1999,2,FALSE))/365</f>
        <v>21.147945205479452</v>
      </c>
      <c r="H191" s="1">
        <v>35</v>
      </c>
      <c r="I191">
        <v>5.0819999999999999</v>
      </c>
      <c r="J191" s="51">
        <f t="shared" si="7"/>
        <v>5.2050369047448966</v>
      </c>
      <c r="K191" s="51">
        <f t="shared" si="8"/>
        <v>10.287036904744896</v>
      </c>
      <c r="L191">
        <v>69.991</v>
      </c>
    </row>
    <row r="192" spans="1:12">
      <c r="A192" s="1" t="s">
        <v>65</v>
      </c>
      <c r="B192" s="1">
        <v>2022</v>
      </c>
      <c r="C192" s="124">
        <v>44675</v>
      </c>
      <c r="D192" s="1" t="s">
        <v>66</v>
      </c>
      <c r="E192" s="3" t="s">
        <v>111</v>
      </c>
      <c r="F192" s="3" t="s">
        <v>61</v>
      </c>
      <c r="G192" s="13">
        <f>(C192-VLOOKUP(E192,Riders!$A$2:$C$1999,2,FALSE))/365</f>
        <v>21.136986301369863</v>
      </c>
      <c r="H192" s="1">
        <v>36</v>
      </c>
      <c r="I192">
        <v>5.056</v>
      </c>
      <c r="J192" s="51">
        <f t="shared" si="7"/>
        <v>5.2460503941965113</v>
      </c>
      <c r="K192" s="51">
        <f t="shared" si="8"/>
        <v>10.302050394196511</v>
      </c>
      <c r="L192">
        <v>69.888999999999996</v>
      </c>
    </row>
    <row r="193" spans="1:12">
      <c r="A193" s="1" t="s">
        <v>65</v>
      </c>
      <c r="B193" s="1">
        <v>2022</v>
      </c>
      <c r="C193" s="124">
        <v>44675</v>
      </c>
      <c r="D193" s="1" t="s">
        <v>66</v>
      </c>
      <c r="E193" s="3" t="s">
        <v>141</v>
      </c>
      <c r="F193" s="3" t="s">
        <v>142</v>
      </c>
      <c r="G193" s="13">
        <f>(C193-VLOOKUP(E193,Riders!$A$2:$C$1999,2,FALSE))/365</f>
        <v>28.301369863013697</v>
      </c>
      <c r="H193" s="1">
        <v>37</v>
      </c>
      <c r="I193">
        <v>5.08</v>
      </c>
      <c r="J193" s="51">
        <f t="shared" si="7"/>
        <v>5.2249993559375394</v>
      </c>
      <c r="K193" s="51">
        <f t="shared" si="8"/>
        <v>10.304999355937539</v>
      </c>
      <c r="L193">
        <v>69.869</v>
      </c>
    </row>
    <row r="194" spans="1:12">
      <c r="A194" s="1" t="s">
        <v>65</v>
      </c>
      <c r="B194" s="1">
        <v>2022</v>
      </c>
      <c r="C194" s="124">
        <v>44675</v>
      </c>
      <c r="D194" s="1" t="s">
        <v>66</v>
      </c>
      <c r="E194" s="3" t="s">
        <v>24</v>
      </c>
      <c r="F194" s="3" t="s">
        <v>25</v>
      </c>
      <c r="G194" s="13">
        <f>(C194-VLOOKUP(E194,Riders!$A$2:$C$1999,2,FALSE))/365</f>
        <v>20.520547945205479</v>
      </c>
      <c r="H194" s="1">
        <v>38</v>
      </c>
      <c r="I194">
        <v>5.125</v>
      </c>
      <c r="J194" s="51">
        <f t="shared" si="7"/>
        <v>5.1980246462213433</v>
      </c>
      <c r="K194" s="51">
        <f t="shared" si="8"/>
        <v>10.323024646221343</v>
      </c>
      <c r="L194">
        <v>69.747</v>
      </c>
    </row>
    <row r="195" spans="1:12">
      <c r="A195" s="1" t="s">
        <v>65</v>
      </c>
      <c r="B195" s="1">
        <v>2022</v>
      </c>
      <c r="C195" s="124">
        <v>44675</v>
      </c>
      <c r="D195" s="1" t="s">
        <v>66</v>
      </c>
      <c r="E195" s="3" t="s">
        <v>83</v>
      </c>
      <c r="F195" s="3" t="s">
        <v>82</v>
      </c>
      <c r="G195" s="13">
        <f>(C195-VLOOKUP(E195,Riders!$A$2:$C$1999,2,FALSE))/365</f>
        <v>28.723287671232878</v>
      </c>
      <c r="H195" s="1">
        <v>39</v>
      </c>
      <c r="I195">
        <v>5.0780000000000003</v>
      </c>
      <c r="J195" s="51">
        <f t="shared" si="7"/>
        <v>5.2589560535798876</v>
      </c>
      <c r="K195" s="51">
        <f t="shared" si="8"/>
        <v>10.336956053579888</v>
      </c>
      <c r="L195">
        <v>69.653000000000006</v>
      </c>
    </row>
    <row r="196" spans="1:12">
      <c r="A196" s="1" t="s">
        <v>65</v>
      </c>
      <c r="B196" s="1">
        <v>2022</v>
      </c>
      <c r="C196" s="124">
        <v>44675</v>
      </c>
      <c r="D196" s="1" t="s">
        <v>66</v>
      </c>
      <c r="E196" s="3" t="s">
        <v>130</v>
      </c>
      <c r="F196" s="3" t="s">
        <v>131</v>
      </c>
      <c r="G196" s="13">
        <f>(C196-VLOOKUP(E196,Riders!$A$2:$C$1999,2,FALSE))/365</f>
        <v>20.126027397260273</v>
      </c>
      <c r="H196" s="1">
        <v>40</v>
      </c>
      <c r="I196">
        <v>5.6719999999999997</v>
      </c>
      <c r="J196" s="51">
        <f t="shared" si="7"/>
        <v>5.8550084211200408</v>
      </c>
      <c r="K196" s="51">
        <f t="shared" si="8"/>
        <v>11.527008421120041</v>
      </c>
      <c r="L196">
        <v>62.462000000000003</v>
      </c>
    </row>
    <row r="197" spans="1:12">
      <c r="A197" s="4" t="s">
        <v>182</v>
      </c>
      <c r="B197" s="4">
        <v>2021</v>
      </c>
      <c r="C197" s="5">
        <v>44492</v>
      </c>
      <c r="D197" s="4" t="s">
        <v>20</v>
      </c>
      <c r="E197" s="4" t="s">
        <v>92</v>
      </c>
      <c r="F197" s="4" t="s">
        <v>23</v>
      </c>
      <c r="G197" s="13">
        <f>(C197-VLOOKUP(E197,Riders!$A$2:$C$1999,2,FALSE))/365</f>
        <v>24.627397260273973</v>
      </c>
      <c r="H197" s="4">
        <v>1</v>
      </c>
      <c r="I197">
        <v>4.6779999999999999</v>
      </c>
      <c r="J197" s="51">
        <v>4.7400434014833417</v>
      </c>
      <c r="K197" s="51">
        <v>9.4180434014833416</v>
      </c>
      <c r="L197">
        <v>76.448999999999998</v>
      </c>
    </row>
    <row r="198" spans="1:12">
      <c r="A198" s="4" t="s">
        <v>182</v>
      </c>
      <c r="B198" s="4">
        <v>2021</v>
      </c>
      <c r="C198" s="5">
        <v>44492</v>
      </c>
      <c r="D198" s="4" t="s">
        <v>20</v>
      </c>
      <c r="E198" s="4" t="s">
        <v>128</v>
      </c>
      <c r="F198" s="4" t="s">
        <v>104</v>
      </c>
      <c r="G198" s="13">
        <f>(C198-VLOOKUP(E198,Riders!$A$2:$C$1999,2,FALSE))/365</f>
        <v>23.098630136986301</v>
      </c>
      <c r="H198" s="4">
        <v>2</v>
      </c>
      <c r="I198">
        <v>4.6619999999999999</v>
      </c>
      <c r="J198" s="51">
        <v>4.7590009813542702</v>
      </c>
      <c r="K198" s="51">
        <v>9.4210009813542701</v>
      </c>
      <c r="L198">
        <v>76.424999999999997</v>
      </c>
    </row>
    <row r="199" spans="1:12">
      <c r="A199" s="4" t="s">
        <v>182</v>
      </c>
      <c r="B199" s="4">
        <v>2021</v>
      </c>
      <c r="C199" s="5">
        <v>44492</v>
      </c>
      <c r="D199" s="4" t="s">
        <v>20</v>
      </c>
      <c r="E199" s="4" t="s">
        <v>844</v>
      </c>
      <c r="F199" s="4" t="s">
        <v>185</v>
      </c>
      <c r="G199" s="13">
        <f>(C199-VLOOKUP(E199,Riders!$A$2:$C$1999,2,FALSE))/365</f>
        <v>21.156164383561645</v>
      </c>
      <c r="H199" s="4">
        <v>3</v>
      </c>
      <c r="I199">
        <v>4.6989999999999998</v>
      </c>
      <c r="J199" s="51">
        <v>4.8000566908980566</v>
      </c>
      <c r="K199" s="51">
        <v>9.4990566908980565</v>
      </c>
      <c r="L199">
        <v>75.796999999999997</v>
      </c>
    </row>
    <row r="200" spans="1:12">
      <c r="A200" s="4" t="s">
        <v>182</v>
      </c>
      <c r="B200" s="4">
        <v>2021</v>
      </c>
      <c r="C200" s="5">
        <v>44492</v>
      </c>
      <c r="D200" s="4" t="s">
        <v>20</v>
      </c>
      <c r="E200" s="4" t="s">
        <v>755</v>
      </c>
      <c r="F200" s="4" t="s">
        <v>27</v>
      </c>
      <c r="G200" s="13" t="e">
        <f>(C200-VLOOKUP(E200,Riders!$A$2:$C$1999,2,FALSE))/365</f>
        <v>#N/A</v>
      </c>
      <c r="H200" s="4">
        <v>4</v>
      </c>
      <c r="I200">
        <v>4.7480000000000002</v>
      </c>
      <c r="J200" s="51">
        <v>4.835006135785874</v>
      </c>
      <c r="K200" s="51">
        <v>9.5830061357858742</v>
      </c>
      <c r="L200">
        <v>75.132999999999996</v>
      </c>
    </row>
    <row r="201" spans="1:12">
      <c r="A201" s="4" t="s">
        <v>182</v>
      </c>
      <c r="B201" s="4">
        <v>2021</v>
      </c>
      <c r="C201" s="5">
        <v>44492</v>
      </c>
      <c r="D201" s="4" t="s">
        <v>20</v>
      </c>
      <c r="E201" s="4" t="s">
        <v>202</v>
      </c>
      <c r="F201" s="4" t="s">
        <v>46</v>
      </c>
      <c r="G201" s="13">
        <f>(C201-VLOOKUP(E201,Riders!$A$2:$C$1999,2,FALSE))/365</f>
        <v>26.279452054794522</v>
      </c>
      <c r="H201" s="4">
        <v>5</v>
      </c>
      <c r="I201">
        <v>4.8029999999999999</v>
      </c>
      <c r="J201" s="51">
        <v>4.8380064139473218</v>
      </c>
      <c r="K201" s="51">
        <v>9.6410064139473217</v>
      </c>
      <c r="L201">
        <v>74.680999999999997</v>
      </c>
    </row>
    <row r="202" spans="1:12">
      <c r="A202" s="4" t="s">
        <v>182</v>
      </c>
      <c r="B202" s="4">
        <v>2021</v>
      </c>
      <c r="C202" s="5">
        <v>44492</v>
      </c>
      <c r="D202" s="4" t="s">
        <v>20</v>
      </c>
      <c r="E202" s="4" t="s">
        <v>22</v>
      </c>
      <c r="F202" s="4" t="s">
        <v>23</v>
      </c>
      <c r="G202" s="13">
        <f>(C202-VLOOKUP(E202,Riders!$A$2:$C$1999,2,FALSE))/365</f>
        <v>28.624657534246577</v>
      </c>
      <c r="H202" s="4">
        <v>6</v>
      </c>
      <c r="I202">
        <v>4.8109999999999999</v>
      </c>
      <c r="J202" s="51">
        <v>4.8549864676189465</v>
      </c>
      <c r="K202" s="51">
        <v>9.6659864676189464</v>
      </c>
      <c r="L202">
        <v>74.488</v>
      </c>
    </row>
    <row r="203" spans="1:12">
      <c r="A203" s="4" t="s">
        <v>182</v>
      </c>
      <c r="B203" s="4">
        <v>2021</v>
      </c>
      <c r="C203" s="5">
        <v>44492</v>
      </c>
      <c r="D203" s="4" t="s">
        <v>20</v>
      </c>
      <c r="E203" s="4" t="s">
        <v>825</v>
      </c>
      <c r="F203" s="4" t="s">
        <v>29</v>
      </c>
      <c r="G203" s="13" t="e">
        <f>(C203-VLOOKUP(E203,Riders!$A$2:$C$1999,2,FALSE))/365</f>
        <v>#N/A</v>
      </c>
      <c r="H203" s="4">
        <v>7</v>
      </c>
      <c r="I203">
        <v>4.7969999999999997</v>
      </c>
      <c r="J203" s="51">
        <v>4.8890117846476722</v>
      </c>
      <c r="K203" s="51">
        <v>9.6860117846476719</v>
      </c>
      <c r="L203">
        <v>74.334000000000003</v>
      </c>
    </row>
    <row r="204" spans="1:12">
      <c r="A204" s="4" t="s">
        <v>182</v>
      </c>
      <c r="B204" s="4">
        <v>2021</v>
      </c>
      <c r="C204" s="5">
        <v>44492</v>
      </c>
      <c r="D204" s="4" t="s">
        <v>20</v>
      </c>
      <c r="E204" s="4" t="s">
        <v>756</v>
      </c>
      <c r="F204" s="4" t="s">
        <v>109</v>
      </c>
      <c r="G204" s="13">
        <f>(C204-VLOOKUP(E204,Riders!$A$2:$C$1999,2,FALSE))/365</f>
        <v>28.030136986301368</v>
      </c>
      <c r="H204" s="4">
        <v>8</v>
      </c>
      <c r="I204">
        <v>4.806</v>
      </c>
      <c r="J204" s="51">
        <v>4.9010362530840057</v>
      </c>
      <c r="K204" s="51">
        <v>9.7070362530840058</v>
      </c>
      <c r="L204">
        <v>74.173000000000002</v>
      </c>
    </row>
    <row r="205" spans="1:12">
      <c r="A205" s="4" t="s">
        <v>182</v>
      </c>
      <c r="B205" s="4">
        <v>2021</v>
      </c>
      <c r="C205" s="5">
        <v>44492</v>
      </c>
      <c r="D205" s="4" t="s">
        <v>20</v>
      </c>
      <c r="E205" s="4" t="s">
        <v>96</v>
      </c>
      <c r="F205" s="4" t="s">
        <v>27</v>
      </c>
      <c r="G205" s="13">
        <f>(C205-VLOOKUP(E205,Riders!$A$2:$C$1999,2,FALSE))/365</f>
        <v>22.769863013698629</v>
      </c>
      <c r="H205" s="4">
        <v>9</v>
      </c>
      <c r="I205">
        <v>4.8220000000000001</v>
      </c>
      <c r="J205" s="51">
        <v>4.9010287234473546</v>
      </c>
      <c r="K205" s="51">
        <v>9.7230287234473547</v>
      </c>
      <c r="L205">
        <v>74.051000000000002</v>
      </c>
    </row>
    <row r="206" spans="1:12">
      <c r="A206" s="4" t="s">
        <v>182</v>
      </c>
      <c r="B206" s="4">
        <v>2021</v>
      </c>
      <c r="C206" s="5">
        <v>44492</v>
      </c>
      <c r="D206" s="4" t="s">
        <v>20</v>
      </c>
      <c r="E206" s="4" t="s">
        <v>173</v>
      </c>
      <c r="F206" s="4" t="s">
        <v>46</v>
      </c>
      <c r="G206" s="13">
        <f>(C206-VLOOKUP(E206,Riders!$A$2:$C$1999,2,FALSE))/365</f>
        <v>22.164383561643834</v>
      </c>
      <c r="H206" s="4">
        <v>10</v>
      </c>
      <c r="I206">
        <v>4.8789999999999996</v>
      </c>
      <c r="J206" s="51">
        <v>4.9090612841392627</v>
      </c>
      <c r="K206" s="51">
        <v>9.7880612841392622</v>
      </c>
      <c r="L206">
        <v>73.558999999999997</v>
      </c>
    </row>
    <row r="207" spans="1:12">
      <c r="A207" s="4" t="s">
        <v>182</v>
      </c>
      <c r="B207" s="4">
        <v>2021</v>
      </c>
      <c r="C207" s="5">
        <v>44492</v>
      </c>
      <c r="D207" s="4" t="s">
        <v>20</v>
      </c>
      <c r="E207" s="4" t="s">
        <v>93</v>
      </c>
      <c r="F207" s="4" t="s">
        <v>52</v>
      </c>
      <c r="G207" s="13">
        <f>(C207-VLOOKUP(E207,Riders!$A$2:$C$1999,2,FALSE))/365</f>
        <v>25.926027397260274</v>
      </c>
      <c r="H207" s="4">
        <v>11</v>
      </c>
      <c r="I207">
        <v>4.8460000000000001</v>
      </c>
      <c r="J207" s="51">
        <v>4.954051722495203</v>
      </c>
      <c r="K207" s="51">
        <v>9.8000517224952031</v>
      </c>
      <c r="L207">
        <v>73.468999999999994</v>
      </c>
    </row>
    <row r="208" spans="1:12">
      <c r="A208" s="4" t="s">
        <v>182</v>
      </c>
      <c r="B208" s="4">
        <v>2021</v>
      </c>
      <c r="C208" s="5">
        <v>44492</v>
      </c>
      <c r="D208" s="4" t="s">
        <v>20</v>
      </c>
      <c r="E208" s="4" t="s">
        <v>134</v>
      </c>
      <c r="F208" s="4" t="s">
        <v>33</v>
      </c>
      <c r="G208" s="13">
        <f>(C208-VLOOKUP(E208,Riders!$A$2:$C$1999,2,FALSE))/365</f>
        <v>22.021917808219179</v>
      </c>
      <c r="H208" s="4">
        <v>12</v>
      </c>
      <c r="I208">
        <v>4.8860000000000001</v>
      </c>
      <c r="J208" s="51">
        <v>4.9220616818101321</v>
      </c>
      <c r="K208" s="51">
        <v>9.8080616818101323</v>
      </c>
      <c r="L208">
        <v>73.409000000000006</v>
      </c>
    </row>
    <row r="209" spans="1:12">
      <c r="A209" s="4" t="s">
        <v>182</v>
      </c>
      <c r="B209" s="4">
        <v>2021</v>
      </c>
      <c r="C209" s="5">
        <v>44492</v>
      </c>
      <c r="D209" s="4" t="s">
        <v>20</v>
      </c>
      <c r="E209" s="4" t="s">
        <v>802</v>
      </c>
      <c r="F209" s="4" t="s">
        <v>29</v>
      </c>
      <c r="G209" s="13" t="e">
        <f>(C209-VLOOKUP(E209,Riders!$A$2:$C$1999,2,FALSE))/365</f>
        <v>#N/A</v>
      </c>
      <c r="H209" s="4">
        <v>13</v>
      </c>
      <c r="I209">
        <v>4.8710000000000004</v>
      </c>
      <c r="J209" s="51">
        <v>4.9630503995082957</v>
      </c>
      <c r="K209" s="51">
        <v>9.8340503995082962</v>
      </c>
      <c r="L209">
        <v>73.215000000000003</v>
      </c>
    </row>
    <row r="210" spans="1:12">
      <c r="A210" s="4" t="s">
        <v>182</v>
      </c>
      <c r="B210" s="4">
        <v>2021</v>
      </c>
      <c r="C210" s="5">
        <v>44492</v>
      </c>
      <c r="D210" s="4" t="s">
        <v>20</v>
      </c>
      <c r="E210" s="4" t="s">
        <v>107</v>
      </c>
      <c r="F210" s="4" t="s">
        <v>31</v>
      </c>
      <c r="G210" s="13">
        <f>(C210-VLOOKUP(E210,Riders!$A$2:$C$1999,2,FALSE))/365</f>
        <v>28.86849315068493</v>
      </c>
      <c r="H210" s="4">
        <v>14</v>
      </c>
      <c r="I210">
        <v>4.8890000000000002</v>
      </c>
      <c r="J210" s="51">
        <v>4.9459907113976618</v>
      </c>
      <c r="K210" s="51">
        <v>9.834990711397662</v>
      </c>
      <c r="L210">
        <v>73.207999999999998</v>
      </c>
    </row>
    <row r="211" spans="1:12">
      <c r="A211" s="4" t="s">
        <v>182</v>
      </c>
      <c r="B211" s="4">
        <v>2021</v>
      </c>
      <c r="C211" s="5">
        <v>44492</v>
      </c>
      <c r="D211" s="4" t="s">
        <v>20</v>
      </c>
      <c r="E211" s="4" t="s">
        <v>125</v>
      </c>
      <c r="F211" s="4" t="s">
        <v>113</v>
      </c>
      <c r="G211" s="13">
        <f>(C211-VLOOKUP(E211,Riders!$A$2:$C$1999,2,FALSE))/365</f>
        <v>24.704109589041096</v>
      </c>
      <c r="H211" s="4">
        <v>15</v>
      </c>
      <c r="I211">
        <v>4.891</v>
      </c>
      <c r="J211" s="51">
        <v>4.9450655737704921</v>
      </c>
      <c r="K211" s="51">
        <v>9.8360655737704921</v>
      </c>
      <c r="L211">
        <v>73.2</v>
      </c>
    </row>
    <row r="212" spans="1:12">
      <c r="A212" s="4" t="s">
        <v>182</v>
      </c>
      <c r="B212" s="4">
        <v>2021</v>
      </c>
      <c r="C212" s="5">
        <v>44492</v>
      </c>
      <c r="D212" s="4" t="s">
        <v>20</v>
      </c>
      <c r="E212" s="4" t="s">
        <v>757</v>
      </c>
      <c r="F212" s="4" t="s">
        <v>82</v>
      </c>
      <c r="G212" s="13" t="e">
        <f>(C212-VLOOKUP(E212,Riders!$A$2:$C$1999,2,FALSE))/365</f>
        <v>#N/A</v>
      </c>
      <c r="H212" s="4">
        <v>16</v>
      </c>
      <c r="I212">
        <v>4.8639999999999999</v>
      </c>
      <c r="J212" s="51">
        <v>4.9940171693799043</v>
      </c>
      <c r="K212" s="51">
        <v>9.8580171693799041</v>
      </c>
      <c r="L212">
        <v>73.037000000000006</v>
      </c>
    </row>
    <row r="213" spans="1:12">
      <c r="A213" s="4" t="s">
        <v>182</v>
      </c>
      <c r="B213" s="4">
        <v>2021</v>
      </c>
      <c r="C213" s="5">
        <v>44492</v>
      </c>
      <c r="D213" s="4" t="s">
        <v>20</v>
      </c>
      <c r="E213" s="4" t="s">
        <v>132</v>
      </c>
      <c r="F213" s="4" t="s">
        <v>113</v>
      </c>
      <c r="G213" s="13">
        <f>(C213-VLOOKUP(E213,Riders!$A$2:$C$1999,2,FALSE))/365</f>
        <v>22.295890410958904</v>
      </c>
      <c r="H213" s="4">
        <v>17</v>
      </c>
      <c r="I213">
        <v>4.9169999999999998</v>
      </c>
      <c r="J213" s="51">
        <v>5.0140344827586212</v>
      </c>
      <c r="K213" s="51">
        <v>9.931034482758621</v>
      </c>
      <c r="L213">
        <v>72.5</v>
      </c>
    </row>
    <row r="214" spans="1:12">
      <c r="A214" s="4" t="s">
        <v>182</v>
      </c>
      <c r="B214" s="4">
        <v>2021</v>
      </c>
      <c r="C214" s="5">
        <v>44492</v>
      </c>
      <c r="D214" s="4" t="s">
        <v>20</v>
      </c>
      <c r="E214" s="4" t="s">
        <v>239</v>
      </c>
      <c r="F214" s="4" t="s">
        <v>185</v>
      </c>
      <c r="G214" s="13">
        <f>(C214-VLOOKUP(E214,Riders!$A$2:$C$1999,2,FALSE))/365</f>
        <v>34.104109589041094</v>
      </c>
      <c r="H214" s="4">
        <v>18</v>
      </c>
      <c r="I214">
        <v>4.9409999999999998</v>
      </c>
      <c r="J214" s="51">
        <v>5.0159913291200509</v>
      </c>
      <c r="K214" s="51">
        <v>9.9569913291200507</v>
      </c>
      <c r="L214">
        <v>72.311000000000007</v>
      </c>
    </row>
    <row r="215" spans="1:12">
      <c r="A215" s="4" t="s">
        <v>182</v>
      </c>
      <c r="B215" s="4">
        <v>2021</v>
      </c>
      <c r="C215" s="5">
        <v>44492</v>
      </c>
      <c r="D215" s="4" t="s">
        <v>20</v>
      </c>
      <c r="E215" s="4" t="s">
        <v>98</v>
      </c>
      <c r="F215" s="4" t="s">
        <v>31</v>
      </c>
      <c r="G215" s="13">
        <f>(C215-VLOOKUP(E215,Riders!$A$2:$C$1999,2,FALSE))/365</f>
        <v>27.81917808219178</v>
      </c>
      <c r="H215" s="4">
        <v>19</v>
      </c>
      <c r="I215">
        <v>4.9539999999999997</v>
      </c>
      <c r="J215" s="51">
        <v>5.0249333629005433</v>
      </c>
      <c r="K215" s="51">
        <v>9.978933362900543</v>
      </c>
      <c r="L215">
        <v>72.152000000000001</v>
      </c>
    </row>
    <row r="216" spans="1:12">
      <c r="A216" s="4" t="s">
        <v>182</v>
      </c>
      <c r="B216" s="4">
        <v>2021</v>
      </c>
      <c r="C216" s="5">
        <v>44492</v>
      </c>
      <c r="D216" s="4" t="s">
        <v>20</v>
      </c>
      <c r="E216" s="4" t="s">
        <v>100</v>
      </c>
      <c r="F216" s="4" t="s">
        <v>44</v>
      </c>
      <c r="G216" s="13">
        <f>(C216-VLOOKUP(E216,Riders!$A$2:$C$1999,2,FALSE))/365</f>
        <v>23.002739726027396</v>
      </c>
      <c r="H216" s="4">
        <v>20</v>
      </c>
      <c r="I216">
        <v>4.9359999999999999</v>
      </c>
      <c r="J216" s="51">
        <v>5.0459769859975054</v>
      </c>
      <c r="K216" s="51">
        <v>9.9819769859975054</v>
      </c>
      <c r="L216">
        <v>72.13</v>
      </c>
    </row>
    <row r="217" spans="1:12">
      <c r="A217" s="4" t="s">
        <v>182</v>
      </c>
      <c r="B217" s="4">
        <v>2021</v>
      </c>
      <c r="C217" s="5">
        <v>44492</v>
      </c>
      <c r="D217" s="4" t="s">
        <v>20</v>
      </c>
      <c r="E217" s="4" t="s">
        <v>174</v>
      </c>
      <c r="F217" s="4" t="s">
        <v>37</v>
      </c>
      <c r="G217" s="13">
        <f>(C217-VLOOKUP(E217,Riders!$A$2:$C$1999,2,FALSE))/365</f>
        <v>31.457534246575342</v>
      </c>
      <c r="H217" s="4">
        <v>21</v>
      </c>
      <c r="I217">
        <v>4.9859999999999998</v>
      </c>
      <c r="J217" s="51">
        <v>5.0180294007308488</v>
      </c>
      <c r="K217" s="51">
        <v>10.004029400730849</v>
      </c>
      <c r="L217">
        <v>71.971000000000004</v>
      </c>
    </row>
    <row r="218" spans="1:12">
      <c r="A218" s="4" t="s">
        <v>182</v>
      </c>
      <c r="B218" s="4">
        <v>2021</v>
      </c>
      <c r="C218" s="5">
        <v>44492</v>
      </c>
      <c r="D218" s="4" t="s">
        <v>20</v>
      </c>
      <c r="E218" s="4" t="s">
        <v>817</v>
      </c>
      <c r="F218" s="4" t="s">
        <v>42</v>
      </c>
      <c r="G218" s="13" t="e">
        <f>(C218-VLOOKUP(E218,Riders!$A$2:$C$1999,2,FALSE))/365</f>
        <v>#N/A</v>
      </c>
      <c r="H218" s="4">
        <v>22</v>
      </c>
      <c r="I218">
        <v>4.9589999999999996</v>
      </c>
      <c r="J218" s="51">
        <v>5.0699725874749273</v>
      </c>
      <c r="K218" s="51">
        <v>10.028972587474927</v>
      </c>
      <c r="L218">
        <v>71.792000000000002</v>
      </c>
    </row>
    <row r="219" spans="1:12">
      <c r="A219" s="4" t="s">
        <v>182</v>
      </c>
      <c r="B219" s="4">
        <v>2021</v>
      </c>
      <c r="C219" s="5">
        <v>44492</v>
      </c>
      <c r="D219" s="4" t="s">
        <v>20</v>
      </c>
      <c r="E219" s="4" t="s">
        <v>115</v>
      </c>
      <c r="F219" s="4" t="s">
        <v>116</v>
      </c>
      <c r="G219" s="13">
        <f>(C219-VLOOKUP(E219,Riders!$A$2:$C$1999,2,FALSE))/365</f>
        <v>26.701369863013699</v>
      </c>
      <c r="H219" s="4">
        <v>23</v>
      </c>
      <c r="I219">
        <v>4.9969999999999999</v>
      </c>
      <c r="J219" s="51">
        <v>5.0629404786855012</v>
      </c>
      <c r="K219" s="51">
        <v>10.059940478685501</v>
      </c>
      <c r="L219">
        <v>71.570999999999998</v>
      </c>
    </row>
    <row r="220" spans="1:12">
      <c r="A220" s="4" t="s">
        <v>182</v>
      </c>
      <c r="B220" s="4">
        <v>2021</v>
      </c>
      <c r="C220" s="5">
        <v>44492</v>
      </c>
      <c r="D220" s="4" t="s">
        <v>20</v>
      </c>
      <c r="E220" s="4" t="s">
        <v>143</v>
      </c>
      <c r="F220" s="4" t="s">
        <v>95</v>
      </c>
      <c r="G220" s="13">
        <f>(C220-VLOOKUP(E220,Riders!$A$2:$C$1999,2,FALSE))/365</f>
        <v>26.55890410958904</v>
      </c>
      <c r="H220" s="4">
        <v>24</v>
      </c>
      <c r="I220">
        <v>4.9749999999999996</v>
      </c>
      <c r="J220" s="51">
        <v>5.1639886358835714</v>
      </c>
      <c r="K220" s="51">
        <v>10.138988635883571</v>
      </c>
      <c r="L220">
        <v>71.013000000000005</v>
      </c>
    </row>
    <row r="221" spans="1:12">
      <c r="A221" s="4" t="s">
        <v>182</v>
      </c>
      <c r="B221" s="4">
        <v>2021</v>
      </c>
      <c r="C221" s="5">
        <v>44492</v>
      </c>
      <c r="D221" s="4" t="s">
        <v>20</v>
      </c>
      <c r="E221" s="4" t="s">
        <v>707</v>
      </c>
      <c r="F221" s="4" t="s">
        <v>44</v>
      </c>
      <c r="G221" s="13">
        <f>(C221-VLOOKUP(E221,Riders!$A$2:$C$1999,2,FALSE))/365</f>
        <v>23.835616438356166</v>
      </c>
      <c r="H221" s="4">
        <v>25</v>
      </c>
      <c r="I221">
        <v>5.01</v>
      </c>
      <c r="J221" s="51">
        <v>5.1910456071747362</v>
      </c>
      <c r="K221" s="51">
        <v>10.201045607174736</v>
      </c>
      <c r="L221">
        <v>70.581000000000003</v>
      </c>
    </row>
    <row r="222" spans="1:12">
      <c r="A222" s="4" t="s">
        <v>182</v>
      </c>
      <c r="B222" s="4">
        <v>2021</v>
      </c>
      <c r="C222" s="5">
        <v>44492</v>
      </c>
      <c r="D222" s="4" t="s">
        <v>20</v>
      </c>
      <c r="E222" s="4" t="s">
        <v>838</v>
      </c>
      <c r="F222" s="4" t="s">
        <v>56</v>
      </c>
      <c r="G222" s="13" t="e">
        <f>(C222-VLOOKUP(E222,Riders!$A$2:$C$1999,2,FALSE))/365</f>
        <v>#N/A</v>
      </c>
      <c r="H222" s="4">
        <v>26</v>
      </c>
      <c r="I222">
        <v>5.1139999999999999</v>
      </c>
      <c r="J222" s="51">
        <v>5.2079887031568086</v>
      </c>
      <c r="K222" s="51">
        <v>10.321988703156808</v>
      </c>
      <c r="L222">
        <v>69.754000000000005</v>
      </c>
    </row>
    <row r="223" spans="1:12">
      <c r="A223" s="4" t="s">
        <v>182</v>
      </c>
      <c r="B223" s="4">
        <v>2021</v>
      </c>
      <c r="C223" s="5">
        <v>44492</v>
      </c>
      <c r="D223" s="4" t="s">
        <v>20</v>
      </c>
      <c r="E223" s="4" t="s">
        <v>83</v>
      </c>
      <c r="F223" s="4" t="s">
        <v>250</v>
      </c>
      <c r="G223" s="13">
        <f>(C223-VLOOKUP(E223,Riders!$A$2:$C$1999,2,FALSE))/365</f>
        <v>28.221917808219178</v>
      </c>
      <c r="H223" s="4">
        <v>27</v>
      </c>
      <c r="I223">
        <v>5.109</v>
      </c>
      <c r="J223" s="51">
        <v>5.2659387590420472</v>
      </c>
      <c r="K223" s="51">
        <v>10.374938759042047</v>
      </c>
      <c r="L223">
        <v>69.397999999999996</v>
      </c>
    </row>
    <row r="224" spans="1:12">
      <c r="A224" s="4" t="s">
        <v>182</v>
      </c>
      <c r="B224" s="4">
        <v>2021</v>
      </c>
      <c r="C224" s="5">
        <v>44492</v>
      </c>
      <c r="D224" s="4" t="s">
        <v>20</v>
      </c>
      <c r="E224" s="4" t="s">
        <v>803</v>
      </c>
      <c r="F224" s="4" t="s">
        <v>56</v>
      </c>
      <c r="G224" s="13" t="e">
        <f>(C224-VLOOKUP(E224,Riders!$A$2:$C$1999,2,FALSE))/365</f>
        <v>#N/A</v>
      </c>
      <c r="H224" s="4">
        <v>28</v>
      </c>
      <c r="I224">
        <v>5.1539999999999999</v>
      </c>
      <c r="J224" s="51">
        <v>5.2519776560535316</v>
      </c>
      <c r="K224" s="51">
        <v>10.405977656053532</v>
      </c>
      <c r="L224">
        <v>69.191000000000003</v>
      </c>
    </row>
    <row r="225" spans="1:12">
      <c r="A225" s="4" t="s">
        <v>182</v>
      </c>
      <c r="B225" s="4">
        <v>2021</v>
      </c>
      <c r="C225" s="5">
        <v>44492</v>
      </c>
      <c r="D225" s="4" t="s">
        <v>20</v>
      </c>
      <c r="E225" s="4" t="s">
        <v>189</v>
      </c>
      <c r="F225" s="4" t="s">
        <v>63</v>
      </c>
      <c r="G225" s="13">
        <f>(C225-VLOOKUP(E225,Riders!$A$2:$C$1999,2,FALSE))/365</f>
        <v>24.347945205479451</v>
      </c>
      <c r="H225" s="4">
        <v>29</v>
      </c>
      <c r="I225">
        <v>5.1769999999999996</v>
      </c>
      <c r="J225" s="51">
        <v>5.3079279161205779</v>
      </c>
      <c r="K225" s="51">
        <v>10.484927916120578</v>
      </c>
      <c r="L225">
        <v>68.67</v>
      </c>
    </row>
    <row r="226" spans="1:12">
      <c r="A226" s="4" t="s">
        <v>182</v>
      </c>
      <c r="B226" s="4">
        <v>2021</v>
      </c>
      <c r="C226" s="5">
        <v>44492</v>
      </c>
      <c r="D226" s="4" t="s">
        <v>20</v>
      </c>
      <c r="E226" s="4" t="s">
        <v>805</v>
      </c>
      <c r="F226" s="4" t="s">
        <v>806</v>
      </c>
      <c r="G226" s="13">
        <f>(C226-VLOOKUP(E226,Riders!$A$2:$C$1999,2,FALSE))/365</f>
        <v>25.364383561643837</v>
      </c>
      <c r="H226" s="4">
        <v>30</v>
      </c>
      <c r="I226">
        <v>5.3049999999999997</v>
      </c>
      <c r="J226" s="51">
        <v>5.3919350309765424</v>
      </c>
      <c r="K226" s="51">
        <v>10.696935030976542</v>
      </c>
      <c r="L226">
        <v>67.308999999999997</v>
      </c>
    </row>
    <row r="227" spans="1:12">
      <c r="A227" s="1" t="s">
        <v>139</v>
      </c>
      <c r="B227" s="1">
        <v>2021</v>
      </c>
      <c r="C227" s="2">
        <v>44451</v>
      </c>
      <c r="D227" s="1" t="s">
        <v>66</v>
      </c>
      <c r="E227" s="1" t="s">
        <v>128</v>
      </c>
      <c r="F227" s="1" t="s">
        <v>104</v>
      </c>
      <c r="G227" s="13">
        <f>(C227-VLOOKUP(E227,Riders!$A$2:$C$1999,2,FALSE))/365</f>
        <v>22.986301369863014</v>
      </c>
      <c r="H227" s="1">
        <v>1</v>
      </c>
      <c r="I227">
        <v>4.8019999999999996</v>
      </c>
      <c r="J227" s="51">
        <f t="shared" ref="J227:J248" si="9">K227-I227</f>
        <v>4.8580209300453472</v>
      </c>
      <c r="K227" s="51">
        <v>9.6600209300453468</v>
      </c>
      <c r="L227">
        <v>74.534000000000006</v>
      </c>
    </row>
    <row r="228" spans="1:12">
      <c r="A228" s="1" t="s">
        <v>139</v>
      </c>
      <c r="B228" s="1">
        <v>2021</v>
      </c>
      <c r="C228" s="2">
        <v>44451</v>
      </c>
      <c r="D228" s="1" t="s">
        <v>66</v>
      </c>
      <c r="E228" s="1" t="s">
        <v>134</v>
      </c>
      <c r="F228" s="1" t="s">
        <v>33</v>
      </c>
      <c r="G228" s="13">
        <f>(C228-VLOOKUP(E228,Riders!$A$2:$C$1999,2,FALSE))/365</f>
        <v>21.909589041095892</v>
      </c>
      <c r="H228" s="1">
        <v>2</v>
      </c>
      <c r="I228">
        <v>4.9080000000000004</v>
      </c>
      <c r="J228" s="51">
        <f t="shared" si="9"/>
        <v>4.8840548355070785</v>
      </c>
      <c r="K228" s="51">
        <v>9.7920548355070789</v>
      </c>
      <c r="L228">
        <v>73.528999999999996</v>
      </c>
    </row>
    <row r="229" spans="1:12">
      <c r="A229" s="1" t="s">
        <v>139</v>
      </c>
      <c r="B229" s="1">
        <v>2021</v>
      </c>
      <c r="C229" s="2">
        <v>44451</v>
      </c>
      <c r="D229" s="1" t="s">
        <v>66</v>
      </c>
      <c r="E229" s="1" t="s">
        <v>100</v>
      </c>
      <c r="F229" s="1" t="s">
        <v>44</v>
      </c>
      <c r="G229" s="13">
        <f>(C229-VLOOKUP(E229,Riders!$A$2:$C$1999,2,FALSE))/365</f>
        <v>22.890410958904109</v>
      </c>
      <c r="H229" s="1">
        <v>3</v>
      </c>
      <c r="I229">
        <v>4.8819999999999997</v>
      </c>
      <c r="J229" s="51">
        <f t="shared" si="9"/>
        <v>4.9290019485739993</v>
      </c>
      <c r="K229" s="51">
        <v>9.811001948573999</v>
      </c>
      <c r="L229">
        <v>73.387</v>
      </c>
    </row>
    <row r="230" spans="1:12">
      <c r="A230" s="1" t="s">
        <v>139</v>
      </c>
      <c r="B230" s="1">
        <v>2021</v>
      </c>
      <c r="C230" s="2">
        <v>44451</v>
      </c>
      <c r="D230" s="1" t="s">
        <v>66</v>
      </c>
      <c r="E230" s="1" t="s">
        <v>96</v>
      </c>
      <c r="F230" s="1" t="s">
        <v>27</v>
      </c>
      <c r="G230" s="13">
        <f>(C230-VLOOKUP(E230,Riders!$A$2:$C$1999,2,FALSE))/365</f>
        <v>22.657534246575342</v>
      </c>
      <c r="H230" s="1">
        <v>4</v>
      </c>
      <c r="I230">
        <v>4.8920000000000003</v>
      </c>
      <c r="J230" s="51">
        <f t="shared" si="9"/>
        <v>4.9660171693799038</v>
      </c>
      <c r="K230" s="51">
        <v>9.8580171693799041</v>
      </c>
      <c r="L230">
        <v>73.037000000000006</v>
      </c>
    </row>
    <row r="231" spans="1:12">
      <c r="A231" s="1" t="s">
        <v>139</v>
      </c>
      <c r="B231" s="1">
        <v>2021</v>
      </c>
      <c r="C231" s="2">
        <v>44451</v>
      </c>
      <c r="D231" s="1" t="s">
        <v>66</v>
      </c>
      <c r="E231" s="1" t="s">
        <v>755</v>
      </c>
      <c r="F231" s="1" t="s">
        <v>27</v>
      </c>
      <c r="G231" s="13" t="e">
        <f>(C231-VLOOKUP(E231,Riders!$A$2:$C$1999,2,FALSE))/365</f>
        <v>#N/A</v>
      </c>
      <c r="H231" s="1">
        <v>5</v>
      </c>
      <c r="I231">
        <v>4.9160000000000004</v>
      </c>
      <c r="J231" s="51">
        <f t="shared" si="9"/>
        <v>4.9600013168001755</v>
      </c>
      <c r="K231" s="51">
        <v>9.8760013168001759</v>
      </c>
      <c r="L231">
        <v>72.903999999999996</v>
      </c>
    </row>
    <row r="232" spans="1:12">
      <c r="A232" s="1" t="s">
        <v>139</v>
      </c>
      <c r="B232" s="1">
        <v>2021</v>
      </c>
      <c r="C232" s="2">
        <v>44451</v>
      </c>
      <c r="D232" s="1" t="s">
        <v>66</v>
      </c>
      <c r="E232" s="1" t="s">
        <v>50</v>
      </c>
      <c r="F232" s="1" t="s">
        <v>44</v>
      </c>
      <c r="G232" s="13">
        <f>(C232-VLOOKUP(E232,Riders!$A$2:$C$1999,2,FALSE))/365</f>
        <v>27.167123287671235</v>
      </c>
      <c r="H232" s="1">
        <v>6</v>
      </c>
      <c r="I232">
        <v>4.91</v>
      </c>
      <c r="J232" s="51">
        <f t="shared" si="9"/>
        <v>4.9689824648061247</v>
      </c>
      <c r="K232" s="51">
        <v>9.8789824648061249</v>
      </c>
      <c r="L232">
        <v>72.882000000000005</v>
      </c>
    </row>
    <row r="233" spans="1:12">
      <c r="A233" s="1" t="s">
        <v>139</v>
      </c>
      <c r="B233" s="1">
        <v>2021</v>
      </c>
      <c r="C233" s="2">
        <v>44451</v>
      </c>
      <c r="D233" s="1" t="s">
        <v>66</v>
      </c>
      <c r="E233" s="1" t="s">
        <v>45</v>
      </c>
      <c r="F233" s="1" t="s">
        <v>46</v>
      </c>
      <c r="G233" s="13">
        <f>(C233-VLOOKUP(E233,Riders!$A$2:$C$1999,2,FALSE))/365</f>
        <v>25.572602739726026</v>
      </c>
      <c r="H233" s="1">
        <v>7</v>
      </c>
      <c r="I233">
        <v>4.9390000000000001</v>
      </c>
      <c r="J233" s="51">
        <f t="shared" si="9"/>
        <v>4.9909387653776154</v>
      </c>
      <c r="K233" s="51">
        <v>9.9299387653776154</v>
      </c>
      <c r="L233">
        <v>72.507999999999996</v>
      </c>
    </row>
    <row r="234" spans="1:12">
      <c r="A234" s="1" t="s">
        <v>139</v>
      </c>
      <c r="B234" s="1">
        <v>2021</v>
      </c>
      <c r="C234" s="2">
        <v>44451</v>
      </c>
      <c r="D234" s="1" t="s">
        <v>66</v>
      </c>
      <c r="E234" s="1" t="s">
        <v>173</v>
      </c>
      <c r="F234" s="1" t="s">
        <v>46</v>
      </c>
      <c r="G234" s="13">
        <f>(C234-VLOOKUP(E234,Riders!$A$2:$C$1999,2,FALSE))/365</f>
        <v>22.052054794520547</v>
      </c>
      <c r="H234" s="1">
        <v>8</v>
      </c>
      <c r="I234">
        <v>4.9530000000000003</v>
      </c>
      <c r="J234" s="51">
        <f t="shared" si="9"/>
        <v>5.0280083590945006</v>
      </c>
      <c r="K234" s="51">
        <v>9.9810083590945009</v>
      </c>
      <c r="L234">
        <v>72.137</v>
      </c>
    </row>
    <row r="235" spans="1:12">
      <c r="A235" s="1" t="s">
        <v>139</v>
      </c>
      <c r="B235" s="1">
        <v>2021</v>
      </c>
      <c r="C235" s="2">
        <v>44451</v>
      </c>
      <c r="D235" s="1" t="s">
        <v>66</v>
      </c>
      <c r="E235" s="1" t="s">
        <v>47</v>
      </c>
      <c r="F235" s="1" t="s">
        <v>33</v>
      </c>
      <c r="G235" s="13">
        <f>(C235-VLOOKUP(E235,Riders!$A$2:$C$1999,2,FALSE))/365</f>
        <v>24.789041095890411</v>
      </c>
      <c r="H235" s="1">
        <v>9</v>
      </c>
      <c r="I235">
        <v>4.9580000000000002</v>
      </c>
      <c r="J235" s="51">
        <f t="shared" si="9"/>
        <v>5.03298036494831</v>
      </c>
      <c r="K235" s="51">
        <v>9.9909803649483102</v>
      </c>
      <c r="L235">
        <v>72.064999999999998</v>
      </c>
    </row>
    <row r="236" spans="1:12">
      <c r="A236" s="1" t="s">
        <v>139</v>
      </c>
      <c r="B236" s="1">
        <v>2021</v>
      </c>
      <c r="C236" s="2">
        <v>44451</v>
      </c>
      <c r="D236" s="1" t="s">
        <v>66</v>
      </c>
      <c r="E236" s="1" t="s">
        <v>76</v>
      </c>
      <c r="F236" s="1" t="s">
        <v>52</v>
      </c>
      <c r="G236" s="13">
        <f>(C236-VLOOKUP(E236,Riders!$A$2:$C$1999,2,FALSE))/365</f>
        <v>20.534246575342465</v>
      </c>
      <c r="H236" s="1">
        <v>10</v>
      </c>
      <c r="I236">
        <v>5.0010000000000003</v>
      </c>
      <c r="J236" s="51">
        <f t="shared" si="9"/>
        <v>5.1010021607060176</v>
      </c>
      <c r="K236" s="51">
        <v>10.102002160706018</v>
      </c>
      <c r="L236">
        <v>71.272999999999996</v>
      </c>
    </row>
    <row r="237" spans="1:12">
      <c r="A237" s="1" t="s">
        <v>139</v>
      </c>
      <c r="B237" s="1">
        <v>2021</v>
      </c>
      <c r="C237" s="2">
        <v>44451</v>
      </c>
      <c r="D237" s="1" t="s">
        <v>66</v>
      </c>
      <c r="E237" s="1" t="s">
        <v>41</v>
      </c>
      <c r="F237" s="1" t="s">
        <v>42</v>
      </c>
      <c r="G237" s="13">
        <f>(C237-VLOOKUP(E237,Riders!$A$2:$C$1999,2,FALSE))/365</f>
        <v>28.610958904109587</v>
      </c>
      <c r="H237" s="1">
        <v>11</v>
      </c>
      <c r="I237">
        <v>5.0250000000000004</v>
      </c>
      <c r="J237" s="51">
        <f t="shared" si="9"/>
        <v>5.0910536150841583</v>
      </c>
      <c r="K237" s="51">
        <v>10.116053615084159</v>
      </c>
      <c r="L237">
        <v>71.174000000000007</v>
      </c>
    </row>
    <row r="238" spans="1:12">
      <c r="A238" s="1" t="s">
        <v>139</v>
      </c>
      <c r="B238" s="1">
        <v>2021</v>
      </c>
      <c r="C238" s="2">
        <v>44451</v>
      </c>
      <c r="D238" s="1" t="s">
        <v>66</v>
      </c>
      <c r="E238" s="1" t="s">
        <v>71</v>
      </c>
      <c r="F238" s="1" t="s">
        <v>61</v>
      </c>
      <c r="G238" s="13">
        <f>(C238-VLOOKUP(E238,Riders!$A$2:$C$1999,2,FALSE))/365</f>
        <v>19.238356164383561</v>
      </c>
      <c r="H238" s="1">
        <v>12</v>
      </c>
      <c r="I238">
        <v>5.0359999999999996</v>
      </c>
      <c r="J238" s="51">
        <f t="shared" si="9"/>
        <v>5.1760416991702716</v>
      </c>
      <c r="K238" s="51">
        <v>10.212041699170271</v>
      </c>
      <c r="L238">
        <v>70.504999999999995</v>
      </c>
    </row>
    <row r="239" spans="1:12">
      <c r="A239" s="1" t="s">
        <v>139</v>
      </c>
      <c r="B239" s="1">
        <v>2021</v>
      </c>
      <c r="C239" s="2">
        <v>44451</v>
      </c>
      <c r="D239" s="1" t="s">
        <v>66</v>
      </c>
      <c r="E239" s="1" t="s">
        <v>838</v>
      </c>
      <c r="F239" s="1" t="s">
        <v>56</v>
      </c>
      <c r="G239" s="13" t="e">
        <f>(C239-VLOOKUP(E239,Riders!$A$2:$C$1999,2,FALSE))/365</f>
        <v>#N/A</v>
      </c>
      <c r="H239" s="1">
        <v>13</v>
      </c>
      <c r="I239">
        <v>5.0759999999999996</v>
      </c>
      <c r="J239" s="51">
        <f t="shared" si="9"/>
        <v>5.1589780374429628</v>
      </c>
      <c r="K239" s="51">
        <v>10.234978037442962</v>
      </c>
      <c r="L239">
        <v>70.346999999999994</v>
      </c>
    </row>
    <row r="240" spans="1:12">
      <c r="A240" s="1" t="s">
        <v>139</v>
      </c>
      <c r="B240" s="1">
        <v>2021</v>
      </c>
      <c r="C240" s="2">
        <v>44451</v>
      </c>
      <c r="D240" s="1" t="s">
        <v>66</v>
      </c>
      <c r="E240" s="1" t="s">
        <v>816</v>
      </c>
      <c r="F240" s="1" t="s">
        <v>42</v>
      </c>
      <c r="G240" s="13" t="e">
        <f>(C240-VLOOKUP(E240,Riders!$A$2:$C$1999,2,FALSE))/365</f>
        <v>#N/A</v>
      </c>
      <c r="H240" s="1">
        <v>14</v>
      </c>
      <c r="I240">
        <v>5.0750000000000002</v>
      </c>
      <c r="J240" s="51">
        <f t="shared" si="9"/>
        <v>5.1729432947137708</v>
      </c>
      <c r="K240" s="51">
        <v>10.247943294713771</v>
      </c>
      <c r="L240">
        <v>70.257999999999996</v>
      </c>
    </row>
    <row r="241" spans="1:12">
      <c r="A241" s="1" t="s">
        <v>139</v>
      </c>
      <c r="B241" s="1">
        <v>2021</v>
      </c>
      <c r="C241" s="2">
        <v>44451</v>
      </c>
      <c r="D241" s="1" t="s">
        <v>66</v>
      </c>
      <c r="E241" s="1" t="s">
        <v>111</v>
      </c>
      <c r="F241" s="1" t="s">
        <v>61</v>
      </c>
      <c r="G241" s="13">
        <f>(C241-VLOOKUP(E241,Riders!$A$2:$C$1999,2,FALSE))/365</f>
        <v>20.523287671232875</v>
      </c>
      <c r="H241" s="1">
        <v>15</v>
      </c>
      <c r="I241">
        <v>5.0629999999999997</v>
      </c>
      <c r="J241" s="51">
        <f t="shared" si="9"/>
        <v>5.2230081716620473</v>
      </c>
      <c r="K241" s="51">
        <v>10.286008171662047</v>
      </c>
      <c r="L241">
        <v>69.998000000000005</v>
      </c>
    </row>
    <row r="242" spans="1:12">
      <c r="A242" s="1" t="s">
        <v>139</v>
      </c>
      <c r="B242" s="1">
        <v>2021</v>
      </c>
      <c r="C242" s="2">
        <v>44451</v>
      </c>
      <c r="D242" s="1" t="s">
        <v>66</v>
      </c>
      <c r="E242" s="1" t="s">
        <v>887</v>
      </c>
      <c r="F242" s="1" t="s">
        <v>52</v>
      </c>
      <c r="G242" s="13" t="e">
        <f>(C242-VLOOKUP(E242,Riders!$A$2:$C$1999,2,FALSE))/365</f>
        <v>#N/A</v>
      </c>
      <c r="H242" s="1">
        <v>16</v>
      </c>
      <c r="I242">
        <v>5.0720000000000001</v>
      </c>
      <c r="J242" s="51">
        <f t="shared" si="9"/>
        <v>5.2250410308482182</v>
      </c>
      <c r="K242" s="51">
        <v>10.297041030848218</v>
      </c>
      <c r="L242">
        <v>69.923000000000002</v>
      </c>
    </row>
    <row r="243" spans="1:12">
      <c r="A243" s="1" t="s">
        <v>139</v>
      </c>
      <c r="B243" s="1">
        <v>2021</v>
      </c>
      <c r="C243" s="2">
        <v>44451</v>
      </c>
      <c r="D243" s="1" t="s">
        <v>66</v>
      </c>
      <c r="E243" s="1" t="s">
        <v>803</v>
      </c>
      <c r="F243" s="1" t="s">
        <v>56</v>
      </c>
      <c r="G243" s="13" t="e">
        <f>(C243-VLOOKUP(E243,Riders!$A$2:$C$1999,2,FALSE))/365</f>
        <v>#N/A</v>
      </c>
      <c r="H243" s="1">
        <v>17</v>
      </c>
      <c r="I243">
        <v>5.1539999999999999</v>
      </c>
      <c r="J243" s="51">
        <f t="shared" si="9"/>
        <v>5.2350107353110928</v>
      </c>
      <c r="K243" s="51">
        <v>10.389010735311093</v>
      </c>
      <c r="L243">
        <v>69.304000000000002</v>
      </c>
    </row>
    <row r="244" spans="1:12">
      <c r="A244" s="1" t="s">
        <v>139</v>
      </c>
      <c r="B244" s="1">
        <v>2021</v>
      </c>
      <c r="C244" s="2">
        <v>44451</v>
      </c>
      <c r="D244" s="1" t="s">
        <v>66</v>
      </c>
      <c r="E244" s="1" t="s">
        <v>138</v>
      </c>
      <c r="F244" s="1" t="s">
        <v>104</v>
      </c>
      <c r="G244" s="13" t="e">
        <f>(C244-VLOOKUP(E244,Riders!$A$2:$C$1999,2,FALSE))/365</f>
        <v>#N/A</v>
      </c>
      <c r="H244" s="1">
        <v>18</v>
      </c>
      <c r="I244">
        <v>5.2149999999999999</v>
      </c>
      <c r="J244" s="51">
        <f t="shared" si="9"/>
        <v>5.2349274310595071</v>
      </c>
      <c r="K244" s="51">
        <v>10.449927431059507</v>
      </c>
      <c r="L244">
        <v>68.900000000000006</v>
      </c>
    </row>
    <row r="245" spans="1:12">
      <c r="A245" s="1" t="s">
        <v>139</v>
      </c>
      <c r="B245" s="1">
        <v>2021</v>
      </c>
      <c r="C245" s="2">
        <v>44451</v>
      </c>
      <c r="D245" s="1" t="s">
        <v>66</v>
      </c>
      <c r="E245" s="1" t="s">
        <v>854</v>
      </c>
      <c r="F245" s="1" t="s">
        <v>207</v>
      </c>
      <c r="G245" s="13">
        <f>(C245-VLOOKUP(E245,Riders!$A$2:$C$1999,2,FALSE))/365</f>
        <v>19.326027397260273</v>
      </c>
      <c r="H245" s="1">
        <v>19</v>
      </c>
      <c r="I245">
        <v>5.2560000000000002</v>
      </c>
      <c r="J245" s="51">
        <f t="shared" si="9"/>
        <v>5.3689538847487643</v>
      </c>
      <c r="K245" s="51">
        <v>10.624953884748765</v>
      </c>
      <c r="L245">
        <v>67.765000000000001</v>
      </c>
    </row>
    <row r="246" spans="1:12">
      <c r="A246" s="1" t="s">
        <v>139</v>
      </c>
      <c r="B246" s="1">
        <v>2021</v>
      </c>
      <c r="C246" s="2">
        <v>44451</v>
      </c>
      <c r="D246" s="1" t="s">
        <v>66</v>
      </c>
      <c r="E246" s="1" t="s">
        <v>888</v>
      </c>
      <c r="F246" s="1" t="s">
        <v>889</v>
      </c>
      <c r="G246" s="13" t="e">
        <f>(C246-VLOOKUP(E246,Riders!$A$2:$C$1999,2,FALSE))/365</f>
        <v>#N/A</v>
      </c>
      <c r="H246" s="1">
        <v>20</v>
      </c>
      <c r="I246">
        <v>5.3440000000000003</v>
      </c>
      <c r="J246" s="51">
        <f t="shared" si="9"/>
        <v>5.3489634360055822</v>
      </c>
      <c r="K246" s="51">
        <v>10.692963436005583</v>
      </c>
      <c r="L246">
        <v>67.334000000000003</v>
      </c>
    </row>
    <row r="247" spans="1:12">
      <c r="A247" s="1" t="s">
        <v>139</v>
      </c>
      <c r="B247" s="1">
        <v>2021</v>
      </c>
      <c r="C247" s="2">
        <v>44451</v>
      </c>
      <c r="D247" s="1" t="s">
        <v>66</v>
      </c>
      <c r="E247" s="1" t="s">
        <v>146</v>
      </c>
      <c r="F247" s="1" t="s">
        <v>147</v>
      </c>
      <c r="G247" s="13">
        <f>(C247-VLOOKUP(E247,Riders!$A$2:$C$1999,2,FALSE))/365</f>
        <v>24.827397260273973</v>
      </c>
      <c r="H247" s="1">
        <v>21</v>
      </c>
      <c r="I247">
        <v>5.3310000000000004</v>
      </c>
      <c r="J247" s="51">
        <f t="shared" si="9"/>
        <v>5.4260256823988149</v>
      </c>
      <c r="K247" s="51">
        <v>10.757025682398815</v>
      </c>
      <c r="L247">
        <v>66.933000000000007</v>
      </c>
    </row>
    <row r="248" spans="1:12">
      <c r="A248" s="1" t="s">
        <v>139</v>
      </c>
      <c r="B248" s="1">
        <v>2021</v>
      </c>
      <c r="C248" s="2">
        <v>44451</v>
      </c>
      <c r="D248" s="1" t="s">
        <v>66</v>
      </c>
      <c r="E248" s="1" t="s">
        <v>884</v>
      </c>
      <c r="F248" s="1" t="s">
        <v>889</v>
      </c>
      <c r="G248" s="13" t="e">
        <f>(C248-VLOOKUP(E248,Riders!$A$2:$C$1999,2,FALSE))/365</f>
        <v>#N/A</v>
      </c>
      <c r="H248" s="1">
        <v>22</v>
      </c>
      <c r="I248">
        <v>5.4489999999999998</v>
      </c>
      <c r="J248" s="51">
        <f t="shared" si="9"/>
        <v>5.5800738641585745</v>
      </c>
      <c r="K248" s="51">
        <v>11.029073864158574</v>
      </c>
      <c r="L248">
        <v>65.281999999999996</v>
      </c>
    </row>
    <row r="249" spans="1:12">
      <c r="A249" s="4" t="s">
        <v>1274</v>
      </c>
      <c r="B249" s="4">
        <v>2021</v>
      </c>
      <c r="C249" s="5">
        <v>44386</v>
      </c>
      <c r="D249" s="4" t="s">
        <v>66</v>
      </c>
      <c r="E249" s="4" t="s">
        <v>844</v>
      </c>
      <c r="F249" s="4" t="s">
        <v>198</v>
      </c>
      <c r="G249" s="13">
        <f>(C249-VLOOKUP(E249,Riders!$A$2:$C$1999,2,FALSE))/365</f>
        <v>20.865753424657534</v>
      </c>
      <c r="H249" s="4">
        <v>1</v>
      </c>
      <c r="I249">
        <v>4.742</v>
      </c>
      <c r="J249" s="51">
        <v>4.8329773924144908</v>
      </c>
      <c r="K249" s="51">
        <v>9.5749773924144908</v>
      </c>
      <c r="L249">
        <v>75.195999999999998</v>
      </c>
    </row>
    <row r="250" spans="1:12">
      <c r="A250" s="4" t="s">
        <v>1274</v>
      </c>
      <c r="B250" s="4">
        <v>2021</v>
      </c>
      <c r="C250" s="5">
        <v>44386</v>
      </c>
      <c r="D250" s="4" t="s">
        <v>66</v>
      </c>
      <c r="E250" s="4" t="s">
        <v>1280</v>
      </c>
      <c r="F250" s="4" t="s">
        <v>27</v>
      </c>
      <c r="G250" s="13" t="e">
        <f>(C250-VLOOKUP(E250,Riders!$A$2:$C$1999,2,FALSE))/365</f>
        <v>#N/A</v>
      </c>
      <c r="H250" s="4">
        <v>2</v>
      </c>
      <c r="I250">
        <v>4.7480000000000002</v>
      </c>
      <c r="J250" s="51">
        <v>4.8279961696015326</v>
      </c>
      <c r="K250" s="51">
        <v>9.5759961696015328</v>
      </c>
      <c r="L250">
        <v>75.188000000000002</v>
      </c>
    </row>
    <row r="251" spans="1:12">
      <c r="A251" s="4" t="s">
        <v>1274</v>
      </c>
      <c r="B251" s="4">
        <v>2021</v>
      </c>
      <c r="C251" s="5">
        <v>44386</v>
      </c>
      <c r="D251" s="4" t="s">
        <v>66</v>
      </c>
      <c r="E251" s="4" t="s">
        <v>100</v>
      </c>
      <c r="F251" s="4" t="s">
        <v>44</v>
      </c>
      <c r="G251" s="13">
        <f>(C251-VLOOKUP(E251,Riders!$A$2:$C$1999,2,FALSE))/365</f>
        <v>22.712328767123289</v>
      </c>
      <c r="H251" s="4">
        <v>3</v>
      </c>
      <c r="I251">
        <v>4.7569999999999997</v>
      </c>
      <c r="J251" s="51">
        <v>4.8400569025498861</v>
      </c>
      <c r="K251" s="51">
        <v>9.5970569025498857</v>
      </c>
      <c r="L251">
        <v>75.022999999999996</v>
      </c>
    </row>
    <row r="252" spans="1:12">
      <c r="A252" s="4" t="s">
        <v>1274</v>
      </c>
      <c r="B252" s="4">
        <v>2021</v>
      </c>
      <c r="C252" s="5">
        <v>44386</v>
      </c>
      <c r="D252" s="4" t="s">
        <v>66</v>
      </c>
      <c r="E252" s="4" t="s">
        <v>470</v>
      </c>
      <c r="F252" s="4" t="s">
        <v>27</v>
      </c>
      <c r="G252" s="13">
        <f>(C252-VLOOKUP(E252,Riders!$A$2:$C$1999,2,FALSE))/365</f>
        <v>22.457534246575342</v>
      </c>
      <c r="H252" s="4">
        <v>4</v>
      </c>
      <c r="I252">
        <v>4.7539999999999996</v>
      </c>
      <c r="J252" s="51">
        <v>4.8570206369970901</v>
      </c>
      <c r="K252" s="51">
        <v>9.6110206369970896</v>
      </c>
      <c r="L252">
        <v>74.914000000000001</v>
      </c>
    </row>
    <row r="253" spans="1:12">
      <c r="A253" s="4" t="s">
        <v>1274</v>
      </c>
      <c r="B253" s="4">
        <v>2021</v>
      </c>
      <c r="C253" s="5">
        <v>44386</v>
      </c>
      <c r="D253" s="4" t="s">
        <v>66</v>
      </c>
      <c r="E253" s="4" t="s">
        <v>758</v>
      </c>
      <c r="F253" s="4" t="s">
        <v>29</v>
      </c>
      <c r="G253" s="13" t="e">
        <f>(C253-VLOOKUP(E253,Riders!$A$2:$C$1999,2,FALSE))/365</f>
        <v>#N/A</v>
      </c>
      <c r="H253" s="4">
        <v>5</v>
      </c>
      <c r="I253">
        <v>4.7720000000000002</v>
      </c>
      <c r="J253" s="51">
        <v>4.8789570532411126</v>
      </c>
      <c r="K253" s="51">
        <v>9.6509570532411129</v>
      </c>
      <c r="L253">
        <v>74.603999999999999</v>
      </c>
    </row>
    <row r="254" spans="1:12">
      <c r="A254" s="4" t="s">
        <v>1274</v>
      </c>
      <c r="B254" s="4">
        <v>2021</v>
      </c>
      <c r="C254" s="5">
        <v>44386</v>
      </c>
      <c r="D254" s="4" t="s">
        <v>66</v>
      </c>
      <c r="E254" s="4" t="s">
        <v>143</v>
      </c>
      <c r="F254" s="4" t="s">
        <v>95</v>
      </c>
      <c r="G254" s="13">
        <f>(C254-VLOOKUP(E254,Riders!$A$2:$C$1999,2,FALSE))/365</f>
        <v>26.268493150684932</v>
      </c>
      <c r="H254" s="4">
        <v>6</v>
      </c>
      <c r="I254">
        <v>4.7690000000000001</v>
      </c>
      <c r="J254" s="51">
        <v>4.9150576201428393</v>
      </c>
      <c r="K254" s="51">
        <v>9.6840576201428394</v>
      </c>
      <c r="L254">
        <v>74.349000000000004</v>
      </c>
    </row>
    <row r="255" spans="1:12">
      <c r="A255" s="4" t="s">
        <v>1274</v>
      </c>
      <c r="B255" s="4">
        <v>2021</v>
      </c>
      <c r="C255" s="5">
        <v>44386</v>
      </c>
      <c r="D255" s="4" t="s">
        <v>66</v>
      </c>
      <c r="E255" s="4" t="s">
        <v>757</v>
      </c>
      <c r="F255" s="4" t="s">
        <v>82</v>
      </c>
      <c r="G255" s="13" t="e">
        <f>(C255-VLOOKUP(E255,Riders!$A$2:$C$1999,2,FALSE))/365</f>
        <v>#N/A</v>
      </c>
      <c r="H255" s="4">
        <v>7</v>
      </c>
      <c r="I255">
        <v>4.8019999999999996</v>
      </c>
      <c r="J255" s="51">
        <v>4.924049602852973</v>
      </c>
      <c r="K255" s="51">
        <v>9.7260496028529726</v>
      </c>
      <c r="L255">
        <v>74.028000000000006</v>
      </c>
    </row>
    <row r="256" spans="1:12">
      <c r="A256" s="4" t="s">
        <v>1274</v>
      </c>
      <c r="B256" s="4">
        <v>2021</v>
      </c>
      <c r="C256" s="5">
        <v>44386</v>
      </c>
      <c r="D256" s="4" t="s">
        <v>66</v>
      </c>
      <c r="E256" s="4" t="s">
        <v>1281</v>
      </c>
      <c r="F256" s="4" t="s">
        <v>198</v>
      </c>
      <c r="G256" s="13" t="e">
        <f>(C256-VLOOKUP(E256,Riders!$A$2:$C$1999,2,FALSE))/365</f>
        <v>#N/A</v>
      </c>
      <c r="H256" s="4">
        <v>8</v>
      </c>
      <c r="I256">
        <v>4.8259999999999996</v>
      </c>
      <c r="J256" s="51">
        <v>4.9669871331030171</v>
      </c>
      <c r="K256" s="51">
        <v>9.7929871331030167</v>
      </c>
      <c r="L256">
        <v>73.522000000000006</v>
      </c>
    </row>
    <row r="257" spans="1:12">
      <c r="A257" s="4" t="s">
        <v>1274</v>
      </c>
      <c r="B257" s="4">
        <v>2021</v>
      </c>
      <c r="C257" s="5">
        <v>44386</v>
      </c>
      <c r="D257" s="4" t="s">
        <v>66</v>
      </c>
      <c r="E257" s="4" t="s">
        <v>50</v>
      </c>
      <c r="F257" s="4" t="s">
        <v>44</v>
      </c>
      <c r="G257" s="13">
        <f>(C257-VLOOKUP(E257,Riders!$A$2:$C$1999,2,FALSE))/365</f>
        <v>26.989041095890411</v>
      </c>
      <c r="H257" s="4">
        <v>9</v>
      </c>
      <c r="I257">
        <v>4.8579999999999997</v>
      </c>
      <c r="J257" s="51">
        <v>4.9880191997374395</v>
      </c>
      <c r="K257" s="51">
        <v>9.8460191997374391</v>
      </c>
      <c r="L257">
        <v>73.126000000000005</v>
      </c>
    </row>
    <row r="258" spans="1:12">
      <c r="A258" s="4" t="s">
        <v>1274</v>
      </c>
      <c r="B258" s="4">
        <v>2021</v>
      </c>
      <c r="C258" s="5">
        <v>44386</v>
      </c>
      <c r="D258" s="4" t="s">
        <v>66</v>
      </c>
      <c r="E258" s="4" t="s">
        <v>1275</v>
      </c>
      <c r="F258" s="4" t="s">
        <v>1276</v>
      </c>
      <c r="G258" s="13" t="e">
        <f>(C258-VLOOKUP(E258,Riders!$A$2:$C$1999,2,FALSE))/365</f>
        <v>#N/A</v>
      </c>
      <c r="H258" s="4">
        <v>10</v>
      </c>
      <c r="I258">
        <v>4.8719999999999999</v>
      </c>
      <c r="J258" s="51">
        <v>4.9790035709887945</v>
      </c>
      <c r="K258" s="51">
        <v>9.8510035709887944</v>
      </c>
      <c r="L258">
        <v>73.088999999999999</v>
      </c>
    </row>
    <row r="259" spans="1:12">
      <c r="A259" s="4" t="s">
        <v>1274</v>
      </c>
      <c r="B259" s="4">
        <v>2021</v>
      </c>
      <c r="C259" s="5">
        <v>44386</v>
      </c>
      <c r="D259" s="4" t="s">
        <v>66</v>
      </c>
      <c r="E259" s="4" t="s">
        <v>1282</v>
      </c>
      <c r="F259" s="4" t="s">
        <v>29</v>
      </c>
      <c r="G259" s="13" t="e">
        <f>(C259-VLOOKUP(E259,Riders!$A$2:$C$1999,2,FALSE))/365</f>
        <v>#N/A</v>
      </c>
      <c r="H259" s="4">
        <v>11</v>
      </c>
      <c r="I259">
        <v>4.8970000000000002</v>
      </c>
      <c r="J259" s="51">
        <v>5.0510490770421121</v>
      </c>
      <c r="K259" s="51">
        <v>9.9480490770421124</v>
      </c>
      <c r="L259">
        <v>72.376000000000005</v>
      </c>
    </row>
    <row r="260" spans="1:12">
      <c r="A260" s="4" t="s">
        <v>1274</v>
      </c>
      <c r="B260" s="4">
        <v>2021</v>
      </c>
      <c r="C260" s="5">
        <v>44386</v>
      </c>
      <c r="D260" s="4" t="s">
        <v>66</v>
      </c>
      <c r="E260" s="4" t="s">
        <v>57</v>
      </c>
      <c r="F260" s="4" t="s">
        <v>58</v>
      </c>
      <c r="G260" s="13">
        <f>(C260-VLOOKUP(E260,Riders!$A$2:$C$1999,2,FALSE))/365</f>
        <v>21.490410958904111</v>
      </c>
      <c r="H260" s="4">
        <v>12</v>
      </c>
      <c r="I260">
        <v>4.9359999999999999</v>
      </c>
      <c r="J260" s="51">
        <v>5.024986137627625</v>
      </c>
      <c r="K260" s="51">
        <v>9.960986137627625</v>
      </c>
      <c r="L260">
        <v>72.281999999999996</v>
      </c>
    </row>
    <row r="261" spans="1:12">
      <c r="A261" s="4" t="s">
        <v>1274</v>
      </c>
      <c r="B261" s="4">
        <v>2021</v>
      </c>
      <c r="C261" s="5">
        <v>44386</v>
      </c>
      <c r="D261" s="4" t="s">
        <v>66</v>
      </c>
      <c r="E261" s="4" t="s">
        <v>1283</v>
      </c>
      <c r="F261" s="4" t="s">
        <v>82</v>
      </c>
      <c r="G261" s="13" t="e">
        <f>(C261-VLOOKUP(E261,Riders!$A$2:$C$1999,2,FALSE))/365</f>
        <v>#N/A</v>
      </c>
      <c r="H261" s="4">
        <v>13</v>
      </c>
      <c r="I261">
        <v>4.9109999999999996</v>
      </c>
      <c r="J261" s="51">
        <v>5.0719458009234231</v>
      </c>
      <c r="K261" s="51">
        <v>9.9829458009234227</v>
      </c>
      <c r="L261">
        <v>72.123000000000005</v>
      </c>
    </row>
    <row r="262" spans="1:12">
      <c r="A262" s="4" t="s">
        <v>1274</v>
      </c>
      <c r="B262" s="4">
        <v>2021</v>
      </c>
      <c r="C262" s="5">
        <v>44386</v>
      </c>
      <c r="D262" s="4" t="s">
        <v>66</v>
      </c>
      <c r="E262" s="4" t="s">
        <v>187</v>
      </c>
      <c r="F262" s="4" t="s">
        <v>188</v>
      </c>
      <c r="G262" s="13">
        <f>(C262-VLOOKUP(E262,Riders!$A$2:$C$1999,2,FALSE))/365</f>
        <v>26.175342465753424</v>
      </c>
      <c r="H262" s="4">
        <v>14</v>
      </c>
      <c r="I262">
        <v>4.95</v>
      </c>
      <c r="J262" s="51">
        <v>5.0619587284812413</v>
      </c>
      <c r="K262" s="51">
        <v>10.011958728481241</v>
      </c>
      <c r="L262">
        <v>71.914000000000001</v>
      </c>
    </row>
    <row r="263" spans="1:12">
      <c r="A263" s="4" t="s">
        <v>1274</v>
      </c>
      <c r="B263" s="4">
        <v>2021</v>
      </c>
      <c r="C263" s="5">
        <v>44386</v>
      </c>
      <c r="D263" s="4" t="s">
        <v>66</v>
      </c>
      <c r="E263" s="4" t="s">
        <v>206</v>
      </c>
      <c r="F263" s="4" t="s">
        <v>207</v>
      </c>
      <c r="G263" s="13">
        <f>(C263-VLOOKUP(E263,Riders!$A$2:$C$1999,2,FALSE))/365</f>
        <v>121.60547945205479</v>
      </c>
      <c r="H263" s="4">
        <v>15</v>
      </c>
      <c r="I263">
        <v>4.944</v>
      </c>
      <c r="J263" s="51">
        <v>5.0830172408990899</v>
      </c>
      <c r="K263" s="51">
        <v>10.02701724089909</v>
      </c>
      <c r="L263">
        <v>71.805999999999997</v>
      </c>
    </row>
    <row r="264" spans="1:12">
      <c r="A264" s="4" t="s">
        <v>1274</v>
      </c>
      <c r="B264" s="4">
        <v>2021</v>
      </c>
      <c r="C264" s="5">
        <v>44386</v>
      </c>
      <c r="D264" s="4" t="s">
        <v>66</v>
      </c>
      <c r="E264" s="4" t="s">
        <v>1284</v>
      </c>
      <c r="F264" s="4" t="s">
        <v>95</v>
      </c>
      <c r="G264" s="13" t="e">
        <f>(C264-VLOOKUP(E264,Riders!$A$2:$C$1999,2,FALSE))/365</f>
        <v>#N/A</v>
      </c>
      <c r="H264" s="4">
        <v>16</v>
      </c>
      <c r="I264">
        <v>4.9749999999999996</v>
      </c>
      <c r="J264" s="51">
        <v>5.1530067520045009</v>
      </c>
      <c r="K264" s="51">
        <v>10.128006752004501</v>
      </c>
      <c r="L264">
        <v>71.09</v>
      </c>
    </row>
    <row r="265" spans="1:12">
      <c r="A265" s="4" t="s">
        <v>1274</v>
      </c>
      <c r="B265" s="4">
        <v>2021</v>
      </c>
      <c r="C265" s="5">
        <v>44386</v>
      </c>
      <c r="D265" s="4" t="s">
        <v>66</v>
      </c>
      <c r="E265" s="4" t="s">
        <v>24</v>
      </c>
      <c r="F265" s="4" t="s">
        <v>25</v>
      </c>
      <c r="G265" s="13">
        <f>(C265-VLOOKUP(E265,Riders!$A$2:$C$1999,2,FALSE))/365</f>
        <v>19.728767123287671</v>
      </c>
      <c r="H265" s="4">
        <v>17</v>
      </c>
      <c r="I265">
        <v>5.0119999999999996</v>
      </c>
      <c r="J265" s="51">
        <v>5.1269886358835715</v>
      </c>
      <c r="K265" s="51">
        <v>10.138988635883571</v>
      </c>
      <c r="L265">
        <v>71.013000000000005</v>
      </c>
    </row>
    <row r="266" spans="1:12">
      <c r="A266" s="4" t="s">
        <v>1274</v>
      </c>
      <c r="B266" s="4">
        <v>2021</v>
      </c>
      <c r="C266" s="5">
        <v>44386</v>
      </c>
      <c r="D266" s="4" t="s">
        <v>66</v>
      </c>
      <c r="E266" s="4" t="s">
        <v>1277</v>
      </c>
      <c r="F266" s="4" t="s">
        <v>1276</v>
      </c>
      <c r="G266" s="13" t="e">
        <f>(C266-VLOOKUP(E266,Riders!$A$2:$C$1999,2,FALSE))/365</f>
        <v>#N/A</v>
      </c>
      <c r="H266" s="4">
        <v>18</v>
      </c>
      <c r="I266">
        <v>5.0259999999999998</v>
      </c>
      <c r="J266" s="51">
        <v>5.1330168329265025</v>
      </c>
      <c r="K266" s="51">
        <v>10.159016832926502</v>
      </c>
      <c r="L266">
        <v>70.873000000000005</v>
      </c>
    </row>
    <row r="267" spans="1:12">
      <c r="A267" s="4" t="s">
        <v>1274</v>
      </c>
      <c r="B267" s="4">
        <v>2021</v>
      </c>
      <c r="C267" s="5">
        <v>44386</v>
      </c>
      <c r="D267" s="4" t="s">
        <v>66</v>
      </c>
      <c r="E267" s="4" t="s">
        <v>71</v>
      </c>
      <c r="F267" s="4" t="s">
        <v>61</v>
      </c>
      <c r="G267" s="13">
        <f>(C267-VLOOKUP(E267,Riders!$A$2:$C$1999,2,FALSE))/365</f>
        <v>19.06027397260274</v>
      </c>
      <c r="H267" s="4">
        <v>19</v>
      </c>
      <c r="I267">
        <v>5.0119999999999996</v>
      </c>
      <c r="J267" s="51">
        <v>5.1560553594125134</v>
      </c>
      <c r="K267" s="51">
        <v>10.168055359412513</v>
      </c>
      <c r="L267">
        <v>70.81</v>
      </c>
    </row>
    <row r="268" spans="1:12">
      <c r="A268" s="4" t="s">
        <v>1274</v>
      </c>
      <c r="B268" s="4">
        <v>2021</v>
      </c>
      <c r="C268" s="5">
        <v>44386</v>
      </c>
      <c r="D268" s="4" t="s">
        <v>66</v>
      </c>
      <c r="E268" s="4" t="s">
        <v>864</v>
      </c>
      <c r="F268" s="4" t="s">
        <v>188</v>
      </c>
      <c r="G268" s="13">
        <f>(C268-VLOOKUP(E268,Riders!$A$2:$C$1999,2,FALSE))/365</f>
        <v>21.057534246575344</v>
      </c>
      <c r="H268" s="4">
        <v>20</v>
      </c>
      <c r="I268">
        <v>5.0049999999999999</v>
      </c>
      <c r="J268" s="51">
        <v>5.197057414912007</v>
      </c>
      <c r="K268" s="51">
        <v>10.202057414912007</v>
      </c>
      <c r="L268">
        <v>70.573999999999998</v>
      </c>
    </row>
    <row r="269" spans="1:12">
      <c r="A269" s="4" t="s">
        <v>1274</v>
      </c>
      <c r="B269" s="4">
        <v>2021</v>
      </c>
      <c r="C269" s="5">
        <v>44386</v>
      </c>
      <c r="D269" s="4" t="s">
        <v>66</v>
      </c>
      <c r="E269" s="4" t="s">
        <v>854</v>
      </c>
      <c r="F269" s="4" t="s">
        <v>207</v>
      </c>
      <c r="G269" s="13">
        <f>(C269-VLOOKUP(E269,Riders!$A$2:$C$1999,2,FALSE))/365</f>
        <v>19.147945205479452</v>
      </c>
      <c r="H269" s="4">
        <v>21</v>
      </c>
      <c r="I269">
        <v>5.0860000000000003</v>
      </c>
      <c r="J269" s="51">
        <v>5.1929595408731384</v>
      </c>
      <c r="K269" s="51">
        <v>10.278959540873139</v>
      </c>
      <c r="L269">
        <v>70.046000000000006</v>
      </c>
    </row>
    <row r="270" spans="1:12">
      <c r="A270" s="4" t="s">
        <v>1274</v>
      </c>
      <c r="B270" s="4">
        <v>2021</v>
      </c>
      <c r="C270" s="5">
        <v>44386</v>
      </c>
      <c r="D270" s="4" t="s">
        <v>66</v>
      </c>
      <c r="E270" s="4" t="s">
        <v>111</v>
      </c>
      <c r="F270" s="4" t="s">
        <v>61</v>
      </c>
      <c r="G270" s="13">
        <f>(C270-VLOOKUP(E270,Riders!$A$2:$C$1999,2,FALSE))/365</f>
        <v>20.345205479452055</v>
      </c>
      <c r="H270" s="4">
        <v>22</v>
      </c>
      <c r="I270">
        <v>5.0339999999999998</v>
      </c>
      <c r="J270" s="51">
        <v>5.2860653604139509</v>
      </c>
      <c r="K270" s="51">
        <v>10.320065360413951</v>
      </c>
      <c r="L270">
        <v>69.766999999999996</v>
      </c>
    </row>
    <row r="271" spans="1:12">
      <c r="A271" s="1" t="s">
        <v>226</v>
      </c>
      <c r="B271" s="1">
        <v>2021</v>
      </c>
      <c r="C271" s="2">
        <v>44332</v>
      </c>
      <c r="D271" s="1" t="s">
        <v>66</v>
      </c>
      <c r="E271" s="1" t="s">
        <v>195</v>
      </c>
      <c r="F271" s="1" t="s">
        <v>31</v>
      </c>
      <c r="G271" s="13">
        <f>(C271-VLOOKUP(E271,Riders!$A$2:$C$1999,2,FALSE))/365</f>
        <v>121.45753424657535</v>
      </c>
      <c r="H271" s="1">
        <v>1</v>
      </c>
      <c r="I271">
        <v>4.8579999999999997</v>
      </c>
      <c r="J271" s="51">
        <v>4.8880609670258268</v>
      </c>
      <c r="K271" s="51">
        <v>9.7460609670258265</v>
      </c>
      <c r="L271">
        <v>73.876000000000005</v>
      </c>
    </row>
    <row r="272" spans="1:12">
      <c r="A272" s="1" t="s">
        <v>226</v>
      </c>
      <c r="B272" s="1">
        <v>2021</v>
      </c>
      <c r="C272" s="2">
        <v>44332</v>
      </c>
      <c r="D272" s="1" t="s">
        <v>66</v>
      </c>
      <c r="E272" s="1" t="s">
        <v>193</v>
      </c>
      <c r="F272" s="1" t="s">
        <v>31</v>
      </c>
      <c r="G272" s="13">
        <f>(C272-VLOOKUP(E272,Riders!$A$2:$C$1999,2,FALSE))/365</f>
        <v>121.45753424657535</v>
      </c>
      <c r="H272" s="1">
        <v>2</v>
      </c>
      <c r="I272">
        <v>4.8479999999999999</v>
      </c>
      <c r="J272" s="51">
        <v>4.9330139651143847</v>
      </c>
      <c r="K272" s="51">
        <v>9.7810139651143846</v>
      </c>
      <c r="L272">
        <v>73.611999999999995</v>
      </c>
    </row>
    <row r="273" spans="1:12">
      <c r="A273" s="1" t="s">
        <v>226</v>
      </c>
      <c r="B273" s="1">
        <v>2021</v>
      </c>
      <c r="C273" s="2">
        <v>44332</v>
      </c>
      <c r="D273" s="1" t="s">
        <v>66</v>
      </c>
      <c r="E273" s="1" t="s">
        <v>257</v>
      </c>
      <c r="F273" s="1" t="s">
        <v>1313</v>
      </c>
      <c r="G273" s="13">
        <f>(C273-VLOOKUP(E273,Riders!$A$2:$C$1999,2,FALSE))/365</f>
        <v>121.45753424657535</v>
      </c>
      <c r="H273" s="1">
        <v>3</v>
      </c>
      <c r="I273">
        <v>4.8620000000000001</v>
      </c>
      <c r="J273" s="51">
        <v>4.9539509202453988</v>
      </c>
      <c r="K273" s="51">
        <v>9.8159509202453989</v>
      </c>
      <c r="L273">
        <v>73.349999999999994</v>
      </c>
    </row>
    <row r="274" spans="1:12">
      <c r="A274" s="1" t="s">
        <v>226</v>
      </c>
      <c r="B274" s="1">
        <v>2021</v>
      </c>
      <c r="C274" s="2">
        <v>44332</v>
      </c>
      <c r="D274" s="1" t="s">
        <v>66</v>
      </c>
      <c r="E274" s="1" t="s">
        <v>107</v>
      </c>
      <c r="F274" s="1" t="s">
        <v>168</v>
      </c>
      <c r="G274" s="13">
        <f>(C274-VLOOKUP(E274,Riders!$A$2:$C$1999,2,FALSE))/365</f>
        <v>28.43013698630137</v>
      </c>
      <c r="H274" s="1">
        <v>4</v>
      </c>
      <c r="I274">
        <v>4.8780000000000001</v>
      </c>
      <c r="J274" s="51">
        <v>4.9390216247170784</v>
      </c>
      <c r="K274" s="51">
        <v>9.8170216247170785</v>
      </c>
      <c r="L274">
        <v>73.341999999999999</v>
      </c>
    </row>
    <row r="275" spans="1:12">
      <c r="A275" s="1" t="s">
        <v>226</v>
      </c>
      <c r="B275" s="1">
        <v>2021</v>
      </c>
      <c r="C275" s="2">
        <v>44332</v>
      </c>
      <c r="D275" s="1" t="s">
        <v>66</v>
      </c>
      <c r="E275" s="1" t="s">
        <v>174</v>
      </c>
      <c r="F275" s="1" t="s">
        <v>37</v>
      </c>
      <c r="G275" s="13">
        <f>(C275-VLOOKUP(E275,Riders!$A$2:$C$1999,2,FALSE))/365</f>
        <v>31.019178082191782</v>
      </c>
      <c r="H275" s="1">
        <v>5</v>
      </c>
      <c r="I275">
        <v>4.907</v>
      </c>
      <c r="J275" s="51">
        <v>4.9369999453111113</v>
      </c>
      <c r="K275" s="51">
        <v>9.8439999453111113</v>
      </c>
      <c r="L275">
        <v>73.141000000000005</v>
      </c>
    </row>
    <row r="276" spans="1:12">
      <c r="A276" s="1" t="s">
        <v>226</v>
      </c>
      <c r="B276" s="1">
        <v>2021</v>
      </c>
      <c r="C276" s="2">
        <v>44332</v>
      </c>
      <c r="D276" s="1" t="s">
        <v>66</v>
      </c>
      <c r="E276" s="1" t="s">
        <v>67</v>
      </c>
      <c r="F276" s="1" t="s">
        <v>760</v>
      </c>
      <c r="G276" s="13">
        <f>(C276-VLOOKUP(E276,Riders!$A$2:$C$1999,2,FALSE))/365</f>
        <v>27.553424657534247</v>
      </c>
      <c r="H276" s="1">
        <v>6</v>
      </c>
      <c r="I276">
        <v>4.8970000000000002</v>
      </c>
      <c r="J276" s="51">
        <v>4.9810337225095704</v>
      </c>
      <c r="K276" s="51">
        <v>9.8780337225095707</v>
      </c>
      <c r="L276">
        <v>72.888999999999996</v>
      </c>
    </row>
    <row r="277" spans="1:12">
      <c r="A277" s="1" t="s">
        <v>226</v>
      </c>
      <c r="B277" s="1">
        <v>2021</v>
      </c>
      <c r="C277" s="2">
        <v>44332</v>
      </c>
      <c r="D277" s="1" t="s">
        <v>66</v>
      </c>
      <c r="E277" s="1" t="s">
        <v>169</v>
      </c>
      <c r="F277" s="1" t="s">
        <v>1313</v>
      </c>
      <c r="G277" s="13">
        <f>(C277-VLOOKUP(E277,Riders!$A$2:$C$1999,2,FALSE))/365</f>
        <v>21.953424657534246</v>
      </c>
      <c r="H277" s="1">
        <v>7</v>
      </c>
      <c r="I277">
        <v>4.9379999999999997</v>
      </c>
      <c r="J277" s="51">
        <v>4.9870110277900315</v>
      </c>
      <c r="K277" s="51">
        <v>9.9250110277900312</v>
      </c>
      <c r="L277">
        <v>72.543999999999997</v>
      </c>
    </row>
    <row r="278" spans="1:12">
      <c r="A278" s="1" t="s">
        <v>226</v>
      </c>
      <c r="B278" s="1">
        <v>2021</v>
      </c>
      <c r="C278" s="2">
        <v>44332</v>
      </c>
      <c r="D278" s="1" t="s">
        <v>66</v>
      </c>
      <c r="E278" s="1" t="s">
        <v>143</v>
      </c>
      <c r="F278" s="1" t="s">
        <v>95</v>
      </c>
      <c r="G278" s="13">
        <f>(C278-VLOOKUP(E278,Riders!$A$2:$C$1999,2,FALSE))/365</f>
        <v>26.12054794520548</v>
      </c>
      <c r="H278" s="1">
        <v>8</v>
      </c>
      <c r="I278">
        <v>4.9169999999999998</v>
      </c>
      <c r="J278" s="51">
        <v>5.0170489527856734</v>
      </c>
      <c r="K278" s="51">
        <v>9.9340489527856732</v>
      </c>
      <c r="L278">
        <v>72.477999999999994</v>
      </c>
    </row>
    <row r="279" spans="1:12">
      <c r="A279" s="1" t="s">
        <v>226</v>
      </c>
      <c r="B279" s="1">
        <v>2021</v>
      </c>
      <c r="C279" s="2">
        <v>44332</v>
      </c>
      <c r="D279" s="1" t="s">
        <v>66</v>
      </c>
      <c r="E279" s="1" t="s">
        <v>51</v>
      </c>
      <c r="F279" s="1" t="s">
        <v>1310</v>
      </c>
      <c r="G279" s="13">
        <f>(C279-VLOOKUP(E279,Riders!$A$2:$C$1999,2,FALSE))/365</f>
        <v>23.465753424657535</v>
      </c>
      <c r="H279" s="1">
        <v>9</v>
      </c>
      <c r="I279">
        <v>4.9379999999999997</v>
      </c>
      <c r="J279" s="51">
        <v>5.0589453778012272</v>
      </c>
      <c r="K279" s="51">
        <v>9.9969453778012269</v>
      </c>
      <c r="L279">
        <v>72.022000000000006</v>
      </c>
    </row>
    <row r="280" spans="1:12">
      <c r="A280" s="1" t="s">
        <v>226</v>
      </c>
      <c r="B280" s="1">
        <v>2021</v>
      </c>
      <c r="C280" s="2">
        <v>44332</v>
      </c>
      <c r="D280" s="1" t="s">
        <v>66</v>
      </c>
      <c r="E280" s="1" t="s">
        <v>36</v>
      </c>
      <c r="F280" s="1" t="s">
        <v>37</v>
      </c>
      <c r="G280" s="13">
        <f>(C280-VLOOKUP(E280,Riders!$A$2:$C$1999,2,FALSE))/365</f>
        <v>22.983561643835618</v>
      </c>
      <c r="H280" s="1">
        <v>10</v>
      </c>
      <c r="I280">
        <v>4.9569999999999999</v>
      </c>
      <c r="J280" s="51">
        <v>5.0599732045966777</v>
      </c>
      <c r="K280" s="51">
        <v>10.016973204596678</v>
      </c>
      <c r="L280">
        <v>71.878</v>
      </c>
    </row>
    <row r="281" spans="1:12">
      <c r="A281" s="1" t="s">
        <v>226</v>
      </c>
      <c r="B281" s="1">
        <v>2021</v>
      </c>
      <c r="C281" s="2">
        <v>44332</v>
      </c>
      <c r="D281" s="1" t="s">
        <v>66</v>
      </c>
      <c r="E281" s="1" t="s">
        <v>115</v>
      </c>
      <c r="F281" s="1" t="s">
        <v>116</v>
      </c>
      <c r="G281" s="13">
        <f>(C281-VLOOKUP(E281,Riders!$A$2:$C$1999,2,FALSE))/365</f>
        <v>26.263013698630136</v>
      </c>
      <c r="H281" s="1">
        <v>11</v>
      </c>
      <c r="I281">
        <v>5.0209999999999999</v>
      </c>
      <c r="J281" s="51">
        <v>5.0019693046565061</v>
      </c>
      <c r="K281" s="51">
        <v>10.022969304656506</v>
      </c>
      <c r="L281">
        <v>71.834999999999994</v>
      </c>
    </row>
    <row r="282" spans="1:12">
      <c r="A282" s="1" t="s">
        <v>226</v>
      </c>
      <c r="B282" s="1">
        <v>2021</v>
      </c>
      <c r="C282" s="2">
        <v>44332</v>
      </c>
      <c r="D282" s="1" t="s">
        <v>66</v>
      </c>
      <c r="E282" s="1" t="s">
        <v>180</v>
      </c>
      <c r="F282" s="1" t="s">
        <v>168</v>
      </c>
      <c r="G282" s="13">
        <f>(C282-VLOOKUP(E282,Riders!$A$2:$C$1999,2,FALSE))/365</f>
        <v>28.660273972602738</v>
      </c>
      <c r="H282" s="1">
        <v>12</v>
      </c>
      <c r="I282">
        <v>4.9749999999999996</v>
      </c>
      <c r="J282" s="51">
        <v>5.1139791914804178</v>
      </c>
      <c r="K282" s="51">
        <v>10.088979191480417</v>
      </c>
      <c r="L282">
        <v>71.364999999999995</v>
      </c>
    </row>
    <row r="283" spans="1:12">
      <c r="A283" s="1" t="s">
        <v>226</v>
      </c>
      <c r="B283" s="1">
        <v>2021</v>
      </c>
      <c r="C283" s="2">
        <v>44332</v>
      </c>
      <c r="D283" s="1" t="s">
        <v>66</v>
      </c>
      <c r="E283" s="1" t="s">
        <v>229</v>
      </c>
      <c r="F283" s="1" t="s">
        <v>152</v>
      </c>
      <c r="G283" s="13" t="e">
        <f>(C283-VLOOKUP(E283,Riders!$A$2:$C$1999,2,FALSE))/365</f>
        <v>#N/A</v>
      </c>
      <c r="H283" s="1">
        <v>13</v>
      </c>
      <c r="I283">
        <v>4.9850000000000003</v>
      </c>
      <c r="J283" s="51">
        <v>5.1089296228795744</v>
      </c>
      <c r="K283" s="51">
        <v>10.093929622879575</v>
      </c>
      <c r="L283">
        <v>71.33</v>
      </c>
    </row>
    <row r="284" spans="1:12">
      <c r="A284" s="1" t="s">
        <v>226</v>
      </c>
      <c r="B284" s="1">
        <v>2021</v>
      </c>
      <c r="C284" s="2">
        <v>44332</v>
      </c>
      <c r="D284" s="1" t="s">
        <v>66</v>
      </c>
      <c r="E284" s="1" t="s">
        <v>1284</v>
      </c>
      <c r="F284" s="1" t="s">
        <v>95</v>
      </c>
      <c r="G284" s="13" t="e">
        <f>(C284-VLOOKUP(E284,Riders!$A$2:$C$1999,2,FALSE))/365</f>
        <v>#N/A</v>
      </c>
      <c r="H284" s="1">
        <v>14</v>
      </c>
      <c r="I284">
        <v>5.0910000000000002</v>
      </c>
      <c r="J284" s="51">
        <v>5.2029494452705007</v>
      </c>
      <c r="K284" s="51">
        <v>10.293949445270501</v>
      </c>
      <c r="L284">
        <v>69.944000000000003</v>
      </c>
    </row>
    <row r="285" spans="1:12">
      <c r="A285" s="1" t="s">
        <v>226</v>
      </c>
      <c r="B285" s="1">
        <v>2021</v>
      </c>
      <c r="C285" s="2">
        <v>44332</v>
      </c>
      <c r="D285" s="1" t="s">
        <v>66</v>
      </c>
      <c r="E285" s="1" t="s">
        <v>83</v>
      </c>
      <c r="F285" s="1" t="s">
        <v>250</v>
      </c>
      <c r="G285" s="13">
        <f>(C285-VLOOKUP(E285,Riders!$A$2:$C$1999,2,FALSE))/365</f>
        <v>27.783561643835615</v>
      </c>
      <c r="H285" s="1">
        <v>15</v>
      </c>
      <c r="I285">
        <v>5.1310000000000002</v>
      </c>
      <c r="J285" s="51">
        <v>5.2539648786257231</v>
      </c>
      <c r="K285" s="51">
        <v>10.384964878625723</v>
      </c>
      <c r="L285">
        <v>69.331000000000003</v>
      </c>
    </row>
    <row r="286" spans="1:12">
      <c r="A286" s="1" t="s">
        <v>226</v>
      </c>
      <c r="B286" s="1">
        <v>2021</v>
      </c>
      <c r="C286" s="2">
        <v>44332</v>
      </c>
      <c r="D286" s="1" t="s">
        <v>66</v>
      </c>
      <c r="E286" s="1" t="s">
        <v>804</v>
      </c>
      <c r="F286" s="1" t="s">
        <v>207</v>
      </c>
      <c r="G286" s="13">
        <f>(C286-VLOOKUP(E286,Riders!$A$2:$C$1999,2,FALSE))/365</f>
        <v>20.408219178082192</v>
      </c>
      <c r="H286" s="1">
        <v>16</v>
      </c>
      <c r="I286">
        <v>5.1760000000000002</v>
      </c>
      <c r="J286" s="51">
        <v>5.2260688559168997</v>
      </c>
      <c r="K286" s="51">
        <v>10.4020688559169</v>
      </c>
      <c r="L286">
        <v>69.216999999999999</v>
      </c>
    </row>
    <row r="287" spans="1:12">
      <c r="A287" s="1" t="s">
        <v>226</v>
      </c>
      <c r="B287" s="1">
        <v>2021</v>
      </c>
      <c r="C287" s="2">
        <v>44332</v>
      </c>
      <c r="D287" s="1" t="s">
        <v>66</v>
      </c>
      <c r="E287" s="1" t="s">
        <v>151</v>
      </c>
      <c r="F287" s="1" t="s">
        <v>152</v>
      </c>
      <c r="G287" s="13">
        <f>(C287-VLOOKUP(E287,Riders!$A$2:$C$1999,2,FALSE))/365</f>
        <v>21.846575342465755</v>
      </c>
      <c r="H287" s="1">
        <v>17</v>
      </c>
      <c r="I287">
        <v>5.1459999999999999</v>
      </c>
      <c r="J287" s="51">
        <v>5.2619331579403861</v>
      </c>
      <c r="K287" s="51">
        <v>10.407933157940386</v>
      </c>
      <c r="L287">
        <v>69.177999999999997</v>
      </c>
    </row>
    <row r="288" spans="1:12">
      <c r="A288" s="1" t="s">
        <v>226</v>
      </c>
      <c r="B288" s="1">
        <v>2021</v>
      </c>
      <c r="C288" s="2">
        <v>44332</v>
      </c>
      <c r="D288" s="1" t="s">
        <v>66</v>
      </c>
      <c r="E288" s="1" t="s">
        <v>76</v>
      </c>
      <c r="F288" s="1" t="s">
        <v>52</v>
      </c>
      <c r="G288" s="13">
        <f>(C288-VLOOKUP(E288,Riders!$A$2:$C$1999,2,FALSE))/365</f>
        <v>20.208219178082192</v>
      </c>
      <c r="H288" s="1">
        <v>18</v>
      </c>
      <c r="I288">
        <v>5.15</v>
      </c>
      <c r="J288" s="51">
        <v>5.2710389196856333</v>
      </c>
      <c r="K288" s="51">
        <v>10.421038919685634</v>
      </c>
      <c r="L288">
        <v>69.090999999999994</v>
      </c>
    </row>
    <row r="289" spans="1:12">
      <c r="A289" s="1" t="s">
        <v>226</v>
      </c>
      <c r="B289" s="1">
        <v>2021</v>
      </c>
      <c r="C289" s="2">
        <v>44332</v>
      </c>
      <c r="D289" s="1" t="s">
        <v>66</v>
      </c>
      <c r="E289" s="1" t="s">
        <v>854</v>
      </c>
      <c r="F289" s="1" t="s">
        <v>207</v>
      </c>
      <c r="G289" s="13">
        <f>(C289-VLOOKUP(E289,Riders!$A$2:$C$1999,2,FALSE))/365</f>
        <v>19</v>
      </c>
      <c r="H289" s="1">
        <v>19</v>
      </c>
      <c r="I289">
        <v>5.2460000000000004</v>
      </c>
      <c r="J289" s="51">
        <v>5.3310360794452922</v>
      </c>
      <c r="K289" s="51">
        <v>10.577036079445293</v>
      </c>
      <c r="L289">
        <v>68.072000000000003</v>
      </c>
    </row>
    <row r="290" spans="1:12">
      <c r="A290" s="1" t="s">
        <v>226</v>
      </c>
      <c r="B290" s="1">
        <v>2021</v>
      </c>
      <c r="C290" s="2">
        <v>44332</v>
      </c>
      <c r="D290" s="1" t="s">
        <v>66</v>
      </c>
      <c r="E290" s="1" t="s">
        <v>887</v>
      </c>
      <c r="F290" s="1" t="s">
        <v>52</v>
      </c>
      <c r="G290" s="13" t="e">
        <f>(C290-VLOOKUP(E290,Riders!$A$2:$C$1999,2,FALSE))/365</f>
        <v>#N/A</v>
      </c>
      <c r="H290" s="1">
        <v>20</v>
      </c>
      <c r="I290">
        <v>5.1879999999999997</v>
      </c>
      <c r="J290" s="51">
        <v>5.4139554717870171</v>
      </c>
      <c r="K290" s="51">
        <v>10.601955471787017</v>
      </c>
      <c r="L290">
        <v>67.912000000000006</v>
      </c>
    </row>
    <row r="291" spans="1:12">
      <c r="A291" s="1" t="s">
        <v>226</v>
      </c>
      <c r="B291" s="1">
        <v>2021</v>
      </c>
      <c r="C291" s="2">
        <v>44332</v>
      </c>
      <c r="D291" s="1" t="s">
        <v>66</v>
      </c>
      <c r="E291" s="1" t="s">
        <v>805</v>
      </c>
      <c r="F291" s="1" t="s">
        <v>806</v>
      </c>
      <c r="G291" s="13">
        <f>(C291-VLOOKUP(E291,Riders!$A$2:$C$1999,2,FALSE))/365</f>
        <v>24.926027397260274</v>
      </c>
      <c r="H291" s="1">
        <v>21</v>
      </c>
      <c r="I291">
        <v>5.2889999999999997</v>
      </c>
      <c r="J291" s="51">
        <v>5.4519783241090209</v>
      </c>
      <c r="K291" s="51">
        <v>10.740978324109021</v>
      </c>
      <c r="L291">
        <v>67.033000000000001</v>
      </c>
    </row>
    <row r="292" spans="1:12">
      <c r="A292" s="4" t="s">
        <v>217</v>
      </c>
      <c r="B292" s="4">
        <v>2020</v>
      </c>
      <c r="C292" s="5">
        <v>43890</v>
      </c>
      <c r="D292" s="4" t="s">
        <v>20</v>
      </c>
      <c r="E292" s="4" t="s">
        <v>92</v>
      </c>
      <c r="F292" s="4" t="s">
        <v>23</v>
      </c>
      <c r="G292" s="13">
        <f>(C292-VLOOKUP(E292,Riders!$A$2:$C$1999,2,FALSE))/365</f>
        <v>22.978082191780821</v>
      </c>
      <c r="H292" s="4">
        <v>1</v>
      </c>
      <c r="I292">
        <v>4.5960000000000001</v>
      </c>
      <c r="J292" s="51">
        <f t="shared" ref="J292:J325" si="10">K292-I292</f>
        <v>4.6569525914692917</v>
      </c>
      <c r="K292" s="51">
        <v>9.2529525914692918</v>
      </c>
      <c r="L292">
        <v>77.813000000000002</v>
      </c>
    </row>
    <row r="293" spans="1:12">
      <c r="A293" s="4" t="s">
        <v>217</v>
      </c>
      <c r="B293" s="4">
        <v>2020</v>
      </c>
      <c r="C293" s="5">
        <v>43890</v>
      </c>
      <c r="D293" s="4" t="s">
        <v>20</v>
      </c>
      <c r="E293" s="4" t="s">
        <v>22</v>
      </c>
      <c r="F293" s="4" t="s">
        <v>23</v>
      </c>
      <c r="G293" s="13">
        <f>(C293-VLOOKUP(E293,Riders!$A$2:$C$1999,2,FALSE))/365</f>
        <v>26.975342465753425</v>
      </c>
      <c r="H293" s="4">
        <v>2</v>
      </c>
      <c r="I293">
        <v>4.641</v>
      </c>
      <c r="J293" s="51">
        <f t="shared" si="10"/>
        <v>4.6809570931030464</v>
      </c>
      <c r="K293" s="51">
        <v>9.3219570931030464</v>
      </c>
      <c r="L293">
        <v>77.236999999999995</v>
      </c>
    </row>
    <row r="294" spans="1:12">
      <c r="A294" s="4" t="s">
        <v>217</v>
      </c>
      <c r="B294" s="4">
        <v>2020</v>
      </c>
      <c r="C294" s="5">
        <v>43890</v>
      </c>
      <c r="D294" s="4" t="s">
        <v>20</v>
      </c>
      <c r="E294" s="4" t="s">
        <v>202</v>
      </c>
      <c r="F294" s="4" t="s">
        <v>46</v>
      </c>
      <c r="G294" s="13">
        <f>(C294-VLOOKUP(E294,Riders!$A$2:$C$1999,2,FALSE))/365</f>
        <v>24.63013698630137</v>
      </c>
      <c r="H294" s="4">
        <v>3</v>
      </c>
      <c r="I294">
        <v>4.6870000000000003</v>
      </c>
      <c r="J294" s="51">
        <f t="shared" si="10"/>
        <v>4.7469622641509437</v>
      </c>
      <c r="K294" s="51">
        <v>9.433962264150944</v>
      </c>
      <c r="L294">
        <v>76.319999999999993</v>
      </c>
    </row>
    <row r="295" spans="1:12">
      <c r="A295" s="4" t="s">
        <v>217</v>
      </c>
      <c r="B295" s="4">
        <v>2020</v>
      </c>
      <c r="C295" s="5">
        <v>43890</v>
      </c>
      <c r="D295" s="4" t="s">
        <v>20</v>
      </c>
      <c r="E295" s="4" t="s">
        <v>197</v>
      </c>
      <c r="F295" s="4" t="s">
        <v>198</v>
      </c>
      <c r="G295" s="13">
        <f>(C295-VLOOKUP(E295,Riders!$A$2:$C$1999,2,FALSE))/365</f>
        <v>33.961643835616435</v>
      </c>
      <c r="H295" s="4">
        <v>4</v>
      </c>
      <c r="I295">
        <v>4.7370000000000001</v>
      </c>
      <c r="J295" s="51">
        <f t="shared" si="10"/>
        <v>4.7850461819239811</v>
      </c>
      <c r="K295" s="51">
        <v>9.5220461819239812</v>
      </c>
      <c r="L295">
        <v>75.614000000000004</v>
      </c>
    </row>
    <row r="296" spans="1:12">
      <c r="A296" s="4" t="s">
        <v>217</v>
      </c>
      <c r="B296" s="4">
        <v>2020</v>
      </c>
      <c r="C296" s="5">
        <v>43890</v>
      </c>
      <c r="D296" s="4" t="s">
        <v>20</v>
      </c>
      <c r="E296" s="4" t="s">
        <v>196</v>
      </c>
      <c r="F296" s="4" t="s">
        <v>52</v>
      </c>
      <c r="G296" s="13">
        <f>(C296-VLOOKUP(E296,Riders!$A$2:$C$1999,2,FALSE))/365</f>
        <v>120.24657534246575</v>
      </c>
      <c r="H296" s="4">
        <v>5</v>
      </c>
      <c r="I296">
        <v>4.72</v>
      </c>
      <c r="J296" s="51">
        <f t="shared" si="10"/>
        <v>4.828058561425844</v>
      </c>
      <c r="K296" s="51">
        <v>9.5480585614258437</v>
      </c>
      <c r="L296">
        <v>75.408000000000001</v>
      </c>
    </row>
    <row r="297" spans="1:12">
      <c r="A297" s="4" t="s">
        <v>217</v>
      </c>
      <c r="B297" s="4">
        <v>2020</v>
      </c>
      <c r="C297" s="5">
        <v>43890</v>
      </c>
      <c r="D297" s="4" t="s">
        <v>20</v>
      </c>
      <c r="E297" s="4" t="s">
        <v>128</v>
      </c>
      <c r="F297" s="4" t="s">
        <v>104</v>
      </c>
      <c r="G297" s="13">
        <f>(C297-VLOOKUP(E297,Riders!$A$2:$C$1999,2,FALSE))/365</f>
        <v>21.449315068493149</v>
      </c>
      <c r="H297" s="4">
        <v>6</v>
      </c>
      <c r="I297">
        <v>4.702</v>
      </c>
      <c r="J297" s="51">
        <f t="shared" si="10"/>
        <v>4.8540422058530766</v>
      </c>
      <c r="K297" s="51">
        <v>9.5560422058530765</v>
      </c>
      <c r="L297">
        <v>75.344999999999999</v>
      </c>
    </row>
    <row r="298" spans="1:12">
      <c r="A298" s="4" t="s">
        <v>217</v>
      </c>
      <c r="B298" s="4">
        <v>2020</v>
      </c>
      <c r="C298" s="5">
        <v>43890</v>
      </c>
      <c r="D298" s="4" t="s">
        <v>20</v>
      </c>
      <c r="E298" s="4" t="s">
        <v>192</v>
      </c>
      <c r="F298" s="4" t="s">
        <v>113</v>
      </c>
      <c r="G298" s="13" t="e">
        <f>(C298-VLOOKUP(E298,Riders!$A$2:$C$1999,2,FALSE))/365</f>
        <v>#N/A</v>
      </c>
      <c r="H298" s="4">
        <v>7</v>
      </c>
      <c r="I298">
        <v>4.7610000000000001</v>
      </c>
      <c r="J298" s="51">
        <f t="shared" si="10"/>
        <v>4.7999911560831814</v>
      </c>
      <c r="K298" s="51">
        <v>9.5609911560831815</v>
      </c>
      <c r="L298">
        <v>75.305999999999997</v>
      </c>
    </row>
    <row r="299" spans="1:12">
      <c r="A299" s="4" t="s">
        <v>217</v>
      </c>
      <c r="B299" s="4">
        <v>2020</v>
      </c>
      <c r="C299" s="5">
        <v>43890</v>
      </c>
      <c r="D299" s="4" t="s">
        <v>20</v>
      </c>
      <c r="E299" s="4" t="s">
        <v>193</v>
      </c>
      <c r="F299" s="4" t="s">
        <v>31</v>
      </c>
      <c r="G299" s="13">
        <f>(C299-VLOOKUP(E299,Riders!$A$2:$C$1999,2,FALSE))/365</f>
        <v>120.24657534246575</v>
      </c>
      <c r="H299" s="4">
        <v>8</v>
      </c>
      <c r="I299">
        <v>4.7370000000000001</v>
      </c>
      <c r="J299" s="51">
        <f t="shared" si="10"/>
        <v>4.825006959016175</v>
      </c>
      <c r="K299" s="51">
        <v>9.5620069590161751</v>
      </c>
      <c r="L299">
        <v>75.298000000000002</v>
      </c>
    </row>
    <row r="300" spans="1:12">
      <c r="A300" s="4" t="s">
        <v>217</v>
      </c>
      <c r="B300" s="4">
        <v>2020</v>
      </c>
      <c r="C300" s="5">
        <v>43890</v>
      </c>
      <c r="D300" s="4" t="s">
        <v>20</v>
      </c>
      <c r="E300" s="4" t="s">
        <v>1280</v>
      </c>
      <c r="F300" s="4" t="s">
        <v>27</v>
      </c>
      <c r="G300" s="13" t="e">
        <f>(C300-VLOOKUP(E300,Riders!$A$2:$C$1999,2,FALSE))/365</f>
        <v>#N/A</v>
      </c>
      <c r="H300" s="4">
        <v>9</v>
      </c>
      <c r="I300">
        <v>4.7489999999999997</v>
      </c>
      <c r="J300" s="51">
        <f t="shared" si="10"/>
        <v>4.8150392125607722</v>
      </c>
      <c r="K300" s="51">
        <v>9.5640392125607718</v>
      </c>
      <c r="L300">
        <v>75.281999999999996</v>
      </c>
    </row>
    <row r="301" spans="1:12">
      <c r="A301" s="4" t="s">
        <v>217</v>
      </c>
      <c r="B301" s="4">
        <v>2020</v>
      </c>
      <c r="C301" s="5">
        <v>43890</v>
      </c>
      <c r="D301" s="4" t="s">
        <v>20</v>
      </c>
      <c r="E301" s="4" t="s">
        <v>1633</v>
      </c>
      <c r="F301" s="4" t="s">
        <v>29</v>
      </c>
      <c r="G301" s="13" t="e">
        <f>(C301-VLOOKUP(E301,Riders!$A$2:$C$1999,2,FALSE))/365</f>
        <v>#N/A</v>
      </c>
      <c r="H301" s="4">
        <v>10</v>
      </c>
      <c r="I301">
        <v>4.7279999999999998</v>
      </c>
      <c r="J301" s="51">
        <f t="shared" si="10"/>
        <v>4.8399791630675999</v>
      </c>
      <c r="K301" s="51">
        <v>9.5679791630675997</v>
      </c>
      <c r="L301">
        <v>75.251000000000005</v>
      </c>
    </row>
    <row r="302" spans="1:12">
      <c r="A302" s="4" t="s">
        <v>217</v>
      </c>
      <c r="B302" s="4">
        <v>2020</v>
      </c>
      <c r="C302" s="5">
        <v>43890</v>
      </c>
      <c r="D302" s="4" t="s">
        <v>20</v>
      </c>
      <c r="E302" s="4" t="s">
        <v>1634</v>
      </c>
      <c r="F302" s="4" t="s">
        <v>23</v>
      </c>
      <c r="G302" s="13" t="e">
        <f>(C302-VLOOKUP(E302,Riders!$A$2:$C$1999,2,FALSE))/365</f>
        <v>#N/A</v>
      </c>
      <c r="H302" s="4">
        <v>11</v>
      </c>
      <c r="I302">
        <v>4.7290000000000001</v>
      </c>
      <c r="J302" s="51">
        <f t="shared" si="10"/>
        <v>4.8459773924144907</v>
      </c>
      <c r="K302" s="51">
        <v>9.5749773924144908</v>
      </c>
      <c r="L302">
        <v>75.195999999999998</v>
      </c>
    </row>
    <row r="303" spans="1:12">
      <c r="A303" s="4" t="s">
        <v>217</v>
      </c>
      <c r="B303" s="4">
        <v>2020</v>
      </c>
      <c r="C303" s="5">
        <v>43890</v>
      </c>
      <c r="D303" s="4" t="s">
        <v>20</v>
      </c>
      <c r="E303" s="4" t="s">
        <v>755</v>
      </c>
      <c r="F303" s="4" t="s">
        <v>27</v>
      </c>
      <c r="G303" s="13" t="e">
        <f>(C303-VLOOKUP(E303,Riders!$A$2:$C$1999,2,FALSE))/365</f>
        <v>#N/A</v>
      </c>
      <c r="H303" s="4">
        <v>12</v>
      </c>
      <c r="I303">
        <v>4.7460000000000004</v>
      </c>
      <c r="J303" s="51">
        <f t="shared" si="10"/>
        <v>4.8490105944908635</v>
      </c>
      <c r="K303" s="51">
        <v>9.5950105944908639</v>
      </c>
      <c r="L303">
        <v>75.039000000000001</v>
      </c>
    </row>
    <row r="304" spans="1:12">
      <c r="A304" s="4" t="s">
        <v>217</v>
      </c>
      <c r="B304" s="4">
        <v>2020</v>
      </c>
      <c r="C304" s="5">
        <v>43890</v>
      </c>
      <c r="D304" s="4" t="s">
        <v>20</v>
      </c>
      <c r="E304" s="4" t="s">
        <v>257</v>
      </c>
      <c r="F304" s="4" t="s">
        <v>31</v>
      </c>
      <c r="G304" s="13">
        <f>(C304-VLOOKUP(E304,Riders!$A$2:$C$1999,2,FALSE))/365</f>
        <v>120.24657534246575</v>
      </c>
      <c r="H304" s="4">
        <v>13</v>
      </c>
      <c r="I304">
        <v>4.7130000000000001</v>
      </c>
      <c r="J304" s="51">
        <f t="shared" si="10"/>
        <v>4.8940451664554017</v>
      </c>
      <c r="K304" s="51">
        <v>9.6070451664554017</v>
      </c>
      <c r="L304">
        <v>74.944999999999993</v>
      </c>
    </row>
    <row r="305" spans="1:12">
      <c r="A305" s="4" t="s">
        <v>217</v>
      </c>
      <c r="B305" s="4">
        <v>2020</v>
      </c>
      <c r="C305" s="5">
        <v>43890</v>
      </c>
      <c r="D305" s="4" t="s">
        <v>20</v>
      </c>
      <c r="E305" s="4" t="s">
        <v>93</v>
      </c>
      <c r="F305" s="4" t="s">
        <v>52</v>
      </c>
      <c r="G305" s="13">
        <f>(C305-VLOOKUP(E305,Riders!$A$2:$C$1999,2,FALSE))/365</f>
        <v>24.276712328767122</v>
      </c>
      <c r="H305" s="4">
        <v>14</v>
      </c>
      <c r="I305">
        <v>4.7380000000000004</v>
      </c>
      <c r="J305" s="51">
        <f t="shared" si="10"/>
        <v>4.8709683704791127</v>
      </c>
      <c r="K305" s="51">
        <v>9.6089683704791131</v>
      </c>
      <c r="L305">
        <v>74.930000000000007</v>
      </c>
    </row>
    <row r="306" spans="1:12">
      <c r="A306" s="4" t="s">
        <v>217</v>
      </c>
      <c r="B306" s="4">
        <v>2020</v>
      </c>
      <c r="C306" s="5">
        <v>43890</v>
      </c>
      <c r="D306" s="4" t="s">
        <v>20</v>
      </c>
      <c r="E306" s="4" t="s">
        <v>129</v>
      </c>
      <c r="F306" s="4" t="s">
        <v>35</v>
      </c>
      <c r="G306" s="13">
        <f>(C306-VLOOKUP(E306,Riders!$A$2:$C$1999,2,FALSE))/365</f>
        <v>28.643835616438356</v>
      </c>
      <c r="H306" s="4">
        <v>15</v>
      </c>
      <c r="I306">
        <v>4.7699999999999996</v>
      </c>
      <c r="J306" s="51">
        <f t="shared" si="10"/>
        <v>4.8449993990625391</v>
      </c>
      <c r="K306" s="51">
        <v>9.6149993990625386</v>
      </c>
      <c r="L306">
        <v>74.882999999999996</v>
      </c>
    </row>
    <row r="307" spans="1:12">
      <c r="A307" s="4" t="s">
        <v>217</v>
      </c>
      <c r="B307" s="4">
        <v>2020</v>
      </c>
      <c r="C307" s="5">
        <v>43890</v>
      </c>
      <c r="D307" s="4" t="s">
        <v>20</v>
      </c>
      <c r="E307" s="4" t="s">
        <v>242</v>
      </c>
      <c r="F307" s="4" t="s">
        <v>102</v>
      </c>
      <c r="G307" s="13">
        <f>(C307-VLOOKUP(E307,Riders!$A$2:$C$1999,2,FALSE))/365</f>
        <v>120.24657534246575</v>
      </c>
      <c r="H307" s="4">
        <v>16</v>
      </c>
      <c r="I307">
        <v>4.74</v>
      </c>
      <c r="J307" s="51">
        <f t="shared" si="10"/>
        <v>4.8839958296018064</v>
      </c>
      <c r="K307" s="51">
        <v>9.6239958296018067</v>
      </c>
      <c r="L307">
        <v>74.813000000000002</v>
      </c>
    </row>
    <row r="308" spans="1:12">
      <c r="A308" s="4" t="s">
        <v>217</v>
      </c>
      <c r="B308" s="4">
        <v>2020</v>
      </c>
      <c r="C308" s="5">
        <v>43890</v>
      </c>
      <c r="D308" s="4" t="s">
        <v>20</v>
      </c>
      <c r="E308" s="4" t="s">
        <v>101</v>
      </c>
      <c r="F308" s="4" t="s">
        <v>102</v>
      </c>
      <c r="G308" s="13">
        <f>(C308-VLOOKUP(E308,Riders!$A$2:$C$1999,2,FALSE))/365</f>
        <v>20.884931506849316</v>
      </c>
      <c r="H308" s="4">
        <v>17</v>
      </c>
      <c r="I308">
        <v>4.7759999999999998</v>
      </c>
      <c r="J308" s="51">
        <f t="shared" si="10"/>
        <v>4.8519853440667546</v>
      </c>
      <c r="K308" s="51">
        <v>9.6279853440667544</v>
      </c>
      <c r="L308">
        <v>74.781999999999996</v>
      </c>
    </row>
    <row r="309" spans="1:12">
      <c r="A309" s="4" t="s">
        <v>217</v>
      </c>
      <c r="B309" s="4">
        <v>2020</v>
      </c>
      <c r="C309" s="5">
        <v>43890</v>
      </c>
      <c r="D309" s="4" t="s">
        <v>20</v>
      </c>
      <c r="E309" s="4" t="s">
        <v>757</v>
      </c>
      <c r="F309" s="4" t="s">
        <v>82</v>
      </c>
      <c r="G309" s="13" t="e">
        <f>(C309-VLOOKUP(E309,Riders!$A$2:$C$1999,2,FALSE))/365</f>
        <v>#N/A</v>
      </c>
      <c r="H309" s="4">
        <v>18</v>
      </c>
      <c r="I309">
        <v>4.7450000000000001</v>
      </c>
      <c r="J309" s="51">
        <f t="shared" si="10"/>
        <v>4.9050516009703662</v>
      </c>
      <c r="K309" s="51">
        <v>9.6500516009703663</v>
      </c>
      <c r="L309">
        <v>74.611000000000004</v>
      </c>
    </row>
    <row r="310" spans="1:12">
      <c r="A310" s="4" t="s">
        <v>217</v>
      </c>
      <c r="B310" s="4">
        <v>2020</v>
      </c>
      <c r="C310" s="5">
        <v>43890</v>
      </c>
      <c r="D310" s="4" t="s">
        <v>20</v>
      </c>
      <c r="E310" s="4" t="s">
        <v>112</v>
      </c>
      <c r="F310" s="4" t="s">
        <v>113</v>
      </c>
      <c r="G310" s="13">
        <f>(C310-VLOOKUP(E310,Riders!$A$2:$C$1999,2,FALSE))/365</f>
        <v>22.86849315068493</v>
      </c>
      <c r="H310" s="4">
        <v>19</v>
      </c>
      <c r="I310">
        <v>4.7859999999999996</v>
      </c>
      <c r="J310" s="51">
        <f t="shared" si="10"/>
        <v>4.872984196828634</v>
      </c>
      <c r="K310" s="51">
        <v>9.6589841968286336</v>
      </c>
      <c r="L310">
        <v>74.542000000000002</v>
      </c>
    </row>
    <row r="311" spans="1:12">
      <c r="A311" s="4" t="s">
        <v>217</v>
      </c>
      <c r="B311" s="4">
        <v>2020</v>
      </c>
      <c r="C311" s="5">
        <v>43890</v>
      </c>
      <c r="D311" s="4" t="s">
        <v>20</v>
      </c>
      <c r="E311" s="4" t="s">
        <v>174</v>
      </c>
      <c r="F311" s="4" t="s">
        <v>37</v>
      </c>
      <c r="G311" s="13">
        <f>(C311-VLOOKUP(E311,Riders!$A$2:$C$1999,2,FALSE))/365</f>
        <v>29.80821917808219</v>
      </c>
      <c r="H311" s="4">
        <v>20</v>
      </c>
      <c r="I311">
        <v>4.8109999999999999</v>
      </c>
      <c r="J311" s="51">
        <f t="shared" si="10"/>
        <v>4.8570631646793441</v>
      </c>
      <c r="K311" s="51">
        <v>9.668063164679344</v>
      </c>
      <c r="L311">
        <v>74.471999999999994</v>
      </c>
    </row>
    <row r="312" spans="1:12">
      <c r="A312" s="4" t="s">
        <v>217</v>
      </c>
      <c r="B312" s="4">
        <v>2020</v>
      </c>
      <c r="C312" s="5">
        <v>43890</v>
      </c>
      <c r="D312" s="4" t="s">
        <v>20</v>
      </c>
      <c r="E312" s="4" t="s">
        <v>756</v>
      </c>
      <c r="F312" s="4" t="s">
        <v>109</v>
      </c>
      <c r="G312" s="13">
        <f>(C312-VLOOKUP(E312,Riders!$A$2:$C$1999,2,FALSE))/365</f>
        <v>26.38082191780822</v>
      </c>
      <c r="H312" s="4">
        <v>21</v>
      </c>
      <c r="I312">
        <v>4.7519999999999998</v>
      </c>
      <c r="J312" s="51">
        <f t="shared" si="10"/>
        <v>4.9160631646793442</v>
      </c>
      <c r="K312" s="51">
        <v>9.668063164679344</v>
      </c>
      <c r="L312">
        <v>74.471999999999994</v>
      </c>
    </row>
    <row r="313" spans="1:12">
      <c r="A313" s="4" t="s">
        <v>217</v>
      </c>
      <c r="B313" s="4">
        <v>2020</v>
      </c>
      <c r="C313" s="5">
        <v>43890</v>
      </c>
      <c r="D313" s="4" t="s">
        <v>20</v>
      </c>
      <c r="E313" s="4" t="s">
        <v>105</v>
      </c>
      <c r="F313" s="4" t="s">
        <v>39</v>
      </c>
      <c r="G313" s="13">
        <f>(C313-VLOOKUP(E313,Riders!$A$2:$C$1999,2,FALSE))/365</f>
        <v>21.164383561643834</v>
      </c>
      <c r="H313" s="4">
        <v>22</v>
      </c>
      <c r="I313">
        <v>4.7850000000000001</v>
      </c>
      <c r="J313" s="51">
        <f t="shared" si="10"/>
        <v>4.8890386424099095</v>
      </c>
      <c r="K313" s="51">
        <v>9.6740386424099096</v>
      </c>
      <c r="L313">
        <v>74.426000000000002</v>
      </c>
    </row>
    <row r="314" spans="1:12">
      <c r="A314" s="4" t="s">
        <v>217</v>
      </c>
      <c r="B314" s="4">
        <v>2020</v>
      </c>
      <c r="C314" s="5">
        <v>43890</v>
      </c>
      <c r="D314" s="4" t="s">
        <v>20</v>
      </c>
      <c r="E314" s="4" t="s">
        <v>100</v>
      </c>
      <c r="F314" s="4" t="s">
        <v>44</v>
      </c>
      <c r="G314" s="13">
        <f>(C314-VLOOKUP(E314,Riders!$A$2:$C$1999,2,FALSE))/365</f>
        <v>21.353424657534248</v>
      </c>
      <c r="H314" s="4">
        <v>23</v>
      </c>
      <c r="I314">
        <v>4.7969999999999997</v>
      </c>
      <c r="J314" s="51">
        <f t="shared" si="10"/>
        <v>4.8849740469306804</v>
      </c>
      <c r="K314" s="51">
        <v>9.6819740469306801</v>
      </c>
      <c r="L314">
        <v>74.364999999999995</v>
      </c>
    </row>
    <row r="315" spans="1:12">
      <c r="A315" s="4" t="s">
        <v>217</v>
      </c>
      <c r="B315" s="4">
        <v>2020</v>
      </c>
      <c r="C315" s="5">
        <v>43890</v>
      </c>
      <c r="D315" s="4" t="s">
        <v>20</v>
      </c>
      <c r="E315" s="4" t="s">
        <v>201</v>
      </c>
      <c r="F315" s="4" t="s">
        <v>39</v>
      </c>
      <c r="G315" s="13" t="e">
        <f>(C315-VLOOKUP(E315,Riders!$A$2:$C$1999,2,FALSE))/365</f>
        <v>#N/A</v>
      </c>
      <c r="H315" s="4">
        <v>24</v>
      </c>
      <c r="I315">
        <v>4.8019999999999996</v>
      </c>
      <c r="J315" s="51">
        <f t="shared" si="10"/>
        <v>4.8910533117932147</v>
      </c>
      <c r="K315" s="51">
        <v>9.6930533117932143</v>
      </c>
      <c r="L315">
        <v>74.28</v>
      </c>
    </row>
    <row r="316" spans="1:12">
      <c r="A316" s="4" t="s">
        <v>217</v>
      </c>
      <c r="B316" s="4">
        <v>2020</v>
      </c>
      <c r="C316" s="5">
        <v>43890</v>
      </c>
      <c r="D316" s="4" t="s">
        <v>20</v>
      </c>
      <c r="E316" s="4" t="s">
        <v>295</v>
      </c>
      <c r="F316" s="4" t="s">
        <v>23</v>
      </c>
      <c r="G316" s="13">
        <f>(C316-VLOOKUP(E316,Riders!$A$2:$C$1999,2,FALSE))/365</f>
        <v>22.230136986301371</v>
      </c>
      <c r="H316" s="4">
        <v>25</v>
      </c>
      <c r="I316">
        <v>4.827</v>
      </c>
      <c r="J316" s="51">
        <f t="shared" si="10"/>
        <v>4.8770271712760795</v>
      </c>
      <c r="K316" s="51">
        <v>9.7040271712760795</v>
      </c>
      <c r="L316">
        <v>74.195999999999998</v>
      </c>
    </row>
    <row r="317" spans="1:12">
      <c r="A317" s="4" t="s">
        <v>217</v>
      </c>
      <c r="B317" s="4">
        <v>2020</v>
      </c>
      <c r="C317" s="5">
        <v>43890</v>
      </c>
      <c r="D317" s="4" t="s">
        <v>20</v>
      </c>
      <c r="E317" s="4" t="s">
        <v>1635</v>
      </c>
      <c r="F317" s="4" t="s">
        <v>35</v>
      </c>
      <c r="G317" s="13">
        <f>(C317-VLOOKUP(E317,Riders!$A$2:$C$1999,2,FALSE))/365</f>
        <v>120.24657534246575</v>
      </c>
      <c r="H317" s="4">
        <v>26</v>
      </c>
      <c r="I317">
        <v>4.8380000000000001</v>
      </c>
      <c r="J317" s="51">
        <f t="shared" si="10"/>
        <v>4.9150579900573002</v>
      </c>
      <c r="K317" s="51">
        <v>9.7530579900573002</v>
      </c>
      <c r="L317">
        <v>73.822999999999993</v>
      </c>
    </row>
    <row r="318" spans="1:12">
      <c r="A318" s="4" t="s">
        <v>217</v>
      </c>
      <c r="B318" s="4">
        <v>2020</v>
      </c>
      <c r="C318" s="5">
        <v>43890</v>
      </c>
      <c r="D318" s="4" t="s">
        <v>20</v>
      </c>
      <c r="E318" s="4" t="s">
        <v>232</v>
      </c>
      <c r="F318" s="4" t="s">
        <v>212</v>
      </c>
      <c r="G318" s="13">
        <f>(C318-VLOOKUP(E318,Riders!$A$2:$C$1999,2,FALSE))/365</f>
        <v>21.197260273972603</v>
      </c>
      <c r="H318" s="4">
        <v>27</v>
      </c>
      <c r="I318">
        <v>4.83</v>
      </c>
      <c r="J318" s="51">
        <f t="shared" si="10"/>
        <v>4.9340358014646064</v>
      </c>
      <c r="K318" s="51">
        <v>9.7640358014646065</v>
      </c>
      <c r="L318">
        <v>73.739999999999995</v>
      </c>
    </row>
    <row r="319" spans="1:12">
      <c r="A319" s="4" t="s">
        <v>217</v>
      </c>
      <c r="B319" s="4">
        <v>2020</v>
      </c>
      <c r="C319" s="5">
        <v>43890</v>
      </c>
      <c r="D319" s="4" t="s">
        <v>20</v>
      </c>
      <c r="E319" s="4" t="s">
        <v>143</v>
      </c>
      <c r="F319" s="4" t="s">
        <v>95</v>
      </c>
      <c r="G319" s="13">
        <f>(C319-VLOOKUP(E319,Riders!$A$2:$C$1999,2,FALSE))/365</f>
        <v>24.909589041095892</v>
      </c>
      <c r="H319" s="4">
        <v>28</v>
      </c>
      <c r="I319">
        <v>4.8129999999999997</v>
      </c>
      <c r="J319" s="51">
        <f t="shared" si="10"/>
        <v>4.9519627710794358</v>
      </c>
      <c r="K319" s="51">
        <v>9.7649627710794356</v>
      </c>
      <c r="L319">
        <v>73.733000000000004</v>
      </c>
    </row>
    <row r="320" spans="1:12">
      <c r="A320" s="4" t="s">
        <v>217</v>
      </c>
      <c r="B320" s="4">
        <v>2020</v>
      </c>
      <c r="C320" s="5">
        <v>43890</v>
      </c>
      <c r="D320" s="4" t="s">
        <v>20</v>
      </c>
      <c r="E320" s="4" t="s">
        <v>213</v>
      </c>
      <c r="F320" s="4" t="s">
        <v>42</v>
      </c>
      <c r="G320" s="13">
        <f>(C320-VLOOKUP(E320,Riders!$A$2:$C$1999,2,FALSE))/365</f>
        <v>120.24657534246575</v>
      </c>
      <c r="H320" s="4">
        <v>29</v>
      </c>
      <c r="I320">
        <v>4.851</v>
      </c>
      <c r="J320" s="51">
        <f t="shared" si="10"/>
        <v>4.9329380350591103</v>
      </c>
      <c r="K320" s="51">
        <v>9.7839380350591103</v>
      </c>
      <c r="L320">
        <v>73.59</v>
      </c>
    </row>
    <row r="321" spans="1:12">
      <c r="A321" s="4" t="s">
        <v>217</v>
      </c>
      <c r="B321" s="4">
        <v>2020</v>
      </c>
      <c r="C321" s="5">
        <v>43890</v>
      </c>
      <c r="D321" s="4" t="s">
        <v>20</v>
      </c>
      <c r="E321" s="4" t="s">
        <v>229</v>
      </c>
      <c r="F321" s="4" t="s">
        <v>152</v>
      </c>
      <c r="G321" s="13" t="e">
        <f>(C321-VLOOKUP(E321,Riders!$A$2:$C$1999,2,FALSE))/365</f>
        <v>#N/A</v>
      </c>
      <c r="H321" s="4">
        <v>30</v>
      </c>
      <c r="I321">
        <v>4.843</v>
      </c>
      <c r="J321" s="51">
        <f t="shared" si="10"/>
        <v>4.9639929307925961</v>
      </c>
      <c r="K321" s="51">
        <v>9.806992930792596</v>
      </c>
      <c r="L321">
        <v>73.417000000000002</v>
      </c>
    </row>
    <row r="322" spans="1:12">
      <c r="A322" s="4" t="s">
        <v>217</v>
      </c>
      <c r="B322" s="4">
        <v>2020</v>
      </c>
      <c r="C322" s="5">
        <v>43890</v>
      </c>
      <c r="D322" s="4" t="s">
        <v>20</v>
      </c>
      <c r="E322" s="4" t="s">
        <v>817</v>
      </c>
      <c r="F322" s="4" t="s">
        <v>42</v>
      </c>
      <c r="G322" s="13" t="e">
        <f>(C322-VLOOKUP(E322,Riders!$A$2:$C$1999,2,FALSE))/365</f>
        <v>#N/A</v>
      </c>
      <c r="H322" s="4">
        <v>31</v>
      </c>
      <c r="I322">
        <v>4.8529999999999998</v>
      </c>
      <c r="J322" s="51">
        <f t="shared" si="10"/>
        <v>4.9819907113976623</v>
      </c>
      <c r="K322" s="51">
        <v>9.834990711397662</v>
      </c>
      <c r="L322">
        <v>73.207999999999998</v>
      </c>
    </row>
    <row r="323" spans="1:12">
      <c r="A323" s="4" t="s">
        <v>217</v>
      </c>
      <c r="B323" s="4">
        <v>2020</v>
      </c>
      <c r="C323" s="5">
        <v>43890</v>
      </c>
      <c r="D323" s="4" t="s">
        <v>20</v>
      </c>
      <c r="E323" s="4" t="s">
        <v>50</v>
      </c>
      <c r="F323" s="4" t="s">
        <v>44</v>
      </c>
      <c r="G323" s="13">
        <f>(C323-VLOOKUP(E323,Riders!$A$2:$C$1999,2,FALSE))/365</f>
        <v>25.63013698630137</v>
      </c>
      <c r="H323" s="4">
        <v>32</v>
      </c>
      <c r="I323">
        <v>4.899</v>
      </c>
      <c r="J323" s="51">
        <f t="shared" si="10"/>
        <v>5.0369682049017444</v>
      </c>
      <c r="K323" s="51">
        <v>9.9359682049017444</v>
      </c>
      <c r="L323">
        <v>72.463999999999999</v>
      </c>
    </row>
    <row r="324" spans="1:12">
      <c r="A324" s="4" t="s">
        <v>217</v>
      </c>
      <c r="B324" s="4">
        <v>2020</v>
      </c>
      <c r="C324" s="5">
        <v>43890</v>
      </c>
      <c r="D324" s="4" t="s">
        <v>20</v>
      </c>
      <c r="E324" s="4" t="s">
        <v>51</v>
      </c>
      <c r="F324" s="4" t="s">
        <v>52</v>
      </c>
      <c r="G324" s="13">
        <f>(C324-VLOOKUP(E324,Riders!$A$2:$C$1999,2,FALSE))/365</f>
        <v>22.254794520547946</v>
      </c>
      <c r="H324" s="4">
        <v>33</v>
      </c>
      <c r="I324">
        <v>4.9509999999999996</v>
      </c>
      <c r="J324" s="51">
        <f t="shared" si="10"/>
        <v>4.9940261056935276</v>
      </c>
      <c r="K324" s="51">
        <v>9.9450261056935272</v>
      </c>
      <c r="L324">
        <v>72.397999999999996</v>
      </c>
    </row>
    <row r="325" spans="1:12">
      <c r="A325" s="4" t="s">
        <v>217</v>
      </c>
      <c r="B325" s="4">
        <v>2020</v>
      </c>
      <c r="C325" s="5">
        <v>43890</v>
      </c>
      <c r="D325" s="4" t="s">
        <v>20</v>
      </c>
      <c r="E325" s="4" t="s">
        <v>62</v>
      </c>
      <c r="F325" s="4" t="s">
        <v>63</v>
      </c>
      <c r="G325" s="13">
        <f>(C325-VLOOKUP(E325,Riders!$A$2:$C$1999,2,FALSE))/365</f>
        <v>30.276712328767122</v>
      </c>
      <c r="H325" s="4">
        <v>34</v>
      </c>
      <c r="I325">
        <v>5.0460000000000003</v>
      </c>
      <c r="J325" s="51">
        <f t="shared" si="10"/>
        <v>5.1380195759487401</v>
      </c>
      <c r="K325" s="51">
        <v>10.18401957594874</v>
      </c>
      <c r="L325">
        <v>70.698999999999998</v>
      </c>
    </row>
    <row r="326" spans="1:12">
      <c r="A326" s="1" t="s">
        <v>162</v>
      </c>
      <c r="B326" s="1">
        <v>2020</v>
      </c>
      <c r="C326" s="2">
        <v>43856</v>
      </c>
      <c r="D326" s="1" t="s">
        <v>66</v>
      </c>
      <c r="E326" s="1" t="s">
        <v>202</v>
      </c>
      <c r="F326" s="1" t="s">
        <v>46</v>
      </c>
      <c r="G326" s="13">
        <f>(C326-VLOOKUP(E326,Riders!$A$2:$C$1999,2,FALSE))/365</f>
        <v>24.536986301369861</v>
      </c>
      <c r="H326" s="1">
        <v>1</v>
      </c>
      <c r="I326">
        <v>4.7699999999999996</v>
      </c>
      <c r="J326" s="51">
        <v>4.8870409217109056</v>
      </c>
      <c r="K326" s="51">
        <f t="shared" ref="K326:K356" si="11">3.6*200/L326</f>
        <v>9.6570409217109052</v>
      </c>
      <c r="L326">
        <v>74.557000000000002</v>
      </c>
    </row>
    <row r="327" spans="1:12">
      <c r="A327" s="1" t="s">
        <v>162</v>
      </c>
      <c r="B327" s="1">
        <v>2020</v>
      </c>
      <c r="C327" s="2">
        <v>43856</v>
      </c>
      <c r="D327" s="1" t="s">
        <v>66</v>
      </c>
      <c r="E327" s="1" t="s">
        <v>1280</v>
      </c>
      <c r="F327" s="1" t="s">
        <v>27</v>
      </c>
      <c r="G327" s="13" t="e">
        <f>(C327-VLOOKUP(E327,Riders!$A$2:$C$1999,2,FALSE))/365</f>
        <v>#N/A</v>
      </c>
      <c r="H327" s="1">
        <v>2</v>
      </c>
      <c r="I327">
        <v>4.798</v>
      </c>
      <c r="J327" s="51">
        <v>4.8669484536082486</v>
      </c>
      <c r="K327" s="51">
        <f t="shared" si="11"/>
        <v>9.6649484536082486</v>
      </c>
      <c r="L327">
        <v>74.495999999999995</v>
      </c>
    </row>
    <row r="328" spans="1:12">
      <c r="A328" s="1" t="s">
        <v>162</v>
      </c>
      <c r="B328" s="1">
        <v>2020</v>
      </c>
      <c r="C328" s="2">
        <v>43856</v>
      </c>
      <c r="D328" s="1" t="s">
        <v>66</v>
      </c>
      <c r="E328" s="1" t="s">
        <v>134</v>
      </c>
      <c r="F328" s="1" t="s">
        <v>216</v>
      </c>
      <c r="G328" s="13">
        <f>(C328-VLOOKUP(E328,Riders!$A$2:$C$1999,2,FALSE))/365</f>
        <v>20.279452054794522</v>
      </c>
      <c r="H328" s="1">
        <v>3</v>
      </c>
      <c r="I328">
        <v>4.8550000000000004</v>
      </c>
      <c r="J328" s="51">
        <v>4.90004010405376</v>
      </c>
      <c r="K328" s="51">
        <f t="shared" si="11"/>
        <v>9.7550401040537604</v>
      </c>
      <c r="L328">
        <v>73.808000000000007</v>
      </c>
    </row>
    <row r="329" spans="1:12">
      <c r="A329" s="1" t="s">
        <v>162</v>
      </c>
      <c r="B329" s="1">
        <v>2020</v>
      </c>
      <c r="C329" s="2">
        <v>43856</v>
      </c>
      <c r="D329" s="1" t="s">
        <v>66</v>
      </c>
      <c r="E329" s="1" t="s">
        <v>30</v>
      </c>
      <c r="F329" s="1" t="s">
        <v>31</v>
      </c>
      <c r="G329" s="13">
        <f>(C329-VLOOKUP(E329,Riders!$A$2:$C$1999,2,FALSE))/365</f>
        <v>23.923287671232877</v>
      </c>
      <c r="H329" s="1">
        <v>4</v>
      </c>
      <c r="I329">
        <v>4.835</v>
      </c>
      <c r="J329" s="51">
        <v>4.9420294125634827</v>
      </c>
      <c r="K329" s="51">
        <f t="shared" si="11"/>
        <v>9.7770294125634827</v>
      </c>
      <c r="L329">
        <v>73.641999999999996</v>
      </c>
    </row>
    <row r="330" spans="1:12">
      <c r="A330" s="1" t="s">
        <v>162</v>
      </c>
      <c r="B330" s="1">
        <v>2020</v>
      </c>
      <c r="C330" s="2">
        <v>43856</v>
      </c>
      <c r="D330" s="1" t="s">
        <v>66</v>
      </c>
      <c r="E330" s="1" t="s">
        <v>96</v>
      </c>
      <c r="F330" s="1" t="s">
        <v>27</v>
      </c>
      <c r="G330" s="13">
        <f>(C330-VLOOKUP(E330,Riders!$A$2:$C$1999,2,FALSE))/365</f>
        <v>21.027397260273972</v>
      </c>
      <c r="H330" s="1">
        <v>5</v>
      </c>
      <c r="I330">
        <v>4.891</v>
      </c>
      <c r="J330" s="51">
        <v>4.9139896502887019</v>
      </c>
      <c r="K330" s="51">
        <f t="shared" si="11"/>
        <v>9.804989650288702</v>
      </c>
      <c r="L330">
        <v>73.432000000000002</v>
      </c>
    </row>
    <row r="331" spans="1:12">
      <c r="A331" s="1" t="s">
        <v>162</v>
      </c>
      <c r="B331" s="1">
        <v>2020</v>
      </c>
      <c r="C331" s="2">
        <v>43856</v>
      </c>
      <c r="D331" s="1" t="s">
        <v>66</v>
      </c>
      <c r="E331" s="1" t="s">
        <v>756</v>
      </c>
      <c r="F331" s="1" t="s">
        <v>109</v>
      </c>
      <c r="G331" s="13">
        <f>(C331-VLOOKUP(E331,Riders!$A$2:$C$1999,2,FALSE))/365</f>
        <v>26.287671232876711</v>
      </c>
      <c r="H331" s="1">
        <v>6</v>
      </c>
      <c r="I331">
        <v>4.8449999999999998</v>
      </c>
      <c r="J331" s="51">
        <v>4.9630616818101325</v>
      </c>
      <c r="K331" s="51">
        <f t="shared" si="11"/>
        <v>9.8080616818101323</v>
      </c>
      <c r="L331">
        <v>73.409000000000006</v>
      </c>
    </row>
    <row r="332" spans="1:12">
      <c r="A332" s="1" t="s">
        <v>162</v>
      </c>
      <c r="B332" s="1">
        <v>2020</v>
      </c>
      <c r="C332" s="2">
        <v>43856</v>
      </c>
      <c r="D332" s="1" t="s">
        <v>66</v>
      </c>
      <c r="E332" s="1" t="s">
        <v>205</v>
      </c>
      <c r="F332" s="1" t="s">
        <v>102</v>
      </c>
      <c r="G332" s="13" t="e">
        <f>(C332-VLOOKUP(E332,Riders!$A$2:$C$1999,2,FALSE))/365</f>
        <v>#N/A</v>
      </c>
      <c r="H332" s="1">
        <v>7</v>
      </c>
      <c r="I332">
        <v>4.88</v>
      </c>
      <c r="J332" s="51">
        <v>4.9319378577269015</v>
      </c>
      <c r="K332" s="51">
        <f t="shared" si="11"/>
        <v>9.8119378577269014</v>
      </c>
      <c r="L332">
        <v>73.38</v>
      </c>
    </row>
    <row r="333" spans="1:12">
      <c r="A333" s="1" t="s">
        <v>162</v>
      </c>
      <c r="B333" s="1">
        <v>2020</v>
      </c>
      <c r="C333" s="2">
        <v>43856</v>
      </c>
      <c r="D333" s="1" t="s">
        <v>66</v>
      </c>
      <c r="E333" s="1" t="s">
        <v>757</v>
      </c>
      <c r="F333" s="1" t="s">
        <v>82</v>
      </c>
      <c r="G333" s="13" t="e">
        <f>(C333-VLOOKUP(E333,Riders!$A$2:$C$1999,2,FALSE))/365</f>
        <v>#N/A</v>
      </c>
      <c r="H333" s="1">
        <v>8</v>
      </c>
      <c r="I333">
        <v>4.859</v>
      </c>
      <c r="J333" s="51">
        <v>4.966997952917092</v>
      </c>
      <c r="K333" s="51">
        <f t="shared" si="11"/>
        <v>9.825997952917092</v>
      </c>
      <c r="L333">
        <v>73.275000000000006</v>
      </c>
    </row>
    <row r="334" spans="1:12">
      <c r="A334" s="1" t="s">
        <v>162</v>
      </c>
      <c r="B334" s="1">
        <v>2020</v>
      </c>
      <c r="C334" s="2">
        <v>43856</v>
      </c>
      <c r="D334" s="1" t="s">
        <v>66</v>
      </c>
      <c r="E334" s="1" t="s">
        <v>201</v>
      </c>
      <c r="F334" s="1" t="s">
        <v>39</v>
      </c>
      <c r="G334" s="13" t="e">
        <f>(C334-VLOOKUP(E334,Riders!$A$2:$C$1999,2,FALSE))/365</f>
        <v>#N/A</v>
      </c>
      <c r="H334" s="1">
        <v>9</v>
      </c>
      <c r="I334">
        <v>4.8860000000000001</v>
      </c>
      <c r="J334" s="51">
        <v>4.9530226570827294</v>
      </c>
      <c r="K334" s="51">
        <f t="shared" si="11"/>
        <v>9.8390226570827295</v>
      </c>
      <c r="L334">
        <v>73.177999999999997</v>
      </c>
    </row>
    <row r="335" spans="1:12">
      <c r="A335" s="1" t="s">
        <v>162</v>
      </c>
      <c r="B335" s="1">
        <v>2020</v>
      </c>
      <c r="C335" s="2">
        <v>43856</v>
      </c>
      <c r="D335" s="1" t="s">
        <v>66</v>
      </c>
      <c r="E335" s="1" t="s">
        <v>174</v>
      </c>
      <c r="F335" s="1" t="s">
        <v>37</v>
      </c>
      <c r="G335" s="13">
        <f>(C335-VLOOKUP(E335,Riders!$A$2:$C$1999,2,FALSE))/365</f>
        <v>29.715068493150685</v>
      </c>
      <c r="H335" s="1">
        <v>10</v>
      </c>
      <c r="I335">
        <v>4.923</v>
      </c>
      <c r="J335" s="51">
        <v>4.9509697472538026</v>
      </c>
      <c r="K335" s="51">
        <f t="shared" si="11"/>
        <v>9.8739697472538026</v>
      </c>
      <c r="L335">
        <v>72.918999999999997</v>
      </c>
    </row>
    <row r="336" spans="1:12">
      <c r="A336" s="1" t="s">
        <v>162</v>
      </c>
      <c r="B336" s="1">
        <v>2020</v>
      </c>
      <c r="C336" s="2">
        <v>43856</v>
      </c>
      <c r="D336" s="1" t="s">
        <v>66</v>
      </c>
      <c r="E336" s="1" t="s">
        <v>143</v>
      </c>
      <c r="F336" s="1" t="s">
        <v>95</v>
      </c>
      <c r="G336" s="13">
        <f>(C336-VLOOKUP(E336,Riders!$A$2:$C$1999,2,FALSE))/365</f>
        <v>24.816438356164383</v>
      </c>
      <c r="H336" s="1">
        <v>11</v>
      </c>
      <c r="I336">
        <v>4.8710000000000004</v>
      </c>
      <c r="J336" s="51">
        <v>5.0120505682754075</v>
      </c>
      <c r="K336" s="51">
        <f t="shared" si="11"/>
        <v>9.883050568275408</v>
      </c>
      <c r="L336">
        <v>72.852000000000004</v>
      </c>
    </row>
    <row r="337" spans="1:12">
      <c r="A337" s="1" t="s">
        <v>162</v>
      </c>
      <c r="B337" s="1">
        <v>2020</v>
      </c>
      <c r="C337" s="2">
        <v>43856</v>
      </c>
      <c r="D337" s="1" t="s">
        <v>66</v>
      </c>
      <c r="E337" s="1" t="s">
        <v>183</v>
      </c>
      <c r="F337" s="1" t="s">
        <v>33</v>
      </c>
      <c r="G337" s="13">
        <f>(C337-VLOOKUP(E337,Riders!$A$2:$C$1999,2,FALSE))/365</f>
        <v>28.583561643835615</v>
      </c>
      <c r="H337" s="1">
        <v>12</v>
      </c>
      <c r="I337">
        <v>4.8789999999999996</v>
      </c>
      <c r="J337" s="51">
        <v>5.0050002745555631</v>
      </c>
      <c r="K337" s="51">
        <f t="shared" si="11"/>
        <v>9.8840002745555626</v>
      </c>
      <c r="L337">
        <v>72.844999999999999</v>
      </c>
    </row>
    <row r="338" spans="1:12">
      <c r="A338" s="1" t="s">
        <v>162</v>
      </c>
      <c r="B338" s="1">
        <v>2020</v>
      </c>
      <c r="C338" s="2">
        <v>43856</v>
      </c>
      <c r="D338" s="1" t="s">
        <v>66</v>
      </c>
      <c r="E338" s="1" t="s">
        <v>254</v>
      </c>
      <c r="F338" s="1" t="s">
        <v>31</v>
      </c>
      <c r="G338" s="13">
        <f>(C338-VLOOKUP(E338,Riders!$A$2:$C$1999,2,FALSE))/365</f>
        <v>120.15342465753425</v>
      </c>
      <c r="H338" s="1">
        <v>13</v>
      </c>
      <c r="I338">
        <v>4.9080000000000004</v>
      </c>
      <c r="J338" s="51">
        <v>4.9929900990099005</v>
      </c>
      <c r="K338" s="51">
        <f t="shared" si="11"/>
        <v>9.9009900990099009</v>
      </c>
      <c r="L338">
        <v>72.72</v>
      </c>
    </row>
    <row r="339" spans="1:12">
      <c r="A339" s="1" t="s">
        <v>162</v>
      </c>
      <c r="B339" s="1">
        <v>2020</v>
      </c>
      <c r="C339" s="2">
        <v>43856</v>
      </c>
      <c r="D339" s="1" t="s">
        <v>66</v>
      </c>
      <c r="E339" s="1" t="s">
        <v>229</v>
      </c>
      <c r="F339" s="1" t="s">
        <v>152</v>
      </c>
      <c r="G339" s="13" t="e">
        <f>(C339-VLOOKUP(E339,Riders!$A$2:$C$1999,2,FALSE))/365</f>
        <v>#N/A</v>
      </c>
      <c r="H339" s="1">
        <v>14</v>
      </c>
      <c r="I339">
        <v>4.8920000000000003</v>
      </c>
      <c r="J339" s="51">
        <v>5.0300020395226399</v>
      </c>
      <c r="K339" s="51">
        <f t="shared" si="11"/>
        <v>9.9220020395226403</v>
      </c>
      <c r="L339">
        <v>72.566000000000003</v>
      </c>
    </row>
    <row r="340" spans="1:12">
      <c r="A340" s="1" t="s">
        <v>162</v>
      </c>
      <c r="B340" s="1">
        <v>2020</v>
      </c>
      <c r="C340" s="2">
        <v>43856</v>
      </c>
      <c r="D340" s="1" t="s">
        <v>66</v>
      </c>
      <c r="E340" s="1" t="s">
        <v>105</v>
      </c>
      <c r="F340" s="1" t="s">
        <v>39</v>
      </c>
      <c r="G340" s="13">
        <f>(C340-VLOOKUP(E340,Riders!$A$2:$C$1999,2,FALSE))/365</f>
        <v>21.07123287671233</v>
      </c>
      <c r="H340" s="1">
        <v>15</v>
      </c>
      <c r="I340">
        <v>4.9210000000000003</v>
      </c>
      <c r="J340" s="51">
        <v>5.0040110277900309</v>
      </c>
      <c r="K340" s="51">
        <f t="shared" si="11"/>
        <v>9.9250110277900312</v>
      </c>
      <c r="L340">
        <v>72.543999999999997</v>
      </c>
    </row>
    <row r="341" spans="1:12">
      <c r="A341" s="1" t="s">
        <v>162</v>
      </c>
      <c r="B341" s="1">
        <v>2020</v>
      </c>
      <c r="C341" s="2">
        <v>43856</v>
      </c>
      <c r="D341" s="1" t="s">
        <v>66</v>
      </c>
      <c r="E341" s="1" t="s">
        <v>128</v>
      </c>
      <c r="F341" s="1" t="s">
        <v>104</v>
      </c>
      <c r="G341" s="13">
        <f>(C341-VLOOKUP(E341,Riders!$A$2:$C$1999,2,FALSE))/365</f>
        <v>21.356164383561644</v>
      </c>
      <c r="H341" s="1">
        <v>16</v>
      </c>
      <c r="I341">
        <v>4.8860000000000001</v>
      </c>
      <c r="J341" s="51">
        <v>5.0429802109908293</v>
      </c>
      <c r="K341" s="51">
        <f t="shared" si="11"/>
        <v>9.9289802109908294</v>
      </c>
      <c r="L341">
        <v>72.515000000000001</v>
      </c>
    </row>
    <row r="342" spans="1:12">
      <c r="A342" s="1" t="s">
        <v>162</v>
      </c>
      <c r="B342" s="1">
        <v>2020</v>
      </c>
      <c r="C342" s="2">
        <v>43856</v>
      </c>
      <c r="D342" s="1" t="s">
        <v>66</v>
      </c>
      <c r="E342" s="1" t="s">
        <v>59</v>
      </c>
      <c r="F342" s="1" t="s">
        <v>37</v>
      </c>
      <c r="G342" s="13">
        <f>(C342-VLOOKUP(E342,Riders!$A$2:$C$1999,2,FALSE))/365</f>
        <v>26.205479452054796</v>
      </c>
      <c r="H342" s="1">
        <v>17</v>
      </c>
      <c r="I342">
        <v>4.9210000000000003</v>
      </c>
      <c r="J342" s="51">
        <v>5.0140084861530818</v>
      </c>
      <c r="K342" s="51">
        <f t="shared" si="11"/>
        <v>9.9350084861530821</v>
      </c>
      <c r="L342">
        <v>72.471000000000004</v>
      </c>
    </row>
    <row r="343" spans="1:12">
      <c r="A343" s="1" t="s">
        <v>162</v>
      </c>
      <c r="B343" s="1">
        <v>2020</v>
      </c>
      <c r="C343" s="2">
        <v>43856</v>
      </c>
      <c r="D343" s="1" t="s">
        <v>66</v>
      </c>
      <c r="E343" s="1" t="s">
        <v>817</v>
      </c>
      <c r="F343" s="1" t="s">
        <v>42</v>
      </c>
      <c r="G343" s="13" t="e">
        <f>(C343-VLOOKUP(E343,Riders!$A$2:$C$1999,2,FALSE))/365</f>
        <v>#N/A</v>
      </c>
      <c r="H343" s="1">
        <v>18</v>
      </c>
      <c r="I343">
        <v>4.9480000000000004</v>
      </c>
      <c r="J343" s="51">
        <v>5.0240229356527522</v>
      </c>
      <c r="K343" s="51">
        <f t="shared" si="11"/>
        <v>9.9720229356527526</v>
      </c>
      <c r="L343">
        <v>72.201999999999998</v>
      </c>
    </row>
    <row r="344" spans="1:12">
      <c r="A344" s="1" t="s">
        <v>162</v>
      </c>
      <c r="B344" s="1">
        <v>2020</v>
      </c>
      <c r="C344" s="2">
        <v>43856</v>
      </c>
      <c r="D344" s="1" t="s">
        <v>66</v>
      </c>
      <c r="E344" s="1" t="s">
        <v>327</v>
      </c>
      <c r="F344" s="1" t="s">
        <v>198</v>
      </c>
      <c r="G344" s="13">
        <f>(C344-VLOOKUP(E344,Riders!$A$2:$C$1999,2,FALSE))/365</f>
        <v>120.15342465753425</v>
      </c>
      <c r="H344" s="1">
        <v>19</v>
      </c>
      <c r="I344">
        <v>4.952</v>
      </c>
      <c r="J344" s="51">
        <v>5.0280399201596797</v>
      </c>
      <c r="K344" s="51">
        <f t="shared" si="11"/>
        <v>9.9800399201596797</v>
      </c>
      <c r="L344">
        <v>72.144000000000005</v>
      </c>
    </row>
    <row r="345" spans="1:12">
      <c r="A345" s="1" t="s">
        <v>162</v>
      </c>
      <c r="B345" s="1">
        <v>2020</v>
      </c>
      <c r="C345" s="2">
        <v>43856</v>
      </c>
      <c r="D345" s="1" t="s">
        <v>66</v>
      </c>
      <c r="E345" s="1" t="s">
        <v>213</v>
      </c>
      <c r="F345" s="1" t="s">
        <v>42</v>
      </c>
      <c r="G345" s="13">
        <f>(C345-VLOOKUP(E345,Riders!$A$2:$C$1999,2,FALSE))/365</f>
        <v>120.15342465753425</v>
      </c>
      <c r="H345" s="1">
        <v>20</v>
      </c>
      <c r="I345">
        <v>4.944</v>
      </c>
      <c r="J345" s="51">
        <v>5.037008359094501</v>
      </c>
      <c r="K345" s="51">
        <f t="shared" si="11"/>
        <v>9.9810083590945009</v>
      </c>
      <c r="L345">
        <v>72.137</v>
      </c>
    </row>
    <row r="346" spans="1:12">
      <c r="A346" s="1" t="s">
        <v>162</v>
      </c>
      <c r="B346" s="1">
        <v>2020</v>
      </c>
      <c r="C346" s="2">
        <v>43856</v>
      </c>
      <c r="D346" s="1" t="s">
        <v>66</v>
      </c>
      <c r="E346" s="1" t="s">
        <v>100</v>
      </c>
      <c r="F346" s="1" t="s">
        <v>44</v>
      </c>
      <c r="G346" s="13">
        <f>(C346-VLOOKUP(E346,Riders!$A$2:$C$1999,2,FALSE))/365</f>
        <v>21.260273972602739</v>
      </c>
      <c r="H346" s="1">
        <v>21</v>
      </c>
      <c r="I346">
        <v>4.9509999999999996</v>
      </c>
      <c r="J346" s="51">
        <v>5.0609587284812418</v>
      </c>
      <c r="K346" s="51">
        <f t="shared" si="11"/>
        <v>10.011958728481241</v>
      </c>
      <c r="L346">
        <v>71.914000000000001</v>
      </c>
    </row>
    <row r="347" spans="1:12">
      <c r="A347" s="1" t="s">
        <v>162</v>
      </c>
      <c r="B347" s="1">
        <v>2020</v>
      </c>
      <c r="C347" s="2">
        <v>43856</v>
      </c>
      <c r="D347" s="1" t="s">
        <v>66</v>
      </c>
      <c r="E347" s="1" t="s">
        <v>801</v>
      </c>
      <c r="F347" s="1" t="s">
        <v>198</v>
      </c>
      <c r="G347" s="13">
        <f>(C347-VLOOKUP(E347,Riders!$A$2:$C$1999,2,FALSE))/365</f>
        <v>25.909589041095892</v>
      </c>
      <c r="H347" s="1">
        <v>22</v>
      </c>
      <c r="I347">
        <v>4.9800000000000004</v>
      </c>
      <c r="J347" s="51">
        <v>5.0639422473320774</v>
      </c>
      <c r="K347" s="51">
        <f t="shared" si="11"/>
        <v>10.043942247332078</v>
      </c>
      <c r="L347">
        <v>71.685000000000002</v>
      </c>
    </row>
    <row r="348" spans="1:12">
      <c r="A348" s="1" t="s">
        <v>162</v>
      </c>
      <c r="B348" s="1">
        <v>2020</v>
      </c>
      <c r="C348" s="2">
        <v>43856</v>
      </c>
      <c r="D348" s="1" t="s">
        <v>66</v>
      </c>
      <c r="E348" s="1" t="s">
        <v>50</v>
      </c>
      <c r="F348" s="1" t="s">
        <v>44</v>
      </c>
      <c r="G348" s="13">
        <f>(C348-VLOOKUP(E348,Riders!$A$2:$C$1999,2,FALSE))/365</f>
        <v>25.536986301369861</v>
      </c>
      <c r="H348" s="1">
        <v>23</v>
      </c>
      <c r="I348">
        <v>4.9729999999999999</v>
      </c>
      <c r="J348" s="51">
        <v>5.0750071452495247</v>
      </c>
      <c r="K348" s="51">
        <f t="shared" si="11"/>
        <v>10.048007145249525</v>
      </c>
      <c r="L348">
        <v>71.656000000000006</v>
      </c>
    </row>
    <row r="349" spans="1:12">
      <c r="A349" s="1" t="s">
        <v>162</v>
      </c>
      <c r="B349" s="1">
        <v>2020</v>
      </c>
      <c r="C349" s="2">
        <v>43856</v>
      </c>
      <c r="D349" s="1" t="s">
        <v>66</v>
      </c>
      <c r="E349" s="1" t="s">
        <v>1282</v>
      </c>
      <c r="F349" s="1" t="s">
        <v>29</v>
      </c>
      <c r="G349" s="13" t="e">
        <f>(C349-VLOOKUP(E349,Riders!$A$2:$C$1999,2,FALSE))/365</f>
        <v>#N/A</v>
      </c>
      <c r="H349" s="1">
        <v>24</v>
      </c>
      <c r="I349">
        <v>5.048</v>
      </c>
      <c r="J349" s="51">
        <v>5.0449391479877193</v>
      </c>
      <c r="K349" s="51">
        <f t="shared" si="11"/>
        <v>10.092939147987719</v>
      </c>
      <c r="L349">
        <v>71.337000000000003</v>
      </c>
    </row>
    <row r="350" spans="1:12">
      <c r="A350" s="1" t="s">
        <v>162</v>
      </c>
      <c r="B350" s="1">
        <v>2020</v>
      </c>
      <c r="C350" s="2">
        <v>43856</v>
      </c>
      <c r="D350" s="1" t="s">
        <v>66</v>
      </c>
      <c r="E350" s="1" t="s">
        <v>1678</v>
      </c>
      <c r="F350" s="1" t="s">
        <v>29</v>
      </c>
      <c r="G350" s="13" t="e">
        <f>(C350-VLOOKUP(E350,Riders!$A$2:$C$1999,2,FALSE))/365</f>
        <v>#N/A</v>
      </c>
      <c r="H350" s="1">
        <v>25</v>
      </c>
      <c r="I350">
        <v>5.0010000000000003</v>
      </c>
      <c r="J350" s="51">
        <v>5.0950527238308903</v>
      </c>
      <c r="K350" s="51">
        <f t="shared" si="11"/>
        <v>10.096052723830891</v>
      </c>
      <c r="L350">
        <v>71.314999999999998</v>
      </c>
    </row>
    <row r="351" spans="1:12">
      <c r="A351" s="1" t="s">
        <v>162</v>
      </c>
      <c r="B351" s="1">
        <v>2020</v>
      </c>
      <c r="C351" s="2">
        <v>43856</v>
      </c>
      <c r="D351" s="1" t="s">
        <v>66</v>
      </c>
      <c r="E351" s="1" t="s">
        <v>214</v>
      </c>
      <c r="F351" s="1" t="s">
        <v>164</v>
      </c>
      <c r="G351" s="13" t="e">
        <f>(C351-VLOOKUP(E351,Riders!$A$2:$C$1999,2,FALSE))/365</f>
        <v>#N/A</v>
      </c>
      <c r="H351" s="1">
        <v>26</v>
      </c>
      <c r="I351">
        <v>5.03</v>
      </c>
      <c r="J351" s="51">
        <v>5.1649789728558675</v>
      </c>
      <c r="K351" s="51">
        <f t="shared" si="11"/>
        <v>10.194978972855868</v>
      </c>
      <c r="L351">
        <v>70.623000000000005</v>
      </c>
    </row>
    <row r="352" spans="1:12">
      <c r="A352" s="1" t="s">
        <v>162</v>
      </c>
      <c r="B352" s="1">
        <v>2020</v>
      </c>
      <c r="C352" s="2">
        <v>43856</v>
      </c>
      <c r="D352" s="1" t="s">
        <v>66</v>
      </c>
      <c r="E352" s="1" t="s">
        <v>138</v>
      </c>
      <c r="F352" s="1" t="s">
        <v>104</v>
      </c>
      <c r="G352" s="13" t="e">
        <f>(C352-VLOOKUP(E352,Riders!$A$2:$C$1999,2,FALSE))/365</f>
        <v>#N/A</v>
      </c>
      <c r="H352" s="1">
        <v>27</v>
      </c>
      <c r="I352">
        <v>5.056</v>
      </c>
      <c r="J352" s="51">
        <v>5.1440340001133338</v>
      </c>
      <c r="K352" s="51">
        <f t="shared" si="11"/>
        <v>10.200034000113334</v>
      </c>
      <c r="L352">
        <v>70.587999999999994</v>
      </c>
    </row>
    <row r="353" spans="1:12">
      <c r="A353" s="1" t="s">
        <v>162</v>
      </c>
      <c r="B353" s="1">
        <v>2020</v>
      </c>
      <c r="C353" s="2">
        <v>43856</v>
      </c>
      <c r="D353" s="1" t="s">
        <v>66</v>
      </c>
      <c r="E353" s="1" t="s">
        <v>57</v>
      </c>
      <c r="F353" s="1" t="s">
        <v>58</v>
      </c>
      <c r="G353" s="13">
        <f>(C353-VLOOKUP(E353,Riders!$A$2:$C$1999,2,FALSE))/365</f>
        <v>20.038356164383561</v>
      </c>
      <c r="H353" s="1">
        <v>28</v>
      </c>
      <c r="I353">
        <v>5.07</v>
      </c>
      <c r="J353" s="51">
        <v>5.1849494374020804</v>
      </c>
      <c r="K353" s="51">
        <f t="shared" si="11"/>
        <v>10.254949437402081</v>
      </c>
      <c r="L353">
        <v>70.209999999999994</v>
      </c>
    </row>
    <row r="354" spans="1:12">
      <c r="A354" s="1" t="s">
        <v>162</v>
      </c>
      <c r="B354" s="1">
        <v>2020</v>
      </c>
      <c r="C354" s="2">
        <v>43856</v>
      </c>
      <c r="D354" s="1" t="s">
        <v>66</v>
      </c>
      <c r="E354" s="1" t="s">
        <v>208</v>
      </c>
      <c r="F354" s="1" t="s">
        <v>58</v>
      </c>
      <c r="G354" s="13">
        <f>(C354-VLOOKUP(E354,Riders!$A$2:$C$1999,2,FALSE))/365</f>
        <v>120.15342465753425</v>
      </c>
      <c r="H354" s="1">
        <v>29</v>
      </c>
      <c r="I354">
        <v>5.069</v>
      </c>
      <c r="J354" s="51">
        <v>5.2130421278114953</v>
      </c>
      <c r="K354" s="51">
        <f t="shared" si="11"/>
        <v>10.282042127811495</v>
      </c>
      <c r="L354">
        <v>70.025000000000006</v>
      </c>
    </row>
    <row r="355" spans="1:12">
      <c r="A355" s="1" t="s">
        <v>162</v>
      </c>
      <c r="B355" s="1">
        <v>2020</v>
      </c>
      <c r="C355" s="2">
        <v>43856</v>
      </c>
      <c r="D355" s="1" t="s">
        <v>66</v>
      </c>
      <c r="E355" s="1" t="s">
        <v>24</v>
      </c>
      <c r="F355" s="1" t="s">
        <v>25</v>
      </c>
      <c r="G355" s="13">
        <f>(C355-VLOOKUP(E355,Riders!$A$2:$C$1999,2,FALSE))/365</f>
        <v>18.276712328767122</v>
      </c>
      <c r="H355" s="1">
        <v>30</v>
      </c>
      <c r="I355">
        <v>5.0869999999999997</v>
      </c>
      <c r="J355" s="51">
        <v>5.2440232017562742</v>
      </c>
      <c r="K355" s="51">
        <f t="shared" si="11"/>
        <v>10.331023201756274</v>
      </c>
      <c r="L355">
        <v>69.692999999999998</v>
      </c>
    </row>
    <row r="356" spans="1:12">
      <c r="A356" s="1" t="s">
        <v>162</v>
      </c>
      <c r="B356" s="1">
        <v>2020</v>
      </c>
      <c r="C356" s="2">
        <v>43856</v>
      </c>
      <c r="D356" s="1" t="s">
        <v>66</v>
      </c>
      <c r="E356" s="1" t="s">
        <v>211</v>
      </c>
      <c r="F356" s="1" t="s">
        <v>212</v>
      </c>
      <c r="G356" s="13">
        <f>(C356-VLOOKUP(E356,Riders!$A$2:$C$1999,2,FALSE))/365</f>
        <v>120.15342465753425</v>
      </c>
      <c r="H356" s="1">
        <v>31</v>
      </c>
      <c r="I356">
        <v>5.1230000000000002</v>
      </c>
      <c r="J356" s="51">
        <v>5.2580718456680655</v>
      </c>
      <c r="K356" s="51">
        <f t="shared" si="11"/>
        <v>10.381071845668066</v>
      </c>
      <c r="L356">
        <v>69.356999999999999</v>
      </c>
    </row>
    <row r="357" spans="1:12">
      <c r="A357" s="4" t="s">
        <v>222</v>
      </c>
      <c r="B357" s="4">
        <v>2019</v>
      </c>
      <c r="C357" s="5">
        <v>43814</v>
      </c>
      <c r="D357" s="4" t="s">
        <v>66</v>
      </c>
      <c r="E357" s="4" t="s">
        <v>202</v>
      </c>
      <c r="F357" s="4" t="s">
        <v>46</v>
      </c>
      <c r="G357" s="13">
        <f>(C357-VLOOKUP(E357,Riders!$A$2:$C$1999,2,FALSE))/365</f>
        <v>24.421917808219177</v>
      </c>
      <c r="H357" s="4">
        <v>1</v>
      </c>
      <c r="I357">
        <v>4.6849999999999996</v>
      </c>
      <c r="J357" s="51">
        <v>4.7430326838466383</v>
      </c>
      <c r="K357" s="51">
        <v>9.428032683846638</v>
      </c>
      <c r="L357">
        <v>76.367999999999995</v>
      </c>
    </row>
    <row r="358" spans="1:12">
      <c r="A358" s="4" t="s">
        <v>222</v>
      </c>
      <c r="B358" s="4">
        <v>2019</v>
      </c>
      <c r="C358" s="5">
        <v>43814</v>
      </c>
      <c r="D358" s="4" t="s">
        <v>66</v>
      </c>
      <c r="E358" s="4" t="s">
        <v>757</v>
      </c>
      <c r="F358" s="4" t="s">
        <v>82</v>
      </c>
      <c r="G358" s="13" t="e">
        <f>(C358-VLOOKUP(E358,Riders!$A$2:$C$1999,2,FALSE))/365</f>
        <v>#N/A</v>
      </c>
      <c r="H358" s="4">
        <v>2</v>
      </c>
      <c r="I358">
        <v>4.7460000000000004</v>
      </c>
      <c r="J358" s="51">
        <v>4.8149911560831811</v>
      </c>
      <c r="K358" s="51">
        <v>9.5609911560831815</v>
      </c>
      <c r="L358">
        <v>75.305999999999997</v>
      </c>
    </row>
    <row r="359" spans="1:12">
      <c r="A359" s="4" t="s">
        <v>222</v>
      </c>
      <c r="B359" s="4">
        <v>2019</v>
      </c>
      <c r="C359" s="5">
        <v>43814</v>
      </c>
      <c r="D359" s="4" t="s">
        <v>66</v>
      </c>
      <c r="E359" s="4" t="s">
        <v>106</v>
      </c>
      <c r="F359" s="4" t="s">
        <v>102</v>
      </c>
      <c r="G359" s="13">
        <f>(C359-VLOOKUP(E359,Riders!$A$2:$C$1999,2,FALSE))/365</f>
        <v>27.326027397260273</v>
      </c>
      <c r="H359" s="4">
        <v>3</v>
      </c>
      <c r="I359">
        <v>4.7830000000000004</v>
      </c>
      <c r="J359" s="51">
        <v>4.8209696407848588</v>
      </c>
      <c r="K359" s="51">
        <v>9.6039696407848592</v>
      </c>
      <c r="L359">
        <v>74.968999999999994</v>
      </c>
    </row>
    <row r="360" spans="1:12">
      <c r="A360" s="4" t="s">
        <v>222</v>
      </c>
      <c r="B360" s="4">
        <v>2019</v>
      </c>
      <c r="C360" s="5">
        <v>43814</v>
      </c>
      <c r="D360" s="4" t="s">
        <v>66</v>
      </c>
      <c r="E360" s="4" t="s">
        <v>128</v>
      </c>
      <c r="F360" s="4" t="s">
        <v>104</v>
      </c>
      <c r="G360" s="13">
        <f>(C360-VLOOKUP(E360,Riders!$A$2:$C$1999,2,FALSE))/365</f>
        <v>21.241095890410961</v>
      </c>
      <c r="H360" s="4">
        <v>4</v>
      </c>
      <c r="I360">
        <v>4.75</v>
      </c>
      <c r="J360" s="51">
        <v>4.8729668141297235</v>
      </c>
      <c r="K360" s="51">
        <v>9.6229668141297235</v>
      </c>
      <c r="L360">
        <v>74.820999999999998</v>
      </c>
    </row>
    <row r="361" spans="1:12">
      <c r="A361" s="4" t="s">
        <v>222</v>
      </c>
      <c r="B361" s="4">
        <v>2019</v>
      </c>
      <c r="C361" s="5">
        <v>43814</v>
      </c>
      <c r="D361" s="4" t="s">
        <v>66</v>
      </c>
      <c r="E361" s="4" t="s">
        <v>756</v>
      </c>
      <c r="F361" s="4" t="s">
        <v>109</v>
      </c>
      <c r="G361" s="13">
        <f>(C361-VLOOKUP(E361,Riders!$A$2:$C$1999,2,FALSE))/365</f>
        <v>26.172602739726027</v>
      </c>
      <c r="H361" s="4">
        <v>5</v>
      </c>
      <c r="I361">
        <v>4.782</v>
      </c>
      <c r="J361" s="51">
        <v>4.8560381237952459</v>
      </c>
      <c r="K361" s="51">
        <v>9.6380381237952459</v>
      </c>
      <c r="L361">
        <v>74.703999999999994</v>
      </c>
    </row>
    <row r="362" spans="1:12">
      <c r="A362" s="4" t="s">
        <v>222</v>
      </c>
      <c r="B362" s="4">
        <v>2019</v>
      </c>
      <c r="C362" s="5">
        <v>43814</v>
      </c>
      <c r="D362" s="4" t="s">
        <v>66</v>
      </c>
      <c r="E362" s="4" t="s">
        <v>242</v>
      </c>
      <c r="F362" s="4" t="s">
        <v>102</v>
      </c>
      <c r="G362" s="13">
        <f>(C362-VLOOKUP(E362,Riders!$A$2:$C$1999,2,FALSE))/365</f>
        <v>120.03835616438356</v>
      </c>
      <c r="H362" s="4">
        <v>6</v>
      </c>
      <c r="I362">
        <v>4.7679999999999998</v>
      </c>
      <c r="J362" s="51">
        <v>4.8719737578492159</v>
      </c>
      <c r="K362" s="51">
        <v>9.6399737578492157</v>
      </c>
      <c r="L362">
        <v>74.688999999999993</v>
      </c>
    </row>
    <row r="363" spans="1:12">
      <c r="A363" s="4" t="s">
        <v>222</v>
      </c>
      <c r="B363" s="4">
        <v>2019</v>
      </c>
      <c r="C363" s="5">
        <v>43814</v>
      </c>
      <c r="D363" s="4" t="s">
        <v>66</v>
      </c>
      <c r="E363" s="4" t="s">
        <v>129</v>
      </c>
      <c r="F363" s="4" t="s">
        <v>35</v>
      </c>
      <c r="G363" s="13">
        <f>(C363-VLOOKUP(E363,Riders!$A$2:$C$1999,2,FALSE))/365</f>
        <v>28.435616438356163</v>
      </c>
      <c r="H363" s="4">
        <v>7</v>
      </c>
      <c r="I363">
        <v>4.7770000000000001</v>
      </c>
      <c r="J363" s="51">
        <v>4.8699484826153947</v>
      </c>
      <c r="K363" s="51">
        <v>9.6469484826153948</v>
      </c>
      <c r="L363">
        <v>74.635000000000005</v>
      </c>
    </row>
    <row r="364" spans="1:12">
      <c r="A364" s="4" t="s">
        <v>222</v>
      </c>
      <c r="B364" s="4">
        <v>2019</v>
      </c>
      <c r="C364" s="5">
        <v>43814</v>
      </c>
      <c r="D364" s="4" t="s">
        <v>66</v>
      </c>
      <c r="E364" s="4" t="s">
        <v>105</v>
      </c>
      <c r="F364" s="4" t="s">
        <v>39</v>
      </c>
      <c r="G364" s="13">
        <f>(C364-VLOOKUP(E364,Riders!$A$2:$C$1999,2,FALSE))/365</f>
        <v>20.956164383561642</v>
      </c>
      <c r="H364" s="4">
        <v>8</v>
      </c>
      <c r="I364">
        <v>4.7969999999999997</v>
      </c>
      <c r="J364" s="51">
        <v>4.8930528915387006</v>
      </c>
      <c r="K364" s="51">
        <v>9.6900528915387003</v>
      </c>
      <c r="L364">
        <v>74.302999999999997</v>
      </c>
    </row>
    <row r="365" spans="1:12">
      <c r="A365" s="4" t="s">
        <v>222</v>
      </c>
      <c r="B365" s="4">
        <v>2019</v>
      </c>
      <c r="C365" s="5">
        <v>43814</v>
      </c>
      <c r="D365" s="4" t="s">
        <v>66</v>
      </c>
      <c r="E365" s="4" t="s">
        <v>125</v>
      </c>
      <c r="F365" s="4" t="s">
        <v>113</v>
      </c>
      <c r="G365" s="13">
        <f>(C365-VLOOKUP(E365,Riders!$A$2:$C$1999,2,FALSE))/365</f>
        <v>22.846575342465755</v>
      </c>
      <c r="H365" s="4">
        <v>9</v>
      </c>
      <c r="I365">
        <v>4.8120000000000003</v>
      </c>
      <c r="J365" s="51">
        <v>4.8929427812748534</v>
      </c>
      <c r="K365" s="51">
        <v>9.7049427812748537</v>
      </c>
      <c r="L365">
        <v>74.188999999999993</v>
      </c>
    </row>
    <row r="366" spans="1:12">
      <c r="A366" s="4" t="s">
        <v>222</v>
      </c>
      <c r="B366" s="4">
        <v>2019</v>
      </c>
      <c r="C366" s="5">
        <v>43814</v>
      </c>
      <c r="D366" s="4" t="s">
        <v>66</v>
      </c>
      <c r="E366" s="4" t="s">
        <v>817</v>
      </c>
      <c r="F366" s="4" t="s">
        <v>42</v>
      </c>
      <c r="G366" s="13" t="e">
        <f>(C366-VLOOKUP(E366,Riders!$A$2:$C$1999,2,FALSE))/365</f>
        <v>#N/A</v>
      </c>
      <c r="H366" s="4">
        <v>10</v>
      </c>
      <c r="I366">
        <v>4.8330000000000002</v>
      </c>
      <c r="J366" s="51">
        <v>4.8850418145743628</v>
      </c>
      <c r="K366" s="51">
        <v>9.718041814574363</v>
      </c>
      <c r="L366">
        <v>74.088999999999999</v>
      </c>
    </row>
    <row r="367" spans="1:12">
      <c r="A367" s="4" t="s">
        <v>222</v>
      </c>
      <c r="B367" s="4">
        <v>2019</v>
      </c>
      <c r="C367" s="5">
        <v>43814</v>
      </c>
      <c r="D367" s="4" t="s">
        <v>66</v>
      </c>
      <c r="E367" s="4" t="s">
        <v>195</v>
      </c>
      <c r="F367" s="4" t="s">
        <v>31</v>
      </c>
      <c r="G367" s="13">
        <f>(C367-VLOOKUP(E367,Riders!$A$2:$C$1999,2,FALSE))/365</f>
        <v>120.03835616438356</v>
      </c>
      <c r="H367" s="4">
        <v>11</v>
      </c>
      <c r="I367">
        <v>4.8209999999999997</v>
      </c>
      <c r="J367" s="51">
        <v>4.8970418145743633</v>
      </c>
      <c r="K367" s="51">
        <v>9.718041814574363</v>
      </c>
      <c r="L367">
        <v>74.088999999999999</v>
      </c>
    </row>
    <row r="368" spans="1:12">
      <c r="A368" s="4" t="s">
        <v>222</v>
      </c>
      <c r="B368" s="4">
        <v>2019</v>
      </c>
      <c r="C368" s="5">
        <v>43814</v>
      </c>
      <c r="D368" s="4" t="s">
        <v>66</v>
      </c>
      <c r="E368" s="4" t="s">
        <v>221</v>
      </c>
      <c r="F368" s="4" t="s">
        <v>227</v>
      </c>
      <c r="G368" s="13" t="e">
        <f>(C368-VLOOKUP(E368,Riders!$A$2:$C$1999,2,FALSE))/365</f>
        <v>#N/A</v>
      </c>
      <c r="H368" s="4">
        <v>12</v>
      </c>
      <c r="I368">
        <v>4.827</v>
      </c>
      <c r="J368" s="51">
        <v>4.9140504099358715</v>
      </c>
      <c r="K368" s="51">
        <v>9.7410504099358715</v>
      </c>
      <c r="L368">
        <v>73.914000000000001</v>
      </c>
    </row>
    <row r="369" spans="1:12">
      <c r="A369" s="4" t="s">
        <v>222</v>
      </c>
      <c r="B369" s="4">
        <v>2019</v>
      </c>
      <c r="C369" s="5">
        <v>43814</v>
      </c>
      <c r="D369" s="4" t="s">
        <v>66</v>
      </c>
      <c r="E369" s="4" t="s">
        <v>1635</v>
      </c>
      <c r="F369" s="4" t="s">
        <v>35</v>
      </c>
      <c r="G369" s="13">
        <f>(C369-VLOOKUP(E369,Riders!$A$2:$C$1999,2,FALSE))/365</f>
        <v>120.03835616438356</v>
      </c>
      <c r="H369" s="4">
        <v>13</v>
      </c>
      <c r="I369">
        <v>4.8259999999999996</v>
      </c>
      <c r="J369" s="51">
        <v>4.929965366322949</v>
      </c>
      <c r="K369" s="51">
        <v>9.7559653663229486</v>
      </c>
      <c r="L369">
        <v>73.801000000000002</v>
      </c>
    </row>
    <row r="370" spans="1:12">
      <c r="A370" s="4" t="s">
        <v>222</v>
      </c>
      <c r="B370" s="4">
        <v>2019</v>
      </c>
      <c r="C370" s="5">
        <v>43814</v>
      </c>
      <c r="D370" s="4" t="s">
        <v>66</v>
      </c>
      <c r="E370" s="4" t="s">
        <v>1689</v>
      </c>
      <c r="F370" s="4" t="s">
        <v>37</v>
      </c>
      <c r="G370" s="13" t="e">
        <f>(C370-VLOOKUP(E370,Riders!$A$2:$C$1999,2,FALSE))/365</f>
        <v>#N/A</v>
      </c>
      <c r="H370" s="4">
        <v>14</v>
      </c>
      <c r="I370">
        <v>4.8650000000000002</v>
      </c>
      <c r="J370" s="51">
        <v>4.8959912828925063</v>
      </c>
      <c r="K370" s="51">
        <v>9.7609912828925065</v>
      </c>
      <c r="L370">
        <v>73.763000000000005</v>
      </c>
    </row>
    <row r="371" spans="1:12">
      <c r="A371" s="4" t="s">
        <v>222</v>
      </c>
      <c r="B371" s="4">
        <v>2019</v>
      </c>
      <c r="C371" s="5">
        <v>43814</v>
      </c>
      <c r="D371" s="4" t="s">
        <v>66</v>
      </c>
      <c r="E371" s="4" t="s">
        <v>239</v>
      </c>
      <c r="F371" s="4" t="s">
        <v>198</v>
      </c>
      <c r="G371" s="13">
        <f>(C371-VLOOKUP(E371,Riders!$A$2:$C$1999,2,FALSE))/365</f>
        <v>32.246575342465754</v>
      </c>
      <c r="H371" s="4">
        <v>15</v>
      </c>
      <c r="I371">
        <v>4.835</v>
      </c>
      <c r="J371" s="51">
        <v>4.9299627710794356</v>
      </c>
      <c r="K371" s="51">
        <v>9.7649627710794356</v>
      </c>
      <c r="L371">
        <v>73.733000000000004</v>
      </c>
    </row>
    <row r="372" spans="1:12">
      <c r="A372" s="4" t="s">
        <v>222</v>
      </c>
      <c r="B372" s="4">
        <v>2019</v>
      </c>
      <c r="C372" s="5">
        <v>43814</v>
      </c>
      <c r="D372" s="4" t="s">
        <v>66</v>
      </c>
      <c r="E372" s="4" t="s">
        <v>112</v>
      </c>
      <c r="F372" s="4" t="s">
        <v>113</v>
      </c>
      <c r="G372" s="13">
        <f>(C372-VLOOKUP(E372,Riders!$A$2:$C$1999,2,FALSE))/365</f>
        <v>22.660273972602738</v>
      </c>
      <c r="H372" s="4">
        <v>16</v>
      </c>
      <c r="I372">
        <v>4.8490000000000002</v>
      </c>
      <c r="J372" s="51">
        <v>4.9349380350591101</v>
      </c>
      <c r="K372" s="51">
        <v>9.7839380350591103</v>
      </c>
      <c r="L372">
        <v>73.59</v>
      </c>
    </row>
    <row r="373" spans="1:12">
      <c r="A373" s="4" t="s">
        <v>222</v>
      </c>
      <c r="B373" s="4">
        <v>2019</v>
      </c>
      <c r="C373" s="5">
        <v>43814</v>
      </c>
      <c r="D373" s="4" t="s">
        <v>66</v>
      </c>
      <c r="E373" s="4" t="s">
        <v>213</v>
      </c>
      <c r="F373" s="4" t="s">
        <v>42</v>
      </c>
      <c r="G373" s="13">
        <f>(C373-VLOOKUP(E373,Riders!$A$2:$C$1999,2,FALSE))/365</f>
        <v>120.03835616438356</v>
      </c>
      <c r="H373" s="4">
        <v>17</v>
      </c>
      <c r="I373">
        <v>4.8449999999999998</v>
      </c>
      <c r="J373" s="51">
        <v>4.9680076868560219</v>
      </c>
      <c r="K373" s="51">
        <v>9.8130076868560216</v>
      </c>
      <c r="L373">
        <v>73.372</v>
      </c>
    </row>
    <row r="374" spans="1:12">
      <c r="A374" s="4" t="s">
        <v>222</v>
      </c>
      <c r="B374" s="4">
        <v>2019</v>
      </c>
      <c r="C374" s="5">
        <v>43814</v>
      </c>
      <c r="D374" s="4" t="s">
        <v>66</v>
      </c>
      <c r="E374" s="4" t="s">
        <v>93</v>
      </c>
      <c r="F374" s="4" t="s">
        <v>1310</v>
      </c>
      <c r="G374" s="13">
        <f>(C374-VLOOKUP(E374,Riders!$A$2:$C$1999,2,FALSE))/365</f>
        <v>24.068493150684933</v>
      </c>
      <c r="H374" s="4">
        <v>18</v>
      </c>
      <c r="I374">
        <v>4.8360000000000003</v>
      </c>
      <c r="J374" s="51">
        <v>4.9879869013507978</v>
      </c>
      <c r="K374" s="51">
        <v>9.8239869013507981</v>
      </c>
      <c r="L374">
        <v>73.290000000000006</v>
      </c>
    </row>
    <row r="375" spans="1:12">
      <c r="A375" s="4" t="s">
        <v>222</v>
      </c>
      <c r="B375" s="4">
        <v>2019</v>
      </c>
      <c r="C375" s="5">
        <v>43814</v>
      </c>
      <c r="D375" s="4" t="s">
        <v>66</v>
      </c>
      <c r="E375" s="4" t="s">
        <v>183</v>
      </c>
      <c r="F375" s="4" t="s">
        <v>33</v>
      </c>
      <c r="G375" s="13">
        <f>(C375-VLOOKUP(E375,Riders!$A$2:$C$1999,2,FALSE))/365</f>
        <v>28.468493150684932</v>
      </c>
      <c r="H375" s="4">
        <v>19</v>
      </c>
      <c r="I375">
        <v>4.8739999999999997</v>
      </c>
      <c r="J375" s="51">
        <v>4.9699999453111117</v>
      </c>
      <c r="K375" s="51">
        <v>9.8439999453111113</v>
      </c>
      <c r="L375">
        <v>73.141000000000005</v>
      </c>
    </row>
    <row r="376" spans="1:12">
      <c r="A376" s="4" t="s">
        <v>222</v>
      </c>
      <c r="B376" s="4">
        <v>2019</v>
      </c>
      <c r="C376" s="5">
        <v>43814</v>
      </c>
      <c r="D376" s="4" t="s">
        <v>66</v>
      </c>
      <c r="E376" s="4" t="s">
        <v>100</v>
      </c>
      <c r="F376" s="4" t="s">
        <v>44</v>
      </c>
      <c r="G376" s="13">
        <f>(C376-VLOOKUP(E376,Riders!$A$2:$C$1999,2,FALSE))/365</f>
        <v>21.145205479452056</v>
      </c>
      <c r="H376" s="4">
        <v>20</v>
      </c>
      <c r="I376">
        <v>4.9160000000000004</v>
      </c>
      <c r="J376" s="51">
        <v>4.939992991293872</v>
      </c>
      <c r="K376" s="51">
        <v>9.8559929912938724</v>
      </c>
      <c r="L376">
        <v>73.052000000000007</v>
      </c>
    </row>
    <row r="377" spans="1:12">
      <c r="A377" s="4" t="s">
        <v>222</v>
      </c>
      <c r="B377" s="4">
        <v>2019</v>
      </c>
      <c r="C377" s="5">
        <v>43814</v>
      </c>
      <c r="D377" s="4" t="s">
        <v>66</v>
      </c>
      <c r="E377" s="4" t="s">
        <v>50</v>
      </c>
      <c r="F377" s="4" t="s">
        <v>44</v>
      </c>
      <c r="G377" s="13">
        <f>(C377-VLOOKUP(E377,Riders!$A$2:$C$1999,2,FALSE))/365</f>
        <v>25.421917808219177</v>
      </c>
      <c r="H377" s="4">
        <v>21</v>
      </c>
      <c r="I377">
        <v>4.8840000000000003</v>
      </c>
      <c r="J377" s="51">
        <v>4.9799595577658131</v>
      </c>
      <c r="K377" s="51">
        <v>9.8639595577658135</v>
      </c>
      <c r="L377">
        <v>72.992999999999995</v>
      </c>
    </row>
    <row r="378" spans="1:12">
      <c r="A378" s="4" t="s">
        <v>222</v>
      </c>
      <c r="B378" s="4">
        <v>2019</v>
      </c>
      <c r="C378" s="5">
        <v>43814</v>
      </c>
      <c r="D378" s="4" t="s">
        <v>66</v>
      </c>
      <c r="E378" s="4" t="s">
        <v>229</v>
      </c>
      <c r="F378" s="4" t="s">
        <v>152</v>
      </c>
      <c r="G378" s="13" t="e">
        <f>(C378-VLOOKUP(E378,Riders!$A$2:$C$1999,2,FALSE))/365</f>
        <v>#N/A</v>
      </c>
      <c r="H378" s="4">
        <v>22</v>
      </c>
      <c r="I378">
        <v>4.8760000000000003</v>
      </c>
      <c r="J378" s="51">
        <v>4.9899870097837704</v>
      </c>
      <c r="K378" s="51">
        <v>9.8659870097837707</v>
      </c>
      <c r="L378">
        <v>72.977999999999994</v>
      </c>
    </row>
    <row r="379" spans="1:12">
      <c r="A379" s="4" t="s">
        <v>222</v>
      </c>
      <c r="B379" s="4">
        <v>2019</v>
      </c>
      <c r="C379" s="5">
        <v>43814</v>
      </c>
      <c r="D379" s="4" t="s">
        <v>66</v>
      </c>
      <c r="E379" s="4" t="s">
        <v>215</v>
      </c>
      <c r="F379" s="4" t="s">
        <v>216</v>
      </c>
      <c r="G379" s="13">
        <f>(C379-VLOOKUP(E379,Riders!$A$2:$C$1999,2,FALSE))/365</f>
        <v>120.03835616438356</v>
      </c>
      <c r="H379" s="4">
        <v>23</v>
      </c>
      <c r="I379">
        <v>4.9169999999999998</v>
      </c>
      <c r="J379" s="51">
        <v>4.9679501633762602</v>
      </c>
      <c r="K379" s="51">
        <v>9.88495016337626</v>
      </c>
      <c r="L379">
        <v>72.837999999999994</v>
      </c>
    </row>
    <row r="380" spans="1:12">
      <c r="A380" s="4" t="s">
        <v>222</v>
      </c>
      <c r="B380" s="4">
        <v>2019</v>
      </c>
      <c r="C380" s="5">
        <v>43814</v>
      </c>
      <c r="D380" s="4" t="s">
        <v>66</v>
      </c>
      <c r="E380" s="4" t="s">
        <v>59</v>
      </c>
      <c r="F380" s="4" t="s">
        <v>37</v>
      </c>
      <c r="G380" s="13">
        <f>(C380-VLOOKUP(E380,Riders!$A$2:$C$1999,2,FALSE))/365</f>
        <v>26.090410958904108</v>
      </c>
      <c r="H380" s="4">
        <v>24</v>
      </c>
      <c r="I380">
        <v>4.899</v>
      </c>
      <c r="J380" s="51">
        <v>5.0130307272952548</v>
      </c>
      <c r="K380" s="51">
        <v>9.9120307272952548</v>
      </c>
      <c r="L380">
        <v>72.638999999999996</v>
      </c>
    </row>
    <row r="381" spans="1:12">
      <c r="A381" s="4" t="s">
        <v>222</v>
      </c>
      <c r="B381" s="4">
        <v>2019</v>
      </c>
      <c r="C381" s="5">
        <v>43814</v>
      </c>
      <c r="D381" s="4" t="s">
        <v>66</v>
      </c>
      <c r="E381" s="4" t="s">
        <v>57</v>
      </c>
      <c r="F381" s="4" t="s">
        <v>58</v>
      </c>
      <c r="G381" s="13">
        <f>(C381-VLOOKUP(E381,Riders!$A$2:$C$1999,2,FALSE))/365</f>
        <v>19.923287671232877</v>
      </c>
      <c r="H381" s="4">
        <v>25</v>
      </c>
      <c r="I381">
        <v>4.9139999999999997</v>
      </c>
      <c r="J381" s="51">
        <v>5.0019895331221598</v>
      </c>
      <c r="K381" s="51">
        <v>9.9159895331221595</v>
      </c>
      <c r="L381">
        <v>72.61</v>
      </c>
    </row>
    <row r="382" spans="1:12">
      <c r="A382" s="4" t="s">
        <v>222</v>
      </c>
      <c r="B382" s="4">
        <v>2019</v>
      </c>
      <c r="C382" s="5">
        <v>43814</v>
      </c>
      <c r="D382" s="4" t="s">
        <v>66</v>
      </c>
      <c r="E382" s="4" t="s">
        <v>1690</v>
      </c>
      <c r="F382" s="4" t="s">
        <v>154</v>
      </c>
      <c r="G382" s="13" t="e">
        <f>(C382-VLOOKUP(E382,Riders!$A$2:$C$1999,2,FALSE))/365</f>
        <v>#N/A</v>
      </c>
      <c r="H382" s="4">
        <v>26</v>
      </c>
      <c r="I382">
        <v>4.9329999999999998</v>
      </c>
      <c r="J382" s="51">
        <v>5.0120261056935274</v>
      </c>
      <c r="K382" s="51">
        <v>9.9450261056935272</v>
      </c>
      <c r="L382">
        <v>72.397999999999996</v>
      </c>
    </row>
    <row r="383" spans="1:12">
      <c r="A383" s="4" t="s">
        <v>222</v>
      </c>
      <c r="B383" s="4">
        <v>2019</v>
      </c>
      <c r="C383" s="5">
        <v>43814</v>
      </c>
      <c r="D383" s="4" t="s">
        <v>66</v>
      </c>
      <c r="E383" s="4" t="s">
        <v>1691</v>
      </c>
      <c r="F383" s="4" t="s">
        <v>1692</v>
      </c>
      <c r="G383" s="13" t="e">
        <f>(C383-VLOOKUP(E383,Riders!$A$2:$C$1999,2,FALSE))/365</f>
        <v>#N/A</v>
      </c>
      <c r="H383" s="4">
        <v>27</v>
      </c>
      <c r="I383">
        <v>4.9260000000000002</v>
      </c>
      <c r="J383" s="51">
        <v>5.0490623441396494</v>
      </c>
      <c r="K383" s="51">
        <v>9.9750623441396495</v>
      </c>
      <c r="L383">
        <v>72.180000000000007</v>
      </c>
    </row>
    <row r="384" spans="1:12">
      <c r="A384" s="4" t="s">
        <v>222</v>
      </c>
      <c r="B384" s="4">
        <v>2019</v>
      </c>
      <c r="C384" s="5">
        <v>43814</v>
      </c>
      <c r="D384" s="4" t="s">
        <v>66</v>
      </c>
      <c r="E384" s="4" t="s">
        <v>327</v>
      </c>
      <c r="F384" s="4" t="s">
        <v>198</v>
      </c>
      <c r="G384" s="13">
        <f>(C384-VLOOKUP(E384,Riders!$A$2:$C$1999,2,FALSE))/365</f>
        <v>120.03835616438356</v>
      </c>
      <c r="H384" s="4">
        <v>28</v>
      </c>
      <c r="I384">
        <v>4.9880000000000004</v>
      </c>
      <c r="J384" s="51">
        <v>5.1120182361440358</v>
      </c>
      <c r="K384" s="51">
        <v>10.100018236144036</v>
      </c>
      <c r="L384">
        <v>71.287000000000006</v>
      </c>
    </row>
    <row r="385" spans="1:12">
      <c r="A385" s="4" t="s">
        <v>222</v>
      </c>
      <c r="B385" s="4">
        <v>2019</v>
      </c>
      <c r="C385" s="5">
        <v>43814</v>
      </c>
      <c r="D385" s="4" t="s">
        <v>66</v>
      </c>
      <c r="E385" s="4" t="s">
        <v>211</v>
      </c>
      <c r="F385" s="4" t="s">
        <v>212</v>
      </c>
      <c r="G385" s="13">
        <f>(C385-VLOOKUP(E385,Riders!$A$2:$C$1999,2,FALSE))/365</f>
        <v>120.03835616438356</v>
      </c>
      <c r="H385" s="4">
        <v>29</v>
      </c>
      <c r="I385">
        <v>5.0179999999999998</v>
      </c>
      <c r="J385" s="51">
        <v>5.1209886358835695</v>
      </c>
      <c r="K385" s="51">
        <v>10.138988635883569</v>
      </c>
      <c r="L385">
        <v>71.013000000000005</v>
      </c>
    </row>
    <row r="386" spans="1:12">
      <c r="A386" s="4" t="s">
        <v>222</v>
      </c>
      <c r="B386" s="4">
        <v>2019</v>
      </c>
      <c r="C386" s="5">
        <v>43814</v>
      </c>
      <c r="D386" s="4" t="s">
        <v>66</v>
      </c>
      <c r="E386" s="4" t="s">
        <v>110</v>
      </c>
      <c r="F386" s="4" t="s">
        <v>58</v>
      </c>
      <c r="G386" s="13">
        <f>(C386-VLOOKUP(E386,Riders!$A$2:$C$1999,2,FALSE))/365</f>
        <v>21.682191780821917</v>
      </c>
      <c r="H386" s="4">
        <v>30</v>
      </c>
      <c r="I386">
        <v>5.0460000000000003</v>
      </c>
      <c r="J386" s="51">
        <v>5.1289526582063809</v>
      </c>
      <c r="K386" s="51">
        <v>10.174952658206381</v>
      </c>
      <c r="L386">
        <v>70.762</v>
      </c>
    </row>
    <row r="387" spans="1:12">
      <c r="A387" s="1" t="s">
        <v>225</v>
      </c>
      <c r="B387" s="1">
        <v>2019</v>
      </c>
      <c r="C387" s="2">
        <v>43807</v>
      </c>
      <c r="D387" s="1" t="s">
        <v>66</v>
      </c>
      <c r="E387" s="1" t="s">
        <v>202</v>
      </c>
      <c r="F387" s="1" t="s">
        <v>46</v>
      </c>
      <c r="G387" s="13">
        <f>(C387-VLOOKUP(E387,Riders!$A$2:$C$1999,2,FALSE))/365</f>
        <v>24.402739726027399</v>
      </c>
      <c r="H387" s="1">
        <v>1</v>
      </c>
      <c r="I387">
        <v>4.7380000000000004</v>
      </c>
      <c r="J387" s="51">
        <v>4.7889599735362216</v>
      </c>
      <c r="K387" s="51">
        <v>9.526959973536222</v>
      </c>
      <c r="L387">
        <v>75.575000000000003</v>
      </c>
    </row>
    <row r="388" spans="1:12">
      <c r="A388" s="1" t="s">
        <v>225</v>
      </c>
      <c r="B388" s="1">
        <v>2019</v>
      </c>
      <c r="C388" s="2">
        <v>43807</v>
      </c>
      <c r="D388" s="1" t="s">
        <v>66</v>
      </c>
      <c r="E388" s="1" t="s">
        <v>257</v>
      </c>
      <c r="F388" s="1" t="s">
        <v>31</v>
      </c>
      <c r="G388" s="13">
        <f>(C388-VLOOKUP(E388,Riders!$A$2:$C$1999,2,FALSE))/365</f>
        <v>120.01917808219179</v>
      </c>
      <c r="H388" s="1">
        <v>2</v>
      </c>
      <c r="I388">
        <v>4.742</v>
      </c>
      <c r="J388" s="51">
        <v>4.8669683704791131</v>
      </c>
      <c r="K388" s="51">
        <v>9.6089683704791131</v>
      </c>
      <c r="L388">
        <v>74.930000000000007</v>
      </c>
    </row>
    <row r="389" spans="1:12">
      <c r="A389" s="1" t="s">
        <v>225</v>
      </c>
      <c r="B389" s="1">
        <v>2019</v>
      </c>
      <c r="C389" s="2">
        <v>43807</v>
      </c>
      <c r="D389" s="1" t="s">
        <v>66</v>
      </c>
      <c r="E389" s="1" t="s">
        <v>242</v>
      </c>
      <c r="F389" s="1" t="s">
        <v>102</v>
      </c>
      <c r="G389" s="13">
        <f>(C389-VLOOKUP(E389,Riders!$A$2:$C$1999,2,FALSE))/365</f>
        <v>120.01917808219179</v>
      </c>
      <c r="H389" s="1">
        <v>3</v>
      </c>
      <c r="I389">
        <v>4.7590000000000003</v>
      </c>
      <c r="J389" s="51">
        <v>4.8539454331833536</v>
      </c>
      <c r="K389" s="51">
        <v>9.6129454331833539</v>
      </c>
      <c r="L389">
        <v>74.899000000000001</v>
      </c>
    </row>
    <row r="390" spans="1:12">
      <c r="A390" s="1" t="s">
        <v>225</v>
      </c>
      <c r="B390" s="1">
        <v>2019</v>
      </c>
      <c r="C390" s="2">
        <v>43807</v>
      </c>
      <c r="D390" s="1" t="s">
        <v>66</v>
      </c>
      <c r="E390" s="1" t="s">
        <v>193</v>
      </c>
      <c r="F390" s="1" t="s">
        <v>31</v>
      </c>
      <c r="G390" s="13">
        <f>(C390-VLOOKUP(E390,Riders!$A$2:$C$1999,2,FALSE))/365</f>
        <v>120.01917808219179</v>
      </c>
      <c r="H390" s="1">
        <v>4</v>
      </c>
      <c r="I390">
        <v>4.7889999999999997</v>
      </c>
      <c r="J390" s="51">
        <v>4.8610516009703666</v>
      </c>
      <c r="K390" s="51">
        <v>9.6500516009703663</v>
      </c>
      <c r="L390">
        <v>74.611000000000004</v>
      </c>
    </row>
    <row r="391" spans="1:12">
      <c r="A391" s="1" t="s">
        <v>225</v>
      </c>
      <c r="B391" s="1">
        <v>2019</v>
      </c>
      <c r="C391" s="2">
        <v>43807</v>
      </c>
      <c r="D391" s="1" t="s">
        <v>66</v>
      </c>
      <c r="E391" s="1" t="s">
        <v>757</v>
      </c>
      <c r="F391" s="1" t="s">
        <v>82</v>
      </c>
      <c r="G391" s="13" t="e">
        <f>(C391-VLOOKUP(E391,Riders!$A$2:$C$1999,2,FALSE))/365</f>
        <v>#N/A</v>
      </c>
      <c r="H391" s="1">
        <v>5</v>
      </c>
      <c r="I391">
        <v>4.7779999999999996</v>
      </c>
      <c r="J391" s="51">
        <v>4.8780048280024149</v>
      </c>
      <c r="K391" s="51">
        <v>9.6560048280024144</v>
      </c>
      <c r="L391">
        <v>74.564999999999998</v>
      </c>
    </row>
    <row r="392" spans="1:12">
      <c r="A392" s="1" t="s">
        <v>225</v>
      </c>
      <c r="B392" s="1">
        <v>2019</v>
      </c>
      <c r="C392" s="2">
        <v>43807</v>
      </c>
      <c r="D392" s="1" t="s">
        <v>66</v>
      </c>
      <c r="E392" s="1" t="s">
        <v>129</v>
      </c>
      <c r="F392" s="1" t="s">
        <v>35</v>
      </c>
      <c r="G392" s="13">
        <f>(C392-VLOOKUP(E392,Riders!$A$2:$C$1999,2,FALSE))/365</f>
        <v>28.416438356164385</v>
      </c>
      <c r="H392" s="1">
        <v>6</v>
      </c>
      <c r="I392">
        <v>4.7889999999999997</v>
      </c>
      <c r="J392" s="51">
        <v>4.8689476861167016</v>
      </c>
      <c r="K392" s="51">
        <v>9.6579476861167013</v>
      </c>
      <c r="L392">
        <v>74.55</v>
      </c>
    </row>
    <row r="393" spans="1:12">
      <c r="A393" s="1" t="s">
        <v>225</v>
      </c>
      <c r="B393" s="1">
        <v>2019</v>
      </c>
      <c r="C393" s="2">
        <v>43807</v>
      </c>
      <c r="D393" s="1" t="s">
        <v>66</v>
      </c>
      <c r="E393" s="1" t="s">
        <v>196</v>
      </c>
      <c r="F393" s="1" t="s">
        <v>52</v>
      </c>
      <c r="G393" s="13">
        <f>(C393-VLOOKUP(E393,Riders!$A$2:$C$1999,2,FALSE))/365</f>
        <v>120.01917808219179</v>
      </c>
      <c r="H393" s="1">
        <v>7</v>
      </c>
      <c r="I393">
        <v>4.8310000000000004</v>
      </c>
      <c r="J393" s="51">
        <v>4.9290650671004483</v>
      </c>
      <c r="K393" s="51">
        <v>9.7600650671004487</v>
      </c>
      <c r="L393">
        <v>73.77</v>
      </c>
    </row>
    <row r="394" spans="1:12">
      <c r="A394" s="1" t="s">
        <v>225</v>
      </c>
      <c r="B394" s="1">
        <v>2019</v>
      </c>
      <c r="C394" s="2">
        <v>43807</v>
      </c>
      <c r="D394" s="1" t="s">
        <v>66</v>
      </c>
      <c r="E394" s="1" t="s">
        <v>756</v>
      </c>
      <c r="F394" s="1" t="s">
        <v>109</v>
      </c>
      <c r="G394" s="13">
        <f>(C394-VLOOKUP(E394,Riders!$A$2:$C$1999,2,FALSE))/365</f>
        <v>26.153424657534245</v>
      </c>
      <c r="H394" s="1">
        <v>8</v>
      </c>
      <c r="I394">
        <v>4.827</v>
      </c>
      <c r="J394" s="51">
        <v>4.9379627710794356</v>
      </c>
      <c r="K394" s="51">
        <v>9.7649627710794356</v>
      </c>
      <c r="L394">
        <v>73.733000000000004</v>
      </c>
    </row>
    <row r="395" spans="1:12">
      <c r="A395" s="1" t="s">
        <v>225</v>
      </c>
      <c r="B395" s="1">
        <v>2019</v>
      </c>
      <c r="C395" s="2">
        <v>43807</v>
      </c>
      <c r="D395" s="1" t="s">
        <v>66</v>
      </c>
      <c r="E395" s="1" t="s">
        <v>128</v>
      </c>
      <c r="F395" s="1" t="s">
        <v>104</v>
      </c>
      <c r="G395" s="13">
        <f>(C395-VLOOKUP(E395,Riders!$A$2:$C$1999,2,FALSE))/365</f>
        <v>21.221917808219178</v>
      </c>
      <c r="H395" s="1">
        <v>9</v>
      </c>
      <c r="I395">
        <v>4.7859999999999996</v>
      </c>
      <c r="J395" s="51">
        <v>4.9859869706840385</v>
      </c>
      <c r="K395" s="51">
        <v>9.7719869706840381</v>
      </c>
      <c r="L395">
        <v>73.680000000000007</v>
      </c>
    </row>
    <row r="396" spans="1:12">
      <c r="A396" s="1" t="s">
        <v>225</v>
      </c>
      <c r="B396" s="1">
        <v>2019</v>
      </c>
      <c r="C396" s="2">
        <v>43807</v>
      </c>
      <c r="D396" s="1" t="s">
        <v>66</v>
      </c>
      <c r="E396" s="1" t="s">
        <v>239</v>
      </c>
      <c r="F396" s="1" t="s">
        <v>198</v>
      </c>
      <c r="G396" s="13">
        <f>(C396-VLOOKUP(E396,Riders!$A$2:$C$1999,2,FALSE))/365</f>
        <v>32.227397260273975</v>
      </c>
      <c r="H396" s="1">
        <v>10</v>
      </c>
      <c r="I396">
        <v>4.8330000000000002</v>
      </c>
      <c r="J396" s="51">
        <v>4.9409767868051304</v>
      </c>
      <c r="K396" s="51">
        <v>9.7739767868051306</v>
      </c>
      <c r="L396">
        <v>73.665000000000006</v>
      </c>
    </row>
    <row r="397" spans="1:12">
      <c r="A397" s="1" t="s">
        <v>225</v>
      </c>
      <c r="B397" s="1">
        <v>2019</v>
      </c>
      <c r="C397" s="2">
        <v>43807</v>
      </c>
      <c r="D397" s="1" t="s">
        <v>66</v>
      </c>
      <c r="E397" s="1" t="s">
        <v>1635</v>
      </c>
      <c r="F397" s="1" t="s">
        <v>35</v>
      </c>
      <c r="G397" s="13">
        <f>(C397-VLOOKUP(E397,Riders!$A$2:$C$1999,2,FALSE))/365</f>
        <v>120.01917808219179</v>
      </c>
      <c r="H397" s="1">
        <v>11</v>
      </c>
      <c r="I397">
        <v>4.8419999999999996</v>
      </c>
      <c r="J397" s="51">
        <v>4.9480576525617321</v>
      </c>
      <c r="K397" s="51">
        <v>9.7900576525617318</v>
      </c>
      <c r="L397">
        <v>73.543999999999997</v>
      </c>
    </row>
    <row r="398" spans="1:12">
      <c r="A398" s="1" t="s">
        <v>225</v>
      </c>
      <c r="B398" s="1">
        <v>2019</v>
      </c>
      <c r="C398" s="2">
        <v>43807</v>
      </c>
      <c r="D398" s="1" t="s">
        <v>66</v>
      </c>
      <c r="E398" s="1" t="s">
        <v>106</v>
      </c>
      <c r="F398" s="1" t="s">
        <v>102</v>
      </c>
      <c r="G398" s="13">
        <f>(C398-VLOOKUP(E398,Riders!$A$2:$C$1999,2,FALSE))/365</f>
        <v>27.306849315068494</v>
      </c>
      <c r="H398" s="1">
        <v>12</v>
      </c>
      <c r="I398">
        <v>4.8680000000000003</v>
      </c>
      <c r="J398" s="51">
        <v>4.9389929307925957</v>
      </c>
      <c r="K398" s="51">
        <v>9.806992930792596</v>
      </c>
      <c r="L398">
        <v>73.417000000000002</v>
      </c>
    </row>
    <row r="399" spans="1:12">
      <c r="A399" s="1" t="s">
        <v>225</v>
      </c>
      <c r="B399" s="1">
        <v>2019</v>
      </c>
      <c r="C399" s="2">
        <v>43807</v>
      </c>
      <c r="D399" s="1" t="s">
        <v>66</v>
      </c>
      <c r="E399" s="68" t="s">
        <v>100</v>
      </c>
      <c r="F399" s="1" t="s">
        <v>44</v>
      </c>
      <c r="G399" s="13">
        <f>(C399-VLOOKUP(E399,Riders!$A$2:$C$1999,2,FALSE))/365</f>
        <v>21.126027397260273</v>
      </c>
      <c r="H399" s="1">
        <v>13</v>
      </c>
      <c r="I399">
        <v>4.8860000000000001</v>
      </c>
      <c r="J399" s="51">
        <v>4.9330298253030938</v>
      </c>
      <c r="K399" s="51">
        <v>9.8190298253030939</v>
      </c>
      <c r="L399">
        <v>73.326999999999998</v>
      </c>
    </row>
    <row r="400" spans="1:12">
      <c r="A400" s="1" t="s">
        <v>225</v>
      </c>
      <c r="B400" s="1">
        <v>2019</v>
      </c>
      <c r="C400" s="2">
        <v>43807</v>
      </c>
      <c r="D400" s="1" t="s">
        <v>66</v>
      </c>
      <c r="E400" s="1" t="s">
        <v>1689</v>
      </c>
      <c r="F400" s="1" t="s">
        <v>37</v>
      </c>
      <c r="G400" s="13" t="e">
        <f>(C400-VLOOKUP(E400,Riders!$A$2:$C$1999,2,FALSE))/365</f>
        <v>#N/A</v>
      </c>
      <c r="H400" s="1">
        <v>14</v>
      </c>
      <c r="I400">
        <v>4.883</v>
      </c>
      <c r="J400" s="51">
        <v>4.9420593597336326</v>
      </c>
      <c r="K400" s="51">
        <v>9.8250593597336326</v>
      </c>
      <c r="L400">
        <v>73.281999999999996</v>
      </c>
    </row>
    <row r="401" spans="1:12">
      <c r="A401" s="1" t="s">
        <v>225</v>
      </c>
      <c r="B401" s="1">
        <v>2019</v>
      </c>
      <c r="C401" s="2">
        <v>43807</v>
      </c>
      <c r="D401" s="1" t="s">
        <v>66</v>
      </c>
      <c r="E401" s="1" t="s">
        <v>801</v>
      </c>
      <c r="F401" s="1" t="s">
        <v>198</v>
      </c>
      <c r="G401" s="13">
        <f>(C401-VLOOKUP(E401,Riders!$A$2:$C$1999,2,FALSE))/365</f>
        <v>25.775342465753425</v>
      </c>
      <c r="H401" s="1">
        <v>15</v>
      </c>
      <c r="I401">
        <v>4.883</v>
      </c>
      <c r="J401" s="51">
        <v>4.9759620703820344</v>
      </c>
      <c r="K401" s="51">
        <v>9.8589620703820344</v>
      </c>
      <c r="L401">
        <v>73.03</v>
      </c>
    </row>
    <row r="402" spans="1:12">
      <c r="A402" s="1" t="s">
        <v>225</v>
      </c>
      <c r="B402" s="1">
        <v>2019</v>
      </c>
      <c r="C402" s="2">
        <v>43807</v>
      </c>
      <c r="D402" s="1" t="s">
        <v>66</v>
      </c>
      <c r="E402" s="1" t="s">
        <v>817</v>
      </c>
      <c r="F402" s="1" t="s">
        <v>42</v>
      </c>
      <c r="G402" s="13" t="e">
        <f>(C402-VLOOKUP(E402,Riders!$A$2:$C$1999,2,FALSE))/365</f>
        <v>#N/A</v>
      </c>
      <c r="H402" s="1">
        <v>16</v>
      </c>
      <c r="I402">
        <v>4.9000000000000004</v>
      </c>
      <c r="J402" s="51">
        <v>4.9739697472538023</v>
      </c>
      <c r="K402" s="51">
        <v>9.8739697472538026</v>
      </c>
      <c r="L402">
        <v>72.918999999999997</v>
      </c>
    </row>
    <row r="403" spans="1:12">
      <c r="A403" s="1" t="s">
        <v>225</v>
      </c>
      <c r="B403" s="1">
        <v>2019</v>
      </c>
      <c r="C403" s="2">
        <v>43807</v>
      </c>
      <c r="D403" s="1" t="s">
        <v>66</v>
      </c>
      <c r="E403" s="1" t="s">
        <v>183</v>
      </c>
      <c r="F403" s="1" t="s">
        <v>33</v>
      </c>
      <c r="G403" s="13">
        <f>(C403-VLOOKUP(E403,Riders!$A$2:$C$1999,2,FALSE))/365</f>
        <v>28.449315068493149</v>
      </c>
      <c r="H403" s="1">
        <v>17</v>
      </c>
      <c r="I403">
        <v>4.859</v>
      </c>
      <c r="J403" s="51">
        <v>5.0190337225095707</v>
      </c>
      <c r="K403" s="51">
        <v>9.8780337225095707</v>
      </c>
      <c r="L403">
        <v>72.888999999999996</v>
      </c>
    </row>
    <row r="404" spans="1:12">
      <c r="A404" s="1" t="s">
        <v>225</v>
      </c>
      <c r="B404" s="1">
        <v>2019</v>
      </c>
      <c r="C404" s="2">
        <v>43807</v>
      </c>
      <c r="D404" s="1" t="s">
        <v>66</v>
      </c>
      <c r="E404" s="1" t="s">
        <v>93</v>
      </c>
      <c r="F404" s="1" t="s">
        <v>1310</v>
      </c>
      <c r="G404" s="13">
        <f>(C404-VLOOKUP(E404,Riders!$A$2:$C$1999,2,FALSE))/365</f>
        <v>24.049315068493151</v>
      </c>
      <c r="H404" s="1">
        <v>18</v>
      </c>
      <c r="I404">
        <v>4.8630000000000004</v>
      </c>
      <c r="J404" s="51">
        <v>5.0379900990099005</v>
      </c>
      <c r="K404" s="51">
        <v>9.9009900990099009</v>
      </c>
      <c r="L404">
        <v>72.72</v>
      </c>
    </row>
    <row r="405" spans="1:12">
      <c r="A405" s="1" t="s">
        <v>225</v>
      </c>
      <c r="B405" s="1">
        <v>2019</v>
      </c>
      <c r="C405" s="2">
        <v>43807</v>
      </c>
      <c r="D405" s="1" t="s">
        <v>66</v>
      </c>
      <c r="E405" s="1" t="s">
        <v>50</v>
      </c>
      <c r="F405" s="1" t="s">
        <v>44</v>
      </c>
      <c r="G405" s="13">
        <f>(C405-VLOOKUP(E405,Riders!$A$2:$C$1999,2,FALSE))/365</f>
        <v>25.402739726027399</v>
      </c>
      <c r="H405" s="1">
        <v>19</v>
      </c>
      <c r="I405">
        <v>4.9020000000000001</v>
      </c>
      <c r="J405" s="51">
        <v>5.0119414802065405</v>
      </c>
      <c r="K405" s="51">
        <v>9.9139414802065406</v>
      </c>
      <c r="L405">
        <v>72.625</v>
      </c>
    </row>
    <row r="406" spans="1:12">
      <c r="A406" s="1" t="s">
        <v>225</v>
      </c>
      <c r="B406" s="1">
        <v>2019</v>
      </c>
      <c r="C406" s="2">
        <v>43807</v>
      </c>
      <c r="D406" s="1" t="s">
        <v>66</v>
      </c>
      <c r="E406" s="1" t="s">
        <v>215</v>
      </c>
      <c r="F406" s="1" t="s">
        <v>216</v>
      </c>
      <c r="G406" s="13">
        <f>(C406-VLOOKUP(E406,Riders!$A$2:$C$1999,2,FALSE))/365</f>
        <v>120.01917808219179</v>
      </c>
      <c r="H406" s="1">
        <v>20</v>
      </c>
      <c r="I406">
        <v>4.891</v>
      </c>
      <c r="J406" s="51">
        <v>5.0270384323989266</v>
      </c>
      <c r="K406" s="51">
        <v>9.9180384323989266</v>
      </c>
      <c r="L406">
        <v>72.594999999999999</v>
      </c>
    </row>
    <row r="407" spans="1:12">
      <c r="A407" s="1" t="s">
        <v>225</v>
      </c>
      <c r="B407" s="1">
        <v>2019</v>
      </c>
      <c r="C407" s="2">
        <v>43807</v>
      </c>
      <c r="D407" s="1" t="s">
        <v>66</v>
      </c>
      <c r="E407" s="1" t="s">
        <v>96</v>
      </c>
      <c r="F407" s="1" t="s">
        <v>27</v>
      </c>
      <c r="G407" s="13">
        <f>(C407-VLOOKUP(E407,Riders!$A$2:$C$1999,2,FALSE))/365</f>
        <v>20.893150684931506</v>
      </c>
      <c r="H407" s="1">
        <v>21</v>
      </c>
      <c r="I407">
        <v>4.9409999999999998</v>
      </c>
      <c r="J407" s="51">
        <v>4.9840110277900314</v>
      </c>
      <c r="K407" s="51">
        <v>9.9250110277900312</v>
      </c>
      <c r="L407">
        <v>72.543999999999997</v>
      </c>
    </row>
    <row r="408" spans="1:12">
      <c r="A408" s="1" t="s">
        <v>225</v>
      </c>
      <c r="B408" s="1">
        <v>2019</v>
      </c>
      <c r="C408" s="2">
        <v>43807</v>
      </c>
      <c r="D408" s="1" t="s">
        <v>66</v>
      </c>
      <c r="E408" s="1" t="s">
        <v>213</v>
      </c>
      <c r="F408" s="1" t="s">
        <v>42</v>
      </c>
      <c r="G408" s="13">
        <f>(C408-VLOOKUP(E408,Riders!$A$2:$C$1999,2,FALSE))/365</f>
        <v>120.01917808219179</v>
      </c>
      <c r="H408" s="1">
        <v>22</v>
      </c>
      <c r="I408">
        <v>4.915</v>
      </c>
      <c r="J408" s="51">
        <v>5.0100110277900312</v>
      </c>
      <c r="K408" s="51">
        <v>9.9250110277900312</v>
      </c>
      <c r="L408">
        <v>72.543999999999997</v>
      </c>
    </row>
    <row r="409" spans="1:12">
      <c r="A409" s="1" t="s">
        <v>225</v>
      </c>
      <c r="B409" s="1">
        <v>2019</v>
      </c>
      <c r="C409" s="2">
        <v>43807</v>
      </c>
      <c r="D409" s="1" t="s">
        <v>66</v>
      </c>
      <c r="E409" s="1" t="s">
        <v>105</v>
      </c>
      <c r="F409" s="1" t="s">
        <v>39</v>
      </c>
      <c r="G409" s="13">
        <f>(C409-VLOOKUP(E409,Riders!$A$2:$C$1999,2,FALSE))/365</f>
        <v>20.936986301369863</v>
      </c>
      <c r="H409" s="1">
        <v>23</v>
      </c>
      <c r="I409">
        <v>4.8970000000000002</v>
      </c>
      <c r="J409" s="51">
        <v>5.0329387653776134</v>
      </c>
      <c r="K409" s="51">
        <v>9.9299387653776137</v>
      </c>
      <c r="L409">
        <v>72.507999999999996</v>
      </c>
    </row>
    <row r="410" spans="1:12">
      <c r="A410" s="1" t="s">
        <v>225</v>
      </c>
      <c r="B410" s="1">
        <v>2019</v>
      </c>
      <c r="C410" s="2">
        <v>43807</v>
      </c>
      <c r="D410" s="1" t="s">
        <v>66</v>
      </c>
      <c r="E410" s="1" t="s">
        <v>232</v>
      </c>
      <c r="F410" s="1" t="s">
        <v>212</v>
      </c>
      <c r="G410" s="13">
        <f>(C410-VLOOKUP(E410,Riders!$A$2:$C$1999,2,FALSE))/365</f>
        <v>20.969863013698632</v>
      </c>
      <c r="H410" s="1">
        <v>24</v>
      </c>
      <c r="I410">
        <v>4.915</v>
      </c>
      <c r="J410" s="51">
        <v>5.0209682049017443</v>
      </c>
      <c r="K410" s="51">
        <v>9.9359682049017444</v>
      </c>
      <c r="L410">
        <v>72.463999999999999</v>
      </c>
    </row>
    <row r="411" spans="1:12">
      <c r="A411" s="1" t="s">
        <v>225</v>
      </c>
      <c r="B411" s="1">
        <v>2019</v>
      </c>
      <c r="C411" s="2">
        <v>43807</v>
      </c>
      <c r="D411" s="1" t="s">
        <v>66</v>
      </c>
      <c r="E411" s="1" t="s">
        <v>59</v>
      </c>
      <c r="F411" s="1" t="s">
        <v>37</v>
      </c>
      <c r="G411" s="13">
        <f>(C411-VLOOKUP(E411,Riders!$A$2:$C$1999,2,FALSE))/365</f>
        <v>26.07123287671233</v>
      </c>
      <c r="H411" s="1">
        <v>25</v>
      </c>
      <c r="I411">
        <v>4.91</v>
      </c>
      <c r="J411" s="51">
        <v>5.032966042009031</v>
      </c>
      <c r="K411" s="51">
        <v>9.9429660420090311</v>
      </c>
      <c r="L411">
        <v>72.412999999999997</v>
      </c>
    </row>
    <row r="412" spans="1:12">
      <c r="A412" s="1" t="s">
        <v>225</v>
      </c>
      <c r="B412" s="1">
        <v>2019</v>
      </c>
      <c r="C412" s="2">
        <v>43807</v>
      </c>
      <c r="D412" s="1" t="s">
        <v>66</v>
      </c>
      <c r="E412" s="1" t="s">
        <v>57</v>
      </c>
      <c r="F412" s="1" t="s">
        <v>58</v>
      </c>
      <c r="G412" s="13">
        <f>(C412-VLOOKUP(E412,Riders!$A$2:$C$1999,2,FALSE))/365</f>
        <v>19.904109589041095</v>
      </c>
      <c r="H412" s="1">
        <v>26</v>
      </c>
      <c r="I412">
        <v>4.9249999999999998</v>
      </c>
      <c r="J412" s="51">
        <v>5.0190646364201372</v>
      </c>
      <c r="K412" s="51">
        <v>9.944064636420137</v>
      </c>
      <c r="L412">
        <v>72.405000000000001</v>
      </c>
    </row>
    <row r="413" spans="1:12">
      <c r="A413" s="1" t="s">
        <v>225</v>
      </c>
      <c r="B413" s="1">
        <v>2019</v>
      </c>
      <c r="C413" s="2">
        <v>43807</v>
      </c>
      <c r="D413" s="1" t="s">
        <v>66</v>
      </c>
      <c r="E413" s="1" t="s">
        <v>195</v>
      </c>
      <c r="F413" s="1" t="s">
        <v>760</v>
      </c>
      <c r="G413" s="13">
        <f>(C413-VLOOKUP(E413,Riders!$A$2:$C$1999,2,FALSE))/365</f>
        <v>120.01917808219179</v>
      </c>
      <c r="H413" s="1">
        <v>27</v>
      </c>
      <c r="I413">
        <v>4.9139999999999997</v>
      </c>
      <c r="J413" s="51">
        <v>5.0500188209244392</v>
      </c>
      <c r="K413" s="51">
        <v>9.9640188209244389</v>
      </c>
      <c r="L413">
        <v>72.260000000000005</v>
      </c>
    </row>
    <row r="414" spans="1:12">
      <c r="A414" s="1" t="s">
        <v>225</v>
      </c>
      <c r="B414" s="1">
        <v>2019</v>
      </c>
      <c r="C414" s="2">
        <v>43807</v>
      </c>
      <c r="D414" s="1" t="s">
        <v>66</v>
      </c>
      <c r="E414" s="1" t="s">
        <v>208</v>
      </c>
      <c r="F414" s="1" t="s">
        <v>58</v>
      </c>
      <c r="G414" s="13">
        <f>(C414-VLOOKUP(E414,Riders!$A$2:$C$1999,2,FALSE))/365</f>
        <v>120.01917808219179</v>
      </c>
      <c r="H414" s="1">
        <v>28</v>
      </c>
      <c r="I414">
        <v>4.9960000000000004</v>
      </c>
      <c r="J414" s="51">
        <v>5.1000527238308901</v>
      </c>
      <c r="K414" s="51">
        <v>10.096052723830891</v>
      </c>
      <c r="L414">
        <v>71.314999999999998</v>
      </c>
    </row>
    <row r="415" spans="1:12">
      <c r="A415" s="1" t="s">
        <v>225</v>
      </c>
      <c r="B415" s="1">
        <v>2019</v>
      </c>
      <c r="C415" s="2">
        <v>43807</v>
      </c>
      <c r="D415" s="1" t="s">
        <v>66</v>
      </c>
      <c r="E415" s="1" t="s">
        <v>62</v>
      </c>
      <c r="F415" s="1" t="s">
        <v>63</v>
      </c>
      <c r="G415" s="13">
        <f>(C415-VLOOKUP(E415,Riders!$A$2:$C$1999,2,FALSE))/365</f>
        <v>30.049315068493151</v>
      </c>
      <c r="H415" s="1">
        <v>29</v>
      </c>
      <c r="I415">
        <v>5.0460000000000003</v>
      </c>
      <c r="J415" s="51">
        <v>5.1250717766884675</v>
      </c>
      <c r="K415" s="51">
        <v>10.171071776688468</v>
      </c>
      <c r="L415">
        <v>70.789000000000001</v>
      </c>
    </row>
    <row r="416" spans="1:12">
      <c r="A416" s="23" t="s">
        <v>225</v>
      </c>
      <c r="B416" s="23">
        <v>2019</v>
      </c>
      <c r="C416" s="24">
        <v>43807</v>
      </c>
      <c r="D416" s="23" t="s">
        <v>66</v>
      </c>
      <c r="E416" s="23" t="s">
        <v>83</v>
      </c>
      <c r="F416" s="23" t="s">
        <v>250</v>
      </c>
      <c r="G416" s="13">
        <f>(C416-VLOOKUP(E416,Riders!$A$2:$C$1999,2,FALSE))/365</f>
        <v>26.345205479452055</v>
      </c>
      <c r="H416" s="23">
        <v>30</v>
      </c>
      <c r="I416">
        <v>5.0460000000000003</v>
      </c>
      <c r="J416" s="51">
        <v>5.1349954751131213</v>
      </c>
      <c r="K416" s="51">
        <v>10.180995475113122</v>
      </c>
      <c r="L416">
        <v>70.72</v>
      </c>
    </row>
    <row r="417" spans="1:12">
      <c r="A417" s="1" t="s">
        <v>225</v>
      </c>
      <c r="B417" s="1">
        <v>2019</v>
      </c>
      <c r="C417" s="2">
        <v>43807</v>
      </c>
      <c r="D417" s="1" t="s">
        <v>66</v>
      </c>
      <c r="E417" s="1" t="s">
        <v>552</v>
      </c>
      <c r="F417" s="1" t="s">
        <v>39</v>
      </c>
      <c r="G417" s="13">
        <f>(C417-VLOOKUP(E417,Riders!$A$2:$C$1999,2,FALSE))/365</f>
        <v>24.621917808219177</v>
      </c>
      <c r="H417" s="1">
        <v>31</v>
      </c>
      <c r="I417" s="3">
        <v>5.0090000000000003</v>
      </c>
      <c r="J417" s="38">
        <v>5.1790545060916067</v>
      </c>
      <c r="K417" s="38">
        <v>10.188054506091607</v>
      </c>
      <c r="L417" s="3">
        <v>70.671000000000006</v>
      </c>
    </row>
    <row r="418" spans="1:12">
      <c r="A418" s="1" t="s">
        <v>225</v>
      </c>
      <c r="B418" s="1">
        <v>2019</v>
      </c>
      <c r="C418" s="2">
        <v>43807</v>
      </c>
      <c r="D418" s="1" t="s">
        <v>66</v>
      </c>
      <c r="E418" s="1" t="s">
        <v>211</v>
      </c>
      <c r="F418" s="1" t="s">
        <v>212</v>
      </c>
      <c r="G418" s="13">
        <f>(C418-VLOOKUP(E418,Riders!$A$2:$C$1999,2,FALSE))/365</f>
        <v>120.01917808219179</v>
      </c>
      <c r="H418" s="1">
        <v>32</v>
      </c>
      <c r="I418" s="3">
        <v>5.117</v>
      </c>
      <c r="J418" s="38">
        <v>5.2879249978323086</v>
      </c>
      <c r="K418" s="38">
        <v>10.404924997832309</v>
      </c>
      <c r="L418" s="3">
        <v>69.197999999999993</v>
      </c>
    </row>
    <row r="419" spans="1:12">
      <c r="A419" s="4" t="s">
        <v>226</v>
      </c>
      <c r="B419" s="4">
        <v>2019</v>
      </c>
      <c r="C419" s="5">
        <v>43800</v>
      </c>
      <c r="D419" s="4" t="s">
        <v>66</v>
      </c>
      <c r="E419" s="4" t="s">
        <v>22</v>
      </c>
      <c r="F419" s="4" t="s">
        <v>23</v>
      </c>
      <c r="G419" s="13">
        <f>(C419-VLOOKUP(E419,Riders!$A$2:$C$1999,2,FALSE))/365</f>
        <v>26.728767123287671</v>
      </c>
      <c r="H419" s="4">
        <v>1</v>
      </c>
      <c r="I419" s="3">
        <v>4.7149999999999999</v>
      </c>
      <c r="J419" s="38">
        <v>4.7979878709404638</v>
      </c>
      <c r="K419" s="38">
        <v>9.5129878709404636</v>
      </c>
      <c r="L419" s="3">
        <v>75.686000000000007</v>
      </c>
    </row>
    <row r="420" spans="1:12">
      <c r="A420" s="4" t="s">
        <v>226</v>
      </c>
      <c r="B420" s="4">
        <v>2019</v>
      </c>
      <c r="C420" s="5">
        <v>43800</v>
      </c>
      <c r="D420" s="4" t="s">
        <v>66</v>
      </c>
      <c r="E420" s="4" t="s">
        <v>92</v>
      </c>
      <c r="F420" s="4" t="s">
        <v>23</v>
      </c>
      <c r="G420" s="13">
        <f>(C420-VLOOKUP(E420,Riders!$A$2:$C$1999,2,FALSE))/365</f>
        <v>22.731506849315068</v>
      </c>
      <c r="H420" s="4">
        <v>2</v>
      </c>
      <c r="I420" s="3">
        <v>4.7750000000000004</v>
      </c>
      <c r="J420" s="38">
        <v>4.7970496151238393</v>
      </c>
      <c r="K420" s="38">
        <v>9.5720496151238397</v>
      </c>
      <c r="L420" s="3">
        <v>75.218999999999994</v>
      </c>
    </row>
    <row r="421" spans="1:12">
      <c r="A421" s="4" t="s">
        <v>226</v>
      </c>
      <c r="B421" s="4">
        <v>2019</v>
      </c>
      <c r="C421" s="5">
        <v>43800</v>
      </c>
      <c r="D421" s="4" t="s">
        <v>66</v>
      </c>
      <c r="E421" s="4" t="s">
        <v>202</v>
      </c>
      <c r="F421" s="4" t="s">
        <v>46</v>
      </c>
      <c r="G421" s="13">
        <f>(C421-VLOOKUP(E421,Riders!$A$2:$C$1999,2,FALSE))/365</f>
        <v>24.383561643835616</v>
      </c>
      <c r="H421" s="4">
        <v>3</v>
      </c>
      <c r="I421" s="3">
        <v>4.7880000000000003</v>
      </c>
      <c r="J421" s="38">
        <v>4.8490061034371976</v>
      </c>
      <c r="K421" s="38">
        <v>9.6370061034371979</v>
      </c>
      <c r="L421" s="3">
        <v>74.712000000000003</v>
      </c>
    </row>
    <row r="422" spans="1:12">
      <c r="A422" s="4" t="s">
        <v>226</v>
      </c>
      <c r="B422" s="4">
        <v>2019</v>
      </c>
      <c r="C422" s="5">
        <v>43800</v>
      </c>
      <c r="D422" s="4" t="s">
        <v>66</v>
      </c>
      <c r="E422" s="4" t="s">
        <v>257</v>
      </c>
      <c r="F422" s="4" t="s">
        <v>31</v>
      </c>
      <c r="G422" s="13">
        <f>(C422-VLOOKUP(E422,Riders!$A$2:$C$1999,2,FALSE))/365</f>
        <v>120</v>
      </c>
      <c r="H422" s="4">
        <v>4</v>
      </c>
      <c r="I422" s="3">
        <v>4.8040000000000003</v>
      </c>
      <c r="J422" s="38">
        <v>4.9220496028529741</v>
      </c>
      <c r="K422" s="38">
        <v>9.7260496028529744</v>
      </c>
      <c r="L422" s="3">
        <v>74.028000000000006</v>
      </c>
    </row>
    <row r="423" spans="1:12">
      <c r="A423" s="4" t="s">
        <v>226</v>
      </c>
      <c r="B423" s="4">
        <v>2019</v>
      </c>
      <c r="C423" s="5">
        <v>43800</v>
      </c>
      <c r="D423" s="4" t="s">
        <v>66</v>
      </c>
      <c r="E423" s="4" t="s">
        <v>128</v>
      </c>
      <c r="F423" s="4" t="s">
        <v>104</v>
      </c>
      <c r="G423" s="13">
        <f>(C423-VLOOKUP(E423,Riders!$A$2:$C$1999,2,FALSE))/365</f>
        <v>21.202739726027396</v>
      </c>
      <c r="H423" s="4">
        <v>5</v>
      </c>
      <c r="I423" s="3">
        <v>4.7889999999999997</v>
      </c>
      <c r="J423" s="38">
        <v>4.9770223804679556</v>
      </c>
      <c r="K423" s="38">
        <v>9.7660223804679553</v>
      </c>
      <c r="L423" s="3">
        <v>73.724999999999994</v>
      </c>
    </row>
    <row r="424" spans="1:12">
      <c r="A424" s="4" t="s">
        <v>226</v>
      </c>
      <c r="B424" s="4">
        <v>2019</v>
      </c>
      <c r="C424" s="5">
        <v>43800</v>
      </c>
      <c r="D424" s="4" t="s">
        <v>66</v>
      </c>
      <c r="E424" s="4" t="s">
        <v>192</v>
      </c>
      <c r="F424" s="4" t="s">
        <v>113</v>
      </c>
      <c r="G424" s="13" t="e">
        <f>(C424-VLOOKUP(E424,Riders!$A$2:$C$1999,2,FALSE))/365</f>
        <v>#N/A</v>
      </c>
      <c r="H424" s="4">
        <v>6</v>
      </c>
      <c r="I424" s="3">
        <v>4.867</v>
      </c>
      <c r="J424" s="38">
        <v>4.9029979645837587</v>
      </c>
      <c r="K424" s="38">
        <v>9.7699979645837587</v>
      </c>
      <c r="L424" s="3">
        <v>73.694999999999993</v>
      </c>
    </row>
    <row r="425" spans="1:12">
      <c r="A425" s="4" t="s">
        <v>226</v>
      </c>
      <c r="B425" s="4">
        <v>2019</v>
      </c>
      <c r="C425" s="5">
        <v>43800</v>
      </c>
      <c r="D425" s="4" t="s">
        <v>66</v>
      </c>
      <c r="E425" s="4" t="s">
        <v>193</v>
      </c>
      <c r="F425" s="4" t="s">
        <v>31</v>
      </c>
      <c r="G425" s="13">
        <f>(C425-VLOOKUP(E425,Riders!$A$2:$C$1999,2,FALSE))/365</f>
        <v>120</v>
      </c>
      <c r="H425" s="4">
        <v>7</v>
      </c>
      <c r="I425" s="3">
        <v>4.875</v>
      </c>
      <c r="J425" s="38">
        <v>4.8989767868051306</v>
      </c>
      <c r="K425" s="38">
        <v>9.7739767868051306</v>
      </c>
      <c r="L425" s="3">
        <v>73.665000000000006</v>
      </c>
    </row>
    <row r="426" spans="1:12">
      <c r="A426" s="4" t="s">
        <v>226</v>
      </c>
      <c r="B426" s="4">
        <v>2019</v>
      </c>
      <c r="C426" s="5">
        <v>43800</v>
      </c>
      <c r="D426" s="4" t="s">
        <v>66</v>
      </c>
      <c r="E426" s="4" t="s">
        <v>756</v>
      </c>
      <c r="F426" s="4" t="s">
        <v>109</v>
      </c>
      <c r="G426" s="13">
        <f>(C426-VLOOKUP(E426,Riders!$A$2:$C$1999,2,FALSE))/365</f>
        <v>26.134246575342466</v>
      </c>
      <c r="H426" s="4">
        <v>8</v>
      </c>
      <c r="I426" s="3">
        <v>4.8250000000000002</v>
      </c>
      <c r="J426" s="38">
        <v>4.9509674134419539</v>
      </c>
      <c r="K426" s="38">
        <v>9.7759674134419541</v>
      </c>
      <c r="L426" s="3">
        <v>73.650000000000006</v>
      </c>
    </row>
    <row r="427" spans="1:12">
      <c r="A427" s="4" t="s">
        <v>226</v>
      </c>
      <c r="B427" s="4">
        <v>2019</v>
      </c>
      <c r="C427" s="5">
        <v>43800</v>
      </c>
      <c r="D427" s="4" t="s">
        <v>66</v>
      </c>
      <c r="E427" s="4" t="s">
        <v>1634</v>
      </c>
      <c r="F427" s="4" t="s">
        <v>228</v>
      </c>
      <c r="G427" s="13" t="e">
        <f>(C427-VLOOKUP(E427,Riders!$A$2:$C$1999,2,FALSE))/365</f>
        <v>#N/A</v>
      </c>
      <c r="H427" s="4">
        <v>9</v>
      </c>
      <c r="I427" s="3">
        <v>4.8319999999999999</v>
      </c>
      <c r="J427" s="38">
        <v>4.9490139651143847</v>
      </c>
      <c r="K427" s="38">
        <v>9.7810139651143846</v>
      </c>
      <c r="L427" s="3">
        <v>73.611999999999995</v>
      </c>
    </row>
    <row r="428" spans="1:12">
      <c r="A428" s="4" t="s">
        <v>226</v>
      </c>
      <c r="B428" s="4">
        <v>2019</v>
      </c>
      <c r="C428" s="5">
        <v>43800</v>
      </c>
      <c r="D428" s="4" t="s">
        <v>66</v>
      </c>
      <c r="E428" s="4" t="s">
        <v>1633</v>
      </c>
      <c r="F428" s="4" t="s">
        <v>29</v>
      </c>
      <c r="G428" s="13" t="e">
        <f>(C428-VLOOKUP(E428,Riders!$A$2:$C$1999,2,FALSE))/365</f>
        <v>#N/A</v>
      </c>
      <c r="H428" s="4">
        <v>10</v>
      </c>
      <c r="I428" s="3">
        <v>4.8579999999999997</v>
      </c>
      <c r="J428" s="38">
        <v>4.9369855115839298</v>
      </c>
      <c r="K428" s="38">
        <v>9.7949855115839295</v>
      </c>
      <c r="L428" s="3">
        <v>73.507000000000005</v>
      </c>
    </row>
    <row r="429" spans="1:12">
      <c r="A429" s="4" t="s">
        <v>226</v>
      </c>
      <c r="B429" s="4">
        <v>2019</v>
      </c>
      <c r="C429" s="5">
        <v>43800</v>
      </c>
      <c r="D429" s="4" t="s">
        <v>66</v>
      </c>
      <c r="E429" s="4" t="s">
        <v>1640</v>
      </c>
      <c r="F429" s="4" t="s">
        <v>27</v>
      </c>
      <c r="G429" s="13" t="e">
        <f>(C429-VLOOKUP(E429,Riders!$A$2:$C$1999,2,FALSE))/365</f>
        <v>#N/A</v>
      </c>
      <c r="H429" s="4">
        <v>11</v>
      </c>
      <c r="I429" s="3">
        <v>4.8470000000000004</v>
      </c>
      <c r="J429" s="38">
        <v>4.9490516469611832</v>
      </c>
      <c r="K429" s="38">
        <v>9.7960516469611836</v>
      </c>
      <c r="L429" s="3">
        <v>73.498999999999995</v>
      </c>
    </row>
    <row r="430" spans="1:12">
      <c r="A430" s="4" t="s">
        <v>226</v>
      </c>
      <c r="B430" s="4">
        <v>2019</v>
      </c>
      <c r="C430" s="5">
        <v>43800</v>
      </c>
      <c r="D430" s="4" t="s">
        <v>66</v>
      </c>
      <c r="E430" s="4" t="s">
        <v>221</v>
      </c>
      <c r="F430" s="4" t="s">
        <v>227</v>
      </c>
      <c r="G430" s="13" t="e">
        <f>(C430-VLOOKUP(E430,Riders!$A$2:$C$1999,2,FALSE))/365</f>
        <v>#N/A</v>
      </c>
      <c r="H430" s="4">
        <v>12</v>
      </c>
      <c r="I430" s="3">
        <v>4.8860000000000001</v>
      </c>
      <c r="J430" s="38">
        <v>4.9429489850245032</v>
      </c>
      <c r="K430" s="38">
        <v>9.8289489850245033</v>
      </c>
      <c r="L430" s="3">
        <v>73.253</v>
      </c>
    </row>
    <row r="431" spans="1:12">
      <c r="A431" s="4" t="s">
        <v>226</v>
      </c>
      <c r="B431" s="4">
        <v>2019</v>
      </c>
      <c r="C431" s="5">
        <v>43800</v>
      </c>
      <c r="D431" s="4" t="s">
        <v>66</v>
      </c>
      <c r="E431" s="4" t="s">
        <v>196</v>
      </c>
      <c r="F431" s="4" t="s">
        <v>52</v>
      </c>
      <c r="G431" s="13">
        <f>(C431-VLOOKUP(E431,Riders!$A$2:$C$1999,2,FALSE))/365</f>
        <v>120</v>
      </c>
      <c r="H431" s="4">
        <v>13</v>
      </c>
      <c r="I431" s="3">
        <v>4.8479999999999999</v>
      </c>
      <c r="J431" s="38">
        <v>4.9930398698795839</v>
      </c>
      <c r="K431" s="38">
        <v>9.8410398698795838</v>
      </c>
      <c r="L431" s="3">
        <v>73.162999999999997</v>
      </c>
    </row>
    <row r="432" spans="1:12">
      <c r="A432" s="4" t="s">
        <v>226</v>
      </c>
      <c r="B432" s="4">
        <v>2019</v>
      </c>
      <c r="C432" s="5">
        <v>43800</v>
      </c>
      <c r="D432" s="4" t="s">
        <v>66</v>
      </c>
      <c r="E432" s="4" t="s">
        <v>143</v>
      </c>
      <c r="F432" s="4" t="s">
        <v>95</v>
      </c>
      <c r="G432" s="13">
        <f>(C432-VLOOKUP(E432,Riders!$A$2:$C$1999,2,FALSE))/365</f>
        <v>24.663013698630138</v>
      </c>
      <c r="H432" s="4">
        <v>14</v>
      </c>
      <c r="I432" s="3">
        <v>4.8849999999999998</v>
      </c>
      <c r="J432" s="38">
        <v>4.959942160964804</v>
      </c>
      <c r="K432" s="38">
        <v>9.8449421609648038</v>
      </c>
      <c r="L432" s="3">
        <v>73.134</v>
      </c>
    </row>
    <row r="433" spans="1:12">
      <c r="A433" s="4" t="s">
        <v>226</v>
      </c>
      <c r="B433" s="4">
        <v>2019</v>
      </c>
      <c r="C433" s="5">
        <v>43800</v>
      </c>
      <c r="D433" s="4" t="s">
        <v>66</v>
      </c>
      <c r="E433" s="4" t="s">
        <v>757</v>
      </c>
      <c r="F433" s="4" t="s">
        <v>82</v>
      </c>
      <c r="G433" s="13" t="e">
        <f>(C433-VLOOKUP(E433,Riders!$A$2:$C$1999,2,FALSE))/365</f>
        <v>#N/A</v>
      </c>
      <c r="H433" s="4">
        <v>15</v>
      </c>
      <c r="I433" s="3">
        <v>4.8529999999999998</v>
      </c>
      <c r="J433" s="38">
        <v>5.0009696442990688</v>
      </c>
      <c r="K433" s="38">
        <v>9.8539696442990685</v>
      </c>
      <c r="L433" s="3">
        <v>73.066999999999993</v>
      </c>
    </row>
    <row r="434" spans="1:12">
      <c r="A434" s="4" t="s">
        <v>226</v>
      </c>
      <c r="B434" s="4">
        <v>2019</v>
      </c>
      <c r="C434" s="5">
        <v>43800</v>
      </c>
      <c r="D434" s="4" t="s">
        <v>66</v>
      </c>
      <c r="E434" s="4" t="s">
        <v>194</v>
      </c>
      <c r="F434" s="4" t="s">
        <v>230</v>
      </c>
      <c r="G434" s="13" t="e">
        <f>(C434-VLOOKUP(E434,Riders!$A$2:$C$1999,2,FALSE))/365</f>
        <v>#N/A</v>
      </c>
      <c r="H434" s="4">
        <v>16</v>
      </c>
      <c r="I434" s="3">
        <v>4.915</v>
      </c>
      <c r="J434" s="38">
        <v>4.9550444151998692</v>
      </c>
      <c r="K434" s="38">
        <v>9.8700444151998692</v>
      </c>
      <c r="L434" s="3">
        <v>72.947999999999993</v>
      </c>
    </row>
    <row r="435" spans="1:12">
      <c r="A435" s="4" t="s">
        <v>226</v>
      </c>
      <c r="B435" s="4">
        <v>2019</v>
      </c>
      <c r="C435" s="5">
        <v>43800</v>
      </c>
      <c r="D435" s="4" t="s">
        <v>66</v>
      </c>
      <c r="E435" s="4" t="s">
        <v>1689</v>
      </c>
      <c r="F435" s="4" t="s">
        <v>37</v>
      </c>
      <c r="G435" s="13" t="e">
        <f>(C435-VLOOKUP(E435,Riders!$A$2:$C$1999,2,FALSE))/365</f>
        <v>#N/A</v>
      </c>
      <c r="H435" s="4">
        <v>17</v>
      </c>
      <c r="I435" s="3">
        <v>4.9340000000000002</v>
      </c>
      <c r="J435" s="38">
        <v>4.9559740388181472</v>
      </c>
      <c r="K435" s="38">
        <v>9.8899740388181474</v>
      </c>
      <c r="L435" s="3">
        <v>72.801000000000002</v>
      </c>
    </row>
    <row r="436" spans="1:12">
      <c r="A436" s="4" t="s">
        <v>226</v>
      </c>
      <c r="B436" s="4">
        <v>2019</v>
      </c>
      <c r="C436" s="5">
        <v>43800</v>
      </c>
      <c r="D436" s="4" t="s">
        <v>66</v>
      </c>
      <c r="E436" s="4" t="s">
        <v>232</v>
      </c>
      <c r="F436" s="4" t="s">
        <v>212</v>
      </c>
      <c r="G436" s="13">
        <f>(C436-VLOOKUP(E436,Riders!$A$2:$C$1999,2,FALSE))/365</f>
        <v>20.950684931506849</v>
      </c>
      <c r="H436" s="4">
        <v>18</v>
      </c>
      <c r="I436" s="3">
        <v>4.9390000000000001</v>
      </c>
      <c r="J436" s="38">
        <v>5.0170275450095421</v>
      </c>
      <c r="K436" s="38">
        <v>9.9560275450095421</v>
      </c>
      <c r="L436" s="3">
        <v>72.317999999999998</v>
      </c>
    </row>
    <row r="437" spans="1:12">
      <c r="A437" s="4" t="s">
        <v>226</v>
      </c>
      <c r="B437" s="4">
        <v>2019</v>
      </c>
      <c r="C437" s="5">
        <v>43800</v>
      </c>
      <c r="D437" s="4" t="s">
        <v>66</v>
      </c>
      <c r="E437" s="4" t="s">
        <v>183</v>
      </c>
      <c r="F437" s="4" t="s">
        <v>33</v>
      </c>
      <c r="G437" s="13">
        <f>(C437-VLOOKUP(E437,Riders!$A$2:$C$1999,2,FALSE))/365</f>
        <v>28.43013698630137</v>
      </c>
      <c r="H437" s="4">
        <v>19</v>
      </c>
      <c r="I437" s="3">
        <v>4.923</v>
      </c>
      <c r="J437" s="38">
        <v>5.0419841529071459</v>
      </c>
      <c r="K437" s="38">
        <v>9.9649841529071459</v>
      </c>
      <c r="L437" s="3">
        <v>72.253</v>
      </c>
    </row>
    <row r="438" spans="1:12">
      <c r="A438" s="4" t="s">
        <v>226</v>
      </c>
      <c r="B438" s="4">
        <v>2019</v>
      </c>
      <c r="C438" s="5">
        <v>43800</v>
      </c>
      <c r="D438" s="4" t="s">
        <v>66</v>
      </c>
      <c r="E438" s="4" t="s">
        <v>214</v>
      </c>
      <c r="F438" s="4" t="s">
        <v>164</v>
      </c>
      <c r="G438" s="13" t="e">
        <f>(C438-VLOOKUP(E438,Riders!$A$2:$C$1999,2,FALSE))/365</f>
        <v>#N/A</v>
      </c>
      <c r="H438" s="4">
        <v>20</v>
      </c>
      <c r="I438" s="3">
        <v>4.9359999999999999</v>
      </c>
      <c r="J438" s="38">
        <v>5.0440399201596797</v>
      </c>
      <c r="K438" s="38">
        <v>9.9800399201596797</v>
      </c>
      <c r="L438" s="3">
        <v>72.144000000000005</v>
      </c>
    </row>
    <row r="439" spans="1:12">
      <c r="A439" s="4" t="s">
        <v>226</v>
      </c>
      <c r="B439" s="4">
        <v>2019</v>
      </c>
      <c r="C439" s="5">
        <v>43800</v>
      </c>
      <c r="D439" s="4" t="s">
        <v>66</v>
      </c>
      <c r="E439" s="4" t="s">
        <v>213</v>
      </c>
      <c r="F439" s="4" t="s">
        <v>42</v>
      </c>
      <c r="G439" s="13">
        <f>(C439-VLOOKUP(E439,Riders!$A$2:$C$1999,2,FALSE))/365</f>
        <v>120</v>
      </c>
      <c r="H439" s="4">
        <v>21</v>
      </c>
      <c r="I439" s="3">
        <v>4.9450000000000003</v>
      </c>
      <c r="J439" s="38">
        <v>5.0490313423927358</v>
      </c>
      <c r="K439" s="38">
        <v>9.9940313423927361</v>
      </c>
      <c r="L439" s="3">
        <v>72.043000000000006</v>
      </c>
    </row>
    <row r="440" spans="1:12">
      <c r="A440" s="4" t="s">
        <v>226</v>
      </c>
      <c r="B440" s="4">
        <v>2019</v>
      </c>
      <c r="C440" s="5">
        <v>43800</v>
      </c>
      <c r="D440" s="4" t="s">
        <v>66</v>
      </c>
      <c r="E440" s="4" t="s">
        <v>229</v>
      </c>
      <c r="F440" s="4" t="s">
        <v>152</v>
      </c>
      <c r="G440" s="13" t="e">
        <f>(C440-VLOOKUP(E440,Riders!$A$2:$C$1999,2,FALSE))/365</f>
        <v>#N/A</v>
      </c>
      <c r="H440" s="4">
        <v>22</v>
      </c>
      <c r="I440" s="3">
        <v>4.9400000000000004</v>
      </c>
      <c r="J440" s="38">
        <v>5.0590278722901934</v>
      </c>
      <c r="K440" s="38">
        <v>9.9990278722901937</v>
      </c>
      <c r="L440" s="3">
        <v>72.007000000000005</v>
      </c>
    </row>
    <row r="441" spans="1:12">
      <c r="A441" s="4" t="s">
        <v>226</v>
      </c>
      <c r="B441" s="4">
        <v>2019</v>
      </c>
      <c r="C441" s="5">
        <v>43800</v>
      </c>
      <c r="D441" s="4" t="s">
        <v>66</v>
      </c>
      <c r="E441" s="4" t="s">
        <v>59</v>
      </c>
      <c r="F441" s="4" t="s">
        <v>37</v>
      </c>
      <c r="G441" s="13">
        <f>(C441-VLOOKUP(E441,Riders!$A$2:$C$1999,2,FALSE))/365</f>
        <v>26.052054794520547</v>
      </c>
      <c r="H441" s="4">
        <v>23</v>
      </c>
      <c r="I441" s="3">
        <v>4.9470000000000001</v>
      </c>
      <c r="J441" s="38">
        <v>5.0670474832751493</v>
      </c>
      <c r="K441" s="38">
        <v>10.014047483275149</v>
      </c>
      <c r="L441" s="3">
        <v>71.899000000000001</v>
      </c>
    </row>
    <row r="442" spans="1:12">
      <c r="A442" s="4" t="s">
        <v>226</v>
      </c>
      <c r="B442" s="4">
        <v>2019</v>
      </c>
      <c r="C442" s="5">
        <v>43800</v>
      </c>
      <c r="D442" s="4" t="s">
        <v>66</v>
      </c>
      <c r="E442" t="s">
        <v>28</v>
      </c>
      <c r="F442" s="4" t="s">
        <v>230</v>
      </c>
      <c r="G442" s="13">
        <f>(C442-VLOOKUP(E442,Riders!$A$2:$C$1999,2,FALSE))/365</f>
        <v>23.953424657534246</v>
      </c>
      <c r="H442" s="4">
        <v>24</v>
      </c>
      <c r="I442" s="3">
        <v>5.0030000000000001</v>
      </c>
      <c r="J442" s="38">
        <v>5.0230398535084166</v>
      </c>
      <c r="K442" s="38">
        <v>10.026039853508417</v>
      </c>
      <c r="L442" s="3">
        <v>71.813000000000002</v>
      </c>
    </row>
    <row r="443" spans="1:12">
      <c r="A443" s="4" t="s">
        <v>226</v>
      </c>
      <c r="B443" s="4">
        <v>2019</v>
      </c>
      <c r="C443" s="5">
        <v>43800</v>
      </c>
      <c r="D443" s="4" t="s">
        <v>66</v>
      </c>
      <c r="E443" s="4" t="s">
        <v>817</v>
      </c>
      <c r="F443" s="4" t="s">
        <v>42</v>
      </c>
      <c r="G443" s="13" t="e">
        <f>(C443-VLOOKUP(E443,Riders!$A$2:$C$1999,2,FALSE))/365</f>
        <v>#N/A</v>
      </c>
      <c r="H443" s="4">
        <v>25</v>
      </c>
      <c r="I443" s="3">
        <v>4.9770000000000003</v>
      </c>
      <c r="J443" s="38">
        <v>5.0610609812204608</v>
      </c>
      <c r="K443" s="38">
        <v>10.038060981220461</v>
      </c>
      <c r="L443" s="3">
        <v>71.727000000000004</v>
      </c>
    </row>
    <row r="444" spans="1:12">
      <c r="A444" s="4" t="s">
        <v>226</v>
      </c>
      <c r="B444" s="4">
        <v>2019</v>
      </c>
      <c r="C444" s="5">
        <v>43800</v>
      </c>
      <c r="D444" s="4" t="s">
        <v>66</v>
      </c>
      <c r="E444" s="4" t="s">
        <v>339</v>
      </c>
      <c r="F444" s="4" t="s">
        <v>27</v>
      </c>
      <c r="G444" s="13" t="e">
        <f>(C444-VLOOKUP(E444,Riders!$A$2:$C$1999,2,FALSE))/365</f>
        <v>#N/A</v>
      </c>
      <c r="H444" s="4">
        <v>26</v>
      </c>
      <c r="I444" s="3">
        <v>4.968</v>
      </c>
      <c r="J444" s="38">
        <v>5.0730007530750569</v>
      </c>
      <c r="K444" s="38">
        <v>10.041000753075057</v>
      </c>
      <c r="L444" s="3">
        <v>71.706000000000003</v>
      </c>
    </row>
    <row r="445" spans="1:12">
      <c r="A445" s="4" t="s">
        <v>226</v>
      </c>
      <c r="B445" s="4">
        <v>2019</v>
      </c>
      <c r="C445" s="5">
        <v>43800</v>
      </c>
      <c r="D445" s="4" t="s">
        <v>66</v>
      </c>
      <c r="E445" s="4" t="s">
        <v>134</v>
      </c>
      <c r="F445" s="4" t="s">
        <v>216</v>
      </c>
      <c r="G445" s="13">
        <f>(C445-VLOOKUP(E445,Riders!$A$2:$C$1999,2,FALSE))/365</f>
        <v>20.126027397260273</v>
      </c>
      <c r="H445" s="4">
        <v>27</v>
      </c>
      <c r="I445" s="3">
        <v>4.9729999999999999</v>
      </c>
      <c r="J445" s="38">
        <v>5.0720632699471233</v>
      </c>
      <c r="K445" s="38">
        <v>10.045063269947123</v>
      </c>
      <c r="L445" s="3">
        <v>71.677000000000007</v>
      </c>
    </row>
    <row r="446" spans="1:12">
      <c r="A446" s="4" t="s">
        <v>226</v>
      </c>
      <c r="B446" s="4">
        <v>2019</v>
      </c>
      <c r="C446" s="5">
        <v>43800</v>
      </c>
      <c r="D446" s="4" t="s">
        <v>66</v>
      </c>
      <c r="E446" s="4" t="s">
        <v>124</v>
      </c>
      <c r="F446" s="4" t="s">
        <v>35</v>
      </c>
      <c r="G446" s="13">
        <f>(C446-VLOOKUP(E446,Riders!$A$2:$C$1999,2,FALSE))/365</f>
        <v>120</v>
      </c>
      <c r="H446" s="4">
        <v>28</v>
      </c>
      <c r="I446" s="3">
        <v>4.9930000000000003</v>
      </c>
      <c r="J446" s="38">
        <v>5.0569706875854941</v>
      </c>
      <c r="K446" s="38">
        <v>10.049970687585494</v>
      </c>
      <c r="L446" s="3">
        <v>71.641999999999996</v>
      </c>
    </row>
    <row r="447" spans="1:12">
      <c r="A447" s="4" t="s">
        <v>226</v>
      </c>
      <c r="B447" s="4">
        <v>2019</v>
      </c>
      <c r="C447" s="5">
        <v>43800</v>
      </c>
      <c r="D447" s="4" t="s">
        <v>66</v>
      </c>
      <c r="E447" s="4" t="s">
        <v>105</v>
      </c>
      <c r="F447" s="4" t="s">
        <v>39</v>
      </c>
      <c r="G447" s="13">
        <f>(C447-VLOOKUP(E447,Riders!$A$2:$C$1999,2,FALSE))/365</f>
        <v>20.917808219178081</v>
      </c>
      <c r="H447" s="4">
        <v>29</v>
      </c>
      <c r="I447" s="3">
        <v>4.9729999999999999</v>
      </c>
      <c r="J447" s="38">
        <v>5.0769706875854945</v>
      </c>
      <c r="K447" s="38">
        <v>10.049970687585494</v>
      </c>
      <c r="L447" s="3">
        <v>71.641999999999996</v>
      </c>
    </row>
    <row r="448" spans="1:12">
      <c r="A448" s="4" t="s">
        <v>226</v>
      </c>
      <c r="B448" s="4">
        <v>2019</v>
      </c>
      <c r="C448" s="5">
        <v>43800</v>
      </c>
      <c r="D448" s="4" t="s">
        <v>66</v>
      </c>
      <c r="E448" s="4" t="s">
        <v>57</v>
      </c>
      <c r="F448" s="4" t="s">
        <v>58</v>
      </c>
      <c r="G448" s="13">
        <f>(C448-VLOOKUP(E448,Riders!$A$2:$C$1999,2,FALSE))/365</f>
        <v>19.884931506849316</v>
      </c>
      <c r="H448" s="4">
        <v>30</v>
      </c>
      <c r="I448" s="3">
        <v>4.9640000000000004</v>
      </c>
      <c r="J448" s="38">
        <v>5.0970650755278566</v>
      </c>
      <c r="K448" s="38">
        <v>10.061065075527857</v>
      </c>
      <c r="L448" s="3">
        <v>71.563000000000002</v>
      </c>
    </row>
    <row r="449" spans="1:12">
      <c r="A449" s="4" t="s">
        <v>226</v>
      </c>
      <c r="B449" s="4">
        <v>2019</v>
      </c>
      <c r="C449" s="5">
        <v>43800</v>
      </c>
      <c r="D449" s="4" t="s">
        <v>66</v>
      </c>
      <c r="E449" s="4" t="s">
        <v>1690</v>
      </c>
      <c r="F449" s="4" t="s">
        <v>154</v>
      </c>
      <c r="G449" s="13" t="e">
        <f>(C449-VLOOKUP(E449,Riders!$A$2:$C$1999,2,FALSE))/365</f>
        <v>#N/A</v>
      </c>
      <c r="H449" s="4">
        <v>31</v>
      </c>
      <c r="I449" s="3">
        <v>5.0129999999999999</v>
      </c>
      <c r="J449" s="38">
        <v>5.0979394747928666</v>
      </c>
      <c r="K449" s="38">
        <v>10.110939474792866</v>
      </c>
      <c r="L449" s="3">
        <v>71.209999999999994</v>
      </c>
    </row>
    <row r="450" spans="1:12">
      <c r="A450" s="4" t="s">
        <v>226</v>
      </c>
      <c r="B450" s="4">
        <v>2019</v>
      </c>
      <c r="C450" s="5">
        <v>43800</v>
      </c>
      <c r="D450" s="4" t="s">
        <v>66</v>
      </c>
      <c r="E450" s="4" t="s">
        <v>1693</v>
      </c>
      <c r="F450" s="4" t="s">
        <v>104</v>
      </c>
      <c r="G450" s="13">
        <f>(C450-VLOOKUP(E450,Riders!$A$2:$C$1999,2,FALSE))/365</f>
        <v>120</v>
      </c>
      <c r="H450" s="4">
        <v>32</v>
      </c>
      <c r="I450" s="3">
        <v>4.9790000000000001</v>
      </c>
      <c r="J450" s="38">
        <v>5.1639879552018035</v>
      </c>
      <c r="K450" s="38">
        <v>10.142987955201804</v>
      </c>
      <c r="L450" s="3">
        <v>70.984999999999999</v>
      </c>
    </row>
    <row r="451" spans="1:12">
      <c r="A451" s="4" t="s">
        <v>226</v>
      </c>
      <c r="B451" s="4">
        <v>2019</v>
      </c>
      <c r="C451" s="5">
        <v>43800</v>
      </c>
      <c r="D451" s="4" t="s">
        <v>66</v>
      </c>
      <c r="E451" s="4" t="s">
        <v>83</v>
      </c>
      <c r="F451" s="4" t="s">
        <v>250</v>
      </c>
      <c r="G451" s="13">
        <f>(C451-VLOOKUP(E451,Riders!$A$2:$C$1999,2,FALSE))/365</f>
        <v>26.326027397260273</v>
      </c>
      <c r="H451" s="4">
        <v>33</v>
      </c>
      <c r="I451" s="3">
        <v>5.016</v>
      </c>
      <c r="J451" s="38">
        <v>5.132992853417532</v>
      </c>
      <c r="K451" s="38">
        <v>10.148992853417532</v>
      </c>
      <c r="L451" s="3">
        <v>70.942999999999998</v>
      </c>
    </row>
    <row r="452" spans="1:12">
      <c r="A452" s="4" t="s">
        <v>226</v>
      </c>
      <c r="B452" s="4">
        <v>2019</v>
      </c>
      <c r="C452" s="5">
        <v>43800</v>
      </c>
      <c r="D452" s="4" t="s">
        <v>66</v>
      </c>
      <c r="E452" s="4" t="s">
        <v>208</v>
      </c>
      <c r="F452" s="4" t="s">
        <v>58</v>
      </c>
      <c r="G452" s="13">
        <f>(C452-VLOOKUP(E452,Riders!$A$2:$C$1999,2,FALSE))/365</f>
        <v>120</v>
      </c>
      <c r="H452" s="4">
        <v>34</v>
      </c>
      <c r="I452" s="3">
        <v>5.0250000000000004</v>
      </c>
      <c r="J452" s="38">
        <v>5.1350203200406401</v>
      </c>
      <c r="K452" s="38">
        <v>10.16002032004064</v>
      </c>
      <c r="L452" s="3">
        <v>70.866</v>
      </c>
    </row>
    <row r="453" spans="1:12">
      <c r="A453" s="4" t="s">
        <v>226</v>
      </c>
      <c r="B453" s="4">
        <v>2019</v>
      </c>
      <c r="C453" s="5">
        <v>43800</v>
      </c>
      <c r="D453" s="4" t="s">
        <v>66</v>
      </c>
      <c r="E453" s="4" t="s">
        <v>62</v>
      </c>
      <c r="F453" s="4" t="s">
        <v>63</v>
      </c>
      <c r="G453" s="13">
        <f>(C453-VLOOKUP(E453,Riders!$A$2:$C$1999,2,FALSE))/365</f>
        <v>30.030136986301368</v>
      </c>
      <c r="H453" s="4">
        <v>35</v>
      </c>
      <c r="I453" s="3">
        <v>5.0949999999999998</v>
      </c>
      <c r="J453" s="38">
        <v>5.1789726027397274</v>
      </c>
      <c r="K453" s="38">
        <v>10.273972602739727</v>
      </c>
      <c r="L453" s="3">
        <v>70.08</v>
      </c>
    </row>
    <row r="454" spans="1:12">
      <c r="A454" s="4" t="s">
        <v>226</v>
      </c>
      <c r="B454" s="4">
        <v>2019</v>
      </c>
      <c r="C454" s="5">
        <v>43800</v>
      </c>
      <c r="D454" s="4" t="s">
        <v>66</v>
      </c>
      <c r="E454" s="4" t="s">
        <v>1275</v>
      </c>
      <c r="F454" s="4" t="s">
        <v>1276</v>
      </c>
      <c r="G454" s="13" t="e">
        <f>(C454-VLOOKUP(E454,Riders!$A$2:$C$1999,2,FALSE))/365</f>
        <v>#N/A</v>
      </c>
      <c r="H454" s="4">
        <v>36</v>
      </c>
      <c r="I454" s="3">
        <v>5.0860000000000003</v>
      </c>
      <c r="J454" s="38">
        <v>5.1879726027397268</v>
      </c>
      <c r="K454" s="38">
        <v>10.273972602739727</v>
      </c>
      <c r="L454" s="3">
        <v>70.08</v>
      </c>
    </row>
    <row r="455" spans="1:12">
      <c r="A455" s="4" t="s">
        <v>226</v>
      </c>
      <c r="B455" s="4">
        <v>2019</v>
      </c>
      <c r="C455" s="5">
        <v>43800</v>
      </c>
      <c r="D455" s="4" t="s">
        <v>66</v>
      </c>
      <c r="E455" s="4" t="s">
        <v>1691</v>
      </c>
      <c r="F455" s="4" t="s">
        <v>1692</v>
      </c>
      <c r="G455" s="13" t="e">
        <f>(C455-VLOOKUP(E455,Riders!$A$2:$C$1999,2,FALSE))/365</f>
        <v>#N/A</v>
      </c>
      <c r="H455" s="4">
        <v>37</v>
      </c>
      <c r="I455" s="3">
        <v>5.0410000000000004</v>
      </c>
      <c r="J455" s="38">
        <v>5.2410421278114949</v>
      </c>
      <c r="K455" s="38">
        <v>10.282042127811495</v>
      </c>
      <c r="L455" s="3">
        <v>70.025000000000006</v>
      </c>
    </row>
    <row r="456" spans="1:12">
      <c r="A456" s="4" t="s">
        <v>226</v>
      </c>
      <c r="B456" s="4">
        <v>2019</v>
      </c>
      <c r="C456" s="5">
        <v>43800</v>
      </c>
      <c r="D456" s="4" t="s">
        <v>66</v>
      </c>
      <c r="E456" s="4" t="s">
        <v>1277</v>
      </c>
      <c r="F456" s="4" t="s">
        <v>198</v>
      </c>
      <c r="G456" s="13" t="e">
        <f>(C456-VLOOKUP(E456,Riders!$A$2:$C$1999,2,FALSE))/365</f>
        <v>#N/A</v>
      </c>
      <c r="H456" s="4">
        <v>38</v>
      </c>
      <c r="I456" s="3">
        <v>5.0780000000000003</v>
      </c>
      <c r="J456" s="38">
        <v>5.2090369047448961</v>
      </c>
      <c r="K456" s="38">
        <v>10.287036904744896</v>
      </c>
      <c r="L456" s="3">
        <v>69.991</v>
      </c>
    </row>
    <row r="457" spans="1:12">
      <c r="A457" s="4" t="s">
        <v>226</v>
      </c>
      <c r="B457" s="4">
        <v>2019</v>
      </c>
      <c r="C457" s="5">
        <v>43800</v>
      </c>
      <c r="D457" s="4" t="s">
        <v>66</v>
      </c>
      <c r="E457" s="4" t="s">
        <v>377</v>
      </c>
      <c r="F457" s="4" t="s">
        <v>198</v>
      </c>
      <c r="G457" s="13" t="e">
        <f>(C457-VLOOKUP(E457,Riders!$A$2:$C$1999,2,FALSE))/365</f>
        <v>#N/A</v>
      </c>
      <c r="H457" s="4">
        <v>39</v>
      </c>
      <c r="I457" s="3">
        <v>5.05</v>
      </c>
      <c r="J457" s="38">
        <v>5.2460102960102946</v>
      </c>
      <c r="K457" s="38">
        <v>10.296010296010294</v>
      </c>
      <c r="L457" s="3">
        <v>69.930000000000007</v>
      </c>
    </row>
    <row r="458" spans="1:12">
      <c r="A458" s="4" t="s">
        <v>226</v>
      </c>
      <c r="B458" s="4">
        <v>2019</v>
      </c>
      <c r="C458" s="5">
        <v>43800</v>
      </c>
      <c r="D458" s="4" t="s">
        <v>66</v>
      </c>
      <c r="E458" s="4" t="s">
        <v>211</v>
      </c>
      <c r="F458" s="4" t="s">
        <v>212</v>
      </c>
      <c r="G458" s="13">
        <f>(C458-VLOOKUP(E458,Riders!$A$2:$C$1999,2,FALSE))/365</f>
        <v>120</v>
      </c>
      <c r="H458" s="4">
        <v>40</v>
      </c>
      <c r="I458" s="3">
        <v>5.0789999999999997</v>
      </c>
      <c r="J458" s="38">
        <v>5.2469856296699993</v>
      </c>
      <c r="K458" s="38">
        <v>10.325985629669999</v>
      </c>
      <c r="L458" s="3">
        <v>69.727000000000004</v>
      </c>
    </row>
    <row r="459" spans="1:12">
      <c r="A459" s="4" t="s">
        <v>226</v>
      </c>
      <c r="B459" s="4">
        <v>2019</v>
      </c>
      <c r="C459" s="5">
        <v>43800</v>
      </c>
      <c r="D459" s="4" t="s">
        <v>66</v>
      </c>
      <c r="E459" s="4" t="s">
        <v>24</v>
      </c>
      <c r="F459" s="4" t="s">
        <v>25</v>
      </c>
      <c r="G459" s="13">
        <f>(C459-VLOOKUP(E459,Riders!$A$2:$C$1999,2,FALSE))/365</f>
        <v>18.123287671232877</v>
      </c>
      <c r="H459" s="4">
        <v>41</v>
      </c>
      <c r="I459" s="3">
        <v>5.19</v>
      </c>
      <c r="J459" s="38">
        <v>5.3140484353344517</v>
      </c>
      <c r="K459" s="38">
        <v>10.504048435334452</v>
      </c>
      <c r="L459" s="3">
        <v>68.545000000000002</v>
      </c>
    </row>
    <row r="460" spans="1:12">
      <c r="A460" s="1" t="s">
        <v>65</v>
      </c>
      <c r="B460" s="1">
        <v>2019</v>
      </c>
      <c r="C460" s="2">
        <v>43778</v>
      </c>
      <c r="D460" s="1" t="s">
        <v>66</v>
      </c>
      <c r="E460" s="1" t="s">
        <v>92</v>
      </c>
      <c r="F460" s="1" t="s">
        <v>23</v>
      </c>
      <c r="G460" s="13">
        <f>(C460-VLOOKUP(E460,Riders!$A$2:$C$1999,2,FALSE))/365</f>
        <v>22.671232876712327</v>
      </c>
      <c r="H460" s="1">
        <v>1</v>
      </c>
      <c r="I460" s="1">
        <v>4.7320000000000002</v>
      </c>
      <c r="J460" s="65">
        <v>4.8030346307160547</v>
      </c>
      <c r="K460" s="65">
        <v>9.5350346307160549</v>
      </c>
      <c r="L460" s="1">
        <v>75.510999999999996</v>
      </c>
    </row>
    <row r="461" spans="1:12">
      <c r="A461" s="1" t="s">
        <v>65</v>
      </c>
      <c r="B461" s="1">
        <v>2019</v>
      </c>
      <c r="C461" s="2">
        <v>43778</v>
      </c>
      <c r="D461" s="1" t="s">
        <v>66</v>
      </c>
      <c r="E461" s="1" t="s">
        <v>202</v>
      </c>
      <c r="F461" s="1" t="s">
        <v>46</v>
      </c>
      <c r="G461" s="13">
        <f>(C461-VLOOKUP(E461,Riders!$A$2:$C$1999,2,FALSE))/365</f>
        <v>24.323287671232876</v>
      </c>
      <c r="H461" s="1">
        <v>2</v>
      </c>
      <c r="I461" s="1">
        <v>4.7480000000000002</v>
      </c>
      <c r="J461" s="65">
        <v>4.8099450418160101</v>
      </c>
      <c r="K461" s="65">
        <v>9.5579450418160103</v>
      </c>
      <c r="L461" s="1">
        <v>75.33</v>
      </c>
    </row>
    <row r="462" spans="1:12">
      <c r="A462" s="1" t="s">
        <v>65</v>
      </c>
      <c r="B462" s="1">
        <v>2019</v>
      </c>
      <c r="C462" s="2">
        <v>43778</v>
      </c>
      <c r="D462" s="1" t="s">
        <v>66</v>
      </c>
      <c r="E462" s="1" t="s">
        <v>22</v>
      </c>
      <c r="F462" s="1" t="s">
        <v>23</v>
      </c>
      <c r="G462" s="13">
        <f>(C462-VLOOKUP(E462,Riders!$A$2:$C$1999,2,FALSE))/365</f>
        <v>26.668493150684931</v>
      </c>
      <c r="H462" s="1">
        <v>3</v>
      </c>
      <c r="I462" s="1">
        <v>4.7619999999999996</v>
      </c>
      <c r="J462" s="65">
        <v>4.827004608049438</v>
      </c>
      <c r="K462" s="65">
        <v>9.5890046080494376</v>
      </c>
      <c r="L462" s="1">
        <v>75.085999999999999</v>
      </c>
    </row>
    <row r="463" spans="1:12">
      <c r="A463" s="1" t="s">
        <v>65</v>
      </c>
      <c r="B463" s="1">
        <v>2019</v>
      </c>
      <c r="C463" s="2">
        <v>43778</v>
      </c>
      <c r="D463" s="1" t="s">
        <v>66</v>
      </c>
      <c r="E463" s="1" t="s">
        <v>257</v>
      </c>
      <c r="F463" s="1" t="s">
        <v>31</v>
      </c>
      <c r="G463" s="13">
        <f>(C463-VLOOKUP(E463,Riders!$A$2:$C$1999,2,FALSE))/365</f>
        <v>119.93972602739726</v>
      </c>
      <c r="H463" s="1">
        <v>4</v>
      </c>
      <c r="I463" s="1">
        <v>4.7809999999999997</v>
      </c>
      <c r="J463" s="65">
        <v>4.9129668520189034</v>
      </c>
      <c r="K463" s="65">
        <v>9.6939668520189031</v>
      </c>
      <c r="L463" s="1">
        <v>74.272999999999996</v>
      </c>
    </row>
    <row r="464" spans="1:12">
      <c r="A464" s="1" t="s">
        <v>65</v>
      </c>
      <c r="B464" s="1">
        <v>2019</v>
      </c>
      <c r="C464" s="2">
        <v>43778</v>
      </c>
      <c r="D464" s="1" t="s">
        <v>66</v>
      </c>
      <c r="E464" s="1" t="s">
        <v>1633</v>
      </c>
      <c r="F464" s="1" t="s">
        <v>29</v>
      </c>
      <c r="G464" s="13" t="e">
        <f>(C464-VLOOKUP(E464,Riders!$A$2:$C$1999,2,FALSE))/365</f>
        <v>#N/A</v>
      </c>
      <c r="H464" s="1">
        <v>5</v>
      </c>
      <c r="I464" s="1">
        <v>4.7939999999999996</v>
      </c>
      <c r="J464" s="65">
        <v>4.9079349970355191</v>
      </c>
      <c r="K464" s="65">
        <v>9.7019349970355186</v>
      </c>
      <c r="L464" s="1">
        <v>74.212000000000003</v>
      </c>
    </row>
    <row r="465" spans="1:12">
      <c r="A465" s="1" t="s">
        <v>65</v>
      </c>
      <c r="B465" s="1">
        <v>2019</v>
      </c>
      <c r="C465" s="2">
        <v>43778</v>
      </c>
      <c r="D465" s="1" t="s">
        <v>66</v>
      </c>
      <c r="E465" s="1" t="s">
        <v>197</v>
      </c>
      <c r="F465" s="1" t="s">
        <v>198</v>
      </c>
      <c r="G465" s="13">
        <f>(C465-VLOOKUP(E465,Riders!$A$2:$C$1999,2,FALSE))/365</f>
        <v>33.654794520547945</v>
      </c>
      <c r="H465" s="1">
        <v>6</v>
      </c>
      <c r="I465" s="1">
        <v>4.8330000000000002</v>
      </c>
      <c r="J465" s="65">
        <v>4.8740362530840056</v>
      </c>
      <c r="K465" s="65">
        <v>9.7070362530840058</v>
      </c>
      <c r="L465" s="1">
        <v>74.173000000000002</v>
      </c>
    </row>
    <row r="466" spans="1:12">
      <c r="A466" s="1" t="s">
        <v>65</v>
      </c>
      <c r="B466" s="1">
        <v>2019</v>
      </c>
      <c r="C466" s="2">
        <v>43778</v>
      </c>
      <c r="D466" s="1" t="s">
        <v>66</v>
      </c>
      <c r="E466" s="1" t="s">
        <v>143</v>
      </c>
      <c r="F466" s="1" t="s">
        <v>95</v>
      </c>
      <c r="G466" s="13">
        <f>(C466-VLOOKUP(E466,Riders!$A$2:$C$1999,2,FALSE))/365</f>
        <v>24.602739726027398</v>
      </c>
      <c r="H466" s="1">
        <v>7</v>
      </c>
      <c r="I466" s="1">
        <v>4.8150000000000004</v>
      </c>
      <c r="J466" s="65">
        <v>4.9319845266620641</v>
      </c>
      <c r="K466" s="65">
        <v>9.7469845266620645</v>
      </c>
      <c r="L466" s="1">
        <v>73.869</v>
      </c>
    </row>
    <row r="467" spans="1:12">
      <c r="A467" s="1" t="s">
        <v>65</v>
      </c>
      <c r="B467" s="1">
        <v>2019</v>
      </c>
      <c r="C467" s="2">
        <v>43778</v>
      </c>
      <c r="D467" s="1" t="s">
        <v>66</v>
      </c>
      <c r="E467" s="1" t="s">
        <v>194</v>
      </c>
      <c r="F467" s="1" t="s">
        <v>230</v>
      </c>
      <c r="G467" s="13" t="e">
        <f>(C467-VLOOKUP(E467,Riders!$A$2:$C$1999,2,FALSE))/365</f>
        <v>#N/A</v>
      </c>
      <c r="H467" s="1">
        <v>8</v>
      </c>
      <c r="I467" s="1">
        <v>4.8410000000000002</v>
      </c>
      <c r="J467" s="65">
        <v>4.9110011919112564</v>
      </c>
      <c r="K467" s="65">
        <v>9.7520011919112566</v>
      </c>
      <c r="L467" s="1">
        <v>73.831000000000003</v>
      </c>
    </row>
    <row r="468" spans="1:12">
      <c r="A468" s="1" t="s">
        <v>65</v>
      </c>
      <c r="B468" s="1">
        <v>2019</v>
      </c>
      <c r="C468" s="2">
        <v>43778</v>
      </c>
      <c r="D468" s="1" t="s">
        <v>66</v>
      </c>
      <c r="E468" s="1" t="s">
        <v>192</v>
      </c>
      <c r="F468" s="1" t="s">
        <v>113</v>
      </c>
      <c r="G468" s="13" t="e">
        <f>(C468-VLOOKUP(E468,Riders!$A$2:$C$1999,2,FALSE))/365</f>
        <v>#N/A</v>
      </c>
      <c r="H468" s="1">
        <v>9</v>
      </c>
      <c r="I468" s="1">
        <v>4.8639999999999999</v>
      </c>
      <c r="J468" s="65">
        <v>4.9000358014646066</v>
      </c>
      <c r="K468" s="65">
        <v>9.7640358014646065</v>
      </c>
      <c r="L468" s="1">
        <v>73.739999999999995</v>
      </c>
    </row>
    <row r="469" spans="1:12">
      <c r="A469" s="1" t="s">
        <v>65</v>
      </c>
      <c r="B469" s="1">
        <v>2019</v>
      </c>
      <c r="C469" s="2">
        <v>43778</v>
      </c>
      <c r="D469" s="1" t="s">
        <v>66</v>
      </c>
      <c r="E469" s="1" t="s">
        <v>1634</v>
      </c>
      <c r="F469" s="1" t="s">
        <v>228</v>
      </c>
      <c r="G469" s="13" t="e">
        <f>(C469-VLOOKUP(E469,Riders!$A$2:$C$1999,2,FALSE))/365</f>
        <v>#N/A</v>
      </c>
      <c r="H469" s="1">
        <v>10</v>
      </c>
      <c r="I469" s="1">
        <v>4.8410000000000002</v>
      </c>
      <c r="J469" s="65">
        <v>4.9270097680097686</v>
      </c>
      <c r="K469" s="65">
        <v>9.7680097680097688</v>
      </c>
      <c r="L469" s="1">
        <v>73.709999999999994</v>
      </c>
    </row>
    <row r="470" spans="1:12">
      <c r="A470" s="1" t="s">
        <v>65</v>
      </c>
      <c r="B470" s="1">
        <v>2019</v>
      </c>
      <c r="C470" s="2">
        <v>43778</v>
      </c>
      <c r="D470" s="1" t="s">
        <v>66</v>
      </c>
      <c r="E470" s="1" t="s">
        <v>101</v>
      </c>
      <c r="F470" s="1" t="s">
        <v>102</v>
      </c>
      <c r="G470" s="13">
        <f>(C470-VLOOKUP(E470,Riders!$A$2:$C$1999,2,FALSE))/365</f>
        <v>20.578082191780823</v>
      </c>
      <c r="H470" s="1">
        <v>11</v>
      </c>
      <c r="I470" s="1">
        <v>4.891</v>
      </c>
      <c r="J470" s="65">
        <v>4.9019871331030167</v>
      </c>
      <c r="K470" s="65">
        <v>9.7929871331030167</v>
      </c>
      <c r="L470" s="1">
        <v>73.522000000000006</v>
      </c>
    </row>
    <row r="471" spans="1:12">
      <c r="A471" s="1" t="s">
        <v>65</v>
      </c>
      <c r="B471" s="1">
        <v>2019</v>
      </c>
      <c r="C471" s="2">
        <v>43778</v>
      </c>
      <c r="D471" s="1" t="s">
        <v>66</v>
      </c>
      <c r="E471" s="1" t="s">
        <v>756</v>
      </c>
      <c r="F471" s="1" t="s">
        <v>109</v>
      </c>
      <c r="G471" s="13">
        <f>(C471-VLOOKUP(E471,Riders!$A$2:$C$1999,2,FALSE))/365</f>
        <v>26.073972602739726</v>
      </c>
      <c r="H471" s="1">
        <v>12</v>
      </c>
      <c r="I471" s="1">
        <v>4.8440000000000003</v>
      </c>
      <c r="J471" s="65">
        <v>4.9670019485739969</v>
      </c>
      <c r="K471" s="65">
        <v>9.8110019485739972</v>
      </c>
      <c r="L471" s="1">
        <v>73.387</v>
      </c>
    </row>
    <row r="472" spans="1:12">
      <c r="A472" s="1" t="s">
        <v>65</v>
      </c>
      <c r="B472" s="1">
        <v>2019</v>
      </c>
      <c r="C472" s="2">
        <v>43778</v>
      </c>
      <c r="D472" s="1" t="s">
        <v>66</v>
      </c>
      <c r="E472" s="1" t="s">
        <v>239</v>
      </c>
      <c r="F472" s="1" t="s">
        <v>198</v>
      </c>
      <c r="G472" s="13">
        <f>(C472-VLOOKUP(E472,Riders!$A$2:$C$1999,2,FALSE))/365</f>
        <v>32.147945205479452</v>
      </c>
      <c r="H472" s="1">
        <v>13</v>
      </c>
      <c r="I472" s="1">
        <v>4.8540000000000001</v>
      </c>
      <c r="J472" s="65">
        <v>4.9639586827572115</v>
      </c>
      <c r="K472" s="65">
        <v>9.8179586827572116</v>
      </c>
      <c r="L472" s="1">
        <v>73.334999999999994</v>
      </c>
    </row>
    <row r="473" spans="1:12">
      <c r="A473" s="1" t="s">
        <v>65</v>
      </c>
      <c r="B473" s="1">
        <v>2019</v>
      </c>
      <c r="C473" s="2">
        <v>43778</v>
      </c>
      <c r="D473" s="1" t="s">
        <v>66</v>
      </c>
      <c r="E473" s="1" t="s">
        <v>1689</v>
      </c>
      <c r="F473" s="1" t="s">
        <v>37</v>
      </c>
      <c r="G473" s="13" t="e">
        <f>(C473-VLOOKUP(E473,Riders!$A$2:$C$1999,2,FALSE))/365</f>
        <v>#N/A</v>
      </c>
      <c r="H473" s="1">
        <v>14</v>
      </c>
      <c r="I473" s="1">
        <v>4.8869999999999996</v>
      </c>
      <c r="J473" s="65">
        <v>4.9369869013507985</v>
      </c>
      <c r="K473" s="65">
        <v>9.8239869013507981</v>
      </c>
      <c r="L473" s="1">
        <v>73.290000000000006</v>
      </c>
    </row>
    <row r="474" spans="1:12">
      <c r="A474" s="1" t="s">
        <v>65</v>
      </c>
      <c r="B474" s="1">
        <v>2019</v>
      </c>
      <c r="C474" s="2">
        <v>43778</v>
      </c>
      <c r="D474" s="1" t="s">
        <v>66</v>
      </c>
      <c r="E474" s="1" t="s">
        <v>213</v>
      </c>
      <c r="F474" s="1" t="s">
        <v>42</v>
      </c>
      <c r="G474" s="13">
        <f>(C474-VLOOKUP(E474,Riders!$A$2:$C$1999,2,FALSE))/365</f>
        <v>119.93972602739726</v>
      </c>
      <c r="H474" s="1">
        <v>15</v>
      </c>
      <c r="I474" s="1">
        <v>4.8680000000000003</v>
      </c>
      <c r="J474" s="65">
        <v>4.9570593597336323</v>
      </c>
      <c r="K474" s="65">
        <v>9.8250593597336326</v>
      </c>
      <c r="L474" s="1">
        <v>73.281999999999996</v>
      </c>
    </row>
    <row r="475" spans="1:12">
      <c r="A475" s="1" t="s">
        <v>65</v>
      </c>
      <c r="B475" s="1">
        <v>2019</v>
      </c>
      <c r="C475" s="2">
        <v>43778</v>
      </c>
      <c r="D475" s="1" t="s">
        <v>66</v>
      </c>
      <c r="E475" s="68" t="s">
        <v>26</v>
      </c>
      <c r="F475" s="1" t="s">
        <v>27</v>
      </c>
      <c r="G475" s="13">
        <f>(C475-VLOOKUP(E475,Riders!$A$2:$C$1999,2,FALSE))/365</f>
        <v>22.12876712328767</v>
      </c>
      <c r="H475" s="1">
        <v>16</v>
      </c>
      <c r="I475" s="1">
        <v>4.87</v>
      </c>
      <c r="J475" s="65">
        <v>4.9919329388560163</v>
      </c>
      <c r="K475" s="65">
        <v>9.8619329388560164</v>
      </c>
      <c r="L475" s="1">
        <v>73.007999999999996</v>
      </c>
    </row>
    <row r="476" spans="1:12">
      <c r="A476" s="1" t="s">
        <v>65</v>
      </c>
      <c r="B476" s="1">
        <v>2019</v>
      </c>
      <c r="C476" s="2">
        <v>43778</v>
      </c>
      <c r="D476" s="1" t="s">
        <v>66</v>
      </c>
      <c r="E476" s="1" t="s">
        <v>757</v>
      </c>
      <c r="F476" s="1" t="s">
        <v>82</v>
      </c>
      <c r="G476" s="13" t="e">
        <f>(C476-VLOOKUP(E476,Riders!$A$2:$C$1999,2,FALSE))/365</f>
        <v>#N/A</v>
      </c>
      <c r="H476" s="1">
        <v>17</v>
      </c>
      <c r="I476" s="1">
        <v>4.8609999999999998</v>
      </c>
      <c r="J476" s="65">
        <v>5.0040407618003711</v>
      </c>
      <c r="K476" s="65">
        <v>9.8650407618003708</v>
      </c>
      <c r="L476" s="1">
        <v>72.984999999999999</v>
      </c>
    </row>
    <row r="477" spans="1:12">
      <c r="A477" s="1" t="s">
        <v>65</v>
      </c>
      <c r="B477" s="1">
        <v>2019</v>
      </c>
      <c r="C477" s="2">
        <v>43778</v>
      </c>
      <c r="D477" s="1" t="s">
        <v>66</v>
      </c>
      <c r="E477" s="1" t="s">
        <v>1280</v>
      </c>
      <c r="F477" s="1" t="s">
        <v>27</v>
      </c>
      <c r="G477" s="13" t="e">
        <f>(C477-VLOOKUP(E477,Riders!$A$2:$C$1999,2,FALSE))/365</f>
        <v>#N/A</v>
      </c>
      <c r="H477" s="1">
        <v>18</v>
      </c>
      <c r="I477" s="1">
        <v>4.9059999999999997</v>
      </c>
      <c r="J477" s="65">
        <v>4.972033722509571</v>
      </c>
      <c r="K477" s="65">
        <v>9.8780337225095707</v>
      </c>
      <c r="L477" s="1">
        <v>72.888999999999996</v>
      </c>
    </row>
    <row r="478" spans="1:12">
      <c r="A478" s="1" t="s">
        <v>65</v>
      </c>
      <c r="B478" s="1">
        <v>2019</v>
      </c>
      <c r="C478" s="2">
        <v>43778</v>
      </c>
      <c r="D478" s="1" t="s">
        <v>66</v>
      </c>
      <c r="E478" s="1" t="s">
        <v>311</v>
      </c>
      <c r="F478" s="1" t="s">
        <v>113</v>
      </c>
      <c r="G478" s="13">
        <f>(C478-VLOOKUP(E478,Riders!$A$2:$C$1999,2,FALSE))/365</f>
        <v>24.12876712328767</v>
      </c>
      <c r="H478" s="1">
        <v>19</v>
      </c>
      <c r="I478" s="1">
        <v>4.9039999999999999</v>
      </c>
      <c r="J478" s="65">
        <v>4.9960371251392193</v>
      </c>
      <c r="K478" s="65">
        <v>9.9000371251392192</v>
      </c>
      <c r="L478" s="1">
        <v>72.727000000000004</v>
      </c>
    </row>
    <row r="479" spans="1:12">
      <c r="A479" s="1" t="s">
        <v>65</v>
      </c>
      <c r="B479" s="1">
        <v>2019</v>
      </c>
      <c r="C479" s="2">
        <v>43778</v>
      </c>
      <c r="D479" s="1" t="s">
        <v>66</v>
      </c>
      <c r="E479" s="1" t="s">
        <v>817</v>
      </c>
      <c r="F479" s="1" t="s">
        <v>42</v>
      </c>
      <c r="G479" s="13" t="e">
        <f>(C479-VLOOKUP(E479,Riders!$A$2:$C$1999,2,FALSE))/365</f>
        <v>#N/A</v>
      </c>
      <c r="H479" s="1">
        <v>20</v>
      </c>
      <c r="I479" s="1">
        <v>4.8920000000000003</v>
      </c>
      <c r="J479" s="65">
        <v>5.0119863545076901</v>
      </c>
      <c r="K479" s="65">
        <v>9.9039863545076905</v>
      </c>
      <c r="L479" s="1">
        <v>72.697999999999993</v>
      </c>
    </row>
    <row r="480" spans="1:12">
      <c r="A480" s="1" t="s">
        <v>65</v>
      </c>
      <c r="B480" s="1">
        <v>2019</v>
      </c>
      <c r="C480" s="2">
        <v>43778</v>
      </c>
      <c r="D480" s="1" t="s">
        <v>66</v>
      </c>
      <c r="E480" s="1" t="s">
        <v>231</v>
      </c>
      <c r="F480" s="1" t="s">
        <v>102</v>
      </c>
      <c r="G480" s="13" t="e">
        <f>(C480-VLOOKUP(E480,Riders!$A$2:$C$1999,2,FALSE))/365</f>
        <v>#N/A</v>
      </c>
      <c r="H480" s="1">
        <v>21</v>
      </c>
      <c r="I480" s="1">
        <v>4.8979999999999997</v>
      </c>
      <c r="J480" s="65">
        <v>5.0089844240189336</v>
      </c>
      <c r="K480" s="65">
        <v>9.9069844240189333</v>
      </c>
      <c r="L480" s="1">
        <v>72.676000000000002</v>
      </c>
    </row>
    <row r="481" spans="1:12">
      <c r="A481" s="1" t="s">
        <v>65</v>
      </c>
      <c r="B481" s="1">
        <v>2019</v>
      </c>
      <c r="C481" s="2">
        <v>43778</v>
      </c>
      <c r="D481" s="1" t="s">
        <v>66</v>
      </c>
      <c r="E481" s="1" t="s">
        <v>100</v>
      </c>
      <c r="F481" s="1" t="s">
        <v>44</v>
      </c>
      <c r="G481" s="13">
        <f>(C481-VLOOKUP(E481,Riders!$A$2:$C$1999,2,FALSE))/365</f>
        <v>21.046575342465754</v>
      </c>
      <c r="H481" s="1">
        <v>22</v>
      </c>
      <c r="I481" s="1">
        <v>4.9240000000000004</v>
      </c>
      <c r="J481" s="65">
        <v>4.9899414802065403</v>
      </c>
      <c r="K481" s="65">
        <v>9.9139414802065406</v>
      </c>
      <c r="L481" s="1">
        <v>72.625</v>
      </c>
    </row>
    <row r="482" spans="1:12">
      <c r="A482" s="1" t="s">
        <v>65</v>
      </c>
      <c r="B482" s="1">
        <v>2019</v>
      </c>
      <c r="C482" s="2">
        <v>43778</v>
      </c>
      <c r="D482" s="1" t="s">
        <v>66</v>
      </c>
      <c r="E482" s="1" t="s">
        <v>232</v>
      </c>
      <c r="F482" s="1" t="s">
        <v>212</v>
      </c>
      <c r="G482" s="13">
        <f>(C482-VLOOKUP(E482,Riders!$A$2:$C$1999,2,FALSE))/365</f>
        <v>20.890410958904109</v>
      </c>
      <c r="H482" s="1">
        <v>23</v>
      </c>
      <c r="I482" s="1">
        <v>4.9109999999999996</v>
      </c>
      <c r="J482" s="65">
        <v>5.0100450167417652</v>
      </c>
      <c r="K482" s="65">
        <v>9.9210450167417648</v>
      </c>
      <c r="L482" s="1">
        <v>72.572999999999993</v>
      </c>
    </row>
    <row r="483" spans="1:12">
      <c r="A483" s="1" t="s">
        <v>65</v>
      </c>
      <c r="B483" s="1">
        <v>2019</v>
      </c>
      <c r="C483" s="2">
        <v>43778</v>
      </c>
      <c r="D483" s="1" t="s">
        <v>66</v>
      </c>
      <c r="E483" s="1" t="s">
        <v>30</v>
      </c>
      <c r="F483" s="1" t="s">
        <v>31</v>
      </c>
      <c r="G483" s="13">
        <f>(C483-VLOOKUP(E483,Riders!$A$2:$C$1999,2,FALSE))/365</f>
        <v>23.709589041095889</v>
      </c>
      <c r="H483" s="1">
        <v>24</v>
      </c>
      <c r="I483" s="1">
        <v>4.923</v>
      </c>
      <c r="J483" s="65">
        <v>5.021064636420137</v>
      </c>
      <c r="K483" s="65">
        <v>9.944064636420137</v>
      </c>
      <c r="L483" s="1">
        <v>72.405000000000001</v>
      </c>
    </row>
    <row r="484" spans="1:12">
      <c r="A484" s="1" t="s">
        <v>65</v>
      </c>
      <c r="B484" s="1">
        <v>2019</v>
      </c>
      <c r="C484" s="2">
        <v>43778</v>
      </c>
      <c r="D484" s="1" t="s">
        <v>66</v>
      </c>
      <c r="E484" s="1" t="s">
        <v>93</v>
      </c>
      <c r="F484" s="1" t="s">
        <v>1310</v>
      </c>
      <c r="G484" s="13">
        <f>(C484-VLOOKUP(E484,Riders!$A$2:$C$1999,2,FALSE))/365</f>
        <v>23.969863013698632</v>
      </c>
      <c r="H484" s="1">
        <v>25</v>
      </c>
      <c r="I484" s="1">
        <v>4.8789999999999996</v>
      </c>
      <c r="J484" s="65">
        <v>5.0650646364201375</v>
      </c>
      <c r="K484" s="65">
        <v>9.944064636420137</v>
      </c>
      <c r="L484" s="1">
        <v>72.405000000000001</v>
      </c>
    </row>
    <row r="485" spans="1:12">
      <c r="A485" s="1" t="s">
        <v>65</v>
      </c>
      <c r="B485" s="1">
        <v>2019</v>
      </c>
      <c r="C485" s="2">
        <v>43778</v>
      </c>
      <c r="D485" s="1" t="s">
        <v>66</v>
      </c>
      <c r="E485" s="3" t="s">
        <v>28</v>
      </c>
      <c r="F485" s="1" t="s">
        <v>230</v>
      </c>
      <c r="G485" s="13">
        <f>(C485-VLOOKUP(E485,Riders!$A$2:$C$1999,2,FALSE))/365</f>
        <v>23.893150684931506</v>
      </c>
      <c r="H485" s="1">
        <v>26</v>
      </c>
      <c r="I485" s="1">
        <v>4.97</v>
      </c>
      <c r="J485" s="65">
        <v>5.029027872290194</v>
      </c>
      <c r="K485" s="65">
        <v>9.9990278722901937</v>
      </c>
      <c r="L485" s="1">
        <v>72.007000000000005</v>
      </c>
    </row>
    <row r="486" spans="1:12">
      <c r="A486" s="1" t="s">
        <v>65</v>
      </c>
      <c r="B486" s="1">
        <v>2019</v>
      </c>
      <c r="C486" s="2">
        <v>43778</v>
      </c>
      <c r="D486" s="1" t="s">
        <v>66</v>
      </c>
      <c r="E486" s="1" t="s">
        <v>105</v>
      </c>
      <c r="F486" s="1" t="s">
        <v>39</v>
      </c>
      <c r="G486" s="13">
        <f>(C486-VLOOKUP(E486,Riders!$A$2:$C$1999,2,FALSE))/365</f>
        <v>20.857534246575341</v>
      </c>
      <c r="H486" s="1">
        <v>27</v>
      </c>
      <c r="I486" s="1">
        <v>4.9509999999999996</v>
      </c>
      <c r="J486" s="65">
        <v>5.0630474832751498</v>
      </c>
      <c r="K486" s="65">
        <v>10.014047483275149</v>
      </c>
      <c r="L486" s="1">
        <v>71.899000000000001</v>
      </c>
    </row>
    <row r="487" spans="1:12">
      <c r="A487" s="1" t="s">
        <v>65</v>
      </c>
      <c r="B487" s="1">
        <v>2019</v>
      </c>
      <c r="C487" s="2">
        <v>43778</v>
      </c>
      <c r="D487" s="1" t="s">
        <v>66</v>
      </c>
      <c r="E487" s="1" t="s">
        <v>208</v>
      </c>
      <c r="F487" s="1" t="s">
        <v>58</v>
      </c>
      <c r="G487" s="13">
        <f>(C487-VLOOKUP(E487,Riders!$A$2:$C$1999,2,FALSE))/365</f>
        <v>119.93972602739726</v>
      </c>
      <c r="H487" s="1">
        <v>28</v>
      </c>
      <c r="I487" s="1">
        <v>4.9729999999999999</v>
      </c>
      <c r="J487" s="65">
        <v>5.0900337251394143</v>
      </c>
      <c r="K487" s="65">
        <v>10.063033725139414</v>
      </c>
      <c r="L487" s="1">
        <v>71.549000000000007</v>
      </c>
    </row>
    <row r="488" spans="1:12">
      <c r="A488" s="1" t="s">
        <v>65</v>
      </c>
      <c r="B488" s="1">
        <v>2019</v>
      </c>
      <c r="C488" s="2">
        <v>43778</v>
      </c>
      <c r="D488" s="1" t="s">
        <v>66</v>
      </c>
      <c r="E488" s="1" t="s">
        <v>50</v>
      </c>
      <c r="F488" s="1" t="s">
        <v>44</v>
      </c>
      <c r="G488" s="13">
        <f>(C488-VLOOKUP(E488,Riders!$A$2:$C$1999,2,FALSE))/365</f>
        <v>25.323287671232876</v>
      </c>
      <c r="H488" s="1">
        <v>29</v>
      </c>
      <c r="I488" s="1">
        <v>4.9850000000000003</v>
      </c>
      <c r="J488" s="65">
        <v>5.0809881445028511</v>
      </c>
      <c r="K488" s="65">
        <v>10.065988144502851</v>
      </c>
      <c r="L488" s="1">
        <v>71.528000000000006</v>
      </c>
    </row>
    <row r="489" spans="1:12">
      <c r="A489" s="1" t="s">
        <v>65</v>
      </c>
      <c r="B489" s="1">
        <v>2019</v>
      </c>
      <c r="C489" s="2">
        <v>43778</v>
      </c>
      <c r="D489" s="1" t="s">
        <v>66</v>
      </c>
      <c r="E489" s="1" t="s">
        <v>59</v>
      </c>
      <c r="F489" s="1" t="s">
        <v>37</v>
      </c>
      <c r="G489" s="13">
        <f>(C489-VLOOKUP(E489,Riders!$A$2:$C$1999,2,FALSE))/365</f>
        <v>25.991780821917807</v>
      </c>
      <c r="H489" s="1">
        <v>30</v>
      </c>
      <c r="I489" s="1">
        <v>4.9630000000000001</v>
      </c>
      <c r="J489" s="65">
        <v>5.1029881445028513</v>
      </c>
      <c r="K489" s="65">
        <v>10.065988144502851</v>
      </c>
      <c r="L489" s="1">
        <v>71.528000000000006</v>
      </c>
    </row>
    <row r="490" spans="1:12">
      <c r="A490" s="1" t="s">
        <v>65</v>
      </c>
      <c r="B490" s="1">
        <v>2019</v>
      </c>
      <c r="C490" s="2">
        <v>43778</v>
      </c>
      <c r="D490" s="1" t="s">
        <v>66</v>
      </c>
      <c r="E490" s="1" t="s">
        <v>229</v>
      </c>
      <c r="F490" s="1" t="s">
        <v>152</v>
      </c>
      <c r="G490" s="13" t="e">
        <f>(C490-VLOOKUP(E490,Riders!$A$2:$C$1999,2,FALSE))/365</f>
        <v>#N/A</v>
      </c>
      <c r="H490" s="1">
        <v>31</v>
      </c>
      <c r="I490" s="1">
        <v>4.9950000000000001</v>
      </c>
      <c r="J490" s="65">
        <v>5.1280228471001754</v>
      </c>
      <c r="K490" s="65">
        <v>10.123022847100176</v>
      </c>
      <c r="L490" s="1">
        <v>71.125</v>
      </c>
    </row>
    <row r="491" spans="1:12">
      <c r="A491" s="1" t="s">
        <v>65</v>
      </c>
      <c r="B491" s="1">
        <v>2019</v>
      </c>
      <c r="C491" s="2">
        <v>43778</v>
      </c>
      <c r="D491" s="1" t="s">
        <v>66</v>
      </c>
      <c r="E491" s="1" t="s">
        <v>1726</v>
      </c>
      <c r="F491" s="1" t="s">
        <v>1276</v>
      </c>
      <c r="G491" s="13" t="e">
        <f>(C491-VLOOKUP(E491,Riders!$A$2:$C$1999,2,FALSE))/365</f>
        <v>#N/A</v>
      </c>
      <c r="H491" s="1">
        <v>32</v>
      </c>
      <c r="I491" s="1">
        <v>5.0350000000000001</v>
      </c>
      <c r="J491" s="65">
        <v>5.1620003823875145</v>
      </c>
      <c r="K491" s="65">
        <v>10.197000382387515</v>
      </c>
      <c r="L491" s="1">
        <v>70.608999999999995</v>
      </c>
    </row>
    <row r="492" spans="1:12">
      <c r="A492" s="1" t="s">
        <v>65</v>
      </c>
      <c r="B492" s="1">
        <v>2019</v>
      </c>
      <c r="C492" s="2">
        <v>43778</v>
      </c>
      <c r="D492" s="1" t="s">
        <v>66</v>
      </c>
      <c r="E492" s="1" t="s">
        <v>51</v>
      </c>
      <c r="F492" s="1" t="s">
        <v>52</v>
      </c>
      <c r="G492" s="13">
        <f>(C492-VLOOKUP(E492,Riders!$A$2:$C$1999,2,FALSE))/365</f>
        <v>21.947945205479453</v>
      </c>
      <c r="H492" s="1">
        <v>33</v>
      </c>
      <c r="I492" s="1">
        <v>5.0330000000000004</v>
      </c>
      <c r="J492" s="65">
        <v>5.1680456071747338</v>
      </c>
      <c r="K492" s="65">
        <v>10.201045607174734</v>
      </c>
      <c r="L492" s="1">
        <v>70.581000000000003</v>
      </c>
    </row>
    <row r="493" spans="1:12">
      <c r="A493" s="1" t="s">
        <v>65</v>
      </c>
      <c r="B493" s="1">
        <v>2019</v>
      </c>
      <c r="C493" s="2">
        <v>43778</v>
      </c>
      <c r="D493" s="1" t="s">
        <v>66</v>
      </c>
      <c r="E493" s="1" t="s">
        <v>552</v>
      </c>
      <c r="F493" s="1" t="s">
        <v>39</v>
      </c>
      <c r="G493" s="13">
        <f>(C493-VLOOKUP(E493,Riders!$A$2:$C$1999,2,FALSE))/365</f>
        <v>24.542465753424658</v>
      </c>
      <c r="H493" s="1">
        <v>34</v>
      </c>
      <c r="I493" s="1">
        <v>5.1029999999999998</v>
      </c>
      <c r="J493" s="65">
        <v>5.2139599358055833</v>
      </c>
      <c r="K493" s="65">
        <v>10.316959935805583</v>
      </c>
      <c r="L493" s="1">
        <v>69.787999999999997</v>
      </c>
    </row>
    <row r="494" spans="1:12">
      <c r="A494" s="1" t="s">
        <v>65</v>
      </c>
      <c r="B494" s="1">
        <v>2019</v>
      </c>
      <c r="C494" s="2">
        <v>43778</v>
      </c>
      <c r="D494" s="1" t="s">
        <v>66</v>
      </c>
      <c r="E494" s="1" t="s">
        <v>62</v>
      </c>
      <c r="F494" s="1" t="s">
        <v>63</v>
      </c>
      <c r="G494" s="13">
        <f>(C494-VLOOKUP(E494,Riders!$A$2:$C$1999,2,FALSE))/365</f>
        <v>29.969863013698632</v>
      </c>
      <c r="H494" s="1">
        <v>35</v>
      </c>
      <c r="I494" s="1">
        <v>5.1529999999999996</v>
      </c>
      <c r="J494" s="65">
        <v>5.2199956346976704</v>
      </c>
      <c r="K494" s="65">
        <v>10.37299563469767</v>
      </c>
      <c r="L494" s="1">
        <v>69.411000000000001</v>
      </c>
    </row>
    <row r="495" spans="1:12">
      <c r="A495" s="4" t="s">
        <v>233</v>
      </c>
      <c r="B495" s="4">
        <v>2019</v>
      </c>
      <c r="C495" s="5">
        <v>43772</v>
      </c>
      <c r="D495" s="4" t="s">
        <v>66</v>
      </c>
      <c r="E495" s="4" t="s">
        <v>92</v>
      </c>
      <c r="F495" s="4" t="s">
        <v>23</v>
      </c>
      <c r="G495" s="13">
        <f>(C495-VLOOKUP(E495,Riders!$A$2:$C$1999,2,FALSE))/365</f>
        <v>22.654794520547945</v>
      </c>
      <c r="H495" s="4">
        <v>1</v>
      </c>
      <c r="I495" s="4">
        <v>4.7130000000000001</v>
      </c>
      <c r="J495" s="69">
        <v>4.7519664782437241</v>
      </c>
      <c r="K495" s="69">
        <v>9.4649664782437242</v>
      </c>
      <c r="L495" s="4">
        <v>76.069999999999993</v>
      </c>
    </row>
    <row r="496" spans="1:12">
      <c r="A496" s="4" t="s">
        <v>233</v>
      </c>
      <c r="B496" s="4">
        <v>2019</v>
      </c>
      <c r="C496" s="5">
        <v>43772</v>
      </c>
      <c r="D496" s="4" t="s">
        <v>66</v>
      </c>
      <c r="E496" s="4" t="s">
        <v>22</v>
      </c>
      <c r="F496" s="4" t="s">
        <v>23</v>
      </c>
      <c r="G496" s="13">
        <f>(C496-VLOOKUP(E496,Riders!$A$2:$C$1999,2,FALSE))/365</f>
        <v>26.652054794520549</v>
      </c>
      <c r="H496" s="4">
        <v>2</v>
      </c>
      <c r="I496" s="4">
        <v>4.7110000000000003</v>
      </c>
      <c r="J496" s="69">
        <v>4.7909399794124621</v>
      </c>
      <c r="K496" s="69">
        <v>9.5019399794124624</v>
      </c>
      <c r="L496" s="4">
        <v>75.774000000000001</v>
      </c>
    </row>
    <row r="497" spans="1:12">
      <c r="A497" s="4" t="s">
        <v>233</v>
      </c>
      <c r="B497" s="4">
        <v>2019</v>
      </c>
      <c r="C497" s="5">
        <v>43772</v>
      </c>
      <c r="D497" s="4" t="s">
        <v>66</v>
      </c>
      <c r="E497" s="4" t="s">
        <v>755</v>
      </c>
      <c r="F497" s="4" t="s">
        <v>27</v>
      </c>
      <c r="G497" s="13" t="e">
        <f>(C497-VLOOKUP(E497,Riders!$A$2:$C$1999,2,FALSE))/365</f>
        <v>#N/A</v>
      </c>
      <c r="H497" s="4">
        <v>3</v>
      </c>
      <c r="I497" s="4">
        <v>4.7629999999999999</v>
      </c>
      <c r="J497" s="69">
        <v>4.8239617320444186</v>
      </c>
      <c r="K497" s="69">
        <v>9.5869617320444185</v>
      </c>
      <c r="L497" s="4">
        <v>75.102000000000004</v>
      </c>
    </row>
    <row r="498" spans="1:12">
      <c r="A498" s="4" t="s">
        <v>233</v>
      </c>
      <c r="B498" s="4">
        <v>2019</v>
      </c>
      <c r="C498" s="5">
        <v>43772</v>
      </c>
      <c r="D498" s="4" t="s">
        <v>66</v>
      </c>
      <c r="E498" s="4" t="s">
        <v>202</v>
      </c>
      <c r="F498" s="4" t="s">
        <v>46</v>
      </c>
      <c r="G498" s="13">
        <f>(C498-VLOOKUP(E498,Riders!$A$2:$C$1999,2,FALSE))/365</f>
        <v>24.306849315068494</v>
      </c>
      <c r="H498" s="4">
        <v>4</v>
      </c>
      <c r="I498" s="4">
        <v>4.774</v>
      </c>
      <c r="J498" s="69">
        <v>4.8150046080494375</v>
      </c>
      <c r="K498" s="69">
        <v>9.5890046080494376</v>
      </c>
      <c r="L498" s="4">
        <v>75.085999999999999</v>
      </c>
    </row>
    <row r="499" spans="1:12">
      <c r="A499" s="4" t="s">
        <v>233</v>
      </c>
      <c r="B499" s="4">
        <v>2019</v>
      </c>
      <c r="C499" s="5">
        <v>43772</v>
      </c>
      <c r="D499" s="4" t="s">
        <v>66</v>
      </c>
      <c r="E499" s="4" t="s">
        <v>1634</v>
      </c>
      <c r="F499" s="4" t="s">
        <v>228</v>
      </c>
      <c r="G499" s="13" t="e">
        <f>(C499-VLOOKUP(E499,Riders!$A$2:$C$1999,2,FALSE))/365</f>
        <v>#N/A</v>
      </c>
      <c r="H499" s="4">
        <v>5</v>
      </c>
      <c r="I499" s="4">
        <v>4.7990000000000004</v>
      </c>
      <c r="J499" s="69">
        <v>4.8650403742131187</v>
      </c>
      <c r="K499" s="69">
        <v>9.6640403742131191</v>
      </c>
      <c r="L499" s="4">
        <v>74.503</v>
      </c>
    </row>
    <row r="500" spans="1:12">
      <c r="A500" s="4" t="s">
        <v>233</v>
      </c>
      <c r="B500" s="4">
        <v>2019</v>
      </c>
      <c r="C500" s="5">
        <v>43772</v>
      </c>
      <c r="D500" s="4" t="s">
        <v>66</v>
      </c>
      <c r="E500" s="4" t="s">
        <v>197</v>
      </c>
      <c r="F500" s="4" t="s">
        <v>198</v>
      </c>
      <c r="G500" s="13">
        <f>(C500-VLOOKUP(E500,Riders!$A$2:$C$1999,2,FALSE))/365</f>
        <v>33.638356164383559</v>
      </c>
      <c r="H500" s="4">
        <v>6</v>
      </c>
      <c r="I500" s="4">
        <v>4.8280000000000003</v>
      </c>
      <c r="J500" s="69">
        <v>4.8829639480463429</v>
      </c>
      <c r="K500" s="69">
        <v>9.7109639480463432</v>
      </c>
      <c r="L500" s="4">
        <v>74.143000000000001</v>
      </c>
    </row>
    <row r="501" spans="1:12">
      <c r="A501" s="4" t="s">
        <v>233</v>
      </c>
      <c r="B501" s="4">
        <v>2019</v>
      </c>
      <c r="C501" s="5">
        <v>43772</v>
      </c>
      <c r="D501" s="4" t="s">
        <v>66</v>
      </c>
      <c r="E501" s="4" t="s">
        <v>112</v>
      </c>
      <c r="F501" s="4" t="s">
        <v>113</v>
      </c>
      <c r="G501" s="13">
        <f>(C501-VLOOKUP(E501,Riders!$A$2:$C$1999,2,FALSE))/365</f>
        <v>22.545205479452054</v>
      </c>
      <c r="H501" s="4">
        <v>7</v>
      </c>
      <c r="I501" s="4">
        <v>4.8109999999999999</v>
      </c>
      <c r="J501" s="69">
        <v>4.9079600712723739</v>
      </c>
      <c r="K501" s="69">
        <v>9.7189600712723738</v>
      </c>
      <c r="L501" s="4">
        <v>74.081999999999994</v>
      </c>
    </row>
    <row r="502" spans="1:12">
      <c r="A502" s="4" t="s">
        <v>233</v>
      </c>
      <c r="B502" s="4">
        <v>2019</v>
      </c>
      <c r="C502" s="5">
        <v>43772</v>
      </c>
      <c r="D502" s="4" t="s">
        <v>66</v>
      </c>
      <c r="E502" s="4" t="s">
        <v>192</v>
      </c>
      <c r="F502" s="4" t="s">
        <v>113</v>
      </c>
      <c r="G502" s="13" t="e">
        <f>(C502-VLOOKUP(E502,Riders!$A$2:$C$1999,2,FALSE))/365</f>
        <v>#N/A</v>
      </c>
      <c r="H502" s="4">
        <v>8</v>
      </c>
      <c r="I502" s="4">
        <v>4.8499999999999996</v>
      </c>
      <c r="J502" s="69">
        <v>4.923048105114562</v>
      </c>
      <c r="K502" s="69">
        <v>9.7730481051145617</v>
      </c>
      <c r="L502" s="4">
        <v>73.671999999999997</v>
      </c>
    </row>
    <row r="503" spans="1:12">
      <c r="A503" s="4" t="s">
        <v>233</v>
      </c>
      <c r="B503" s="4">
        <v>2019</v>
      </c>
      <c r="C503" s="5">
        <v>43772</v>
      </c>
      <c r="D503" s="4" t="s">
        <v>66</v>
      </c>
      <c r="E503" s="70" t="s">
        <v>143</v>
      </c>
      <c r="F503" s="4" t="s">
        <v>95</v>
      </c>
      <c r="G503" s="13">
        <f>(C503-VLOOKUP(E503,Riders!$A$2:$C$1999,2,FALSE))/365</f>
        <v>24.586301369863012</v>
      </c>
      <c r="H503" s="4">
        <v>9</v>
      </c>
      <c r="I503" s="4">
        <v>4.8360000000000003</v>
      </c>
      <c r="J503" s="69">
        <v>4.9439511002444974</v>
      </c>
      <c r="K503" s="69">
        <v>9.7799511002444977</v>
      </c>
      <c r="L503" s="4">
        <v>73.62</v>
      </c>
    </row>
    <row r="504" spans="1:12">
      <c r="A504" s="4" t="s">
        <v>233</v>
      </c>
      <c r="B504" s="4">
        <v>2019</v>
      </c>
      <c r="C504" s="5">
        <v>43772</v>
      </c>
      <c r="D504" s="4" t="s">
        <v>66</v>
      </c>
      <c r="E504" s="4" t="s">
        <v>1633</v>
      </c>
      <c r="F504" s="4" t="s">
        <v>29</v>
      </c>
      <c r="G504" s="13" t="e">
        <f>(C504-VLOOKUP(E504,Riders!$A$2:$C$1999,2,FALSE))/365</f>
        <v>#N/A</v>
      </c>
      <c r="H504" s="4">
        <v>10</v>
      </c>
      <c r="I504" s="4">
        <v>4.8570000000000002</v>
      </c>
      <c r="J504" s="69">
        <v>4.931061284139262</v>
      </c>
      <c r="K504" s="69">
        <v>9.7880612841392622</v>
      </c>
      <c r="L504" s="4">
        <v>73.558999999999997</v>
      </c>
    </row>
    <row r="505" spans="1:12">
      <c r="A505" s="4" t="s">
        <v>233</v>
      </c>
      <c r="B505" s="4">
        <v>2019</v>
      </c>
      <c r="C505" s="5">
        <v>43772</v>
      </c>
      <c r="D505" s="4" t="s">
        <v>66</v>
      </c>
      <c r="E505" s="4" t="s">
        <v>239</v>
      </c>
      <c r="F505" s="4" t="s">
        <v>198</v>
      </c>
      <c r="G505" s="13">
        <f>(C505-VLOOKUP(E505,Riders!$A$2:$C$1999,2,FALSE))/365</f>
        <v>32.131506849315066</v>
      </c>
      <c r="H505" s="4">
        <v>11</v>
      </c>
      <c r="I505" s="4">
        <v>4.8570000000000002</v>
      </c>
      <c r="J505" s="69">
        <v>4.9439855435463231</v>
      </c>
      <c r="K505" s="69">
        <v>9.8009855435463233</v>
      </c>
      <c r="L505" s="4">
        <v>73.462000000000003</v>
      </c>
    </row>
    <row r="506" spans="1:12">
      <c r="A506" s="4" t="s">
        <v>233</v>
      </c>
      <c r="B506" s="4">
        <v>2019</v>
      </c>
      <c r="C506" s="5">
        <v>43772</v>
      </c>
      <c r="D506" s="4" t="s">
        <v>66</v>
      </c>
      <c r="E506" s="4" t="s">
        <v>26</v>
      </c>
      <c r="F506" s="4" t="s">
        <v>27</v>
      </c>
      <c r="G506" s="13">
        <f>(C506-VLOOKUP(E506,Riders!$A$2:$C$1999,2,FALSE))/365</f>
        <v>22.112328767123287</v>
      </c>
      <c r="H506" s="4">
        <v>12</v>
      </c>
      <c r="I506" s="4">
        <v>4.9059999999999997</v>
      </c>
      <c r="J506" s="69">
        <v>4.9459471278837475</v>
      </c>
      <c r="K506" s="69">
        <v>9.8519471278837472</v>
      </c>
      <c r="L506" s="4">
        <v>73.081999999999994</v>
      </c>
    </row>
    <row r="507" spans="1:12">
      <c r="A507" s="4" t="s">
        <v>233</v>
      </c>
      <c r="B507" s="4">
        <v>2019</v>
      </c>
      <c r="C507" s="5">
        <v>43772</v>
      </c>
      <c r="D507" s="4" t="s">
        <v>66</v>
      </c>
      <c r="E507" s="4" t="s">
        <v>1689</v>
      </c>
      <c r="F507" s="4" t="s">
        <v>37</v>
      </c>
      <c r="G507" s="13" t="e">
        <f>(C507-VLOOKUP(E507,Riders!$A$2:$C$1999,2,FALSE))/365</f>
        <v>#N/A</v>
      </c>
      <c r="H507" s="4">
        <v>13</v>
      </c>
      <c r="I507" s="4">
        <v>4.9109999999999996</v>
      </c>
      <c r="J507" s="69">
        <v>4.9499874683284268</v>
      </c>
      <c r="K507" s="69">
        <v>9.8609874683284264</v>
      </c>
      <c r="L507" s="4">
        <v>73.015000000000001</v>
      </c>
    </row>
    <row r="508" spans="1:12">
      <c r="A508" s="4" t="s">
        <v>233</v>
      </c>
      <c r="B508" s="4">
        <v>2019</v>
      </c>
      <c r="C508" s="5">
        <v>43772</v>
      </c>
      <c r="D508" s="4" t="s">
        <v>66</v>
      </c>
      <c r="E508" s="4" t="s">
        <v>213</v>
      </c>
      <c r="F508" s="4" t="s">
        <v>42</v>
      </c>
      <c r="G508" s="13">
        <f>(C508-VLOOKUP(E508,Riders!$A$2:$C$1999,2,FALSE))/365</f>
        <v>119.92328767123287</v>
      </c>
      <c r="H508" s="4">
        <v>14</v>
      </c>
      <c r="I508" s="4">
        <v>4.9000000000000004</v>
      </c>
      <c r="J508" s="69">
        <v>4.9819654131210545</v>
      </c>
      <c r="K508" s="69">
        <v>9.8819654131210548</v>
      </c>
      <c r="L508" s="4">
        <v>72.86</v>
      </c>
    </row>
    <row r="509" spans="1:12">
      <c r="A509" s="4" t="s">
        <v>233</v>
      </c>
      <c r="B509" s="4">
        <v>2019</v>
      </c>
      <c r="C509" s="5">
        <v>43772</v>
      </c>
      <c r="D509" s="4" t="s">
        <v>66</v>
      </c>
      <c r="E509" s="4" t="s">
        <v>817</v>
      </c>
      <c r="F509" s="4" t="s">
        <v>42</v>
      </c>
      <c r="G509" s="13" t="e">
        <f>(C509-VLOOKUP(E509,Riders!$A$2:$C$1999,2,FALSE))/365</f>
        <v>#N/A</v>
      </c>
      <c r="H509" s="4">
        <v>15</v>
      </c>
      <c r="I509" s="4">
        <v>4.9000000000000004</v>
      </c>
      <c r="J509" s="69">
        <v>4.9869862543427228</v>
      </c>
      <c r="K509" s="69">
        <v>9.8869862543427232</v>
      </c>
      <c r="L509" s="4">
        <v>72.822999999999993</v>
      </c>
    </row>
    <row r="510" spans="1:12">
      <c r="A510" s="4" t="s">
        <v>233</v>
      </c>
      <c r="B510" s="4">
        <v>2019</v>
      </c>
      <c r="C510" s="5">
        <v>43772</v>
      </c>
      <c r="D510" s="4" t="s">
        <v>66</v>
      </c>
      <c r="E510" s="4" t="s">
        <v>30</v>
      </c>
      <c r="F510" s="4" t="s">
        <v>31</v>
      </c>
      <c r="G510" s="13">
        <f>(C510-VLOOKUP(E510,Riders!$A$2:$C$1999,2,FALSE))/365</f>
        <v>23.693150684931506</v>
      </c>
      <c r="H510" s="4">
        <v>16</v>
      </c>
      <c r="I510" s="4">
        <v>4.9130000000000003</v>
      </c>
      <c r="J510" s="69">
        <v>4.9810512017149691</v>
      </c>
      <c r="K510" s="69">
        <v>9.8940512017149693</v>
      </c>
      <c r="L510" s="4">
        <v>72.771000000000001</v>
      </c>
    </row>
    <row r="511" spans="1:12">
      <c r="A511" s="4" t="s">
        <v>233</v>
      </c>
      <c r="B511" s="4">
        <v>2019</v>
      </c>
      <c r="C511" s="5">
        <v>43772</v>
      </c>
      <c r="D511" s="4" t="s">
        <v>66</v>
      </c>
      <c r="E511" s="4" t="s">
        <v>100</v>
      </c>
      <c r="F511" s="4" t="s">
        <v>44</v>
      </c>
      <c r="G511" s="13">
        <f>(C511-VLOOKUP(E511,Riders!$A$2:$C$1999,2,FALSE))/365</f>
        <v>21.030136986301368</v>
      </c>
      <c r="H511" s="4">
        <v>17</v>
      </c>
      <c r="I511" s="4">
        <v>4.9580000000000002</v>
      </c>
      <c r="J511" s="69">
        <v>4.9609948751859818</v>
      </c>
      <c r="K511" s="69">
        <v>9.918994875185982</v>
      </c>
      <c r="L511" s="4">
        <v>72.587999999999994</v>
      </c>
    </row>
    <row r="512" spans="1:12">
      <c r="A512" s="4" t="s">
        <v>233</v>
      </c>
      <c r="B512" s="4">
        <v>2019</v>
      </c>
      <c r="C512" s="5">
        <v>43772</v>
      </c>
      <c r="D512" s="4" t="s">
        <v>66</v>
      </c>
      <c r="E512" s="4" t="s">
        <v>93</v>
      </c>
      <c r="F512" s="4" t="s">
        <v>1310</v>
      </c>
      <c r="G512" s="13">
        <f>(C512-VLOOKUP(E512,Riders!$A$2:$C$1999,2,FALSE))/365</f>
        <v>23.953424657534246</v>
      </c>
      <c r="H512" s="4">
        <v>18</v>
      </c>
      <c r="I512" s="4">
        <v>4.891</v>
      </c>
      <c r="J512" s="69">
        <v>5.0330534244876013</v>
      </c>
      <c r="K512" s="69">
        <v>9.9240534244876013</v>
      </c>
      <c r="L512" s="4">
        <v>72.551000000000002</v>
      </c>
    </row>
    <row r="513" spans="1:12">
      <c r="A513" s="4" t="s">
        <v>233</v>
      </c>
      <c r="B513" s="4">
        <v>2019</v>
      </c>
      <c r="C513" s="5">
        <v>43772</v>
      </c>
      <c r="D513" s="4" t="s">
        <v>66</v>
      </c>
      <c r="E513" s="4" t="s">
        <v>757</v>
      </c>
      <c r="F513" s="4" t="s">
        <v>82</v>
      </c>
      <c r="G513" s="13" t="e">
        <f>(C513-VLOOKUP(E513,Riders!$A$2:$C$1999,2,FALSE))/365</f>
        <v>#N/A</v>
      </c>
      <c r="H513" s="4">
        <v>19</v>
      </c>
      <c r="I513" s="4">
        <v>4.9059999999999997</v>
      </c>
      <c r="J513" s="69">
        <v>5.0709974780367491</v>
      </c>
      <c r="K513" s="69">
        <v>9.9769974780367487</v>
      </c>
      <c r="L513" s="4">
        <v>72.165999999999997</v>
      </c>
    </row>
    <row r="514" spans="1:12">
      <c r="A514" s="4" t="s">
        <v>233</v>
      </c>
      <c r="B514" s="4">
        <v>2019</v>
      </c>
      <c r="C514" s="5">
        <v>43772</v>
      </c>
      <c r="D514" s="4" t="s">
        <v>66</v>
      </c>
      <c r="E514" s="4" t="s">
        <v>59</v>
      </c>
      <c r="F514" s="4" t="s">
        <v>37</v>
      </c>
      <c r="G514" s="13">
        <f>(C514-VLOOKUP(E514,Riders!$A$2:$C$1999,2,FALSE))/365</f>
        <v>25.975342465753425</v>
      </c>
      <c r="H514" s="4">
        <v>20</v>
      </c>
      <c r="I514" s="4">
        <v>4.9290000000000003</v>
      </c>
      <c r="J514" s="69">
        <v>5.0629509284187719</v>
      </c>
      <c r="K514" s="69">
        <v>9.9919509284187722</v>
      </c>
      <c r="L514" s="4">
        <v>72.058000000000007</v>
      </c>
    </row>
    <row r="515" spans="1:12">
      <c r="A515" s="4" t="s">
        <v>233</v>
      </c>
      <c r="B515" s="4">
        <v>2019</v>
      </c>
      <c r="C515" s="5">
        <v>43772</v>
      </c>
      <c r="D515" s="4" t="s">
        <v>66</v>
      </c>
      <c r="E515" s="4" t="s">
        <v>105</v>
      </c>
      <c r="F515" s="4" t="s">
        <v>39</v>
      </c>
      <c r="G515" s="13">
        <f>(C515-VLOOKUP(E515,Riders!$A$2:$C$1999,2,FALSE))/365</f>
        <v>20.841095890410958</v>
      </c>
      <c r="H515" s="4">
        <v>21</v>
      </c>
      <c r="I515" s="4">
        <v>4.944</v>
      </c>
      <c r="J515" s="69">
        <v>5.0719977742227167</v>
      </c>
      <c r="K515" s="69">
        <v>10.015997774222717</v>
      </c>
      <c r="L515" s="4">
        <v>71.885000000000005</v>
      </c>
    </row>
    <row r="516" spans="1:12">
      <c r="A516" s="4" t="s">
        <v>233</v>
      </c>
      <c r="B516" s="4">
        <v>2019</v>
      </c>
      <c r="C516" s="5">
        <v>43772</v>
      </c>
      <c r="D516" s="4" t="s">
        <v>66</v>
      </c>
      <c r="E516" s="4" t="s">
        <v>229</v>
      </c>
      <c r="F516" s="4" t="s">
        <v>152</v>
      </c>
      <c r="G516" s="13" t="e">
        <f>(C516-VLOOKUP(E516,Riders!$A$2:$C$1999,2,FALSE))/365</f>
        <v>#N/A</v>
      </c>
      <c r="H516" s="4">
        <v>22</v>
      </c>
      <c r="I516" s="4">
        <v>4.9400000000000004</v>
      </c>
      <c r="J516" s="69">
        <v>5.0839460934454523</v>
      </c>
      <c r="K516" s="69">
        <v>10.023946093445453</v>
      </c>
      <c r="L516" s="4">
        <v>71.828000000000003</v>
      </c>
    </row>
    <row r="517" spans="1:12">
      <c r="A517" s="4" t="s">
        <v>233</v>
      </c>
      <c r="B517" s="4">
        <v>2019</v>
      </c>
      <c r="C517" s="5">
        <v>43772</v>
      </c>
      <c r="D517" s="4" t="s">
        <v>66</v>
      </c>
      <c r="E517" s="4" t="s">
        <v>57</v>
      </c>
      <c r="F517" s="4" t="s">
        <v>58</v>
      </c>
      <c r="G517" s="13">
        <f>(C517-VLOOKUP(E517,Riders!$A$2:$C$1999,2,FALSE))/365</f>
        <v>19.80821917808219</v>
      </c>
      <c r="H517" s="4">
        <v>23</v>
      </c>
      <c r="I517" s="4">
        <v>4.9870000000000001</v>
      </c>
      <c r="J517" s="69">
        <v>5.0489621978757206</v>
      </c>
      <c r="K517" s="69">
        <v>10.035962197875721</v>
      </c>
      <c r="L517" s="4">
        <v>71.742000000000004</v>
      </c>
    </row>
    <row r="518" spans="1:12">
      <c r="A518" s="4" t="s">
        <v>233</v>
      </c>
      <c r="B518" s="4">
        <v>2019</v>
      </c>
      <c r="C518" s="5">
        <v>43772</v>
      </c>
      <c r="D518" s="4" t="s">
        <v>66</v>
      </c>
      <c r="E518" s="3" t="s">
        <v>28</v>
      </c>
      <c r="F518" s="4" t="s">
        <v>230</v>
      </c>
      <c r="G518" s="13">
        <f>(C518-VLOOKUP(E518,Riders!$A$2:$C$1999,2,FALSE))/365</f>
        <v>23.876712328767123</v>
      </c>
      <c r="H518" s="4">
        <v>24</v>
      </c>
      <c r="I518" s="4">
        <v>4.9800000000000004</v>
      </c>
      <c r="J518" s="69">
        <v>5.0760063688040322</v>
      </c>
      <c r="K518" s="69">
        <v>10.056006368804033</v>
      </c>
      <c r="L518" s="4">
        <v>71.599000000000004</v>
      </c>
    </row>
    <row r="519" spans="1:12">
      <c r="A519" s="4" t="s">
        <v>233</v>
      </c>
      <c r="B519" s="4">
        <v>2019</v>
      </c>
      <c r="C519" s="5">
        <v>43772</v>
      </c>
      <c r="D519" s="4" t="s">
        <v>66</v>
      </c>
      <c r="E519" s="4" t="s">
        <v>1275</v>
      </c>
      <c r="F519" s="4" t="s">
        <v>1276</v>
      </c>
      <c r="G519" s="13" t="e">
        <f>(C519-VLOOKUP(E519,Riders!$A$2:$C$1999,2,FALSE))/365</f>
        <v>#N/A</v>
      </c>
      <c r="H519" s="4">
        <v>25</v>
      </c>
      <c r="I519" s="4">
        <v>5.0199999999999996</v>
      </c>
      <c r="J519" s="69">
        <v>5.1209879012380473</v>
      </c>
      <c r="K519" s="69">
        <v>10.140987901238047</v>
      </c>
      <c r="L519" s="4">
        <v>70.998999999999995</v>
      </c>
    </row>
    <row r="520" spans="1:12">
      <c r="A520" s="4" t="s">
        <v>233</v>
      </c>
      <c r="B520" s="4">
        <v>2019</v>
      </c>
      <c r="C520" s="5">
        <v>43772</v>
      </c>
      <c r="D520" s="4" t="s">
        <v>66</v>
      </c>
      <c r="E520" s="4" t="s">
        <v>50</v>
      </c>
      <c r="F520" s="4" t="s">
        <v>44</v>
      </c>
      <c r="G520" s="13">
        <f>(C520-VLOOKUP(E520,Riders!$A$2:$C$1999,2,FALSE))/365</f>
        <v>25.306849315068494</v>
      </c>
      <c r="H520" s="4">
        <v>26</v>
      </c>
      <c r="I520" s="4">
        <v>4.9909999999999997</v>
      </c>
      <c r="J520" s="69">
        <v>5.1559904308243034</v>
      </c>
      <c r="K520" s="69">
        <v>10.146990430824303</v>
      </c>
      <c r="L520" s="4">
        <v>70.956999999999994</v>
      </c>
    </row>
    <row r="521" spans="1:12">
      <c r="A521" s="4" t="s">
        <v>233</v>
      </c>
      <c r="B521" s="4">
        <v>2019</v>
      </c>
      <c r="C521" s="5">
        <v>43772</v>
      </c>
      <c r="D521" s="4" t="s">
        <v>66</v>
      </c>
      <c r="E521" s="4" t="s">
        <v>552</v>
      </c>
      <c r="F521" s="4" t="s">
        <v>39</v>
      </c>
      <c r="G521" s="13">
        <f>(C521-VLOOKUP(E521,Riders!$A$2:$C$1999,2,FALSE))/365</f>
        <v>24.526027397260275</v>
      </c>
      <c r="H521" s="4">
        <v>27</v>
      </c>
      <c r="I521" s="4">
        <v>5.04</v>
      </c>
      <c r="J521" s="69">
        <v>5.1679877504146985</v>
      </c>
      <c r="K521" s="69">
        <v>10.207987750414699</v>
      </c>
      <c r="L521" s="4">
        <v>70.533000000000001</v>
      </c>
    </row>
    <row r="522" spans="1:12">
      <c r="A522" s="4" t="s">
        <v>233</v>
      </c>
      <c r="B522" s="4">
        <v>2019</v>
      </c>
      <c r="C522" s="5">
        <v>43772</v>
      </c>
      <c r="D522" s="4" t="s">
        <v>66</v>
      </c>
      <c r="E522" s="4" t="s">
        <v>187</v>
      </c>
      <c r="F522" s="4" t="s">
        <v>1746</v>
      </c>
      <c r="G522" s="13">
        <f>(C522-VLOOKUP(E522,Riders!$A$2:$C$1999,2,FALSE))/365</f>
        <v>24.493150684931507</v>
      </c>
      <c r="H522" s="4">
        <v>28</v>
      </c>
      <c r="I522" s="4">
        <v>5.0490000000000004</v>
      </c>
      <c r="J522" s="69">
        <v>5.1640556895231056</v>
      </c>
      <c r="K522" s="69">
        <v>10.213055689523106</v>
      </c>
      <c r="L522" s="4">
        <v>70.498000000000005</v>
      </c>
    </row>
    <row r="523" spans="1:12">
      <c r="A523" s="4" t="s">
        <v>233</v>
      </c>
      <c r="B523" s="4">
        <v>2019</v>
      </c>
      <c r="C523" s="5">
        <v>43772</v>
      </c>
      <c r="D523" s="4" t="s">
        <v>66</v>
      </c>
      <c r="E523" s="4" t="s">
        <v>51</v>
      </c>
      <c r="F523" s="4" t="s">
        <v>52</v>
      </c>
      <c r="G523" s="13">
        <f>(C523-VLOOKUP(E523,Riders!$A$2:$C$1999,2,FALSE))/365</f>
        <v>21.931506849315067</v>
      </c>
      <c r="H523" s="4">
        <v>29</v>
      </c>
      <c r="I523" s="4">
        <v>5.0759999999999996</v>
      </c>
      <c r="J523" s="69">
        <v>5.145029768749203</v>
      </c>
      <c r="K523" s="69">
        <v>10.221029768749203</v>
      </c>
      <c r="L523" s="4">
        <v>70.442999999999998</v>
      </c>
    </row>
    <row r="524" spans="1:12">
      <c r="A524" s="4" t="s">
        <v>233</v>
      </c>
      <c r="B524" s="4">
        <v>2019</v>
      </c>
      <c r="C524" s="5">
        <v>43772</v>
      </c>
      <c r="D524" s="4" t="s">
        <v>66</v>
      </c>
      <c r="E524" s="4" t="s">
        <v>1641</v>
      </c>
      <c r="F524" s="4" t="s">
        <v>58</v>
      </c>
      <c r="G524" s="13" t="e">
        <f>(C524-VLOOKUP(E524,Riders!$A$2:$C$1999,2,FALSE))/365</f>
        <v>#N/A</v>
      </c>
      <c r="H524" s="4">
        <v>30</v>
      </c>
      <c r="I524" s="4">
        <v>5.0739999999999998</v>
      </c>
      <c r="J524" s="69">
        <v>5.2240719720807824</v>
      </c>
      <c r="K524" s="69">
        <v>10.298071972080782</v>
      </c>
      <c r="L524" s="4">
        <v>69.915999999999997</v>
      </c>
    </row>
    <row r="525" spans="1:12">
      <c r="A525" s="1" t="s">
        <v>281</v>
      </c>
      <c r="B525" s="1">
        <v>2019</v>
      </c>
      <c r="C525" s="2">
        <v>43526</v>
      </c>
      <c r="D525" s="1" t="s">
        <v>20</v>
      </c>
      <c r="E525" s="1" t="s">
        <v>22</v>
      </c>
      <c r="F525" s="1" t="s">
        <v>23</v>
      </c>
      <c r="G525" s="13">
        <f>(C525-VLOOKUP(E525,Riders!$A$2:$C$1999,2,FALSE))/365</f>
        <v>25.978082191780821</v>
      </c>
      <c r="H525" s="1">
        <v>1</v>
      </c>
      <c r="I525" s="1">
        <v>4.742</v>
      </c>
      <c r="J525" s="65">
        <f t="shared" ref="J525:J542" si="12">K525-I525</f>
        <v>4.8300496151238397</v>
      </c>
      <c r="K525" s="65">
        <f t="shared" ref="K525:K556" si="13">720/L525</f>
        <v>9.5720496151238397</v>
      </c>
      <c r="L525" s="1">
        <v>75.218999999999994</v>
      </c>
    </row>
    <row r="526" spans="1:12">
      <c r="A526" s="1" t="s">
        <v>281</v>
      </c>
      <c r="B526" s="1">
        <v>2019</v>
      </c>
      <c r="C526" s="2">
        <v>43526</v>
      </c>
      <c r="D526" s="1" t="s">
        <v>20</v>
      </c>
      <c r="E526" s="1" t="s">
        <v>92</v>
      </c>
      <c r="F526" s="1" t="s">
        <v>23</v>
      </c>
      <c r="G526" s="13">
        <f>(C526-VLOOKUP(E526,Riders!$A$2:$C$1999,2,FALSE))/365</f>
        <v>21.980821917808218</v>
      </c>
      <c r="H526" s="1">
        <v>2</v>
      </c>
      <c r="I526" s="1">
        <v>4.7530000000000001</v>
      </c>
      <c r="J526" s="65">
        <f t="shared" si="12"/>
        <v>4.8310266222961733</v>
      </c>
      <c r="K526" s="65">
        <f t="shared" si="13"/>
        <v>9.5840266222961734</v>
      </c>
      <c r="L526" s="1">
        <v>75.125</v>
      </c>
    </row>
    <row r="527" spans="1:12">
      <c r="A527" s="1" t="s">
        <v>281</v>
      </c>
      <c r="B527" s="1">
        <v>2019</v>
      </c>
      <c r="C527" s="2">
        <v>43526</v>
      </c>
      <c r="D527" s="1" t="s">
        <v>20</v>
      </c>
      <c r="E527" s="1" t="s">
        <v>202</v>
      </c>
      <c r="F527" s="1" t="s">
        <v>46</v>
      </c>
      <c r="G527" s="13">
        <f>(C527-VLOOKUP(E527,Riders!$A$2:$C$1999,2,FALSE))/365</f>
        <v>23.632876712328766</v>
      </c>
      <c r="H527" s="1">
        <v>3</v>
      </c>
      <c r="I527" s="1">
        <v>4.75</v>
      </c>
      <c r="J527" s="65">
        <f t="shared" si="12"/>
        <v>4.8340266222961734</v>
      </c>
      <c r="K527" s="65">
        <f t="shared" si="13"/>
        <v>9.5840266222961734</v>
      </c>
      <c r="L527" s="1">
        <v>75.125</v>
      </c>
    </row>
    <row r="528" spans="1:12">
      <c r="A528" s="1" t="s">
        <v>281</v>
      </c>
      <c r="B528" s="1">
        <v>2019</v>
      </c>
      <c r="C528" s="2">
        <v>43526</v>
      </c>
      <c r="D528" s="1" t="s">
        <v>20</v>
      </c>
      <c r="E528" s="1" t="s">
        <v>755</v>
      </c>
      <c r="F528" s="1" t="s">
        <v>27</v>
      </c>
      <c r="G528" s="13" t="e">
        <f>(C528-VLOOKUP(E528,Riders!$A$2:$C$1999,2,FALSE))/365</f>
        <v>#N/A</v>
      </c>
      <c r="H528" s="1">
        <v>4</v>
      </c>
      <c r="I528" s="1">
        <v>4.7990000000000004</v>
      </c>
      <c r="J528" s="65">
        <f t="shared" si="12"/>
        <v>4.8739988983529026</v>
      </c>
      <c r="K528" s="65">
        <f t="shared" si="13"/>
        <v>9.6729988983529029</v>
      </c>
      <c r="L528" s="1">
        <v>74.433999999999997</v>
      </c>
    </row>
    <row r="529" spans="1:12">
      <c r="A529" s="1" t="s">
        <v>281</v>
      </c>
      <c r="B529" s="1">
        <v>2019</v>
      </c>
      <c r="C529" s="2">
        <v>43526</v>
      </c>
      <c r="D529" s="1" t="s">
        <v>20</v>
      </c>
      <c r="E529" s="1" t="s">
        <v>106</v>
      </c>
      <c r="F529" s="1" t="s">
        <v>102</v>
      </c>
      <c r="G529" s="13">
        <f>(C529-VLOOKUP(E529,Riders!$A$2:$C$1999,2,FALSE))/365</f>
        <v>26.536986301369861</v>
      </c>
      <c r="H529" s="1">
        <v>5</v>
      </c>
      <c r="I529" s="1">
        <v>4.8179999999999996</v>
      </c>
      <c r="J529" s="65">
        <f t="shared" si="12"/>
        <v>4.8879894042949008</v>
      </c>
      <c r="K529" s="65">
        <f t="shared" si="13"/>
        <v>9.7059894042949004</v>
      </c>
      <c r="L529" s="1">
        <v>74.180999999999997</v>
      </c>
    </row>
    <row r="530" spans="1:12">
      <c r="A530" s="1" t="s">
        <v>281</v>
      </c>
      <c r="B530" s="1">
        <v>2019</v>
      </c>
      <c r="C530" s="2">
        <v>43526</v>
      </c>
      <c r="D530" s="1" t="s">
        <v>20</v>
      </c>
      <c r="E530" s="1" t="s">
        <v>197</v>
      </c>
      <c r="F530" s="1" t="s">
        <v>198</v>
      </c>
      <c r="G530" s="13">
        <f>(C530-VLOOKUP(E530,Riders!$A$2:$C$1999,2,FALSE))/365</f>
        <v>32.964383561643835</v>
      </c>
      <c r="H530" s="1">
        <v>6</v>
      </c>
      <c r="I530" s="1">
        <v>4.827</v>
      </c>
      <c r="J530" s="65">
        <f t="shared" si="12"/>
        <v>4.9029927025054718</v>
      </c>
      <c r="K530" s="65">
        <f t="shared" si="13"/>
        <v>9.7299927025054718</v>
      </c>
      <c r="L530" s="1">
        <v>73.998000000000005</v>
      </c>
    </row>
    <row r="531" spans="1:12">
      <c r="A531" s="1" t="s">
        <v>281</v>
      </c>
      <c r="B531" s="1">
        <v>2019</v>
      </c>
      <c r="C531" s="2">
        <v>43526</v>
      </c>
      <c r="D531" s="1" t="s">
        <v>20</v>
      </c>
      <c r="E531" s="1" t="s">
        <v>242</v>
      </c>
      <c r="F531" s="1" t="s">
        <v>102</v>
      </c>
      <c r="G531" s="13">
        <f>(C531-VLOOKUP(E531,Riders!$A$2:$C$1999,2,FALSE))/365</f>
        <v>119.24931506849315</v>
      </c>
      <c r="H531" s="1">
        <v>7</v>
      </c>
      <c r="I531" s="1">
        <v>4.7919999999999998</v>
      </c>
      <c r="J531" s="65">
        <f t="shared" si="12"/>
        <v>4.9410179114565747</v>
      </c>
      <c r="K531" s="65">
        <f t="shared" si="13"/>
        <v>9.7330179114565745</v>
      </c>
      <c r="L531" s="1">
        <v>73.974999999999994</v>
      </c>
    </row>
    <row r="532" spans="1:12">
      <c r="A532" s="1" t="s">
        <v>281</v>
      </c>
      <c r="B532" s="1">
        <v>2019</v>
      </c>
      <c r="C532" s="2">
        <v>43526</v>
      </c>
      <c r="D532" s="1" t="s">
        <v>20</v>
      </c>
      <c r="E532" s="1" t="s">
        <v>128</v>
      </c>
      <c r="F532" s="1" t="s">
        <v>104</v>
      </c>
      <c r="G532" s="13">
        <f>(C532-VLOOKUP(E532,Riders!$A$2:$C$1999,2,FALSE))/365</f>
        <v>20.452054794520549</v>
      </c>
      <c r="H532" s="1">
        <v>8</v>
      </c>
      <c r="I532" s="1">
        <v>4.7949999999999999</v>
      </c>
      <c r="J532" s="65">
        <f t="shared" si="12"/>
        <v>4.955944622760331</v>
      </c>
      <c r="K532" s="65">
        <f t="shared" si="13"/>
        <v>9.7509446227603309</v>
      </c>
      <c r="L532" s="1">
        <v>73.838999999999999</v>
      </c>
    </row>
    <row r="533" spans="1:12">
      <c r="A533" s="1" t="s">
        <v>281</v>
      </c>
      <c r="B533" s="1">
        <v>2019</v>
      </c>
      <c r="C533" s="2">
        <v>43526</v>
      </c>
      <c r="D533" s="1" t="s">
        <v>20</v>
      </c>
      <c r="E533" s="1" t="s">
        <v>1633</v>
      </c>
      <c r="F533" s="1" t="s">
        <v>29</v>
      </c>
      <c r="G533" s="13" t="e">
        <f>(C533-VLOOKUP(E533,Riders!$A$2:$C$1999,2,FALSE))/365</f>
        <v>#N/A</v>
      </c>
      <c r="H533" s="1">
        <v>9</v>
      </c>
      <c r="I533" s="1">
        <v>4.84</v>
      </c>
      <c r="J533" s="65">
        <f t="shared" si="12"/>
        <v>4.9179486623478716</v>
      </c>
      <c r="K533" s="65">
        <f t="shared" si="13"/>
        <v>9.7579486623478715</v>
      </c>
      <c r="L533" s="1">
        <v>73.786000000000001</v>
      </c>
    </row>
    <row r="534" spans="1:12">
      <c r="A534" s="1" t="s">
        <v>281</v>
      </c>
      <c r="B534" s="1">
        <v>2019</v>
      </c>
      <c r="C534" s="2">
        <v>43526</v>
      </c>
      <c r="D534" s="1" t="s">
        <v>20</v>
      </c>
      <c r="E534" s="1" t="s">
        <v>125</v>
      </c>
      <c r="F534" s="1" t="s">
        <v>113</v>
      </c>
      <c r="G534" s="13">
        <f>(C534-VLOOKUP(E534,Riders!$A$2:$C$1999,2,FALSE))/365</f>
        <v>22.057534246575344</v>
      </c>
      <c r="H534" s="1">
        <v>10</v>
      </c>
      <c r="I534" s="1">
        <v>4.8479999999999999</v>
      </c>
      <c r="J534" s="65">
        <f t="shared" si="12"/>
        <v>4.9189497273393199</v>
      </c>
      <c r="K534" s="65">
        <f t="shared" si="13"/>
        <v>9.7669497273393198</v>
      </c>
      <c r="L534" s="1">
        <v>73.718000000000004</v>
      </c>
    </row>
    <row r="535" spans="1:12">
      <c r="A535" s="1" t="s">
        <v>281</v>
      </c>
      <c r="B535" s="1">
        <v>2019</v>
      </c>
      <c r="C535" s="2">
        <v>43526</v>
      </c>
      <c r="D535" s="1" t="s">
        <v>20</v>
      </c>
      <c r="E535" s="1" t="s">
        <v>112</v>
      </c>
      <c r="F535" s="1" t="s">
        <v>113</v>
      </c>
      <c r="G535" s="13">
        <f>(C535-VLOOKUP(E535,Riders!$A$2:$C$1999,2,FALSE))/365</f>
        <v>21.87123287671233</v>
      </c>
      <c r="H535" s="1">
        <v>11</v>
      </c>
      <c r="I535" s="1">
        <v>4.8600000000000003</v>
      </c>
      <c r="J535" s="65">
        <f t="shared" si="12"/>
        <v>4.9230074595431885</v>
      </c>
      <c r="K535" s="65">
        <f t="shared" si="13"/>
        <v>9.7830074595431888</v>
      </c>
      <c r="L535" s="1">
        <v>73.596999999999994</v>
      </c>
    </row>
    <row r="536" spans="1:12">
      <c r="A536" s="1" t="s">
        <v>281</v>
      </c>
      <c r="B536" s="1">
        <v>2019</v>
      </c>
      <c r="C536" s="2">
        <v>43526</v>
      </c>
      <c r="D536" s="1" t="s">
        <v>20</v>
      </c>
      <c r="E536" s="1" t="s">
        <v>756</v>
      </c>
      <c r="F536" s="1" t="s">
        <v>109</v>
      </c>
      <c r="G536" s="13">
        <f>(C536-VLOOKUP(E536,Riders!$A$2:$C$1999,2,FALSE))/365</f>
        <v>25.383561643835616</v>
      </c>
      <c r="H536" s="1">
        <v>12</v>
      </c>
      <c r="I536" s="1">
        <v>4.8470000000000004</v>
      </c>
      <c r="J536" s="65">
        <f t="shared" si="12"/>
        <v>4.9579896502887015</v>
      </c>
      <c r="K536" s="65">
        <f t="shared" si="13"/>
        <v>9.804989650288702</v>
      </c>
      <c r="L536" s="1">
        <v>73.432000000000002</v>
      </c>
    </row>
    <row r="537" spans="1:12">
      <c r="A537" s="1" t="s">
        <v>281</v>
      </c>
      <c r="B537" s="1">
        <v>2019</v>
      </c>
      <c r="C537" s="2">
        <v>43526</v>
      </c>
      <c r="D537" s="1" t="s">
        <v>20</v>
      </c>
      <c r="E537" s="1" t="s">
        <v>312</v>
      </c>
      <c r="F537" s="1" t="s">
        <v>104</v>
      </c>
      <c r="G537" s="13">
        <f>(C537-VLOOKUP(E537,Riders!$A$2:$C$1999,2,FALSE))/365</f>
        <v>119.24931506849315</v>
      </c>
      <c r="H537" s="1">
        <v>13</v>
      </c>
      <c r="I537" s="1">
        <v>4.8070000000000004</v>
      </c>
      <c r="J537" s="65">
        <f t="shared" si="12"/>
        <v>5.0210098280098272</v>
      </c>
      <c r="K537" s="65">
        <f t="shared" si="13"/>
        <v>9.8280098280098276</v>
      </c>
      <c r="L537" s="1">
        <v>73.260000000000005</v>
      </c>
    </row>
    <row r="538" spans="1:12">
      <c r="A538" s="1" t="s">
        <v>281</v>
      </c>
      <c r="B538" s="1">
        <v>2019</v>
      </c>
      <c r="C538" s="2">
        <v>43526</v>
      </c>
      <c r="D538" s="1" t="s">
        <v>20</v>
      </c>
      <c r="E538" s="1" t="s">
        <v>1280</v>
      </c>
      <c r="F538" s="1" t="s">
        <v>27</v>
      </c>
      <c r="G538" s="13" t="e">
        <f>(C538-VLOOKUP(E538,Riders!$A$2:$C$1999,2,FALSE))/365</f>
        <v>#N/A</v>
      </c>
      <c r="H538" s="1">
        <v>14</v>
      </c>
      <c r="I538" s="1">
        <v>4.8609999999999998</v>
      </c>
      <c r="J538" s="65">
        <f t="shared" si="12"/>
        <v>4.9780226570827297</v>
      </c>
      <c r="K538" s="65">
        <f t="shared" si="13"/>
        <v>9.8390226570827295</v>
      </c>
      <c r="L538" s="1">
        <v>73.177999999999997</v>
      </c>
    </row>
    <row r="539" spans="1:12">
      <c r="A539" s="1" t="s">
        <v>281</v>
      </c>
      <c r="B539" s="1">
        <v>2019</v>
      </c>
      <c r="C539" s="2">
        <v>43526</v>
      </c>
      <c r="D539" s="1" t="s">
        <v>20</v>
      </c>
      <c r="E539" s="1" t="s">
        <v>1634</v>
      </c>
      <c r="F539" s="1" t="s">
        <v>23</v>
      </c>
      <c r="G539" s="13" t="e">
        <f>(C539-VLOOKUP(E539,Riders!$A$2:$C$1999,2,FALSE))/365</f>
        <v>#N/A</v>
      </c>
      <c r="H539" s="1">
        <v>15</v>
      </c>
      <c r="I539" s="1">
        <v>4.8680000000000003</v>
      </c>
      <c r="J539" s="65">
        <f t="shared" si="12"/>
        <v>4.9839471278837468</v>
      </c>
      <c r="K539" s="65">
        <f t="shared" si="13"/>
        <v>9.8519471278837472</v>
      </c>
      <c r="L539" s="1">
        <v>73.081999999999994</v>
      </c>
    </row>
    <row r="540" spans="1:12">
      <c r="A540" s="1" t="s">
        <v>281</v>
      </c>
      <c r="B540" s="1">
        <v>2019</v>
      </c>
      <c r="C540" s="2">
        <v>43526</v>
      </c>
      <c r="D540" s="1" t="s">
        <v>20</v>
      </c>
      <c r="E540" s="1" t="s">
        <v>757</v>
      </c>
      <c r="F540" s="1" t="s">
        <v>82</v>
      </c>
      <c r="G540" s="13" t="e">
        <f>(C540-VLOOKUP(E540,Riders!$A$2:$C$1999,2,FALSE))/365</f>
        <v>#N/A</v>
      </c>
      <c r="H540" s="1">
        <v>16</v>
      </c>
      <c r="I540" s="1">
        <v>4.8730000000000002</v>
      </c>
      <c r="J540" s="65">
        <f t="shared" si="12"/>
        <v>4.9809696442990683</v>
      </c>
      <c r="K540" s="65">
        <f t="shared" si="13"/>
        <v>9.8539696442990685</v>
      </c>
      <c r="L540" s="1">
        <v>73.066999999999993</v>
      </c>
    </row>
    <row r="541" spans="1:12">
      <c r="A541" s="1" t="s">
        <v>281</v>
      </c>
      <c r="B541" s="1">
        <v>2019</v>
      </c>
      <c r="C541" s="2">
        <v>43526</v>
      </c>
      <c r="D541" s="1" t="s">
        <v>20</v>
      </c>
      <c r="E541" s="1" t="s">
        <v>213</v>
      </c>
      <c r="F541" s="1" t="s">
        <v>42</v>
      </c>
      <c r="G541" s="13">
        <f>(C541-VLOOKUP(E541,Riders!$A$2:$C$1999,2,FALSE))/365</f>
        <v>119.24931506849315</v>
      </c>
      <c r="H541" s="1">
        <v>17</v>
      </c>
      <c r="I541" s="1">
        <v>4.9080000000000004</v>
      </c>
      <c r="J541" s="65">
        <f t="shared" si="12"/>
        <v>4.9700337225095703</v>
      </c>
      <c r="K541" s="65">
        <f t="shared" si="13"/>
        <v>9.8780337225095707</v>
      </c>
      <c r="L541" s="1">
        <v>72.888999999999996</v>
      </c>
    </row>
    <row r="542" spans="1:12">
      <c r="A542" s="1" t="s">
        <v>281</v>
      </c>
      <c r="B542" s="1">
        <v>2019</v>
      </c>
      <c r="C542" s="2">
        <v>43526</v>
      </c>
      <c r="D542" s="1" t="s">
        <v>20</v>
      </c>
      <c r="E542" s="1" t="s">
        <v>129</v>
      </c>
      <c r="F542" s="1" t="s">
        <v>35</v>
      </c>
      <c r="G542" s="13">
        <f>(C542-VLOOKUP(E542,Riders!$A$2:$C$1999,2,FALSE))/365</f>
        <v>27.646575342465752</v>
      </c>
      <c r="H542" s="1">
        <v>18</v>
      </c>
      <c r="I542" s="1">
        <v>4.9109999999999996</v>
      </c>
      <c r="J542" s="65">
        <f t="shared" si="12"/>
        <v>4.9690669648983192</v>
      </c>
      <c r="K542" s="65">
        <f t="shared" si="13"/>
        <v>9.8800669648983188</v>
      </c>
      <c r="L542" s="1">
        <v>72.873999999999995</v>
      </c>
    </row>
    <row r="543" spans="1:12">
      <c r="A543" s="1" t="s">
        <v>281</v>
      </c>
      <c r="B543" s="1">
        <v>2019</v>
      </c>
      <c r="C543" s="2">
        <v>43526</v>
      </c>
      <c r="D543" s="1" t="s">
        <v>20</v>
      </c>
      <c r="E543" s="1" t="s">
        <v>183</v>
      </c>
      <c r="F543" s="1" t="s">
        <v>33</v>
      </c>
      <c r="G543" s="13">
        <f>(C543-VLOOKUP(E543,Riders!$A$2:$C$1999,2,FALSE))/365</f>
        <v>27.67945205479452</v>
      </c>
      <c r="H543" s="1">
        <v>19</v>
      </c>
      <c r="I543" s="1"/>
      <c r="J543" s="65"/>
      <c r="K543" s="65">
        <f t="shared" si="13"/>
        <v>9.8840002745555626</v>
      </c>
      <c r="L543" s="1">
        <v>72.844999999999999</v>
      </c>
    </row>
    <row r="544" spans="1:12">
      <c r="A544" s="1" t="s">
        <v>281</v>
      </c>
      <c r="B544" s="1">
        <v>2019</v>
      </c>
      <c r="C544" s="2">
        <v>43526</v>
      </c>
      <c r="D544" s="1" t="s">
        <v>20</v>
      </c>
      <c r="E544" s="1" t="s">
        <v>1635</v>
      </c>
      <c r="F544" s="1" t="s">
        <v>35</v>
      </c>
      <c r="G544" s="13">
        <f>(C544-VLOOKUP(E544,Riders!$A$2:$C$1999,2,FALSE))/365</f>
        <v>119.24931506849315</v>
      </c>
      <c r="H544" s="1">
        <v>20</v>
      </c>
      <c r="I544" s="1">
        <v>4.8959999999999999</v>
      </c>
      <c r="J544" s="65">
        <f t="shared" ref="J544:J561" si="14">K544-I544</f>
        <v>5.0059432563640618</v>
      </c>
      <c r="K544" s="65">
        <f t="shared" si="13"/>
        <v>9.9019432563640617</v>
      </c>
      <c r="L544" s="1">
        <v>72.712999999999994</v>
      </c>
    </row>
    <row r="545" spans="1:12">
      <c r="A545" s="1" t="s">
        <v>281</v>
      </c>
      <c r="B545" s="1">
        <v>2019</v>
      </c>
      <c r="C545" s="2">
        <v>43526</v>
      </c>
      <c r="D545" s="1" t="s">
        <v>20</v>
      </c>
      <c r="E545" s="1" t="s">
        <v>257</v>
      </c>
      <c r="F545" s="1" t="s">
        <v>31</v>
      </c>
      <c r="G545" s="13">
        <f>(C545-VLOOKUP(E545,Riders!$A$2:$C$1999,2,FALSE))/365</f>
        <v>119.24931506849315</v>
      </c>
      <c r="H545" s="1">
        <v>21</v>
      </c>
      <c r="I545" s="1">
        <v>4.8819999999999997</v>
      </c>
      <c r="J545" s="65">
        <f t="shared" si="14"/>
        <v>5.0339895331221598</v>
      </c>
      <c r="K545" s="65">
        <f t="shared" si="13"/>
        <v>9.9159895331221595</v>
      </c>
      <c r="L545" s="1">
        <v>72.61</v>
      </c>
    </row>
    <row r="546" spans="1:12">
      <c r="A546" s="1" t="s">
        <v>281</v>
      </c>
      <c r="B546" s="1">
        <v>2019</v>
      </c>
      <c r="C546" s="2">
        <v>43526</v>
      </c>
      <c r="D546" s="1" t="s">
        <v>20</v>
      </c>
      <c r="E546" s="3" t="s">
        <v>28</v>
      </c>
      <c r="F546" s="1" t="s">
        <v>29</v>
      </c>
      <c r="G546" s="13">
        <f>(C546-VLOOKUP(E546,Riders!$A$2:$C$1999,2,FALSE))/365</f>
        <v>23.202739726027396</v>
      </c>
      <c r="H546" s="1">
        <v>22</v>
      </c>
      <c r="I546" s="1">
        <v>4.9189999999999996</v>
      </c>
      <c r="J546" s="65">
        <f t="shared" si="14"/>
        <v>4.9979455807611268</v>
      </c>
      <c r="K546" s="65">
        <f t="shared" si="13"/>
        <v>9.9169455807611264</v>
      </c>
      <c r="L546" s="1">
        <v>72.602999999999994</v>
      </c>
    </row>
    <row r="547" spans="1:12">
      <c r="A547" s="1" t="s">
        <v>281</v>
      </c>
      <c r="B547" s="1">
        <v>2019</v>
      </c>
      <c r="C547" s="2">
        <v>43526</v>
      </c>
      <c r="D547" s="1" t="s">
        <v>20</v>
      </c>
      <c r="E547" s="1" t="s">
        <v>239</v>
      </c>
      <c r="F547" s="1" t="s">
        <v>198</v>
      </c>
      <c r="G547" s="13">
        <f>(C547-VLOOKUP(E547,Riders!$A$2:$C$1999,2,FALSE))/365</f>
        <v>31.457534246575342</v>
      </c>
      <c r="H547" s="1">
        <v>23</v>
      </c>
      <c r="I547" s="1">
        <v>4.883</v>
      </c>
      <c r="J547" s="65">
        <f t="shared" si="14"/>
        <v>5.0369515024593214</v>
      </c>
      <c r="K547" s="65">
        <f t="shared" si="13"/>
        <v>9.9199515024593214</v>
      </c>
      <c r="L547" s="1">
        <v>72.581000000000003</v>
      </c>
    </row>
    <row r="548" spans="1:12">
      <c r="A548" s="1" t="s">
        <v>281</v>
      </c>
      <c r="B548" s="1">
        <v>2019</v>
      </c>
      <c r="C548" s="2">
        <v>43526</v>
      </c>
      <c r="D548" s="1" t="s">
        <v>20</v>
      </c>
      <c r="E548" s="1" t="s">
        <v>201</v>
      </c>
      <c r="F548" s="1" t="s">
        <v>39</v>
      </c>
      <c r="G548" s="13" t="e">
        <f>(C548-VLOOKUP(E548,Riders!$A$2:$C$1999,2,FALSE))/365</f>
        <v>#N/A</v>
      </c>
      <c r="H548" s="1">
        <v>24</v>
      </c>
      <c r="I548" s="1">
        <v>4.9059999999999997</v>
      </c>
      <c r="J548" s="65">
        <f t="shared" si="14"/>
        <v>5.0420490770421127</v>
      </c>
      <c r="K548" s="65">
        <f t="shared" si="13"/>
        <v>9.9480490770421124</v>
      </c>
      <c r="L548" s="1">
        <v>72.376000000000005</v>
      </c>
    </row>
    <row r="549" spans="1:12">
      <c r="A549" s="1" t="s">
        <v>281</v>
      </c>
      <c r="B549" s="1">
        <v>2019</v>
      </c>
      <c r="C549" s="2">
        <v>43526</v>
      </c>
      <c r="D549" s="1" t="s">
        <v>20</v>
      </c>
      <c r="E549" s="1" t="s">
        <v>195</v>
      </c>
      <c r="F549" s="1" t="s">
        <v>31</v>
      </c>
      <c r="G549" s="13">
        <f>(C549-VLOOKUP(E549,Riders!$A$2:$C$1999,2,FALSE))/365</f>
        <v>119.24931506849315</v>
      </c>
      <c r="H549" s="1">
        <v>25</v>
      </c>
      <c r="I549" s="1">
        <v>4.9459999999999997</v>
      </c>
      <c r="J549" s="65">
        <f t="shared" si="14"/>
        <v>5.0060367119576501</v>
      </c>
      <c r="K549" s="65">
        <f t="shared" si="13"/>
        <v>9.9520367119576498</v>
      </c>
      <c r="L549" s="1">
        <v>72.346999999999994</v>
      </c>
    </row>
    <row r="550" spans="1:12">
      <c r="A550" s="1" t="s">
        <v>281</v>
      </c>
      <c r="B550" s="1">
        <v>2019</v>
      </c>
      <c r="C550" s="2">
        <v>43526</v>
      </c>
      <c r="D550" s="1" t="s">
        <v>20</v>
      </c>
      <c r="E550" s="1" t="s">
        <v>1689</v>
      </c>
      <c r="F550" s="1" t="s">
        <v>37</v>
      </c>
      <c r="G550" s="13" t="e">
        <f>(C550-VLOOKUP(E550,Riders!$A$2:$C$1999,2,FALSE))/365</f>
        <v>#N/A</v>
      </c>
      <c r="H550" s="1">
        <v>26</v>
      </c>
      <c r="I550" s="1">
        <v>4.9619999999999997</v>
      </c>
      <c r="J550" s="65">
        <f t="shared" si="14"/>
        <v>5.0079516734286944</v>
      </c>
      <c r="K550" s="65">
        <f t="shared" si="13"/>
        <v>9.9699516734286941</v>
      </c>
      <c r="L550" s="1">
        <v>72.216999999999999</v>
      </c>
    </row>
    <row r="551" spans="1:12">
      <c r="A551" s="1" t="s">
        <v>281</v>
      </c>
      <c r="B551" s="1">
        <v>2019</v>
      </c>
      <c r="C551" s="2">
        <v>43526</v>
      </c>
      <c r="D551" s="1" t="s">
        <v>20</v>
      </c>
      <c r="E551" s="1" t="s">
        <v>143</v>
      </c>
      <c r="F551" s="1" t="s">
        <v>95</v>
      </c>
      <c r="G551" s="13">
        <f>(C551-VLOOKUP(E551,Riders!$A$2:$C$1999,2,FALSE))/365</f>
        <v>23.912328767123288</v>
      </c>
      <c r="H551" s="1">
        <v>27</v>
      </c>
      <c r="I551" s="1">
        <v>4.9029999999999996</v>
      </c>
      <c r="J551" s="65">
        <f t="shared" si="14"/>
        <v>5.0739974780367492</v>
      </c>
      <c r="K551" s="65">
        <f t="shared" si="13"/>
        <v>9.9769974780367487</v>
      </c>
      <c r="L551" s="1">
        <v>72.165999999999997</v>
      </c>
    </row>
    <row r="552" spans="1:12">
      <c r="A552" s="1" t="s">
        <v>281</v>
      </c>
      <c r="B552" s="1">
        <v>2019</v>
      </c>
      <c r="C552" s="2">
        <v>43526</v>
      </c>
      <c r="D552" s="1" t="s">
        <v>20</v>
      </c>
      <c r="E552" s="1" t="s">
        <v>100</v>
      </c>
      <c r="F552" s="1" t="s">
        <v>44</v>
      </c>
      <c r="G552" s="13">
        <f>(C552-VLOOKUP(E552,Riders!$A$2:$C$1999,2,FALSE))/365</f>
        <v>20.356164383561644</v>
      </c>
      <c r="H552" s="1">
        <v>28</v>
      </c>
      <c r="I552" s="1">
        <v>4.95</v>
      </c>
      <c r="J552" s="65">
        <f t="shared" si="14"/>
        <v>5.0400099900099891</v>
      </c>
      <c r="K552" s="65">
        <f t="shared" si="13"/>
        <v>9.9900099900099892</v>
      </c>
      <c r="L552" s="1">
        <v>72.072000000000003</v>
      </c>
    </row>
    <row r="553" spans="1:12">
      <c r="A553" s="1" t="s">
        <v>281</v>
      </c>
      <c r="B553" s="1">
        <v>2019</v>
      </c>
      <c r="C553" s="2">
        <v>43526</v>
      </c>
      <c r="D553" s="1" t="s">
        <v>20</v>
      </c>
      <c r="E553" s="1" t="s">
        <v>215</v>
      </c>
      <c r="F553" s="1" t="s">
        <v>33</v>
      </c>
      <c r="G553" s="13">
        <f>(C553-VLOOKUP(E553,Riders!$A$2:$C$1999,2,FALSE))/365</f>
        <v>119.24931506849315</v>
      </c>
      <c r="H553" s="1">
        <v>29</v>
      </c>
      <c r="I553" s="1">
        <v>4.9450000000000003</v>
      </c>
      <c r="J553" s="65">
        <f t="shared" si="14"/>
        <v>5.0750400801603206</v>
      </c>
      <c r="K553" s="65">
        <f t="shared" si="13"/>
        <v>10.020040080160321</v>
      </c>
      <c r="L553" s="1">
        <v>71.855999999999995</v>
      </c>
    </row>
    <row r="554" spans="1:12">
      <c r="A554" s="1" t="s">
        <v>281</v>
      </c>
      <c r="B554" s="1">
        <v>2019</v>
      </c>
      <c r="C554" s="2">
        <v>43526</v>
      </c>
      <c r="D554" s="1" t="s">
        <v>20</v>
      </c>
      <c r="E554" s="1" t="s">
        <v>196</v>
      </c>
      <c r="F554" s="1" t="s">
        <v>52</v>
      </c>
      <c r="G554" s="13">
        <f>(C554-VLOOKUP(E554,Riders!$A$2:$C$1999,2,FALSE))/365</f>
        <v>119.24931506849315</v>
      </c>
      <c r="H554" s="1">
        <v>30</v>
      </c>
      <c r="I554" s="1">
        <v>4.9480000000000004</v>
      </c>
      <c r="J554" s="65">
        <f t="shared" si="14"/>
        <v>5.0739927062164192</v>
      </c>
      <c r="K554" s="65">
        <f t="shared" si="13"/>
        <v>10.02199270621642</v>
      </c>
      <c r="L554" s="1">
        <v>71.841999999999999</v>
      </c>
    </row>
    <row r="555" spans="1:12">
      <c r="A555" s="1" t="s">
        <v>281</v>
      </c>
      <c r="B555" s="1">
        <v>2019</v>
      </c>
      <c r="C555" s="2">
        <v>43526</v>
      </c>
      <c r="D555" s="1" t="s">
        <v>20</v>
      </c>
      <c r="E555" s="1" t="s">
        <v>93</v>
      </c>
      <c r="F555" s="1" t="s">
        <v>52</v>
      </c>
      <c r="G555" s="13">
        <f>(C555-VLOOKUP(E555,Riders!$A$2:$C$1999,2,FALSE))/365</f>
        <v>23.279452054794522</v>
      </c>
      <c r="H555" s="1">
        <v>31</v>
      </c>
      <c r="I555" s="1">
        <v>4.9690000000000003</v>
      </c>
      <c r="J555" s="65">
        <f t="shared" si="14"/>
        <v>5.1209688892625911</v>
      </c>
      <c r="K555" s="65">
        <f t="shared" si="13"/>
        <v>10.089968889262591</v>
      </c>
      <c r="L555" s="1">
        <v>71.358000000000004</v>
      </c>
    </row>
    <row r="556" spans="1:12">
      <c r="A556" s="1" t="s">
        <v>281</v>
      </c>
      <c r="B556" s="1">
        <v>2019</v>
      </c>
      <c r="C556" s="2">
        <v>43526</v>
      </c>
      <c r="D556" s="1" t="s">
        <v>20</v>
      </c>
      <c r="E556" s="1" t="s">
        <v>62</v>
      </c>
      <c r="F556" s="1" t="s">
        <v>63</v>
      </c>
      <c r="G556" s="13">
        <f>(C556-VLOOKUP(E556,Riders!$A$2:$C$1999,2,FALSE))/365</f>
        <v>29.279452054794522</v>
      </c>
      <c r="H556" s="1">
        <v>32</v>
      </c>
      <c r="I556" s="1">
        <v>5.0510000000000002</v>
      </c>
      <c r="J556" s="65">
        <f t="shared" si="14"/>
        <v>5.1320113427431888</v>
      </c>
      <c r="K556" s="65">
        <f t="shared" si="13"/>
        <v>10.183011342743189</v>
      </c>
      <c r="L556" s="1">
        <v>70.706000000000003</v>
      </c>
    </row>
    <row r="557" spans="1:12">
      <c r="A557" s="1" t="s">
        <v>281</v>
      </c>
      <c r="B557" s="1">
        <v>2019</v>
      </c>
      <c r="C557" s="2">
        <v>43526</v>
      </c>
      <c r="D557" s="1" t="s">
        <v>20</v>
      </c>
      <c r="E557" s="1" t="s">
        <v>1641</v>
      </c>
      <c r="F557" s="1" t="s">
        <v>58</v>
      </c>
      <c r="G557" s="13" t="e">
        <f>(C557-VLOOKUP(E557,Riders!$A$2:$C$1999,2,FALSE))/365</f>
        <v>#N/A</v>
      </c>
      <c r="H557" s="1">
        <v>33</v>
      </c>
      <c r="I557" s="1">
        <v>5.032</v>
      </c>
      <c r="J557" s="65">
        <f t="shared" si="14"/>
        <v>5.1550454738391025</v>
      </c>
      <c r="K557" s="65">
        <f t="shared" ref="K557:K588" si="15">720/L557</f>
        <v>10.187045473839103</v>
      </c>
      <c r="L557" s="1">
        <v>70.677999999999997</v>
      </c>
    </row>
    <row r="558" spans="1:12">
      <c r="A558" s="1" t="s">
        <v>281</v>
      </c>
      <c r="B558" s="1">
        <v>2019</v>
      </c>
      <c r="C558" s="2">
        <v>43526</v>
      </c>
      <c r="D558" s="1" t="s">
        <v>20</v>
      </c>
      <c r="E558" s="1" t="s">
        <v>51</v>
      </c>
      <c r="F558" s="1" t="s">
        <v>52</v>
      </c>
      <c r="G558" s="13">
        <f>(C558-VLOOKUP(E558,Riders!$A$2:$C$1999,2,FALSE))/365</f>
        <v>21.257534246575343</v>
      </c>
      <c r="H558" s="1">
        <v>34</v>
      </c>
      <c r="I558" s="1">
        <v>5.0590000000000002</v>
      </c>
      <c r="J558" s="65">
        <f t="shared" si="14"/>
        <v>5.1829664575598509</v>
      </c>
      <c r="K558" s="65">
        <f t="shared" si="15"/>
        <v>10.241966457559851</v>
      </c>
      <c r="L558" s="1">
        <v>70.299000000000007</v>
      </c>
    </row>
    <row r="559" spans="1:12">
      <c r="A559" s="4" t="s">
        <v>226</v>
      </c>
      <c r="B559" s="4">
        <v>2019</v>
      </c>
      <c r="C559" s="5">
        <v>43492</v>
      </c>
      <c r="D559" s="4" t="s">
        <v>66</v>
      </c>
      <c r="E559" s="4" t="s">
        <v>312</v>
      </c>
      <c r="F559" s="4" t="s">
        <v>104</v>
      </c>
      <c r="G559" s="13">
        <f>(C559-VLOOKUP(E559,Riders!$A$2:$C$1999,2,FALSE))/365</f>
        <v>119.15616438356165</v>
      </c>
      <c r="H559" s="4">
        <v>1</v>
      </c>
      <c r="I559" s="4">
        <v>4.883</v>
      </c>
      <c r="J559" s="69">
        <f t="shared" si="14"/>
        <v>4.9439367254463074</v>
      </c>
      <c r="K559" s="69">
        <f t="shared" si="15"/>
        <v>9.8269367254463074</v>
      </c>
      <c r="L559" s="4">
        <v>73.268000000000001</v>
      </c>
    </row>
    <row r="560" spans="1:12">
      <c r="A560" s="4" t="s">
        <v>226</v>
      </c>
      <c r="B560" s="4">
        <v>2019</v>
      </c>
      <c r="C560" s="5">
        <v>43492</v>
      </c>
      <c r="D560" s="4" t="s">
        <v>66</v>
      </c>
      <c r="E560" s="4" t="s">
        <v>128</v>
      </c>
      <c r="F560" s="4" t="s">
        <v>104</v>
      </c>
      <c r="G560" s="13">
        <f>(C560-VLOOKUP(E560,Riders!$A$2:$C$1999,2,FALSE))/365</f>
        <v>20.358904109589041</v>
      </c>
      <c r="H560" s="4">
        <v>2</v>
      </c>
      <c r="I560" s="4">
        <v>4.8369999999999997</v>
      </c>
      <c r="J560" s="69">
        <f t="shared" si="14"/>
        <v>4.9899367254463076</v>
      </c>
      <c r="K560" s="69">
        <f t="shared" si="15"/>
        <v>9.8269367254463074</v>
      </c>
      <c r="L560" s="4">
        <v>73.268000000000001</v>
      </c>
    </row>
    <row r="561" spans="1:12">
      <c r="A561" s="4" t="s">
        <v>226</v>
      </c>
      <c r="B561" s="4">
        <v>2019</v>
      </c>
      <c r="C561" s="5">
        <v>43492</v>
      </c>
      <c r="D561" s="4" t="s">
        <v>66</v>
      </c>
      <c r="E561" s="4" t="s">
        <v>1280</v>
      </c>
      <c r="F561" s="4" t="s">
        <v>27</v>
      </c>
      <c r="G561" s="13" t="e">
        <f>(C561-VLOOKUP(E561,Riders!$A$2:$C$1999,2,FALSE))/365</f>
        <v>#N/A</v>
      </c>
      <c r="H561" s="4">
        <v>3</v>
      </c>
      <c r="I561" s="4">
        <v>4.8609999999999998</v>
      </c>
      <c r="J561" s="69">
        <f t="shared" si="14"/>
        <v>4.9909471278837474</v>
      </c>
      <c r="K561" s="69">
        <f t="shared" si="15"/>
        <v>9.8519471278837472</v>
      </c>
      <c r="L561" s="4">
        <v>73.081999999999994</v>
      </c>
    </row>
    <row r="562" spans="1:12">
      <c r="A562" s="4" t="s">
        <v>226</v>
      </c>
      <c r="B562" s="4">
        <v>2019</v>
      </c>
      <c r="C562" s="5">
        <v>43492</v>
      </c>
      <c r="D562" s="4" t="s">
        <v>66</v>
      </c>
      <c r="E562" s="4" t="s">
        <v>757</v>
      </c>
      <c r="F562" s="4" t="s">
        <v>82</v>
      </c>
      <c r="G562" s="13" t="e">
        <f>(C562-VLOOKUP(E562,Riders!$A$2:$C$1999,2,FALSE))/365</f>
        <v>#N/A</v>
      </c>
      <c r="H562" s="4">
        <v>4</v>
      </c>
      <c r="I562" s="4"/>
      <c r="J562" s="69"/>
      <c r="K562" s="69">
        <f t="shared" si="15"/>
        <v>9.9229592469576477</v>
      </c>
      <c r="L562" s="4">
        <v>72.558999999999997</v>
      </c>
    </row>
    <row r="563" spans="1:12">
      <c r="A563" s="4" t="s">
        <v>226</v>
      </c>
      <c r="B563" s="4">
        <v>2019</v>
      </c>
      <c r="C563" s="5">
        <v>43492</v>
      </c>
      <c r="D563" s="4" t="s">
        <v>66</v>
      </c>
      <c r="E563" s="4" t="s">
        <v>205</v>
      </c>
      <c r="F563" s="4" t="s">
        <v>102</v>
      </c>
      <c r="G563" s="13" t="e">
        <f>(C563-VLOOKUP(E563,Riders!$A$2:$C$1999,2,FALSE))/365</f>
        <v>#N/A</v>
      </c>
      <c r="H563" s="4">
        <v>5</v>
      </c>
      <c r="I563" s="4">
        <v>4.9359999999999999</v>
      </c>
      <c r="J563" s="69">
        <f t="shared" ref="J563:J594" si="16">K563-I563</f>
        <v>4.9890110277900312</v>
      </c>
      <c r="K563" s="69">
        <f t="shared" si="15"/>
        <v>9.9250110277900312</v>
      </c>
      <c r="L563" s="4">
        <v>72.543999999999997</v>
      </c>
    </row>
    <row r="564" spans="1:12">
      <c r="A564" s="4" t="s">
        <v>226</v>
      </c>
      <c r="B564" s="4">
        <v>2019</v>
      </c>
      <c r="C564" s="5">
        <v>43492</v>
      </c>
      <c r="D564" s="4" t="s">
        <v>66</v>
      </c>
      <c r="E564" s="4" t="s">
        <v>96</v>
      </c>
      <c r="F564" s="4" t="s">
        <v>27</v>
      </c>
      <c r="G564" s="13">
        <f>(C564-VLOOKUP(E564,Riders!$A$2:$C$1999,2,FALSE))/365</f>
        <v>20.030136986301368</v>
      </c>
      <c r="H564" s="4">
        <v>6</v>
      </c>
      <c r="I564" s="4">
        <v>4.9359999999999999</v>
      </c>
      <c r="J564" s="69">
        <f t="shared" si="16"/>
        <v>4.9980489527856733</v>
      </c>
      <c r="K564" s="69">
        <f t="shared" si="15"/>
        <v>9.9340489527856732</v>
      </c>
      <c r="L564" s="4">
        <v>72.477999999999994</v>
      </c>
    </row>
    <row r="565" spans="1:12">
      <c r="A565" s="4" t="s">
        <v>226</v>
      </c>
      <c r="B565" s="4">
        <v>2019</v>
      </c>
      <c r="C565" s="5">
        <v>43492</v>
      </c>
      <c r="D565" s="4" t="s">
        <v>66</v>
      </c>
      <c r="E565" s="4" t="s">
        <v>231</v>
      </c>
      <c r="F565" s="4" t="s">
        <v>102</v>
      </c>
      <c r="G565" s="13" t="e">
        <f>(C565-VLOOKUP(E565,Riders!$A$2:$C$1999,2,FALSE))/365</f>
        <v>#N/A</v>
      </c>
      <c r="H565" s="4">
        <v>7</v>
      </c>
      <c r="I565" s="4">
        <v>4.9459999999999997</v>
      </c>
      <c r="J565" s="69">
        <f t="shared" si="16"/>
        <v>5.0329333629005433</v>
      </c>
      <c r="K565" s="69">
        <f t="shared" si="15"/>
        <v>9.978933362900543</v>
      </c>
      <c r="L565" s="4">
        <v>72.152000000000001</v>
      </c>
    </row>
    <row r="566" spans="1:12">
      <c r="A566" s="4" t="s">
        <v>226</v>
      </c>
      <c r="B566" s="4">
        <v>2019</v>
      </c>
      <c r="C566" s="5">
        <v>43492</v>
      </c>
      <c r="D566" s="4" t="s">
        <v>66</v>
      </c>
      <c r="E566" s="4" t="s">
        <v>201</v>
      </c>
      <c r="F566" s="4" t="s">
        <v>39</v>
      </c>
      <c r="G566" s="13" t="e">
        <f>(C566-VLOOKUP(E566,Riders!$A$2:$C$1999,2,FALSE))/365</f>
        <v>#N/A</v>
      </c>
      <c r="H566" s="4">
        <v>8</v>
      </c>
      <c r="I566" s="4">
        <v>4.9269999999999996</v>
      </c>
      <c r="J566" s="69">
        <f t="shared" si="16"/>
        <v>5.0549769859975058</v>
      </c>
      <c r="K566" s="69">
        <f t="shared" si="15"/>
        <v>9.9819769859975054</v>
      </c>
      <c r="L566" s="4">
        <v>72.13</v>
      </c>
    </row>
    <row r="567" spans="1:12">
      <c r="A567" s="4" t="s">
        <v>226</v>
      </c>
      <c r="B567" s="4">
        <v>2019</v>
      </c>
      <c r="C567" s="5">
        <v>43492</v>
      </c>
      <c r="D567" s="4" t="s">
        <v>66</v>
      </c>
      <c r="E567" s="4" t="s">
        <v>183</v>
      </c>
      <c r="F567" s="4" t="s">
        <v>33</v>
      </c>
      <c r="G567" s="13">
        <f>(C567-VLOOKUP(E567,Riders!$A$2:$C$1999,2,FALSE))/365</f>
        <v>27.586301369863012</v>
      </c>
      <c r="H567" s="4">
        <v>9</v>
      </c>
      <c r="I567" s="4">
        <v>4.9450000000000003</v>
      </c>
      <c r="J567" s="69">
        <f t="shared" si="16"/>
        <v>5.0669587284812412</v>
      </c>
      <c r="K567" s="69">
        <f t="shared" si="15"/>
        <v>10.011958728481241</v>
      </c>
      <c r="L567" s="4">
        <v>71.914000000000001</v>
      </c>
    </row>
    <row r="568" spans="1:12">
      <c r="A568" s="4" t="s">
        <v>226</v>
      </c>
      <c r="B568" s="4">
        <v>2019</v>
      </c>
      <c r="C568" s="5">
        <v>43492</v>
      </c>
      <c r="D568" s="4" t="s">
        <v>66</v>
      </c>
      <c r="E568" s="4" t="s">
        <v>257</v>
      </c>
      <c r="F568" s="4" t="s">
        <v>31</v>
      </c>
      <c r="G568" s="13">
        <f>(C568-VLOOKUP(E568,Riders!$A$2:$C$1999,2,FALSE))/365</f>
        <v>119.15616438356165</v>
      </c>
      <c r="H568" s="4">
        <v>10</v>
      </c>
      <c r="I568" s="4">
        <v>4.944</v>
      </c>
      <c r="J568" s="69">
        <f t="shared" si="16"/>
        <v>5.0689333722725189</v>
      </c>
      <c r="K568" s="69">
        <f t="shared" si="15"/>
        <v>10.012933372272519</v>
      </c>
      <c r="L568" s="4">
        <v>71.906999999999996</v>
      </c>
    </row>
    <row r="569" spans="1:12">
      <c r="A569" s="4" t="s">
        <v>226</v>
      </c>
      <c r="B569" s="4">
        <v>2019</v>
      </c>
      <c r="C569" s="5">
        <v>43492</v>
      </c>
      <c r="D569" s="4" t="s">
        <v>66</v>
      </c>
      <c r="E569" s="4" t="s">
        <v>239</v>
      </c>
      <c r="F569" s="4" t="s">
        <v>198</v>
      </c>
      <c r="G569" s="13">
        <f>(C569-VLOOKUP(E569,Riders!$A$2:$C$1999,2,FALSE))/365</f>
        <v>31.364383561643837</v>
      </c>
      <c r="H569" s="4">
        <v>11</v>
      </c>
      <c r="I569" s="4">
        <v>4.9409999999999998</v>
      </c>
      <c r="J569" s="69">
        <f t="shared" si="16"/>
        <v>5.0719333722725191</v>
      </c>
      <c r="K569" s="69">
        <f t="shared" si="15"/>
        <v>10.012933372272519</v>
      </c>
      <c r="L569" s="4">
        <v>71.906999999999996</v>
      </c>
    </row>
    <row r="570" spans="1:12">
      <c r="A570" s="4" t="s">
        <v>226</v>
      </c>
      <c r="B570" s="4">
        <v>2019</v>
      </c>
      <c r="C570" s="5">
        <v>43492</v>
      </c>
      <c r="D570" s="4" t="s">
        <v>66</v>
      </c>
      <c r="E570" s="4" t="s">
        <v>40</v>
      </c>
      <c r="F570" s="4" t="s">
        <v>29</v>
      </c>
      <c r="G570" s="13">
        <f>(C570-VLOOKUP(E570,Riders!$A$2:$C$1999,2,FALSE))/365</f>
        <v>23.032876712328768</v>
      </c>
      <c r="H570" s="4">
        <v>12</v>
      </c>
      <c r="I570" s="4">
        <v>4.9930000000000003</v>
      </c>
      <c r="J570" s="69">
        <f t="shared" si="16"/>
        <v>5.0239732045966772</v>
      </c>
      <c r="K570" s="69">
        <f t="shared" si="15"/>
        <v>10.016973204596678</v>
      </c>
      <c r="L570" s="4">
        <v>71.878</v>
      </c>
    </row>
    <row r="571" spans="1:12">
      <c r="A571" s="4" t="s">
        <v>226</v>
      </c>
      <c r="B571" s="4">
        <v>2019</v>
      </c>
      <c r="C571" s="5">
        <v>43492</v>
      </c>
      <c r="D571" s="4" t="s">
        <v>66</v>
      </c>
      <c r="E571" s="4" t="s">
        <v>143</v>
      </c>
      <c r="F571" s="4" t="s">
        <v>95</v>
      </c>
      <c r="G571" s="13">
        <f>(C571-VLOOKUP(E571,Riders!$A$2:$C$1999,2,FALSE))/365</f>
        <v>23.81917808219178</v>
      </c>
      <c r="H571" s="4">
        <v>13</v>
      </c>
      <c r="I571" s="4">
        <v>4.9649999999999999</v>
      </c>
      <c r="J571" s="69">
        <f t="shared" si="16"/>
        <v>5.0929730390444927</v>
      </c>
      <c r="K571" s="69">
        <f t="shared" si="15"/>
        <v>10.057973039044493</v>
      </c>
      <c r="L571" s="4">
        <v>71.584999999999994</v>
      </c>
    </row>
    <row r="572" spans="1:12">
      <c r="A572" s="4" t="s">
        <v>226</v>
      </c>
      <c r="B572" s="4">
        <v>2019</v>
      </c>
      <c r="C572" s="5">
        <v>43492</v>
      </c>
      <c r="D572" s="4" t="s">
        <v>66</v>
      </c>
      <c r="E572" s="4" t="s">
        <v>1689</v>
      </c>
      <c r="F572" s="4" t="s">
        <v>37</v>
      </c>
      <c r="G572" s="13" t="e">
        <f>(C572-VLOOKUP(E572,Riders!$A$2:$C$1999,2,FALSE))/365</f>
        <v>#N/A</v>
      </c>
      <c r="H572" s="4">
        <v>14</v>
      </c>
      <c r="I572" s="4">
        <v>5.0199999999999996</v>
      </c>
      <c r="J572" s="69">
        <f t="shared" si="16"/>
        <v>5.0589517890139426</v>
      </c>
      <c r="K572" s="69">
        <f t="shared" si="15"/>
        <v>10.078951789013942</v>
      </c>
      <c r="L572" s="4">
        <v>71.436000000000007</v>
      </c>
    </row>
    <row r="573" spans="1:12">
      <c r="A573" s="4" t="s">
        <v>226</v>
      </c>
      <c r="B573" s="4">
        <v>2019</v>
      </c>
      <c r="C573" s="5">
        <v>43492</v>
      </c>
      <c r="D573" s="4" t="s">
        <v>66</v>
      </c>
      <c r="E573" s="4" t="s">
        <v>782</v>
      </c>
      <c r="F573" s="4" t="s">
        <v>46</v>
      </c>
      <c r="G573" s="13">
        <f>(C573-VLOOKUP(E573,Riders!$A$2:$C$1999,2,FALSE))/365</f>
        <v>31.715068493150685</v>
      </c>
      <c r="H573" s="4">
        <v>15</v>
      </c>
      <c r="I573" s="4">
        <v>5.01</v>
      </c>
      <c r="J573" s="69">
        <f t="shared" si="16"/>
        <v>5.0860527238308908</v>
      </c>
      <c r="K573" s="69">
        <f t="shared" si="15"/>
        <v>10.096052723830891</v>
      </c>
      <c r="L573" s="4">
        <v>71.314999999999998</v>
      </c>
    </row>
    <row r="574" spans="1:12">
      <c r="A574" s="4" t="s">
        <v>226</v>
      </c>
      <c r="B574" s="4">
        <v>2019</v>
      </c>
      <c r="C574" s="5">
        <v>43492</v>
      </c>
      <c r="D574" s="4" t="s">
        <v>66</v>
      </c>
      <c r="E574" s="4" t="s">
        <v>41</v>
      </c>
      <c r="F574" s="4" t="s">
        <v>42</v>
      </c>
      <c r="G574" s="13">
        <f>(C574-VLOOKUP(E574,Riders!$A$2:$C$1999,2,FALSE))/365</f>
        <v>25.983561643835618</v>
      </c>
      <c r="H574" s="4">
        <v>16</v>
      </c>
      <c r="I574" s="4">
        <v>4.9969999999999999</v>
      </c>
      <c r="J574" s="69">
        <f t="shared" si="16"/>
        <v>5.1020265660504389</v>
      </c>
      <c r="K574" s="69">
        <f t="shared" si="15"/>
        <v>10.099026566050439</v>
      </c>
      <c r="L574" s="4">
        <v>71.293999999999997</v>
      </c>
    </row>
    <row r="575" spans="1:12">
      <c r="A575" s="4" t="s">
        <v>226</v>
      </c>
      <c r="B575" s="4">
        <v>2019</v>
      </c>
      <c r="C575" s="5">
        <v>43492</v>
      </c>
      <c r="D575" s="4" t="s">
        <v>66</v>
      </c>
      <c r="E575" s="4" t="s">
        <v>193</v>
      </c>
      <c r="F575" s="4" t="s">
        <v>31</v>
      </c>
      <c r="G575" s="13">
        <f>(C575-VLOOKUP(E575,Riders!$A$2:$C$1999,2,FALSE))/365</f>
        <v>119.15616438356165</v>
      </c>
      <c r="H575" s="4">
        <v>17</v>
      </c>
      <c r="I575" s="4">
        <v>5.01</v>
      </c>
      <c r="J575" s="69">
        <f t="shared" si="16"/>
        <v>5.1080438448566614</v>
      </c>
      <c r="K575" s="69">
        <f t="shared" si="15"/>
        <v>10.118043844856661</v>
      </c>
      <c r="L575" s="4">
        <v>71.16</v>
      </c>
    </row>
    <row r="576" spans="1:12">
      <c r="A576" s="4" t="s">
        <v>226</v>
      </c>
      <c r="B576" s="4">
        <v>2019</v>
      </c>
      <c r="C576" s="5">
        <v>43492</v>
      </c>
      <c r="D576" s="4" t="s">
        <v>66</v>
      </c>
      <c r="E576" s="4" t="s">
        <v>258</v>
      </c>
      <c r="F576" s="4" t="s">
        <v>256</v>
      </c>
      <c r="G576" s="13">
        <f>(C576-VLOOKUP(E576,Riders!$A$2:$C$1999,2,FALSE))/365</f>
        <v>119.15616438356165</v>
      </c>
      <c r="H576" s="4">
        <v>18</v>
      </c>
      <c r="I576" s="4">
        <v>5.0369999999999999</v>
      </c>
      <c r="J576" s="69">
        <f t="shared" si="16"/>
        <v>5.0890126012601256</v>
      </c>
      <c r="K576" s="69">
        <f t="shared" si="15"/>
        <v>10.126012601260125</v>
      </c>
      <c r="L576" s="4">
        <v>71.103999999999999</v>
      </c>
    </row>
    <row r="577" spans="1:12">
      <c r="A577" s="4" t="s">
        <v>226</v>
      </c>
      <c r="B577" s="4">
        <v>2019</v>
      </c>
      <c r="C577" s="5">
        <v>43492</v>
      </c>
      <c r="D577" s="4" t="s">
        <v>66</v>
      </c>
      <c r="E577" s="4" t="s">
        <v>221</v>
      </c>
      <c r="F577" s="4" t="s">
        <v>227</v>
      </c>
      <c r="G577" s="13" t="e">
        <f>(C577-VLOOKUP(E577,Riders!$A$2:$C$1999,2,FALSE))/365</f>
        <v>#N/A</v>
      </c>
      <c r="H577" s="4">
        <v>19</v>
      </c>
      <c r="I577" s="4">
        <v>5.0199999999999996</v>
      </c>
      <c r="J577" s="69">
        <f t="shared" si="16"/>
        <v>5.1209879012380473</v>
      </c>
      <c r="K577" s="69">
        <f t="shared" si="15"/>
        <v>10.140987901238047</v>
      </c>
      <c r="L577" s="4">
        <v>70.998999999999995</v>
      </c>
    </row>
    <row r="578" spans="1:12">
      <c r="A578" s="4" t="s">
        <v>226</v>
      </c>
      <c r="B578" s="4">
        <v>2019</v>
      </c>
      <c r="C578" s="5">
        <v>43492</v>
      </c>
      <c r="D578" s="4" t="s">
        <v>66</v>
      </c>
      <c r="E578" s="4" t="s">
        <v>219</v>
      </c>
      <c r="F578" s="4" t="s">
        <v>228</v>
      </c>
      <c r="G578" s="13" t="e">
        <f>(C578-VLOOKUP(E578,Riders!$A$2:$C$1999,2,FALSE))/365</f>
        <v>#N/A</v>
      </c>
      <c r="H578" s="4">
        <v>20</v>
      </c>
      <c r="I578" s="4">
        <v>5.0060000000000002</v>
      </c>
      <c r="J578" s="69">
        <f t="shared" si="16"/>
        <v>5.1369879552018034</v>
      </c>
      <c r="K578" s="69">
        <f t="shared" si="15"/>
        <v>10.142987955201804</v>
      </c>
      <c r="L578" s="4">
        <v>70.984999999999999</v>
      </c>
    </row>
    <row r="579" spans="1:12">
      <c r="A579" s="4" t="s">
        <v>226</v>
      </c>
      <c r="B579" s="4">
        <v>2019</v>
      </c>
      <c r="C579" s="5">
        <v>43492</v>
      </c>
      <c r="D579" s="4" t="s">
        <v>66</v>
      </c>
      <c r="E579" s="4" t="s">
        <v>59</v>
      </c>
      <c r="F579" s="4" t="s">
        <v>37</v>
      </c>
      <c r="G579" s="13">
        <f>(C579-VLOOKUP(E579,Riders!$A$2:$C$1999,2,FALSE))/365</f>
        <v>25.208219178082192</v>
      </c>
      <c r="H579" s="4">
        <v>21</v>
      </c>
      <c r="I579" s="4">
        <v>5.0209999999999999</v>
      </c>
      <c r="J579" s="69">
        <f t="shared" si="16"/>
        <v>5.1249895158108343</v>
      </c>
      <c r="K579" s="69">
        <f t="shared" si="15"/>
        <v>10.145989515810834</v>
      </c>
      <c r="L579" s="4">
        <v>70.963999999999999</v>
      </c>
    </row>
    <row r="580" spans="1:12">
      <c r="A580" s="4" t="s">
        <v>226</v>
      </c>
      <c r="B580" s="4">
        <v>2019</v>
      </c>
      <c r="C580" s="5">
        <v>43492</v>
      </c>
      <c r="D580" s="4" t="s">
        <v>66</v>
      </c>
      <c r="E580" s="4" t="s">
        <v>1629</v>
      </c>
      <c r="F580" s="4" t="s">
        <v>42</v>
      </c>
      <c r="G580" s="13" t="e">
        <f>(C580-VLOOKUP(E580,Riders!$A$2:$C$1999,2,FALSE))/365</f>
        <v>#N/A</v>
      </c>
      <c r="H580" s="4">
        <v>22</v>
      </c>
      <c r="I580" s="4">
        <v>5.0279999999999996</v>
      </c>
      <c r="J580" s="69">
        <f t="shared" si="16"/>
        <v>5.1270048659398322</v>
      </c>
      <c r="K580" s="69">
        <f t="shared" si="15"/>
        <v>10.155004865939832</v>
      </c>
      <c r="L580" s="4">
        <v>70.900999999999996</v>
      </c>
    </row>
    <row r="581" spans="1:12">
      <c r="A581" s="4" t="s">
        <v>226</v>
      </c>
      <c r="B581" s="4">
        <v>2019</v>
      </c>
      <c r="C581" s="5">
        <v>43492</v>
      </c>
      <c r="D581" s="4" t="s">
        <v>66</v>
      </c>
      <c r="E581" s="4" t="s">
        <v>1641</v>
      </c>
      <c r="F581" s="4" t="s">
        <v>58</v>
      </c>
      <c r="G581" s="13" t="e">
        <f>(C581-VLOOKUP(E581,Riders!$A$2:$C$1999,2,FALSE))/365</f>
        <v>#N/A</v>
      </c>
      <c r="H581" s="4">
        <v>23</v>
      </c>
      <c r="I581" s="4">
        <v>5.0289999999999999</v>
      </c>
      <c r="J581" s="69">
        <f t="shared" si="16"/>
        <v>5.132024005419213</v>
      </c>
      <c r="K581" s="69">
        <f t="shared" si="15"/>
        <v>10.161024005419213</v>
      </c>
      <c r="L581" s="4">
        <v>70.858999999999995</v>
      </c>
    </row>
    <row r="582" spans="1:12">
      <c r="A582" s="4" t="s">
        <v>226</v>
      </c>
      <c r="B582" s="4">
        <v>2019</v>
      </c>
      <c r="C582" s="5">
        <v>43492</v>
      </c>
      <c r="D582" s="4" t="s">
        <v>66</v>
      </c>
      <c r="E582" s="4" t="s">
        <v>248</v>
      </c>
      <c r="F582" s="4" t="s">
        <v>35</v>
      </c>
      <c r="G582" s="13" t="e">
        <f>(C582-VLOOKUP(E582,Riders!$A$2:$C$1999,2,FALSE))/365</f>
        <v>#N/A</v>
      </c>
      <c r="H582" s="4">
        <v>24</v>
      </c>
      <c r="I582" s="4">
        <v>5.0369999999999999</v>
      </c>
      <c r="J582" s="69">
        <f t="shared" si="16"/>
        <v>5.1290454083361583</v>
      </c>
      <c r="K582" s="69">
        <f t="shared" si="15"/>
        <v>10.166045408336158</v>
      </c>
      <c r="L582" s="4">
        <v>70.823999999999998</v>
      </c>
    </row>
    <row r="583" spans="1:12">
      <c r="A583" s="4" t="s">
        <v>226</v>
      </c>
      <c r="B583" s="4">
        <v>2019</v>
      </c>
      <c r="C583" s="5">
        <v>43492</v>
      </c>
      <c r="D583" s="4" t="s">
        <v>66</v>
      </c>
      <c r="E583" s="4" t="s">
        <v>241</v>
      </c>
      <c r="F583" s="4" t="s">
        <v>35</v>
      </c>
      <c r="G583" s="13">
        <f>(C583-VLOOKUP(E583,Riders!$A$2:$C$1999,2,FALSE))/365</f>
        <v>119.15616438356165</v>
      </c>
      <c r="H583" s="4">
        <v>25</v>
      </c>
      <c r="I583" s="4">
        <v>5.0629999999999997</v>
      </c>
      <c r="J583" s="69">
        <f t="shared" si="16"/>
        <v>5.1309685685969137</v>
      </c>
      <c r="K583" s="69">
        <f t="shared" si="15"/>
        <v>10.193968568596913</v>
      </c>
      <c r="L583" s="4">
        <v>70.63</v>
      </c>
    </row>
    <row r="584" spans="1:12">
      <c r="A584" s="4" t="s">
        <v>226</v>
      </c>
      <c r="B584" s="4">
        <v>2019</v>
      </c>
      <c r="C584" s="5">
        <v>43492</v>
      </c>
      <c r="D584" s="4" t="s">
        <v>66</v>
      </c>
      <c r="E584" s="4" t="s">
        <v>801</v>
      </c>
      <c r="F584" s="4" t="s">
        <v>198</v>
      </c>
      <c r="G584" s="13">
        <f>(C584-VLOOKUP(E584,Riders!$A$2:$C$1999,2,FALSE))/365</f>
        <v>24.912328767123288</v>
      </c>
      <c r="H584" s="4">
        <v>26</v>
      </c>
      <c r="I584" s="4">
        <v>5.0830000000000002</v>
      </c>
      <c r="J584" s="69">
        <f t="shared" si="16"/>
        <v>5.1200694233848694</v>
      </c>
      <c r="K584" s="69">
        <f t="shared" si="15"/>
        <v>10.20306942338487</v>
      </c>
      <c r="L584" s="4">
        <v>70.566999999999993</v>
      </c>
    </row>
    <row r="585" spans="1:12">
      <c r="A585" s="4" t="s">
        <v>226</v>
      </c>
      <c r="B585" s="4">
        <v>2019</v>
      </c>
      <c r="C585" s="5">
        <v>43492</v>
      </c>
      <c r="D585" s="4" t="s">
        <v>66</v>
      </c>
      <c r="E585" s="4" t="s">
        <v>208</v>
      </c>
      <c r="F585" s="4" t="s">
        <v>58</v>
      </c>
      <c r="G585" s="13">
        <f>(C585-VLOOKUP(E585,Riders!$A$2:$C$1999,2,FALSE))/365</f>
        <v>119.15616438356165</v>
      </c>
      <c r="H585" s="4">
        <v>27</v>
      </c>
      <c r="I585" s="4">
        <v>5.1180000000000003</v>
      </c>
      <c r="J585" s="69">
        <f t="shared" si="16"/>
        <v>5.0889747660901605</v>
      </c>
      <c r="K585" s="69">
        <f t="shared" si="15"/>
        <v>10.206974766090161</v>
      </c>
      <c r="L585" s="4">
        <v>70.540000000000006</v>
      </c>
    </row>
    <row r="586" spans="1:12">
      <c r="A586" s="4" t="s">
        <v>226</v>
      </c>
      <c r="B586" s="4">
        <v>2019</v>
      </c>
      <c r="C586" s="5">
        <v>43492</v>
      </c>
      <c r="D586" s="4" t="s">
        <v>66</v>
      </c>
      <c r="E586" s="4" t="s">
        <v>45</v>
      </c>
      <c r="F586" s="4" t="s">
        <v>46</v>
      </c>
      <c r="G586" s="13">
        <f>(C586-VLOOKUP(E586,Riders!$A$2:$C$1999,2,FALSE))/365</f>
        <v>22.945205479452056</v>
      </c>
      <c r="H586" s="4">
        <v>28</v>
      </c>
      <c r="I586" s="4">
        <v>5.0830000000000002</v>
      </c>
      <c r="J586" s="69">
        <f t="shared" si="16"/>
        <v>5.1669857639086612</v>
      </c>
      <c r="K586" s="69">
        <f t="shared" si="15"/>
        <v>10.249985763908661</v>
      </c>
      <c r="L586" s="4">
        <v>70.244</v>
      </c>
    </row>
    <row r="587" spans="1:12">
      <c r="A587" s="4" t="s">
        <v>226</v>
      </c>
      <c r="B587" s="4">
        <v>2019</v>
      </c>
      <c r="C587" s="5">
        <v>43492</v>
      </c>
      <c r="D587" s="4" t="s">
        <v>66</v>
      </c>
      <c r="E587" s="4" t="s">
        <v>229</v>
      </c>
      <c r="F587" s="4" t="s">
        <v>152</v>
      </c>
      <c r="G587" s="13" t="e">
        <f>(C587-VLOOKUP(E587,Riders!$A$2:$C$1999,2,FALSE))/365</f>
        <v>#N/A</v>
      </c>
      <c r="H587" s="4">
        <v>29</v>
      </c>
      <c r="I587" s="4">
        <v>5.0460000000000003</v>
      </c>
      <c r="J587" s="69">
        <f t="shared" si="16"/>
        <v>5.236042127811495</v>
      </c>
      <c r="K587" s="69">
        <f t="shared" si="15"/>
        <v>10.282042127811495</v>
      </c>
      <c r="L587" s="4">
        <v>70.025000000000006</v>
      </c>
    </row>
    <row r="588" spans="1:12">
      <c r="A588" s="4" t="s">
        <v>226</v>
      </c>
      <c r="B588" s="4">
        <v>2019</v>
      </c>
      <c r="C588" s="5">
        <v>43492</v>
      </c>
      <c r="D588" s="4" t="s">
        <v>66</v>
      </c>
      <c r="E588" s="4" t="s">
        <v>62</v>
      </c>
      <c r="F588" s="4" t="s">
        <v>63</v>
      </c>
      <c r="G588" s="13">
        <f>(C588-VLOOKUP(E588,Riders!$A$2:$C$1999,2,FALSE))/365</f>
        <v>29.186301369863013</v>
      </c>
      <c r="H588" s="4">
        <v>30</v>
      </c>
      <c r="I588" s="4">
        <v>5.101</v>
      </c>
      <c r="J588" s="69">
        <f t="shared" si="16"/>
        <v>5.2109360659963899</v>
      </c>
      <c r="K588" s="69">
        <f t="shared" si="15"/>
        <v>10.31193606599639</v>
      </c>
      <c r="L588" s="4">
        <v>69.822000000000003</v>
      </c>
    </row>
    <row r="589" spans="1:12">
      <c r="A589" s="4" t="s">
        <v>226</v>
      </c>
      <c r="B589" s="4">
        <v>2019</v>
      </c>
      <c r="C589" s="5">
        <v>43492</v>
      </c>
      <c r="D589" s="4" t="s">
        <v>66</v>
      </c>
      <c r="E589" s="70" t="s">
        <v>1678</v>
      </c>
      <c r="F589" s="4" t="s">
        <v>29</v>
      </c>
      <c r="G589" s="13" t="e">
        <f>(C589-VLOOKUP(E589,Riders!$A$2:$C$1999,2,FALSE))/365</f>
        <v>#N/A</v>
      </c>
      <c r="H589" s="4">
        <v>31</v>
      </c>
      <c r="I589" s="4">
        <v>5.0999999999999996</v>
      </c>
      <c r="J589" s="69">
        <f t="shared" si="16"/>
        <v>5.2600103600103605</v>
      </c>
      <c r="K589" s="69">
        <f t="shared" ref="K589:K620" si="17">720/L589</f>
        <v>10.36001036001036</v>
      </c>
      <c r="L589" s="4">
        <v>69.498000000000005</v>
      </c>
    </row>
    <row r="590" spans="1:12">
      <c r="A590" s="4" t="s">
        <v>226</v>
      </c>
      <c r="B590" s="4">
        <v>2019</v>
      </c>
      <c r="C590" s="5">
        <v>43492</v>
      </c>
      <c r="D590" s="4" t="s">
        <v>66</v>
      </c>
      <c r="E590" s="4" t="s">
        <v>1284</v>
      </c>
      <c r="F590" s="4" t="s">
        <v>95</v>
      </c>
      <c r="G590" s="13" t="e">
        <f>(C590-VLOOKUP(E590,Riders!$A$2:$C$1999,2,FALSE))/365</f>
        <v>#N/A</v>
      </c>
      <c r="H590" s="4">
        <v>32</v>
      </c>
      <c r="I590" s="4">
        <v>5.2539999999999996</v>
      </c>
      <c r="J590" s="69">
        <f t="shared" si="16"/>
        <v>5.4180422138558697</v>
      </c>
      <c r="K590" s="69">
        <f t="shared" si="17"/>
        <v>10.672042213855869</v>
      </c>
      <c r="L590" s="4">
        <v>67.465999999999994</v>
      </c>
    </row>
    <row r="591" spans="1:12">
      <c r="A591" s="1" t="s">
        <v>225</v>
      </c>
      <c r="B591" s="1">
        <v>2019</v>
      </c>
      <c r="C591" s="2">
        <v>43485</v>
      </c>
      <c r="D591" s="1" t="s">
        <v>66</v>
      </c>
      <c r="E591" s="1" t="s">
        <v>202</v>
      </c>
      <c r="F591" s="1" t="s">
        <v>46</v>
      </c>
      <c r="G591" s="13">
        <f>(C591-VLOOKUP(E591,Riders!$A$2:$C$1999,2,FALSE))/365</f>
        <v>23.520547945205479</v>
      </c>
      <c r="H591" s="1">
        <v>1</v>
      </c>
      <c r="I591" s="1">
        <v>4.8109999999999999</v>
      </c>
      <c r="J591" s="65">
        <f t="shared" si="16"/>
        <v>4.827038123795246</v>
      </c>
      <c r="K591" s="65">
        <f t="shared" si="17"/>
        <v>9.6380381237952459</v>
      </c>
      <c r="L591" s="1">
        <v>74.703999999999994</v>
      </c>
    </row>
    <row r="592" spans="1:12">
      <c r="A592" s="1" t="s">
        <v>225</v>
      </c>
      <c r="B592" s="1">
        <v>2019</v>
      </c>
      <c r="C592" s="2">
        <v>43485</v>
      </c>
      <c r="D592" s="1" t="s">
        <v>66</v>
      </c>
      <c r="E592" s="1" t="s">
        <v>242</v>
      </c>
      <c r="F592" s="1" t="s">
        <v>102</v>
      </c>
      <c r="G592" s="13">
        <f>(C592-VLOOKUP(E592,Riders!$A$2:$C$1999,2,FALSE))/365</f>
        <v>119.13698630136986</v>
      </c>
      <c r="H592" s="1">
        <v>2</v>
      </c>
      <c r="I592" s="1">
        <v>4.7880000000000003</v>
      </c>
      <c r="J592" s="65">
        <f t="shared" si="16"/>
        <v>4.862051600970366</v>
      </c>
      <c r="K592" s="65">
        <f t="shared" si="17"/>
        <v>9.6500516009703663</v>
      </c>
      <c r="L592" s="1">
        <v>74.611000000000004</v>
      </c>
    </row>
    <row r="593" spans="1:12">
      <c r="A593" s="1" t="s">
        <v>225</v>
      </c>
      <c r="B593" s="1">
        <v>2019</v>
      </c>
      <c r="C593" s="2">
        <v>43485</v>
      </c>
      <c r="D593" s="1" t="s">
        <v>66</v>
      </c>
      <c r="E593" s="1" t="s">
        <v>286</v>
      </c>
      <c r="F593" s="1" t="s">
        <v>102</v>
      </c>
      <c r="G593" s="13" t="e">
        <f>(C593-VLOOKUP(E593,Riders!$A$2:$C$1999,2,FALSE))/365</f>
        <v>#N/A</v>
      </c>
      <c r="H593" s="1">
        <v>3</v>
      </c>
      <c r="I593" s="1">
        <v>4.7939999999999996</v>
      </c>
      <c r="J593" s="65">
        <f t="shared" si="16"/>
        <v>4.8690027781132992</v>
      </c>
      <c r="K593" s="65">
        <f t="shared" si="17"/>
        <v>9.6630027781132988</v>
      </c>
      <c r="L593" s="1">
        <v>74.510999999999996</v>
      </c>
    </row>
    <row r="594" spans="1:12">
      <c r="A594" s="1" t="s">
        <v>225</v>
      </c>
      <c r="B594" s="1">
        <v>2019</v>
      </c>
      <c r="C594" s="2">
        <v>43485</v>
      </c>
      <c r="D594" s="1" t="s">
        <v>66</v>
      </c>
      <c r="E594" s="1" t="s">
        <v>129</v>
      </c>
      <c r="F594" s="1" t="s">
        <v>35</v>
      </c>
      <c r="G594" s="13">
        <f>(C594-VLOOKUP(E594,Riders!$A$2:$C$1999,2,FALSE))/365</f>
        <v>27.534246575342465</v>
      </c>
      <c r="H594" s="1">
        <v>4</v>
      </c>
      <c r="I594" s="1">
        <v>4.8159999999999998</v>
      </c>
      <c r="J594" s="65">
        <f t="shared" si="16"/>
        <v>4.8760094766314888</v>
      </c>
      <c r="K594" s="65">
        <f t="shared" si="17"/>
        <v>9.6920094766314886</v>
      </c>
      <c r="L594" s="1">
        <v>74.287999999999997</v>
      </c>
    </row>
    <row r="595" spans="1:12">
      <c r="A595" s="1" t="s">
        <v>225</v>
      </c>
      <c r="B595" s="1">
        <v>2019</v>
      </c>
      <c r="C595" s="2">
        <v>43485</v>
      </c>
      <c r="D595" s="1" t="s">
        <v>66</v>
      </c>
      <c r="E595" s="1" t="s">
        <v>1635</v>
      </c>
      <c r="F595" s="1" t="s">
        <v>35</v>
      </c>
      <c r="G595" s="13">
        <f>(C595-VLOOKUP(E595,Riders!$A$2:$C$1999,2,FALSE))/365</f>
        <v>119.13698630136986</v>
      </c>
      <c r="H595" s="1">
        <v>5</v>
      </c>
      <c r="I595" s="1">
        <v>4.8079999999999998</v>
      </c>
      <c r="J595" s="65">
        <f t="shared" ref="J595:J626" si="18">K595-I595</f>
        <v>4.8840094766314888</v>
      </c>
      <c r="K595" s="65">
        <f t="shared" si="17"/>
        <v>9.6920094766314886</v>
      </c>
      <c r="L595" s="1">
        <v>74.287999999999997</v>
      </c>
    </row>
    <row r="596" spans="1:12">
      <c r="A596" s="1" t="s">
        <v>225</v>
      </c>
      <c r="B596" s="1">
        <v>2019</v>
      </c>
      <c r="C596" s="2">
        <v>43485</v>
      </c>
      <c r="D596" s="1" t="s">
        <v>66</v>
      </c>
      <c r="E596" s="1" t="s">
        <v>755</v>
      </c>
      <c r="F596" s="1" t="s">
        <v>27</v>
      </c>
      <c r="G596" s="13" t="e">
        <f>(C596-VLOOKUP(E596,Riders!$A$2:$C$1999,2,FALSE))/365</f>
        <v>#N/A</v>
      </c>
      <c r="H596" s="1">
        <v>6</v>
      </c>
      <c r="I596" s="1">
        <v>4.8600000000000003</v>
      </c>
      <c r="J596" s="65">
        <f t="shared" si="18"/>
        <v>4.8950401040537601</v>
      </c>
      <c r="K596" s="65">
        <f t="shared" si="17"/>
        <v>9.7550401040537604</v>
      </c>
      <c r="L596" s="1">
        <v>73.808000000000007</v>
      </c>
    </row>
    <row r="597" spans="1:12">
      <c r="A597" s="1" t="s">
        <v>225</v>
      </c>
      <c r="B597" s="1">
        <v>2019</v>
      </c>
      <c r="C597" s="2">
        <v>43485</v>
      </c>
      <c r="D597" s="1" t="s">
        <v>66</v>
      </c>
      <c r="E597" s="1" t="s">
        <v>1640</v>
      </c>
      <c r="F597" s="1" t="s">
        <v>27</v>
      </c>
      <c r="G597" s="13" t="e">
        <f>(C597-VLOOKUP(E597,Riders!$A$2:$C$1999,2,FALSE))/365</f>
        <v>#N/A</v>
      </c>
      <c r="H597" s="1">
        <v>7</v>
      </c>
      <c r="I597" s="1">
        <v>4.8520000000000003</v>
      </c>
      <c r="J597" s="65">
        <f t="shared" si="18"/>
        <v>4.9310074595431885</v>
      </c>
      <c r="K597" s="65">
        <f t="shared" si="17"/>
        <v>9.7830074595431888</v>
      </c>
      <c r="L597" s="1">
        <v>73.596999999999994</v>
      </c>
    </row>
    <row r="598" spans="1:12">
      <c r="A598" s="1" t="s">
        <v>225</v>
      </c>
      <c r="B598" s="1">
        <v>2019</v>
      </c>
      <c r="C598" s="2">
        <v>43485</v>
      </c>
      <c r="D598" s="1" t="s">
        <v>66</v>
      </c>
      <c r="E598" s="1" t="s">
        <v>757</v>
      </c>
      <c r="F598" s="1" t="s">
        <v>82</v>
      </c>
      <c r="G598" s="13" t="e">
        <f>(C598-VLOOKUP(E598,Riders!$A$2:$C$1999,2,FALSE))/365</f>
        <v>#N/A</v>
      </c>
      <c r="H598" s="1">
        <v>8</v>
      </c>
      <c r="I598" s="1">
        <v>4.859</v>
      </c>
      <c r="J598" s="65">
        <f t="shared" si="18"/>
        <v>4.9310576525617318</v>
      </c>
      <c r="K598" s="65">
        <f t="shared" si="17"/>
        <v>9.7900576525617318</v>
      </c>
      <c r="L598" s="1">
        <v>73.543999999999997</v>
      </c>
    </row>
    <row r="599" spans="1:12">
      <c r="A599" s="1" t="s">
        <v>225</v>
      </c>
      <c r="B599" s="1">
        <v>2019</v>
      </c>
      <c r="C599" s="2">
        <v>43485</v>
      </c>
      <c r="D599" s="1" t="s">
        <v>66</v>
      </c>
      <c r="E599" s="1" t="s">
        <v>201</v>
      </c>
      <c r="F599" s="1" t="s">
        <v>39</v>
      </c>
      <c r="G599" s="13" t="e">
        <f>(C599-VLOOKUP(E599,Riders!$A$2:$C$1999,2,FALSE))/365</f>
        <v>#N/A</v>
      </c>
      <c r="H599" s="1">
        <v>9</v>
      </c>
      <c r="I599" s="1">
        <v>4.8600000000000003</v>
      </c>
      <c r="J599" s="65">
        <f t="shared" si="18"/>
        <v>4.9489970300536763</v>
      </c>
      <c r="K599" s="65">
        <f t="shared" si="17"/>
        <v>9.8089970300536766</v>
      </c>
      <c r="L599" s="1">
        <v>73.402000000000001</v>
      </c>
    </row>
    <row r="600" spans="1:12">
      <c r="A600" s="1" t="s">
        <v>225</v>
      </c>
      <c r="B600" s="1">
        <v>2019</v>
      </c>
      <c r="C600" s="2">
        <v>43485</v>
      </c>
      <c r="D600" s="1" t="s">
        <v>66</v>
      </c>
      <c r="E600" s="1" t="s">
        <v>257</v>
      </c>
      <c r="F600" s="1" t="s">
        <v>31</v>
      </c>
      <c r="G600" s="13">
        <f>(C600-VLOOKUP(E600,Riders!$A$2:$C$1999,2,FALSE))/365</f>
        <v>119.13698630136986</v>
      </c>
      <c r="H600" s="1">
        <v>10</v>
      </c>
      <c r="I600" s="1">
        <v>4.883</v>
      </c>
      <c r="J600" s="65">
        <f t="shared" si="18"/>
        <v>4.9900219674738766</v>
      </c>
      <c r="K600" s="65">
        <f t="shared" si="17"/>
        <v>9.8730219674738766</v>
      </c>
      <c r="L600" s="1">
        <v>72.926000000000002</v>
      </c>
    </row>
    <row r="601" spans="1:12">
      <c r="A601" s="1" t="s">
        <v>225</v>
      </c>
      <c r="B601" s="1">
        <v>2019</v>
      </c>
      <c r="C601" s="2">
        <v>43485</v>
      </c>
      <c r="D601" s="1" t="s">
        <v>66</v>
      </c>
      <c r="E601" s="1" t="s">
        <v>213</v>
      </c>
      <c r="F601" s="1" t="s">
        <v>42</v>
      </c>
      <c r="G601" s="13">
        <f>(C601-VLOOKUP(E601,Riders!$A$2:$C$1999,2,FALSE))/365</f>
        <v>119.13698630136986</v>
      </c>
      <c r="H601" s="1">
        <v>11</v>
      </c>
      <c r="I601" s="1">
        <v>4.8680000000000003</v>
      </c>
      <c r="J601" s="65">
        <f t="shared" si="18"/>
        <v>5.0050219674738763</v>
      </c>
      <c r="K601" s="65">
        <f t="shared" si="17"/>
        <v>9.8730219674738766</v>
      </c>
      <c r="L601" s="1">
        <v>72.926000000000002</v>
      </c>
    </row>
    <row r="602" spans="1:12">
      <c r="A602" s="1" t="s">
        <v>225</v>
      </c>
      <c r="B602" s="1">
        <v>2019</v>
      </c>
      <c r="C602" s="2">
        <v>43485</v>
      </c>
      <c r="D602" s="1" t="s">
        <v>66</v>
      </c>
      <c r="E602" s="1" t="s">
        <v>183</v>
      </c>
      <c r="F602" s="1" t="s">
        <v>33</v>
      </c>
      <c r="G602" s="13">
        <f>(C602-VLOOKUP(E602,Riders!$A$2:$C$1999,2,FALSE))/365</f>
        <v>27.567123287671233</v>
      </c>
      <c r="H602" s="1">
        <v>12</v>
      </c>
      <c r="I602" s="1">
        <v>4.931</v>
      </c>
      <c r="J602" s="65">
        <f t="shared" si="18"/>
        <v>4.9879948751859819</v>
      </c>
      <c r="K602" s="65">
        <f t="shared" si="17"/>
        <v>9.918994875185982</v>
      </c>
      <c r="L602" s="1">
        <v>72.587999999999994</v>
      </c>
    </row>
    <row r="603" spans="1:12">
      <c r="A603" s="1" t="s">
        <v>225</v>
      </c>
      <c r="B603" s="1">
        <v>2019</v>
      </c>
      <c r="C603" s="2">
        <v>43485</v>
      </c>
      <c r="D603" s="1" t="s">
        <v>66</v>
      </c>
      <c r="E603" s="1" t="s">
        <v>1689</v>
      </c>
      <c r="F603" s="1" t="s">
        <v>37</v>
      </c>
      <c r="G603" s="13" t="e">
        <f>(C603-VLOOKUP(E603,Riders!$A$2:$C$1999,2,FALSE))/365</f>
        <v>#N/A</v>
      </c>
      <c r="H603" s="1">
        <v>13</v>
      </c>
      <c r="I603" s="1">
        <v>4.9459999999999997</v>
      </c>
      <c r="J603" s="65">
        <f t="shared" si="18"/>
        <v>4.9799688159146367</v>
      </c>
      <c r="K603" s="65">
        <f t="shared" si="17"/>
        <v>9.9259688159146364</v>
      </c>
      <c r="L603" s="1">
        <v>72.537000000000006</v>
      </c>
    </row>
    <row r="604" spans="1:12">
      <c r="A604" s="1" t="s">
        <v>225</v>
      </c>
      <c r="B604" s="1">
        <v>2019</v>
      </c>
      <c r="C604" s="2">
        <v>43485</v>
      </c>
      <c r="D604" s="1" t="s">
        <v>66</v>
      </c>
      <c r="E604" s="1" t="s">
        <v>193</v>
      </c>
      <c r="F604" s="1" t="s">
        <v>31</v>
      </c>
      <c r="G604" s="13">
        <f>(C604-VLOOKUP(E604,Riders!$A$2:$C$1999,2,FALSE))/365</f>
        <v>119.13698630136986</v>
      </c>
      <c r="H604" s="1">
        <v>14</v>
      </c>
      <c r="I604" s="1">
        <v>4.9560000000000004</v>
      </c>
      <c r="J604" s="65">
        <f t="shared" si="18"/>
        <v>5.0030572092508558</v>
      </c>
      <c r="K604" s="65">
        <f t="shared" si="17"/>
        <v>9.9590572092508562</v>
      </c>
      <c r="L604" s="1">
        <v>72.296000000000006</v>
      </c>
    </row>
    <row r="605" spans="1:12">
      <c r="A605" s="1" t="s">
        <v>225</v>
      </c>
      <c r="B605" s="1">
        <v>2019</v>
      </c>
      <c r="C605" s="2">
        <v>43485</v>
      </c>
      <c r="D605" s="1" t="s">
        <v>66</v>
      </c>
      <c r="E605" s="1" t="s">
        <v>41</v>
      </c>
      <c r="F605" s="1" t="s">
        <v>42</v>
      </c>
      <c r="G605" s="13">
        <f>(C605-VLOOKUP(E605,Riders!$A$2:$C$1999,2,FALSE))/365</f>
        <v>25.964383561643835</v>
      </c>
      <c r="H605" s="1">
        <v>15</v>
      </c>
      <c r="I605" s="1">
        <v>4.9359999999999999</v>
      </c>
      <c r="J605" s="65">
        <f t="shared" si="18"/>
        <v>5.0580313423927361</v>
      </c>
      <c r="K605" s="65">
        <f t="shared" si="17"/>
        <v>9.9940313423927361</v>
      </c>
      <c r="L605" s="1">
        <v>72.043000000000006</v>
      </c>
    </row>
    <row r="606" spans="1:12">
      <c r="A606" s="1" t="s">
        <v>225</v>
      </c>
      <c r="B606" s="1">
        <v>2019</v>
      </c>
      <c r="C606" s="2">
        <v>43485</v>
      </c>
      <c r="D606" s="1" t="s">
        <v>66</v>
      </c>
      <c r="E606" s="1" t="s">
        <v>59</v>
      </c>
      <c r="F606" s="1" t="s">
        <v>37</v>
      </c>
      <c r="G606" s="13">
        <f>(C606-VLOOKUP(E606,Riders!$A$2:$C$1999,2,FALSE))/365</f>
        <v>25.18904109589041</v>
      </c>
      <c r="H606" s="1">
        <v>16</v>
      </c>
      <c r="I606" s="1">
        <v>4.9580000000000002</v>
      </c>
      <c r="J606" s="65">
        <f t="shared" si="18"/>
        <v>5.0789415208754445</v>
      </c>
      <c r="K606" s="65">
        <f t="shared" si="17"/>
        <v>10.036941520875445</v>
      </c>
      <c r="L606" s="1">
        <v>71.734999999999999</v>
      </c>
    </row>
    <row r="607" spans="1:12">
      <c r="A607" s="1" t="s">
        <v>225</v>
      </c>
      <c r="B607" s="1">
        <v>2019</v>
      </c>
      <c r="C607" s="2">
        <v>43485</v>
      </c>
      <c r="D607" s="1" t="s">
        <v>66</v>
      </c>
      <c r="E607" s="1" t="s">
        <v>93</v>
      </c>
      <c r="F607" s="1" t="s">
        <v>52</v>
      </c>
      <c r="G607" s="13">
        <f>(C607-VLOOKUP(E607,Riders!$A$2:$C$1999,2,FALSE))/365</f>
        <v>23.167123287671235</v>
      </c>
      <c r="H607" s="1">
        <v>17</v>
      </c>
      <c r="I607" s="1">
        <v>4.9480000000000004</v>
      </c>
      <c r="J607" s="65">
        <f t="shared" si="18"/>
        <v>5.1209442991595218</v>
      </c>
      <c r="K607" s="65">
        <f t="shared" si="17"/>
        <v>10.068944299159522</v>
      </c>
      <c r="L607" s="1">
        <v>71.507000000000005</v>
      </c>
    </row>
    <row r="608" spans="1:12">
      <c r="A608" s="1" t="s">
        <v>225</v>
      </c>
      <c r="B608" s="1">
        <v>2019</v>
      </c>
      <c r="C608" s="2">
        <v>43485</v>
      </c>
      <c r="D608" s="1" t="s">
        <v>66</v>
      </c>
      <c r="E608" s="1" t="s">
        <v>782</v>
      </c>
      <c r="F608" s="1" t="s">
        <v>46</v>
      </c>
      <c r="G608" s="13">
        <f>(C608-VLOOKUP(E608,Riders!$A$2:$C$1999,2,FALSE))/365</f>
        <v>31.695890410958903</v>
      </c>
      <c r="H608" s="1">
        <v>18</v>
      </c>
      <c r="I608" s="1">
        <v>5.0019999999999998</v>
      </c>
      <c r="J608" s="65">
        <f t="shared" si="18"/>
        <v>5.0800567395748741</v>
      </c>
      <c r="K608" s="65">
        <f t="shared" si="17"/>
        <v>10.082056739574874</v>
      </c>
      <c r="L608" s="1">
        <v>71.414000000000001</v>
      </c>
    </row>
    <row r="609" spans="1:12">
      <c r="A609" s="1" t="s">
        <v>225</v>
      </c>
      <c r="B609" s="1">
        <v>2019</v>
      </c>
      <c r="C609" s="2">
        <v>43485</v>
      </c>
      <c r="D609" s="1" t="s">
        <v>66</v>
      </c>
      <c r="E609" s="1" t="s">
        <v>287</v>
      </c>
      <c r="F609" s="1" t="s">
        <v>227</v>
      </c>
      <c r="G609" s="13" t="e">
        <f>(C609-VLOOKUP(E609,Riders!$A$2:$C$1999,2,FALSE))/365</f>
        <v>#N/A</v>
      </c>
      <c r="H609" s="1">
        <v>19</v>
      </c>
      <c r="I609" s="1">
        <v>4.9820000000000002</v>
      </c>
      <c r="J609" s="65">
        <f t="shared" si="18"/>
        <v>5.1160350906719403</v>
      </c>
      <c r="K609" s="65">
        <f t="shared" si="17"/>
        <v>10.09803509067194</v>
      </c>
      <c r="L609" s="1">
        <v>71.301000000000002</v>
      </c>
    </row>
    <row r="610" spans="1:12">
      <c r="A610" s="1" t="s">
        <v>225</v>
      </c>
      <c r="B610" s="1">
        <v>2019</v>
      </c>
      <c r="C610" s="2">
        <v>43485</v>
      </c>
      <c r="D610" s="1" t="s">
        <v>66</v>
      </c>
      <c r="E610" s="1" t="s">
        <v>1641</v>
      </c>
      <c r="F610" s="1" t="s">
        <v>58</v>
      </c>
      <c r="G610" s="13" t="e">
        <f>(C610-VLOOKUP(E610,Riders!$A$2:$C$1999,2,FALSE))/365</f>
        <v>#N/A</v>
      </c>
      <c r="H610" s="1">
        <v>20</v>
      </c>
      <c r="I610" s="1">
        <v>5.0039999999999996</v>
      </c>
      <c r="J610" s="65">
        <f t="shared" si="18"/>
        <v>5.0989944152891979</v>
      </c>
      <c r="K610" s="65">
        <f t="shared" si="17"/>
        <v>10.102994415289198</v>
      </c>
      <c r="L610" s="1">
        <v>71.266000000000005</v>
      </c>
    </row>
    <row r="611" spans="1:12">
      <c r="A611" s="1" t="s">
        <v>225</v>
      </c>
      <c r="B611" s="1">
        <v>2019</v>
      </c>
      <c r="C611" s="2">
        <v>43485</v>
      </c>
      <c r="D611" s="1" t="s">
        <v>66</v>
      </c>
      <c r="E611" s="1" t="s">
        <v>248</v>
      </c>
      <c r="F611" s="1" t="s">
        <v>3099</v>
      </c>
      <c r="G611" s="13" t="e">
        <f>(C611-VLOOKUP(E611,Riders!$A$2:$C$1999,2,FALSE))/365</f>
        <v>#N/A</v>
      </c>
      <c r="H611" s="1">
        <v>21</v>
      </c>
      <c r="I611" s="1">
        <v>5.0149999999999997</v>
      </c>
      <c r="J611" s="65">
        <f t="shared" si="18"/>
        <v>5.1179955668144386</v>
      </c>
      <c r="K611" s="65">
        <f t="shared" si="17"/>
        <v>10.132995566814438</v>
      </c>
      <c r="L611" s="1">
        <v>71.055000000000007</v>
      </c>
    </row>
    <row r="612" spans="1:12">
      <c r="A612" s="1" t="s">
        <v>225</v>
      </c>
      <c r="B612" s="1">
        <v>2019</v>
      </c>
      <c r="C612" s="2">
        <v>43485</v>
      </c>
      <c r="D612" s="1" t="s">
        <v>66</v>
      </c>
      <c r="E612" s="1" t="s">
        <v>208</v>
      </c>
      <c r="F612" s="1" t="s">
        <v>58</v>
      </c>
      <c r="G612" s="13">
        <f>(C612-VLOOKUP(E612,Riders!$A$2:$C$1999,2,FALSE))/365</f>
        <v>119.13698630136986</v>
      </c>
      <c r="H612" s="1">
        <v>22</v>
      </c>
      <c r="I612" s="1">
        <v>5.0140000000000002</v>
      </c>
      <c r="J612" s="65">
        <f t="shared" si="18"/>
        <v>5.1470240054192127</v>
      </c>
      <c r="K612" s="65">
        <f t="shared" si="17"/>
        <v>10.161024005419213</v>
      </c>
      <c r="L612" s="1">
        <v>70.858999999999995</v>
      </c>
    </row>
    <row r="613" spans="1:12">
      <c r="A613" s="1" t="s">
        <v>225</v>
      </c>
      <c r="B613" s="1">
        <v>2019</v>
      </c>
      <c r="C613" s="2">
        <v>43485</v>
      </c>
      <c r="D613" s="1" t="s">
        <v>66</v>
      </c>
      <c r="E613" s="1" t="s">
        <v>209</v>
      </c>
      <c r="F613" s="1" t="s">
        <v>198</v>
      </c>
      <c r="G613" s="13" t="e">
        <f>(C613-VLOOKUP(E613,Riders!$A$2:$C$1999,2,FALSE))/365</f>
        <v>#N/A</v>
      </c>
      <c r="H613" s="1">
        <v>23</v>
      </c>
      <c r="I613" s="1">
        <v>5.04</v>
      </c>
      <c r="J613" s="65">
        <f t="shared" si="18"/>
        <v>5.1290606330240243</v>
      </c>
      <c r="K613" s="65">
        <f t="shared" si="17"/>
        <v>10.169060633024024</v>
      </c>
      <c r="L613" s="1">
        <v>70.802999999999997</v>
      </c>
    </row>
    <row r="614" spans="1:12">
      <c r="A614" s="1" t="s">
        <v>225</v>
      </c>
      <c r="B614" s="1">
        <v>2019</v>
      </c>
      <c r="C614" s="2">
        <v>43485</v>
      </c>
      <c r="D614" s="1" t="s">
        <v>66</v>
      </c>
      <c r="E614" s="1" t="s">
        <v>134</v>
      </c>
      <c r="F614" s="1" t="s">
        <v>216</v>
      </c>
      <c r="G614" s="13">
        <f>(C614-VLOOKUP(E614,Riders!$A$2:$C$1999,2,FALSE))/365</f>
        <v>19.263013698630136</v>
      </c>
      <c r="H614" s="1">
        <v>24</v>
      </c>
      <c r="I614" s="1">
        <v>5.0510000000000002</v>
      </c>
      <c r="J614" s="65">
        <f t="shared" si="18"/>
        <v>5.1510574149120067</v>
      </c>
      <c r="K614" s="65">
        <f t="shared" si="17"/>
        <v>10.202057414912007</v>
      </c>
      <c r="L614" s="1">
        <v>70.573999999999998</v>
      </c>
    </row>
    <row r="615" spans="1:12">
      <c r="A615" s="1" t="s">
        <v>225</v>
      </c>
      <c r="B615" s="1">
        <v>2019</v>
      </c>
      <c r="C615" s="2">
        <v>43485</v>
      </c>
      <c r="D615" s="1" t="s">
        <v>66</v>
      </c>
      <c r="E615" s="1" t="s">
        <v>1727</v>
      </c>
      <c r="F615" s="1" t="s">
        <v>198</v>
      </c>
      <c r="G615" s="13" t="e">
        <f>(C615-VLOOKUP(E615,Riders!$A$2:$C$1999,2,FALSE))/365</f>
        <v>#N/A</v>
      </c>
      <c r="H615" s="1">
        <v>25</v>
      </c>
      <c r="I615" s="1">
        <v>5.0430000000000001</v>
      </c>
      <c r="J615" s="65">
        <f t="shared" si="18"/>
        <v>5.1969271827400325</v>
      </c>
      <c r="K615" s="65">
        <f t="shared" si="17"/>
        <v>10.239927182740033</v>
      </c>
      <c r="L615" s="1">
        <v>70.313000000000002</v>
      </c>
    </row>
    <row r="616" spans="1:12">
      <c r="A616" s="1" t="s">
        <v>225</v>
      </c>
      <c r="B616" s="1">
        <v>2019</v>
      </c>
      <c r="C616" s="2">
        <v>43485</v>
      </c>
      <c r="D616" s="1" t="s">
        <v>66</v>
      </c>
      <c r="E616" s="1" t="s">
        <v>1284</v>
      </c>
      <c r="F616" s="1" t="s">
        <v>95</v>
      </c>
      <c r="G616" s="13" t="e">
        <f>(C616-VLOOKUP(E616,Riders!$A$2:$C$1999,2,FALSE))/365</f>
        <v>#N/A</v>
      </c>
      <c r="H616" s="1">
        <v>26</v>
      </c>
      <c r="I616" s="1">
        <v>5.1239999999999997</v>
      </c>
      <c r="J616" s="65">
        <f t="shared" si="18"/>
        <v>5.2729617767252455</v>
      </c>
      <c r="K616" s="65">
        <f t="shared" si="17"/>
        <v>10.396961776725245</v>
      </c>
      <c r="L616" s="1">
        <v>69.251000000000005</v>
      </c>
    </row>
    <row r="617" spans="1:12">
      <c r="A617" s="4" t="s">
        <v>288</v>
      </c>
      <c r="B617" s="4">
        <v>2018</v>
      </c>
      <c r="C617" s="5">
        <v>43450</v>
      </c>
      <c r="D617" s="4" t="s">
        <v>66</v>
      </c>
      <c r="E617" s="4" t="s">
        <v>92</v>
      </c>
      <c r="F617" s="4" t="s">
        <v>23</v>
      </c>
      <c r="G617" s="13">
        <f>(C617-VLOOKUP(E617,Riders!$A$2:$C$1999,2,FALSE))/365</f>
        <v>21.772602739726029</v>
      </c>
      <c r="H617" s="4">
        <v>1</v>
      </c>
      <c r="I617" s="4">
        <v>4.7850000000000001</v>
      </c>
      <c r="J617" s="69">
        <f t="shared" si="18"/>
        <v>4.8619484826153947</v>
      </c>
      <c r="K617" s="69">
        <f t="shared" si="17"/>
        <v>9.6469484826153948</v>
      </c>
      <c r="L617" s="4">
        <v>74.635000000000005</v>
      </c>
    </row>
    <row r="618" spans="1:12">
      <c r="A618" s="4" t="s">
        <v>288</v>
      </c>
      <c r="B618" s="4">
        <v>2018</v>
      </c>
      <c r="C618" s="5">
        <v>43450</v>
      </c>
      <c r="D618" s="4" t="s">
        <v>66</v>
      </c>
      <c r="E618" s="4" t="s">
        <v>22</v>
      </c>
      <c r="F618" s="4" t="s">
        <v>23</v>
      </c>
      <c r="G618" s="13">
        <f>(C618-VLOOKUP(E618,Riders!$A$2:$C$1999,2,FALSE))/365</f>
        <v>25.769863013698629</v>
      </c>
      <c r="H618" s="4">
        <v>2</v>
      </c>
      <c r="I618" s="4">
        <v>4.8</v>
      </c>
      <c r="J618" s="69">
        <f t="shared" si="18"/>
        <v>4.8890097024666597</v>
      </c>
      <c r="K618" s="69">
        <f t="shared" si="17"/>
        <v>9.6890097024666595</v>
      </c>
      <c r="L618" s="4">
        <v>74.311000000000007</v>
      </c>
    </row>
    <row r="619" spans="1:12">
      <c r="A619" s="4" t="s">
        <v>288</v>
      </c>
      <c r="B619" s="4">
        <v>2018</v>
      </c>
      <c r="C619" s="5">
        <v>43450</v>
      </c>
      <c r="D619" s="4" t="s">
        <v>66</v>
      </c>
      <c r="E619" s="4" t="s">
        <v>106</v>
      </c>
      <c r="F619" s="4" t="s">
        <v>102</v>
      </c>
      <c r="G619" s="13">
        <f>(C619-VLOOKUP(E619,Riders!$A$2:$C$1999,2,FALSE))/365</f>
        <v>26.328767123287673</v>
      </c>
      <c r="H619" s="4">
        <v>3</v>
      </c>
      <c r="I619" s="4">
        <v>4.8419999999999996</v>
      </c>
      <c r="J619" s="69">
        <f t="shared" si="18"/>
        <v>4.8659524310330893</v>
      </c>
      <c r="K619" s="69">
        <f t="shared" si="17"/>
        <v>9.7079524310330889</v>
      </c>
      <c r="L619" s="4">
        <v>74.165999999999997</v>
      </c>
    </row>
    <row r="620" spans="1:12">
      <c r="A620" s="4" t="s">
        <v>288</v>
      </c>
      <c r="B620" s="4">
        <v>2018</v>
      </c>
      <c r="C620" s="5">
        <v>43450</v>
      </c>
      <c r="D620" s="4" t="s">
        <v>66</v>
      </c>
      <c r="E620" s="4" t="s">
        <v>128</v>
      </c>
      <c r="F620" s="4" t="s">
        <v>104</v>
      </c>
      <c r="G620" s="13">
        <f>(C620-VLOOKUP(E620,Riders!$A$2:$C$1999,2,FALSE))/365</f>
        <v>20.243835616438357</v>
      </c>
      <c r="H620" s="4">
        <v>4</v>
      </c>
      <c r="I620" s="4">
        <v>4.7990000000000004</v>
      </c>
      <c r="J620" s="69">
        <f t="shared" si="18"/>
        <v>4.9659627710794352</v>
      </c>
      <c r="K620" s="69">
        <f t="shared" si="17"/>
        <v>9.7649627710794356</v>
      </c>
      <c r="L620" s="4">
        <v>73.733000000000004</v>
      </c>
    </row>
    <row r="621" spans="1:12">
      <c r="A621" s="4" t="s">
        <v>288</v>
      </c>
      <c r="B621" s="4">
        <v>2018</v>
      </c>
      <c r="C621" s="5">
        <v>43450</v>
      </c>
      <c r="D621" s="4" t="s">
        <v>66</v>
      </c>
      <c r="E621" s="4" t="s">
        <v>112</v>
      </c>
      <c r="F621" s="4" t="s">
        <v>75</v>
      </c>
      <c r="G621" s="13">
        <f>(C621-VLOOKUP(E621,Riders!$A$2:$C$1999,2,FALSE))/365</f>
        <v>21.663013698630138</v>
      </c>
      <c r="H621" s="4">
        <v>5</v>
      </c>
      <c r="I621" s="4">
        <v>4.8719999999999999</v>
      </c>
      <c r="J621" s="69">
        <f t="shared" si="18"/>
        <v>4.9360616818101324</v>
      </c>
      <c r="K621" s="69">
        <f t="shared" ref="K621:K651" si="19">720/L621</f>
        <v>9.8080616818101323</v>
      </c>
      <c r="L621" s="4">
        <v>73.409000000000006</v>
      </c>
    </row>
    <row r="622" spans="1:12">
      <c r="A622" s="4" t="s">
        <v>288</v>
      </c>
      <c r="B622" s="4">
        <v>2018</v>
      </c>
      <c r="C622" s="5">
        <v>43450</v>
      </c>
      <c r="D622" s="4" t="s">
        <v>66</v>
      </c>
      <c r="E622" s="4" t="s">
        <v>756</v>
      </c>
      <c r="F622" s="4" t="s">
        <v>109</v>
      </c>
      <c r="G622" s="13">
        <f>(C622-VLOOKUP(E622,Riders!$A$2:$C$1999,2,FALSE))/365</f>
        <v>25.175342465753424</v>
      </c>
      <c r="H622" s="4">
        <v>6</v>
      </c>
      <c r="I622" s="4">
        <v>4.8819999999999997</v>
      </c>
      <c r="J622" s="69">
        <f t="shared" si="18"/>
        <v>4.926997030053677</v>
      </c>
      <c r="K622" s="69">
        <f t="shared" si="19"/>
        <v>9.8089970300536766</v>
      </c>
      <c r="L622" s="4">
        <v>73.402000000000001</v>
      </c>
    </row>
    <row r="623" spans="1:12">
      <c r="A623" s="4" t="s">
        <v>288</v>
      </c>
      <c r="B623" s="4">
        <v>2018</v>
      </c>
      <c r="C623" s="5">
        <v>43450</v>
      </c>
      <c r="D623" s="4" t="s">
        <v>66</v>
      </c>
      <c r="E623" s="4" t="s">
        <v>311</v>
      </c>
      <c r="F623" s="4" t="s">
        <v>113</v>
      </c>
      <c r="G623" s="13">
        <f>(C623-VLOOKUP(E623,Riders!$A$2:$C$1999,2,FALSE))/365</f>
        <v>23.230136986301371</v>
      </c>
      <c r="H623" s="4">
        <v>7</v>
      </c>
      <c r="I623" s="4">
        <v>4.8579999999999997</v>
      </c>
      <c r="J623" s="69">
        <f t="shared" si="18"/>
        <v>4.9530019485739976</v>
      </c>
      <c r="K623" s="69">
        <f t="shared" si="19"/>
        <v>9.8110019485739972</v>
      </c>
      <c r="L623" s="4">
        <v>73.387</v>
      </c>
    </row>
    <row r="624" spans="1:12">
      <c r="A624" s="4" t="s">
        <v>288</v>
      </c>
      <c r="B624" s="4">
        <v>2018</v>
      </c>
      <c r="C624" s="5">
        <v>43450</v>
      </c>
      <c r="D624" s="4" t="s">
        <v>66</v>
      </c>
      <c r="E624" s="4" t="s">
        <v>202</v>
      </c>
      <c r="F624" s="4" t="s">
        <v>46</v>
      </c>
      <c r="G624" s="13">
        <f>(C624-VLOOKUP(E624,Riders!$A$2:$C$1999,2,FALSE))/365</f>
        <v>23.424657534246574</v>
      </c>
      <c r="H624" s="4">
        <v>8</v>
      </c>
      <c r="I624" s="4">
        <v>4.8810000000000002</v>
      </c>
      <c r="J624" s="69">
        <f t="shared" si="18"/>
        <v>4.9309378577269012</v>
      </c>
      <c r="K624" s="69">
        <f t="shared" si="19"/>
        <v>9.8119378577269014</v>
      </c>
      <c r="L624" s="4">
        <v>73.38</v>
      </c>
    </row>
    <row r="625" spans="1:12">
      <c r="A625" s="4" t="s">
        <v>288</v>
      </c>
      <c r="B625" s="4">
        <v>2018</v>
      </c>
      <c r="C625" s="5">
        <v>43450</v>
      </c>
      <c r="D625" s="4" t="s">
        <v>66</v>
      </c>
      <c r="E625" s="4" t="s">
        <v>192</v>
      </c>
      <c r="F625" s="4" t="s">
        <v>113</v>
      </c>
      <c r="G625" s="13" t="e">
        <f>(C625-VLOOKUP(E625,Riders!$A$2:$C$1999,2,FALSE))/365</f>
        <v>#N/A</v>
      </c>
      <c r="H625" s="4">
        <v>9</v>
      </c>
      <c r="I625" s="4">
        <v>4.8890000000000002</v>
      </c>
      <c r="J625" s="69">
        <f t="shared" si="18"/>
        <v>4.957961801994009</v>
      </c>
      <c r="K625" s="69">
        <f t="shared" si="19"/>
        <v>9.8469618019940093</v>
      </c>
      <c r="L625" s="4">
        <v>73.119</v>
      </c>
    </row>
    <row r="626" spans="1:12">
      <c r="A626" s="4" t="s">
        <v>288</v>
      </c>
      <c r="B626" s="4">
        <v>2018</v>
      </c>
      <c r="C626" s="5">
        <v>43450</v>
      </c>
      <c r="D626" s="4" t="s">
        <v>66</v>
      </c>
      <c r="E626" s="4" t="s">
        <v>219</v>
      </c>
      <c r="F626" s="4" t="s">
        <v>228</v>
      </c>
      <c r="G626" s="13" t="e">
        <f>(C626-VLOOKUP(E626,Riders!$A$2:$C$1999,2,FALSE))/365</f>
        <v>#N/A</v>
      </c>
      <c r="H626" s="4">
        <v>10</v>
      </c>
      <c r="I626" s="4">
        <v>4.9009999999999998</v>
      </c>
      <c r="J626" s="69">
        <f t="shared" si="18"/>
        <v>4.9759496687106459</v>
      </c>
      <c r="K626" s="69">
        <f t="shared" si="19"/>
        <v>9.8769496687106457</v>
      </c>
      <c r="L626" s="4">
        <v>72.897000000000006</v>
      </c>
    </row>
    <row r="627" spans="1:12">
      <c r="A627" s="4" t="s">
        <v>288</v>
      </c>
      <c r="B627" s="4">
        <v>2018</v>
      </c>
      <c r="C627" s="5">
        <v>43450</v>
      </c>
      <c r="D627" s="4" t="s">
        <v>66</v>
      </c>
      <c r="E627" s="4" t="s">
        <v>143</v>
      </c>
      <c r="F627" s="4" t="s">
        <v>95</v>
      </c>
      <c r="G627" s="13">
        <f>(C627-VLOOKUP(E627,Riders!$A$2:$C$1999,2,FALSE))/365</f>
        <v>23.704109589041096</v>
      </c>
      <c r="H627" s="4">
        <v>11</v>
      </c>
      <c r="I627" s="4">
        <v>4.8769999999999998</v>
      </c>
      <c r="J627" s="69">
        <f t="shared" ref="J627:J651" si="20">K627-I627</f>
        <v>5.003066964898319</v>
      </c>
      <c r="K627" s="69">
        <f t="shared" si="19"/>
        <v>9.8800669648983188</v>
      </c>
      <c r="L627" s="4">
        <v>72.873999999999995</v>
      </c>
    </row>
    <row r="628" spans="1:12">
      <c r="A628" s="4" t="s">
        <v>288</v>
      </c>
      <c r="B628" s="4">
        <v>2018</v>
      </c>
      <c r="C628" s="5">
        <v>43450</v>
      </c>
      <c r="D628" s="4" t="s">
        <v>66</v>
      </c>
      <c r="E628" s="4" t="s">
        <v>312</v>
      </c>
      <c r="F628" s="4" t="s">
        <v>104</v>
      </c>
      <c r="G628" s="13">
        <f>(C628-VLOOKUP(E628,Riders!$A$2:$C$1999,2,FALSE))/365</f>
        <v>119.04109589041096</v>
      </c>
      <c r="H628" s="4">
        <v>12</v>
      </c>
      <c r="I628" s="4">
        <v>4.8819999999999997</v>
      </c>
      <c r="J628" s="69">
        <f t="shared" si="20"/>
        <v>4.9999654131210551</v>
      </c>
      <c r="K628" s="69">
        <f t="shared" si="19"/>
        <v>9.8819654131210548</v>
      </c>
      <c r="L628" s="4">
        <v>72.86</v>
      </c>
    </row>
    <row r="629" spans="1:12">
      <c r="A629" s="4" t="s">
        <v>288</v>
      </c>
      <c r="B629" s="4">
        <v>2018</v>
      </c>
      <c r="C629" s="5">
        <v>43450</v>
      </c>
      <c r="D629" s="4" t="s">
        <v>66</v>
      </c>
      <c r="E629" s="4" t="s">
        <v>48</v>
      </c>
      <c r="F629" s="4" t="s">
        <v>27</v>
      </c>
      <c r="G629" s="13">
        <f>(C629-VLOOKUP(E629,Riders!$A$2:$C$1999,2,FALSE))/365</f>
        <v>28.098630136986301</v>
      </c>
      <c r="H629" s="4">
        <v>13</v>
      </c>
      <c r="I629" s="4">
        <v>4.9340000000000002</v>
      </c>
      <c r="J629" s="69">
        <f t="shared" si="20"/>
        <v>4.9520359741864626</v>
      </c>
      <c r="K629" s="69">
        <f t="shared" si="19"/>
        <v>9.8860359741864627</v>
      </c>
      <c r="L629" s="4">
        <v>72.83</v>
      </c>
    </row>
    <row r="630" spans="1:12">
      <c r="A630" s="4" t="s">
        <v>288</v>
      </c>
      <c r="B630" s="4">
        <v>2018</v>
      </c>
      <c r="C630" s="5">
        <v>43450</v>
      </c>
      <c r="D630" s="4" t="s">
        <v>66</v>
      </c>
      <c r="E630" s="4" t="s">
        <v>183</v>
      </c>
      <c r="F630" s="4" t="s">
        <v>33</v>
      </c>
      <c r="G630" s="13">
        <f>(C630-VLOOKUP(E630,Riders!$A$2:$C$1999,2,FALSE))/365</f>
        <v>27.471232876712328</v>
      </c>
      <c r="H630" s="4">
        <v>14</v>
      </c>
      <c r="I630" s="4">
        <v>4.8929999999999998</v>
      </c>
      <c r="J630" s="69">
        <f t="shared" si="20"/>
        <v>4.999963629618434</v>
      </c>
      <c r="K630" s="69">
        <f t="shared" si="19"/>
        <v>9.8929636296184338</v>
      </c>
      <c r="L630" s="4">
        <v>72.778999999999996</v>
      </c>
    </row>
    <row r="631" spans="1:12">
      <c r="A631" s="4" t="s">
        <v>288</v>
      </c>
      <c r="B631" s="4">
        <v>2018</v>
      </c>
      <c r="C631" s="5">
        <v>43450</v>
      </c>
      <c r="D631" s="4" t="s">
        <v>66</v>
      </c>
      <c r="E631" s="4" t="s">
        <v>1633</v>
      </c>
      <c r="F631" s="4" t="s">
        <v>29</v>
      </c>
      <c r="G631" s="13" t="e">
        <f>(C631-VLOOKUP(E631,Riders!$A$2:$C$1999,2,FALSE))/365</f>
        <v>#N/A</v>
      </c>
      <c r="H631" s="4">
        <v>15</v>
      </c>
      <c r="I631" s="4">
        <v>4.9109999999999996</v>
      </c>
      <c r="J631" s="69">
        <f t="shared" si="20"/>
        <v>4.9989843091915116</v>
      </c>
      <c r="K631" s="69">
        <f t="shared" si="19"/>
        <v>9.9099843091915112</v>
      </c>
      <c r="L631" s="4">
        <v>72.653999999999996</v>
      </c>
    </row>
    <row r="632" spans="1:12">
      <c r="A632" s="4" t="s">
        <v>288</v>
      </c>
      <c r="B632" s="4">
        <v>2018</v>
      </c>
      <c r="C632" s="5">
        <v>43450</v>
      </c>
      <c r="D632" s="4" t="s">
        <v>66</v>
      </c>
      <c r="E632" s="3" t="s">
        <v>28</v>
      </c>
      <c r="F632" s="4" t="s">
        <v>29</v>
      </c>
      <c r="G632" s="13">
        <f>(C632-VLOOKUP(E632,Riders!$A$2:$C$1999,2,FALSE))/365</f>
        <v>22.994520547945207</v>
      </c>
      <c r="H632" s="4">
        <v>16</v>
      </c>
      <c r="I632" s="4">
        <v>4.9290000000000003</v>
      </c>
      <c r="J632" s="69">
        <f t="shared" si="20"/>
        <v>4.9879455807611262</v>
      </c>
      <c r="K632" s="69">
        <f t="shared" si="19"/>
        <v>9.9169455807611264</v>
      </c>
      <c r="L632" s="4">
        <v>72.602999999999994</v>
      </c>
    </row>
    <row r="633" spans="1:12">
      <c r="A633" s="4" t="s">
        <v>288</v>
      </c>
      <c r="B633" s="4">
        <v>2018</v>
      </c>
      <c r="C633" s="5">
        <v>43450</v>
      </c>
      <c r="D633" s="4" t="s">
        <v>66</v>
      </c>
      <c r="E633" s="4" t="s">
        <v>1689</v>
      </c>
      <c r="F633" s="4" t="s">
        <v>37</v>
      </c>
      <c r="G633" s="13" t="e">
        <f>(C633-VLOOKUP(E633,Riders!$A$2:$C$1999,2,FALSE))/365</f>
        <v>#N/A</v>
      </c>
      <c r="H633" s="4">
        <v>17</v>
      </c>
      <c r="I633" s="4">
        <v>4.9409999999999998</v>
      </c>
      <c r="J633" s="69">
        <f t="shared" si="20"/>
        <v>5.0030646364201372</v>
      </c>
      <c r="K633" s="69">
        <f t="shared" si="19"/>
        <v>9.944064636420137</v>
      </c>
      <c r="L633" s="4">
        <v>72.405000000000001</v>
      </c>
    </row>
    <row r="634" spans="1:12">
      <c r="A634" s="4" t="s">
        <v>288</v>
      </c>
      <c r="B634" s="4">
        <v>2018</v>
      </c>
      <c r="C634" s="5">
        <v>43450</v>
      </c>
      <c r="D634" s="4" t="s">
        <v>66</v>
      </c>
      <c r="E634" s="4" t="s">
        <v>213</v>
      </c>
      <c r="F634" s="4" t="s">
        <v>42</v>
      </c>
      <c r="G634" s="13">
        <f>(C634-VLOOKUP(E634,Riders!$A$2:$C$1999,2,FALSE))/365</f>
        <v>119.04109589041096</v>
      </c>
      <c r="H634" s="4">
        <v>18</v>
      </c>
      <c r="I634" s="4">
        <v>4.9119999999999999</v>
      </c>
      <c r="J634" s="69">
        <f t="shared" si="20"/>
        <v>5.0409997235277855</v>
      </c>
      <c r="K634" s="69">
        <f t="shared" si="19"/>
        <v>9.9529997235277854</v>
      </c>
      <c r="L634" s="4">
        <v>72.34</v>
      </c>
    </row>
    <row r="635" spans="1:12">
      <c r="A635" s="4" t="s">
        <v>288</v>
      </c>
      <c r="B635" s="4">
        <v>2018</v>
      </c>
      <c r="C635" s="5">
        <v>43450</v>
      </c>
      <c r="D635" s="4" t="s">
        <v>66</v>
      </c>
      <c r="E635" s="4" t="s">
        <v>26</v>
      </c>
      <c r="F635" s="4" t="s">
        <v>27</v>
      </c>
      <c r="G635" s="13">
        <f>(C635-VLOOKUP(E635,Riders!$A$2:$C$1999,2,FALSE))/365</f>
        <v>21.230136986301371</v>
      </c>
      <c r="H635" s="4">
        <v>19</v>
      </c>
      <c r="I635" s="4">
        <v>4.9400000000000004</v>
      </c>
      <c r="J635" s="69">
        <f t="shared" si="20"/>
        <v>5.0540313423927357</v>
      </c>
      <c r="K635" s="69">
        <f t="shared" si="19"/>
        <v>9.9940313423927361</v>
      </c>
      <c r="L635" s="4">
        <v>72.043000000000006</v>
      </c>
    </row>
    <row r="636" spans="1:12">
      <c r="A636" s="4" t="s">
        <v>288</v>
      </c>
      <c r="B636" s="4">
        <v>2018</v>
      </c>
      <c r="C636" s="5">
        <v>43450</v>
      </c>
      <c r="D636" s="4" t="s">
        <v>66</v>
      </c>
      <c r="E636" s="4" t="s">
        <v>100</v>
      </c>
      <c r="F636" s="4" t="s">
        <v>44</v>
      </c>
      <c r="G636" s="13">
        <f>(C636-VLOOKUP(E636,Riders!$A$2:$C$1999,2,FALSE))/365</f>
        <v>20.147945205479452</v>
      </c>
      <c r="H636" s="4">
        <v>20</v>
      </c>
      <c r="I636" s="4">
        <v>5.0270000000000001</v>
      </c>
      <c r="J636" s="69">
        <f t="shared" si="20"/>
        <v>5.0149810597079467</v>
      </c>
      <c r="K636" s="69">
        <f t="shared" si="19"/>
        <v>10.041981059707947</v>
      </c>
      <c r="L636" s="4">
        <v>71.698999999999998</v>
      </c>
    </row>
    <row r="637" spans="1:12">
      <c r="A637" s="4" t="s">
        <v>288</v>
      </c>
      <c r="B637" s="4">
        <v>2018</v>
      </c>
      <c r="C637" s="5">
        <v>43450</v>
      </c>
      <c r="D637" s="4" t="s">
        <v>66</v>
      </c>
      <c r="E637" s="4" t="s">
        <v>196</v>
      </c>
      <c r="F637" s="4" t="s">
        <v>52</v>
      </c>
      <c r="G637" s="13">
        <f>(C637-VLOOKUP(E637,Riders!$A$2:$C$1999,2,FALSE))/365</f>
        <v>119.04109589041096</v>
      </c>
      <c r="H637" s="4">
        <v>21</v>
      </c>
      <c r="I637" s="4">
        <v>4.9580000000000002</v>
      </c>
      <c r="J637" s="69">
        <f t="shared" si="20"/>
        <v>5.087063269947123</v>
      </c>
      <c r="K637" s="69">
        <f t="shared" si="19"/>
        <v>10.045063269947123</v>
      </c>
      <c r="L637" s="4">
        <v>71.677000000000007</v>
      </c>
    </row>
    <row r="638" spans="1:12">
      <c r="A638" s="4" t="s">
        <v>288</v>
      </c>
      <c r="B638" s="4">
        <v>2018</v>
      </c>
      <c r="C638" s="5">
        <v>43450</v>
      </c>
      <c r="D638" s="4" t="s">
        <v>66</v>
      </c>
      <c r="E638" s="4" t="s">
        <v>757</v>
      </c>
      <c r="F638" s="4" t="s">
        <v>82</v>
      </c>
      <c r="G638" s="13" t="e">
        <f>(C638-VLOOKUP(E638,Riders!$A$2:$C$1999,2,FALSE))/365</f>
        <v>#N/A</v>
      </c>
      <c r="H638" s="4">
        <v>22</v>
      </c>
      <c r="I638" s="4">
        <v>4.9790000000000001</v>
      </c>
      <c r="J638" s="69">
        <f t="shared" si="20"/>
        <v>5.1050336134453778</v>
      </c>
      <c r="K638" s="69">
        <f t="shared" si="19"/>
        <v>10.084033613445378</v>
      </c>
      <c r="L638" s="4">
        <v>71.400000000000006</v>
      </c>
    </row>
    <row r="639" spans="1:12">
      <c r="A639" s="4" t="s">
        <v>288</v>
      </c>
      <c r="B639" s="4">
        <v>2018</v>
      </c>
      <c r="C639" s="5">
        <v>43450</v>
      </c>
      <c r="D639" s="4" t="s">
        <v>66</v>
      </c>
      <c r="E639" s="4" t="s">
        <v>258</v>
      </c>
      <c r="F639" s="4" t="s">
        <v>256</v>
      </c>
      <c r="G639" s="13">
        <f>(C639-VLOOKUP(E639,Riders!$A$2:$C$1999,2,FALSE))/365</f>
        <v>119.04109589041096</v>
      </c>
      <c r="H639" s="4">
        <v>23</v>
      </c>
      <c r="I639" s="4">
        <v>5.0119999999999996</v>
      </c>
      <c r="J639" s="69">
        <f t="shared" si="20"/>
        <v>5.0819296228795752</v>
      </c>
      <c r="K639" s="69">
        <f t="shared" si="19"/>
        <v>10.093929622879575</v>
      </c>
      <c r="L639" s="4">
        <v>71.33</v>
      </c>
    </row>
    <row r="640" spans="1:12">
      <c r="A640" s="4" t="s">
        <v>288</v>
      </c>
      <c r="B640" s="4">
        <v>2018</v>
      </c>
      <c r="C640" s="5">
        <v>43450</v>
      </c>
      <c r="D640" s="4" t="s">
        <v>66</v>
      </c>
      <c r="E640" s="4" t="s">
        <v>93</v>
      </c>
      <c r="F640" s="4" t="s">
        <v>52</v>
      </c>
      <c r="G640" s="13">
        <f>(C640-VLOOKUP(E640,Riders!$A$2:$C$1999,2,FALSE))/365</f>
        <v>23.07123287671233</v>
      </c>
      <c r="H640" s="4">
        <v>24</v>
      </c>
      <c r="I640" s="4">
        <v>4.9770000000000003</v>
      </c>
      <c r="J640" s="69">
        <f t="shared" si="20"/>
        <v>5.1299653836435599</v>
      </c>
      <c r="K640" s="69">
        <f t="shared" si="19"/>
        <v>10.10696538364356</v>
      </c>
      <c r="L640" s="4">
        <v>71.238</v>
      </c>
    </row>
    <row r="641" spans="1:12">
      <c r="A641" s="4" t="s">
        <v>288</v>
      </c>
      <c r="B641" s="4">
        <v>2018</v>
      </c>
      <c r="C641" s="5">
        <v>43450</v>
      </c>
      <c r="D641" s="4" t="s">
        <v>66</v>
      </c>
      <c r="E641" s="4" t="s">
        <v>289</v>
      </c>
      <c r="F641" s="4" t="s">
        <v>207</v>
      </c>
      <c r="G641" s="13" t="e">
        <f>(C641-VLOOKUP(E641,Riders!$A$2:$C$1999,2,FALSE))/365</f>
        <v>#N/A</v>
      </c>
      <c r="H641" s="4">
        <v>25</v>
      </c>
      <c r="I641" s="4">
        <v>5.0110000000000001</v>
      </c>
      <c r="J641" s="69">
        <f t="shared" si="20"/>
        <v>5.0969586135250102</v>
      </c>
      <c r="K641" s="69">
        <f t="shared" si="19"/>
        <v>10.10795861352501</v>
      </c>
      <c r="L641" s="4">
        <v>71.230999999999995</v>
      </c>
    </row>
    <row r="642" spans="1:12">
      <c r="A642" s="4" t="s">
        <v>288</v>
      </c>
      <c r="B642" s="4">
        <v>2018</v>
      </c>
      <c r="C642" s="5">
        <v>43450</v>
      </c>
      <c r="D642" s="4" t="s">
        <v>66</v>
      </c>
      <c r="E642" s="4" t="s">
        <v>377</v>
      </c>
      <c r="F642" s="4" t="s">
        <v>198</v>
      </c>
      <c r="G642" s="13" t="e">
        <f>(C642-VLOOKUP(E642,Riders!$A$2:$C$1999,2,FALSE))/365</f>
        <v>#N/A</v>
      </c>
      <c r="H642" s="4">
        <v>26</v>
      </c>
      <c r="I642" s="4">
        <v>4.9969999999999999</v>
      </c>
      <c r="J642" s="69">
        <f t="shared" si="20"/>
        <v>5.1369939196036487</v>
      </c>
      <c r="K642" s="69">
        <f t="shared" si="19"/>
        <v>10.133993919603649</v>
      </c>
      <c r="L642" s="4">
        <v>71.048000000000002</v>
      </c>
    </row>
    <row r="643" spans="1:12">
      <c r="A643" s="4" t="s">
        <v>288</v>
      </c>
      <c r="B643" s="4">
        <v>2018</v>
      </c>
      <c r="C643" s="5">
        <v>43450</v>
      </c>
      <c r="D643" s="4" t="s">
        <v>66</v>
      </c>
      <c r="E643" s="4" t="s">
        <v>215</v>
      </c>
      <c r="F643" s="4" t="s">
        <v>216</v>
      </c>
      <c r="G643" s="13">
        <f>(C643-VLOOKUP(E643,Riders!$A$2:$C$1999,2,FALSE))/365</f>
        <v>119.04109589041096</v>
      </c>
      <c r="H643" s="4">
        <v>27</v>
      </c>
      <c r="I643" s="4">
        <v>5</v>
      </c>
      <c r="J643" s="69">
        <f t="shared" si="20"/>
        <v>5.1379892987890745</v>
      </c>
      <c r="K643" s="69">
        <f t="shared" si="19"/>
        <v>10.137989298789075</v>
      </c>
      <c r="L643" s="4">
        <v>71.02</v>
      </c>
    </row>
    <row r="644" spans="1:12">
      <c r="A644" s="4" t="s">
        <v>288</v>
      </c>
      <c r="B644" s="4">
        <v>2018</v>
      </c>
      <c r="C644" s="5">
        <v>43450</v>
      </c>
      <c r="D644" s="4" t="s">
        <v>66</v>
      </c>
      <c r="E644" s="4" t="s">
        <v>59</v>
      </c>
      <c r="F644" s="4" t="s">
        <v>37</v>
      </c>
      <c r="G644" s="13">
        <f>(C644-VLOOKUP(E644,Riders!$A$2:$C$1999,2,FALSE))/365</f>
        <v>25.093150684931508</v>
      </c>
      <c r="H644" s="4">
        <v>28</v>
      </c>
      <c r="I644" s="4">
        <v>5.0220000000000002</v>
      </c>
      <c r="J644" s="69">
        <f t="shared" si="20"/>
        <v>5.1249904308243028</v>
      </c>
      <c r="K644" s="69">
        <f t="shared" si="19"/>
        <v>10.146990430824303</v>
      </c>
      <c r="L644" s="4">
        <v>70.956999999999994</v>
      </c>
    </row>
    <row r="645" spans="1:12">
      <c r="A645" s="4" t="s">
        <v>288</v>
      </c>
      <c r="B645" s="4">
        <v>2018</v>
      </c>
      <c r="C645" s="5">
        <v>43450</v>
      </c>
      <c r="D645" s="4" t="s">
        <v>66</v>
      </c>
      <c r="E645" s="4" t="s">
        <v>313</v>
      </c>
      <c r="F645" s="4" t="s">
        <v>42</v>
      </c>
      <c r="G645" s="13" t="e">
        <f>(C645-VLOOKUP(E645,Riders!$A$2:$C$1999,2,FALSE))/365</f>
        <v>#N/A</v>
      </c>
      <c r="H645" s="4">
        <v>29</v>
      </c>
      <c r="I645" s="4">
        <v>5.0570000000000004</v>
      </c>
      <c r="J645" s="69">
        <f t="shared" si="20"/>
        <v>5.1080407307534834</v>
      </c>
      <c r="K645" s="69">
        <f t="shared" si="19"/>
        <v>10.165040730753484</v>
      </c>
      <c r="L645" s="4">
        <v>70.831000000000003</v>
      </c>
    </row>
    <row r="646" spans="1:12">
      <c r="A646" s="4" t="s">
        <v>288</v>
      </c>
      <c r="B646" s="4">
        <v>2018</v>
      </c>
      <c r="C646" s="5">
        <v>43450</v>
      </c>
      <c r="D646" s="4" t="s">
        <v>66</v>
      </c>
      <c r="E646" s="4" t="s">
        <v>3120</v>
      </c>
      <c r="F646" s="4" t="s">
        <v>154</v>
      </c>
      <c r="G646" s="13" t="e">
        <f>(C646-VLOOKUP(E646,Riders!$A$2:$C$1999,2,FALSE))/365</f>
        <v>#N/A</v>
      </c>
      <c r="H646" s="4">
        <v>30</v>
      </c>
      <c r="I646" s="4">
        <v>5.03</v>
      </c>
      <c r="J646" s="69">
        <f t="shared" si="20"/>
        <v>5.1350407307534836</v>
      </c>
      <c r="K646" s="69">
        <f t="shared" si="19"/>
        <v>10.165040730753484</v>
      </c>
      <c r="L646" s="4">
        <v>70.831000000000003</v>
      </c>
    </row>
    <row r="647" spans="1:12">
      <c r="A647" s="4" t="s">
        <v>288</v>
      </c>
      <c r="B647" s="4">
        <v>2018</v>
      </c>
      <c r="C647" s="5">
        <v>43450</v>
      </c>
      <c r="D647" s="4" t="s">
        <v>66</v>
      </c>
      <c r="E647" s="4" t="s">
        <v>801</v>
      </c>
      <c r="F647" s="4" t="s">
        <v>198</v>
      </c>
      <c r="G647" s="13">
        <f>(C647-VLOOKUP(E647,Riders!$A$2:$C$1999,2,FALSE))/365</f>
        <v>24.797260273972604</v>
      </c>
      <c r="H647" s="4">
        <v>31</v>
      </c>
      <c r="I647" s="4">
        <v>5.0250000000000004</v>
      </c>
      <c r="J647" s="69">
        <f t="shared" si="20"/>
        <v>5.1410454083361579</v>
      </c>
      <c r="K647" s="69">
        <f t="shared" si="19"/>
        <v>10.166045408336158</v>
      </c>
      <c r="L647" s="4">
        <v>70.823999999999998</v>
      </c>
    </row>
    <row r="648" spans="1:12">
      <c r="A648" s="4" t="s">
        <v>288</v>
      </c>
      <c r="B648" s="4">
        <v>2018</v>
      </c>
      <c r="C648" s="5">
        <v>43450</v>
      </c>
      <c r="D648" s="4" t="s">
        <v>66</v>
      </c>
      <c r="E648" s="4" t="s">
        <v>167</v>
      </c>
      <c r="F648" s="4" t="s">
        <v>46</v>
      </c>
      <c r="G648" s="13">
        <f>(C648-VLOOKUP(E648,Riders!$A$2:$C$1999,2,FALSE))/365</f>
        <v>28.956164383561642</v>
      </c>
      <c r="H648" s="4">
        <v>32</v>
      </c>
      <c r="I648" s="4">
        <v>5.0519999999999996</v>
      </c>
      <c r="J648" s="69">
        <f t="shared" si="20"/>
        <v>5.1199339389401413</v>
      </c>
      <c r="K648" s="69">
        <f t="shared" si="19"/>
        <v>10.171933938940141</v>
      </c>
      <c r="L648" s="4">
        <v>70.783000000000001</v>
      </c>
    </row>
    <row r="649" spans="1:12">
      <c r="A649" s="4" t="s">
        <v>288</v>
      </c>
      <c r="B649" s="4">
        <v>2018</v>
      </c>
      <c r="C649" s="5">
        <v>43450</v>
      </c>
      <c r="D649" s="4" t="s">
        <v>66</v>
      </c>
      <c r="E649" s="4" t="s">
        <v>229</v>
      </c>
      <c r="F649" s="4" t="s">
        <v>152</v>
      </c>
      <c r="G649" s="13" t="e">
        <f>(C649-VLOOKUP(E649,Riders!$A$2:$C$1999,2,FALSE))/365</f>
        <v>#N/A</v>
      </c>
      <c r="H649" s="4">
        <v>33</v>
      </c>
      <c r="I649" s="4">
        <v>5.0750000000000002</v>
      </c>
      <c r="J649" s="69">
        <f t="shared" si="20"/>
        <v>5.172943294713769</v>
      </c>
      <c r="K649" s="69">
        <f t="shared" si="19"/>
        <v>10.247943294713769</v>
      </c>
      <c r="L649" s="4">
        <v>70.257999999999996</v>
      </c>
    </row>
    <row r="650" spans="1:12">
      <c r="A650" s="4" t="s">
        <v>288</v>
      </c>
      <c r="B650" s="4">
        <v>2018</v>
      </c>
      <c r="C650" s="5">
        <v>43450</v>
      </c>
      <c r="D650" s="4" t="s">
        <v>66</v>
      </c>
      <c r="E650" s="4" t="s">
        <v>1284</v>
      </c>
      <c r="F650" s="4" t="s">
        <v>95</v>
      </c>
      <c r="G650" s="13" t="e">
        <f>(C650-VLOOKUP(E650,Riders!$A$2:$C$1999,2,FALSE))/365</f>
        <v>#N/A</v>
      </c>
      <c r="H650" s="4">
        <v>34</v>
      </c>
      <c r="I650" s="4">
        <v>5.0679999999999996</v>
      </c>
      <c r="J650" s="69">
        <f t="shared" si="20"/>
        <v>5.2030413694721833</v>
      </c>
      <c r="K650" s="69">
        <f t="shared" si="19"/>
        <v>10.271041369472183</v>
      </c>
      <c r="L650" s="4">
        <v>70.099999999999994</v>
      </c>
    </row>
    <row r="651" spans="1:12">
      <c r="A651" s="4" t="s">
        <v>288</v>
      </c>
      <c r="B651" s="4">
        <v>2018</v>
      </c>
      <c r="C651" s="5">
        <v>43450</v>
      </c>
      <c r="D651" s="4" t="s">
        <v>66</v>
      </c>
      <c r="E651" s="4" t="s">
        <v>3121</v>
      </c>
      <c r="F651" s="4" t="s">
        <v>224</v>
      </c>
      <c r="G651" s="13" t="e">
        <f>(C651-VLOOKUP(E651,Riders!$A$2:$C$1999,2,FALSE))/365</f>
        <v>#N/A</v>
      </c>
      <c r="H651" s="4">
        <v>35</v>
      </c>
      <c r="I651" s="4">
        <v>5.0869999999999997</v>
      </c>
      <c r="J651" s="69">
        <f t="shared" si="20"/>
        <v>5.2119558003146906</v>
      </c>
      <c r="K651" s="69">
        <f t="shared" si="19"/>
        <v>10.29895580031469</v>
      </c>
      <c r="L651" s="4">
        <v>69.91</v>
      </c>
    </row>
    <row r="652" spans="1:12">
      <c r="A652" s="1" t="s">
        <v>217</v>
      </c>
      <c r="B652" s="1">
        <v>2018</v>
      </c>
      <c r="C652" s="2">
        <v>43436</v>
      </c>
      <c r="D652" s="1" t="s">
        <v>66</v>
      </c>
      <c r="E652" s="1" t="s">
        <v>202</v>
      </c>
      <c r="F652" s="1" t="s">
        <v>46</v>
      </c>
      <c r="G652" s="13">
        <f>(C652-VLOOKUP(E652,Riders!$A$2:$C$1999,2,FALSE))/365</f>
        <v>23.386301369863013</v>
      </c>
      <c r="H652" s="1"/>
      <c r="I652" s="1">
        <v>4.7770000000000001</v>
      </c>
      <c r="J652" s="65">
        <v>4.8070266222961733</v>
      </c>
      <c r="K652" s="65">
        <v>9.5840266222961734</v>
      </c>
      <c r="L652" s="1">
        <v>75.125</v>
      </c>
    </row>
    <row r="653" spans="1:12">
      <c r="A653" s="1" t="s">
        <v>217</v>
      </c>
      <c r="B653" s="1">
        <v>2018</v>
      </c>
      <c r="C653" s="2">
        <v>43436</v>
      </c>
      <c r="D653" s="1" t="s">
        <v>66</v>
      </c>
      <c r="E653" s="1" t="s">
        <v>22</v>
      </c>
      <c r="F653" s="1" t="s">
        <v>23</v>
      </c>
      <c r="G653" s="13">
        <f>(C653-VLOOKUP(E653,Riders!$A$2:$C$1999,2,FALSE))/365</f>
        <v>25.731506849315068</v>
      </c>
      <c r="H653" s="1"/>
      <c r="I653" s="1">
        <v>4.7699999999999996</v>
      </c>
      <c r="J653" s="65">
        <v>4.8200263725725243</v>
      </c>
      <c r="K653" s="65">
        <v>9.5900263725725239</v>
      </c>
      <c r="L653" s="1">
        <v>75.078000000000003</v>
      </c>
    </row>
    <row r="654" spans="1:12">
      <c r="A654" s="1" t="s">
        <v>217</v>
      </c>
      <c r="B654" s="1">
        <v>2018</v>
      </c>
      <c r="C654" s="2">
        <v>43436</v>
      </c>
      <c r="D654" s="1" t="s">
        <v>66</v>
      </c>
      <c r="E654" s="1" t="s">
        <v>106</v>
      </c>
      <c r="F654" s="1" t="s">
        <v>102</v>
      </c>
      <c r="G654" s="13">
        <f>(C654-VLOOKUP(E654,Riders!$A$2:$C$1999,2,FALSE))/365</f>
        <v>26.290410958904111</v>
      </c>
      <c r="H654" s="1"/>
      <c r="I654" s="1">
        <v>4.7949999999999999</v>
      </c>
      <c r="J654" s="65">
        <v>4.8639841968286337</v>
      </c>
      <c r="K654" s="65">
        <v>9.6589841968286336</v>
      </c>
      <c r="L654" s="1">
        <v>74.542000000000002</v>
      </c>
    </row>
    <row r="655" spans="1:12">
      <c r="A655" s="1" t="s">
        <v>217</v>
      </c>
      <c r="B655" s="1">
        <v>2018</v>
      </c>
      <c r="C655" s="2">
        <v>43436</v>
      </c>
      <c r="D655" s="1" t="s">
        <v>66</v>
      </c>
      <c r="E655" s="1" t="s">
        <v>1280</v>
      </c>
      <c r="F655" s="1" t="s">
        <v>27</v>
      </c>
      <c r="G655" s="13" t="e">
        <f>(C655-VLOOKUP(E655,Riders!$A$2:$C$1999,2,FALSE))/365</f>
        <v>#N/A</v>
      </c>
      <c r="H655" s="1"/>
      <c r="I655" s="1">
        <v>4.8010000000000002</v>
      </c>
      <c r="J655" s="65">
        <v>4.9030271712760793</v>
      </c>
      <c r="K655" s="65">
        <v>9.7040271712760795</v>
      </c>
      <c r="L655" s="1">
        <v>74.195999999999998</v>
      </c>
    </row>
    <row r="656" spans="1:12">
      <c r="A656" s="1" t="s">
        <v>217</v>
      </c>
      <c r="B656" s="1">
        <v>2018</v>
      </c>
      <c r="C656" s="2">
        <v>43436</v>
      </c>
      <c r="D656" s="1" t="s">
        <v>66</v>
      </c>
      <c r="E656" s="1" t="s">
        <v>1634</v>
      </c>
      <c r="F656" s="1" t="s">
        <v>228</v>
      </c>
      <c r="G656" s="13" t="e">
        <f>(C656-VLOOKUP(E656,Riders!$A$2:$C$1999,2,FALSE))/365</f>
        <v>#N/A</v>
      </c>
      <c r="H656" s="1"/>
      <c r="I656" s="1">
        <v>4.8259999999999996</v>
      </c>
      <c r="J656" s="65">
        <v>4.9310230238640509</v>
      </c>
      <c r="K656" s="65">
        <v>9.7570230238640505</v>
      </c>
      <c r="L656" s="1">
        <v>73.793000000000006</v>
      </c>
    </row>
    <row r="657" spans="1:12">
      <c r="A657" s="1" t="s">
        <v>217</v>
      </c>
      <c r="B657" s="1">
        <v>2018</v>
      </c>
      <c r="C657" s="2">
        <v>43436</v>
      </c>
      <c r="D657" s="1" t="s">
        <v>66</v>
      </c>
      <c r="E657" s="1" t="s">
        <v>128</v>
      </c>
      <c r="F657" s="1" t="s">
        <v>104</v>
      </c>
      <c r="G657" s="13">
        <f>(C657-VLOOKUP(E657,Riders!$A$2:$C$1999,2,FALSE))/365</f>
        <v>20.205479452054796</v>
      </c>
      <c r="H657" s="1"/>
      <c r="I657" s="1">
        <v>4.8019999999999996</v>
      </c>
      <c r="J657" s="65">
        <v>4.962962771079436</v>
      </c>
      <c r="K657" s="65">
        <v>9.7649627710794356</v>
      </c>
      <c r="L657" s="1">
        <v>73.733000000000004</v>
      </c>
    </row>
    <row r="658" spans="1:12">
      <c r="A658" s="1" t="s">
        <v>217</v>
      </c>
      <c r="B658" s="1">
        <v>2018</v>
      </c>
      <c r="C658" s="2">
        <v>43436</v>
      </c>
      <c r="D658" s="1" t="s">
        <v>66</v>
      </c>
      <c r="E658" s="1" t="s">
        <v>96</v>
      </c>
      <c r="F658" s="1" t="s">
        <v>27</v>
      </c>
      <c r="G658" s="13">
        <f>(C658-VLOOKUP(E658,Riders!$A$2:$C$1999,2,FALSE))/365</f>
        <v>19.876712328767123</v>
      </c>
      <c r="H658" s="1"/>
      <c r="I658" s="1">
        <v>4.8559999999999999</v>
      </c>
      <c r="J658" s="65">
        <v>4.912009768009769</v>
      </c>
      <c r="K658" s="65">
        <v>9.7680097680097688</v>
      </c>
      <c r="L658" s="1">
        <v>73.709999999999994</v>
      </c>
    </row>
    <row r="659" spans="1:12">
      <c r="A659" s="1" t="s">
        <v>217</v>
      </c>
      <c r="B659" s="1">
        <v>2018</v>
      </c>
      <c r="C659" s="2">
        <v>43436</v>
      </c>
      <c r="D659" s="1" t="s">
        <v>66</v>
      </c>
      <c r="E659" s="1" t="s">
        <v>201</v>
      </c>
      <c r="F659" s="1" t="s">
        <v>39</v>
      </c>
      <c r="G659" s="13" t="e">
        <f>(C659-VLOOKUP(E659,Riders!$A$2:$C$1999,2,FALSE))/365</f>
        <v>#N/A</v>
      </c>
      <c r="H659" s="1"/>
      <c r="I659" s="1">
        <v>4.8449999999999998</v>
      </c>
      <c r="J659" s="65">
        <v>4.9289767868051308</v>
      </c>
      <c r="K659" s="65">
        <v>9.7739767868051306</v>
      </c>
      <c r="L659" s="1">
        <v>73.665000000000006</v>
      </c>
    </row>
    <row r="660" spans="1:12">
      <c r="A660" s="1" t="s">
        <v>217</v>
      </c>
      <c r="B660" s="1">
        <v>2018</v>
      </c>
      <c r="C660" s="2">
        <v>43436</v>
      </c>
      <c r="D660" s="1" t="s">
        <v>66</v>
      </c>
      <c r="E660" s="1" t="s">
        <v>194</v>
      </c>
      <c r="F660" s="1" t="s">
        <v>29</v>
      </c>
      <c r="G660" s="13" t="e">
        <f>(C660-VLOOKUP(E660,Riders!$A$2:$C$1999,2,FALSE))/365</f>
        <v>#N/A</v>
      </c>
      <c r="H660" s="1"/>
      <c r="I660" s="1">
        <v>4.8310000000000004</v>
      </c>
      <c r="J660" s="65">
        <v>4.9460294125634823</v>
      </c>
      <c r="K660" s="65">
        <v>9.7770294125634827</v>
      </c>
      <c r="L660" s="1">
        <v>73.641999999999996</v>
      </c>
    </row>
    <row r="661" spans="1:12">
      <c r="A661" s="1" t="s">
        <v>217</v>
      </c>
      <c r="B661" s="1">
        <v>2018</v>
      </c>
      <c r="C661" s="2">
        <v>43436</v>
      </c>
      <c r="D661" s="1" t="s">
        <v>66</v>
      </c>
      <c r="E661" s="1" t="s">
        <v>192</v>
      </c>
      <c r="F661" s="1" t="s">
        <v>113</v>
      </c>
      <c r="G661" s="13" t="e">
        <f>(C661-VLOOKUP(E661,Riders!$A$2:$C$1999,2,FALSE))/365</f>
        <v>#N/A</v>
      </c>
      <c r="H661" s="1"/>
      <c r="I661" s="1">
        <v>4.899</v>
      </c>
      <c r="J661" s="65">
        <v>4.8930548355070789</v>
      </c>
      <c r="K661" s="65">
        <v>9.7920548355070789</v>
      </c>
      <c r="L661" s="1">
        <v>73.528999999999996</v>
      </c>
    </row>
    <row r="662" spans="1:12">
      <c r="A662" s="1" t="s">
        <v>217</v>
      </c>
      <c r="B662" s="1">
        <v>2018</v>
      </c>
      <c r="C662" s="2">
        <v>43436</v>
      </c>
      <c r="D662" s="1" t="s">
        <v>66</v>
      </c>
      <c r="E662" s="1" t="s">
        <v>197</v>
      </c>
      <c r="F662" s="1" t="s">
        <v>198</v>
      </c>
      <c r="G662" s="13">
        <f>(C662-VLOOKUP(E662,Riders!$A$2:$C$1999,2,FALSE))/365</f>
        <v>32.717808219178082</v>
      </c>
      <c r="H662" s="1"/>
      <c r="I662" s="1"/>
      <c r="J662" s="65"/>
      <c r="K662" s="65"/>
      <c r="L662" s="1">
        <v>73.522000000000006</v>
      </c>
    </row>
    <row r="663" spans="1:12">
      <c r="A663" s="1" t="s">
        <v>217</v>
      </c>
      <c r="B663" s="1">
        <v>2018</v>
      </c>
      <c r="C663" s="2">
        <v>43436</v>
      </c>
      <c r="D663" s="1" t="s">
        <v>66</v>
      </c>
      <c r="E663" s="1" t="s">
        <v>261</v>
      </c>
      <c r="F663" s="1" t="s">
        <v>113</v>
      </c>
      <c r="G663" s="13" t="e">
        <f>(C663-VLOOKUP(E663,Riders!$A$2:$C$1999,2,FALSE))/365</f>
        <v>#N/A</v>
      </c>
      <c r="H663" s="1"/>
      <c r="I663" s="1">
        <v>4.8369999999999997</v>
      </c>
      <c r="J663" s="65">
        <v>4.9579855115839297</v>
      </c>
      <c r="K663" s="65">
        <v>9.7949855115839295</v>
      </c>
      <c r="L663" s="1">
        <v>73.507000000000005</v>
      </c>
    </row>
    <row r="664" spans="1:12">
      <c r="A664" s="1" t="s">
        <v>217</v>
      </c>
      <c r="B664" s="1">
        <v>2018</v>
      </c>
      <c r="C664" s="2">
        <v>43436</v>
      </c>
      <c r="D664" s="1" t="s">
        <v>66</v>
      </c>
      <c r="E664" s="1" t="s">
        <v>213</v>
      </c>
      <c r="F664" s="1" t="s">
        <v>42</v>
      </c>
      <c r="G664" s="13">
        <f>(C664-VLOOKUP(E664,Riders!$A$2:$C$1999,2,FALSE))/365</f>
        <v>119.0027397260274</v>
      </c>
      <c r="H664" s="1"/>
      <c r="I664" s="1">
        <v>4.8630000000000004</v>
      </c>
      <c r="J664" s="65">
        <v>4.9359847163057813</v>
      </c>
      <c r="K664" s="65">
        <v>9.7989847163057817</v>
      </c>
      <c r="L664" s="1">
        <v>73.477000000000004</v>
      </c>
    </row>
    <row r="665" spans="1:12">
      <c r="A665" s="1" t="s">
        <v>217</v>
      </c>
      <c r="B665" s="1">
        <v>2018</v>
      </c>
      <c r="C665" s="2">
        <v>43436</v>
      </c>
      <c r="D665" s="1" t="s">
        <v>66</v>
      </c>
      <c r="E665" s="1" t="s">
        <v>143</v>
      </c>
      <c r="F665" s="1" t="s">
        <v>95</v>
      </c>
      <c r="G665" s="13">
        <f>(C665-VLOOKUP(E665,Riders!$A$2:$C$1999,2,FALSE))/365</f>
        <v>23.665753424657535</v>
      </c>
      <c r="H665" s="1"/>
      <c r="I665" s="1">
        <v>4.8390000000000004</v>
      </c>
      <c r="J665" s="65">
        <v>4.9659896502887015</v>
      </c>
      <c r="K665" s="65">
        <v>9.804989650288702</v>
      </c>
      <c r="L665" s="1">
        <v>73.432000000000002</v>
      </c>
    </row>
    <row r="666" spans="1:12">
      <c r="A666" s="1" t="s">
        <v>217</v>
      </c>
      <c r="B666" s="1">
        <v>2018</v>
      </c>
      <c r="C666" s="2">
        <v>43436</v>
      </c>
      <c r="D666" s="1" t="s">
        <v>66</v>
      </c>
      <c r="E666" s="1" t="s">
        <v>125</v>
      </c>
      <c r="F666" s="1" t="s">
        <v>75</v>
      </c>
      <c r="G666" s="13">
        <f>(C666-VLOOKUP(E666,Riders!$A$2:$C$1999,2,FALSE))/365</f>
        <v>21.81095890410959</v>
      </c>
      <c r="H666" s="1"/>
      <c r="I666" s="1">
        <v>4.8559999999999999</v>
      </c>
      <c r="J666" s="65">
        <v>4.9599509202453991</v>
      </c>
      <c r="K666" s="65">
        <v>9.8159509202453989</v>
      </c>
      <c r="L666" s="1">
        <v>73.349999999999994</v>
      </c>
    </row>
    <row r="667" spans="1:12">
      <c r="A667" s="1" t="s">
        <v>217</v>
      </c>
      <c r="B667" s="1">
        <v>2018</v>
      </c>
      <c r="C667" s="2">
        <v>43436</v>
      </c>
      <c r="D667" s="1" t="s">
        <v>66</v>
      </c>
      <c r="E667" s="1" t="s">
        <v>183</v>
      </c>
      <c r="F667" s="1" t="s">
        <v>33</v>
      </c>
      <c r="G667" s="13">
        <f>(C667-VLOOKUP(E667,Riders!$A$2:$C$1999,2,FALSE))/365</f>
        <v>27.432876712328767</v>
      </c>
      <c r="H667" s="1"/>
      <c r="I667" s="1">
        <v>4.867</v>
      </c>
      <c r="J667" s="65">
        <v>4.9599367254463074</v>
      </c>
      <c r="K667" s="65">
        <v>9.8269367254463074</v>
      </c>
      <c r="L667" s="1">
        <v>73.268000000000001</v>
      </c>
    </row>
    <row r="668" spans="1:12">
      <c r="A668" s="1" t="s">
        <v>217</v>
      </c>
      <c r="B668" s="1">
        <v>2018</v>
      </c>
      <c r="C668" s="2">
        <v>43436</v>
      </c>
      <c r="D668" s="1" t="s">
        <v>66</v>
      </c>
      <c r="E668" s="1" t="s">
        <v>1689</v>
      </c>
      <c r="F668" s="1" t="s">
        <v>37</v>
      </c>
      <c r="G668" s="13" t="e">
        <f>(C668-VLOOKUP(E668,Riders!$A$2:$C$1999,2,FALSE))/365</f>
        <v>#N/A</v>
      </c>
      <c r="H668" s="1"/>
      <c r="I668" s="1">
        <v>4.9039999999999999</v>
      </c>
      <c r="J668" s="65">
        <v>4.96793901335454</v>
      </c>
      <c r="K668" s="65">
        <v>9.8719390133545399</v>
      </c>
      <c r="L668" s="1">
        <v>72.933999999999997</v>
      </c>
    </row>
    <row r="669" spans="1:12">
      <c r="A669" s="1" t="s">
        <v>217</v>
      </c>
      <c r="B669" s="1">
        <v>2018</v>
      </c>
      <c r="C669" s="2">
        <v>43436</v>
      </c>
      <c r="D669" s="1" t="s">
        <v>66</v>
      </c>
      <c r="E669" s="1" t="s">
        <v>312</v>
      </c>
      <c r="F669" s="1" t="s">
        <v>104</v>
      </c>
      <c r="G669" s="13">
        <f>(C669-VLOOKUP(E669,Riders!$A$2:$C$1999,2,FALSE))/365</f>
        <v>119.0027397260274</v>
      </c>
      <c r="H669" s="1"/>
      <c r="I669" s="1">
        <v>4.8760000000000003</v>
      </c>
      <c r="J669" s="65">
        <v>4.9979697472538023</v>
      </c>
      <c r="K669" s="65">
        <v>9.8739697472538026</v>
      </c>
      <c r="L669" s="1">
        <v>72.918999999999997</v>
      </c>
    </row>
    <row r="670" spans="1:12">
      <c r="A670" s="1" t="s">
        <v>217</v>
      </c>
      <c r="B670" s="1">
        <v>2018</v>
      </c>
      <c r="C670" s="2">
        <v>43436</v>
      </c>
      <c r="D670" s="1" t="s">
        <v>66</v>
      </c>
      <c r="E670" s="1" t="s">
        <v>295</v>
      </c>
      <c r="F670" s="1" t="s">
        <v>23</v>
      </c>
      <c r="G670" s="13">
        <f>(C670-VLOOKUP(E670,Riders!$A$2:$C$1999,2,FALSE))/365</f>
        <v>20.986301369863014</v>
      </c>
      <c r="H670" s="1"/>
      <c r="I670" s="1">
        <v>4.9000000000000004</v>
      </c>
      <c r="J670" s="65">
        <v>4.9840002745555623</v>
      </c>
      <c r="K670" s="65">
        <v>9.8840002745555626</v>
      </c>
      <c r="L670" s="1">
        <v>72.844999999999999</v>
      </c>
    </row>
    <row r="671" spans="1:12">
      <c r="A671" s="1" t="s">
        <v>217</v>
      </c>
      <c r="B671" s="1">
        <v>2018</v>
      </c>
      <c r="C671" s="2">
        <v>43436</v>
      </c>
      <c r="D671" s="1" t="s">
        <v>66</v>
      </c>
      <c r="E671" s="1" t="s">
        <v>41</v>
      </c>
      <c r="F671" s="1" t="s">
        <v>42</v>
      </c>
      <c r="G671" s="13">
        <f>(C671-VLOOKUP(E671,Riders!$A$2:$C$1999,2,FALSE))/365</f>
        <v>25.830136986301369</v>
      </c>
      <c r="H671" s="1"/>
      <c r="I671" s="1">
        <v>4.9020000000000001</v>
      </c>
      <c r="J671" s="65">
        <v>4.9840359741864626</v>
      </c>
      <c r="K671" s="65">
        <v>9.8860359741864627</v>
      </c>
      <c r="L671" s="1">
        <v>72.83</v>
      </c>
    </row>
    <row r="672" spans="1:12">
      <c r="A672" s="1" t="s">
        <v>217</v>
      </c>
      <c r="B672" s="1">
        <v>2018</v>
      </c>
      <c r="C672" s="2">
        <v>43436</v>
      </c>
      <c r="D672" s="1" t="s">
        <v>66</v>
      </c>
      <c r="E672" s="1" t="s">
        <v>289</v>
      </c>
      <c r="F672" s="1" t="s">
        <v>207</v>
      </c>
      <c r="G672" s="13" t="e">
        <f>(C672-VLOOKUP(E672,Riders!$A$2:$C$1999,2,FALSE))/365</f>
        <v>#N/A</v>
      </c>
      <c r="H672" s="1"/>
      <c r="I672" s="1">
        <v>4.907</v>
      </c>
      <c r="J672" s="65">
        <v>4.9850122001483808</v>
      </c>
      <c r="K672" s="65">
        <v>9.8920122001483808</v>
      </c>
      <c r="L672" s="1">
        <v>72.786000000000001</v>
      </c>
    </row>
    <row r="673" spans="1:12">
      <c r="A673" s="1" t="s">
        <v>217</v>
      </c>
      <c r="B673" s="1">
        <v>2018</v>
      </c>
      <c r="C673" s="2">
        <v>43436</v>
      </c>
      <c r="D673" s="1" t="s">
        <v>66</v>
      </c>
      <c r="E673" s="1" t="s">
        <v>100</v>
      </c>
      <c r="F673" s="1" t="s">
        <v>44</v>
      </c>
      <c r="G673" s="13">
        <f>(C673-VLOOKUP(E673,Riders!$A$2:$C$1999,2,FALSE))/365</f>
        <v>20.109589041095891</v>
      </c>
      <c r="H673" s="1"/>
      <c r="I673" s="1">
        <v>4.923</v>
      </c>
      <c r="J673" s="65">
        <v>4.9770371251392191</v>
      </c>
      <c r="K673" s="65">
        <v>9.9000371251392192</v>
      </c>
      <c r="L673" s="1">
        <v>72.727000000000004</v>
      </c>
    </row>
    <row r="674" spans="1:12">
      <c r="A674" s="1" t="s">
        <v>217</v>
      </c>
      <c r="B674" s="1">
        <v>2018</v>
      </c>
      <c r="C674" s="2">
        <v>43436</v>
      </c>
      <c r="D674" s="1" t="s">
        <v>66</v>
      </c>
      <c r="E674" s="1" t="s">
        <v>1633</v>
      </c>
      <c r="F674" s="1" t="s">
        <v>29</v>
      </c>
      <c r="G674" s="13" t="e">
        <f>(C674-VLOOKUP(E674,Riders!$A$2:$C$1999,2,FALSE))/365</f>
        <v>#N/A</v>
      </c>
      <c r="H674" s="1"/>
      <c r="I674" s="1">
        <v>4.9119999999999999</v>
      </c>
      <c r="J674" s="65">
        <v>4.9919863545076906</v>
      </c>
      <c r="K674" s="65">
        <v>9.9039863545076905</v>
      </c>
      <c r="L674" s="1">
        <v>72.697999999999993</v>
      </c>
    </row>
    <row r="675" spans="1:12">
      <c r="A675" s="1" t="s">
        <v>217</v>
      </c>
      <c r="B675" s="1">
        <v>2018</v>
      </c>
      <c r="C675" s="2">
        <v>43436</v>
      </c>
      <c r="D675" s="1" t="s">
        <v>66</v>
      </c>
      <c r="E675" s="1" t="s">
        <v>257</v>
      </c>
      <c r="F675" s="1" t="s">
        <v>31</v>
      </c>
      <c r="G675" s="13">
        <f>(C675-VLOOKUP(E675,Riders!$A$2:$C$1999,2,FALSE))/365</f>
        <v>119.0027397260274</v>
      </c>
      <c r="H675" s="1"/>
      <c r="I675" s="1">
        <v>4.8979999999999997</v>
      </c>
      <c r="J675" s="65">
        <v>5.0279688159146367</v>
      </c>
      <c r="K675" s="65">
        <v>9.9259688159146364</v>
      </c>
      <c r="L675" s="1">
        <v>72.537000000000006</v>
      </c>
    </row>
    <row r="676" spans="1:12">
      <c r="A676" s="1" t="s">
        <v>217</v>
      </c>
      <c r="B676" s="1">
        <v>2018</v>
      </c>
      <c r="C676" s="2">
        <v>43436</v>
      </c>
      <c r="D676" s="1" t="s">
        <v>66</v>
      </c>
      <c r="E676" s="1" t="s">
        <v>756</v>
      </c>
      <c r="F676" s="1" t="s">
        <v>109</v>
      </c>
      <c r="G676" s="13">
        <f>(C676-VLOOKUP(E676,Riders!$A$2:$C$1999,2,FALSE))/365</f>
        <v>25.136986301369863</v>
      </c>
      <c r="H676" s="1"/>
      <c r="I676" s="1">
        <v>4.9119999999999999</v>
      </c>
      <c r="J676" s="65">
        <v>5.026025369570319</v>
      </c>
      <c r="K676" s="65">
        <v>9.9380253695703189</v>
      </c>
      <c r="L676" s="1">
        <v>72.448999999999998</v>
      </c>
    </row>
    <row r="677" spans="1:12">
      <c r="A677" s="1" t="s">
        <v>217</v>
      </c>
      <c r="B677" s="1">
        <v>2018</v>
      </c>
      <c r="C677" s="2">
        <v>43436</v>
      </c>
      <c r="D677" s="1" t="s">
        <v>66</v>
      </c>
      <c r="E677" s="1" t="s">
        <v>258</v>
      </c>
      <c r="F677" s="1" t="s">
        <v>256</v>
      </c>
      <c r="G677" s="13">
        <f>(C677-VLOOKUP(E677,Riders!$A$2:$C$1999,2,FALSE))/365</f>
        <v>119.0027397260274</v>
      </c>
      <c r="H677" s="1"/>
      <c r="I677" s="1">
        <v>4.9379999999999997</v>
      </c>
      <c r="J677" s="65">
        <v>5.0040049710024848</v>
      </c>
      <c r="K677" s="65">
        <v>9.9420049710024845</v>
      </c>
      <c r="L677" s="1">
        <v>72.42</v>
      </c>
    </row>
    <row r="678" spans="1:12">
      <c r="A678" s="1" t="s">
        <v>217</v>
      </c>
      <c r="B678" s="1">
        <v>2018</v>
      </c>
      <c r="C678" s="2">
        <v>43436</v>
      </c>
      <c r="D678" s="1" t="s">
        <v>66</v>
      </c>
      <c r="E678" s="1" t="s">
        <v>167</v>
      </c>
      <c r="F678" s="1" t="s">
        <v>46</v>
      </c>
      <c r="G678" s="13">
        <f>(C678-VLOOKUP(E678,Riders!$A$2:$C$1999,2,FALSE))/365</f>
        <v>28.917808219178081</v>
      </c>
      <c r="H678" s="1"/>
      <c r="I678" s="1">
        <v>4.95</v>
      </c>
      <c r="J678" s="65">
        <v>4.9929660420090309</v>
      </c>
      <c r="K678" s="65">
        <v>9.9429660420090311</v>
      </c>
      <c r="L678" s="1">
        <v>72.412999999999997</v>
      </c>
    </row>
    <row r="679" spans="1:12">
      <c r="A679" s="1" t="s">
        <v>217</v>
      </c>
      <c r="B679" s="1">
        <v>2018</v>
      </c>
      <c r="C679" s="2">
        <v>43436</v>
      </c>
      <c r="D679" s="1" t="s">
        <v>66</v>
      </c>
      <c r="E679" s="1" t="s">
        <v>239</v>
      </c>
      <c r="F679" s="1" t="s">
        <v>198</v>
      </c>
      <c r="G679" s="13">
        <f>(C679-VLOOKUP(E679,Riders!$A$2:$C$1999,2,FALSE))/365</f>
        <v>31.210958904109589</v>
      </c>
      <c r="H679" s="1"/>
      <c r="I679" s="1">
        <v>4.8920000000000003</v>
      </c>
      <c r="J679" s="65">
        <v>5.0579737431248448</v>
      </c>
      <c r="K679" s="65">
        <v>9.9499737431248452</v>
      </c>
      <c r="L679" s="1">
        <v>72.361999999999995</v>
      </c>
    </row>
    <row r="680" spans="1:12">
      <c r="A680" s="1" t="s">
        <v>217</v>
      </c>
      <c r="B680" s="1">
        <v>2018</v>
      </c>
      <c r="C680" s="2">
        <v>43436</v>
      </c>
      <c r="D680" s="1" t="s">
        <v>66</v>
      </c>
      <c r="E680" s="1" t="s">
        <v>193</v>
      </c>
      <c r="F680" s="1" t="s">
        <v>31</v>
      </c>
      <c r="G680" s="13">
        <f>(C680-VLOOKUP(E680,Riders!$A$2:$C$1999,2,FALSE))/365</f>
        <v>119.0027397260274</v>
      </c>
      <c r="H680" s="1"/>
      <c r="I680" s="1">
        <v>4.9459999999999997</v>
      </c>
      <c r="J680" s="65">
        <v>5.0079629214881187</v>
      </c>
      <c r="K680" s="65">
        <v>9.9539629214881185</v>
      </c>
      <c r="L680" s="1">
        <v>72.332999999999998</v>
      </c>
    </row>
    <row r="681" spans="1:12">
      <c r="A681" s="1" t="s">
        <v>217</v>
      </c>
      <c r="B681" s="1">
        <v>2018</v>
      </c>
      <c r="C681" s="2">
        <v>43436</v>
      </c>
      <c r="D681" s="1" t="s">
        <v>66</v>
      </c>
      <c r="E681" s="1" t="s">
        <v>757</v>
      </c>
      <c r="F681" s="1" t="s">
        <v>82</v>
      </c>
      <c r="G681" s="13" t="e">
        <f>(C681-VLOOKUP(E681,Riders!$A$2:$C$1999,2,FALSE))/365</f>
        <v>#N/A</v>
      </c>
      <c r="H681" s="1"/>
      <c r="I681" s="1">
        <v>4.9340000000000002</v>
      </c>
      <c r="J681" s="65">
        <v>5.0340192715039249</v>
      </c>
      <c r="K681" s="65">
        <v>9.9680192715039251</v>
      </c>
      <c r="L681" s="1">
        <v>72.230999999999995</v>
      </c>
    </row>
    <row r="682" spans="1:12">
      <c r="A682" s="1" t="s">
        <v>217</v>
      </c>
      <c r="B682" s="1">
        <v>2018</v>
      </c>
      <c r="C682" s="2">
        <v>43436</v>
      </c>
      <c r="D682" s="1" t="s">
        <v>66</v>
      </c>
      <c r="E682" s="1" t="s">
        <v>287</v>
      </c>
      <c r="F682" s="1" t="s">
        <v>227</v>
      </c>
      <c r="G682" s="13" t="e">
        <f>(C682-VLOOKUP(E682,Riders!$A$2:$C$1999,2,FALSE))/365</f>
        <v>#N/A</v>
      </c>
      <c r="H682" s="1"/>
      <c r="I682" s="1">
        <v>4.9269999999999996</v>
      </c>
      <c r="J682" s="65">
        <v>5.0849587284812419</v>
      </c>
      <c r="K682" s="65">
        <v>10.011958728481241</v>
      </c>
      <c r="L682" s="1">
        <v>71.914000000000001</v>
      </c>
    </row>
    <row r="683" spans="1:12">
      <c r="A683" s="1" t="s">
        <v>217</v>
      </c>
      <c r="B683" s="1">
        <v>2018</v>
      </c>
      <c r="C683" s="2">
        <v>43436</v>
      </c>
      <c r="D683" s="1" t="s">
        <v>66</v>
      </c>
      <c r="E683" s="1" t="s">
        <v>196</v>
      </c>
      <c r="F683" s="1" t="s">
        <v>52</v>
      </c>
      <c r="G683" s="13">
        <f>(C683-VLOOKUP(E683,Riders!$A$2:$C$1999,2,FALSE))/365</f>
        <v>119.0027397260274</v>
      </c>
      <c r="H683" s="1"/>
      <c r="I683" s="1">
        <v>4.9450000000000003</v>
      </c>
      <c r="J683" s="65">
        <v>5.0719732045966772</v>
      </c>
      <c r="K683" s="65">
        <v>10.016973204596678</v>
      </c>
      <c r="L683" s="1">
        <v>71.878</v>
      </c>
    </row>
    <row r="684" spans="1:12">
      <c r="A684" s="1" t="s">
        <v>217</v>
      </c>
      <c r="B684" s="1">
        <v>2018</v>
      </c>
      <c r="C684" s="2">
        <v>43436</v>
      </c>
      <c r="D684" s="1" t="s">
        <v>66</v>
      </c>
      <c r="E684" s="1" t="s">
        <v>3120</v>
      </c>
      <c r="F684" s="1" t="s">
        <v>154</v>
      </c>
      <c r="G684" s="13" t="e">
        <f>(C684-VLOOKUP(E684,Riders!$A$2:$C$1999,2,FALSE))/365</f>
        <v>#N/A</v>
      </c>
      <c r="H684" s="1"/>
      <c r="I684" s="1">
        <v>5.0090000000000003</v>
      </c>
      <c r="J684" s="65">
        <v>5.0290609812204607</v>
      </c>
      <c r="K684" s="65">
        <v>10.038060981220461</v>
      </c>
      <c r="L684" s="1">
        <v>71.727000000000004</v>
      </c>
    </row>
    <row r="685" spans="1:12">
      <c r="A685" s="1" t="s">
        <v>217</v>
      </c>
      <c r="B685" s="1">
        <v>2018</v>
      </c>
      <c r="C685" s="2">
        <v>43436</v>
      </c>
      <c r="D685" s="1" t="s">
        <v>66</v>
      </c>
      <c r="E685" s="1" t="s">
        <v>208</v>
      </c>
      <c r="F685" s="1" t="s">
        <v>58</v>
      </c>
      <c r="G685" s="13">
        <f>(C685-VLOOKUP(E685,Riders!$A$2:$C$1999,2,FALSE))/365</f>
        <v>119.0027397260274</v>
      </c>
      <c r="H685" s="1"/>
      <c r="I685" s="1">
        <v>4.976</v>
      </c>
      <c r="J685" s="65">
        <v>5.0749527465624338</v>
      </c>
      <c r="K685" s="65">
        <v>10.050952746562434</v>
      </c>
      <c r="L685" s="1">
        <v>71.635000000000005</v>
      </c>
    </row>
    <row r="686" spans="1:12">
      <c r="A686" s="1" t="s">
        <v>217</v>
      </c>
      <c r="B686" s="1">
        <v>2018</v>
      </c>
      <c r="C686" s="2">
        <v>43436</v>
      </c>
      <c r="D686" s="1" t="s">
        <v>66</v>
      </c>
      <c r="E686" s="1" t="s">
        <v>215</v>
      </c>
      <c r="F686" s="1" t="s">
        <v>216</v>
      </c>
      <c r="G686" s="13">
        <f>(C686-VLOOKUP(E686,Riders!$A$2:$C$1999,2,FALSE))/365</f>
        <v>119.0027397260274</v>
      </c>
      <c r="H686" s="1"/>
      <c r="I686" s="1">
        <v>5.0030000000000001</v>
      </c>
      <c r="J686" s="65">
        <v>5.1670661054296847</v>
      </c>
      <c r="K686" s="65">
        <v>10.170066105429685</v>
      </c>
      <c r="L686" s="1">
        <v>70.796000000000006</v>
      </c>
    </row>
    <row r="687" spans="1:12">
      <c r="A687" s="1" t="s">
        <v>217</v>
      </c>
      <c r="B687" s="1">
        <v>2018</v>
      </c>
      <c r="C687" s="2">
        <v>43436</v>
      </c>
      <c r="D687" s="1" t="s">
        <v>66</v>
      </c>
      <c r="E687" s="1" t="s">
        <v>93</v>
      </c>
      <c r="F687" s="1" t="s">
        <v>52</v>
      </c>
      <c r="G687" s="13">
        <f>(C687-VLOOKUP(E687,Riders!$A$2:$C$1999,2,FALSE))/365</f>
        <v>23.032876712328768</v>
      </c>
      <c r="H687" s="1"/>
      <c r="I687" s="1">
        <v>4.9850000000000003</v>
      </c>
      <c r="J687" s="65">
        <v>5.1929731697318386</v>
      </c>
      <c r="K687" s="65">
        <v>10.177973169731839</v>
      </c>
      <c r="L687" s="1">
        <v>70.741</v>
      </c>
    </row>
    <row r="688" spans="1:12">
      <c r="A688" s="1" t="s">
        <v>217</v>
      </c>
      <c r="B688" s="1">
        <v>2018</v>
      </c>
      <c r="C688" s="2">
        <v>43436</v>
      </c>
      <c r="D688" s="1" t="s">
        <v>66</v>
      </c>
      <c r="E688" s="1" t="s">
        <v>1284</v>
      </c>
      <c r="F688" s="1" t="s">
        <v>95</v>
      </c>
      <c r="G688" s="13" t="e">
        <f>(C688-VLOOKUP(E688,Riders!$A$2:$C$1999,2,FALSE))/365</f>
        <v>#N/A</v>
      </c>
      <c r="H688" s="1"/>
      <c r="I688" s="1">
        <v>5.0289999999999999</v>
      </c>
      <c r="J688" s="65">
        <v>5.1659789728558678</v>
      </c>
      <c r="K688" s="65">
        <v>10.194978972855868</v>
      </c>
      <c r="L688" s="1">
        <v>70.623000000000005</v>
      </c>
    </row>
    <row r="689" spans="1:12">
      <c r="A689" s="1" t="s">
        <v>217</v>
      </c>
      <c r="B689" s="1">
        <v>2018</v>
      </c>
      <c r="C689" s="2">
        <v>43436</v>
      </c>
      <c r="D689" s="1" t="s">
        <v>66</v>
      </c>
      <c r="E689" s="1" t="s">
        <v>59</v>
      </c>
      <c r="F689" s="1" t="s">
        <v>37</v>
      </c>
      <c r="G689" s="13">
        <f>(C689-VLOOKUP(E689,Riders!$A$2:$C$1999,2,FALSE))/365</f>
        <v>25.054794520547944</v>
      </c>
      <c r="H689" s="1"/>
      <c r="I689" s="1">
        <v>5.0609999999999999</v>
      </c>
      <c r="J689" s="65">
        <v>5.1400456071747342</v>
      </c>
      <c r="K689" s="65">
        <v>10.201045607174734</v>
      </c>
      <c r="L689" s="1">
        <v>70.581000000000003</v>
      </c>
    </row>
    <row r="690" spans="1:12">
      <c r="A690" s="1" t="s">
        <v>217</v>
      </c>
      <c r="B690" s="1">
        <v>2018</v>
      </c>
      <c r="C690" s="2">
        <v>43436</v>
      </c>
      <c r="D690" s="1" t="s">
        <v>66</v>
      </c>
      <c r="E690" s="1" t="s">
        <v>57</v>
      </c>
      <c r="F690" s="1" t="s">
        <v>58</v>
      </c>
      <c r="G690" s="13">
        <f>(C690-VLOOKUP(E690,Riders!$A$2:$C$1999,2,FALSE))/365</f>
        <v>18.887671232876713</v>
      </c>
      <c r="H690" s="1"/>
      <c r="I690" s="1">
        <v>5.0460000000000003</v>
      </c>
      <c r="J690" s="65">
        <v>5.158949400459222</v>
      </c>
      <c r="K690" s="65">
        <v>10.204949400459222</v>
      </c>
      <c r="L690" s="1">
        <v>70.554000000000002</v>
      </c>
    </row>
    <row r="691" spans="1:12">
      <c r="A691" s="1" t="s">
        <v>217</v>
      </c>
      <c r="B691" s="1">
        <v>2018</v>
      </c>
      <c r="C691" s="2">
        <v>43436</v>
      </c>
      <c r="D691" s="1" t="s">
        <v>66</v>
      </c>
      <c r="E691" s="1" t="s">
        <v>3121</v>
      </c>
      <c r="F691" s="1" t="s">
        <v>224</v>
      </c>
      <c r="G691" s="13" t="e">
        <f>(C691-VLOOKUP(E691,Riders!$A$2:$C$1999,2,FALSE))/365</f>
        <v>#N/A</v>
      </c>
      <c r="H691" s="1"/>
      <c r="I691" s="1">
        <v>5.0590000000000002</v>
      </c>
      <c r="J691" s="65">
        <v>5.1839863995902808</v>
      </c>
      <c r="K691" s="65">
        <v>10.242986399590281</v>
      </c>
      <c r="L691" s="1">
        <v>70.292000000000002</v>
      </c>
    </row>
  </sheetData>
  <autoFilter ref="A1:L608" xr:uid="{C3ECBA6C-9891-4D30-BF0B-74AB056D618A}">
    <sortState xmlns:xlrd2="http://schemas.microsoft.com/office/spreadsheetml/2017/richdata2" ref="A2:L691">
      <sortCondition descending="1" ref="B1:B608"/>
    </sortState>
  </autoFilter>
  <conditionalFormatting sqref="I2:I36">
    <cfRule type="colorScale" priority="14">
      <colorScale>
        <cfvo type="min"/>
        <cfvo type="percentile" val="50"/>
        <cfvo type="max"/>
        <color rgb="FF63BE7B"/>
        <color rgb="FFFFEB84"/>
        <color rgb="FFF8696B"/>
      </colorScale>
    </cfRule>
  </conditionalFormatting>
  <conditionalFormatting sqref="J2:J36">
    <cfRule type="colorScale" priority="13">
      <colorScale>
        <cfvo type="min"/>
        <cfvo type="percentile" val="50"/>
        <cfvo type="max"/>
        <color rgb="FF63BE7B"/>
        <color rgb="FFFFEB84"/>
        <color rgb="FFF8696B"/>
      </colorScale>
    </cfRule>
  </conditionalFormatting>
  <conditionalFormatting sqref="K2:K36">
    <cfRule type="colorScale" priority="12">
      <colorScale>
        <cfvo type="min"/>
        <cfvo type="percentile" val="50"/>
        <cfvo type="max"/>
        <color rgb="FF63BE7B"/>
        <color rgb="FFFFEB84"/>
        <color rgb="FFF8696B"/>
      </colorScale>
    </cfRule>
  </conditionalFormatting>
  <conditionalFormatting sqref="L2:L36">
    <cfRule type="colorScale" priority="11">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241" priority="9">
      <formula>$E482="F"</formula>
    </cfRule>
    <cfRule type="expression" dxfId="240" priority="10">
      <formula>$E482="Q"</formula>
    </cfRule>
  </conditionalFormatting>
  <conditionalFormatting sqref="A549:B549 A551:B551 A553:B553 A555:B555 A557:B557 A559:B559 A561:B561 A563:B563 A565:B565 A567:B567 A569:B569 A571:B571 A573:B573">
    <cfRule type="expression" dxfId="239" priority="7">
      <formula>$E549="F"</formula>
    </cfRule>
    <cfRule type="expression" dxfId="238" priority="8">
      <formula>$E549="Q"</formula>
    </cfRule>
  </conditionalFormatting>
  <conditionalFormatting sqref="D609:D648">
    <cfRule type="expression" dxfId="237" priority="5">
      <formula>#REF!="F"</formula>
    </cfRule>
    <cfRule type="expression" dxfId="236" priority="6">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235" priority="3">
      <formula>#REF!="F"</formula>
    </cfRule>
    <cfRule type="expression" dxfId="234" priority="4">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233" priority="1">
      <formula>#REF!="F"</formula>
    </cfRule>
    <cfRule type="expression" dxfId="232" priority="2">
      <formula>#REF!="Q"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137"/>
  <sheetViews>
    <sheetView topLeftCell="G1" zoomScaleNormal="100" workbookViewId="0">
      <pane ySplit="1" topLeftCell="A56" activePane="bottomLeft" state="frozen"/>
      <selection pane="bottomLeft" activeCell="M70" sqref="M70"/>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6.1796875" bestFit="1" customWidth="1"/>
    <col min="10" max="10" width="11.542968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c r="A1" t="s">
        <v>0</v>
      </c>
      <c r="B1" t="s">
        <v>1</v>
      </c>
      <c r="C1" t="s">
        <v>2</v>
      </c>
      <c r="D1" t="s">
        <v>3</v>
      </c>
      <c r="E1" t="s">
        <v>88</v>
      </c>
      <c r="F1" t="s">
        <v>89</v>
      </c>
      <c r="G1" t="s">
        <v>5</v>
      </c>
      <c r="H1" t="s">
        <v>8</v>
      </c>
      <c r="I1" t="s">
        <v>7</v>
      </c>
      <c r="J1" t="s">
        <v>3268</v>
      </c>
      <c r="K1" t="s">
        <v>526</v>
      </c>
      <c r="L1" t="s">
        <v>527</v>
      </c>
      <c r="M1" t="s">
        <v>528</v>
      </c>
      <c r="N1" t="s">
        <v>529</v>
      </c>
      <c r="O1" t="s">
        <v>530</v>
      </c>
      <c r="P1" t="s">
        <v>531</v>
      </c>
      <c r="Q1" t="s">
        <v>532</v>
      </c>
      <c r="R1" t="s">
        <v>533</v>
      </c>
      <c r="S1" t="s">
        <v>534</v>
      </c>
    </row>
    <row r="2" spans="1:19">
      <c r="A2" s="4" t="s">
        <v>3227</v>
      </c>
      <c r="B2" s="4">
        <v>2023</v>
      </c>
      <c r="C2" s="5">
        <v>44983</v>
      </c>
      <c r="D2" s="4" t="s">
        <v>66</v>
      </c>
      <c r="E2" s="3" t="s">
        <v>535</v>
      </c>
      <c r="F2" s="3">
        <v>1</v>
      </c>
      <c r="G2" s="3" t="s">
        <v>105</v>
      </c>
      <c r="H2" s="3" t="s">
        <v>39</v>
      </c>
      <c r="I2" s="3"/>
      <c r="J2" s="3">
        <v>4</v>
      </c>
      <c r="K2" s="3">
        <v>1</v>
      </c>
      <c r="L2" s="3">
        <v>10.035</v>
      </c>
      <c r="M2" s="3"/>
      <c r="N2" s="3"/>
      <c r="O2" s="3"/>
      <c r="P2" s="3"/>
      <c r="Q2" s="3"/>
      <c r="R2" s="3"/>
      <c r="S2" s="3"/>
    </row>
    <row r="3" spans="1:19">
      <c r="A3" s="4" t="s">
        <v>3227</v>
      </c>
      <c r="B3" s="4">
        <v>2023</v>
      </c>
      <c r="C3" s="5">
        <v>44983</v>
      </c>
      <c r="D3" s="4" t="s">
        <v>66</v>
      </c>
      <c r="E3" s="3" t="s">
        <v>535</v>
      </c>
      <c r="F3" s="3">
        <v>1</v>
      </c>
      <c r="G3" s="3" t="s">
        <v>167</v>
      </c>
      <c r="H3" s="3" t="s">
        <v>46</v>
      </c>
      <c r="I3" s="3"/>
      <c r="J3" s="3">
        <v>28</v>
      </c>
      <c r="K3" s="3">
        <v>2</v>
      </c>
      <c r="L3" s="3">
        <v>10.135</v>
      </c>
      <c r="M3" s="3"/>
      <c r="N3" s="3"/>
      <c r="O3" s="3"/>
      <c r="P3" s="3"/>
      <c r="Q3" s="3"/>
      <c r="R3" s="3"/>
      <c r="S3" s="3"/>
    </row>
    <row r="4" spans="1:19">
      <c r="A4" s="4" t="s">
        <v>3227</v>
      </c>
      <c r="B4" s="4">
        <v>2023</v>
      </c>
      <c r="C4" s="5">
        <v>44983</v>
      </c>
      <c r="D4" s="4" t="s">
        <v>66</v>
      </c>
      <c r="E4" s="3" t="s">
        <v>535</v>
      </c>
      <c r="F4" s="3">
        <v>2</v>
      </c>
      <c r="G4" s="3" t="s">
        <v>469</v>
      </c>
      <c r="H4" s="3" t="s">
        <v>31</v>
      </c>
      <c r="I4" s="3"/>
      <c r="J4" s="3">
        <v>2</v>
      </c>
      <c r="K4" s="3">
        <v>1</v>
      </c>
      <c r="L4" s="3">
        <v>9.9789999999999992</v>
      </c>
      <c r="M4" s="3"/>
      <c r="N4" s="3"/>
      <c r="O4" s="3"/>
      <c r="P4" s="3"/>
      <c r="Q4" s="3"/>
      <c r="R4" s="3"/>
      <c r="S4" s="3"/>
    </row>
    <row r="5" spans="1:19">
      <c r="A5" s="4" t="s">
        <v>3227</v>
      </c>
      <c r="B5" s="4">
        <v>2023</v>
      </c>
      <c r="C5" s="5">
        <v>44983</v>
      </c>
      <c r="D5" s="4" t="s">
        <v>66</v>
      </c>
      <c r="E5" s="3" t="s">
        <v>535</v>
      </c>
      <c r="F5" s="3">
        <v>2</v>
      </c>
      <c r="G5" s="3" t="s">
        <v>134</v>
      </c>
      <c r="H5" s="3" t="s">
        <v>33</v>
      </c>
      <c r="I5" s="3"/>
      <c r="J5" s="3">
        <v>27</v>
      </c>
      <c r="K5" s="3">
        <v>2</v>
      </c>
      <c r="L5" s="3">
        <v>10.52</v>
      </c>
      <c r="M5" s="3"/>
      <c r="N5" s="3"/>
      <c r="O5" s="3"/>
      <c r="P5" s="3"/>
      <c r="Q5" s="3"/>
      <c r="R5" s="3"/>
      <c r="S5" s="3"/>
    </row>
    <row r="6" spans="1:19">
      <c r="A6" s="4" t="s">
        <v>3227</v>
      </c>
      <c r="B6" s="4">
        <v>2023</v>
      </c>
      <c r="C6" s="5">
        <v>44983</v>
      </c>
      <c r="D6" s="4" t="s">
        <v>66</v>
      </c>
      <c r="E6" s="3" t="s">
        <v>535</v>
      </c>
      <c r="F6" s="3">
        <v>3</v>
      </c>
      <c r="G6" s="3" t="s">
        <v>196</v>
      </c>
      <c r="H6" s="3" t="s">
        <v>52</v>
      </c>
      <c r="I6" s="3"/>
      <c r="J6" s="3">
        <v>7</v>
      </c>
      <c r="K6" s="3">
        <v>1</v>
      </c>
      <c r="L6" s="3">
        <v>10.484999999999999</v>
      </c>
      <c r="M6" s="3"/>
      <c r="N6" s="3"/>
      <c r="O6" s="3"/>
      <c r="P6" s="3"/>
      <c r="Q6" s="3"/>
      <c r="R6" s="3"/>
      <c r="S6" s="3"/>
    </row>
    <row r="7" spans="1:19">
      <c r="A7" s="4" t="s">
        <v>3227</v>
      </c>
      <c r="B7" s="4">
        <v>2023</v>
      </c>
      <c r="C7" s="5">
        <v>44983</v>
      </c>
      <c r="D7" s="4" t="s">
        <v>66</v>
      </c>
      <c r="E7" s="3" t="s">
        <v>535</v>
      </c>
      <c r="F7" s="3">
        <v>3</v>
      </c>
      <c r="G7" s="3" t="s">
        <v>98</v>
      </c>
      <c r="H7" s="3" t="s">
        <v>168</v>
      </c>
      <c r="I7" s="3"/>
      <c r="J7" s="3">
        <v>26</v>
      </c>
      <c r="K7" s="3">
        <v>2</v>
      </c>
      <c r="L7" s="3">
        <v>10.497999999999999</v>
      </c>
      <c r="M7" s="3"/>
      <c r="N7" s="3"/>
      <c r="O7" s="3"/>
      <c r="P7" s="3"/>
      <c r="Q7" s="3"/>
      <c r="R7" s="3"/>
      <c r="S7" s="3"/>
    </row>
    <row r="8" spans="1:19">
      <c r="A8" s="4" t="s">
        <v>3227</v>
      </c>
      <c r="B8" s="4">
        <v>2023</v>
      </c>
      <c r="C8" s="5">
        <v>44983</v>
      </c>
      <c r="D8" s="4" t="s">
        <v>66</v>
      </c>
      <c r="E8" s="3" t="s">
        <v>535</v>
      </c>
      <c r="F8" s="3">
        <v>4</v>
      </c>
      <c r="G8" s="3" t="s">
        <v>143</v>
      </c>
      <c r="H8" s="3" t="s">
        <v>95</v>
      </c>
      <c r="I8" s="3"/>
      <c r="J8" s="3">
        <v>9</v>
      </c>
      <c r="K8" s="3">
        <v>1</v>
      </c>
      <c r="L8" s="3">
        <v>10.103</v>
      </c>
      <c r="M8" s="3"/>
      <c r="N8" s="3"/>
      <c r="O8" s="3"/>
      <c r="P8" s="3"/>
      <c r="Q8" s="3"/>
      <c r="R8" s="3"/>
      <c r="S8" s="3"/>
    </row>
    <row r="9" spans="1:19">
      <c r="A9" s="4" t="s">
        <v>3227</v>
      </c>
      <c r="B9" s="4">
        <v>2023</v>
      </c>
      <c r="C9" s="5">
        <v>44983</v>
      </c>
      <c r="D9" s="4" t="s">
        <v>66</v>
      </c>
      <c r="E9" s="3" t="s">
        <v>535</v>
      </c>
      <c r="F9" s="3">
        <v>4</v>
      </c>
      <c r="G9" s="3" t="s">
        <v>115</v>
      </c>
      <c r="H9" s="3" t="s">
        <v>116</v>
      </c>
      <c r="I9" s="3"/>
      <c r="J9" s="3">
        <v>25</v>
      </c>
      <c r="K9" s="3">
        <v>2</v>
      </c>
      <c r="L9" s="3">
        <v>10.174999999999999</v>
      </c>
      <c r="M9" s="3"/>
      <c r="N9" s="3"/>
      <c r="O9" s="3"/>
      <c r="P9" s="3"/>
      <c r="Q9" s="3"/>
      <c r="R9" s="3"/>
      <c r="S9" s="3"/>
    </row>
    <row r="10" spans="1:19">
      <c r="A10" s="4" t="s">
        <v>3227</v>
      </c>
      <c r="B10" s="4">
        <v>2023</v>
      </c>
      <c r="C10" s="5">
        <v>44983</v>
      </c>
      <c r="D10" s="4" t="s">
        <v>66</v>
      </c>
      <c r="E10" s="3" t="s">
        <v>535</v>
      </c>
      <c r="F10" s="3">
        <v>5</v>
      </c>
      <c r="G10" s="3" t="s">
        <v>101</v>
      </c>
      <c r="H10" s="3" t="s">
        <v>102</v>
      </c>
      <c r="I10" s="3"/>
      <c r="J10" s="3">
        <v>8</v>
      </c>
      <c r="K10" s="3">
        <v>1</v>
      </c>
      <c r="L10" s="3">
        <v>10.153</v>
      </c>
      <c r="M10" s="3"/>
      <c r="N10" s="3"/>
      <c r="O10" s="3"/>
      <c r="P10" s="3"/>
      <c r="Q10" s="3"/>
      <c r="R10" s="3"/>
      <c r="S10" s="3"/>
    </row>
    <row r="11" spans="1:19">
      <c r="A11" s="4" t="s">
        <v>3227</v>
      </c>
      <c r="B11" s="4">
        <v>2023</v>
      </c>
      <c r="C11" s="5">
        <v>44983</v>
      </c>
      <c r="D11" s="4" t="s">
        <v>66</v>
      </c>
      <c r="E11" s="3" t="s">
        <v>535</v>
      </c>
      <c r="F11" s="3">
        <v>5</v>
      </c>
      <c r="G11" s="3" t="s">
        <v>107</v>
      </c>
      <c r="H11" s="3" t="s">
        <v>168</v>
      </c>
      <c r="I11" s="3"/>
      <c r="J11" s="3">
        <v>24</v>
      </c>
      <c r="K11" s="3">
        <v>2</v>
      </c>
      <c r="L11" s="3">
        <v>10.253</v>
      </c>
      <c r="M11" s="3"/>
      <c r="N11" s="3"/>
      <c r="O11" s="3"/>
      <c r="P11" s="3"/>
      <c r="Q11" s="3"/>
      <c r="R11" s="3"/>
      <c r="S11" s="3"/>
    </row>
    <row r="12" spans="1:19">
      <c r="A12" s="4" t="s">
        <v>3227</v>
      </c>
      <c r="B12" s="4">
        <v>2023</v>
      </c>
      <c r="C12" s="5">
        <v>44983</v>
      </c>
      <c r="D12" s="4" t="s">
        <v>66</v>
      </c>
      <c r="E12" s="3" t="s">
        <v>535</v>
      </c>
      <c r="F12" s="3">
        <v>6</v>
      </c>
      <c r="G12" s="3" t="s">
        <v>202</v>
      </c>
      <c r="H12" s="3" t="s">
        <v>46</v>
      </c>
      <c r="I12" s="3"/>
      <c r="J12" s="3">
        <v>10</v>
      </c>
      <c r="K12" s="3">
        <v>1</v>
      </c>
      <c r="L12" s="3">
        <v>10.231999999999999</v>
      </c>
      <c r="M12" s="3"/>
      <c r="N12" s="3"/>
      <c r="O12" s="3"/>
      <c r="P12" s="3"/>
      <c r="Q12" s="3"/>
      <c r="R12" s="3"/>
      <c r="S12" s="3"/>
    </row>
    <row r="13" spans="1:19">
      <c r="A13" s="4" t="s">
        <v>3227</v>
      </c>
      <c r="B13" s="4">
        <v>2023</v>
      </c>
      <c r="C13" s="5">
        <v>44983</v>
      </c>
      <c r="D13" s="4" t="s">
        <v>66</v>
      </c>
      <c r="E13" s="3" t="s">
        <v>535</v>
      </c>
      <c r="F13" s="3">
        <v>6</v>
      </c>
      <c r="G13" s="3" t="s">
        <v>537</v>
      </c>
      <c r="H13" s="3" t="s">
        <v>228</v>
      </c>
      <c r="I13" s="3"/>
      <c r="J13" s="3">
        <v>23</v>
      </c>
      <c r="K13" s="3">
        <v>2</v>
      </c>
      <c r="L13" s="3">
        <v>10.408999999999999</v>
      </c>
      <c r="M13" s="3"/>
      <c r="N13" s="3"/>
      <c r="O13" s="3"/>
      <c r="P13" s="3"/>
      <c r="Q13" s="3"/>
      <c r="R13" s="3"/>
      <c r="S13" s="3"/>
    </row>
    <row r="14" spans="1:19">
      <c r="A14" s="4" t="s">
        <v>3227</v>
      </c>
      <c r="B14" s="4">
        <v>2023</v>
      </c>
      <c r="C14" s="5">
        <v>44983</v>
      </c>
      <c r="D14" s="4" t="s">
        <v>66</v>
      </c>
      <c r="E14" s="3" t="s">
        <v>535</v>
      </c>
      <c r="F14" s="3">
        <v>7</v>
      </c>
      <c r="G14" s="3" t="s">
        <v>100</v>
      </c>
      <c r="H14" s="3" t="s">
        <v>44</v>
      </c>
      <c r="I14" s="3"/>
      <c r="J14" s="3">
        <v>16</v>
      </c>
      <c r="K14" s="3">
        <v>1</v>
      </c>
      <c r="L14" s="3">
        <v>10.106</v>
      </c>
      <c r="M14" s="3"/>
      <c r="N14" s="3"/>
      <c r="O14" s="3"/>
      <c r="P14" s="3"/>
      <c r="Q14" s="3"/>
      <c r="R14" s="3"/>
      <c r="S14" s="3"/>
    </row>
    <row r="15" spans="1:19">
      <c r="A15" s="4" t="s">
        <v>3227</v>
      </c>
      <c r="B15" s="4">
        <v>2023</v>
      </c>
      <c r="C15" s="5">
        <v>44983</v>
      </c>
      <c r="D15" s="4" t="s">
        <v>66</v>
      </c>
      <c r="E15" s="3" t="s">
        <v>535</v>
      </c>
      <c r="F15" s="3">
        <v>7</v>
      </c>
      <c r="G15" s="3" t="s">
        <v>756</v>
      </c>
      <c r="H15" s="3" t="s">
        <v>109</v>
      </c>
      <c r="I15" s="3"/>
      <c r="J15" s="3">
        <v>17</v>
      </c>
      <c r="K15" s="3">
        <v>2</v>
      </c>
      <c r="L15" s="3">
        <v>10.151</v>
      </c>
      <c r="M15" s="3"/>
      <c r="N15" s="3"/>
      <c r="O15" s="3"/>
      <c r="P15" s="3"/>
      <c r="Q15" s="3"/>
      <c r="R15" s="3"/>
      <c r="S15" s="3"/>
    </row>
    <row r="16" spans="1:19">
      <c r="A16" s="4" t="s">
        <v>3227</v>
      </c>
      <c r="B16" s="4">
        <v>2023</v>
      </c>
      <c r="C16" s="5">
        <v>44983</v>
      </c>
      <c r="D16" s="4" t="s">
        <v>66</v>
      </c>
      <c r="E16" s="3" t="s">
        <v>535</v>
      </c>
      <c r="F16" s="3">
        <v>8</v>
      </c>
      <c r="G16" s="3" t="s">
        <v>96</v>
      </c>
      <c r="H16" s="3" t="s">
        <v>27</v>
      </c>
      <c r="I16" s="3"/>
      <c r="J16" s="3">
        <v>11</v>
      </c>
      <c r="K16" s="3">
        <v>1</v>
      </c>
      <c r="L16" s="3">
        <v>10.076000000000001</v>
      </c>
      <c r="M16" s="3"/>
      <c r="N16" s="3"/>
      <c r="O16" s="3"/>
      <c r="P16" s="3"/>
      <c r="Q16" s="3"/>
      <c r="R16" s="3"/>
      <c r="S16" s="3"/>
    </row>
    <row r="17" spans="1:19">
      <c r="A17" s="4" t="s">
        <v>3227</v>
      </c>
      <c r="B17" s="4">
        <v>2023</v>
      </c>
      <c r="C17" s="5">
        <v>44983</v>
      </c>
      <c r="D17" s="4" t="s">
        <v>66</v>
      </c>
      <c r="E17" s="3" t="s">
        <v>535</v>
      </c>
      <c r="F17" s="3">
        <v>8</v>
      </c>
      <c r="G17" s="3" t="s">
        <v>172</v>
      </c>
      <c r="H17" s="3" t="s">
        <v>42</v>
      </c>
      <c r="I17" s="3"/>
      <c r="J17" s="3">
        <v>22</v>
      </c>
      <c r="K17" s="3">
        <v>2</v>
      </c>
      <c r="L17" s="3">
        <v>10.113000000000001</v>
      </c>
      <c r="M17" s="3"/>
      <c r="N17" s="3"/>
      <c r="O17" s="3"/>
      <c r="P17" s="3"/>
      <c r="Q17" s="3"/>
      <c r="R17" s="3"/>
      <c r="S17" s="3"/>
    </row>
    <row r="18" spans="1:19">
      <c r="A18" s="4" t="s">
        <v>3227</v>
      </c>
      <c r="B18" s="4">
        <v>2023</v>
      </c>
      <c r="C18" s="5">
        <v>44983</v>
      </c>
      <c r="D18" s="4" t="s">
        <v>66</v>
      </c>
      <c r="E18" s="3" t="s">
        <v>535</v>
      </c>
      <c r="F18" s="3">
        <v>9</v>
      </c>
      <c r="G18" s="3" t="s">
        <v>112</v>
      </c>
      <c r="H18" s="3" t="s">
        <v>113</v>
      </c>
      <c r="I18" s="3"/>
      <c r="J18" s="3">
        <v>12</v>
      </c>
      <c r="K18" s="3">
        <v>1</v>
      </c>
      <c r="L18" s="3">
        <v>10.292</v>
      </c>
      <c r="M18" s="3"/>
      <c r="N18" s="3"/>
      <c r="O18" s="3"/>
      <c r="P18" s="3"/>
      <c r="Q18" s="3"/>
      <c r="R18" s="3"/>
      <c r="S18" s="3"/>
    </row>
    <row r="19" spans="1:19">
      <c r="A19" s="4" t="s">
        <v>3227</v>
      </c>
      <c r="B19" s="4">
        <v>2023</v>
      </c>
      <c r="C19" s="5">
        <v>44983</v>
      </c>
      <c r="D19" s="4" t="s">
        <v>66</v>
      </c>
      <c r="E19" s="3" t="s">
        <v>535</v>
      </c>
      <c r="F19" s="3">
        <v>9</v>
      </c>
      <c r="G19" s="3" t="s">
        <v>127</v>
      </c>
      <c r="H19" s="3" t="s">
        <v>33</v>
      </c>
      <c r="I19" s="3"/>
      <c r="J19" s="3">
        <v>21</v>
      </c>
      <c r="K19" s="3">
        <v>2</v>
      </c>
      <c r="L19" s="3">
        <v>10.385999999999999</v>
      </c>
      <c r="M19" s="3"/>
      <c r="N19" s="3"/>
      <c r="O19" s="3"/>
      <c r="P19" s="3"/>
      <c r="Q19" s="3"/>
      <c r="R19" s="3"/>
      <c r="S19" s="3"/>
    </row>
    <row r="20" spans="1:19">
      <c r="A20" s="4" t="s">
        <v>3227</v>
      </c>
      <c r="B20" s="4">
        <v>2023</v>
      </c>
      <c r="C20" s="5">
        <v>44983</v>
      </c>
      <c r="D20" s="4" t="s">
        <v>66</v>
      </c>
      <c r="E20" s="3" t="s">
        <v>535</v>
      </c>
      <c r="F20" s="3">
        <v>10</v>
      </c>
      <c r="G20" s="3" t="s">
        <v>1633</v>
      </c>
      <c r="H20" s="3" t="s">
        <v>29</v>
      </c>
      <c r="I20" s="3"/>
      <c r="J20" s="3">
        <v>13</v>
      </c>
      <c r="K20" s="3">
        <v>1</v>
      </c>
      <c r="L20" s="3">
        <v>10.048</v>
      </c>
      <c r="M20" s="3"/>
      <c r="N20" s="3"/>
      <c r="O20" s="3"/>
      <c r="P20" s="3"/>
      <c r="Q20" s="3"/>
      <c r="R20" s="3"/>
      <c r="S20" s="3"/>
    </row>
    <row r="21" spans="1:19">
      <c r="A21" s="4" t="s">
        <v>3227</v>
      </c>
      <c r="B21" s="4">
        <v>2023</v>
      </c>
      <c r="C21" s="5">
        <v>44983</v>
      </c>
      <c r="D21" s="4" t="s">
        <v>66</v>
      </c>
      <c r="E21" s="3" t="s">
        <v>535</v>
      </c>
      <c r="F21" s="3">
        <v>10</v>
      </c>
      <c r="G21" s="3" t="s">
        <v>125</v>
      </c>
      <c r="H21" s="3" t="s">
        <v>75</v>
      </c>
      <c r="I21" s="3"/>
      <c r="J21" s="3">
        <v>20</v>
      </c>
      <c r="K21" s="3">
        <v>2</v>
      </c>
      <c r="L21" s="3">
        <v>10.048</v>
      </c>
      <c r="M21" s="3"/>
      <c r="N21" s="3"/>
      <c r="O21" s="3"/>
      <c r="P21" s="3"/>
      <c r="Q21" s="3"/>
      <c r="R21" s="3"/>
      <c r="S21" s="3"/>
    </row>
    <row r="22" spans="1:19">
      <c r="A22" s="4" t="s">
        <v>3227</v>
      </c>
      <c r="B22" s="4">
        <v>2023</v>
      </c>
      <c r="C22" s="5">
        <v>44983</v>
      </c>
      <c r="D22" s="4" t="s">
        <v>66</v>
      </c>
      <c r="E22" s="3" t="s">
        <v>535</v>
      </c>
      <c r="F22" s="3">
        <v>11</v>
      </c>
      <c r="G22" s="3" t="s">
        <v>114</v>
      </c>
      <c r="H22" s="3" t="s">
        <v>102</v>
      </c>
      <c r="I22" s="3"/>
      <c r="J22" s="3">
        <v>14</v>
      </c>
      <c r="K22" s="3">
        <v>1</v>
      </c>
      <c r="L22" s="3">
        <v>10.301</v>
      </c>
      <c r="M22" s="3"/>
      <c r="N22" s="3"/>
      <c r="O22" s="3"/>
      <c r="P22" s="3"/>
      <c r="Q22" s="3"/>
      <c r="R22" s="3"/>
      <c r="S22" s="3"/>
    </row>
    <row r="23" spans="1:19">
      <c r="A23" s="4" t="s">
        <v>3227</v>
      </c>
      <c r="B23" s="4">
        <v>2023</v>
      </c>
      <c r="C23" s="5">
        <v>44983</v>
      </c>
      <c r="D23" s="4" t="s">
        <v>66</v>
      </c>
      <c r="E23" s="3" t="s">
        <v>535</v>
      </c>
      <c r="F23" s="3">
        <v>11</v>
      </c>
      <c r="G23" s="3" t="s">
        <v>1627</v>
      </c>
      <c r="H23" s="3" t="s">
        <v>29</v>
      </c>
      <c r="I23" s="3"/>
      <c r="J23" s="3">
        <v>19</v>
      </c>
      <c r="K23" s="3">
        <v>2</v>
      </c>
      <c r="L23" s="3">
        <v>10.372999999999999</v>
      </c>
      <c r="M23" s="3"/>
      <c r="N23" s="3"/>
      <c r="O23" s="3"/>
      <c r="P23" s="3"/>
      <c r="Q23" s="3"/>
      <c r="R23" s="3"/>
      <c r="S23" s="3"/>
    </row>
    <row r="24" spans="1:19">
      <c r="A24" s="4" t="s">
        <v>3227</v>
      </c>
      <c r="B24" s="4">
        <v>2023</v>
      </c>
      <c r="C24" s="5">
        <v>44983</v>
      </c>
      <c r="D24" s="4" t="s">
        <v>66</v>
      </c>
      <c r="E24" s="3" t="s">
        <v>535</v>
      </c>
      <c r="F24" s="3">
        <v>12</v>
      </c>
      <c r="G24" s="3" t="s">
        <v>169</v>
      </c>
      <c r="H24" s="3" t="s">
        <v>31</v>
      </c>
      <c r="I24" s="3"/>
      <c r="J24" s="3">
        <v>15</v>
      </c>
      <c r="K24" s="3">
        <v>1</v>
      </c>
      <c r="L24" s="3">
        <v>10.271000000000001</v>
      </c>
      <c r="M24" s="3"/>
      <c r="N24" s="3"/>
      <c r="O24" s="3"/>
      <c r="P24" s="3"/>
      <c r="Q24" s="3"/>
      <c r="R24" s="3"/>
      <c r="S24" s="3"/>
    </row>
    <row r="25" spans="1:19">
      <c r="A25" s="55" t="s">
        <v>3227</v>
      </c>
      <c r="B25" s="55">
        <v>2023</v>
      </c>
      <c r="C25" s="62">
        <v>44983</v>
      </c>
      <c r="D25" s="55" t="s">
        <v>66</v>
      </c>
      <c r="E25" s="11" t="s">
        <v>535</v>
      </c>
      <c r="F25" s="11">
        <v>12</v>
      </c>
      <c r="G25" s="3" t="s">
        <v>132</v>
      </c>
      <c r="H25" s="3" t="s">
        <v>113</v>
      </c>
      <c r="I25" s="3"/>
      <c r="J25" s="3">
        <v>18</v>
      </c>
      <c r="K25" s="3">
        <v>2</v>
      </c>
      <c r="L25" s="3">
        <v>10.295</v>
      </c>
      <c r="M25" s="3"/>
      <c r="N25" s="3"/>
      <c r="O25" s="3"/>
      <c r="P25" s="3"/>
      <c r="Q25" s="3"/>
      <c r="R25" s="3"/>
      <c r="S25" s="3"/>
    </row>
    <row r="26" spans="1:19">
      <c r="A26" s="4" t="s">
        <v>3227</v>
      </c>
      <c r="B26" s="4">
        <v>2023</v>
      </c>
      <c r="C26" s="5">
        <v>44983</v>
      </c>
      <c r="D26" s="4" t="s">
        <v>66</v>
      </c>
      <c r="E26" s="3" t="s">
        <v>538</v>
      </c>
      <c r="F26" s="3">
        <v>1</v>
      </c>
      <c r="G26" s="3" t="s">
        <v>92</v>
      </c>
      <c r="H26" s="3" t="s">
        <v>23</v>
      </c>
      <c r="I26" s="3"/>
      <c r="J26" s="3">
        <v>1</v>
      </c>
      <c r="K26" s="3">
        <v>1</v>
      </c>
      <c r="L26" s="3">
        <v>10.084</v>
      </c>
      <c r="M26" s="3"/>
      <c r="N26" s="3"/>
      <c r="O26" s="3"/>
      <c r="P26" s="3"/>
      <c r="Q26" s="3"/>
      <c r="R26" s="3"/>
      <c r="S26" s="3"/>
    </row>
    <row r="27" spans="1:19">
      <c r="A27" s="4" t="s">
        <v>3227</v>
      </c>
      <c r="B27" s="4">
        <v>2023</v>
      </c>
      <c r="C27" s="5">
        <v>44983</v>
      </c>
      <c r="D27" s="4" t="s">
        <v>66</v>
      </c>
      <c r="E27" s="3" t="s">
        <v>538</v>
      </c>
      <c r="F27" s="3">
        <v>1</v>
      </c>
      <c r="G27" s="3" t="s">
        <v>169</v>
      </c>
      <c r="H27" s="3" t="s">
        <v>31</v>
      </c>
      <c r="I27" s="3"/>
      <c r="J27" s="3">
        <v>15</v>
      </c>
      <c r="K27" s="3">
        <v>2</v>
      </c>
      <c r="L27" s="3">
        <v>10.187999999999999</v>
      </c>
      <c r="M27" s="3"/>
      <c r="N27" s="3"/>
      <c r="O27" s="3"/>
      <c r="P27" s="3"/>
      <c r="Q27" s="3"/>
      <c r="R27" s="3"/>
      <c r="S27" s="3"/>
    </row>
    <row r="28" spans="1:19">
      <c r="A28" s="4" t="s">
        <v>3227</v>
      </c>
      <c r="B28" s="4">
        <v>2023</v>
      </c>
      <c r="C28" s="5">
        <v>44983</v>
      </c>
      <c r="D28" s="4" t="s">
        <v>66</v>
      </c>
      <c r="E28" s="3" t="s">
        <v>538</v>
      </c>
      <c r="F28" s="3">
        <v>2</v>
      </c>
      <c r="G28" s="3" t="s">
        <v>184</v>
      </c>
      <c r="H28" s="3" t="s">
        <v>478</v>
      </c>
      <c r="I28" s="3"/>
      <c r="J28" s="3">
        <v>3</v>
      </c>
      <c r="K28" s="3">
        <v>1</v>
      </c>
      <c r="L28" s="3">
        <v>10.026999999999999</v>
      </c>
      <c r="M28" s="3"/>
      <c r="N28" s="3"/>
      <c r="O28" s="3"/>
      <c r="P28" s="3"/>
      <c r="Q28" s="3"/>
      <c r="R28" s="3"/>
      <c r="S28" s="3"/>
    </row>
    <row r="29" spans="1:19">
      <c r="A29" s="4" t="s">
        <v>3227</v>
      </c>
      <c r="B29" s="4">
        <v>2023</v>
      </c>
      <c r="C29" s="5">
        <v>44983</v>
      </c>
      <c r="D29" s="4" t="s">
        <v>66</v>
      </c>
      <c r="E29" s="3" t="s">
        <v>538</v>
      </c>
      <c r="F29" s="3">
        <v>2</v>
      </c>
      <c r="G29" s="3" t="s">
        <v>114</v>
      </c>
      <c r="H29" s="3" t="s">
        <v>102</v>
      </c>
      <c r="I29" s="3"/>
      <c r="J29" s="3">
        <v>14</v>
      </c>
      <c r="K29" s="3">
        <v>2</v>
      </c>
      <c r="L29" s="3">
        <v>10.039</v>
      </c>
      <c r="M29" s="3"/>
      <c r="N29" s="3"/>
      <c r="O29" s="3"/>
      <c r="P29" s="3"/>
      <c r="Q29" s="3"/>
      <c r="R29" s="3"/>
      <c r="S29" s="3"/>
    </row>
    <row r="30" spans="1:19">
      <c r="A30" s="4" t="s">
        <v>3227</v>
      </c>
      <c r="B30" s="4">
        <v>2023</v>
      </c>
      <c r="C30" s="5">
        <v>44983</v>
      </c>
      <c r="D30" s="4" t="s">
        <v>66</v>
      </c>
      <c r="E30" s="3" t="s">
        <v>538</v>
      </c>
      <c r="F30" s="3">
        <v>3</v>
      </c>
      <c r="G30" s="3" t="s">
        <v>22</v>
      </c>
      <c r="H30" s="3" t="s">
        <v>23</v>
      </c>
      <c r="I30" s="3"/>
      <c r="J30" s="3">
        <v>5</v>
      </c>
      <c r="K30" s="3">
        <v>1</v>
      </c>
      <c r="L30" s="3">
        <v>10.012</v>
      </c>
      <c r="M30" s="3"/>
      <c r="N30" s="3"/>
      <c r="O30" s="3"/>
      <c r="P30" s="3"/>
      <c r="Q30" s="3"/>
      <c r="R30" s="3"/>
      <c r="S30" s="3"/>
    </row>
    <row r="31" spans="1:19">
      <c r="A31" s="4" t="s">
        <v>3227</v>
      </c>
      <c r="B31" s="4">
        <v>2023</v>
      </c>
      <c r="C31" s="5">
        <v>44983</v>
      </c>
      <c r="D31" s="4" t="s">
        <v>66</v>
      </c>
      <c r="E31" s="3" t="s">
        <v>538</v>
      </c>
      <c r="F31" s="3">
        <v>3</v>
      </c>
      <c r="G31" s="3" t="s">
        <v>1633</v>
      </c>
      <c r="H31" s="3" t="s">
        <v>29</v>
      </c>
      <c r="I31" s="3"/>
      <c r="J31" s="3">
        <v>13</v>
      </c>
      <c r="K31" s="3">
        <v>2</v>
      </c>
      <c r="L31" s="3">
        <v>10.360000000000001</v>
      </c>
      <c r="M31" s="3"/>
      <c r="N31" s="3"/>
      <c r="O31" s="3"/>
      <c r="P31" s="3"/>
      <c r="Q31" s="3"/>
      <c r="R31" s="3"/>
      <c r="S31" s="3"/>
    </row>
    <row r="32" spans="1:19">
      <c r="A32" s="4" t="s">
        <v>3227</v>
      </c>
      <c r="B32" s="4">
        <v>2023</v>
      </c>
      <c r="C32" s="5">
        <v>44983</v>
      </c>
      <c r="D32" s="4" t="s">
        <v>66</v>
      </c>
      <c r="E32" s="3" t="s">
        <v>538</v>
      </c>
      <c r="F32" s="3">
        <v>4</v>
      </c>
      <c r="G32" s="3" t="s">
        <v>755</v>
      </c>
      <c r="H32" s="3" t="s">
        <v>27</v>
      </c>
      <c r="I32" s="3"/>
      <c r="J32" s="3">
        <v>6</v>
      </c>
      <c r="K32" s="3">
        <v>1</v>
      </c>
      <c r="L32" s="3">
        <v>10.311999999999999</v>
      </c>
      <c r="M32" s="3"/>
      <c r="N32" s="3"/>
      <c r="O32" s="3"/>
      <c r="P32" s="3"/>
      <c r="Q32" s="3"/>
      <c r="R32" s="3"/>
      <c r="S32" s="3"/>
    </row>
    <row r="33" spans="1:19">
      <c r="A33" s="4" t="s">
        <v>3227</v>
      </c>
      <c r="B33" s="4">
        <v>2023</v>
      </c>
      <c r="C33" s="5">
        <v>44983</v>
      </c>
      <c r="D33" s="4" t="s">
        <v>66</v>
      </c>
      <c r="E33" s="3" t="s">
        <v>538</v>
      </c>
      <c r="F33" s="3">
        <v>4</v>
      </c>
      <c r="G33" s="3" t="s">
        <v>112</v>
      </c>
      <c r="H33" s="3" t="s">
        <v>113</v>
      </c>
      <c r="I33" s="3"/>
      <c r="J33" s="3">
        <v>12</v>
      </c>
      <c r="K33" s="3">
        <v>2</v>
      </c>
      <c r="L33" s="3">
        <v>10.381</v>
      </c>
      <c r="M33" s="3"/>
      <c r="N33" s="3"/>
      <c r="O33" s="3"/>
      <c r="P33" s="3"/>
      <c r="Q33" s="3"/>
      <c r="R33" s="3"/>
      <c r="S33" s="3"/>
    </row>
    <row r="34" spans="1:19">
      <c r="A34" s="4" t="s">
        <v>3227</v>
      </c>
      <c r="B34" s="4">
        <v>2023</v>
      </c>
      <c r="C34" s="5">
        <v>44983</v>
      </c>
      <c r="D34" s="4" t="s">
        <v>66</v>
      </c>
      <c r="E34" s="3" t="s">
        <v>538</v>
      </c>
      <c r="F34" s="3">
        <v>5</v>
      </c>
      <c r="G34" s="3" t="s">
        <v>105</v>
      </c>
      <c r="H34" s="3" t="s">
        <v>39</v>
      </c>
      <c r="I34" s="3"/>
      <c r="J34" s="3">
        <v>4</v>
      </c>
      <c r="K34" s="3">
        <v>1</v>
      </c>
      <c r="L34" s="3">
        <v>9.9320000000000004</v>
      </c>
      <c r="M34" s="3"/>
      <c r="N34" s="3"/>
      <c r="O34" s="3"/>
      <c r="P34" s="3"/>
      <c r="Q34" s="3"/>
      <c r="R34" s="3"/>
      <c r="S34" s="3"/>
    </row>
    <row r="35" spans="1:19">
      <c r="A35" s="4" t="s">
        <v>3227</v>
      </c>
      <c r="B35" s="4">
        <v>2023</v>
      </c>
      <c r="C35" s="5">
        <v>44983</v>
      </c>
      <c r="D35" s="4" t="s">
        <v>66</v>
      </c>
      <c r="E35" s="3" t="s">
        <v>538</v>
      </c>
      <c r="F35" s="3">
        <v>5</v>
      </c>
      <c r="G35" s="3" t="s">
        <v>96</v>
      </c>
      <c r="H35" s="3" t="s">
        <v>27</v>
      </c>
      <c r="I35" s="3"/>
      <c r="J35" s="3">
        <v>11</v>
      </c>
      <c r="K35" s="3">
        <v>2</v>
      </c>
      <c r="L35" s="3">
        <v>9.9670000000000005</v>
      </c>
      <c r="M35" s="3"/>
      <c r="N35" s="3"/>
      <c r="O35" s="3"/>
      <c r="P35" s="3"/>
      <c r="Q35" s="3"/>
      <c r="R35" s="3"/>
      <c r="S35" s="3"/>
    </row>
    <row r="36" spans="1:19">
      <c r="A36" s="4" t="s">
        <v>3227</v>
      </c>
      <c r="B36" s="4">
        <v>2023</v>
      </c>
      <c r="C36" s="5">
        <v>44983</v>
      </c>
      <c r="D36" s="4" t="s">
        <v>66</v>
      </c>
      <c r="E36" s="3" t="s">
        <v>538</v>
      </c>
      <c r="F36" s="3">
        <v>6</v>
      </c>
      <c r="G36" s="3" t="s">
        <v>469</v>
      </c>
      <c r="H36" s="3" t="s">
        <v>31</v>
      </c>
      <c r="I36" s="3"/>
      <c r="J36" s="3">
        <v>2</v>
      </c>
      <c r="K36" s="3">
        <v>1</v>
      </c>
      <c r="L36" s="3">
        <v>9.8439999999999994</v>
      </c>
      <c r="M36" s="3"/>
      <c r="N36" s="3"/>
      <c r="O36" s="3"/>
      <c r="P36" s="3"/>
      <c r="Q36" s="3"/>
      <c r="R36" s="3"/>
      <c r="S36" s="3"/>
    </row>
    <row r="37" spans="1:19">
      <c r="A37" s="4" t="s">
        <v>3227</v>
      </c>
      <c r="B37" s="4">
        <v>2023</v>
      </c>
      <c r="C37" s="5">
        <v>44983</v>
      </c>
      <c r="D37" s="4" t="s">
        <v>66</v>
      </c>
      <c r="E37" s="3" t="s">
        <v>538</v>
      </c>
      <c r="F37" s="3">
        <v>6</v>
      </c>
      <c r="G37" s="3" t="s">
        <v>100</v>
      </c>
      <c r="H37" s="3" t="s">
        <v>44</v>
      </c>
      <c r="I37" s="3"/>
      <c r="J37" s="3">
        <v>16</v>
      </c>
      <c r="K37" s="3">
        <v>2</v>
      </c>
      <c r="L37" s="3">
        <v>10.565</v>
      </c>
      <c r="M37" s="3"/>
      <c r="N37" s="3"/>
      <c r="O37" s="3"/>
      <c r="P37" s="3"/>
      <c r="Q37" s="3"/>
      <c r="R37" s="3"/>
      <c r="S37" s="3"/>
    </row>
    <row r="38" spans="1:19">
      <c r="A38" s="4" t="s">
        <v>3227</v>
      </c>
      <c r="B38" s="4">
        <v>2023</v>
      </c>
      <c r="C38" s="5">
        <v>44983</v>
      </c>
      <c r="D38" s="4" t="s">
        <v>66</v>
      </c>
      <c r="E38" s="3" t="s">
        <v>538</v>
      </c>
      <c r="F38" s="3">
        <v>7</v>
      </c>
      <c r="G38" s="3" t="s">
        <v>196</v>
      </c>
      <c r="H38" s="3" t="s">
        <v>52</v>
      </c>
      <c r="I38" s="3"/>
      <c r="J38" s="3">
        <v>7</v>
      </c>
      <c r="K38" s="3">
        <v>1</v>
      </c>
      <c r="L38" s="3">
        <v>9.9949999999999992</v>
      </c>
      <c r="M38" s="3"/>
      <c r="N38" s="3"/>
      <c r="O38" s="3"/>
      <c r="P38" s="3"/>
      <c r="Q38" s="3"/>
      <c r="R38" s="3"/>
      <c r="S38" s="3"/>
    </row>
    <row r="39" spans="1:19">
      <c r="A39" s="4" t="s">
        <v>3227</v>
      </c>
      <c r="B39" s="4">
        <v>2023</v>
      </c>
      <c r="C39" s="5">
        <v>44983</v>
      </c>
      <c r="D39" s="4" t="s">
        <v>66</v>
      </c>
      <c r="E39" s="3" t="s">
        <v>538</v>
      </c>
      <c r="F39" s="3">
        <v>7</v>
      </c>
      <c r="G39" s="3" t="s">
        <v>202</v>
      </c>
      <c r="H39" s="3" t="s">
        <v>46</v>
      </c>
      <c r="I39" s="3"/>
      <c r="J39" s="3">
        <v>10</v>
      </c>
      <c r="K39" s="3">
        <v>2</v>
      </c>
      <c r="L39" s="3">
        <v>10.338999999999999</v>
      </c>
      <c r="M39" s="3"/>
      <c r="N39" s="3"/>
      <c r="O39" s="3"/>
      <c r="P39" s="3"/>
      <c r="Q39" s="3"/>
      <c r="R39" s="3"/>
      <c r="S39" s="3"/>
    </row>
    <row r="40" spans="1:19">
      <c r="A40" s="4" t="s">
        <v>3227</v>
      </c>
      <c r="B40" s="4">
        <v>2023</v>
      </c>
      <c r="C40" s="5">
        <v>44983</v>
      </c>
      <c r="D40" s="4" t="s">
        <v>66</v>
      </c>
      <c r="E40" s="3" t="s">
        <v>538</v>
      </c>
      <c r="F40" s="3">
        <v>8</v>
      </c>
      <c r="G40" s="3" t="s">
        <v>101</v>
      </c>
      <c r="H40" s="3" t="s">
        <v>102</v>
      </c>
      <c r="I40" s="3"/>
      <c r="J40" s="3">
        <v>8</v>
      </c>
      <c r="K40" s="3">
        <v>1</v>
      </c>
      <c r="L40" s="3">
        <v>10.071</v>
      </c>
      <c r="M40" s="3"/>
      <c r="N40" s="3"/>
      <c r="O40" s="3"/>
      <c r="P40" s="3"/>
      <c r="Q40" s="3"/>
      <c r="R40" s="3"/>
      <c r="S40" s="3"/>
    </row>
    <row r="41" spans="1:19">
      <c r="A41" s="55" t="s">
        <v>3227</v>
      </c>
      <c r="B41" s="55">
        <v>2023</v>
      </c>
      <c r="C41" s="62">
        <v>44983</v>
      </c>
      <c r="D41" s="55" t="s">
        <v>66</v>
      </c>
      <c r="E41" s="11" t="s">
        <v>538</v>
      </c>
      <c r="F41" s="11">
        <v>8</v>
      </c>
      <c r="G41" s="3" t="s">
        <v>143</v>
      </c>
      <c r="H41" s="3" t="s">
        <v>95</v>
      </c>
      <c r="I41" s="3"/>
      <c r="J41" s="3">
        <v>9</v>
      </c>
      <c r="K41" s="3">
        <v>2</v>
      </c>
      <c r="L41" s="3">
        <v>10.173</v>
      </c>
      <c r="M41" s="3"/>
      <c r="N41" s="3"/>
      <c r="O41" s="3"/>
      <c r="P41" s="3"/>
      <c r="Q41" s="3"/>
      <c r="R41" s="3"/>
      <c r="S41" s="3"/>
    </row>
    <row r="42" spans="1:19">
      <c r="A42" s="4" t="s">
        <v>3227</v>
      </c>
      <c r="B42" s="4">
        <v>2023</v>
      </c>
      <c r="C42" s="5">
        <v>44983</v>
      </c>
      <c r="D42" s="4" t="s">
        <v>66</v>
      </c>
      <c r="E42" s="3" t="s">
        <v>539</v>
      </c>
      <c r="F42" s="3">
        <v>1</v>
      </c>
      <c r="G42" s="3" t="s">
        <v>92</v>
      </c>
      <c r="H42" s="3" t="s">
        <v>23</v>
      </c>
      <c r="I42" s="3"/>
      <c r="J42" s="3">
        <v>1</v>
      </c>
      <c r="K42" s="3">
        <v>1</v>
      </c>
      <c r="L42" s="3">
        <v>9.8889999999999993</v>
      </c>
      <c r="M42" s="3"/>
      <c r="N42" s="3">
        <v>1</v>
      </c>
      <c r="O42" s="3">
        <v>10.016999999999999</v>
      </c>
      <c r="P42" s="3"/>
      <c r="Q42" s="3"/>
      <c r="R42" s="3"/>
      <c r="S42" s="3"/>
    </row>
    <row r="43" spans="1:19">
      <c r="A43" s="4" t="s">
        <v>3227</v>
      </c>
      <c r="B43" s="4">
        <v>2023</v>
      </c>
      <c r="C43" s="5">
        <v>44983</v>
      </c>
      <c r="D43" s="4" t="s">
        <v>66</v>
      </c>
      <c r="E43" s="3" t="s">
        <v>539</v>
      </c>
      <c r="F43" s="3">
        <v>1</v>
      </c>
      <c r="G43" s="3" t="s">
        <v>101</v>
      </c>
      <c r="H43" s="3" t="s">
        <v>102</v>
      </c>
      <c r="I43" s="3"/>
      <c r="J43" s="3">
        <v>8</v>
      </c>
      <c r="K43" s="3">
        <v>2</v>
      </c>
      <c r="L43" s="3">
        <v>9.9420000000000002</v>
      </c>
      <c r="M43" s="3"/>
      <c r="N43" s="3">
        <v>2</v>
      </c>
      <c r="O43" s="3">
        <v>10.016999999999999</v>
      </c>
      <c r="P43" s="3"/>
      <c r="Q43" s="3"/>
      <c r="R43" s="3"/>
      <c r="S43" s="3"/>
    </row>
    <row r="44" spans="1:19">
      <c r="A44" s="4" t="s">
        <v>3227</v>
      </c>
      <c r="B44" s="4">
        <v>2023</v>
      </c>
      <c r="C44" s="5">
        <v>44983</v>
      </c>
      <c r="D44" s="4" t="s">
        <v>66</v>
      </c>
      <c r="E44" s="3" t="s">
        <v>539</v>
      </c>
      <c r="F44" s="3">
        <v>2</v>
      </c>
      <c r="G44" s="3" t="s">
        <v>184</v>
      </c>
      <c r="H44" s="3" t="s">
        <v>478</v>
      </c>
      <c r="I44" s="3"/>
      <c r="J44" s="3">
        <v>3</v>
      </c>
      <c r="K44" s="3">
        <v>2</v>
      </c>
      <c r="L44" s="3">
        <v>10.125</v>
      </c>
      <c r="M44" s="3"/>
      <c r="N44" s="3">
        <v>1</v>
      </c>
      <c r="O44" s="3">
        <v>9.8119999999999994</v>
      </c>
      <c r="P44" s="3"/>
      <c r="Q44" s="3">
        <v>1</v>
      </c>
      <c r="R44" s="3">
        <v>9.8450000000000006</v>
      </c>
      <c r="S44" s="3"/>
    </row>
    <row r="45" spans="1:19">
      <c r="A45" s="4" t="s">
        <v>3227</v>
      </c>
      <c r="B45" s="4">
        <v>2023</v>
      </c>
      <c r="C45" s="5">
        <v>44983</v>
      </c>
      <c r="D45" s="4" t="s">
        <v>66</v>
      </c>
      <c r="E45" s="3" t="s">
        <v>539</v>
      </c>
      <c r="F45" s="3">
        <v>2</v>
      </c>
      <c r="G45" s="3" t="s">
        <v>196</v>
      </c>
      <c r="H45" s="3" t="s">
        <v>52</v>
      </c>
      <c r="I45" s="3"/>
      <c r="J45" s="3">
        <v>7</v>
      </c>
      <c r="K45" s="3">
        <v>1</v>
      </c>
      <c r="L45" s="3">
        <v>10.063000000000001</v>
      </c>
      <c r="M45" s="3"/>
      <c r="N45" s="3">
        <v>2</v>
      </c>
      <c r="O45" s="3">
        <v>10.008999999999999</v>
      </c>
      <c r="P45" s="3"/>
      <c r="Q45" s="3">
        <v>2</v>
      </c>
      <c r="R45" s="3">
        <v>10.352</v>
      </c>
      <c r="S45" s="3"/>
    </row>
    <row r="46" spans="1:19">
      <c r="A46" s="4" t="s">
        <v>3227</v>
      </c>
      <c r="B46" s="4">
        <v>2023</v>
      </c>
      <c r="C46" s="5">
        <v>44983</v>
      </c>
      <c r="D46" s="4" t="s">
        <v>66</v>
      </c>
      <c r="E46" s="3" t="s">
        <v>539</v>
      </c>
      <c r="F46" s="3">
        <v>3</v>
      </c>
      <c r="G46" s="3" t="s">
        <v>469</v>
      </c>
      <c r="H46" s="3" t="s">
        <v>31</v>
      </c>
      <c r="I46" s="3"/>
      <c r="J46" s="3">
        <v>2</v>
      </c>
      <c r="K46" s="3">
        <v>1</v>
      </c>
      <c r="L46" s="3">
        <v>9.7620000000000005</v>
      </c>
      <c r="M46" s="3"/>
      <c r="N46" s="3">
        <v>1</v>
      </c>
      <c r="O46" s="3">
        <v>9.8040000000000003</v>
      </c>
      <c r="P46" s="3"/>
      <c r="Q46" s="3"/>
      <c r="R46" s="3"/>
      <c r="S46" s="3"/>
    </row>
    <row r="47" spans="1:19">
      <c r="A47" s="4" t="s">
        <v>3227</v>
      </c>
      <c r="B47" s="4">
        <v>2023</v>
      </c>
      <c r="C47" s="5">
        <v>44983</v>
      </c>
      <c r="D47" s="4" t="s">
        <v>66</v>
      </c>
      <c r="E47" s="3" t="s">
        <v>539</v>
      </c>
      <c r="F47" s="3">
        <v>3</v>
      </c>
      <c r="G47" s="3" t="s">
        <v>22</v>
      </c>
      <c r="H47" s="3" t="s">
        <v>23</v>
      </c>
      <c r="I47" s="3"/>
      <c r="J47" s="3">
        <v>5</v>
      </c>
      <c r="K47" s="3">
        <v>2</v>
      </c>
      <c r="L47" s="3">
        <v>9.7840000000000007</v>
      </c>
      <c r="M47" s="3"/>
      <c r="N47" s="3">
        <v>2</v>
      </c>
      <c r="O47" s="3">
        <v>13.823</v>
      </c>
      <c r="P47" s="3"/>
      <c r="Q47" s="3"/>
      <c r="R47" s="3"/>
      <c r="S47" s="3"/>
    </row>
    <row r="48" spans="1:19">
      <c r="A48" s="4" t="s">
        <v>3227</v>
      </c>
      <c r="B48" s="4">
        <v>2023</v>
      </c>
      <c r="C48" s="5">
        <v>44983</v>
      </c>
      <c r="D48" s="4" t="s">
        <v>66</v>
      </c>
      <c r="E48" s="3" t="s">
        <v>539</v>
      </c>
      <c r="F48" s="3">
        <v>4</v>
      </c>
      <c r="G48" s="3" t="s">
        <v>105</v>
      </c>
      <c r="H48" s="3" t="s">
        <v>39</v>
      </c>
      <c r="I48" s="3"/>
      <c r="J48" s="3">
        <v>4</v>
      </c>
      <c r="K48" s="3">
        <v>2</v>
      </c>
      <c r="L48" s="3">
        <v>10.413</v>
      </c>
      <c r="M48" s="3"/>
      <c r="N48" s="3">
        <v>1</v>
      </c>
      <c r="O48" s="3">
        <v>10.183999999999999</v>
      </c>
      <c r="P48" s="3"/>
      <c r="Q48" s="3">
        <v>1</v>
      </c>
      <c r="R48" s="3">
        <v>10.11</v>
      </c>
      <c r="S48" s="3"/>
    </row>
    <row r="49" spans="1:19">
      <c r="A49" s="4" t="s">
        <v>3227</v>
      </c>
      <c r="B49" s="4">
        <v>2023</v>
      </c>
      <c r="C49" s="5">
        <v>44983</v>
      </c>
      <c r="D49" s="4" t="s">
        <v>66</v>
      </c>
      <c r="E49" s="3" t="s">
        <v>539</v>
      </c>
      <c r="F49" s="3">
        <v>4</v>
      </c>
      <c r="G49" s="3" t="s">
        <v>755</v>
      </c>
      <c r="H49" s="3" t="s">
        <v>27</v>
      </c>
      <c r="I49" s="3"/>
      <c r="J49" s="3">
        <v>6</v>
      </c>
      <c r="K49" s="3">
        <v>1</v>
      </c>
      <c r="L49" s="3">
        <v>10.385</v>
      </c>
      <c r="M49" s="3"/>
      <c r="N49" s="3">
        <v>2</v>
      </c>
      <c r="O49" s="3">
        <v>10.238</v>
      </c>
      <c r="P49" s="3"/>
      <c r="Q49" s="3">
        <v>2</v>
      </c>
      <c r="R49" s="3">
        <v>10.11</v>
      </c>
      <c r="S49" s="3"/>
    </row>
    <row r="50" spans="1:19">
      <c r="A50" s="4" t="s">
        <v>3227</v>
      </c>
      <c r="B50" s="4">
        <v>2023</v>
      </c>
      <c r="C50" s="5">
        <v>44983</v>
      </c>
      <c r="D50" s="4" t="s">
        <v>66</v>
      </c>
      <c r="E50" s="3" t="s">
        <v>540</v>
      </c>
      <c r="F50" s="3">
        <v>1</v>
      </c>
      <c r="G50" s="3" t="s">
        <v>92</v>
      </c>
      <c r="H50" s="3" t="s">
        <v>23</v>
      </c>
      <c r="I50" s="3"/>
      <c r="J50" s="3">
        <v>1</v>
      </c>
      <c r="K50" s="3">
        <v>1</v>
      </c>
      <c r="L50" s="3">
        <v>10.098000000000001</v>
      </c>
      <c r="M50" s="3"/>
      <c r="N50" s="3">
        <v>1</v>
      </c>
      <c r="O50" s="3">
        <v>10.109</v>
      </c>
      <c r="P50" s="3"/>
      <c r="Q50" s="3"/>
      <c r="R50" s="3"/>
      <c r="S50" s="3"/>
    </row>
    <row r="51" spans="1:19">
      <c r="A51" s="4" t="s">
        <v>3227</v>
      </c>
      <c r="B51" s="4">
        <v>2023</v>
      </c>
      <c r="C51" s="5">
        <v>44983</v>
      </c>
      <c r="D51" s="4" t="s">
        <v>66</v>
      </c>
      <c r="E51" s="3" t="s">
        <v>540</v>
      </c>
      <c r="F51" s="3">
        <v>1</v>
      </c>
      <c r="G51" s="3" t="s">
        <v>105</v>
      </c>
      <c r="H51" s="3" t="s">
        <v>39</v>
      </c>
      <c r="I51" s="3"/>
      <c r="J51" s="3">
        <v>4</v>
      </c>
      <c r="K51" s="3">
        <v>2</v>
      </c>
      <c r="L51" s="3">
        <v>11.193000000000001</v>
      </c>
      <c r="M51" s="3"/>
      <c r="N51" s="3">
        <v>2</v>
      </c>
      <c r="O51" s="3">
        <v>11.622</v>
      </c>
      <c r="P51" s="3"/>
      <c r="Q51" s="3"/>
      <c r="R51" s="3"/>
      <c r="S51" s="3"/>
    </row>
    <row r="52" spans="1:19">
      <c r="A52" s="4" t="s">
        <v>3227</v>
      </c>
      <c r="B52" s="4">
        <v>2023</v>
      </c>
      <c r="C52" s="5">
        <v>44983</v>
      </c>
      <c r="D52" s="4" t="s">
        <v>66</v>
      </c>
      <c r="E52" s="3" t="s">
        <v>540</v>
      </c>
      <c r="F52" s="3">
        <v>2</v>
      </c>
      <c r="G52" s="3" t="s">
        <v>469</v>
      </c>
      <c r="H52" s="3" t="s">
        <v>31</v>
      </c>
      <c r="I52" s="3"/>
      <c r="J52" s="3">
        <v>2</v>
      </c>
      <c r="K52" s="3">
        <v>1</v>
      </c>
      <c r="L52" s="3">
        <v>9.8640000000000008</v>
      </c>
      <c r="M52" s="3"/>
      <c r="N52" s="3">
        <v>1</v>
      </c>
      <c r="O52" s="3">
        <v>9.8949999999999996</v>
      </c>
      <c r="P52" s="3"/>
      <c r="Q52" s="3"/>
      <c r="R52" s="3"/>
      <c r="S52" s="3"/>
    </row>
    <row r="53" spans="1:19">
      <c r="A53" s="4" t="s">
        <v>3227</v>
      </c>
      <c r="B53" s="4">
        <v>2023</v>
      </c>
      <c r="C53" s="5">
        <v>44983</v>
      </c>
      <c r="D53" s="4" t="s">
        <v>66</v>
      </c>
      <c r="E53" s="3" t="s">
        <v>540</v>
      </c>
      <c r="F53" s="3">
        <v>2</v>
      </c>
      <c r="G53" s="3" t="s">
        <v>184</v>
      </c>
      <c r="H53" s="3" t="s">
        <v>478</v>
      </c>
      <c r="I53" s="3"/>
      <c r="J53" s="3">
        <v>3</v>
      </c>
      <c r="K53" s="3">
        <v>2</v>
      </c>
      <c r="L53" s="3">
        <v>9.8820000000000014</v>
      </c>
      <c r="M53" s="3"/>
      <c r="N53" s="3">
        <v>2</v>
      </c>
      <c r="O53" s="3">
        <v>16.259999999999998</v>
      </c>
      <c r="P53" s="3"/>
      <c r="Q53" s="3"/>
      <c r="R53" s="3"/>
      <c r="S53" s="3"/>
    </row>
    <row r="54" spans="1:19">
      <c r="A54" s="4" t="s">
        <v>3227</v>
      </c>
      <c r="B54" s="4">
        <v>2023</v>
      </c>
      <c r="C54" s="5">
        <v>44983</v>
      </c>
      <c r="D54" s="4" t="s">
        <v>66</v>
      </c>
      <c r="E54" s="3" t="s">
        <v>64</v>
      </c>
      <c r="F54" s="3" t="s">
        <v>541</v>
      </c>
      <c r="G54" s="3" t="s">
        <v>92</v>
      </c>
      <c r="H54" s="3" t="s">
        <v>23</v>
      </c>
      <c r="I54" s="3"/>
      <c r="J54" s="3">
        <v>1</v>
      </c>
      <c r="K54" s="3">
        <v>1</v>
      </c>
      <c r="L54" s="3">
        <v>10.006</v>
      </c>
      <c r="M54" s="3"/>
      <c r="N54" s="3">
        <v>1</v>
      </c>
      <c r="O54" s="3">
        <v>9.5630000000000006</v>
      </c>
      <c r="P54" s="3"/>
      <c r="Q54" s="3"/>
      <c r="R54" s="3"/>
      <c r="S54" s="3"/>
    </row>
    <row r="55" spans="1:19">
      <c r="A55" s="4" t="s">
        <v>3227</v>
      </c>
      <c r="B55" s="4">
        <v>2023</v>
      </c>
      <c r="C55" s="5">
        <v>44983</v>
      </c>
      <c r="D55" s="4" t="s">
        <v>66</v>
      </c>
      <c r="E55" s="3" t="s">
        <v>64</v>
      </c>
      <c r="F55" s="3" t="s">
        <v>541</v>
      </c>
      <c r="G55" s="3" t="s">
        <v>469</v>
      </c>
      <c r="H55" s="3" t="s">
        <v>31</v>
      </c>
      <c r="I55" s="3"/>
      <c r="J55" s="3">
        <v>2</v>
      </c>
      <c r="K55" s="3">
        <v>2</v>
      </c>
      <c r="L55" s="3">
        <v>10.024000000000001</v>
      </c>
      <c r="M55" s="3"/>
      <c r="N55" s="3">
        <v>2</v>
      </c>
      <c r="O55" s="3">
        <v>9.6530000000000005</v>
      </c>
      <c r="P55" s="3"/>
      <c r="Q55" s="3"/>
      <c r="R55" s="3"/>
      <c r="S55" s="3"/>
    </row>
    <row r="56" spans="1:19">
      <c r="A56" s="4" t="s">
        <v>3227</v>
      </c>
      <c r="B56" s="4">
        <v>2023</v>
      </c>
      <c r="C56" s="5">
        <v>44983</v>
      </c>
      <c r="D56" s="4" t="s">
        <v>66</v>
      </c>
      <c r="E56" s="3" t="s">
        <v>64</v>
      </c>
      <c r="F56" s="3" t="s">
        <v>542</v>
      </c>
      <c r="G56" s="3" t="s">
        <v>184</v>
      </c>
      <c r="H56" s="3" t="s">
        <v>478</v>
      </c>
      <c r="I56" s="3"/>
      <c r="J56" s="3">
        <v>3</v>
      </c>
      <c r="K56" s="3">
        <v>1</v>
      </c>
      <c r="L56" s="3">
        <v>10.262</v>
      </c>
      <c r="M56" s="3"/>
      <c r="N56" s="3">
        <v>1</v>
      </c>
      <c r="O56" s="3">
        <v>9.875</v>
      </c>
      <c r="P56" s="3"/>
      <c r="Q56" s="3"/>
      <c r="R56" s="3"/>
      <c r="S56" s="3"/>
    </row>
    <row r="57" spans="1:19">
      <c r="A57" s="4" t="s">
        <v>3227</v>
      </c>
      <c r="B57" s="4">
        <v>2023</v>
      </c>
      <c r="C57" s="5">
        <v>44983</v>
      </c>
      <c r="D57" s="4" t="s">
        <v>66</v>
      </c>
      <c r="E57" s="3" t="s">
        <v>64</v>
      </c>
      <c r="F57" s="3" t="s">
        <v>542</v>
      </c>
      <c r="G57" s="3" t="s">
        <v>105</v>
      </c>
      <c r="H57" s="3" t="s">
        <v>39</v>
      </c>
      <c r="I57" s="3"/>
      <c r="J57" s="3">
        <v>4</v>
      </c>
      <c r="K57" s="3">
        <v>2</v>
      </c>
      <c r="L57" s="3">
        <v>10.727</v>
      </c>
      <c r="M57" s="3"/>
      <c r="N57" s="3">
        <v>2</v>
      </c>
      <c r="O57" s="3">
        <v>9.9649999999999999</v>
      </c>
      <c r="P57" s="3"/>
      <c r="Q57" s="3"/>
      <c r="R57" s="3"/>
      <c r="S57" s="3"/>
    </row>
    <row r="58" spans="1:19">
      <c r="A58" s="1" t="s">
        <v>19</v>
      </c>
      <c r="B58" s="1">
        <v>2022</v>
      </c>
      <c r="C58" s="2">
        <v>44849</v>
      </c>
      <c r="D58" s="1" t="s">
        <v>20</v>
      </c>
      <c r="E58" s="1" t="s">
        <v>535</v>
      </c>
      <c r="F58" s="1">
        <v>1</v>
      </c>
      <c r="G58" s="1" t="s">
        <v>114</v>
      </c>
      <c r="H58" s="1" t="s">
        <v>102</v>
      </c>
      <c r="I58" s="13" t="e">
        <f>(C58-VLOOKUP(G58,Riders!$A$2:$C$213,2,FALSE))/365</f>
        <v>#N/A</v>
      </c>
      <c r="J58" s="33">
        <v>9</v>
      </c>
      <c r="K58" s="3">
        <v>1</v>
      </c>
      <c r="L58" s="3">
        <v>10.263</v>
      </c>
      <c r="M58" s="8">
        <f>3.6*200/(L58)</f>
        <v>70.154925460391695</v>
      </c>
    </row>
    <row r="59" spans="1:19">
      <c r="A59" s="1" t="s">
        <v>19</v>
      </c>
      <c r="B59" s="1">
        <v>2022</v>
      </c>
      <c r="C59" s="2">
        <v>44849</v>
      </c>
      <c r="D59" s="1" t="s">
        <v>20</v>
      </c>
      <c r="E59" s="1" t="s">
        <v>535</v>
      </c>
      <c r="F59" s="1">
        <v>1</v>
      </c>
      <c r="G59" s="1" t="s">
        <v>36</v>
      </c>
      <c r="H59" s="1" t="s">
        <v>37</v>
      </c>
      <c r="I59" s="13">
        <f>(C59-VLOOKUP(G59,Riders!$A$2:$C$213,2,FALSE))/365</f>
        <v>24.4</v>
      </c>
      <c r="J59" s="33">
        <v>28</v>
      </c>
      <c r="K59" s="3">
        <v>2</v>
      </c>
      <c r="L59" s="3">
        <f>L58+0.186</f>
        <v>10.449</v>
      </c>
      <c r="M59" s="8">
        <f>3.6*200/(L59)</f>
        <v>68.906115417743322</v>
      </c>
    </row>
    <row r="60" spans="1:19">
      <c r="A60" s="1" t="s">
        <v>19</v>
      </c>
      <c r="B60" s="1">
        <v>2022</v>
      </c>
      <c r="C60" s="2">
        <v>44849</v>
      </c>
      <c r="D60" s="1" t="s">
        <v>20</v>
      </c>
      <c r="E60" s="1" t="s">
        <v>535</v>
      </c>
      <c r="F60" s="1">
        <v>2</v>
      </c>
      <c r="G60" s="1" t="s">
        <v>469</v>
      </c>
      <c r="H60" s="1" t="s">
        <v>31</v>
      </c>
      <c r="I60" s="13" t="e">
        <f>(C60-VLOOKUP(G60,Riders!$A$2:$C$213,2,FALSE))/365</f>
        <v>#N/A</v>
      </c>
      <c r="J60" s="33">
        <v>10</v>
      </c>
      <c r="K60" s="3">
        <v>1</v>
      </c>
      <c r="L60" s="3">
        <v>10.272</v>
      </c>
      <c r="M60" s="8">
        <f>3.6*200/(L60)</f>
        <v>70.09345794392523</v>
      </c>
    </row>
    <row r="61" spans="1:19">
      <c r="A61" s="1" t="s">
        <v>19</v>
      </c>
      <c r="B61" s="1">
        <v>2022</v>
      </c>
      <c r="C61" s="2">
        <v>44849</v>
      </c>
      <c r="D61" s="1" t="s">
        <v>20</v>
      </c>
      <c r="E61" s="1" t="s">
        <v>535</v>
      </c>
      <c r="F61" s="1">
        <v>2</v>
      </c>
      <c r="G61" s="1" t="s">
        <v>93</v>
      </c>
      <c r="H61" s="1" t="s">
        <v>52</v>
      </c>
      <c r="I61" s="13">
        <f>(C61-VLOOKUP(G61,Riders!$A$2:$C$213,2,FALSE))/365</f>
        <v>26.904109589041095</v>
      </c>
      <c r="J61" s="33">
        <v>27</v>
      </c>
      <c r="K61" s="3">
        <v>2</v>
      </c>
      <c r="L61" s="3">
        <f>L60+0.073</f>
        <v>10.345000000000001</v>
      </c>
      <c r="M61" s="8">
        <f>3.6*200/(L61)</f>
        <v>69.598840019333011</v>
      </c>
    </row>
    <row r="62" spans="1:19">
      <c r="A62" s="1" t="s">
        <v>19</v>
      </c>
      <c r="B62" s="1">
        <v>2022</v>
      </c>
      <c r="C62" s="2">
        <v>44849</v>
      </c>
      <c r="D62" s="1" t="s">
        <v>20</v>
      </c>
      <c r="E62" s="1" t="s">
        <v>535</v>
      </c>
      <c r="F62" s="1">
        <v>3</v>
      </c>
      <c r="G62" s="1" t="s">
        <v>167</v>
      </c>
      <c r="H62" s="1" t="s">
        <v>46</v>
      </c>
      <c r="I62" s="13">
        <f>(C62-VLOOKUP(G62,Riders!$A$2:$C$213,2,FALSE))/365</f>
        <v>32.789041095890411</v>
      </c>
      <c r="J62" s="33">
        <v>16</v>
      </c>
      <c r="K62" s="3">
        <v>1</v>
      </c>
      <c r="L62" s="3">
        <v>10.082000000000001</v>
      </c>
      <c r="M62" s="8">
        <f>3.6*200/(L62)</f>
        <v>71.41440190438405</v>
      </c>
    </row>
    <row r="63" spans="1:19">
      <c r="A63" s="1" t="s">
        <v>19</v>
      </c>
      <c r="B63" s="1">
        <v>2022</v>
      </c>
      <c r="C63" s="2">
        <v>44849</v>
      </c>
      <c r="D63" s="1" t="s">
        <v>20</v>
      </c>
      <c r="E63" s="1" t="s">
        <v>535</v>
      </c>
      <c r="F63" s="1">
        <v>3</v>
      </c>
      <c r="G63" s="1" t="s">
        <v>470</v>
      </c>
      <c r="H63" s="1" t="s">
        <v>27</v>
      </c>
      <c r="I63" s="13">
        <f>(C63-VLOOKUP(G63,Riders!$A$2:$C$213,2,FALSE))/365</f>
        <v>23.726027397260275</v>
      </c>
      <c r="J63" s="33">
        <v>17</v>
      </c>
      <c r="K63" s="3">
        <v>2</v>
      </c>
      <c r="L63" s="3" t="s">
        <v>536</v>
      </c>
      <c r="M63" s="8"/>
    </row>
    <row r="64" spans="1:19">
      <c r="A64" s="1" t="s">
        <v>19</v>
      </c>
      <c r="B64" s="1">
        <v>2022</v>
      </c>
      <c r="C64" s="2">
        <v>44849</v>
      </c>
      <c r="D64" s="1" t="s">
        <v>20</v>
      </c>
      <c r="E64" s="1" t="s">
        <v>535</v>
      </c>
      <c r="F64" s="1">
        <v>4</v>
      </c>
      <c r="G64" s="1" t="s">
        <v>99</v>
      </c>
      <c r="H64" s="1" t="s">
        <v>27</v>
      </c>
      <c r="I64" s="13">
        <f>(C64-VLOOKUP(G64,Riders!$A$2:$C$213,2,FALSE))/365</f>
        <v>25.509589041095889</v>
      </c>
      <c r="J64" s="33">
        <v>11</v>
      </c>
      <c r="K64" s="3">
        <v>1</v>
      </c>
      <c r="L64" s="3">
        <v>10.361000000000001</v>
      </c>
      <c r="M64" s="8">
        <f t="shared" ref="M64:M127" si="0">3.6*200/(L64)</f>
        <v>69.491361837660449</v>
      </c>
    </row>
    <row r="65" spans="1:13">
      <c r="A65" s="1" t="s">
        <v>19</v>
      </c>
      <c r="B65" s="1">
        <v>2022</v>
      </c>
      <c r="C65" s="2">
        <v>44849</v>
      </c>
      <c r="D65" s="1" t="s">
        <v>20</v>
      </c>
      <c r="E65" s="1" t="s">
        <v>535</v>
      </c>
      <c r="F65" s="1">
        <v>4</v>
      </c>
      <c r="G65" s="1" t="s">
        <v>49</v>
      </c>
      <c r="H65" s="1" t="s">
        <v>39</v>
      </c>
      <c r="I65" s="13" t="e">
        <f>(C65-VLOOKUP(G65,Riders!$A$2:$C$213,2,FALSE))/365</f>
        <v>#N/A</v>
      </c>
      <c r="J65" s="33">
        <v>26</v>
      </c>
      <c r="K65" s="3">
        <v>2</v>
      </c>
      <c r="L65" s="3">
        <f>L64+0.047</f>
        <v>10.408000000000001</v>
      </c>
      <c r="M65" s="8">
        <f t="shared" si="0"/>
        <v>69.177555726364332</v>
      </c>
    </row>
    <row r="66" spans="1:13">
      <c r="A66" s="1" t="s">
        <v>19</v>
      </c>
      <c r="B66" s="1">
        <v>2022</v>
      </c>
      <c r="C66" s="2">
        <v>44849</v>
      </c>
      <c r="D66" s="1" t="s">
        <v>20</v>
      </c>
      <c r="E66" s="1" t="s">
        <v>535</v>
      </c>
      <c r="F66" s="1">
        <v>5</v>
      </c>
      <c r="G66" s="1" t="s">
        <v>132</v>
      </c>
      <c r="H66" s="1" t="s">
        <v>113</v>
      </c>
      <c r="I66" s="13">
        <f>(C66-VLOOKUP(G66,Riders!$A$2:$C$213,2,FALSE))/365</f>
        <v>23.273972602739725</v>
      </c>
      <c r="J66" s="33">
        <v>5</v>
      </c>
      <c r="K66" s="3">
        <v>1</v>
      </c>
      <c r="L66" s="3">
        <v>10.206</v>
      </c>
      <c r="M66" s="8">
        <f t="shared" si="0"/>
        <v>70.546737213403887</v>
      </c>
    </row>
    <row r="67" spans="1:13">
      <c r="A67" s="1" t="s">
        <v>19</v>
      </c>
      <c r="B67" s="1">
        <v>2022</v>
      </c>
      <c r="C67" s="2">
        <v>44849</v>
      </c>
      <c r="D67" s="1" t="s">
        <v>20</v>
      </c>
      <c r="E67" s="1" t="s">
        <v>535</v>
      </c>
      <c r="F67" s="1">
        <v>5</v>
      </c>
      <c r="G67" s="1" t="s">
        <v>47</v>
      </c>
      <c r="H67" s="1" t="s">
        <v>33</v>
      </c>
      <c r="I67" s="13">
        <f>(C67-VLOOKUP(G67,Riders!$A$2:$C$213,2,FALSE))/365</f>
        <v>25.87945205479452</v>
      </c>
      <c r="J67" s="33">
        <v>25</v>
      </c>
      <c r="K67" s="3">
        <v>2</v>
      </c>
      <c r="L67" s="3">
        <f>L66+0.159</f>
        <v>10.365</v>
      </c>
      <c r="M67" s="8">
        <f t="shared" si="0"/>
        <v>69.464544138929085</v>
      </c>
    </row>
    <row r="68" spans="1:13">
      <c r="A68" s="1" t="s">
        <v>19</v>
      </c>
      <c r="B68" s="1">
        <v>2022</v>
      </c>
      <c r="C68" s="2">
        <v>44849</v>
      </c>
      <c r="D68" s="1" t="s">
        <v>20</v>
      </c>
      <c r="E68" s="1" t="s">
        <v>535</v>
      </c>
      <c r="F68" s="1">
        <v>6</v>
      </c>
      <c r="G68" s="1" t="s">
        <v>112</v>
      </c>
      <c r="H68" s="1" t="s">
        <v>113</v>
      </c>
      <c r="I68" s="13" t="e">
        <f>(C68-VLOOKUP(G68,Riders!$A$2:$C$213,2,FALSE))/365</f>
        <v>#N/A</v>
      </c>
      <c r="J68" s="33">
        <v>6</v>
      </c>
      <c r="K68" s="3">
        <v>1</v>
      </c>
      <c r="L68" s="3">
        <v>10.282</v>
      </c>
      <c r="M68" s="8">
        <f t="shared" si="0"/>
        <v>70.025286909161636</v>
      </c>
    </row>
    <row r="69" spans="1:13">
      <c r="A69" s="1" t="s">
        <v>19</v>
      </c>
      <c r="B69" s="1">
        <v>2022</v>
      </c>
      <c r="C69" s="2">
        <v>44849</v>
      </c>
      <c r="D69" s="1" t="s">
        <v>20</v>
      </c>
      <c r="E69" s="1" t="s">
        <v>535</v>
      </c>
      <c r="F69" s="1">
        <v>6</v>
      </c>
      <c r="G69" s="1" t="s">
        <v>28</v>
      </c>
      <c r="H69" s="1" t="s">
        <v>29</v>
      </c>
      <c r="I69" s="13" t="e">
        <f>(C69-VLOOKUP(G69,Riders!$A$2:$C$213,2,FALSE))/365</f>
        <v>#N/A</v>
      </c>
      <c r="J69" s="33">
        <v>24</v>
      </c>
      <c r="K69" s="3">
        <v>2</v>
      </c>
      <c r="L69" s="3">
        <f>L68+0.089</f>
        <v>10.371</v>
      </c>
      <c r="M69" s="8">
        <f t="shared" si="0"/>
        <v>69.424356378362745</v>
      </c>
    </row>
    <row r="70" spans="1:13">
      <c r="A70" s="1" t="s">
        <v>19</v>
      </c>
      <c r="B70" s="1">
        <v>2022</v>
      </c>
      <c r="C70" s="2">
        <v>44849</v>
      </c>
      <c r="D70" s="1" t="s">
        <v>20</v>
      </c>
      <c r="E70" s="1" t="s">
        <v>535</v>
      </c>
      <c r="F70" s="1">
        <v>7</v>
      </c>
      <c r="G70" s="1" t="s">
        <v>96</v>
      </c>
      <c r="H70" s="1" t="s">
        <v>27</v>
      </c>
      <c r="I70" s="13">
        <f>(C70-VLOOKUP(G70,Riders!$A$2:$C$213,2,FALSE))/365</f>
        <v>23.747945205479454</v>
      </c>
      <c r="J70" s="33">
        <v>7</v>
      </c>
      <c r="K70" s="3">
        <v>1</v>
      </c>
      <c r="L70" s="3">
        <v>10.028</v>
      </c>
      <c r="M70" s="8">
        <f t="shared" si="0"/>
        <v>71.798962903869167</v>
      </c>
    </row>
    <row r="71" spans="1:13">
      <c r="A71" s="1" t="s">
        <v>19</v>
      </c>
      <c r="B71" s="1">
        <v>2022</v>
      </c>
      <c r="C71" s="2">
        <v>44849</v>
      </c>
      <c r="D71" s="1" t="s">
        <v>20</v>
      </c>
      <c r="E71" s="1" t="s">
        <v>535</v>
      </c>
      <c r="F71" s="1">
        <v>7</v>
      </c>
      <c r="G71" s="1" t="s">
        <v>107</v>
      </c>
      <c r="H71" s="1" t="s">
        <v>31</v>
      </c>
      <c r="I71" s="13">
        <f>(C71-VLOOKUP(G71,Riders!$A$2:$C$213,2,FALSE))/365</f>
        <v>29.846575342465755</v>
      </c>
      <c r="J71" s="33">
        <v>23</v>
      </c>
      <c r="K71" s="3">
        <v>2</v>
      </c>
      <c r="L71" s="3">
        <f>L70+0.024</f>
        <v>10.052</v>
      </c>
      <c r="M71" s="8">
        <f t="shared" si="0"/>
        <v>71.627536808595309</v>
      </c>
    </row>
    <row r="72" spans="1:13">
      <c r="A72" s="1" t="s">
        <v>19</v>
      </c>
      <c r="B72" s="1">
        <v>2022</v>
      </c>
      <c r="C72" s="2">
        <v>44849</v>
      </c>
      <c r="D72" s="1" t="s">
        <v>20</v>
      </c>
      <c r="E72" s="1" t="s">
        <v>535</v>
      </c>
      <c r="F72" s="1">
        <v>8</v>
      </c>
      <c r="G72" s="1" t="s">
        <v>108</v>
      </c>
      <c r="H72" s="1" t="s">
        <v>109</v>
      </c>
      <c r="I72" s="13" t="e">
        <f>(C72-VLOOKUP(G72,Riders!$A$2:$C$213,2,FALSE))/365</f>
        <v>#N/A</v>
      </c>
      <c r="J72" s="33">
        <v>8</v>
      </c>
      <c r="K72" s="3">
        <v>1</v>
      </c>
      <c r="L72" s="3">
        <v>10.077999999999999</v>
      </c>
      <c r="M72" s="8">
        <f t="shared" si="0"/>
        <v>71.442746576701737</v>
      </c>
    </row>
    <row r="73" spans="1:13">
      <c r="A73" s="1" t="s">
        <v>19</v>
      </c>
      <c r="B73" s="1">
        <v>2022</v>
      </c>
      <c r="C73" s="2">
        <v>44849</v>
      </c>
      <c r="D73" s="1" t="s">
        <v>20</v>
      </c>
      <c r="E73" s="1" t="s">
        <v>535</v>
      </c>
      <c r="F73" s="1">
        <v>8</v>
      </c>
      <c r="G73" s="1" t="s">
        <v>134</v>
      </c>
      <c r="H73" s="1" t="s">
        <v>33</v>
      </c>
      <c r="I73" s="13">
        <f>(C73-VLOOKUP(G73,Riders!$A$2:$C$213,2,FALSE))/365</f>
        <v>23</v>
      </c>
      <c r="J73" s="33">
        <v>18</v>
      </c>
      <c r="K73" s="3">
        <v>2</v>
      </c>
      <c r="L73" s="3">
        <f>L72+0.133</f>
        <v>10.210999999999999</v>
      </c>
      <c r="M73" s="8">
        <f t="shared" si="0"/>
        <v>70.512192733326813</v>
      </c>
    </row>
    <row r="74" spans="1:13">
      <c r="A74" s="1" t="s">
        <v>19</v>
      </c>
      <c r="B74" s="1">
        <v>2022</v>
      </c>
      <c r="C74" s="2">
        <v>44849</v>
      </c>
      <c r="D74" s="1" t="s">
        <v>20</v>
      </c>
      <c r="E74" s="1" t="s">
        <v>535</v>
      </c>
      <c r="F74" s="1">
        <v>9</v>
      </c>
      <c r="G74" s="1" t="s">
        <v>97</v>
      </c>
      <c r="H74" s="1" t="s">
        <v>29</v>
      </c>
      <c r="I74" s="13" t="e">
        <f>(C74-VLOOKUP(G74,Riders!$A$2:$C$213,2,FALSE))/365</f>
        <v>#N/A</v>
      </c>
      <c r="J74" s="33">
        <v>12</v>
      </c>
      <c r="K74" s="3">
        <v>1</v>
      </c>
      <c r="L74" s="3">
        <v>10.02</v>
      </c>
      <c r="M74" s="8">
        <f t="shared" si="0"/>
        <v>71.856287425149702</v>
      </c>
    </row>
    <row r="75" spans="1:13">
      <c r="A75" s="1" t="s">
        <v>19</v>
      </c>
      <c r="B75" s="1">
        <v>2022</v>
      </c>
      <c r="C75" s="2">
        <v>44849</v>
      </c>
      <c r="D75" s="1" t="s">
        <v>20</v>
      </c>
      <c r="E75" s="1" t="s">
        <v>535</v>
      </c>
      <c r="F75" s="1">
        <v>9</v>
      </c>
      <c r="G75" s="1" t="s">
        <v>537</v>
      </c>
      <c r="H75" s="1" t="s">
        <v>23</v>
      </c>
      <c r="I75" s="13" t="e">
        <f>(C75-VLOOKUP(G75,Riders!$A$2:$C$213,2,FALSE))/365</f>
        <v>#N/A</v>
      </c>
      <c r="J75" s="33">
        <v>22</v>
      </c>
      <c r="K75" s="3">
        <v>2</v>
      </c>
      <c r="L75" s="3">
        <f>L74+0.078</f>
        <v>10.097999999999999</v>
      </c>
      <c r="M75" s="8">
        <f t="shared" si="0"/>
        <v>71.301247771836017</v>
      </c>
    </row>
    <row r="76" spans="1:13">
      <c r="A76" s="1" t="s">
        <v>19</v>
      </c>
      <c r="B76" s="1">
        <v>2022</v>
      </c>
      <c r="C76" s="2">
        <v>44849</v>
      </c>
      <c r="D76" s="1" t="s">
        <v>20</v>
      </c>
      <c r="E76" s="1" t="s">
        <v>535</v>
      </c>
      <c r="F76" s="1">
        <v>10</v>
      </c>
      <c r="G76" s="1" t="s">
        <v>172</v>
      </c>
      <c r="H76" s="1" t="s">
        <v>42</v>
      </c>
      <c r="I76" s="13">
        <f>(C76-VLOOKUP(G76,Riders!$A$2:$C$213,2,FALSE))/365</f>
        <v>24.002739726027396</v>
      </c>
      <c r="J76" s="33">
        <v>15</v>
      </c>
      <c r="K76" s="3">
        <v>1</v>
      </c>
      <c r="L76" s="3">
        <v>10.231999999999999</v>
      </c>
      <c r="M76" s="8">
        <f t="shared" si="0"/>
        <v>70.36747458952307</v>
      </c>
    </row>
    <row r="77" spans="1:13">
      <c r="A77" s="1" t="s">
        <v>19</v>
      </c>
      <c r="B77" s="1">
        <v>2022</v>
      </c>
      <c r="C77" s="2">
        <v>44849</v>
      </c>
      <c r="D77" s="1" t="s">
        <v>20</v>
      </c>
      <c r="E77" s="1" t="s">
        <v>535</v>
      </c>
      <c r="F77" s="1">
        <v>10</v>
      </c>
      <c r="G77" s="1" t="s">
        <v>171</v>
      </c>
      <c r="H77" s="1" t="s">
        <v>82</v>
      </c>
      <c r="I77" s="13">
        <f>(C77-VLOOKUP(G77,Riders!$A$2:$C$213,2,FALSE))/365</f>
        <v>32.30684931506849</v>
      </c>
      <c r="J77" s="33">
        <v>19</v>
      </c>
      <c r="K77" s="3">
        <v>2</v>
      </c>
      <c r="L77" s="3">
        <v>10.332000000000001</v>
      </c>
      <c r="M77" s="8">
        <f t="shared" si="0"/>
        <v>69.686411149825773</v>
      </c>
    </row>
    <row r="78" spans="1:13">
      <c r="A78" s="1" t="s">
        <v>19</v>
      </c>
      <c r="B78" s="1">
        <v>2022</v>
      </c>
      <c r="C78" s="2">
        <v>44849</v>
      </c>
      <c r="D78" s="1" t="s">
        <v>20</v>
      </c>
      <c r="E78" s="1" t="s">
        <v>535</v>
      </c>
      <c r="F78" s="1">
        <v>11</v>
      </c>
      <c r="G78" s="1" t="s">
        <v>43</v>
      </c>
      <c r="H78" s="1" t="s">
        <v>44</v>
      </c>
      <c r="I78" s="13" t="e">
        <f>(C78-VLOOKUP(G78,Riders!$A$2:$C$213,2,FALSE))/365</f>
        <v>#N/A</v>
      </c>
      <c r="J78" s="33">
        <v>13</v>
      </c>
      <c r="K78" s="3">
        <v>1</v>
      </c>
      <c r="L78" s="3">
        <v>9.9420000000000002</v>
      </c>
      <c r="M78" s="8">
        <f t="shared" si="0"/>
        <v>72.420036210018097</v>
      </c>
    </row>
    <row r="79" spans="1:13">
      <c r="A79" s="1" t="s">
        <v>19</v>
      </c>
      <c r="B79" s="1">
        <v>2022</v>
      </c>
      <c r="C79" s="2">
        <v>44849</v>
      </c>
      <c r="D79" s="1" t="s">
        <v>20</v>
      </c>
      <c r="E79" s="1" t="s">
        <v>535</v>
      </c>
      <c r="F79" s="1">
        <v>11</v>
      </c>
      <c r="G79" s="1" t="s">
        <v>295</v>
      </c>
      <c r="H79" s="1" t="s">
        <v>23</v>
      </c>
      <c r="I79" s="13">
        <f>(C79-VLOOKUP(G79,Riders!$A$2:$C$213,2,FALSE))/365</f>
        <v>24.857534246575341</v>
      </c>
      <c r="J79" s="33">
        <v>21</v>
      </c>
      <c r="K79" s="3">
        <v>2</v>
      </c>
      <c r="L79" s="3">
        <f>L78+0.339</f>
        <v>10.281000000000001</v>
      </c>
      <c r="M79" s="8">
        <f t="shared" si="0"/>
        <v>70.032098044937257</v>
      </c>
    </row>
    <row r="80" spans="1:13">
      <c r="A80" s="1" t="s">
        <v>19</v>
      </c>
      <c r="B80" s="1">
        <v>2022</v>
      </c>
      <c r="C80" s="2">
        <v>44849</v>
      </c>
      <c r="D80" s="1" t="s">
        <v>20</v>
      </c>
      <c r="E80" s="1" t="s">
        <v>535</v>
      </c>
      <c r="F80" s="1">
        <v>12</v>
      </c>
      <c r="G80" s="1" t="s">
        <v>100</v>
      </c>
      <c r="H80" s="1" t="s">
        <v>44</v>
      </c>
      <c r="I80" s="13">
        <f>(C80-VLOOKUP(G80,Riders!$A$2:$C$213,2,FALSE))/365</f>
        <v>23.980821917808218</v>
      </c>
      <c r="J80" s="33">
        <v>14</v>
      </c>
      <c r="K80" s="3">
        <v>1</v>
      </c>
      <c r="L80" s="3">
        <v>10.112</v>
      </c>
      <c r="M80" s="8">
        <f t="shared" si="0"/>
        <v>71.202531645569621</v>
      </c>
    </row>
    <row r="81" spans="1:13">
      <c r="A81" s="1" t="s">
        <v>19</v>
      </c>
      <c r="B81" s="1">
        <v>2022</v>
      </c>
      <c r="C81" s="2">
        <v>44849</v>
      </c>
      <c r="D81" s="1" t="s">
        <v>20</v>
      </c>
      <c r="E81" s="1" t="s">
        <v>535</v>
      </c>
      <c r="F81" s="1">
        <v>12</v>
      </c>
      <c r="G81" s="1" t="s">
        <v>98</v>
      </c>
      <c r="H81" s="1" t="s">
        <v>31</v>
      </c>
      <c r="I81" s="13">
        <f>(C81-VLOOKUP(G81,Riders!$A$2:$C$213,2,FALSE))/365</f>
        <v>28.797260273972604</v>
      </c>
      <c r="J81" s="33">
        <v>20</v>
      </c>
      <c r="K81" s="3">
        <v>2</v>
      </c>
      <c r="L81" s="3">
        <f>L80+0.036</f>
        <v>10.148</v>
      </c>
      <c r="M81" s="8">
        <f t="shared" si="0"/>
        <v>70.949940875049279</v>
      </c>
    </row>
    <row r="82" spans="1:13">
      <c r="A82" s="15" t="s">
        <v>19</v>
      </c>
      <c r="B82" s="15">
        <v>2022</v>
      </c>
      <c r="C82" s="22">
        <v>44849</v>
      </c>
      <c r="D82" s="15" t="s">
        <v>20</v>
      </c>
      <c r="E82" s="15" t="s">
        <v>538</v>
      </c>
      <c r="F82" s="15">
        <v>1</v>
      </c>
      <c r="G82" s="15" t="s">
        <v>92</v>
      </c>
      <c r="H82" s="15" t="s">
        <v>23</v>
      </c>
      <c r="I82" s="16">
        <f>(C82-VLOOKUP(G82,Riders!$A$2:$C$213,2,FALSE))/365</f>
        <v>25.605479452054794</v>
      </c>
      <c r="J82" s="34">
        <v>1</v>
      </c>
      <c r="K82" s="3">
        <v>1</v>
      </c>
      <c r="L82" s="3">
        <v>9.8889999999999993</v>
      </c>
      <c r="M82" s="8">
        <f t="shared" si="0"/>
        <v>72.808170694711293</v>
      </c>
    </row>
    <row r="83" spans="1:13">
      <c r="A83" s="15" t="s">
        <v>19</v>
      </c>
      <c r="B83" s="15">
        <v>2022</v>
      </c>
      <c r="C83" s="22">
        <v>44849</v>
      </c>
      <c r="D83" s="15" t="s">
        <v>20</v>
      </c>
      <c r="E83" s="15" t="s">
        <v>538</v>
      </c>
      <c r="F83" s="15">
        <v>1</v>
      </c>
      <c r="G83" s="15" t="s">
        <v>100</v>
      </c>
      <c r="H83" s="15" t="s">
        <v>44</v>
      </c>
      <c r="I83" s="16">
        <f>(C83-VLOOKUP(G83,Riders!$A$2:$C$213,2,FALSE))/365</f>
        <v>23.980821917808218</v>
      </c>
      <c r="J83" s="34">
        <v>14</v>
      </c>
      <c r="K83" s="3">
        <v>2</v>
      </c>
      <c r="L83" s="3">
        <f>L82+0.474</f>
        <v>10.363</v>
      </c>
      <c r="M83" s="8">
        <f t="shared" si="0"/>
        <v>69.477950400463186</v>
      </c>
    </row>
    <row r="84" spans="1:13">
      <c r="A84" s="15" t="s">
        <v>19</v>
      </c>
      <c r="B84" s="15">
        <v>2022</v>
      </c>
      <c r="C84" s="22">
        <v>44849</v>
      </c>
      <c r="D84" s="15" t="s">
        <v>20</v>
      </c>
      <c r="E84" s="15" t="s">
        <v>538</v>
      </c>
      <c r="F84" s="15">
        <v>2</v>
      </c>
      <c r="G84" s="15" t="s">
        <v>101</v>
      </c>
      <c r="H84" s="15" t="s">
        <v>102</v>
      </c>
      <c r="I84" s="16" t="e">
        <f>(C84-VLOOKUP(G84,Riders!$A$2:$C$213,2,FALSE))/365</f>
        <v>#N/A</v>
      </c>
      <c r="J84" s="34">
        <v>2</v>
      </c>
      <c r="K84" s="3">
        <v>1</v>
      </c>
      <c r="L84" s="3">
        <v>9.8569999999999993</v>
      </c>
      <c r="M84" s="8">
        <f t="shared" si="0"/>
        <v>73.044536877346047</v>
      </c>
    </row>
    <row r="85" spans="1:13">
      <c r="A85" s="15" t="s">
        <v>19</v>
      </c>
      <c r="B85" s="15">
        <v>2022</v>
      </c>
      <c r="C85" s="22">
        <v>44849</v>
      </c>
      <c r="D85" s="15" t="s">
        <v>20</v>
      </c>
      <c r="E85" s="15" t="s">
        <v>538</v>
      </c>
      <c r="F85" s="15">
        <v>2</v>
      </c>
      <c r="G85" s="15" t="s">
        <v>43</v>
      </c>
      <c r="H85" s="15" t="s">
        <v>44</v>
      </c>
      <c r="I85" s="16" t="e">
        <f>(C85-VLOOKUP(G85,Riders!$A$2:$C$213,2,FALSE))/365</f>
        <v>#N/A</v>
      </c>
      <c r="J85" s="34">
        <v>13</v>
      </c>
      <c r="K85" s="3">
        <v>2</v>
      </c>
      <c r="L85" s="3">
        <f>L84+0.176</f>
        <v>10.032999999999999</v>
      </c>
      <c r="M85" s="8">
        <f t="shared" si="0"/>
        <v>71.763181501046546</v>
      </c>
    </row>
    <row r="86" spans="1:13">
      <c r="A86" s="15" t="s">
        <v>19</v>
      </c>
      <c r="B86" s="15">
        <v>2022</v>
      </c>
      <c r="C86" s="22">
        <v>44849</v>
      </c>
      <c r="D86" s="15" t="s">
        <v>20</v>
      </c>
      <c r="E86" s="15" t="s">
        <v>538</v>
      </c>
      <c r="F86" s="15">
        <v>3</v>
      </c>
      <c r="G86" s="15" t="s">
        <v>106</v>
      </c>
      <c r="H86" s="15" t="s">
        <v>102</v>
      </c>
      <c r="I86" s="16" t="e">
        <f>(C86-VLOOKUP(G86,Riders!$A$2:$C$213,2,FALSE))/365</f>
        <v>#N/A</v>
      </c>
      <c r="J86" s="34">
        <v>3</v>
      </c>
      <c r="K86" s="3">
        <v>1</v>
      </c>
      <c r="L86" s="3">
        <v>9.9619999999999997</v>
      </c>
      <c r="M86" s="8">
        <f t="shared" si="0"/>
        <v>72.274643645854255</v>
      </c>
    </row>
    <row r="87" spans="1:13">
      <c r="A87" s="15" t="s">
        <v>19</v>
      </c>
      <c r="B87" s="15">
        <v>2022</v>
      </c>
      <c r="C87" s="22">
        <v>44849</v>
      </c>
      <c r="D87" s="15" t="s">
        <v>20</v>
      </c>
      <c r="E87" s="15" t="s">
        <v>538</v>
      </c>
      <c r="F87" s="15">
        <v>3</v>
      </c>
      <c r="G87" s="15" t="s">
        <v>172</v>
      </c>
      <c r="H87" s="15" t="s">
        <v>42</v>
      </c>
      <c r="I87" s="16">
        <f>(C87-VLOOKUP(G87,Riders!$A$2:$C$213,2,FALSE))/365</f>
        <v>24.002739726027396</v>
      </c>
      <c r="J87" s="34">
        <v>15</v>
      </c>
      <c r="K87" s="3">
        <v>2</v>
      </c>
      <c r="L87" s="3">
        <f>L86+0.094</f>
        <v>10.055999999999999</v>
      </c>
      <c r="M87" s="8">
        <f t="shared" si="0"/>
        <v>71.599045346062056</v>
      </c>
    </row>
    <row r="88" spans="1:13">
      <c r="A88" s="15" t="s">
        <v>19</v>
      </c>
      <c r="B88" s="15">
        <v>2022</v>
      </c>
      <c r="C88" s="22">
        <v>44849</v>
      </c>
      <c r="D88" s="15" t="s">
        <v>20</v>
      </c>
      <c r="E88" s="15" t="s">
        <v>538</v>
      </c>
      <c r="F88" s="15">
        <v>4</v>
      </c>
      <c r="G88" s="15" t="s">
        <v>202</v>
      </c>
      <c r="H88" s="15" t="s">
        <v>46</v>
      </c>
      <c r="I88" s="16">
        <f>(C88-VLOOKUP(G88,Riders!$A$2:$C$213,2,FALSE))/365</f>
        <v>27.257534246575343</v>
      </c>
      <c r="J88" s="34">
        <v>4</v>
      </c>
      <c r="K88" s="3">
        <v>1</v>
      </c>
      <c r="L88" s="3">
        <v>10.108000000000001</v>
      </c>
      <c r="M88" s="8">
        <f t="shared" si="0"/>
        <v>71.230708349821924</v>
      </c>
    </row>
    <row r="89" spans="1:13">
      <c r="A89" s="15" t="s">
        <v>19</v>
      </c>
      <c r="B89" s="15">
        <v>2022</v>
      </c>
      <c r="C89" s="22">
        <v>44849</v>
      </c>
      <c r="D89" s="15" t="s">
        <v>20</v>
      </c>
      <c r="E89" s="15" t="s">
        <v>538</v>
      </c>
      <c r="F89" s="15">
        <v>4</v>
      </c>
      <c r="G89" s="15" t="s">
        <v>97</v>
      </c>
      <c r="H89" s="15" t="s">
        <v>29</v>
      </c>
      <c r="I89" s="16" t="e">
        <f>(C89-VLOOKUP(G89,Riders!$A$2:$C$213,2,FALSE))/365</f>
        <v>#N/A</v>
      </c>
      <c r="J89" s="34">
        <v>12</v>
      </c>
      <c r="K89" s="3">
        <v>2</v>
      </c>
      <c r="L89" s="3">
        <f>L88+0.054</f>
        <v>10.162000000000001</v>
      </c>
      <c r="M89" s="8">
        <f t="shared" si="0"/>
        <v>70.852194449911423</v>
      </c>
    </row>
    <row r="90" spans="1:13">
      <c r="A90" s="15" t="s">
        <v>19</v>
      </c>
      <c r="B90" s="15">
        <v>2022</v>
      </c>
      <c r="C90" s="22">
        <v>44849</v>
      </c>
      <c r="D90" s="15" t="s">
        <v>20</v>
      </c>
      <c r="E90" s="15" t="s">
        <v>538</v>
      </c>
      <c r="F90" s="15">
        <v>5</v>
      </c>
      <c r="G90" s="15" t="s">
        <v>108</v>
      </c>
      <c r="H90" s="15" t="s">
        <v>109</v>
      </c>
      <c r="I90" s="16" t="e">
        <f>(C90-VLOOKUP(G90,Riders!$A$2:$C$213,2,FALSE))/365</f>
        <v>#N/A</v>
      </c>
      <c r="J90" s="34">
        <v>8</v>
      </c>
      <c r="K90" s="3">
        <v>1</v>
      </c>
      <c r="L90" s="3">
        <v>10.117000000000001</v>
      </c>
      <c r="M90" s="8">
        <f t="shared" si="0"/>
        <v>71.167342097459709</v>
      </c>
    </row>
    <row r="91" spans="1:13">
      <c r="A91" s="15" t="s">
        <v>19</v>
      </c>
      <c r="B91" s="15">
        <v>2022</v>
      </c>
      <c r="C91" s="22">
        <v>44849</v>
      </c>
      <c r="D91" s="15" t="s">
        <v>20</v>
      </c>
      <c r="E91" s="15" t="s">
        <v>538</v>
      </c>
      <c r="F91" s="15">
        <v>5</v>
      </c>
      <c r="G91" s="15" t="s">
        <v>114</v>
      </c>
      <c r="H91" s="15" t="s">
        <v>102</v>
      </c>
      <c r="I91" s="16" t="e">
        <f>(C91-VLOOKUP(G91,Riders!$A$2:$C$213,2,FALSE))/365</f>
        <v>#N/A</v>
      </c>
      <c r="J91" s="34">
        <v>9</v>
      </c>
      <c r="K91" s="3">
        <v>2</v>
      </c>
      <c r="L91" s="3">
        <f>L90+0.531</f>
        <v>10.648000000000001</v>
      </c>
      <c r="M91" s="8">
        <f t="shared" si="0"/>
        <v>67.618332081141986</v>
      </c>
    </row>
    <row r="92" spans="1:13">
      <c r="A92" s="15" t="s">
        <v>19</v>
      </c>
      <c r="B92" s="15">
        <v>2022</v>
      </c>
      <c r="C92" s="22">
        <v>44849</v>
      </c>
      <c r="D92" s="15" t="s">
        <v>20</v>
      </c>
      <c r="E92" s="15" t="s">
        <v>538</v>
      </c>
      <c r="F92" s="15">
        <v>6</v>
      </c>
      <c r="G92" s="15" t="s">
        <v>96</v>
      </c>
      <c r="H92" s="15" t="s">
        <v>27</v>
      </c>
      <c r="I92" s="16">
        <f>(C92-VLOOKUP(G92,Riders!$A$2:$C$213,2,FALSE))/365</f>
        <v>23.747945205479454</v>
      </c>
      <c r="J92" s="34">
        <v>7</v>
      </c>
      <c r="K92" s="3">
        <v>1</v>
      </c>
      <c r="L92" s="3">
        <v>9.8539999999999992</v>
      </c>
      <c r="M92" s="8">
        <f t="shared" si="0"/>
        <v>73.066774913740616</v>
      </c>
    </row>
    <row r="93" spans="1:13">
      <c r="A93" s="15" t="s">
        <v>19</v>
      </c>
      <c r="B93" s="15">
        <v>2022</v>
      </c>
      <c r="C93" s="22">
        <v>44849</v>
      </c>
      <c r="D93" s="15" t="s">
        <v>20</v>
      </c>
      <c r="E93" s="15" t="s">
        <v>538</v>
      </c>
      <c r="F93" s="15">
        <v>6</v>
      </c>
      <c r="G93" s="15" t="s">
        <v>469</v>
      </c>
      <c r="H93" s="15" t="s">
        <v>31</v>
      </c>
      <c r="I93" s="16" t="e">
        <f>(C93-VLOOKUP(G93,Riders!$A$2:$C$213,2,FALSE))/365</f>
        <v>#N/A</v>
      </c>
      <c r="J93" s="34">
        <v>10</v>
      </c>
      <c r="K93" s="3">
        <v>2</v>
      </c>
      <c r="L93" s="3">
        <f>L92+0.027</f>
        <v>9.8809999999999985</v>
      </c>
      <c r="M93" s="8">
        <f t="shared" si="0"/>
        <v>72.86711871268092</v>
      </c>
    </row>
    <row r="94" spans="1:13">
      <c r="A94" s="15" t="s">
        <v>19</v>
      </c>
      <c r="B94" s="15">
        <v>2022</v>
      </c>
      <c r="C94" s="22">
        <v>44849</v>
      </c>
      <c r="D94" s="15" t="s">
        <v>20</v>
      </c>
      <c r="E94" s="15" t="s">
        <v>538</v>
      </c>
      <c r="F94" s="15">
        <v>7</v>
      </c>
      <c r="G94" s="15" t="s">
        <v>112</v>
      </c>
      <c r="H94" s="15" t="s">
        <v>113</v>
      </c>
      <c r="I94" s="16" t="e">
        <f>(C94-VLOOKUP(G94,Riders!$A$2:$C$213,2,FALSE))/365</f>
        <v>#N/A</v>
      </c>
      <c r="J94" s="34">
        <v>6</v>
      </c>
      <c r="K94" s="3">
        <v>1</v>
      </c>
      <c r="L94" s="3">
        <v>10.282999999999999</v>
      </c>
      <c r="M94" s="8">
        <f t="shared" si="0"/>
        <v>70.018477098123114</v>
      </c>
    </row>
    <row r="95" spans="1:13">
      <c r="A95" s="15" t="s">
        <v>19</v>
      </c>
      <c r="B95" s="15">
        <v>2022</v>
      </c>
      <c r="C95" s="22">
        <v>44849</v>
      </c>
      <c r="D95" s="15" t="s">
        <v>20</v>
      </c>
      <c r="E95" s="15" t="s">
        <v>538</v>
      </c>
      <c r="F95" s="15">
        <v>7</v>
      </c>
      <c r="G95" s="15" t="s">
        <v>167</v>
      </c>
      <c r="H95" s="15" t="s">
        <v>46</v>
      </c>
      <c r="I95" s="16">
        <f>(C95-VLOOKUP(G95,Riders!$A$2:$C$213,2,FALSE))/365</f>
        <v>32.789041095890411</v>
      </c>
      <c r="J95" s="34">
        <v>16</v>
      </c>
      <c r="K95" s="3">
        <v>2</v>
      </c>
      <c r="L95" s="3">
        <f>L94+0.056</f>
        <v>10.338999999999999</v>
      </c>
      <c r="M95" s="8">
        <f t="shared" si="0"/>
        <v>69.639230099622793</v>
      </c>
    </row>
    <row r="96" spans="1:13">
      <c r="A96" s="15" t="s">
        <v>19</v>
      </c>
      <c r="B96" s="15">
        <v>2022</v>
      </c>
      <c r="C96" s="22">
        <v>44849</v>
      </c>
      <c r="D96" s="15" t="s">
        <v>20</v>
      </c>
      <c r="E96" s="15" t="s">
        <v>538</v>
      </c>
      <c r="F96" s="15">
        <v>8</v>
      </c>
      <c r="G96" s="15" t="s">
        <v>132</v>
      </c>
      <c r="H96" s="15" t="s">
        <v>113</v>
      </c>
      <c r="I96" s="16">
        <f>(C96-VLOOKUP(G96,Riders!$A$2:$C$213,2,FALSE))/365</f>
        <v>23.273972602739725</v>
      </c>
      <c r="J96" s="34">
        <v>5</v>
      </c>
      <c r="K96" s="3">
        <v>1</v>
      </c>
      <c r="L96" s="3">
        <v>9.99</v>
      </c>
      <c r="M96" s="8">
        <f t="shared" si="0"/>
        <v>72.072072072072075</v>
      </c>
    </row>
    <row r="97" spans="1:16">
      <c r="A97" s="15" t="s">
        <v>19</v>
      </c>
      <c r="B97" s="15">
        <v>2022</v>
      </c>
      <c r="C97" s="22">
        <v>44849</v>
      </c>
      <c r="D97" s="15" t="s">
        <v>20</v>
      </c>
      <c r="E97" s="15" t="s">
        <v>538</v>
      </c>
      <c r="F97" s="15">
        <v>8</v>
      </c>
      <c r="G97" s="15" t="s">
        <v>99</v>
      </c>
      <c r="H97" s="15" t="s">
        <v>27</v>
      </c>
      <c r="I97" s="16">
        <f>(C97-VLOOKUP(G97,Riders!$A$2:$C$213,2,FALSE))/365</f>
        <v>25.509589041095889</v>
      </c>
      <c r="J97" s="34">
        <v>11</v>
      </c>
      <c r="K97" s="3">
        <v>2</v>
      </c>
      <c r="L97" s="3">
        <f>L96+0.001</f>
        <v>9.9909999999999997</v>
      </c>
      <c r="M97" s="8">
        <f t="shared" si="0"/>
        <v>72.064858372535284</v>
      </c>
    </row>
    <row r="98" spans="1:16">
      <c r="A98" s="27" t="s">
        <v>19</v>
      </c>
      <c r="B98" s="27">
        <v>2022</v>
      </c>
      <c r="C98" s="28">
        <v>44849</v>
      </c>
      <c r="D98" s="27" t="s">
        <v>20</v>
      </c>
      <c r="E98" s="27" t="s">
        <v>539</v>
      </c>
      <c r="F98" s="27">
        <v>1</v>
      </c>
      <c r="G98" s="27" t="s">
        <v>92</v>
      </c>
      <c r="H98" s="27" t="s">
        <v>23</v>
      </c>
      <c r="I98" s="29">
        <f>(C98-VLOOKUP(G98,Riders!$A$2:$C$213,2,FALSE))/365</f>
        <v>25.605479452054794</v>
      </c>
      <c r="J98" s="37">
        <v>1</v>
      </c>
      <c r="K98" s="3">
        <v>1</v>
      </c>
      <c r="L98" s="3">
        <v>10.039999999999999</v>
      </c>
      <c r="M98" s="8">
        <f t="shared" si="0"/>
        <v>71.713147410358573</v>
      </c>
      <c r="N98" s="3"/>
      <c r="O98" s="3"/>
      <c r="P98" s="3"/>
    </row>
    <row r="99" spans="1:16">
      <c r="A99" s="27" t="s">
        <v>19</v>
      </c>
      <c r="B99" s="27">
        <v>2022</v>
      </c>
      <c r="C99" s="28">
        <v>44849</v>
      </c>
      <c r="D99" s="27" t="s">
        <v>20</v>
      </c>
      <c r="E99" s="27" t="s">
        <v>539</v>
      </c>
      <c r="F99" s="27">
        <v>1</v>
      </c>
      <c r="G99" s="27" t="s">
        <v>132</v>
      </c>
      <c r="H99" s="27" t="s">
        <v>113</v>
      </c>
      <c r="I99" s="29">
        <f>(C99-VLOOKUP(G99,Riders!$A$2:$C$213,2,FALSE))/365</f>
        <v>23.273972602739725</v>
      </c>
      <c r="J99" s="37">
        <v>5</v>
      </c>
      <c r="K99" s="3">
        <v>2</v>
      </c>
      <c r="L99" s="3">
        <f>L98+0.094</f>
        <v>10.133999999999999</v>
      </c>
      <c r="M99" s="8">
        <f t="shared" si="0"/>
        <v>71.047957371225593</v>
      </c>
      <c r="N99" s="3"/>
      <c r="O99" s="3"/>
      <c r="P99" s="3"/>
    </row>
    <row r="100" spans="1:16">
      <c r="A100" s="27" t="s">
        <v>19</v>
      </c>
      <c r="B100" s="27">
        <v>2022</v>
      </c>
      <c r="C100" s="28">
        <v>44849</v>
      </c>
      <c r="D100" s="27" t="s">
        <v>20</v>
      </c>
      <c r="E100" s="27" t="s">
        <v>539</v>
      </c>
      <c r="F100" s="27">
        <v>2</v>
      </c>
      <c r="G100" s="27" t="s">
        <v>101</v>
      </c>
      <c r="H100" s="27" t="s">
        <v>102</v>
      </c>
      <c r="I100" s="29" t="e">
        <f>(C100-VLOOKUP(G100,Riders!$A$2:$C$213,2,FALSE))/365</f>
        <v>#N/A</v>
      </c>
      <c r="J100" s="37">
        <v>2</v>
      </c>
      <c r="K100" s="3">
        <v>1</v>
      </c>
      <c r="L100" s="3">
        <v>9.8719999999999999</v>
      </c>
      <c r="M100" s="8">
        <f t="shared" si="0"/>
        <v>72.933549432739056</v>
      </c>
      <c r="N100" s="3"/>
      <c r="O100" s="3"/>
      <c r="P100" s="3"/>
    </row>
    <row r="101" spans="1:16">
      <c r="A101" s="27" t="s">
        <v>19</v>
      </c>
      <c r="B101" s="27">
        <v>2022</v>
      </c>
      <c r="C101" s="28">
        <v>44849</v>
      </c>
      <c r="D101" s="27" t="s">
        <v>20</v>
      </c>
      <c r="E101" s="27" t="s">
        <v>539</v>
      </c>
      <c r="F101" s="27">
        <v>2</v>
      </c>
      <c r="G101" s="27" t="s">
        <v>112</v>
      </c>
      <c r="H101" s="27" t="s">
        <v>113</v>
      </c>
      <c r="I101" s="29" t="e">
        <f>(C101-VLOOKUP(G101,Riders!$A$2:$C$213,2,FALSE))/365</f>
        <v>#N/A</v>
      </c>
      <c r="J101" s="37">
        <v>6</v>
      </c>
      <c r="K101" s="3">
        <v>2</v>
      </c>
      <c r="L101" s="3">
        <f>L100+2.267</f>
        <v>12.138999999999999</v>
      </c>
      <c r="M101" s="8">
        <f t="shared" si="0"/>
        <v>59.31295823379191</v>
      </c>
      <c r="N101" s="3"/>
      <c r="O101" s="3"/>
      <c r="P101" s="3"/>
    </row>
    <row r="102" spans="1:16">
      <c r="A102" s="27" t="s">
        <v>19</v>
      </c>
      <c r="B102" s="27">
        <v>2022</v>
      </c>
      <c r="C102" s="28">
        <v>44849</v>
      </c>
      <c r="D102" s="27" t="s">
        <v>20</v>
      </c>
      <c r="E102" s="27" t="s">
        <v>539</v>
      </c>
      <c r="F102" s="27">
        <v>3</v>
      </c>
      <c r="G102" s="27" t="s">
        <v>106</v>
      </c>
      <c r="H102" s="27" t="s">
        <v>102</v>
      </c>
      <c r="I102" s="29" t="e">
        <f>(C102-VLOOKUP(G102,Riders!$A$2:$C$213,2,FALSE))/365</f>
        <v>#N/A</v>
      </c>
      <c r="J102" s="37">
        <v>3</v>
      </c>
      <c r="K102" s="3">
        <v>1</v>
      </c>
      <c r="L102" s="3">
        <v>9.7650000000000006</v>
      </c>
      <c r="M102" s="8">
        <f t="shared" si="0"/>
        <v>73.73271889400921</v>
      </c>
      <c r="N102" s="3"/>
      <c r="O102" s="3"/>
      <c r="P102" s="3"/>
    </row>
    <row r="103" spans="1:16">
      <c r="A103" s="27" t="s">
        <v>19</v>
      </c>
      <c r="B103" s="27">
        <v>2022</v>
      </c>
      <c r="C103" s="28">
        <v>44849</v>
      </c>
      <c r="D103" s="27" t="s">
        <v>20</v>
      </c>
      <c r="E103" s="27" t="s">
        <v>539</v>
      </c>
      <c r="F103" s="27">
        <v>3</v>
      </c>
      <c r="G103" s="27" t="s">
        <v>96</v>
      </c>
      <c r="H103" s="27" t="s">
        <v>27</v>
      </c>
      <c r="I103" s="29">
        <f>(C103-VLOOKUP(G103,Riders!$A$2:$C$213,2,FALSE))/365</f>
        <v>23.747945205479454</v>
      </c>
      <c r="J103" s="37">
        <v>7</v>
      </c>
      <c r="K103" s="3">
        <v>2</v>
      </c>
      <c r="L103" s="3">
        <f>L102+0.573</f>
        <v>10.338000000000001</v>
      </c>
      <c r="M103" s="8">
        <f t="shared" si="0"/>
        <v>69.645966337782937</v>
      </c>
      <c r="N103" s="3"/>
      <c r="O103" s="3"/>
      <c r="P103" s="3"/>
    </row>
    <row r="104" spans="1:16">
      <c r="A104" s="27" t="s">
        <v>19</v>
      </c>
      <c r="B104" s="27">
        <v>2022</v>
      </c>
      <c r="C104" s="28">
        <v>44849</v>
      </c>
      <c r="D104" s="27" t="s">
        <v>20</v>
      </c>
      <c r="E104" s="27" t="s">
        <v>539</v>
      </c>
      <c r="F104" s="27">
        <v>4</v>
      </c>
      <c r="G104" s="27" t="s">
        <v>202</v>
      </c>
      <c r="H104" s="27" t="s">
        <v>46</v>
      </c>
      <c r="I104" s="29">
        <f>(C104-VLOOKUP(G104,Riders!$A$2:$C$213,2,FALSE))/365</f>
        <v>27.257534246575343</v>
      </c>
      <c r="J104" s="37">
        <v>4</v>
      </c>
      <c r="K104" s="3">
        <v>1</v>
      </c>
      <c r="L104" s="3">
        <v>10.007</v>
      </c>
      <c r="M104" s="8">
        <f t="shared" si="0"/>
        <v>71.949635255321283</v>
      </c>
      <c r="N104" s="3"/>
      <c r="O104" s="3"/>
      <c r="P104" s="3"/>
    </row>
    <row r="105" spans="1:16">
      <c r="A105" s="27" t="s">
        <v>19</v>
      </c>
      <c r="B105" s="27">
        <v>2022</v>
      </c>
      <c r="C105" s="28">
        <v>44849</v>
      </c>
      <c r="D105" s="27" t="s">
        <v>20</v>
      </c>
      <c r="E105" s="27" t="s">
        <v>539</v>
      </c>
      <c r="F105" s="27">
        <v>4</v>
      </c>
      <c r="G105" s="27" t="s">
        <v>108</v>
      </c>
      <c r="H105" s="27" t="s">
        <v>109</v>
      </c>
      <c r="I105" s="29" t="e">
        <f>(C105-VLOOKUP(G105,Riders!$A$2:$C$213,2,FALSE))/365</f>
        <v>#N/A</v>
      </c>
      <c r="J105" s="37">
        <v>8</v>
      </c>
      <c r="K105" s="3">
        <v>2</v>
      </c>
      <c r="L105" s="3">
        <f>L104+0.041</f>
        <v>10.048</v>
      </c>
      <c r="M105" s="8">
        <f t="shared" si="0"/>
        <v>71.656050955414017</v>
      </c>
      <c r="N105" s="3"/>
      <c r="O105" s="3"/>
      <c r="P105" s="3"/>
    </row>
    <row r="106" spans="1:16">
      <c r="A106" s="30" t="s">
        <v>19</v>
      </c>
      <c r="B106" s="30">
        <v>2022</v>
      </c>
      <c r="C106" s="31">
        <v>44850</v>
      </c>
      <c r="D106" s="30" t="s">
        <v>20</v>
      </c>
      <c r="E106" s="30" t="s">
        <v>540</v>
      </c>
      <c r="F106" s="30">
        <v>1</v>
      </c>
      <c r="G106" s="30" t="s">
        <v>92</v>
      </c>
      <c r="H106" s="30" t="s">
        <v>23</v>
      </c>
      <c r="I106" s="32">
        <f>(C106-VLOOKUP(G106,Riders!$A$2:$C$213,2,FALSE))/365</f>
        <v>25.608219178082191</v>
      </c>
      <c r="J106" s="35">
        <v>1</v>
      </c>
      <c r="K106" s="3">
        <v>1</v>
      </c>
      <c r="L106" s="3">
        <v>9.9339999999999993</v>
      </c>
      <c r="M106" s="8">
        <f t="shared" si="0"/>
        <v>72.478357157237781</v>
      </c>
      <c r="N106" s="3">
        <v>1</v>
      </c>
      <c r="O106" s="3">
        <v>9.6989999999999998</v>
      </c>
      <c r="P106" s="8">
        <f t="shared" ref="P106:P113" si="1">3.6*200/(O106)</f>
        <v>74.234457160532017</v>
      </c>
    </row>
    <row r="107" spans="1:16">
      <c r="A107" s="30" t="s">
        <v>19</v>
      </c>
      <c r="B107" s="30">
        <v>2022</v>
      </c>
      <c r="C107" s="31">
        <v>44850</v>
      </c>
      <c r="D107" s="30" t="s">
        <v>20</v>
      </c>
      <c r="E107" s="30" t="s">
        <v>540</v>
      </c>
      <c r="F107" s="30">
        <v>1</v>
      </c>
      <c r="G107" s="30" t="s">
        <v>202</v>
      </c>
      <c r="H107" s="30" t="s">
        <v>46</v>
      </c>
      <c r="I107" s="32">
        <f>(C107-VLOOKUP(G107,Riders!$A$2:$C$213,2,FALSE))/365</f>
        <v>27.260273972602739</v>
      </c>
      <c r="J107" s="35">
        <v>4</v>
      </c>
      <c r="K107" s="3">
        <v>2</v>
      </c>
      <c r="L107" s="3">
        <f>L106+0.399</f>
        <v>10.332999999999998</v>
      </c>
      <c r="M107" s="8">
        <f t="shared" si="0"/>
        <v>69.679667086035039</v>
      </c>
      <c r="N107" s="3">
        <v>2</v>
      </c>
      <c r="O107" s="3">
        <f>O106+0.146</f>
        <v>9.8450000000000006</v>
      </c>
      <c r="P107" s="8">
        <f t="shared" si="1"/>
        <v>73.133570340274247</v>
      </c>
    </row>
    <row r="108" spans="1:16">
      <c r="A108" s="30" t="s">
        <v>19</v>
      </c>
      <c r="B108" s="30">
        <v>2022</v>
      </c>
      <c r="C108" s="31">
        <v>44850</v>
      </c>
      <c r="D108" s="30" t="s">
        <v>20</v>
      </c>
      <c r="E108" s="30" t="s">
        <v>540</v>
      </c>
      <c r="F108" s="30">
        <v>2</v>
      </c>
      <c r="G108" s="30" t="s">
        <v>101</v>
      </c>
      <c r="H108" s="30" t="s">
        <v>102</v>
      </c>
      <c r="I108" s="32" t="e">
        <f>(C108-VLOOKUP(G108,Riders!$A$2:$C$213,2,FALSE))/365</f>
        <v>#N/A</v>
      </c>
      <c r="J108" s="35">
        <v>2</v>
      </c>
      <c r="K108" s="3">
        <v>1</v>
      </c>
      <c r="L108" s="3">
        <v>9.7899999999999991</v>
      </c>
      <c r="M108" s="8">
        <f t="shared" si="0"/>
        <v>73.544433094994901</v>
      </c>
      <c r="N108" s="3">
        <v>1</v>
      </c>
      <c r="O108" s="3">
        <v>9.6839999999999993</v>
      </c>
      <c r="P108" s="8">
        <f t="shared" si="1"/>
        <v>74.349442379182165</v>
      </c>
    </row>
    <row r="109" spans="1:16">
      <c r="A109" s="30" t="s">
        <v>19</v>
      </c>
      <c r="B109" s="30">
        <v>2022</v>
      </c>
      <c r="C109" s="31">
        <v>44850</v>
      </c>
      <c r="D109" s="30" t="s">
        <v>20</v>
      </c>
      <c r="E109" s="30" t="s">
        <v>540</v>
      </c>
      <c r="F109" s="30">
        <v>2</v>
      </c>
      <c r="G109" s="30" t="s">
        <v>106</v>
      </c>
      <c r="H109" s="30" t="s">
        <v>102</v>
      </c>
      <c r="I109" s="32" t="e">
        <f>(C109-VLOOKUP(G109,Riders!$A$2:$C$213,2,FALSE))/365</f>
        <v>#N/A</v>
      </c>
      <c r="J109" s="35">
        <v>3</v>
      </c>
      <c r="K109" s="3">
        <v>2</v>
      </c>
      <c r="L109" s="3">
        <f>L108+0.015</f>
        <v>9.8049999999999997</v>
      </c>
      <c r="M109" s="8">
        <f t="shared" si="0"/>
        <v>73.431922488526268</v>
      </c>
      <c r="N109" s="3">
        <v>2</v>
      </c>
      <c r="O109" s="3">
        <f>O108+0.038</f>
        <v>9.7219999999999995</v>
      </c>
      <c r="P109" s="8">
        <f t="shared" si="1"/>
        <v>74.058835630528705</v>
      </c>
    </row>
    <row r="110" spans="1:16">
      <c r="A110" s="4" t="s">
        <v>19</v>
      </c>
      <c r="B110" s="4">
        <v>2022</v>
      </c>
      <c r="C110" s="5">
        <v>44850</v>
      </c>
      <c r="D110" s="4" t="s">
        <v>20</v>
      </c>
      <c r="E110" s="4" t="s">
        <v>64</v>
      </c>
      <c r="F110" s="4" t="s">
        <v>541</v>
      </c>
      <c r="G110" s="4" t="s">
        <v>92</v>
      </c>
      <c r="H110" s="4" t="s">
        <v>23</v>
      </c>
      <c r="I110" s="14">
        <f>(C110-VLOOKUP(G110,Riders!$A$2:$C$213,2,FALSE))/365</f>
        <v>25.608219178082191</v>
      </c>
      <c r="J110" s="36">
        <v>1</v>
      </c>
      <c r="K110" s="3">
        <v>1</v>
      </c>
      <c r="L110" s="3">
        <v>9.6859999999999999</v>
      </c>
      <c r="M110" s="8">
        <f t="shared" si="0"/>
        <v>74.334090439810041</v>
      </c>
      <c r="N110" s="3">
        <v>1</v>
      </c>
      <c r="O110" s="3">
        <v>9.7729999999999997</v>
      </c>
      <c r="P110" s="8">
        <f t="shared" si="1"/>
        <v>73.672362631740512</v>
      </c>
    </row>
    <row r="111" spans="1:16">
      <c r="A111" s="4" t="s">
        <v>19</v>
      </c>
      <c r="B111" s="4">
        <v>2022</v>
      </c>
      <c r="C111" s="5">
        <v>44850</v>
      </c>
      <c r="D111" s="4" t="s">
        <v>20</v>
      </c>
      <c r="E111" s="4" t="s">
        <v>64</v>
      </c>
      <c r="F111" s="4" t="s">
        <v>541</v>
      </c>
      <c r="G111" s="4" t="s">
        <v>101</v>
      </c>
      <c r="H111" s="4" t="s">
        <v>102</v>
      </c>
      <c r="I111" s="14" t="e">
        <f>(C111-VLOOKUP(G111,Riders!$A$2:$C$213,2,FALSE))/365</f>
        <v>#N/A</v>
      </c>
      <c r="J111" s="36">
        <v>2</v>
      </c>
      <c r="K111" s="3">
        <v>2</v>
      </c>
      <c r="L111" s="3">
        <f>9.686+0.155</f>
        <v>9.8409999999999993</v>
      </c>
      <c r="M111" s="8">
        <f t="shared" si="0"/>
        <v>73.163296412966162</v>
      </c>
      <c r="N111" s="3">
        <v>2</v>
      </c>
      <c r="O111" s="3">
        <f>9.773+0.083</f>
        <v>9.8559999999999999</v>
      </c>
      <c r="P111" s="8">
        <f t="shared" si="1"/>
        <v>73.05194805194806</v>
      </c>
    </row>
    <row r="112" spans="1:16">
      <c r="A112" s="4" t="s">
        <v>19</v>
      </c>
      <c r="B112" s="4">
        <v>2022</v>
      </c>
      <c r="C112" s="5">
        <v>44850</v>
      </c>
      <c r="D112" s="4" t="s">
        <v>20</v>
      </c>
      <c r="E112" s="4" t="s">
        <v>64</v>
      </c>
      <c r="F112" s="4" t="s">
        <v>542</v>
      </c>
      <c r="G112" s="4" t="s">
        <v>106</v>
      </c>
      <c r="H112" s="4" t="s">
        <v>102</v>
      </c>
      <c r="I112" s="14" t="e">
        <f>(C112-VLOOKUP(G112,Riders!$A$2:$C$213,2,FALSE))/365</f>
        <v>#N/A</v>
      </c>
      <c r="J112" s="36">
        <v>3</v>
      </c>
      <c r="K112" s="3">
        <v>1</v>
      </c>
      <c r="L112" s="3">
        <f>9.838</f>
        <v>9.8379999999999992</v>
      </c>
      <c r="M112" s="8">
        <f t="shared" si="0"/>
        <v>73.185606830656639</v>
      </c>
      <c r="N112" s="3">
        <v>1</v>
      </c>
      <c r="O112" s="3">
        <v>9.9640000000000004</v>
      </c>
      <c r="P112" s="8">
        <f t="shared" si="1"/>
        <v>72.260136491368925</v>
      </c>
    </row>
    <row r="113" spans="1:16">
      <c r="A113" s="4" t="s">
        <v>19</v>
      </c>
      <c r="B113" s="4">
        <v>2022</v>
      </c>
      <c r="C113" s="5">
        <v>44850</v>
      </c>
      <c r="D113" s="4" t="s">
        <v>20</v>
      </c>
      <c r="E113" s="4" t="s">
        <v>64</v>
      </c>
      <c r="F113" s="4" t="s">
        <v>542</v>
      </c>
      <c r="G113" s="4" t="s">
        <v>202</v>
      </c>
      <c r="H113" s="4" t="s">
        <v>46</v>
      </c>
      <c r="I113" s="14">
        <f>(C113-VLOOKUP(G113,Riders!$A$2:$C$213,2,FALSE))/365</f>
        <v>27.260273972602739</v>
      </c>
      <c r="J113" s="36">
        <v>4</v>
      </c>
      <c r="K113" s="3">
        <v>2</v>
      </c>
      <c r="L113" s="3">
        <f>9.838+0.223</f>
        <v>10.061</v>
      </c>
      <c r="M113" s="8">
        <f t="shared" si="0"/>
        <v>71.563462876453627</v>
      </c>
      <c r="N113" s="3">
        <v>2</v>
      </c>
      <c r="O113" s="3">
        <f>9.964+0.259</f>
        <v>10.223000000000001</v>
      </c>
      <c r="P113" s="8">
        <f t="shared" si="1"/>
        <v>70.429423848185465</v>
      </c>
    </row>
    <row r="114" spans="1:16">
      <c r="A114" s="50" t="s">
        <v>139</v>
      </c>
      <c r="B114" s="50">
        <v>2022</v>
      </c>
      <c r="C114" s="82">
        <v>44752</v>
      </c>
      <c r="D114" s="50" t="s">
        <v>66</v>
      </c>
      <c r="E114" s="50" t="s">
        <v>535</v>
      </c>
      <c r="F114" s="50">
        <v>1</v>
      </c>
      <c r="G114" s="68" t="s">
        <v>28</v>
      </c>
      <c r="H114" s="68" t="s">
        <v>29</v>
      </c>
      <c r="I114" s="13" t="e">
        <f>(C114-VLOOKUP(G114,Riders!$A$2:$C$267,2,FALSE))/365</f>
        <v>#N/A</v>
      </c>
      <c r="J114" s="68">
        <v>5</v>
      </c>
      <c r="K114" s="46">
        <v>1</v>
      </c>
      <c r="L114">
        <v>10.246</v>
      </c>
      <c r="M114" s="8">
        <f t="shared" si="0"/>
        <v>70.271325395276207</v>
      </c>
      <c r="P114" s="3"/>
    </row>
    <row r="115" spans="1:16">
      <c r="A115" s="50" t="s">
        <v>139</v>
      </c>
      <c r="B115" s="50">
        <v>2022</v>
      </c>
      <c r="C115" s="82">
        <v>44752</v>
      </c>
      <c r="D115" s="50" t="s">
        <v>66</v>
      </c>
      <c r="E115" s="50" t="s">
        <v>535</v>
      </c>
      <c r="F115" s="50">
        <v>1</v>
      </c>
      <c r="G115" s="68" t="s">
        <v>148</v>
      </c>
      <c r="H115" s="68" t="s">
        <v>56</v>
      </c>
      <c r="I115" s="13" t="e">
        <f>(C115-VLOOKUP(G115,Riders!$A$2:$C$267,2,FALSE))/365</f>
        <v>#N/A</v>
      </c>
      <c r="J115" s="68">
        <v>28</v>
      </c>
      <c r="K115" s="46">
        <v>2</v>
      </c>
      <c r="L115">
        <v>10.397</v>
      </c>
      <c r="M115" s="8">
        <f t="shared" si="0"/>
        <v>69.250745407329035</v>
      </c>
      <c r="P115" s="3"/>
    </row>
    <row r="116" spans="1:16">
      <c r="A116" s="50" t="s">
        <v>139</v>
      </c>
      <c r="B116" s="50">
        <v>2022</v>
      </c>
      <c r="C116" s="82">
        <v>44752</v>
      </c>
      <c r="D116" s="50" t="s">
        <v>66</v>
      </c>
      <c r="E116" s="50" t="s">
        <v>535</v>
      </c>
      <c r="F116" s="50">
        <v>2</v>
      </c>
      <c r="G116" s="68" t="s">
        <v>108</v>
      </c>
      <c r="H116" s="68" t="s">
        <v>109</v>
      </c>
      <c r="I116" s="13" t="e">
        <f>(C116-VLOOKUP(G116,Riders!$A$2:$C$267,2,FALSE))/365</f>
        <v>#N/A</v>
      </c>
      <c r="J116" s="68">
        <v>9</v>
      </c>
      <c r="K116" s="46">
        <v>1</v>
      </c>
      <c r="L116">
        <v>10.554</v>
      </c>
      <c r="M116" s="8">
        <f t="shared" si="0"/>
        <v>68.22057987492893</v>
      </c>
      <c r="P116" s="3"/>
    </row>
    <row r="117" spans="1:16">
      <c r="A117" s="50" t="s">
        <v>139</v>
      </c>
      <c r="B117" s="50">
        <v>2022</v>
      </c>
      <c r="C117" s="82">
        <v>44752</v>
      </c>
      <c r="D117" s="50" t="s">
        <v>66</v>
      </c>
      <c r="E117" s="50" t="s">
        <v>535</v>
      </c>
      <c r="F117" s="50">
        <v>2</v>
      </c>
      <c r="G117" s="68" t="s">
        <v>94</v>
      </c>
      <c r="H117" s="68" t="s">
        <v>95</v>
      </c>
      <c r="I117" s="13">
        <f>(C117-VLOOKUP(G117,Riders!$A$2:$C$267,2,FALSE))/365</f>
        <v>27.536986301369861</v>
      </c>
      <c r="J117" s="68">
        <v>27</v>
      </c>
      <c r="K117" s="46">
        <v>2</v>
      </c>
      <c r="L117">
        <v>10.63</v>
      </c>
      <c r="M117" s="8">
        <f t="shared" si="0"/>
        <v>67.732831608654749</v>
      </c>
      <c r="P117" s="3"/>
    </row>
    <row r="118" spans="1:16">
      <c r="A118" s="50" t="s">
        <v>139</v>
      </c>
      <c r="B118" s="50">
        <v>2022</v>
      </c>
      <c r="C118" s="82">
        <v>44752</v>
      </c>
      <c r="D118" s="50" t="s">
        <v>66</v>
      </c>
      <c r="E118" s="50" t="s">
        <v>535</v>
      </c>
      <c r="F118" s="50">
        <v>3</v>
      </c>
      <c r="G118" s="68" t="s">
        <v>105</v>
      </c>
      <c r="H118" s="68" t="s">
        <v>39</v>
      </c>
      <c r="I118" s="13">
        <f>(C118-VLOOKUP(G118,Riders!$A$2:$C$267,2,FALSE))/365</f>
        <v>23.526027397260275</v>
      </c>
      <c r="J118" s="68">
        <v>6</v>
      </c>
      <c r="K118" s="46">
        <v>1</v>
      </c>
      <c r="L118">
        <v>10.512</v>
      </c>
      <c r="M118" s="8">
        <f t="shared" si="0"/>
        <v>68.493150684931507</v>
      </c>
      <c r="P118" s="3"/>
    </row>
    <row r="119" spans="1:16">
      <c r="A119" s="50" t="s">
        <v>139</v>
      </c>
      <c r="B119" s="50">
        <v>2022</v>
      </c>
      <c r="C119" s="82">
        <v>44752</v>
      </c>
      <c r="D119" s="50" t="s">
        <v>66</v>
      </c>
      <c r="E119" s="50" t="s">
        <v>535</v>
      </c>
      <c r="F119" s="50">
        <v>3</v>
      </c>
      <c r="G119" s="68" t="s">
        <v>55</v>
      </c>
      <c r="H119" s="68" t="s">
        <v>56</v>
      </c>
      <c r="I119" s="13" t="e">
        <f>(C119-VLOOKUP(G119,Riders!$A$2:$C$267,2,FALSE))/365</f>
        <v>#N/A</v>
      </c>
      <c r="J119" s="68">
        <v>26</v>
      </c>
      <c r="K119" s="46">
        <v>2</v>
      </c>
      <c r="L119">
        <v>10.753</v>
      </c>
      <c r="M119" s="8">
        <f t="shared" si="0"/>
        <v>66.958058216311727</v>
      </c>
      <c r="P119" s="3"/>
    </row>
    <row r="120" spans="1:16">
      <c r="A120" s="50" t="s">
        <v>139</v>
      </c>
      <c r="B120" s="50">
        <v>2022</v>
      </c>
      <c r="C120" s="82">
        <v>44752</v>
      </c>
      <c r="D120" s="50" t="s">
        <v>66</v>
      </c>
      <c r="E120" s="50" t="s">
        <v>535</v>
      </c>
      <c r="F120" s="50">
        <v>4</v>
      </c>
      <c r="G120" s="68" t="s">
        <v>26</v>
      </c>
      <c r="H120" s="68" t="s">
        <v>27</v>
      </c>
      <c r="I120" s="13">
        <f>(C120-VLOOKUP(G120,Riders!$A$2:$C$267,2,FALSE))/365</f>
        <v>24.797260273972604</v>
      </c>
      <c r="J120" s="68">
        <v>7</v>
      </c>
      <c r="K120" s="46">
        <v>1</v>
      </c>
      <c r="L120">
        <v>11.048</v>
      </c>
      <c r="M120" s="8">
        <f t="shared" si="0"/>
        <v>65.170166545981175</v>
      </c>
      <c r="P120" s="3"/>
    </row>
    <row r="121" spans="1:16">
      <c r="A121" s="50" t="s">
        <v>139</v>
      </c>
      <c r="B121" s="50">
        <v>2022</v>
      </c>
      <c r="C121" s="82">
        <v>44752</v>
      </c>
      <c r="D121" s="50" t="s">
        <v>66</v>
      </c>
      <c r="E121" s="50" t="s">
        <v>535</v>
      </c>
      <c r="F121" s="50">
        <v>4</v>
      </c>
      <c r="G121" s="68" t="s">
        <v>141</v>
      </c>
      <c r="H121" s="68" t="s">
        <v>142</v>
      </c>
      <c r="I121" s="13">
        <f>(C121-VLOOKUP(G121,Riders!$A$2:$C$267,2,FALSE))/365</f>
        <v>28.512328767123286</v>
      </c>
      <c r="J121" s="68">
        <v>25</v>
      </c>
      <c r="K121" s="46">
        <v>2</v>
      </c>
      <c r="L121">
        <v>11.275</v>
      </c>
      <c r="M121" s="8">
        <f t="shared" si="0"/>
        <v>63.85809312638581</v>
      </c>
      <c r="P121" s="3"/>
    </row>
    <row r="122" spans="1:16">
      <c r="A122" s="50" t="s">
        <v>139</v>
      </c>
      <c r="B122" s="50">
        <v>2022</v>
      </c>
      <c r="C122" s="82">
        <v>44752</v>
      </c>
      <c r="D122" s="50" t="s">
        <v>66</v>
      </c>
      <c r="E122" s="50" t="s">
        <v>535</v>
      </c>
      <c r="F122" s="50">
        <v>5</v>
      </c>
      <c r="G122" s="68" t="s">
        <v>38</v>
      </c>
      <c r="H122" s="68" t="s">
        <v>39</v>
      </c>
      <c r="I122" s="13">
        <f>(C122-VLOOKUP(G122,Riders!$A$2:$C$267,2,FALSE))/365</f>
        <v>21.463013698630139</v>
      </c>
      <c r="J122" s="68">
        <v>10</v>
      </c>
      <c r="K122" s="46">
        <v>1</v>
      </c>
      <c r="L122">
        <v>10.353999999999999</v>
      </c>
      <c r="M122" s="8">
        <f t="shared" si="0"/>
        <v>69.538342669499713</v>
      </c>
      <c r="P122" s="3"/>
    </row>
    <row r="123" spans="1:16">
      <c r="A123" s="50" t="s">
        <v>139</v>
      </c>
      <c r="B123" s="50">
        <v>2022</v>
      </c>
      <c r="C123" s="82">
        <v>44752</v>
      </c>
      <c r="D123" s="50" t="s">
        <v>66</v>
      </c>
      <c r="E123" s="50" t="s">
        <v>535</v>
      </c>
      <c r="F123" s="50">
        <v>5</v>
      </c>
      <c r="G123" s="68" t="s">
        <v>59</v>
      </c>
      <c r="H123" s="68" t="s">
        <v>37</v>
      </c>
      <c r="I123" s="13">
        <f>(C123-VLOOKUP(G123,Riders!$A$2:$C$267,2,FALSE))/365</f>
        <v>28.660273972602738</v>
      </c>
      <c r="J123" s="68">
        <v>24</v>
      </c>
      <c r="K123" s="46">
        <v>2</v>
      </c>
      <c r="L123">
        <v>10.603999999999999</v>
      </c>
      <c r="M123" s="8">
        <f t="shared" si="0"/>
        <v>67.898906073179944</v>
      </c>
      <c r="P123" s="3"/>
    </row>
    <row r="124" spans="1:16">
      <c r="A124" s="50" t="s">
        <v>139</v>
      </c>
      <c r="B124" s="50">
        <v>2022</v>
      </c>
      <c r="C124" s="82">
        <v>44752</v>
      </c>
      <c r="D124" s="50" t="s">
        <v>66</v>
      </c>
      <c r="E124" s="50" t="s">
        <v>535</v>
      </c>
      <c r="F124" s="50">
        <v>6</v>
      </c>
      <c r="G124" s="68" t="s">
        <v>129</v>
      </c>
      <c r="H124" s="68" t="s">
        <v>35</v>
      </c>
      <c r="I124" s="13" t="e">
        <f>(C124-VLOOKUP(G124,Riders!$A$2:$C$267,2,FALSE))/365</f>
        <v>#N/A</v>
      </c>
      <c r="J124" s="68">
        <v>11</v>
      </c>
      <c r="K124" s="46">
        <v>1</v>
      </c>
      <c r="L124">
        <v>10.382999999999999</v>
      </c>
      <c r="M124" s="8">
        <f t="shared" si="0"/>
        <v>69.344120196475018</v>
      </c>
      <c r="P124" s="3"/>
    </row>
    <row r="125" spans="1:16">
      <c r="A125" s="50" t="s">
        <v>139</v>
      </c>
      <c r="B125" s="50">
        <v>2022</v>
      </c>
      <c r="C125" s="82">
        <v>44752</v>
      </c>
      <c r="D125" s="50" t="s">
        <v>66</v>
      </c>
      <c r="E125" s="50" t="s">
        <v>535</v>
      </c>
      <c r="F125" s="50">
        <v>6</v>
      </c>
      <c r="G125" s="68" t="s">
        <v>158</v>
      </c>
      <c r="H125" s="68" t="s">
        <v>145</v>
      </c>
      <c r="I125" s="13" t="e">
        <f>(C125-VLOOKUP(G125,Riders!$A$2:$C$267,2,FALSE))/365</f>
        <v>#N/A</v>
      </c>
      <c r="J125" s="68">
        <v>23</v>
      </c>
      <c r="K125" s="46">
        <v>2</v>
      </c>
      <c r="L125">
        <v>10.575999999999999</v>
      </c>
      <c r="M125" s="8">
        <f t="shared" si="0"/>
        <v>68.07866868381241</v>
      </c>
      <c r="P125" s="3"/>
    </row>
    <row r="126" spans="1:16">
      <c r="A126" s="50" t="s">
        <v>139</v>
      </c>
      <c r="B126" s="50">
        <v>2022</v>
      </c>
      <c r="C126" s="82">
        <v>44752</v>
      </c>
      <c r="D126" s="50" t="s">
        <v>66</v>
      </c>
      <c r="E126" s="50" t="s">
        <v>535</v>
      </c>
      <c r="F126" s="50">
        <v>7</v>
      </c>
      <c r="G126" s="68" t="s">
        <v>50</v>
      </c>
      <c r="H126" s="68" t="s">
        <v>44</v>
      </c>
      <c r="I126" s="13">
        <f>(C126-VLOOKUP(G126,Riders!$A$2:$C$267,2,FALSE))/365</f>
        <v>27.991780821917807</v>
      </c>
      <c r="J126" s="68">
        <v>8</v>
      </c>
      <c r="K126" s="46">
        <v>1</v>
      </c>
      <c r="L126">
        <v>10.156000000000001</v>
      </c>
      <c r="M126" s="8">
        <f t="shared" si="0"/>
        <v>70.894052776683736</v>
      </c>
      <c r="P126" s="3"/>
    </row>
    <row r="127" spans="1:16">
      <c r="A127" s="50" t="s">
        <v>139</v>
      </c>
      <c r="B127" s="50">
        <v>2022</v>
      </c>
      <c r="C127" s="82">
        <v>44752</v>
      </c>
      <c r="D127" s="50" t="s">
        <v>66</v>
      </c>
      <c r="E127" s="50" t="s">
        <v>535</v>
      </c>
      <c r="F127" s="50">
        <v>7</v>
      </c>
      <c r="G127" s="68" t="s">
        <v>232</v>
      </c>
      <c r="H127" s="68" t="s">
        <v>212</v>
      </c>
      <c r="I127" s="13" t="e">
        <f>(C127-VLOOKUP(G127,Riders!$A$2:$C$267,2,FALSE))/365</f>
        <v>#N/A</v>
      </c>
      <c r="J127" s="68">
        <v>22</v>
      </c>
      <c r="K127" s="46">
        <v>2</v>
      </c>
      <c r="L127">
        <v>10.517000000000001</v>
      </c>
      <c r="M127" s="8">
        <f t="shared" si="0"/>
        <v>68.460587620043725</v>
      </c>
      <c r="P127" s="3"/>
    </row>
    <row r="128" spans="1:16">
      <c r="A128" s="50" t="s">
        <v>139</v>
      </c>
      <c r="B128" s="50">
        <v>2022</v>
      </c>
      <c r="C128" s="82">
        <v>44752</v>
      </c>
      <c r="D128" s="50" t="s">
        <v>66</v>
      </c>
      <c r="E128" s="50" t="s">
        <v>535</v>
      </c>
      <c r="F128" s="50">
        <v>8</v>
      </c>
      <c r="G128" s="68" t="s">
        <v>110</v>
      </c>
      <c r="H128" s="68" t="s">
        <v>58</v>
      </c>
      <c r="I128" s="13">
        <f>(C128-VLOOKUP(G128,Riders!$A$2:$C$267,2,FALSE))/365</f>
        <v>24.252054794520546</v>
      </c>
      <c r="J128" s="68">
        <v>16</v>
      </c>
      <c r="K128" s="46">
        <v>1</v>
      </c>
      <c r="L128">
        <v>10.369</v>
      </c>
      <c r="M128" s="8">
        <f t="shared" ref="M128:M191" si="2">3.6*200/(L128)</f>
        <v>69.437747130870861</v>
      </c>
      <c r="P128" s="3"/>
    </row>
    <row r="129" spans="1:16">
      <c r="A129" s="50" t="s">
        <v>139</v>
      </c>
      <c r="B129" s="50">
        <v>2022</v>
      </c>
      <c r="C129" s="82">
        <v>44752</v>
      </c>
      <c r="D129" s="50" t="s">
        <v>66</v>
      </c>
      <c r="E129" s="50" t="s">
        <v>535</v>
      </c>
      <c r="F129" s="50">
        <v>8</v>
      </c>
      <c r="G129" s="68" t="s">
        <v>115</v>
      </c>
      <c r="H129" s="68" t="s">
        <v>116</v>
      </c>
      <c r="I129" s="13">
        <f>(C129-VLOOKUP(G129,Riders!$A$2:$C$267,2,FALSE))/365</f>
        <v>27.413698630136988</v>
      </c>
      <c r="J129" s="68">
        <v>17</v>
      </c>
      <c r="K129" s="46">
        <v>2</v>
      </c>
      <c r="L129">
        <v>10.430999999999999</v>
      </c>
      <c r="M129" s="8">
        <f t="shared" si="2"/>
        <v>69.02502157031924</v>
      </c>
      <c r="P129" s="3"/>
    </row>
    <row r="130" spans="1:16">
      <c r="A130" s="50" t="s">
        <v>139</v>
      </c>
      <c r="B130" s="50">
        <v>2022</v>
      </c>
      <c r="C130" s="82">
        <v>44752</v>
      </c>
      <c r="D130" s="50" t="s">
        <v>66</v>
      </c>
      <c r="E130" s="50" t="s">
        <v>535</v>
      </c>
      <c r="F130" s="50">
        <v>9</v>
      </c>
      <c r="G130" s="68" t="s">
        <v>144</v>
      </c>
      <c r="H130" s="68" t="s">
        <v>145</v>
      </c>
      <c r="I130" s="13" t="e">
        <f>(C130-VLOOKUP(G130,Riders!$A$2:$C$267,2,FALSE))/365</f>
        <v>#N/A</v>
      </c>
      <c r="J130" s="68">
        <v>15</v>
      </c>
      <c r="K130" s="46">
        <v>1</v>
      </c>
      <c r="L130">
        <v>10.686</v>
      </c>
      <c r="M130" s="8">
        <f t="shared" si="2"/>
        <v>67.377877596855697</v>
      </c>
      <c r="P130" s="3"/>
    </row>
    <row r="131" spans="1:16">
      <c r="A131" s="50" t="s">
        <v>139</v>
      </c>
      <c r="B131" s="50">
        <v>2022</v>
      </c>
      <c r="C131" s="82">
        <v>44752</v>
      </c>
      <c r="D131" s="50" t="s">
        <v>66</v>
      </c>
      <c r="E131" s="50" t="s">
        <v>535</v>
      </c>
      <c r="F131" s="50">
        <v>9</v>
      </c>
      <c r="G131" s="68" t="s">
        <v>57</v>
      </c>
      <c r="H131" s="68" t="s">
        <v>58</v>
      </c>
      <c r="I131" s="13">
        <f>(C131-VLOOKUP(G131,Riders!$A$2:$C$267,2,FALSE))/365</f>
        <v>22.493150684931507</v>
      </c>
      <c r="J131" s="68">
        <v>18</v>
      </c>
      <c r="K131" s="46">
        <v>2</v>
      </c>
      <c r="L131">
        <v>10.712999999999999</v>
      </c>
      <c r="M131" s="8">
        <f t="shared" si="2"/>
        <v>67.208064967796147</v>
      </c>
      <c r="P131" s="3"/>
    </row>
    <row r="132" spans="1:16">
      <c r="A132" s="50" t="s">
        <v>139</v>
      </c>
      <c r="B132" s="50">
        <v>2022</v>
      </c>
      <c r="C132" s="82">
        <v>44752</v>
      </c>
      <c r="D132" s="50" t="s">
        <v>66</v>
      </c>
      <c r="E132" s="50" t="s">
        <v>535</v>
      </c>
      <c r="F132" s="50">
        <v>10</v>
      </c>
      <c r="G132" s="68" t="s">
        <v>49</v>
      </c>
      <c r="H132" s="68" t="s">
        <v>723</v>
      </c>
      <c r="I132" s="13">
        <f>(C132-VLOOKUP(G132,Riders!$A$2:$C$267,2,FALSE))/365</f>
        <v>21.624657534246577</v>
      </c>
      <c r="J132" s="68">
        <v>12</v>
      </c>
      <c r="K132" s="46">
        <v>1</v>
      </c>
      <c r="L132">
        <v>10.409000000000001</v>
      </c>
      <c r="M132" s="8">
        <f t="shared" si="2"/>
        <v>69.170909789605147</v>
      </c>
      <c r="P132" s="3"/>
    </row>
    <row r="133" spans="1:16">
      <c r="A133" s="50" t="s">
        <v>139</v>
      </c>
      <c r="B133" s="50">
        <v>2022</v>
      </c>
      <c r="C133" s="82">
        <v>44752</v>
      </c>
      <c r="D133" s="50" t="s">
        <v>66</v>
      </c>
      <c r="E133" s="50" t="s">
        <v>535</v>
      </c>
      <c r="F133" s="50">
        <v>10</v>
      </c>
      <c r="G133" s="68" t="s">
        <v>143</v>
      </c>
      <c r="H133" s="68" t="s">
        <v>95</v>
      </c>
      <c r="I133" s="13">
        <f>(C133-VLOOKUP(G133,Riders!$A$2:$C$267,2,FALSE))/365</f>
        <v>27.271232876712329</v>
      </c>
      <c r="J133" s="68">
        <v>21</v>
      </c>
      <c r="K133" s="46">
        <v>2</v>
      </c>
      <c r="L133">
        <v>10.429</v>
      </c>
      <c r="M133" s="8">
        <f t="shared" si="2"/>
        <v>69.038258701697188</v>
      </c>
      <c r="P133" s="3"/>
    </row>
    <row r="134" spans="1:16">
      <c r="A134" s="50" t="s">
        <v>139</v>
      </c>
      <c r="B134" s="50">
        <v>2022</v>
      </c>
      <c r="C134" s="82">
        <v>44752</v>
      </c>
      <c r="D134" s="50" t="s">
        <v>66</v>
      </c>
      <c r="E134" s="50" t="s">
        <v>535</v>
      </c>
      <c r="F134" s="50">
        <v>11</v>
      </c>
      <c r="G134" s="68" t="s">
        <v>136</v>
      </c>
      <c r="H134" s="68" t="s">
        <v>35</v>
      </c>
      <c r="I134" s="13" t="e">
        <f>(C134-VLOOKUP(G134,Riders!$A$2:$C$267,2,FALSE))/365</f>
        <v>#N/A</v>
      </c>
      <c r="J134" s="68">
        <v>13</v>
      </c>
      <c r="K134" s="46">
        <v>1</v>
      </c>
      <c r="L134">
        <v>10.417999999999999</v>
      </c>
      <c r="M134" s="8">
        <f t="shared" si="2"/>
        <v>69.111153772317152</v>
      </c>
      <c r="P134" s="3"/>
    </row>
    <row r="135" spans="1:16">
      <c r="A135" s="50" t="s">
        <v>139</v>
      </c>
      <c r="B135" s="50">
        <v>2022</v>
      </c>
      <c r="C135" s="82">
        <v>44752</v>
      </c>
      <c r="D135" s="50" t="s">
        <v>66</v>
      </c>
      <c r="E135" s="50" t="s">
        <v>535</v>
      </c>
      <c r="F135" s="50">
        <v>11</v>
      </c>
      <c r="G135" s="68" t="s">
        <v>36</v>
      </c>
      <c r="H135" s="68" t="s">
        <v>37</v>
      </c>
      <c r="I135" s="13">
        <f>(C135-VLOOKUP(G135,Riders!$A$2:$C$267,2,FALSE))/365</f>
        <v>24.134246575342466</v>
      </c>
      <c r="J135" s="68">
        <v>20</v>
      </c>
      <c r="K135" s="46">
        <v>2</v>
      </c>
      <c r="L135">
        <v>10.536</v>
      </c>
      <c r="M135" s="8">
        <f t="shared" si="2"/>
        <v>68.337129840546694</v>
      </c>
      <c r="P135" s="3"/>
    </row>
    <row r="136" spans="1:16">
      <c r="A136" s="50" t="s">
        <v>139</v>
      </c>
      <c r="B136" s="50">
        <v>2022</v>
      </c>
      <c r="C136" s="82">
        <v>44752</v>
      </c>
      <c r="D136" s="50" t="s">
        <v>66</v>
      </c>
      <c r="E136" s="50" t="s">
        <v>535</v>
      </c>
      <c r="F136" s="50">
        <v>12</v>
      </c>
      <c r="G136" s="68" t="s">
        <v>103</v>
      </c>
      <c r="H136" s="68" t="s">
        <v>104</v>
      </c>
      <c r="I136" s="13" t="e">
        <f>(C136-VLOOKUP(G136,Riders!$A$2:$C$267,2,FALSE))/365</f>
        <v>#N/A</v>
      </c>
      <c r="J136" s="68">
        <v>14</v>
      </c>
      <c r="K136" s="46">
        <v>1</v>
      </c>
      <c r="L136">
        <v>10.416</v>
      </c>
      <c r="M136" s="8">
        <f t="shared" si="2"/>
        <v>69.124423963133637</v>
      </c>
      <c r="P136" s="3"/>
    </row>
    <row r="137" spans="1:16">
      <c r="A137" s="50" t="s">
        <v>139</v>
      </c>
      <c r="B137" s="50">
        <v>2022</v>
      </c>
      <c r="C137" s="82">
        <v>44752</v>
      </c>
      <c r="D137" s="50" t="s">
        <v>66</v>
      </c>
      <c r="E137" s="50" t="s">
        <v>535</v>
      </c>
      <c r="F137" s="50">
        <v>12</v>
      </c>
      <c r="G137" s="68" t="s">
        <v>32</v>
      </c>
      <c r="H137" s="68" t="s">
        <v>33</v>
      </c>
      <c r="I137" s="13">
        <f>(C137-VLOOKUP(G137,Riders!$A$2:$C$267,2,FALSE))/365</f>
        <v>20.663013698630138</v>
      </c>
      <c r="J137" s="68">
        <v>19</v>
      </c>
      <c r="K137" s="46">
        <v>2</v>
      </c>
      <c r="L137">
        <v>10.452</v>
      </c>
      <c r="M137" s="8">
        <f t="shared" si="2"/>
        <v>68.886337543053955</v>
      </c>
      <c r="P137" s="3"/>
    </row>
    <row r="138" spans="1:16">
      <c r="A138" s="126" t="s">
        <v>139</v>
      </c>
      <c r="B138" s="126">
        <v>2022</v>
      </c>
      <c r="C138" s="129">
        <v>44752</v>
      </c>
      <c r="D138" s="126" t="s">
        <v>66</v>
      </c>
      <c r="E138" s="126" t="s">
        <v>538</v>
      </c>
      <c r="F138" s="126">
        <v>1</v>
      </c>
      <c r="G138" s="71" t="s">
        <v>92</v>
      </c>
      <c r="H138" s="71" t="s">
        <v>23</v>
      </c>
      <c r="I138" s="16">
        <f>(C138-VLOOKUP(G138,Riders!$A$2:$C$267,2,FALSE))/365</f>
        <v>25.339726027397262</v>
      </c>
      <c r="J138" s="71">
        <v>2</v>
      </c>
      <c r="K138" s="46">
        <v>1</v>
      </c>
      <c r="L138">
        <v>10.231</v>
      </c>
      <c r="M138" s="8">
        <f t="shared" si="2"/>
        <v>70.374352458215228</v>
      </c>
      <c r="P138" s="3"/>
    </row>
    <row r="139" spans="1:16">
      <c r="A139" s="126" t="s">
        <v>139</v>
      </c>
      <c r="B139" s="126">
        <v>2022</v>
      </c>
      <c r="C139" s="129">
        <v>44752</v>
      </c>
      <c r="D139" s="126" t="s">
        <v>66</v>
      </c>
      <c r="E139" s="126" t="s">
        <v>538</v>
      </c>
      <c r="F139" s="126">
        <v>1</v>
      </c>
      <c r="G139" s="71" t="s">
        <v>103</v>
      </c>
      <c r="H139" s="71" t="s">
        <v>104</v>
      </c>
      <c r="I139" s="16" t="e">
        <f>(C139-VLOOKUP(G139,Riders!$A$2:$C$267,2,FALSE))/365</f>
        <v>#N/A</v>
      </c>
      <c r="J139" s="71">
        <v>14</v>
      </c>
      <c r="K139" s="46">
        <v>2</v>
      </c>
      <c r="L139">
        <v>10.599</v>
      </c>
      <c r="M139" s="8">
        <f t="shared" si="2"/>
        <v>67.93093688083782</v>
      </c>
      <c r="P139" s="3"/>
    </row>
    <row r="140" spans="1:16">
      <c r="A140" s="126" t="s">
        <v>139</v>
      </c>
      <c r="B140" s="126">
        <v>2022</v>
      </c>
      <c r="C140" s="129">
        <v>44752</v>
      </c>
      <c r="D140" s="126" t="s">
        <v>66</v>
      </c>
      <c r="E140" s="126" t="s">
        <v>538</v>
      </c>
      <c r="F140" s="126">
        <v>2</v>
      </c>
      <c r="G140" s="71" t="s">
        <v>128</v>
      </c>
      <c r="H140" s="71" t="s">
        <v>104</v>
      </c>
      <c r="I140" s="16">
        <f>(C140-VLOOKUP(G140,Riders!$A$2:$C$267,2,FALSE))/365</f>
        <v>23.81095890410959</v>
      </c>
      <c r="J140" s="71">
        <v>1</v>
      </c>
      <c r="K140" s="46">
        <v>1</v>
      </c>
      <c r="L140">
        <v>10.082000000000001</v>
      </c>
      <c r="M140" s="8">
        <f t="shared" si="2"/>
        <v>71.41440190438405</v>
      </c>
      <c r="P140" s="3"/>
    </row>
    <row r="141" spans="1:16">
      <c r="A141" s="126" t="s">
        <v>139</v>
      </c>
      <c r="B141" s="126">
        <v>2022</v>
      </c>
      <c r="C141" s="129">
        <v>44752</v>
      </c>
      <c r="D141" s="126" t="s">
        <v>66</v>
      </c>
      <c r="E141" s="126" t="s">
        <v>538</v>
      </c>
      <c r="F141" s="126">
        <v>2</v>
      </c>
      <c r="G141" s="71" t="s">
        <v>136</v>
      </c>
      <c r="H141" s="71" t="s">
        <v>35</v>
      </c>
      <c r="I141" s="16" t="e">
        <f>(C141-VLOOKUP(G141,Riders!$A$2:$C$267,2,FALSE))/365</f>
        <v>#N/A</v>
      </c>
      <c r="J141" s="71">
        <v>13</v>
      </c>
      <c r="K141" s="46">
        <v>2</v>
      </c>
      <c r="L141">
        <v>10.226000000000001</v>
      </c>
      <c r="M141" s="8">
        <f t="shared" si="2"/>
        <v>70.408761979268519</v>
      </c>
      <c r="P141" s="3"/>
    </row>
    <row r="142" spans="1:16">
      <c r="A142" s="126" t="s">
        <v>139</v>
      </c>
      <c r="B142" s="126">
        <v>2022</v>
      </c>
      <c r="C142" s="129">
        <v>44752</v>
      </c>
      <c r="D142" s="126" t="s">
        <v>66</v>
      </c>
      <c r="E142" s="126" t="s">
        <v>538</v>
      </c>
      <c r="F142" s="126">
        <v>3</v>
      </c>
      <c r="G142" s="71" t="s">
        <v>22</v>
      </c>
      <c r="H142" s="71" t="s">
        <v>23</v>
      </c>
      <c r="I142" s="16">
        <f>(C142-VLOOKUP(G142,Riders!$A$2:$C$267,2,FALSE))/365</f>
        <v>29.336986301369862</v>
      </c>
      <c r="J142" s="71">
        <v>3</v>
      </c>
      <c r="K142" s="46">
        <v>1</v>
      </c>
      <c r="L142">
        <v>10.192</v>
      </c>
      <c r="M142" s="8">
        <f t="shared" si="2"/>
        <v>70.643642072213495</v>
      </c>
      <c r="P142" s="3"/>
    </row>
    <row r="143" spans="1:16">
      <c r="A143" s="126" t="s">
        <v>139</v>
      </c>
      <c r="B143" s="126">
        <v>2022</v>
      </c>
      <c r="C143" s="129">
        <v>44752</v>
      </c>
      <c r="D143" s="126" t="s">
        <v>66</v>
      </c>
      <c r="E143" s="126" t="s">
        <v>538</v>
      </c>
      <c r="F143" s="126">
        <v>3</v>
      </c>
      <c r="G143" s="71" t="s">
        <v>49</v>
      </c>
      <c r="H143" s="71" t="s">
        <v>723</v>
      </c>
      <c r="I143" s="16">
        <f>(C143-VLOOKUP(G143,Riders!$A$2:$C$267,2,FALSE))/365</f>
        <v>21.624657534246577</v>
      </c>
      <c r="J143" s="71">
        <v>12</v>
      </c>
      <c r="K143" s="46">
        <v>2</v>
      </c>
      <c r="L143">
        <v>10.416</v>
      </c>
      <c r="M143" s="8">
        <f t="shared" si="2"/>
        <v>69.124423963133637</v>
      </c>
      <c r="P143" s="3"/>
    </row>
    <row r="144" spans="1:16">
      <c r="A144" s="126" t="s">
        <v>139</v>
      </c>
      <c r="B144" s="126">
        <v>2022</v>
      </c>
      <c r="C144" s="129">
        <v>44752</v>
      </c>
      <c r="D144" s="126" t="s">
        <v>66</v>
      </c>
      <c r="E144" s="126" t="s">
        <v>538</v>
      </c>
      <c r="F144" s="126">
        <v>4</v>
      </c>
      <c r="G144" s="71" t="s">
        <v>43</v>
      </c>
      <c r="H144" s="71" t="s">
        <v>44</v>
      </c>
      <c r="I144" s="16">
        <f>(C144-VLOOKUP(G144,Riders!$A$2:$C$267,2,FALSE))/365</f>
        <v>21.791780821917808</v>
      </c>
      <c r="J144" s="71">
        <v>4</v>
      </c>
      <c r="K144" s="46">
        <v>1</v>
      </c>
      <c r="L144">
        <v>10.177</v>
      </c>
      <c r="M144" s="8">
        <f t="shared" si="2"/>
        <v>70.747764567161255</v>
      </c>
      <c r="P144" s="3"/>
    </row>
    <row r="145" spans="1:19">
      <c r="A145" s="126" t="s">
        <v>139</v>
      </c>
      <c r="B145" s="126">
        <v>2022</v>
      </c>
      <c r="C145" s="129">
        <v>44752</v>
      </c>
      <c r="D145" s="126" t="s">
        <v>66</v>
      </c>
      <c r="E145" s="126" t="s">
        <v>538</v>
      </c>
      <c r="F145" s="126">
        <v>4</v>
      </c>
      <c r="G145" s="71" t="s">
        <v>144</v>
      </c>
      <c r="H145" s="71" t="s">
        <v>145</v>
      </c>
      <c r="I145" s="16" t="e">
        <f>(C145-VLOOKUP(G145,Riders!$A$2:$C$267,2,FALSE))/365</f>
        <v>#N/A</v>
      </c>
      <c r="J145" s="71">
        <v>15</v>
      </c>
      <c r="K145" s="46">
        <v>2</v>
      </c>
      <c r="L145">
        <v>10.221</v>
      </c>
      <c r="M145" s="8">
        <f t="shared" si="2"/>
        <v>70.443205165835039</v>
      </c>
      <c r="P145" s="3"/>
    </row>
    <row r="146" spans="1:19">
      <c r="A146" s="126" t="s">
        <v>139</v>
      </c>
      <c r="B146" s="126">
        <v>2022</v>
      </c>
      <c r="C146" s="129">
        <v>44752</v>
      </c>
      <c r="D146" s="126" t="s">
        <v>66</v>
      </c>
      <c r="E146" s="126" t="s">
        <v>538</v>
      </c>
      <c r="F146" s="126">
        <v>5</v>
      </c>
      <c r="G146" s="71" t="s">
        <v>28</v>
      </c>
      <c r="H146" s="71" t="s">
        <v>29</v>
      </c>
      <c r="I146" s="16" t="e">
        <f>(C146-VLOOKUP(G146,Riders!$A$2:$C$267,2,FALSE))/365</f>
        <v>#N/A</v>
      </c>
      <c r="J146" s="71">
        <v>5</v>
      </c>
      <c r="K146" s="46">
        <v>1</v>
      </c>
      <c r="L146">
        <v>10.205</v>
      </c>
      <c r="M146" s="8">
        <f t="shared" si="2"/>
        <v>70.553650171484563</v>
      </c>
      <c r="P146" s="3"/>
    </row>
    <row r="147" spans="1:19">
      <c r="A147" s="126" t="s">
        <v>139</v>
      </c>
      <c r="B147" s="126">
        <v>2022</v>
      </c>
      <c r="C147" s="129">
        <v>44752</v>
      </c>
      <c r="D147" s="126" t="s">
        <v>66</v>
      </c>
      <c r="E147" s="126" t="s">
        <v>538</v>
      </c>
      <c r="F147" s="126">
        <v>5</v>
      </c>
      <c r="G147" s="71" t="s">
        <v>110</v>
      </c>
      <c r="H147" s="71" t="s">
        <v>58</v>
      </c>
      <c r="I147" s="16">
        <f>(C147-VLOOKUP(G147,Riders!$A$2:$C$267,2,FALSE))/365</f>
        <v>24.252054794520546</v>
      </c>
      <c r="J147" s="71">
        <v>16</v>
      </c>
      <c r="K147" s="46">
        <v>2</v>
      </c>
      <c r="L147">
        <v>10.244999999999999</v>
      </c>
      <c r="M147" s="8">
        <f t="shared" si="2"/>
        <v>70.278184480234259</v>
      </c>
      <c r="P147" s="3"/>
    </row>
    <row r="148" spans="1:19">
      <c r="A148" s="126" t="s">
        <v>139</v>
      </c>
      <c r="B148" s="126">
        <v>2022</v>
      </c>
      <c r="C148" s="129">
        <v>44752</v>
      </c>
      <c r="D148" s="126" t="s">
        <v>66</v>
      </c>
      <c r="E148" s="126" t="s">
        <v>538</v>
      </c>
      <c r="F148" s="126">
        <v>6</v>
      </c>
      <c r="G148" s="71" t="s">
        <v>50</v>
      </c>
      <c r="H148" s="71" t="s">
        <v>44</v>
      </c>
      <c r="I148" s="16">
        <f>(C148-VLOOKUP(G148,Riders!$A$2:$C$267,2,FALSE))/365</f>
        <v>27.991780821917807</v>
      </c>
      <c r="J148" s="71">
        <v>8</v>
      </c>
      <c r="K148" s="46">
        <v>1</v>
      </c>
      <c r="L148">
        <v>10.077999999999999</v>
      </c>
      <c r="M148" s="8">
        <f t="shared" si="2"/>
        <v>71.442746576701737</v>
      </c>
      <c r="P148" s="3"/>
    </row>
    <row r="149" spans="1:19">
      <c r="A149" s="126" t="s">
        <v>139</v>
      </c>
      <c r="B149" s="126">
        <v>2022</v>
      </c>
      <c r="C149" s="129">
        <v>44752</v>
      </c>
      <c r="D149" s="126" t="s">
        <v>66</v>
      </c>
      <c r="E149" s="126" t="s">
        <v>538</v>
      </c>
      <c r="F149" s="126">
        <v>6</v>
      </c>
      <c r="G149" s="71" t="s">
        <v>108</v>
      </c>
      <c r="H149" s="71" t="s">
        <v>109</v>
      </c>
      <c r="I149" s="16" t="e">
        <f>(C149-VLOOKUP(G149,Riders!$A$2:$C$267,2,FALSE))/365</f>
        <v>#N/A</v>
      </c>
      <c r="J149" s="71">
        <v>9</v>
      </c>
      <c r="K149" s="46">
        <v>2</v>
      </c>
      <c r="L149">
        <v>10.149999999999999</v>
      </c>
      <c r="M149" s="8">
        <f t="shared" si="2"/>
        <v>70.935960591133011</v>
      </c>
      <c r="P149" s="3"/>
    </row>
    <row r="150" spans="1:19">
      <c r="A150" s="126" t="s">
        <v>139</v>
      </c>
      <c r="B150" s="126">
        <v>2022</v>
      </c>
      <c r="C150" s="129">
        <v>44752</v>
      </c>
      <c r="D150" s="126" t="s">
        <v>66</v>
      </c>
      <c r="E150" s="126" t="s">
        <v>538</v>
      </c>
      <c r="F150" s="126">
        <v>7</v>
      </c>
      <c r="G150" s="71" t="s">
        <v>105</v>
      </c>
      <c r="H150" s="71" t="s">
        <v>39</v>
      </c>
      <c r="I150" s="16">
        <f>(C150-VLOOKUP(G150,Riders!$A$2:$C$267,2,FALSE))/365</f>
        <v>23.526027397260275</v>
      </c>
      <c r="J150" s="71">
        <v>6</v>
      </c>
      <c r="K150" s="46">
        <v>1</v>
      </c>
      <c r="L150">
        <v>10.09</v>
      </c>
      <c r="M150" s="8">
        <f t="shared" si="2"/>
        <v>71.357779980178393</v>
      </c>
      <c r="P150" s="3"/>
    </row>
    <row r="151" spans="1:19">
      <c r="A151" s="126" t="s">
        <v>139</v>
      </c>
      <c r="B151" s="126">
        <v>2022</v>
      </c>
      <c r="C151" s="129">
        <v>44752</v>
      </c>
      <c r="D151" s="126" t="s">
        <v>66</v>
      </c>
      <c r="E151" s="126" t="s">
        <v>538</v>
      </c>
      <c r="F151" s="126">
        <v>7</v>
      </c>
      <c r="G151" s="71" t="s">
        <v>129</v>
      </c>
      <c r="H151" s="71" t="s">
        <v>35</v>
      </c>
      <c r="I151" s="16" t="e">
        <f>(C151-VLOOKUP(G151,Riders!$A$2:$C$267,2,FALSE))/365</f>
        <v>#N/A</v>
      </c>
      <c r="J151" s="71">
        <v>11</v>
      </c>
      <c r="K151" s="46">
        <v>2</v>
      </c>
      <c r="L151">
        <v>10.134</v>
      </c>
      <c r="M151" s="8">
        <f t="shared" si="2"/>
        <v>71.047957371225579</v>
      </c>
      <c r="P151" s="3"/>
    </row>
    <row r="152" spans="1:19">
      <c r="A152" s="126" t="s">
        <v>139</v>
      </c>
      <c r="B152" s="126">
        <v>2022</v>
      </c>
      <c r="C152" s="129">
        <v>44752</v>
      </c>
      <c r="D152" s="126" t="s">
        <v>66</v>
      </c>
      <c r="E152" s="126" t="s">
        <v>538</v>
      </c>
      <c r="F152" s="126">
        <v>8</v>
      </c>
      <c r="G152" s="71" t="s">
        <v>26</v>
      </c>
      <c r="H152" s="71" t="s">
        <v>27</v>
      </c>
      <c r="I152" s="16">
        <f>(C152-VLOOKUP(G152,Riders!$A$2:$C$267,2,FALSE))/365</f>
        <v>24.797260273972604</v>
      </c>
      <c r="J152" s="71">
        <v>7</v>
      </c>
      <c r="K152" s="46">
        <v>1</v>
      </c>
      <c r="L152">
        <v>10.282999999999999</v>
      </c>
      <c r="M152" s="8">
        <f t="shared" si="2"/>
        <v>70.018477098123114</v>
      </c>
      <c r="P152" s="3"/>
    </row>
    <row r="153" spans="1:19">
      <c r="A153" s="126" t="s">
        <v>139</v>
      </c>
      <c r="B153" s="126">
        <v>2022</v>
      </c>
      <c r="C153" s="129">
        <v>44752</v>
      </c>
      <c r="D153" s="126" t="s">
        <v>66</v>
      </c>
      <c r="E153" s="126" t="s">
        <v>538</v>
      </c>
      <c r="F153" s="126">
        <v>8</v>
      </c>
      <c r="G153" s="71" t="s">
        <v>38</v>
      </c>
      <c r="H153" s="71" t="s">
        <v>39</v>
      </c>
      <c r="I153" s="16">
        <f>(C153-VLOOKUP(G153,Riders!$A$2:$C$267,2,FALSE))/365</f>
        <v>21.463013698630139</v>
      </c>
      <c r="J153" s="71">
        <v>10</v>
      </c>
      <c r="K153" s="46">
        <v>2</v>
      </c>
      <c r="L153">
        <v>10.298999999999999</v>
      </c>
      <c r="M153" s="8">
        <f t="shared" si="2"/>
        <v>69.90969997087096</v>
      </c>
      <c r="P153" s="3"/>
    </row>
    <row r="154" spans="1:19">
      <c r="A154" s="128" t="s">
        <v>139</v>
      </c>
      <c r="B154" s="128">
        <v>2022</v>
      </c>
      <c r="C154" s="131">
        <v>44752</v>
      </c>
      <c r="D154" s="128" t="s">
        <v>66</v>
      </c>
      <c r="E154" s="128" t="s">
        <v>539</v>
      </c>
      <c r="F154" s="128">
        <v>1</v>
      </c>
      <c r="G154" s="52" t="s">
        <v>92</v>
      </c>
      <c r="H154" s="52" t="s">
        <v>23</v>
      </c>
      <c r="I154" s="41">
        <f>(C154-VLOOKUP(G154,Riders!$A$2:$C$267,2,FALSE))/365</f>
        <v>25.339726027397262</v>
      </c>
      <c r="J154" s="52">
        <v>2</v>
      </c>
      <c r="K154" s="46">
        <v>1</v>
      </c>
      <c r="L154">
        <v>10.259</v>
      </c>
      <c r="M154" s="8">
        <f t="shared" si="2"/>
        <v>70.182278974558926</v>
      </c>
      <c r="N154">
        <v>1</v>
      </c>
      <c r="O154">
        <v>10.206</v>
      </c>
      <c r="P154" s="8">
        <f t="shared" ref="P154:P169" si="3">3.6*200/(O154)</f>
        <v>70.546737213403887</v>
      </c>
    </row>
    <row r="155" spans="1:19">
      <c r="A155" s="128" t="s">
        <v>139</v>
      </c>
      <c r="B155" s="128">
        <v>2022</v>
      </c>
      <c r="C155" s="131">
        <v>44752</v>
      </c>
      <c r="D155" s="128" t="s">
        <v>66</v>
      </c>
      <c r="E155" s="128" t="s">
        <v>539</v>
      </c>
      <c r="F155" s="128">
        <v>1</v>
      </c>
      <c r="G155" s="52" t="s">
        <v>26</v>
      </c>
      <c r="H155" s="52" t="s">
        <v>27</v>
      </c>
      <c r="I155" s="41">
        <f>(C155-VLOOKUP(G155,Riders!$A$2:$C$267,2,FALSE))/365</f>
        <v>24.797260273972604</v>
      </c>
      <c r="J155" s="52">
        <v>7</v>
      </c>
      <c r="K155" s="46">
        <v>2</v>
      </c>
      <c r="L155">
        <v>10.448</v>
      </c>
      <c r="M155" s="8">
        <f t="shared" si="2"/>
        <v>68.912710566615615</v>
      </c>
      <c r="N155">
        <v>2</v>
      </c>
      <c r="O155">
        <v>10.305999999999999</v>
      </c>
      <c r="P155" s="8">
        <f t="shared" si="3"/>
        <v>69.862216184746757</v>
      </c>
    </row>
    <row r="156" spans="1:19">
      <c r="A156" s="128" t="s">
        <v>139</v>
      </c>
      <c r="B156" s="128">
        <v>2022</v>
      </c>
      <c r="C156" s="131">
        <v>44752</v>
      </c>
      <c r="D156" s="128" t="s">
        <v>66</v>
      </c>
      <c r="E156" s="128" t="s">
        <v>539</v>
      </c>
      <c r="F156" s="128">
        <v>2</v>
      </c>
      <c r="G156" s="52" t="s">
        <v>128</v>
      </c>
      <c r="H156" s="52" t="s">
        <v>104</v>
      </c>
      <c r="I156" s="41">
        <f>(C156-VLOOKUP(G156,Riders!$A$2:$C$267,2,FALSE))/365</f>
        <v>23.81095890410959</v>
      </c>
      <c r="J156" s="52">
        <v>1</v>
      </c>
      <c r="K156" s="46">
        <v>1</v>
      </c>
      <c r="L156">
        <v>10.069000000000001</v>
      </c>
      <c r="M156" s="8">
        <f t="shared" si="2"/>
        <v>71.506604429436877</v>
      </c>
      <c r="N156">
        <v>1</v>
      </c>
      <c r="O156">
        <v>10.337999999999999</v>
      </c>
      <c r="P156" s="8">
        <f t="shared" si="3"/>
        <v>69.645966337782937</v>
      </c>
      <c r="S156" s="3"/>
    </row>
    <row r="157" spans="1:19">
      <c r="A157" s="128" t="s">
        <v>139</v>
      </c>
      <c r="B157" s="128">
        <v>2022</v>
      </c>
      <c r="C157" s="131">
        <v>44752</v>
      </c>
      <c r="D157" s="128" t="s">
        <v>66</v>
      </c>
      <c r="E157" s="128" t="s">
        <v>539</v>
      </c>
      <c r="F157" s="128">
        <v>2</v>
      </c>
      <c r="G157" s="52" t="s">
        <v>105</v>
      </c>
      <c r="H157" s="52" t="s">
        <v>39</v>
      </c>
      <c r="I157" s="41">
        <f>(C157-VLOOKUP(G157,Riders!$A$2:$C$267,2,FALSE))/365</f>
        <v>23.526027397260275</v>
      </c>
      <c r="J157" s="52">
        <v>6</v>
      </c>
      <c r="K157" s="46">
        <v>2</v>
      </c>
      <c r="L157">
        <v>10.719000000000001</v>
      </c>
      <c r="M157" s="8">
        <f t="shared" si="2"/>
        <v>67.170445004198143</v>
      </c>
      <c r="N157">
        <v>2</v>
      </c>
      <c r="O157">
        <v>11.052</v>
      </c>
      <c r="P157" s="8">
        <f t="shared" si="3"/>
        <v>65.146579804560261</v>
      </c>
      <c r="S157" s="3"/>
    </row>
    <row r="158" spans="1:19">
      <c r="A158" s="128" t="s">
        <v>139</v>
      </c>
      <c r="B158" s="128">
        <v>2022</v>
      </c>
      <c r="C158" s="131">
        <v>44752</v>
      </c>
      <c r="D158" s="128" t="s">
        <v>66</v>
      </c>
      <c r="E158" s="128" t="s">
        <v>539</v>
      </c>
      <c r="F158" s="128">
        <v>3</v>
      </c>
      <c r="G158" s="52" t="s">
        <v>22</v>
      </c>
      <c r="H158" s="52" t="s">
        <v>23</v>
      </c>
      <c r="I158" s="41">
        <f>(C158-VLOOKUP(G158,Riders!$A$2:$C$267,2,FALSE))/365</f>
        <v>29.336986301369862</v>
      </c>
      <c r="J158" s="52">
        <v>3</v>
      </c>
      <c r="K158" s="46">
        <v>1</v>
      </c>
      <c r="L158">
        <v>9.8829999999999991</v>
      </c>
      <c r="M158" s="8">
        <f t="shared" si="2"/>
        <v>72.852372761307308</v>
      </c>
      <c r="N158">
        <v>1</v>
      </c>
      <c r="O158">
        <v>10.009</v>
      </c>
      <c r="P158" s="8">
        <f t="shared" si="3"/>
        <v>71.935258267559192</v>
      </c>
      <c r="S158" s="3"/>
    </row>
    <row r="159" spans="1:19">
      <c r="A159" s="128" t="s">
        <v>139</v>
      </c>
      <c r="B159" s="128">
        <v>2022</v>
      </c>
      <c r="C159" s="131">
        <v>44752</v>
      </c>
      <c r="D159" s="128" t="s">
        <v>66</v>
      </c>
      <c r="E159" s="128" t="s">
        <v>539</v>
      </c>
      <c r="F159" s="128">
        <v>3</v>
      </c>
      <c r="G159" s="52" t="s">
        <v>50</v>
      </c>
      <c r="H159" s="52" t="s">
        <v>44</v>
      </c>
      <c r="I159" s="41">
        <f>(C159-VLOOKUP(G159,Riders!$A$2:$C$267,2,FALSE))/365</f>
        <v>27.991780821917807</v>
      </c>
      <c r="J159" s="52">
        <v>8</v>
      </c>
      <c r="K159" s="46">
        <v>2</v>
      </c>
      <c r="L159">
        <v>10.026</v>
      </c>
      <c r="M159" s="8">
        <f t="shared" si="2"/>
        <v>71.813285457809698</v>
      </c>
      <c r="N159">
        <v>2</v>
      </c>
      <c r="O159">
        <v>10.297000000000001</v>
      </c>
      <c r="P159" s="8">
        <f t="shared" si="3"/>
        <v>69.923278624842183</v>
      </c>
      <c r="S159" s="3"/>
    </row>
    <row r="160" spans="1:19">
      <c r="A160" s="128" t="s">
        <v>139</v>
      </c>
      <c r="B160" s="128">
        <v>2022</v>
      </c>
      <c r="C160" s="131">
        <v>44752</v>
      </c>
      <c r="D160" s="128" t="s">
        <v>66</v>
      </c>
      <c r="E160" s="128" t="s">
        <v>539</v>
      </c>
      <c r="F160" s="128">
        <v>4</v>
      </c>
      <c r="G160" s="52" t="s">
        <v>43</v>
      </c>
      <c r="H160" s="52" t="s">
        <v>44</v>
      </c>
      <c r="I160" s="41">
        <f>(C160-VLOOKUP(G160,Riders!$A$2:$C$267,2,FALSE))/365</f>
        <v>21.791780821917808</v>
      </c>
      <c r="J160" s="52">
        <v>4</v>
      </c>
      <c r="K160" s="46">
        <v>1</v>
      </c>
      <c r="L160">
        <v>10.086</v>
      </c>
      <c r="M160" s="8">
        <f t="shared" si="2"/>
        <v>71.386079714455676</v>
      </c>
      <c r="N160">
        <v>1</v>
      </c>
      <c r="O160">
        <v>10.215</v>
      </c>
      <c r="P160" s="8">
        <f t="shared" si="3"/>
        <v>70.484581497797365</v>
      </c>
      <c r="S160" s="3"/>
    </row>
    <row r="161" spans="1:19">
      <c r="A161" s="128" t="s">
        <v>139</v>
      </c>
      <c r="B161" s="128">
        <v>2022</v>
      </c>
      <c r="C161" s="131">
        <v>44752</v>
      </c>
      <c r="D161" s="128" t="s">
        <v>66</v>
      </c>
      <c r="E161" s="128" t="s">
        <v>539</v>
      </c>
      <c r="F161" s="128">
        <v>4</v>
      </c>
      <c r="G161" s="52" t="s">
        <v>28</v>
      </c>
      <c r="H161" s="52" t="s">
        <v>29</v>
      </c>
      <c r="I161" s="41" t="e">
        <f>(C161-VLOOKUP(G161,Riders!$A$2:$C$267,2,FALSE))/365</f>
        <v>#N/A</v>
      </c>
      <c r="J161" s="52">
        <v>5</v>
      </c>
      <c r="K161" s="46">
        <v>2</v>
      </c>
      <c r="L161">
        <v>10.164</v>
      </c>
      <c r="M161" s="8">
        <f t="shared" si="2"/>
        <v>70.838252656434477</v>
      </c>
      <c r="N161">
        <v>2</v>
      </c>
      <c r="O161">
        <v>10.247999999999999</v>
      </c>
      <c r="P161" s="8">
        <f t="shared" si="3"/>
        <v>70.257611241217802</v>
      </c>
      <c r="S161" s="3"/>
    </row>
    <row r="162" spans="1:19">
      <c r="A162" s="127" t="s">
        <v>139</v>
      </c>
      <c r="B162" s="127">
        <v>2022</v>
      </c>
      <c r="C162" s="130">
        <v>44752</v>
      </c>
      <c r="D162" s="127" t="s">
        <v>66</v>
      </c>
      <c r="E162" s="127" t="s">
        <v>540</v>
      </c>
      <c r="F162" s="127">
        <v>1</v>
      </c>
      <c r="G162" s="134" t="s">
        <v>92</v>
      </c>
      <c r="H162" s="134" t="s">
        <v>23</v>
      </c>
      <c r="I162" s="32">
        <f>(C162-VLOOKUP(G162,Riders!$A$2:$C$267,2,FALSE))/365</f>
        <v>25.339726027397262</v>
      </c>
      <c r="J162" s="134">
        <v>2</v>
      </c>
      <c r="K162" s="46">
        <v>1</v>
      </c>
      <c r="L162">
        <v>9.9350000000000005</v>
      </c>
      <c r="M162" s="8">
        <f t="shared" si="2"/>
        <v>72.471061902365378</v>
      </c>
      <c r="N162">
        <v>1</v>
      </c>
      <c r="O162">
        <v>10.15</v>
      </c>
      <c r="P162" s="8">
        <f t="shared" si="3"/>
        <v>70.935960591132996</v>
      </c>
      <c r="S162" s="3"/>
    </row>
    <row r="163" spans="1:19">
      <c r="A163" s="127" t="s">
        <v>139</v>
      </c>
      <c r="B163" s="127">
        <v>2022</v>
      </c>
      <c r="C163" s="130">
        <v>44752</v>
      </c>
      <c r="D163" s="127" t="s">
        <v>66</v>
      </c>
      <c r="E163" s="127" t="s">
        <v>540</v>
      </c>
      <c r="F163" s="127">
        <v>1</v>
      </c>
      <c r="G163" s="134" t="s">
        <v>43</v>
      </c>
      <c r="H163" s="134" t="s">
        <v>44</v>
      </c>
      <c r="I163" s="32">
        <f>(C163-VLOOKUP(G163,Riders!$A$2:$C$267,2,FALSE))/365</f>
        <v>21.791780821917808</v>
      </c>
      <c r="J163" s="134">
        <v>4</v>
      </c>
      <c r="K163" s="46">
        <v>2</v>
      </c>
      <c r="L163">
        <v>10.026</v>
      </c>
      <c r="M163" s="8">
        <f t="shared" si="2"/>
        <v>71.813285457809698</v>
      </c>
      <c r="N163">
        <v>2</v>
      </c>
      <c r="O163">
        <v>10.353</v>
      </c>
      <c r="P163" s="8">
        <f t="shared" si="3"/>
        <v>69.545059403071576</v>
      </c>
      <c r="S163" s="3"/>
    </row>
    <row r="164" spans="1:19">
      <c r="A164" s="127" t="s">
        <v>139</v>
      </c>
      <c r="B164" s="127">
        <v>2022</v>
      </c>
      <c r="C164" s="130">
        <v>44752</v>
      </c>
      <c r="D164" s="127" t="s">
        <v>66</v>
      </c>
      <c r="E164" s="127" t="s">
        <v>540</v>
      </c>
      <c r="F164" s="127">
        <v>2</v>
      </c>
      <c r="G164" s="134" t="s">
        <v>128</v>
      </c>
      <c r="H164" s="134" t="s">
        <v>104</v>
      </c>
      <c r="I164" s="32">
        <f>(C164-VLOOKUP(G164,Riders!$A$2:$C$267,2,FALSE))/365</f>
        <v>23.81095890410959</v>
      </c>
      <c r="J164" s="134">
        <v>1</v>
      </c>
      <c r="K164" s="46">
        <v>1</v>
      </c>
      <c r="L164">
        <v>10.125</v>
      </c>
      <c r="M164" s="8">
        <f t="shared" si="2"/>
        <v>71.111111111111114</v>
      </c>
      <c r="N164">
        <v>1</v>
      </c>
      <c r="O164">
        <v>9.8249999999999993</v>
      </c>
      <c r="P164" s="8">
        <f t="shared" si="3"/>
        <v>73.282442748091611</v>
      </c>
      <c r="S164" s="3"/>
    </row>
    <row r="165" spans="1:19">
      <c r="A165" s="127" t="s">
        <v>139</v>
      </c>
      <c r="B165" s="127">
        <v>2022</v>
      </c>
      <c r="C165" s="130">
        <v>44752</v>
      </c>
      <c r="D165" s="127" t="s">
        <v>66</v>
      </c>
      <c r="E165" s="127" t="s">
        <v>540</v>
      </c>
      <c r="F165" s="127">
        <v>2</v>
      </c>
      <c r="G165" s="134" t="s">
        <v>22</v>
      </c>
      <c r="H165" s="134" t="s">
        <v>23</v>
      </c>
      <c r="I165" s="32">
        <f>(C165-VLOOKUP(G165,Riders!$A$2:$C$267,2,FALSE))/365</f>
        <v>29.336986301369862</v>
      </c>
      <c r="J165" s="134">
        <v>3</v>
      </c>
      <c r="K165" s="46">
        <v>2</v>
      </c>
      <c r="L165">
        <v>10.567</v>
      </c>
      <c r="M165" s="8">
        <f t="shared" si="2"/>
        <v>68.136651840635935</v>
      </c>
      <c r="N165">
        <v>2</v>
      </c>
      <c r="O165">
        <v>10.087</v>
      </c>
      <c r="P165" s="8">
        <f t="shared" si="3"/>
        <v>71.379002676712602</v>
      </c>
      <c r="S165" s="3"/>
    </row>
    <row r="166" spans="1:19">
      <c r="A166" s="42" t="s">
        <v>139</v>
      </c>
      <c r="B166" s="42">
        <v>2022</v>
      </c>
      <c r="C166" s="132">
        <v>44752</v>
      </c>
      <c r="D166" s="42" t="s">
        <v>66</v>
      </c>
      <c r="E166" s="42" t="s">
        <v>64</v>
      </c>
      <c r="F166" s="133" t="s">
        <v>541</v>
      </c>
      <c r="G166" s="133" t="s">
        <v>128</v>
      </c>
      <c r="H166" s="133" t="s">
        <v>104</v>
      </c>
      <c r="I166" s="44">
        <f>(C166-VLOOKUP(G166,Riders!$A$2:$C$267,2,FALSE))/365</f>
        <v>23.81095890410959</v>
      </c>
      <c r="J166" s="133">
        <v>1</v>
      </c>
      <c r="K166" s="46">
        <v>1</v>
      </c>
      <c r="L166">
        <v>9.8019999999999996</v>
      </c>
      <c r="M166" s="8">
        <f t="shared" si="2"/>
        <v>73.454397061824125</v>
      </c>
      <c r="N166">
        <v>1</v>
      </c>
      <c r="O166">
        <v>9.8140000000000001</v>
      </c>
      <c r="P166" s="8">
        <f t="shared" si="3"/>
        <v>73.364581210515595</v>
      </c>
      <c r="S166" s="3"/>
    </row>
    <row r="167" spans="1:19">
      <c r="A167" s="42" t="s">
        <v>139</v>
      </c>
      <c r="B167" s="42">
        <v>2022</v>
      </c>
      <c r="C167" s="132">
        <v>44752</v>
      </c>
      <c r="D167" s="42" t="s">
        <v>66</v>
      </c>
      <c r="E167" s="42" t="s">
        <v>64</v>
      </c>
      <c r="F167" s="133" t="s">
        <v>541</v>
      </c>
      <c r="G167" s="133" t="s">
        <v>92</v>
      </c>
      <c r="H167" s="133" t="s">
        <v>23</v>
      </c>
      <c r="I167" s="44">
        <f>(C167-VLOOKUP(G167,Riders!$A$2:$C$267,2,FALSE))/365</f>
        <v>25.339726027397262</v>
      </c>
      <c r="J167" s="133">
        <v>2</v>
      </c>
      <c r="K167" s="46">
        <v>2</v>
      </c>
      <c r="L167">
        <v>9.9149999999999991</v>
      </c>
      <c r="M167" s="8">
        <f t="shared" si="2"/>
        <v>72.617246596066579</v>
      </c>
      <c r="N167">
        <v>2</v>
      </c>
      <c r="O167">
        <v>9.8260000000000005</v>
      </c>
      <c r="P167" s="8">
        <f t="shared" si="3"/>
        <v>73.274984734378179</v>
      </c>
      <c r="S167" s="3"/>
    </row>
    <row r="168" spans="1:19">
      <c r="A168" s="42" t="s">
        <v>139</v>
      </c>
      <c r="B168" s="42">
        <v>2022</v>
      </c>
      <c r="C168" s="132">
        <v>44752</v>
      </c>
      <c r="D168" s="42" t="s">
        <v>66</v>
      </c>
      <c r="E168" s="42" t="s">
        <v>64</v>
      </c>
      <c r="F168" s="133" t="s">
        <v>542</v>
      </c>
      <c r="G168" s="133" t="s">
        <v>22</v>
      </c>
      <c r="H168" s="133" t="s">
        <v>23</v>
      </c>
      <c r="I168" s="44">
        <f>(C168-VLOOKUP(G168,Riders!$A$2:$C$267,2,FALSE))/365</f>
        <v>29.336986301369862</v>
      </c>
      <c r="J168" s="133">
        <v>3</v>
      </c>
      <c r="K168" s="46">
        <v>1</v>
      </c>
      <c r="L168">
        <v>10.244999999999999</v>
      </c>
      <c r="M168" s="8">
        <f t="shared" si="2"/>
        <v>70.278184480234259</v>
      </c>
      <c r="N168">
        <v>1</v>
      </c>
      <c r="O168">
        <v>10.78</v>
      </c>
      <c r="P168" s="8">
        <f t="shared" si="3"/>
        <v>66.790352504638221</v>
      </c>
      <c r="S168" s="3"/>
    </row>
    <row r="169" spans="1:19">
      <c r="A169" s="42" t="s">
        <v>139</v>
      </c>
      <c r="B169" s="42">
        <v>2022</v>
      </c>
      <c r="C169" s="132">
        <v>44752</v>
      </c>
      <c r="D169" s="42" t="s">
        <v>66</v>
      </c>
      <c r="E169" s="42" t="s">
        <v>64</v>
      </c>
      <c r="F169" s="133" t="s">
        <v>542</v>
      </c>
      <c r="G169" s="133" t="s">
        <v>43</v>
      </c>
      <c r="H169" s="133" t="s">
        <v>44</v>
      </c>
      <c r="I169" s="44">
        <f>(C169-VLOOKUP(G169,Riders!$A$2:$C$1999,2,FALSE))/365</f>
        <v>21.791780821917808</v>
      </c>
      <c r="J169" s="133">
        <v>4</v>
      </c>
      <c r="K169" s="46">
        <v>2</v>
      </c>
      <c r="L169">
        <v>10.37</v>
      </c>
      <c r="M169" s="8">
        <f t="shared" si="2"/>
        <v>69.431051108968177</v>
      </c>
      <c r="N169">
        <v>2</v>
      </c>
      <c r="O169">
        <v>24.751999999999999</v>
      </c>
      <c r="P169" s="8">
        <f t="shared" si="3"/>
        <v>29.088558500323206</v>
      </c>
      <c r="S169" s="3"/>
    </row>
    <row r="170" spans="1:19">
      <c r="A170" s="40" t="s">
        <v>162</v>
      </c>
      <c r="B170" s="40">
        <v>2022</v>
      </c>
      <c r="C170" s="12">
        <v>44696</v>
      </c>
      <c r="D170" s="40" t="s">
        <v>66</v>
      </c>
      <c r="E170" s="42" t="s">
        <v>535</v>
      </c>
      <c r="F170" s="133">
        <v>1</v>
      </c>
      <c r="G170" t="s">
        <v>171</v>
      </c>
      <c r="H170" t="s">
        <v>82</v>
      </c>
      <c r="I170" s="44">
        <f>(C170-VLOOKUP(G170,Riders!$A$2:$C$1999,2,FALSE))/365</f>
        <v>31.887671232876713</v>
      </c>
      <c r="J170">
        <v>9</v>
      </c>
      <c r="K170" s="46">
        <v>1</v>
      </c>
      <c r="L170">
        <v>10.106999999999999</v>
      </c>
      <c r="M170" s="8">
        <f t="shared" si="2"/>
        <v>71.237756010685672</v>
      </c>
      <c r="P170" s="8"/>
    </row>
    <row r="171" spans="1:19">
      <c r="A171" s="40" t="s">
        <v>162</v>
      </c>
      <c r="B171" s="40">
        <v>2022</v>
      </c>
      <c r="C171" s="12">
        <v>44696</v>
      </c>
      <c r="D171" s="40" t="s">
        <v>66</v>
      </c>
      <c r="E171" s="42" t="s">
        <v>535</v>
      </c>
      <c r="F171" s="133">
        <v>1</v>
      </c>
      <c r="G171" t="s">
        <v>62</v>
      </c>
      <c r="H171" t="s">
        <v>63</v>
      </c>
      <c r="I171" s="44">
        <f>(C171-VLOOKUP(G171,Riders!$A$2:$C$1999,2,FALSE))/365</f>
        <v>32.484931506849314</v>
      </c>
      <c r="J171">
        <v>28</v>
      </c>
      <c r="K171" s="46">
        <v>2</v>
      </c>
      <c r="L171">
        <v>10.991</v>
      </c>
      <c r="M171" s="8">
        <f t="shared" si="2"/>
        <v>65.508143026112279</v>
      </c>
      <c r="P171" s="8"/>
    </row>
    <row r="172" spans="1:19">
      <c r="A172" s="40" t="s">
        <v>162</v>
      </c>
      <c r="B172" s="40">
        <v>2022</v>
      </c>
      <c r="C172" s="12">
        <v>44696</v>
      </c>
      <c r="D172" s="40" t="s">
        <v>66</v>
      </c>
      <c r="E172" s="42" t="s">
        <v>535</v>
      </c>
      <c r="F172" s="133">
        <v>2</v>
      </c>
      <c r="G172" t="s">
        <v>134</v>
      </c>
      <c r="H172" t="s">
        <v>33</v>
      </c>
      <c r="I172" s="44">
        <f>(C172-VLOOKUP(G172,Riders!$A$2:$C$1999,2,FALSE))/365</f>
        <v>22.580821917808219</v>
      </c>
      <c r="J172">
        <v>10</v>
      </c>
      <c r="K172" s="46">
        <v>1</v>
      </c>
      <c r="L172">
        <v>10.166</v>
      </c>
      <c r="M172" s="8">
        <f t="shared" si="2"/>
        <v>70.824316348613024</v>
      </c>
      <c r="P172" s="8"/>
    </row>
    <row r="173" spans="1:19">
      <c r="A173" s="40" t="s">
        <v>162</v>
      </c>
      <c r="B173" s="40">
        <v>2022</v>
      </c>
      <c r="C173" s="12">
        <v>44696</v>
      </c>
      <c r="D173" s="40" t="s">
        <v>66</v>
      </c>
      <c r="E173" s="42" t="s">
        <v>535</v>
      </c>
      <c r="F173" s="133">
        <v>2</v>
      </c>
      <c r="G173" t="s">
        <v>103</v>
      </c>
      <c r="H173" t="s">
        <v>104</v>
      </c>
      <c r="I173" s="44">
        <f>(C173-VLOOKUP(G173,Riders!$A$2:$C$1999,2,FALSE))/365</f>
        <v>28.304109589041097</v>
      </c>
      <c r="J173">
        <v>27</v>
      </c>
      <c r="K173" s="46">
        <v>2</v>
      </c>
      <c r="L173">
        <v>10.819000000000001</v>
      </c>
      <c r="M173" s="8">
        <f t="shared" si="2"/>
        <v>66.549588686569919</v>
      </c>
      <c r="P173" s="8"/>
    </row>
    <row r="174" spans="1:19">
      <c r="A174" s="40" t="s">
        <v>162</v>
      </c>
      <c r="B174" s="40">
        <v>2022</v>
      </c>
      <c r="C174" s="12">
        <v>44696</v>
      </c>
      <c r="D174" s="40" t="s">
        <v>66</v>
      </c>
      <c r="E174" s="42" t="s">
        <v>535</v>
      </c>
      <c r="F174" s="133">
        <v>3</v>
      </c>
      <c r="G174" t="s">
        <v>47</v>
      </c>
      <c r="H174" t="s">
        <v>33</v>
      </c>
      <c r="I174" s="44">
        <f>(C174-VLOOKUP(G174,Riders!$A$2:$C$1999,2,FALSE))/365</f>
        <v>25.460273972602739</v>
      </c>
      <c r="J174">
        <v>11</v>
      </c>
      <c r="K174" s="46">
        <v>1</v>
      </c>
      <c r="L174">
        <v>10.659000000000001</v>
      </c>
      <c r="M174" s="8">
        <f t="shared" si="2"/>
        <v>67.548550520686746</v>
      </c>
      <c r="P174" s="8"/>
    </row>
    <row r="175" spans="1:19">
      <c r="A175" s="40" t="s">
        <v>162</v>
      </c>
      <c r="B175" s="40">
        <v>2022</v>
      </c>
      <c r="C175" s="12">
        <v>44696</v>
      </c>
      <c r="D175" s="40" t="s">
        <v>66</v>
      </c>
      <c r="E175" s="42" t="s">
        <v>535</v>
      </c>
      <c r="F175" s="133">
        <v>3</v>
      </c>
      <c r="G175" t="s">
        <v>174</v>
      </c>
      <c r="H175" t="s">
        <v>37</v>
      </c>
      <c r="I175" s="44">
        <f>(C175-VLOOKUP(G175,Riders!$A$2:$C$1999,2,FALSE))/365</f>
        <v>32.016438356164386</v>
      </c>
      <c r="J175">
        <v>26</v>
      </c>
      <c r="K175" s="46">
        <v>2</v>
      </c>
      <c r="L175">
        <v>10.850000000000001</v>
      </c>
      <c r="M175" s="8">
        <f t="shared" si="2"/>
        <v>66.359447004608285</v>
      </c>
      <c r="P175" s="8"/>
    </row>
    <row r="176" spans="1:19">
      <c r="A176" s="40" t="s">
        <v>162</v>
      </c>
      <c r="B176" s="40">
        <v>2022</v>
      </c>
      <c r="C176" s="12">
        <v>44696</v>
      </c>
      <c r="D176" s="40" t="s">
        <v>66</v>
      </c>
      <c r="E176" s="42" t="s">
        <v>535</v>
      </c>
      <c r="F176" s="133">
        <v>4</v>
      </c>
      <c r="G176" t="s">
        <v>125</v>
      </c>
      <c r="H176" t="s">
        <v>75</v>
      </c>
      <c r="I176" s="44">
        <f>(C176-VLOOKUP(G176,Riders!$A$2:$C$1999,2,FALSE))/365</f>
        <v>25.263013698630136</v>
      </c>
      <c r="J176">
        <v>12</v>
      </c>
      <c r="K176" s="46">
        <v>1</v>
      </c>
      <c r="L176">
        <v>10.317</v>
      </c>
      <c r="M176" s="8">
        <f t="shared" si="2"/>
        <v>69.787728990985755</v>
      </c>
      <c r="P176" s="8"/>
    </row>
    <row r="177" spans="1:16">
      <c r="A177" s="40" t="s">
        <v>162</v>
      </c>
      <c r="B177" s="40">
        <v>2022</v>
      </c>
      <c r="C177" s="12">
        <v>44696</v>
      </c>
      <c r="D177" s="40" t="s">
        <v>66</v>
      </c>
      <c r="E177" s="42" t="s">
        <v>535</v>
      </c>
      <c r="F177" s="133">
        <v>4</v>
      </c>
      <c r="G177" t="s">
        <v>742</v>
      </c>
      <c r="H177" t="s">
        <v>42</v>
      </c>
      <c r="I177" s="44">
        <f>(C177-VLOOKUP(G177,Riders!$A$2:$C$1999,2,FALSE))/365</f>
        <v>28.80821917808219</v>
      </c>
      <c r="J177">
        <v>25</v>
      </c>
      <c r="K177" s="46">
        <v>2</v>
      </c>
      <c r="L177">
        <v>10.456</v>
      </c>
      <c r="M177" s="8">
        <f t="shared" si="2"/>
        <v>68.859984697781186</v>
      </c>
      <c r="P177" s="8"/>
    </row>
    <row r="178" spans="1:16">
      <c r="A178" s="40" t="s">
        <v>162</v>
      </c>
      <c r="B178" s="40">
        <v>2022</v>
      </c>
      <c r="C178" s="12">
        <v>44696</v>
      </c>
      <c r="D178" s="40" t="s">
        <v>66</v>
      </c>
      <c r="E178" s="42" t="s">
        <v>535</v>
      </c>
      <c r="F178" s="133">
        <v>5</v>
      </c>
      <c r="G178" t="s">
        <v>295</v>
      </c>
      <c r="H178" t="s">
        <v>228</v>
      </c>
      <c r="I178" s="44">
        <f>(C178-VLOOKUP(G178,Riders!$A$2:$C$1999,2,FALSE))/365</f>
        <v>24.438356164383563</v>
      </c>
      <c r="J178">
        <v>6</v>
      </c>
      <c r="K178" s="46">
        <v>1</v>
      </c>
      <c r="L178">
        <v>10.256</v>
      </c>
      <c r="M178" s="8">
        <f t="shared" si="2"/>
        <v>70.20280811232449</v>
      </c>
      <c r="P178" s="8"/>
    </row>
    <row r="179" spans="1:16">
      <c r="A179" s="40" t="s">
        <v>162</v>
      </c>
      <c r="B179" s="40">
        <v>2022</v>
      </c>
      <c r="C179" s="12">
        <v>44696</v>
      </c>
      <c r="D179" s="40" t="s">
        <v>66</v>
      </c>
      <c r="E179" s="42" t="s">
        <v>535</v>
      </c>
      <c r="F179" s="133">
        <v>5</v>
      </c>
      <c r="G179" t="s">
        <v>36</v>
      </c>
      <c r="H179" t="s">
        <v>37</v>
      </c>
      <c r="I179" s="44">
        <f>(C179-VLOOKUP(G179,Riders!$A$2:$C$1999,2,FALSE))/365</f>
        <v>23.980821917808218</v>
      </c>
      <c r="J179">
        <v>24</v>
      </c>
      <c r="K179" s="46">
        <v>2</v>
      </c>
      <c r="L179">
        <v>10.449</v>
      </c>
      <c r="M179" s="8">
        <f t="shared" si="2"/>
        <v>68.906115417743322</v>
      </c>
      <c r="P179" s="8"/>
    </row>
    <row r="180" spans="1:16">
      <c r="A180" s="40" t="s">
        <v>162</v>
      </c>
      <c r="B180" s="40">
        <v>2022</v>
      </c>
      <c r="C180" s="12">
        <v>44696</v>
      </c>
      <c r="D180" s="40" t="s">
        <v>66</v>
      </c>
      <c r="E180" s="42" t="s">
        <v>535</v>
      </c>
      <c r="F180" s="133">
        <v>6</v>
      </c>
      <c r="G180" t="s">
        <v>22</v>
      </c>
      <c r="H180" t="s">
        <v>23</v>
      </c>
      <c r="I180" s="44">
        <f>(C180-VLOOKUP(G180,Riders!$A$2:$C$1999,2,FALSE))/365</f>
        <v>29.183561643835617</v>
      </c>
      <c r="J180">
        <v>2</v>
      </c>
      <c r="K180" s="46">
        <v>1</v>
      </c>
      <c r="L180">
        <v>10.023999999999999</v>
      </c>
      <c r="M180" s="8">
        <f t="shared" si="2"/>
        <v>71.827613727055081</v>
      </c>
      <c r="P180" s="8"/>
    </row>
    <row r="181" spans="1:16">
      <c r="A181" s="40" t="s">
        <v>162</v>
      </c>
      <c r="B181" s="40">
        <v>2022</v>
      </c>
      <c r="C181" s="12">
        <v>44696</v>
      </c>
      <c r="D181" s="40" t="s">
        <v>66</v>
      </c>
      <c r="E181" s="42" t="s">
        <v>535</v>
      </c>
      <c r="F181" s="133">
        <v>6</v>
      </c>
      <c r="G181" t="s">
        <v>50</v>
      </c>
      <c r="H181" t="s">
        <v>44</v>
      </c>
      <c r="I181" s="44">
        <f>(C181-VLOOKUP(G181,Riders!$A$2:$C$1999,2,FALSE))/365</f>
        <v>27.838356164383562</v>
      </c>
      <c r="J181">
        <v>23</v>
      </c>
      <c r="K181" s="46">
        <v>2</v>
      </c>
      <c r="L181">
        <v>10.353999999999999</v>
      </c>
      <c r="M181" s="8">
        <f t="shared" si="2"/>
        <v>69.538342669499713</v>
      </c>
      <c r="P181" s="8"/>
    </row>
    <row r="182" spans="1:16">
      <c r="A182" s="40" t="s">
        <v>162</v>
      </c>
      <c r="B182" s="40">
        <v>2022</v>
      </c>
      <c r="C182" s="12">
        <v>44696</v>
      </c>
      <c r="D182" s="40" t="s">
        <v>66</v>
      </c>
      <c r="E182" s="42" t="s">
        <v>535</v>
      </c>
      <c r="F182" s="133">
        <v>7</v>
      </c>
      <c r="G182" t="s">
        <v>107</v>
      </c>
      <c r="H182" t="s">
        <v>168</v>
      </c>
      <c r="I182" s="44">
        <f>(C182-VLOOKUP(G182,Riders!$A$2:$C$1999,2,FALSE))/365</f>
        <v>29.427397260273974</v>
      </c>
      <c r="J182">
        <v>7</v>
      </c>
      <c r="K182" s="46">
        <v>1</v>
      </c>
      <c r="L182">
        <v>10.313000000000001</v>
      </c>
      <c r="M182" s="8">
        <f t="shared" si="2"/>
        <v>69.814796858334134</v>
      </c>
      <c r="P182" s="8"/>
    </row>
    <row r="183" spans="1:16">
      <c r="A183" s="40" t="s">
        <v>162</v>
      </c>
      <c r="B183" s="40">
        <v>2022</v>
      </c>
      <c r="C183" s="12">
        <v>44696</v>
      </c>
      <c r="D183" s="40" t="s">
        <v>66</v>
      </c>
      <c r="E183" s="42" t="s">
        <v>535</v>
      </c>
      <c r="F183" s="133">
        <v>7</v>
      </c>
      <c r="G183" t="s">
        <v>173</v>
      </c>
      <c r="H183" t="s">
        <v>46</v>
      </c>
      <c r="I183" s="44">
        <f>(C183-VLOOKUP(G183,Riders!$A$2:$C$1999,2,FALSE))/365</f>
        <v>22.723287671232878</v>
      </c>
      <c r="J183">
        <v>22</v>
      </c>
      <c r="K183" s="46">
        <v>2</v>
      </c>
      <c r="L183">
        <v>10.325000000000001</v>
      </c>
      <c r="M183" s="8">
        <f t="shared" si="2"/>
        <v>69.733656174334129</v>
      </c>
      <c r="P183" s="8"/>
    </row>
    <row r="184" spans="1:16">
      <c r="A184" s="40" t="s">
        <v>162</v>
      </c>
      <c r="B184" s="40">
        <v>2022</v>
      </c>
      <c r="C184" s="12">
        <v>44696</v>
      </c>
      <c r="D184" s="40" t="s">
        <v>66</v>
      </c>
      <c r="E184" s="42" t="s">
        <v>535</v>
      </c>
      <c r="F184" s="133">
        <v>8</v>
      </c>
      <c r="G184" t="s">
        <v>30</v>
      </c>
      <c r="H184" t="s">
        <v>31</v>
      </c>
      <c r="I184" s="44">
        <f>(C184-VLOOKUP(G184,Riders!$A$2:$C$1999,2,FALSE))/365</f>
        <v>26.224657534246575</v>
      </c>
      <c r="J184">
        <v>8</v>
      </c>
      <c r="K184" s="46">
        <v>1</v>
      </c>
      <c r="L184">
        <v>10.042</v>
      </c>
      <c r="M184" s="8">
        <f t="shared" si="2"/>
        <v>71.698864767974513</v>
      </c>
      <c r="P184" s="8"/>
    </row>
    <row r="185" spans="1:16">
      <c r="A185" s="40" t="s">
        <v>162</v>
      </c>
      <c r="B185" s="40">
        <v>2022</v>
      </c>
      <c r="C185" s="12">
        <v>44696</v>
      </c>
      <c r="D185" s="40" t="s">
        <v>66</v>
      </c>
      <c r="E185" s="42" t="s">
        <v>535</v>
      </c>
      <c r="F185" s="133">
        <v>8</v>
      </c>
      <c r="G185" t="s">
        <v>98</v>
      </c>
      <c r="H185" t="s">
        <v>168</v>
      </c>
      <c r="I185" s="44">
        <f>(C185-VLOOKUP(G185,Riders!$A$2:$C$1999,2,FALSE))/365</f>
        <v>28.378082191780823</v>
      </c>
      <c r="J185">
        <v>21</v>
      </c>
      <c r="K185" s="46">
        <v>2</v>
      </c>
      <c r="L185">
        <v>10.047000000000001</v>
      </c>
      <c r="M185" s="8">
        <f t="shared" si="2"/>
        <v>71.663183039713346</v>
      </c>
      <c r="P185" s="8"/>
    </row>
    <row r="186" spans="1:16">
      <c r="A186" s="40" t="s">
        <v>162</v>
      </c>
      <c r="B186" s="40">
        <v>2022</v>
      </c>
      <c r="C186" s="12">
        <v>44696</v>
      </c>
      <c r="D186" s="40" t="s">
        <v>66</v>
      </c>
      <c r="E186" s="42" t="s">
        <v>535</v>
      </c>
      <c r="F186" s="133">
        <v>9</v>
      </c>
      <c r="G186" t="s">
        <v>675</v>
      </c>
      <c r="H186" t="s">
        <v>39</v>
      </c>
      <c r="I186" s="44">
        <f>(C186-VLOOKUP(G186,Riders!$A$2:$C$1999,2,FALSE))/365</f>
        <v>24.18082191780822</v>
      </c>
      <c r="J186">
        <v>13</v>
      </c>
      <c r="K186" s="46">
        <v>1</v>
      </c>
      <c r="L186">
        <v>10.14</v>
      </c>
      <c r="M186" s="8">
        <f t="shared" si="2"/>
        <v>71.005917159763314</v>
      </c>
      <c r="P186" s="8"/>
    </row>
    <row r="187" spans="1:16">
      <c r="A187" s="40" t="s">
        <v>162</v>
      </c>
      <c r="B187" s="40">
        <v>2022</v>
      </c>
      <c r="C187" s="12">
        <v>44696</v>
      </c>
      <c r="D187" s="40" t="s">
        <v>66</v>
      </c>
      <c r="E187" s="42" t="s">
        <v>535</v>
      </c>
      <c r="F187" s="133">
        <v>9</v>
      </c>
      <c r="G187" t="s">
        <v>105</v>
      </c>
      <c r="H187" t="s">
        <v>39</v>
      </c>
      <c r="I187" s="44">
        <f>(C187-VLOOKUP(G187,Riders!$A$2:$C$1999,2,FALSE))/365</f>
        <v>23.372602739726027</v>
      </c>
      <c r="J187">
        <v>20</v>
      </c>
      <c r="K187" s="46">
        <v>2</v>
      </c>
      <c r="L187">
        <v>10.329000000000001</v>
      </c>
      <c r="M187" s="8">
        <f t="shared" si="2"/>
        <v>69.706651176299729</v>
      </c>
      <c r="P187" s="8"/>
    </row>
    <row r="188" spans="1:16">
      <c r="A188" s="40" t="s">
        <v>162</v>
      </c>
      <c r="B188" s="40">
        <v>2022</v>
      </c>
      <c r="C188" s="12">
        <v>44696</v>
      </c>
      <c r="D188" s="40" t="s">
        <v>66</v>
      </c>
      <c r="E188" s="42" t="s">
        <v>535</v>
      </c>
      <c r="F188" s="133">
        <v>10</v>
      </c>
      <c r="G188" t="s">
        <v>132</v>
      </c>
      <c r="H188" t="s">
        <v>113</v>
      </c>
      <c r="I188" s="44">
        <f>(C188-VLOOKUP(G188,Riders!$A$2:$C$1999,2,FALSE))/365</f>
        <v>22.854794520547944</v>
      </c>
      <c r="J188">
        <v>16</v>
      </c>
      <c r="K188" s="46">
        <v>1</v>
      </c>
      <c r="L188">
        <v>10.427</v>
      </c>
      <c r="M188" s="8">
        <f t="shared" si="2"/>
        <v>69.051500911096198</v>
      </c>
      <c r="P188" s="8"/>
    </row>
    <row r="189" spans="1:16">
      <c r="A189" s="40" t="s">
        <v>162</v>
      </c>
      <c r="B189" s="40">
        <v>2022</v>
      </c>
      <c r="C189" s="12">
        <v>44696</v>
      </c>
      <c r="D189" s="40" t="s">
        <v>66</v>
      </c>
      <c r="E189" s="42" t="s">
        <v>535</v>
      </c>
      <c r="F189" s="133">
        <v>10</v>
      </c>
      <c r="G189" t="s">
        <v>143</v>
      </c>
      <c r="H189" t="s">
        <v>95</v>
      </c>
      <c r="I189" s="44">
        <f>(C189-VLOOKUP(G189,Riders!$A$2:$C$1999,2,FALSE))/365</f>
        <v>27.117808219178084</v>
      </c>
      <c r="J189">
        <v>17</v>
      </c>
      <c r="K189" s="46">
        <v>2</v>
      </c>
      <c r="L189">
        <v>10.44</v>
      </c>
      <c r="M189" s="8">
        <f t="shared" si="2"/>
        <v>68.965517241379317</v>
      </c>
      <c r="P189" s="8"/>
    </row>
    <row r="190" spans="1:16">
      <c r="A190" s="40" t="s">
        <v>162</v>
      </c>
      <c r="B190" s="40">
        <v>2022</v>
      </c>
      <c r="C190" s="12">
        <v>44696</v>
      </c>
      <c r="D190" s="40" t="s">
        <v>66</v>
      </c>
      <c r="E190" s="42" t="s">
        <v>535</v>
      </c>
      <c r="F190" s="133">
        <v>11</v>
      </c>
      <c r="G190" t="s">
        <v>100</v>
      </c>
      <c r="H190" t="s">
        <v>44</v>
      </c>
      <c r="I190" s="44">
        <f>(C190-VLOOKUP(G190,Riders!$A$2:$C$1999,2,FALSE))/365</f>
        <v>23.561643835616437</v>
      </c>
      <c r="J190">
        <v>14</v>
      </c>
      <c r="K190" s="46">
        <v>1</v>
      </c>
      <c r="L190">
        <v>10.336</v>
      </c>
      <c r="M190" s="8">
        <f t="shared" si="2"/>
        <v>69.659442724458202</v>
      </c>
      <c r="P190" s="8"/>
    </row>
    <row r="191" spans="1:16">
      <c r="A191" s="40" t="s">
        <v>162</v>
      </c>
      <c r="B191" s="40">
        <v>2022</v>
      </c>
      <c r="C191" s="12">
        <v>44696</v>
      </c>
      <c r="D191" s="40" t="s">
        <v>66</v>
      </c>
      <c r="E191" s="42" t="s">
        <v>535</v>
      </c>
      <c r="F191" s="133">
        <v>11</v>
      </c>
      <c r="G191" t="s">
        <v>537</v>
      </c>
      <c r="H191" t="s">
        <v>228</v>
      </c>
      <c r="I191" s="44">
        <f>(C191-VLOOKUP(G191,Riders!$A$2:$C$1999,2,FALSE))/365</f>
        <v>21.167123287671235</v>
      </c>
      <c r="J191">
        <v>19</v>
      </c>
      <c r="K191" s="46">
        <v>2</v>
      </c>
      <c r="L191">
        <v>10.412000000000001</v>
      </c>
      <c r="M191" s="8">
        <f t="shared" si="2"/>
        <v>69.150979638878212</v>
      </c>
      <c r="P191" s="8"/>
    </row>
    <row r="192" spans="1:16">
      <c r="A192" s="40" t="s">
        <v>162</v>
      </c>
      <c r="B192" s="40">
        <v>2022</v>
      </c>
      <c r="C192" s="12">
        <v>44696</v>
      </c>
      <c r="D192" s="40" t="s">
        <v>66</v>
      </c>
      <c r="E192" s="42" t="s">
        <v>535</v>
      </c>
      <c r="F192" s="133">
        <v>12</v>
      </c>
      <c r="G192" t="s">
        <v>172</v>
      </c>
      <c r="H192" t="s">
        <v>42</v>
      </c>
      <c r="I192" s="44">
        <f>(C192-VLOOKUP(G192,Riders!$A$2:$C$1999,2,FALSE))/365</f>
        <v>23.583561643835615</v>
      </c>
      <c r="J192">
        <v>15</v>
      </c>
      <c r="K192" s="46">
        <v>1</v>
      </c>
      <c r="L192">
        <v>10.422000000000001</v>
      </c>
      <c r="M192" s="8">
        <f t="shared" ref="M192:M255" si="4">3.6*200/(L192)</f>
        <v>69.084628670120892</v>
      </c>
      <c r="P192" s="8"/>
    </row>
    <row r="193" spans="1:16">
      <c r="A193" s="40" t="s">
        <v>162</v>
      </c>
      <c r="B193" s="40">
        <v>2022</v>
      </c>
      <c r="C193" s="12">
        <v>44696</v>
      </c>
      <c r="D193" s="40" t="s">
        <v>66</v>
      </c>
      <c r="E193" s="42" t="s">
        <v>535</v>
      </c>
      <c r="F193" s="133">
        <v>12</v>
      </c>
      <c r="G193" t="s">
        <v>97</v>
      </c>
      <c r="H193" t="s">
        <v>29</v>
      </c>
      <c r="I193" s="44">
        <f>(C193-VLOOKUP(G193,Riders!$A$2:$C$1999,2,FALSE))/365</f>
        <v>30.304109589041097</v>
      </c>
      <c r="J193">
        <v>18</v>
      </c>
      <c r="K193" s="46">
        <v>2</v>
      </c>
      <c r="L193">
        <v>10.523000000000001</v>
      </c>
      <c r="M193" s="8">
        <f t="shared" si="4"/>
        <v>68.421552789128569</v>
      </c>
      <c r="P193" s="8"/>
    </row>
    <row r="194" spans="1:16">
      <c r="A194" s="40" t="s">
        <v>162</v>
      </c>
      <c r="B194" s="40">
        <v>2022</v>
      </c>
      <c r="C194" s="12">
        <v>44696</v>
      </c>
      <c r="D194" s="40" t="s">
        <v>66</v>
      </c>
      <c r="E194" s="42" t="s">
        <v>538</v>
      </c>
      <c r="F194" s="133">
        <v>1</v>
      </c>
      <c r="G194" t="s">
        <v>101</v>
      </c>
      <c r="H194" t="s">
        <v>102</v>
      </c>
      <c r="I194" s="44">
        <f>(C194-VLOOKUP(G194,Riders!$A$2:$C$1999,2,FALSE))/365</f>
        <v>23.093150684931508</v>
      </c>
      <c r="J194">
        <v>1</v>
      </c>
      <c r="K194" s="46">
        <v>1</v>
      </c>
      <c r="L194">
        <v>10.494</v>
      </c>
      <c r="M194" s="8">
        <f t="shared" si="4"/>
        <v>68.610634648370493</v>
      </c>
      <c r="P194" s="8"/>
    </row>
    <row r="195" spans="1:16">
      <c r="A195" s="40" t="s">
        <v>162</v>
      </c>
      <c r="B195" s="40">
        <v>2022</v>
      </c>
      <c r="C195" s="12">
        <v>44696</v>
      </c>
      <c r="D195" s="40" t="s">
        <v>66</v>
      </c>
      <c r="E195" s="42" t="s">
        <v>538</v>
      </c>
      <c r="F195" s="133">
        <v>1</v>
      </c>
      <c r="G195" t="s">
        <v>172</v>
      </c>
      <c r="H195" t="s">
        <v>42</v>
      </c>
      <c r="I195" s="44">
        <f>(C195-VLOOKUP(G195,Riders!$A$2:$C$1999,2,FALSE))/365</f>
        <v>23.583561643835615</v>
      </c>
      <c r="J195">
        <v>15</v>
      </c>
      <c r="K195" s="46">
        <v>2</v>
      </c>
      <c r="L195">
        <v>12.221</v>
      </c>
      <c r="M195" s="8">
        <f t="shared" si="4"/>
        <v>58.914982407331642</v>
      </c>
      <c r="P195" s="8"/>
    </row>
    <row r="196" spans="1:16">
      <c r="A196" s="40" t="s">
        <v>162</v>
      </c>
      <c r="B196" s="40">
        <v>2022</v>
      </c>
      <c r="C196" s="12">
        <v>44696</v>
      </c>
      <c r="D196" s="40" t="s">
        <v>66</v>
      </c>
      <c r="E196" s="42" t="s">
        <v>538</v>
      </c>
      <c r="F196" s="133">
        <v>2</v>
      </c>
      <c r="G196" t="s">
        <v>106</v>
      </c>
      <c r="H196" t="s">
        <v>102</v>
      </c>
      <c r="I196" s="44">
        <f>(C196-VLOOKUP(G196,Riders!$A$2:$C$1999,2,FALSE))/365</f>
        <v>29.742465753424657</v>
      </c>
      <c r="J196">
        <v>5</v>
      </c>
      <c r="K196" s="46">
        <v>1</v>
      </c>
      <c r="L196">
        <v>9.9939999999999998</v>
      </c>
      <c r="M196" s="8">
        <f t="shared" si="4"/>
        <v>72.043225935561338</v>
      </c>
      <c r="P196" s="8"/>
    </row>
    <row r="197" spans="1:16">
      <c r="A197" s="40" t="s">
        <v>162</v>
      </c>
      <c r="B197" s="40">
        <v>2022</v>
      </c>
      <c r="C197" s="12">
        <v>44696</v>
      </c>
      <c r="D197" s="40" t="s">
        <v>66</v>
      </c>
      <c r="E197" s="42" t="s">
        <v>538</v>
      </c>
      <c r="F197" s="133">
        <v>2</v>
      </c>
      <c r="G197" t="s">
        <v>100</v>
      </c>
      <c r="H197" t="s">
        <v>44</v>
      </c>
      <c r="I197" s="44">
        <f>(C197-VLOOKUP(G197,Riders!$A$2:$C$1999,2,FALSE))/365</f>
        <v>23.561643835616437</v>
      </c>
      <c r="J197">
        <v>14</v>
      </c>
      <c r="K197" s="46">
        <v>2</v>
      </c>
      <c r="L197">
        <v>10.188000000000001</v>
      </c>
      <c r="M197" s="8">
        <f t="shared" si="4"/>
        <v>70.671378091872782</v>
      </c>
      <c r="P197" s="8"/>
    </row>
    <row r="198" spans="1:16">
      <c r="A198" s="40" t="s">
        <v>162</v>
      </c>
      <c r="B198" s="40">
        <v>2022</v>
      </c>
      <c r="C198" s="12">
        <v>44696</v>
      </c>
      <c r="D198" s="40" t="s">
        <v>66</v>
      </c>
      <c r="E198" s="42" t="s">
        <v>538</v>
      </c>
      <c r="F198" s="133">
        <v>3</v>
      </c>
      <c r="G198" t="s">
        <v>202</v>
      </c>
      <c r="H198" t="s">
        <v>46</v>
      </c>
      <c r="I198" s="44">
        <f>(C198-VLOOKUP(G198,Riders!$A$2:$C$1999,2,FALSE))/365</f>
        <v>26.838356164383562</v>
      </c>
      <c r="J198">
        <v>4</v>
      </c>
      <c r="K198" s="46">
        <v>1</v>
      </c>
      <c r="L198">
        <v>10.147</v>
      </c>
      <c r="M198" s="8">
        <f t="shared" si="4"/>
        <v>70.956933083670052</v>
      </c>
      <c r="P198" s="8"/>
    </row>
    <row r="199" spans="1:16">
      <c r="A199" s="40" t="s">
        <v>162</v>
      </c>
      <c r="B199" s="40">
        <v>2022</v>
      </c>
      <c r="C199" s="12">
        <v>44696</v>
      </c>
      <c r="D199" s="40" t="s">
        <v>66</v>
      </c>
      <c r="E199" s="42" t="s">
        <v>538</v>
      </c>
      <c r="F199" s="133">
        <v>3</v>
      </c>
      <c r="G199" t="s">
        <v>132</v>
      </c>
      <c r="H199" t="s">
        <v>113</v>
      </c>
      <c r="I199" s="44">
        <f>(C199-VLOOKUP(G199,Riders!$A$2:$C$1999,2,FALSE))/365</f>
        <v>22.854794520547944</v>
      </c>
      <c r="J199">
        <v>16</v>
      </c>
      <c r="K199" s="46">
        <v>2</v>
      </c>
      <c r="L199">
        <v>10.196</v>
      </c>
      <c r="M199" s="8">
        <f t="shared" si="4"/>
        <v>70.615927814829348</v>
      </c>
      <c r="P199" s="8"/>
    </row>
    <row r="200" spans="1:16">
      <c r="A200" s="40" t="s">
        <v>162</v>
      </c>
      <c r="B200" s="40">
        <v>2022</v>
      </c>
      <c r="C200" s="12">
        <v>44696</v>
      </c>
      <c r="D200" s="40" t="s">
        <v>66</v>
      </c>
      <c r="E200" s="42" t="s">
        <v>538</v>
      </c>
      <c r="F200" s="133">
        <v>4</v>
      </c>
      <c r="G200" t="s">
        <v>112</v>
      </c>
      <c r="H200" t="s">
        <v>75</v>
      </c>
      <c r="I200" s="44">
        <f>(C200-VLOOKUP(G200,Riders!$A$2:$C$1999,2,FALSE))/365</f>
        <v>25.076712328767123</v>
      </c>
      <c r="J200">
        <v>3</v>
      </c>
      <c r="K200" s="46">
        <v>1</v>
      </c>
      <c r="L200">
        <v>10.172000000000001</v>
      </c>
      <c r="M200" s="8">
        <f t="shared" si="4"/>
        <v>70.782540306724343</v>
      </c>
      <c r="P200" s="8"/>
    </row>
    <row r="201" spans="1:16">
      <c r="A201" s="40" t="s">
        <v>162</v>
      </c>
      <c r="B201" s="40">
        <v>2022</v>
      </c>
      <c r="C201" s="12">
        <v>44696</v>
      </c>
      <c r="D201" s="40" t="s">
        <v>66</v>
      </c>
      <c r="E201" s="42" t="s">
        <v>538</v>
      </c>
      <c r="F201" s="133">
        <v>4</v>
      </c>
      <c r="G201" t="s">
        <v>675</v>
      </c>
      <c r="H201" t="s">
        <v>39</v>
      </c>
      <c r="I201" s="44">
        <f>(C201-VLOOKUP(G201,Riders!$A$2:$C$1999,2,FALSE))/365</f>
        <v>24.18082191780822</v>
      </c>
      <c r="J201">
        <v>13</v>
      </c>
      <c r="K201" s="46">
        <v>2</v>
      </c>
      <c r="L201">
        <v>10.215</v>
      </c>
      <c r="M201" s="8">
        <f t="shared" si="4"/>
        <v>70.484581497797365</v>
      </c>
      <c r="P201" s="8"/>
    </row>
    <row r="202" spans="1:16">
      <c r="A202" s="40" t="s">
        <v>162</v>
      </c>
      <c r="B202" s="40">
        <v>2022</v>
      </c>
      <c r="C202" s="12">
        <v>44696</v>
      </c>
      <c r="D202" s="40" t="s">
        <v>66</v>
      </c>
      <c r="E202" s="42" t="s">
        <v>538</v>
      </c>
      <c r="F202" s="133">
        <v>5</v>
      </c>
      <c r="G202" t="s">
        <v>30</v>
      </c>
      <c r="H202" t="s">
        <v>31</v>
      </c>
      <c r="I202" s="44">
        <f>(C202-VLOOKUP(G202,Riders!$A$2:$C$1999,2,FALSE))/365</f>
        <v>26.224657534246575</v>
      </c>
      <c r="J202">
        <v>8</v>
      </c>
      <c r="K202" s="46">
        <v>1</v>
      </c>
      <c r="L202">
        <v>10.121</v>
      </c>
      <c r="M202" s="8">
        <f t="shared" si="4"/>
        <v>71.139215492540259</v>
      </c>
      <c r="P202" s="8"/>
    </row>
    <row r="203" spans="1:16">
      <c r="A203" s="40" t="s">
        <v>162</v>
      </c>
      <c r="B203" s="40">
        <v>2022</v>
      </c>
      <c r="C203" s="12">
        <v>44696</v>
      </c>
      <c r="D203" s="40" t="s">
        <v>66</v>
      </c>
      <c r="E203" s="42" t="s">
        <v>538</v>
      </c>
      <c r="F203" s="133">
        <v>5</v>
      </c>
      <c r="G203" t="s">
        <v>171</v>
      </c>
      <c r="H203" t="s">
        <v>82</v>
      </c>
      <c r="I203" s="44">
        <f>(C203-VLOOKUP(G203,Riders!$A$2:$C$1999,2,FALSE))/365</f>
        <v>31.887671232876713</v>
      </c>
      <c r="J203">
        <v>9</v>
      </c>
      <c r="K203" s="46">
        <v>2</v>
      </c>
      <c r="L203">
        <v>10.232000000000001</v>
      </c>
      <c r="M203" s="8">
        <f t="shared" si="4"/>
        <v>70.367474589523056</v>
      </c>
      <c r="P203" s="8"/>
    </row>
    <row r="204" spans="1:16">
      <c r="A204" s="40" t="s">
        <v>162</v>
      </c>
      <c r="B204" s="40">
        <v>2022</v>
      </c>
      <c r="C204" s="12">
        <v>44696</v>
      </c>
      <c r="D204" s="40" t="s">
        <v>66</v>
      </c>
      <c r="E204" s="42" t="s">
        <v>538</v>
      </c>
      <c r="F204" s="133">
        <v>6</v>
      </c>
      <c r="G204" t="s">
        <v>107</v>
      </c>
      <c r="H204" t="s">
        <v>168</v>
      </c>
      <c r="I204" s="44">
        <f>(C204-VLOOKUP(G204,Riders!$A$2:$C$1999,2,FALSE))/365</f>
        <v>29.427397260273974</v>
      </c>
      <c r="J204">
        <v>7</v>
      </c>
      <c r="K204" s="46">
        <v>1</v>
      </c>
      <c r="L204">
        <v>10.147</v>
      </c>
      <c r="M204" s="8">
        <f t="shared" si="4"/>
        <v>70.956933083670052</v>
      </c>
      <c r="P204" s="8"/>
    </row>
    <row r="205" spans="1:16">
      <c r="A205" s="40" t="s">
        <v>162</v>
      </c>
      <c r="B205" s="40">
        <v>2022</v>
      </c>
      <c r="C205" s="12">
        <v>44696</v>
      </c>
      <c r="D205" s="40" t="s">
        <v>66</v>
      </c>
      <c r="E205" s="42" t="s">
        <v>538</v>
      </c>
      <c r="F205" s="133">
        <v>6</v>
      </c>
      <c r="G205" t="s">
        <v>134</v>
      </c>
      <c r="H205" t="s">
        <v>33</v>
      </c>
      <c r="I205" s="44">
        <f>(C205-VLOOKUP(G205,Riders!$A$2:$C$1999,2,FALSE))/365</f>
        <v>22.580821917808219</v>
      </c>
      <c r="J205">
        <v>10</v>
      </c>
      <c r="K205" s="46">
        <v>2</v>
      </c>
      <c r="L205">
        <v>10.295999999999999</v>
      </c>
      <c r="M205" s="8">
        <f t="shared" si="4"/>
        <v>69.930069930069934</v>
      </c>
      <c r="P205" s="8"/>
    </row>
    <row r="206" spans="1:16">
      <c r="A206" s="40" t="s">
        <v>162</v>
      </c>
      <c r="B206" s="40">
        <v>2022</v>
      </c>
      <c r="C206" s="12">
        <v>44696</v>
      </c>
      <c r="D206" s="40" t="s">
        <v>66</v>
      </c>
      <c r="E206" s="42" t="s">
        <v>538</v>
      </c>
      <c r="F206" s="133">
        <v>7</v>
      </c>
      <c r="G206" t="s">
        <v>22</v>
      </c>
      <c r="H206" t="s">
        <v>23</v>
      </c>
      <c r="I206" s="44">
        <f>(C206-VLOOKUP(G206,Riders!$A$2:$C$1999,2,FALSE))/365</f>
        <v>29.183561643835617</v>
      </c>
      <c r="J206">
        <v>2</v>
      </c>
      <c r="K206" s="46">
        <v>1</v>
      </c>
      <c r="L206">
        <v>10.884</v>
      </c>
      <c r="M206" s="8">
        <f t="shared" si="4"/>
        <v>66.152149944873202</v>
      </c>
      <c r="P206" s="8"/>
    </row>
    <row r="207" spans="1:16">
      <c r="A207" s="40" t="s">
        <v>162</v>
      </c>
      <c r="B207" s="40">
        <v>2022</v>
      </c>
      <c r="C207" s="12">
        <v>44696</v>
      </c>
      <c r="D207" s="40" t="s">
        <v>66</v>
      </c>
      <c r="E207" s="42" t="s">
        <v>538</v>
      </c>
      <c r="F207" s="133">
        <v>7</v>
      </c>
      <c r="G207" t="s">
        <v>47</v>
      </c>
      <c r="H207" t="s">
        <v>33</v>
      </c>
      <c r="I207" s="44">
        <f>(C207-VLOOKUP(G207,Riders!$A$2:$C$1999,2,FALSE))/365</f>
        <v>25.460273972602739</v>
      </c>
      <c r="J207">
        <v>11</v>
      </c>
      <c r="K207" s="46">
        <v>2</v>
      </c>
      <c r="L207">
        <v>11.295</v>
      </c>
      <c r="M207" s="8">
        <f t="shared" si="4"/>
        <v>63.745019920318725</v>
      </c>
      <c r="P207" s="8"/>
    </row>
    <row r="208" spans="1:16">
      <c r="A208" s="40" t="s">
        <v>162</v>
      </c>
      <c r="B208" s="40">
        <v>2022</v>
      </c>
      <c r="C208" s="12">
        <v>44696</v>
      </c>
      <c r="D208" s="40" t="s">
        <v>66</v>
      </c>
      <c r="E208" s="42" t="s">
        <v>538</v>
      </c>
      <c r="F208" s="133">
        <v>8</v>
      </c>
      <c r="G208" t="s">
        <v>295</v>
      </c>
      <c r="H208" t="s">
        <v>228</v>
      </c>
      <c r="I208" s="44">
        <f>(C208-VLOOKUP(G208,Riders!$A$2:$C$1999,2,FALSE))/365</f>
        <v>24.438356164383563</v>
      </c>
      <c r="J208">
        <v>6</v>
      </c>
      <c r="K208" s="46">
        <v>1</v>
      </c>
      <c r="L208">
        <v>10.034000000000001</v>
      </c>
      <c r="M208" s="8">
        <f t="shared" si="4"/>
        <v>71.756029499701015</v>
      </c>
      <c r="P208" s="8"/>
    </row>
    <row r="209" spans="1:19">
      <c r="A209" s="40" t="s">
        <v>162</v>
      </c>
      <c r="B209" s="40">
        <v>2022</v>
      </c>
      <c r="C209" s="12">
        <v>44696</v>
      </c>
      <c r="D209" s="40" t="s">
        <v>66</v>
      </c>
      <c r="E209" s="42" t="s">
        <v>538</v>
      </c>
      <c r="F209" s="133">
        <v>8</v>
      </c>
      <c r="G209" t="s">
        <v>125</v>
      </c>
      <c r="H209" t="s">
        <v>75</v>
      </c>
      <c r="I209" s="44">
        <f>(C209-VLOOKUP(G209,Riders!$A$2:$C$1999,2,FALSE))/365</f>
        <v>25.263013698630136</v>
      </c>
      <c r="J209">
        <v>12</v>
      </c>
      <c r="K209" s="46">
        <v>2</v>
      </c>
      <c r="L209">
        <v>10.086</v>
      </c>
      <c r="M209" s="8">
        <f t="shared" si="4"/>
        <v>71.386079714455676</v>
      </c>
      <c r="P209" s="8"/>
    </row>
    <row r="210" spans="1:19">
      <c r="A210" s="40" t="s">
        <v>162</v>
      </c>
      <c r="B210" s="40">
        <v>2022</v>
      </c>
      <c r="C210" s="12">
        <v>44696</v>
      </c>
      <c r="D210" s="40" t="s">
        <v>66</v>
      </c>
      <c r="E210" s="42" t="s">
        <v>539</v>
      </c>
      <c r="F210" s="133">
        <v>1</v>
      </c>
      <c r="G210" t="s">
        <v>101</v>
      </c>
      <c r="H210" t="s">
        <v>102</v>
      </c>
      <c r="I210" s="44">
        <f>(C210-VLOOKUP(G210,Riders!$A$2:$C$1999,2,FALSE))/365</f>
        <v>23.093150684931508</v>
      </c>
      <c r="J210">
        <v>1</v>
      </c>
      <c r="K210" s="46">
        <v>1</v>
      </c>
      <c r="L210">
        <v>10.629</v>
      </c>
      <c r="M210" s="8">
        <f t="shared" si="4"/>
        <v>67.739204064352251</v>
      </c>
      <c r="N210">
        <v>1</v>
      </c>
      <c r="O210">
        <v>10.114000000000001</v>
      </c>
      <c r="P210" s="8">
        <f t="shared" ref="P210:P225" si="5">3.6*200/(O210)</f>
        <v>71.188451651176578</v>
      </c>
    </row>
    <row r="211" spans="1:19">
      <c r="A211" s="40" t="s">
        <v>162</v>
      </c>
      <c r="B211" s="40">
        <v>2022</v>
      </c>
      <c r="C211" s="12">
        <v>44696</v>
      </c>
      <c r="D211" s="40" t="s">
        <v>66</v>
      </c>
      <c r="E211" s="42" t="s">
        <v>539</v>
      </c>
      <c r="F211" s="133">
        <v>1</v>
      </c>
      <c r="G211" t="s">
        <v>295</v>
      </c>
      <c r="H211" t="s">
        <v>228</v>
      </c>
      <c r="I211" s="44">
        <f>(C211-VLOOKUP(G211,Riders!$A$2:$C$1999,2,FALSE))/365</f>
        <v>24.438356164383563</v>
      </c>
      <c r="J211">
        <v>6</v>
      </c>
      <c r="K211" s="46">
        <v>2</v>
      </c>
      <c r="L211" s="49">
        <v>11.482999999999999</v>
      </c>
      <c r="M211" s="8">
        <f t="shared" si="4"/>
        <v>62.701384655577819</v>
      </c>
      <c r="N211">
        <v>2</v>
      </c>
      <c r="O211">
        <v>10.209000000000001</v>
      </c>
      <c r="P211" s="8">
        <f t="shared" si="5"/>
        <v>70.52600646488392</v>
      </c>
    </row>
    <row r="212" spans="1:19">
      <c r="A212" s="40" t="s">
        <v>162</v>
      </c>
      <c r="B212" s="40">
        <v>2022</v>
      </c>
      <c r="C212" s="12">
        <v>44696</v>
      </c>
      <c r="D212" s="40" t="s">
        <v>66</v>
      </c>
      <c r="E212" s="42" t="s">
        <v>539</v>
      </c>
      <c r="F212" s="133">
        <v>2</v>
      </c>
      <c r="G212" t="s">
        <v>22</v>
      </c>
      <c r="H212" t="s">
        <v>23</v>
      </c>
      <c r="I212" s="44">
        <f>(C212-VLOOKUP(G212,Riders!$A$2:$C$1999,2,FALSE))/365</f>
        <v>29.183561643835617</v>
      </c>
      <c r="J212">
        <v>2</v>
      </c>
      <c r="K212" s="46">
        <v>2</v>
      </c>
      <c r="L212" s="49">
        <v>10.046000000000001</v>
      </c>
      <c r="M212" s="8">
        <f t="shared" si="4"/>
        <v>71.670316543898068</v>
      </c>
      <c r="N212">
        <v>1</v>
      </c>
      <c r="O212">
        <v>9.9190000000000005</v>
      </c>
      <c r="P212" s="8">
        <f t="shared" si="5"/>
        <v>72.587962496219376</v>
      </c>
      <c r="Q212">
        <v>1</v>
      </c>
      <c r="R212">
        <v>10.135</v>
      </c>
      <c r="S212" s="136">
        <f>3.6*200/(R212)</f>
        <v>71.040947212629504</v>
      </c>
    </row>
    <row r="213" spans="1:19">
      <c r="A213" s="40" t="s">
        <v>162</v>
      </c>
      <c r="B213" s="40">
        <v>2022</v>
      </c>
      <c r="C213" s="12">
        <v>44696</v>
      </c>
      <c r="D213" s="40" t="s">
        <v>66</v>
      </c>
      <c r="E213" s="42" t="s">
        <v>539</v>
      </c>
      <c r="F213" s="133">
        <v>2</v>
      </c>
      <c r="G213" t="s">
        <v>106</v>
      </c>
      <c r="H213" t="s">
        <v>102</v>
      </c>
      <c r="I213" s="44">
        <f>(C213-VLOOKUP(G213,Riders!$A$2:$C$1999,2,FALSE))/365</f>
        <v>29.742465753424657</v>
      </c>
      <c r="J213">
        <v>5</v>
      </c>
      <c r="K213" s="46">
        <v>1</v>
      </c>
      <c r="L213" s="49">
        <v>9.9830000000000005</v>
      </c>
      <c r="M213" s="8">
        <f t="shared" si="4"/>
        <v>72.122608434338375</v>
      </c>
      <c r="N213">
        <v>2</v>
      </c>
      <c r="O213">
        <v>9.9380000000000006</v>
      </c>
      <c r="P213" s="8">
        <f t="shared" si="5"/>
        <v>72.449184946669348</v>
      </c>
      <c r="Q213">
        <v>2</v>
      </c>
      <c r="R213">
        <v>11.436</v>
      </c>
      <c r="S213" s="136">
        <f>3.6*200/(R213)</f>
        <v>62.959076600209862</v>
      </c>
    </row>
    <row r="214" spans="1:19">
      <c r="A214" s="40" t="s">
        <v>162</v>
      </c>
      <c r="B214" s="40">
        <v>2022</v>
      </c>
      <c r="C214" s="12">
        <v>44696</v>
      </c>
      <c r="D214" s="40" t="s">
        <v>66</v>
      </c>
      <c r="E214" s="42" t="s">
        <v>539</v>
      </c>
      <c r="F214" s="133">
        <v>3</v>
      </c>
      <c r="G214" t="s">
        <v>202</v>
      </c>
      <c r="H214" t="s">
        <v>46</v>
      </c>
      <c r="I214" s="44">
        <f>(C214-VLOOKUP(G214,Riders!$A$2:$C$1999,2,FALSE))/365</f>
        <v>26.838356164383562</v>
      </c>
      <c r="J214">
        <v>4</v>
      </c>
      <c r="K214" s="46">
        <v>1</v>
      </c>
      <c r="L214" s="49">
        <v>10.095000000000001</v>
      </c>
      <c r="M214" s="8">
        <f t="shared" si="4"/>
        <v>71.322436849925708</v>
      </c>
      <c r="N214">
        <v>1</v>
      </c>
      <c r="O214">
        <v>10.26</v>
      </c>
      <c r="P214" s="8">
        <f t="shared" si="5"/>
        <v>70.175438596491233</v>
      </c>
      <c r="S214" s="8"/>
    </row>
    <row r="215" spans="1:19">
      <c r="A215" s="40" t="s">
        <v>162</v>
      </c>
      <c r="B215" s="40">
        <v>2022</v>
      </c>
      <c r="C215" s="12">
        <v>44696</v>
      </c>
      <c r="D215" s="40" t="s">
        <v>66</v>
      </c>
      <c r="E215" s="42" t="s">
        <v>539</v>
      </c>
      <c r="F215" s="133">
        <v>3</v>
      </c>
      <c r="G215" t="s">
        <v>107</v>
      </c>
      <c r="H215" t="s">
        <v>168</v>
      </c>
      <c r="I215" s="44">
        <f>(C215-VLOOKUP(G215,Riders!$A$2:$C$1999,2,FALSE))/365</f>
        <v>29.427397260273974</v>
      </c>
      <c r="J215">
        <v>7</v>
      </c>
      <c r="K215" s="46">
        <v>2</v>
      </c>
      <c r="L215" s="49">
        <v>10.217000000000001</v>
      </c>
      <c r="M215" s="8">
        <f t="shared" si="4"/>
        <v>70.470783987471862</v>
      </c>
      <c r="N215">
        <v>2</v>
      </c>
      <c r="O215">
        <v>10.315999999999999</v>
      </c>
      <c r="P215" s="8">
        <f t="shared" si="5"/>
        <v>69.794493989918578</v>
      </c>
      <c r="S215" s="8"/>
    </row>
    <row r="216" spans="1:19">
      <c r="A216" s="40" t="s">
        <v>162</v>
      </c>
      <c r="B216" s="40">
        <v>2022</v>
      </c>
      <c r="C216" s="12">
        <v>44696</v>
      </c>
      <c r="D216" s="40" t="s">
        <v>66</v>
      </c>
      <c r="E216" s="42" t="s">
        <v>539</v>
      </c>
      <c r="F216" s="133">
        <v>4</v>
      </c>
      <c r="G216" t="s">
        <v>112</v>
      </c>
      <c r="H216" t="s">
        <v>75</v>
      </c>
      <c r="I216" s="44">
        <f>(C216-VLOOKUP(G216,Riders!$A$2:$C$1999,2,FALSE))/365</f>
        <v>25.076712328767123</v>
      </c>
      <c r="J216">
        <v>3</v>
      </c>
      <c r="K216" s="46">
        <v>1</v>
      </c>
      <c r="L216" s="49">
        <v>10.257</v>
      </c>
      <c r="M216" s="8">
        <f t="shared" si="4"/>
        <v>70.195963732085403</v>
      </c>
      <c r="N216">
        <v>1</v>
      </c>
      <c r="O216">
        <v>10.284000000000001</v>
      </c>
      <c r="P216" s="8">
        <f t="shared" si="5"/>
        <v>70.01166861143524</v>
      </c>
      <c r="S216" s="136"/>
    </row>
    <row r="217" spans="1:19">
      <c r="A217" s="40" t="s">
        <v>162</v>
      </c>
      <c r="B217" s="40">
        <v>2022</v>
      </c>
      <c r="C217" s="12">
        <v>44696</v>
      </c>
      <c r="D217" s="40" t="s">
        <v>66</v>
      </c>
      <c r="E217" s="42" t="s">
        <v>539</v>
      </c>
      <c r="F217" s="133">
        <v>4</v>
      </c>
      <c r="G217" t="s">
        <v>30</v>
      </c>
      <c r="H217" t="s">
        <v>31</v>
      </c>
      <c r="I217" s="44">
        <f>(C217-VLOOKUP(G217,Riders!$A$2:$C$1999,2,FALSE))/365</f>
        <v>26.224657534246575</v>
      </c>
      <c r="J217">
        <v>8</v>
      </c>
      <c r="K217" s="46">
        <v>2</v>
      </c>
      <c r="L217" s="49">
        <v>10.283999999999999</v>
      </c>
      <c r="M217" s="8">
        <f t="shared" si="4"/>
        <v>70.01166861143524</v>
      </c>
      <c r="N217">
        <v>2</v>
      </c>
      <c r="O217">
        <v>10.433</v>
      </c>
      <c r="P217" s="8">
        <f t="shared" si="5"/>
        <v>69.011789514041979</v>
      </c>
      <c r="S217" s="136"/>
    </row>
    <row r="218" spans="1:19">
      <c r="A218" s="40" t="s">
        <v>162</v>
      </c>
      <c r="B218" s="40">
        <v>2022</v>
      </c>
      <c r="C218" s="12">
        <v>44696</v>
      </c>
      <c r="D218" s="40" t="s">
        <v>66</v>
      </c>
      <c r="E218" s="42" t="s">
        <v>540</v>
      </c>
      <c r="F218" s="133">
        <v>1</v>
      </c>
      <c r="G218" t="s">
        <v>101</v>
      </c>
      <c r="H218" t="s">
        <v>102</v>
      </c>
      <c r="I218" s="44">
        <f>(C218-VLOOKUP(G218,Riders!$A$2:$C$1999,2,FALSE))/365</f>
        <v>23.093150684931508</v>
      </c>
      <c r="J218">
        <v>1</v>
      </c>
      <c r="K218" s="46">
        <v>1</v>
      </c>
      <c r="L218" s="49">
        <v>9.8689999999999998</v>
      </c>
      <c r="M218" s="8">
        <f t="shared" si="4"/>
        <v>72.955719931097377</v>
      </c>
      <c r="N218">
        <v>1</v>
      </c>
      <c r="O218">
        <v>9.83</v>
      </c>
      <c r="P218" s="8">
        <f t="shared" si="5"/>
        <v>73.24516785350967</v>
      </c>
      <c r="S218" s="136"/>
    </row>
    <row r="219" spans="1:19">
      <c r="A219" s="40" t="s">
        <v>162</v>
      </c>
      <c r="B219" s="40">
        <v>2022</v>
      </c>
      <c r="C219" s="12">
        <v>44696</v>
      </c>
      <c r="D219" s="40" t="s">
        <v>66</v>
      </c>
      <c r="E219" s="42" t="s">
        <v>540</v>
      </c>
      <c r="F219" s="133">
        <v>1</v>
      </c>
      <c r="G219" t="s">
        <v>112</v>
      </c>
      <c r="H219" t="s">
        <v>75</v>
      </c>
      <c r="I219" s="44">
        <f>(C219-VLOOKUP(G219,Riders!$A$2:$C$1999,2,FALSE))/365</f>
        <v>25.076712328767123</v>
      </c>
      <c r="J219">
        <v>3</v>
      </c>
      <c r="K219" s="46">
        <v>2</v>
      </c>
      <c r="L219" s="49">
        <v>10.154999999999999</v>
      </c>
      <c r="M219" s="8">
        <f t="shared" si="4"/>
        <v>70.901033973412112</v>
      </c>
      <c r="N219">
        <v>2</v>
      </c>
      <c r="O219">
        <v>10.01</v>
      </c>
      <c r="P219" s="8">
        <f t="shared" si="5"/>
        <v>71.92807192807193</v>
      </c>
      <c r="S219" s="136"/>
    </row>
    <row r="220" spans="1:19">
      <c r="A220" s="40" t="s">
        <v>162</v>
      </c>
      <c r="B220" s="40">
        <v>2022</v>
      </c>
      <c r="C220" s="12">
        <v>44696</v>
      </c>
      <c r="D220" s="40" t="s">
        <v>66</v>
      </c>
      <c r="E220" s="42" t="s">
        <v>540</v>
      </c>
      <c r="F220" s="133">
        <v>2</v>
      </c>
      <c r="G220" t="s">
        <v>22</v>
      </c>
      <c r="H220" t="s">
        <v>23</v>
      </c>
      <c r="I220" s="44">
        <f>(C220-VLOOKUP(G220,Riders!$A$2:$C$1999,2,FALSE))/365</f>
        <v>29.183561643835617</v>
      </c>
      <c r="J220">
        <v>2</v>
      </c>
      <c r="K220">
        <v>2</v>
      </c>
      <c r="L220" s="49">
        <v>10.214</v>
      </c>
      <c r="M220" s="8">
        <f t="shared" si="4"/>
        <v>70.491482279224584</v>
      </c>
      <c r="N220">
        <v>1</v>
      </c>
      <c r="O220">
        <v>10.183999999999999</v>
      </c>
      <c r="P220" s="8">
        <f t="shared" si="5"/>
        <v>70.699135899450127</v>
      </c>
      <c r="Q220">
        <v>1</v>
      </c>
      <c r="R220">
        <v>10.331</v>
      </c>
      <c r="S220" s="136">
        <f>3.6*200/(R220)</f>
        <v>69.693156519214014</v>
      </c>
    </row>
    <row r="221" spans="1:19">
      <c r="A221" s="40" t="s">
        <v>162</v>
      </c>
      <c r="B221" s="40">
        <v>2022</v>
      </c>
      <c r="C221" s="12">
        <v>44696</v>
      </c>
      <c r="D221" s="40" t="s">
        <v>66</v>
      </c>
      <c r="E221" s="42" t="s">
        <v>540</v>
      </c>
      <c r="F221" s="133">
        <v>2</v>
      </c>
      <c r="G221" t="s">
        <v>202</v>
      </c>
      <c r="H221" t="s">
        <v>46</v>
      </c>
      <c r="I221" s="44">
        <f>(C221-VLOOKUP(G221,Riders!$A$2:$C$1999,2,FALSE))/365</f>
        <v>26.838356164383562</v>
      </c>
      <c r="J221">
        <v>4</v>
      </c>
      <c r="K221">
        <v>1</v>
      </c>
      <c r="L221" s="49">
        <v>10.122</v>
      </c>
      <c r="M221" s="8">
        <f t="shared" si="4"/>
        <v>71.132187314759932</v>
      </c>
      <c r="N221">
        <v>2</v>
      </c>
      <c r="O221">
        <v>10.199</v>
      </c>
      <c r="P221" s="8">
        <f t="shared" si="5"/>
        <v>70.595156387881161</v>
      </c>
      <c r="Q221">
        <v>2</v>
      </c>
      <c r="R221">
        <v>10.695</v>
      </c>
      <c r="S221" s="136">
        <f>3.6*200/(R221)</f>
        <v>67.321178120617105</v>
      </c>
    </row>
    <row r="222" spans="1:19">
      <c r="A222" s="40" t="s">
        <v>162</v>
      </c>
      <c r="B222" s="40">
        <v>2022</v>
      </c>
      <c r="C222" s="12">
        <v>44696</v>
      </c>
      <c r="D222" s="40" t="s">
        <v>66</v>
      </c>
      <c r="E222" s="42" t="s">
        <v>64</v>
      </c>
      <c r="F222" t="s">
        <v>541</v>
      </c>
      <c r="G222" t="s">
        <v>101</v>
      </c>
      <c r="H222" t="s">
        <v>102</v>
      </c>
      <c r="I222" s="44">
        <f>(C222-VLOOKUP(G222,Riders!$A$2:$C$1999,2,FALSE))/365</f>
        <v>23.093150684931508</v>
      </c>
      <c r="J222">
        <v>1</v>
      </c>
      <c r="K222">
        <v>1</v>
      </c>
      <c r="L222" s="49">
        <v>9.9559999999999995</v>
      </c>
      <c r="M222" s="8">
        <f t="shared" si="4"/>
        <v>72.318200080353563</v>
      </c>
      <c r="N222">
        <v>1</v>
      </c>
      <c r="O222">
        <v>9.9450000000000003</v>
      </c>
      <c r="P222" s="8">
        <f t="shared" si="5"/>
        <v>72.398190045248867</v>
      </c>
      <c r="S222" s="136"/>
    </row>
    <row r="223" spans="1:19">
      <c r="A223" s="40" t="s">
        <v>162</v>
      </c>
      <c r="B223" s="40">
        <v>2022</v>
      </c>
      <c r="C223" s="12">
        <v>44696</v>
      </c>
      <c r="D223" s="40" t="s">
        <v>66</v>
      </c>
      <c r="E223" s="42" t="s">
        <v>64</v>
      </c>
      <c r="F223" t="s">
        <v>541</v>
      </c>
      <c r="G223" t="s">
        <v>22</v>
      </c>
      <c r="H223" t="s">
        <v>23</v>
      </c>
      <c r="I223" s="44">
        <f>(C223-VLOOKUP(G223,Riders!$A$2:$C$1999,2,FALSE))/365</f>
        <v>29.183561643835617</v>
      </c>
      <c r="J223">
        <v>2</v>
      </c>
      <c r="K223">
        <v>2</v>
      </c>
      <c r="L223">
        <v>10.161999999999999</v>
      </c>
      <c r="M223" s="8">
        <f t="shared" si="4"/>
        <v>70.852194449911437</v>
      </c>
      <c r="N223">
        <v>2</v>
      </c>
      <c r="O223">
        <v>15.193999999999999</v>
      </c>
      <c r="P223" s="8">
        <f t="shared" si="5"/>
        <v>47.387126497301573</v>
      </c>
      <c r="S223" s="136"/>
    </row>
    <row r="224" spans="1:19">
      <c r="A224" s="40" t="s">
        <v>162</v>
      </c>
      <c r="B224" s="40">
        <v>2022</v>
      </c>
      <c r="C224" s="12">
        <v>44696</v>
      </c>
      <c r="D224" s="40" t="s">
        <v>66</v>
      </c>
      <c r="E224" s="42" t="s">
        <v>64</v>
      </c>
      <c r="F224" t="s">
        <v>542</v>
      </c>
      <c r="G224" t="s">
        <v>112</v>
      </c>
      <c r="H224" t="s">
        <v>75</v>
      </c>
      <c r="I224" s="44">
        <f>(C224-VLOOKUP(G224,Riders!$A$2:$C$1999,2,FALSE))/365</f>
        <v>25.076712328767123</v>
      </c>
      <c r="J224">
        <v>3</v>
      </c>
      <c r="K224">
        <v>1</v>
      </c>
      <c r="L224">
        <v>10.285</v>
      </c>
      <c r="M224" s="136">
        <f t="shared" si="4"/>
        <v>70.004861448711722</v>
      </c>
      <c r="N224">
        <v>1</v>
      </c>
      <c r="O224">
        <v>10.315</v>
      </c>
      <c r="P224" s="136">
        <f t="shared" si="5"/>
        <v>69.801260300533201</v>
      </c>
      <c r="S224" s="136"/>
    </row>
    <row r="225" spans="1:19">
      <c r="A225" s="40" t="s">
        <v>162</v>
      </c>
      <c r="B225" s="40">
        <v>2022</v>
      </c>
      <c r="C225" s="12">
        <v>44696</v>
      </c>
      <c r="D225" s="40" t="s">
        <v>66</v>
      </c>
      <c r="E225" s="42" t="s">
        <v>64</v>
      </c>
      <c r="F225" t="s">
        <v>542</v>
      </c>
      <c r="G225" t="s">
        <v>202</v>
      </c>
      <c r="H225" t="s">
        <v>46</v>
      </c>
      <c r="I225" s="44">
        <f>(C225-VLOOKUP(G225,Riders!$A$2:$C$1999,2,FALSE))/365</f>
        <v>26.838356164383562</v>
      </c>
      <c r="J225">
        <v>4</v>
      </c>
      <c r="K225">
        <v>2</v>
      </c>
      <c r="L225">
        <v>10.49</v>
      </c>
      <c r="M225" s="136">
        <f t="shared" si="4"/>
        <v>68.636796949475695</v>
      </c>
      <c r="N225">
        <v>2</v>
      </c>
      <c r="O225">
        <v>10.458</v>
      </c>
      <c r="P225" s="136">
        <f t="shared" si="5"/>
        <v>68.846815834767639</v>
      </c>
      <c r="S225" s="136"/>
    </row>
    <row r="226" spans="1:19">
      <c r="A226" s="1" t="s">
        <v>65</v>
      </c>
      <c r="B226" s="1">
        <v>2022</v>
      </c>
      <c r="C226" s="124">
        <v>44675</v>
      </c>
      <c r="D226" s="1" t="s">
        <v>66</v>
      </c>
      <c r="E226" s="42" t="s">
        <v>535</v>
      </c>
      <c r="F226">
        <v>1</v>
      </c>
      <c r="G226" t="s">
        <v>114</v>
      </c>
      <c r="H226" t="s">
        <v>102</v>
      </c>
      <c r="I226" s="135">
        <f>(C226-VLOOKUP(G226,Riders!$A$2:$C$1999,2,FALSE))/365</f>
        <v>22.202739726027396</v>
      </c>
      <c r="J226">
        <v>6</v>
      </c>
      <c r="K226">
        <v>1</v>
      </c>
      <c r="L226">
        <v>10.683</v>
      </c>
      <c r="M226" s="136">
        <f t="shared" si="4"/>
        <v>67.396798652064021</v>
      </c>
      <c r="P226" s="136"/>
    </row>
    <row r="227" spans="1:19">
      <c r="A227" s="1" t="s">
        <v>65</v>
      </c>
      <c r="B227" s="1">
        <v>2022</v>
      </c>
      <c r="C227" s="124">
        <v>44675</v>
      </c>
      <c r="D227" s="1" t="s">
        <v>66</v>
      </c>
      <c r="E227" s="42" t="s">
        <v>535</v>
      </c>
      <c r="F227">
        <v>1</v>
      </c>
      <c r="G227" t="s">
        <v>758</v>
      </c>
      <c r="H227" t="s">
        <v>29</v>
      </c>
      <c r="I227" s="135" t="e">
        <f>(C227-VLOOKUP(G227,Riders!$A$2:$C$1999,2,FALSE))/365</f>
        <v>#N/A</v>
      </c>
      <c r="J227">
        <v>28</v>
      </c>
      <c r="K227">
        <v>2</v>
      </c>
      <c r="L227">
        <v>10.728999999999999</v>
      </c>
      <c r="M227" s="136">
        <f t="shared" si="4"/>
        <v>67.10783856836612</v>
      </c>
      <c r="P227" s="136"/>
    </row>
    <row r="228" spans="1:19">
      <c r="A228" s="1" t="s">
        <v>65</v>
      </c>
      <c r="B228" s="1">
        <v>2022</v>
      </c>
      <c r="C228" s="124">
        <v>44675</v>
      </c>
      <c r="D228" s="1" t="s">
        <v>66</v>
      </c>
      <c r="E228" s="42" t="s">
        <v>535</v>
      </c>
      <c r="F228">
        <v>2</v>
      </c>
      <c r="G228" t="s">
        <v>101</v>
      </c>
      <c r="H228" t="s">
        <v>102</v>
      </c>
      <c r="I228" s="135">
        <f>(C228-VLOOKUP(G228,Riders!$A$2:$C$1999,2,FALSE))/365</f>
        <v>23.035616438356165</v>
      </c>
      <c r="J228">
        <v>2</v>
      </c>
      <c r="K228">
        <v>1</v>
      </c>
      <c r="L228">
        <v>10.403</v>
      </c>
      <c r="M228" s="136">
        <f t="shared" si="4"/>
        <v>69.210804575603191</v>
      </c>
      <c r="P228" s="136"/>
    </row>
    <row r="229" spans="1:19">
      <c r="A229" s="1" t="s">
        <v>65</v>
      </c>
      <c r="B229" s="1">
        <v>2022</v>
      </c>
      <c r="C229" s="124">
        <v>44675</v>
      </c>
      <c r="D229" s="1" t="s">
        <v>66</v>
      </c>
      <c r="E229" s="42" t="s">
        <v>535</v>
      </c>
      <c r="F229">
        <v>2</v>
      </c>
      <c r="G229" t="s">
        <v>41</v>
      </c>
      <c r="H229" t="s">
        <v>42</v>
      </c>
      <c r="I229" s="135">
        <f>(C229-VLOOKUP(G229,Riders!$A$2:$C$1999,2,FALSE))/365</f>
        <v>29.224657534246575</v>
      </c>
      <c r="J229">
        <v>27</v>
      </c>
      <c r="K229">
        <v>2</v>
      </c>
      <c r="L229">
        <v>10.498000000000001</v>
      </c>
      <c r="M229" s="136">
        <f t="shared" si="4"/>
        <v>68.584492284244604</v>
      </c>
      <c r="P229" s="136"/>
    </row>
    <row r="230" spans="1:19">
      <c r="A230" s="1" t="s">
        <v>65</v>
      </c>
      <c r="B230" s="1">
        <v>2022</v>
      </c>
      <c r="C230" s="124">
        <v>44675</v>
      </c>
      <c r="D230" s="1" t="s">
        <v>66</v>
      </c>
      <c r="E230" s="42" t="s">
        <v>535</v>
      </c>
      <c r="F230">
        <v>3</v>
      </c>
      <c r="G230" t="s">
        <v>756</v>
      </c>
      <c r="H230" t="s">
        <v>109</v>
      </c>
      <c r="I230" s="135">
        <f>(C230-VLOOKUP(G230,Riders!$A$2:$C$1999,2,FALSE))/365</f>
        <v>28.531506849315068</v>
      </c>
      <c r="J230">
        <v>7</v>
      </c>
      <c r="K230">
        <v>1</v>
      </c>
      <c r="L230">
        <v>10.507999999999999</v>
      </c>
      <c r="M230" s="136">
        <f t="shared" si="4"/>
        <v>68.519223448800915</v>
      </c>
      <c r="P230" s="136"/>
    </row>
    <row r="231" spans="1:19">
      <c r="A231" s="1" t="s">
        <v>65</v>
      </c>
      <c r="B231" s="1">
        <v>2022</v>
      </c>
      <c r="C231" s="124">
        <v>44675</v>
      </c>
      <c r="D231" s="1" t="s">
        <v>66</v>
      </c>
      <c r="E231" s="42" t="s">
        <v>535</v>
      </c>
      <c r="F231">
        <v>3</v>
      </c>
      <c r="G231" t="s">
        <v>36</v>
      </c>
      <c r="H231" t="s">
        <v>37</v>
      </c>
      <c r="I231" s="135">
        <f>(C231-VLOOKUP(G231,Riders!$A$2:$C$1999,2,FALSE))/365</f>
        <v>23.923287671232877</v>
      </c>
      <c r="J231">
        <v>26</v>
      </c>
      <c r="K231">
        <v>2</v>
      </c>
      <c r="L231">
        <v>10.609</v>
      </c>
      <c r="M231" s="136">
        <f t="shared" si="4"/>
        <v>67.86690545763031</v>
      </c>
      <c r="P231" s="136"/>
    </row>
    <row r="232" spans="1:19">
      <c r="A232" s="1" t="s">
        <v>65</v>
      </c>
      <c r="B232" s="1">
        <v>2022</v>
      </c>
      <c r="C232" s="124">
        <v>44675</v>
      </c>
      <c r="D232" s="1" t="s">
        <v>66</v>
      </c>
      <c r="E232" s="42" t="s">
        <v>535</v>
      </c>
      <c r="F232">
        <v>4</v>
      </c>
      <c r="G232" t="s">
        <v>172</v>
      </c>
      <c r="H232" t="s">
        <v>42</v>
      </c>
      <c r="I232" s="135">
        <f>(C232-VLOOKUP(G232,Riders!$A$2:$C$1999,2,FALSE))/365</f>
        <v>23.526027397260275</v>
      </c>
      <c r="J232">
        <v>9</v>
      </c>
      <c r="K232">
        <v>1</v>
      </c>
      <c r="L232">
        <v>10.481999999999999</v>
      </c>
      <c r="M232" s="136">
        <f t="shared" si="4"/>
        <v>68.689181453921009</v>
      </c>
      <c r="P232" s="136"/>
    </row>
    <row r="233" spans="1:19">
      <c r="A233" s="1" t="s">
        <v>65</v>
      </c>
      <c r="B233" s="1">
        <v>2022</v>
      </c>
      <c r="C233" s="124">
        <v>44675</v>
      </c>
      <c r="D233" s="1" t="s">
        <v>66</v>
      </c>
      <c r="E233" s="42" t="s">
        <v>535</v>
      </c>
      <c r="F233">
        <v>4</v>
      </c>
      <c r="G233" t="s">
        <v>180</v>
      </c>
      <c r="H233" t="s">
        <v>168</v>
      </c>
      <c r="I233" s="135">
        <f>(C233-VLOOKUP(G233,Riders!$A$2:$C$1999,2,FALSE))/365</f>
        <v>29.6</v>
      </c>
      <c r="J233">
        <v>25</v>
      </c>
      <c r="K233">
        <v>2</v>
      </c>
      <c r="L233">
        <v>10.495999999999999</v>
      </c>
      <c r="M233" s="136">
        <f t="shared" si="4"/>
        <v>68.597560975609767</v>
      </c>
      <c r="P233" s="136"/>
    </row>
    <row r="234" spans="1:19">
      <c r="A234" s="1" t="s">
        <v>65</v>
      </c>
      <c r="B234" s="1">
        <v>2022</v>
      </c>
      <c r="C234" s="124">
        <v>44675</v>
      </c>
      <c r="D234" s="1" t="s">
        <v>66</v>
      </c>
      <c r="E234" s="42" t="s">
        <v>535</v>
      </c>
      <c r="F234">
        <v>5</v>
      </c>
      <c r="G234" t="s">
        <v>134</v>
      </c>
      <c r="H234" t="s">
        <v>33</v>
      </c>
      <c r="I234" s="135">
        <f>(C234-VLOOKUP(G234,Riders!$A$2:$C$1999,2,FALSE))/365</f>
        <v>22.523287671232875</v>
      </c>
      <c r="J234">
        <v>8</v>
      </c>
      <c r="K234">
        <v>1</v>
      </c>
      <c r="L234">
        <v>10.206</v>
      </c>
      <c r="M234" s="136">
        <f t="shared" si="4"/>
        <v>70.546737213403887</v>
      </c>
      <c r="P234" s="136"/>
    </row>
    <row r="235" spans="1:19">
      <c r="A235" s="1" t="s">
        <v>65</v>
      </c>
      <c r="B235" s="1">
        <v>2022</v>
      </c>
      <c r="C235" s="124">
        <v>44675</v>
      </c>
      <c r="D235" s="1" t="s">
        <v>66</v>
      </c>
      <c r="E235" s="42" t="s">
        <v>535</v>
      </c>
      <c r="F235">
        <v>5</v>
      </c>
      <c r="G235" t="s">
        <v>179</v>
      </c>
      <c r="H235" t="s">
        <v>142</v>
      </c>
      <c r="I235" s="135">
        <f>(C235-VLOOKUP(G235,Riders!$A$2:$C$1999,2,FALSE))/365</f>
        <v>20.515068493150686</v>
      </c>
      <c r="J235">
        <v>24</v>
      </c>
      <c r="K235">
        <v>2</v>
      </c>
      <c r="L235">
        <v>10.732999999999999</v>
      </c>
      <c r="M235" s="136">
        <f t="shared" si="4"/>
        <v>67.082828659275137</v>
      </c>
      <c r="P235" s="136"/>
    </row>
    <row r="236" spans="1:19">
      <c r="A236" s="1" t="s">
        <v>65</v>
      </c>
      <c r="B236" s="1">
        <v>2022</v>
      </c>
      <c r="C236" s="124">
        <v>44675</v>
      </c>
      <c r="D236" s="1" t="s">
        <v>66</v>
      </c>
      <c r="E236" s="42" t="s">
        <v>535</v>
      </c>
      <c r="F236">
        <v>6</v>
      </c>
      <c r="G236" t="s">
        <v>50</v>
      </c>
      <c r="H236" t="s">
        <v>44</v>
      </c>
      <c r="I236" s="135">
        <f>(C236-VLOOKUP(G236,Riders!$A$2:$C$1999,2,FALSE))/365</f>
        <v>27.780821917808218</v>
      </c>
      <c r="J236">
        <v>16</v>
      </c>
      <c r="K236">
        <v>1</v>
      </c>
      <c r="L236">
        <v>10.382999999999999</v>
      </c>
      <c r="M236" s="136">
        <f t="shared" si="4"/>
        <v>69.344120196475018</v>
      </c>
      <c r="P236" s="136"/>
    </row>
    <row r="237" spans="1:19">
      <c r="A237" s="1" t="s">
        <v>65</v>
      </c>
      <c r="B237" s="1">
        <v>2022</v>
      </c>
      <c r="C237" s="124">
        <v>44675</v>
      </c>
      <c r="D237" s="1" t="s">
        <v>66</v>
      </c>
      <c r="E237" s="42" t="s">
        <v>535</v>
      </c>
      <c r="F237">
        <v>6</v>
      </c>
      <c r="G237" t="s">
        <v>40</v>
      </c>
      <c r="H237" t="s">
        <v>29</v>
      </c>
      <c r="I237" s="135">
        <f>(C237-VLOOKUP(G237,Riders!$A$2:$C$1999,2,FALSE))/365</f>
        <v>26.273972602739725</v>
      </c>
      <c r="J237">
        <v>17</v>
      </c>
      <c r="K237">
        <v>2</v>
      </c>
      <c r="L237">
        <v>10.390999999999998</v>
      </c>
      <c r="M237" s="136">
        <f t="shared" si="4"/>
        <v>69.290732364546258</v>
      </c>
      <c r="P237" s="136"/>
    </row>
    <row r="238" spans="1:19">
      <c r="A238" s="1" t="s">
        <v>65</v>
      </c>
      <c r="B238" s="1">
        <v>2022</v>
      </c>
      <c r="C238" s="124">
        <v>44675</v>
      </c>
      <c r="D238" s="1" t="s">
        <v>66</v>
      </c>
      <c r="E238" s="42" t="s">
        <v>535</v>
      </c>
      <c r="F238">
        <v>7</v>
      </c>
      <c r="G238" t="s">
        <v>757</v>
      </c>
      <c r="H238" t="s">
        <v>82</v>
      </c>
      <c r="I238" s="135" t="e">
        <f>(C238-VLOOKUP(G238,Riders!$A$2:$C$1999,2,FALSE))/365</f>
        <v>#N/A</v>
      </c>
      <c r="J238">
        <v>10</v>
      </c>
      <c r="K238">
        <v>1</v>
      </c>
      <c r="L238">
        <v>10.311</v>
      </c>
      <c r="M238" s="136">
        <f t="shared" si="4"/>
        <v>69.828338667442537</v>
      </c>
      <c r="P238" s="136"/>
    </row>
    <row r="239" spans="1:19">
      <c r="A239" s="1" t="s">
        <v>65</v>
      </c>
      <c r="B239" s="1">
        <v>2022</v>
      </c>
      <c r="C239" s="124">
        <v>44675</v>
      </c>
      <c r="D239" s="1" t="s">
        <v>66</v>
      </c>
      <c r="E239" s="42" t="s">
        <v>535</v>
      </c>
      <c r="F239">
        <v>7</v>
      </c>
      <c r="G239" t="s">
        <v>537</v>
      </c>
      <c r="H239" t="s">
        <v>23</v>
      </c>
      <c r="I239" s="135">
        <f>(C239-VLOOKUP(G239,Riders!$A$2:$C$1999,2,FALSE))/365</f>
        <v>21.109589041095891</v>
      </c>
      <c r="J239">
        <v>23</v>
      </c>
      <c r="K239">
        <v>2</v>
      </c>
      <c r="L239">
        <v>10.414</v>
      </c>
      <c r="M239" s="136">
        <f t="shared" si="4"/>
        <v>69.137699251008257</v>
      </c>
      <c r="P239" s="136"/>
    </row>
    <row r="240" spans="1:19">
      <c r="A240" s="1" t="s">
        <v>65</v>
      </c>
      <c r="B240" s="1">
        <v>2022</v>
      </c>
      <c r="C240" s="124">
        <v>44675</v>
      </c>
      <c r="D240" s="1" t="s">
        <v>66</v>
      </c>
      <c r="E240" s="42" t="s">
        <v>535</v>
      </c>
      <c r="F240">
        <v>8</v>
      </c>
      <c r="G240" t="s">
        <v>295</v>
      </c>
      <c r="H240" t="s">
        <v>228</v>
      </c>
      <c r="I240" s="135">
        <f>(C240-VLOOKUP(G240,Riders!$A$2:$C$1999,2,FALSE))/365</f>
        <v>24.38082191780822</v>
      </c>
      <c r="J240">
        <v>15</v>
      </c>
      <c r="K240">
        <v>1</v>
      </c>
      <c r="L240">
        <v>10.255000000000001</v>
      </c>
      <c r="M240" s="136">
        <f t="shared" si="4"/>
        <v>70.209653827401269</v>
      </c>
      <c r="P240" s="136"/>
    </row>
    <row r="241" spans="1:16">
      <c r="A241" s="1" t="s">
        <v>65</v>
      </c>
      <c r="B241" s="1">
        <v>2022</v>
      </c>
      <c r="C241" s="124">
        <v>44675</v>
      </c>
      <c r="D241" s="1" t="s">
        <v>66</v>
      </c>
      <c r="E241" s="42" t="s">
        <v>535</v>
      </c>
      <c r="F241">
        <v>8</v>
      </c>
      <c r="G241" t="s">
        <v>132</v>
      </c>
      <c r="H241" t="s">
        <v>75</v>
      </c>
      <c r="I241" s="135">
        <f>(C241-VLOOKUP(G241,Riders!$A$2:$C$1999,2,FALSE))/365</f>
        <v>22.797260273972604</v>
      </c>
      <c r="J241">
        <v>18</v>
      </c>
      <c r="K241">
        <v>2</v>
      </c>
      <c r="L241">
        <v>10.271000000000001</v>
      </c>
      <c r="M241" s="136">
        <f t="shared" si="4"/>
        <v>70.100282348359457</v>
      </c>
      <c r="P241" s="136"/>
    </row>
    <row r="242" spans="1:16">
      <c r="A242" s="1" t="s">
        <v>65</v>
      </c>
      <c r="B242" s="1">
        <v>2022</v>
      </c>
      <c r="C242" s="124">
        <v>44675</v>
      </c>
      <c r="D242" s="1" t="s">
        <v>66</v>
      </c>
      <c r="E242" s="42" t="s">
        <v>535</v>
      </c>
      <c r="F242">
        <v>9</v>
      </c>
      <c r="G242" t="s">
        <v>47</v>
      </c>
      <c r="H242" t="s">
        <v>33</v>
      </c>
      <c r="I242" s="135">
        <f>(C242-VLOOKUP(G242,Riders!$A$2:$C$1999,2,FALSE))/365</f>
        <v>25.402739726027399</v>
      </c>
      <c r="J242">
        <v>14</v>
      </c>
      <c r="K242">
        <v>1</v>
      </c>
      <c r="L242">
        <v>10.321</v>
      </c>
      <c r="M242" s="136">
        <f t="shared" si="4"/>
        <v>69.760682104447241</v>
      </c>
      <c r="P242" s="136"/>
    </row>
    <row r="243" spans="1:16">
      <c r="A243" s="1" t="s">
        <v>65</v>
      </c>
      <c r="B243" s="1">
        <v>2022</v>
      </c>
      <c r="C243" s="124">
        <v>44675</v>
      </c>
      <c r="D243" s="1" t="s">
        <v>66</v>
      </c>
      <c r="E243" s="42" t="s">
        <v>535</v>
      </c>
      <c r="F243">
        <v>9</v>
      </c>
      <c r="G243" t="s">
        <v>67</v>
      </c>
      <c r="H243" t="s">
        <v>31</v>
      </c>
      <c r="I243" s="135">
        <f>(C243-VLOOKUP(G243,Riders!$A$2:$C$1999,2,FALSE))/365</f>
        <v>28.493150684931507</v>
      </c>
      <c r="J243">
        <v>19</v>
      </c>
      <c r="K243">
        <v>2</v>
      </c>
      <c r="L243">
        <v>10.336</v>
      </c>
      <c r="M243" s="136">
        <f t="shared" si="4"/>
        <v>69.659442724458202</v>
      </c>
      <c r="P243" s="136"/>
    </row>
    <row r="244" spans="1:16">
      <c r="A244" s="1" t="s">
        <v>65</v>
      </c>
      <c r="B244" s="1">
        <v>2022</v>
      </c>
      <c r="C244" s="124">
        <v>44675</v>
      </c>
      <c r="D244" s="1" t="s">
        <v>66</v>
      </c>
      <c r="E244" s="42" t="s">
        <v>535</v>
      </c>
      <c r="F244">
        <v>10</v>
      </c>
      <c r="G244" t="s">
        <v>125</v>
      </c>
      <c r="H244" t="s">
        <v>113</v>
      </c>
      <c r="I244" s="135">
        <f>(C244-VLOOKUP(G244,Riders!$A$2:$C$1999,2,FALSE))/365</f>
        <v>25.205479452054796</v>
      </c>
      <c r="J244">
        <v>11</v>
      </c>
      <c r="K244">
        <v>1</v>
      </c>
      <c r="L244">
        <v>10.163</v>
      </c>
      <c r="M244" s="136">
        <f t="shared" si="4"/>
        <v>70.845222867263601</v>
      </c>
      <c r="P244" s="136"/>
    </row>
    <row r="245" spans="1:16">
      <c r="A245" s="1" t="s">
        <v>65</v>
      </c>
      <c r="B245" s="1">
        <v>2022</v>
      </c>
      <c r="C245" s="124">
        <v>44675</v>
      </c>
      <c r="D245" s="1" t="s">
        <v>66</v>
      </c>
      <c r="E245" s="42" t="s">
        <v>535</v>
      </c>
      <c r="F245">
        <v>10</v>
      </c>
      <c r="G245" t="s">
        <v>173</v>
      </c>
      <c r="H245" t="s">
        <v>46</v>
      </c>
      <c r="I245" s="135">
        <f>(C245-VLOOKUP(G245,Riders!$A$2:$C$1999,2,FALSE))/365</f>
        <v>22.665753424657535</v>
      </c>
      <c r="J245">
        <v>22</v>
      </c>
      <c r="K245">
        <v>2</v>
      </c>
      <c r="L245">
        <v>10.176</v>
      </c>
      <c r="M245" s="136">
        <f t="shared" si="4"/>
        <v>70.754716981132077</v>
      </c>
      <c r="P245" s="136"/>
    </row>
    <row r="246" spans="1:16">
      <c r="A246" s="1" t="s">
        <v>65</v>
      </c>
      <c r="B246" s="1">
        <v>2022</v>
      </c>
      <c r="C246" s="124">
        <v>44675</v>
      </c>
      <c r="D246" s="1" t="s">
        <v>66</v>
      </c>
      <c r="E246" s="42" t="s">
        <v>535</v>
      </c>
      <c r="F246">
        <v>11</v>
      </c>
      <c r="G246" t="s">
        <v>167</v>
      </c>
      <c r="H246" t="s">
        <v>46</v>
      </c>
      <c r="I246" s="135">
        <f>(C246-VLOOKUP(G246,Riders!$A$2:$C$1999,2,FALSE))/365</f>
        <v>32.31232876712329</v>
      </c>
      <c r="J246">
        <v>13</v>
      </c>
      <c r="K246">
        <v>1</v>
      </c>
      <c r="L246">
        <v>10.182</v>
      </c>
      <c r="M246" s="136">
        <f t="shared" si="4"/>
        <v>70.713022981732465</v>
      </c>
      <c r="P246" s="136"/>
    </row>
    <row r="247" spans="1:16">
      <c r="A247" s="1" t="s">
        <v>65</v>
      </c>
      <c r="B247" s="1">
        <v>2022</v>
      </c>
      <c r="C247" s="124">
        <v>44675</v>
      </c>
      <c r="D247" s="1" t="s">
        <v>66</v>
      </c>
      <c r="E247" s="42" t="s">
        <v>535</v>
      </c>
      <c r="F247">
        <v>11</v>
      </c>
      <c r="G247" t="s">
        <v>100</v>
      </c>
      <c r="H247" t="s">
        <v>44</v>
      </c>
      <c r="I247" s="135">
        <f>(C247-VLOOKUP(G247,Riders!$A$2:$C$1999,2,FALSE))/365</f>
        <v>23.504109589041096</v>
      </c>
      <c r="J247">
        <v>20</v>
      </c>
      <c r="K247">
        <v>2</v>
      </c>
      <c r="L247">
        <v>10.199</v>
      </c>
      <c r="M247" s="136">
        <f t="shared" si="4"/>
        <v>70.595156387881161</v>
      </c>
      <c r="P247" s="136"/>
    </row>
    <row r="248" spans="1:16">
      <c r="A248" s="1" t="s">
        <v>65</v>
      </c>
      <c r="B248" s="1">
        <v>2022</v>
      </c>
      <c r="C248" s="124">
        <v>44675</v>
      </c>
      <c r="D248" s="1" t="s">
        <v>66</v>
      </c>
      <c r="E248" s="42" t="s">
        <v>535</v>
      </c>
      <c r="F248">
        <v>12</v>
      </c>
      <c r="G248" t="s">
        <v>93</v>
      </c>
      <c r="H248" t="s">
        <v>52</v>
      </c>
      <c r="I248" s="135">
        <f>(C248-VLOOKUP(G248,Riders!$A$2:$C$1999,2,FALSE))/365</f>
        <v>26.427397260273974</v>
      </c>
      <c r="J248">
        <v>12</v>
      </c>
      <c r="K248">
        <v>1</v>
      </c>
      <c r="L248">
        <v>10.3</v>
      </c>
      <c r="M248" s="136">
        <f t="shared" si="4"/>
        <v>69.902912621359221</v>
      </c>
      <c r="P248" s="136"/>
    </row>
    <row r="249" spans="1:16">
      <c r="A249" s="1" t="s">
        <v>65</v>
      </c>
      <c r="B249" s="1">
        <v>2022</v>
      </c>
      <c r="C249" s="124">
        <v>44675</v>
      </c>
      <c r="D249" s="1" t="s">
        <v>66</v>
      </c>
      <c r="E249" s="42" t="s">
        <v>535</v>
      </c>
      <c r="F249">
        <v>12</v>
      </c>
      <c r="G249" t="s">
        <v>26</v>
      </c>
      <c r="H249" t="s">
        <v>27</v>
      </c>
      <c r="I249" s="135">
        <f>(C249-VLOOKUP(G249,Riders!$A$2:$C$1999,2,FALSE))/365</f>
        <v>24.586301369863012</v>
      </c>
      <c r="J249">
        <v>21</v>
      </c>
      <c r="K249">
        <v>2</v>
      </c>
      <c r="L249">
        <v>10.439</v>
      </c>
      <c r="M249" s="136">
        <f t="shared" si="4"/>
        <v>68.972123766644316</v>
      </c>
      <c r="P249" s="136"/>
    </row>
    <row r="250" spans="1:16">
      <c r="A250" s="1" t="s">
        <v>65</v>
      </c>
      <c r="B250" s="1">
        <v>2022</v>
      </c>
      <c r="C250" s="124">
        <v>44675</v>
      </c>
      <c r="D250" s="1" t="s">
        <v>66</v>
      </c>
      <c r="E250" s="42" t="s">
        <v>538</v>
      </c>
      <c r="F250">
        <v>1</v>
      </c>
      <c r="G250" t="s">
        <v>92</v>
      </c>
      <c r="H250" t="s">
        <v>23</v>
      </c>
      <c r="I250" s="135">
        <f>(C250-VLOOKUP(G250,Riders!$A$2:$C$1999,2,FALSE))/365</f>
        <v>25.12876712328767</v>
      </c>
      <c r="J250">
        <v>1</v>
      </c>
      <c r="K250">
        <v>1</v>
      </c>
      <c r="L250">
        <v>10.221</v>
      </c>
      <c r="M250" s="136">
        <f t="shared" si="4"/>
        <v>70.443205165835039</v>
      </c>
      <c r="P250" s="136"/>
    </row>
    <row r="251" spans="1:16">
      <c r="A251" s="1" t="s">
        <v>65</v>
      </c>
      <c r="B251" s="1">
        <v>2022</v>
      </c>
      <c r="C251" s="124">
        <v>44675</v>
      </c>
      <c r="D251" s="1" t="s">
        <v>66</v>
      </c>
      <c r="E251" s="42" t="s">
        <v>538</v>
      </c>
      <c r="F251">
        <v>1</v>
      </c>
      <c r="G251" t="s">
        <v>93</v>
      </c>
      <c r="H251" t="s">
        <v>52</v>
      </c>
      <c r="I251" s="135">
        <f>(C251-VLOOKUP(G251,Riders!$A$2:$C$1999,2,FALSE))/365</f>
        <v>26.427397260273974</v>
      </c>
      <c r="J251">
        <v>12</v>
      </c>
      <c r="K251">
        <v>2</v>
      </c>
      <c r="L251">
        <v>10.356</v>
      </c>
      <c r="M251" s="136">
        <f t="shared" si="4"/>
        <v>69.524913093858629</v>
      </c>
      <c r="P251" s="136"/>
    </row>
    <row r="252" spans="1:16">
      <c r="A252" s="1" t="s">
        <v>65</v>
      </c>
      <c r="B252" s="1">
        <v>2022</v>
      </c>
      <c r="C252" s="124">
        <v>44675</v>
      </c>
      <c r="D252" s="1" t="s">
        <v>66</v>
      </c>
      <c r="E252" s="42" t="s">
        <v>538</v>
      </c>
      <c r="F252">
        <v>2</v>
      </c>
      <c r="G252" t="s">
        <v>128</v>
      </c>
      <c r="H252" t="s">
        <v>104</v>
      </c>
      <c r="I252" s="135">
        <f>(C252-VLOOKUP(G252,Riders!$A$2:$C$1999,2,FALSE))/365</f>
        <v>23.6</v>
      </c>
      <c r="J252">
        <v>4</v>
      </c>
      <c r="K252">
        <v>1</v>
      </c>
      <c r="L252">
        <v>10.189</v>
      </c>
      <c r="M252" s="136">
        <f t="shared" si="4"/>
        <v>70.664442045343023</v>
      </c>
      <c r="P252" s="136"/>
    </row>
    <row r="253" spans="1:16">
      <c r="A253" s="1" t="s">
        <v>65</v>
      </c>
      <c r="B253" s="1">
        <v>2022</v>
      </c>
      <c r="C253" s="124">
        <v>44675</v>
      </c>
      <c r="D253" s="1" t="s">
        <v>66</v>
      </c>
      <c r="E253" s="42" t="s">
        <v>538</v>
      </c>
      <c r="F253">
        <v>2</v>
      </c>
      <c r="G253" t="s">
        <v>167</v>
      </c>
      <c r="H253" t="s">
        <v>46</v>
      </c>
      <c r="I253" s="135">
        <f>(C253-VLOOKUP(G253,Riders!$A$2:$C$1999,2,FALSE))/365</f>
        <v>32.31232876712329</v>
      </c>
      <c r="J253">
        <v>13</v>
      </c>
      <c r="K253">
        <v>2</v>
      </c>
      <c r="L253">
        <v>11.21</v>
      </c>
      <c r="M253" s="136">
        <f t="shared" si="4"/>
        <v>64.228367528991967</v>
      </c>
      <c r="P253" s="136"/>
    </row>
    <row r="254" spans="1:16">
      <c r="A254" s="1" t="s">
        <v>65</v>
      </c>
      <c r="B254" s="1">
        <v>2022</v>
      </c>
      <c r="C254" s="124">
        <v>44675</v>
      </c>
      <c r="D254" s="1" t="s">
        <v>66</v>
      </c>
      <c r="E254" s="42" t="s">
        <v>538</v>
      </c>
      <c r="F254">
        <v>3</v>
      </c>
      <c r="G254" t="s">
        <v>112</v>
      </c>
      <c r="H254" t="s">
        <v>113</v>
      </c>
      <c r="I254" s="135">
        <f>(C254-VLOOKUP(G254,Riders!$A$2:$C$1999,2,FALSE))/365</f>
        <v>25.019178082191782</v>
      </c>
      <c r="J254">
        <v>5</v>
      </c>
      <c r="K254">
        <v>1</v>
      </c>
      <c r="L254">
        <v>10.071999999999999</v>
      </c>
      <c r="M254" s="136">
        <f t="shared" si="4"/>
        <v>71.485305798252583</v>
      </c>
      <c r="P254" s="136"/>
    </row>
    <row r="255" spans="1:16">
      <c r="A255" s="1" t="s">
        <v>65</v>
      </c>
      <c r="B255" s="1">
        <v>2022</v>
      </c>
      <c r="C255" s="124">
        <v>44675</v>
      </c>
      <c r="D255" s="1" t="s">
        <v>66</v>
      </c>
      <c r="E255" s="42" t="s">
        <v>538</v>
      </c>
      <c r="F255">
        <v>3</v>
      </c>
      <c r="G255" t="s">
        <v>125</v>
      </c>
      <c r="H255" t="s">
        <v>113</v>
      </c>
      <c r="I255" s="135">
        <f>(C255-VLOOKUP(G255,Riders!$A$2:$C$1999,2,FALSE))/365</f>
        <v>25.205479452054796</v>
      </c>
      <c r="J255">
        <v>11</v>
      </c>
      <c r="K255">
        <v>2</v>
      </c>
      <c r="L255">
        <v>10.846</v>
      </c>
      <c r="M255" s="136">
        <f t="shared" si="4"/>
        <v>66.383920339295585</v>
      </c>
      <c r="P255" s="136"/>
    </row>
    <row r="256" spans="1:16">
      <c r="A256" s="1" t="s">
        <v>65</v>
      </c>
      <c r="B256" s="1">
        <v>2022</v>
      </c>
      <c r="C256" s="124">
        <v>44675</v>
      </c>
      <c r="D256" s="1" t="s">
        <v>66</v>
      </c>
      <c r="E256" s="42" t="s">
        <v>538</v>
      </c>
      <c r="F256">
        <v>4</v>
      </c>
      <c r="G256" t="s">
        <v>755</v>
      </c>
      <c r="H256" t="s">
        <v>27</v>
      </c>
      <c r="I256" s="135" t="e">
        <f>(C256-VLOOKUP(G256,Riders!$A$2:$C$1999,2,FALSE))/365</f>
        <v>#N/A</v>
      </c>
      <c r="J256">
        <v>3</v>
      </c>
      <c r="K256">
        <v>1</v>
      </c>
      <c r="L256">
        <v>9.2759999999999998</v>
      </c>
      <c r="M256" s="136">
        <f t="shared" ref="M256:M275" si="6">3.6*200/(L256)</f>
        <v>77.619663648124188</v>
      </c>
      <c r="P256" s="136"/>
    </row>
    <row r="257" spans="1:19">
      <c r="A257" s="1" t="s">
        <v>65</v>
      </c>
      <c r="B257" s="1">
        <v>2022</v>
      </c>
      <c r="C257" s="124">
        <v>44675</v>
      </c>
      <c r="D257" s="1" t="s">
        <v>66</v>
      </c>
      <c r="E257" s="42" t="s">
        <v>538</v>
      </c>
      <c r="F257">
        <v>4</v>
      </c>
      <c r="G257" t="s">
        <v>47</v>
      </c>
      <c r="H257" t="s">
        <v>33</v>
      </c>
      <c r="I257" s="135">
        <f>(C257-VLOOKUP(G257,Riders!$A$2:$C$1999,2,FALSE))/365</f>
        <v>25.402739726027399</v>
      </c>
      <c r="J257">
        <v>14</v>
      </c>
      <c r="K257">
        <v>2</v>
      </c>
      <c r="L257">
        <v>9.5709999999999997</v>
      </c>
      <c r="M257" s="136">
        <f t="shared" si="6"/>
        <v>75.227248981297677</v>
      </c>
      <c r="P257" s="136"/>
    </row>
    <row r="258" spans="1:19">
      <c r="A258" s="1" t="s">
        <v>65</v>
      </c>
      <c r="B258" s="1">
        <v>2022</v>
      </c>
      <c r="C258" s="124">
        <v>44675</v>
      </c>
      <c r="D258" s="1" t="s">
        <v>66</v>
      </c>
      <c r="E258" s="42" t="s">
        <v>538</v>
      </c>
      <c r="F258">
        <v>5</v>
      </c>
      <c r="G258" t="s">
        <v>114</v>
      </c>
      <c r="H258" t="s">
        <v>102</v>
      </c>
      <c r="I258" s="135">
        <f>(C258-VLOOKUP(G258,Riders!$A$2:$C$1999,2,FALSE))/365</f>
        <v>22.202739726027396</v>
      </c>
      <c r="J258">
        <v>6</v>
      </c>
      <c r="K258">
        <v>1</v>
      </c>
      <c r="L258">
        <v>10.388</v>
      </c>
      <c r="M258" s="136">
        <f t="shared" si="6"/>
        <v>69.310743165190601</v>
      </c>
      <c r="P258" s="136"/>
    </row>
    <row r="259" spans="1:19">
      <c r="A259" s="1" t="s">
        <v>65</v>
      </c>
      <c r="B259" s="1">
        <v>2022</v>
      </c>
      <c r="C259" s="124">
        <v>44675</v>
      </c>
      <c r="D259" s="1" t="s">
        <v>66</v>
      </c>
      <c r="E259" s="42" t="s">
        <v>538</v>
      </c>
      <c r="F259">
        <v>5</v>
      </c>
      <c r="G259" t="s">
        <v>295</v>
      </c>
      <c r="H259" t="s">
        <v>228</v>
      </c>
      <c r="I259" s="135">
        <f>(C259-VLOOKUP(G259,Riders!$A$2:$C$1999,2,FALSE))/365</f>
        <v>24.38082191780822</v>
      </c>
      <c r="J259">
        <v>15</v>
      </c>
      <c r="K259">
        <v>2</v>
      </c>
      <c r="L259">
        <v>10.528</v>
      </c>
      <c r="M259" s="136">
        <f t="shared" si="6"/>
        <v>68.389057750759875</v>
      </c>
      <c r="P259" s="136"/>
    </row>
    <row r="260" spans="1:19">
      <c r="A260" s="1" t="s">
        <v>65</v>
      </c>
      <c r="B260" s="1">
        <v>2022</v>
      </c>
      <c r="C260" s="124">
        <v>44675</v>
      </c>
      <c r="D260" s="1" t="s">
        <v>66</v>
      </c>
      <c r="E260" s="42" t="s">
        <v>538</v>
      </c>
      <c r="F260">
        <v>6</v>
      </c>
      <c r="G260" t="s">
        <v>101</v>
      </c>
      <c r="H260" t="s">
        <v>102</v>
      </c>
      <c r="I260" s="135">
        <f>(C260-VLOOKUP(G260,Riders!$A$2:$C$1999,2,FALSE))/365</f>
        <v>23.035616438356165</v>
      </c>
      <c r="J260">
        <v>2</v>
      </c>
      <c r="K260">
        <v>1</v>
      </c>
      <c r="L260">
        <v>10.172000000000001</v>
      </c>
      <c r="M260" s="136">
        <f t="shared" si="6"/>
        <v>70.782540306724343</v>
      </c>
      <c r="P260" s="136"/>
    </row>
    <row r="261" spans="1:19">
      <c r="A261" s="1" t="s">
        <v>65</v>
      </c>
      <c r="B261" s="1">
        <v>2022</v>
      </c>
      <c r="C261" s="124">
        <v>44675</v>
      </c>
      <c r="D261" s="1" t="s">
        <v>66</v>
      </c>
      <c r="E261" s="42" t="s">
        <v>538</v>
      </c>
      <c r="F261">
        <v>6</v>
      </c>
      <c r="G261" t="s">
        <v>757</v>
      </c>
      <c r="H261" t="s">
        <v>82</v>
      </c>
      <c r="I261" s="135" t="e">
        <f>(C261-VLOOKUP(G261,Riders!$A$2:$C$1999,2,FALSE))/365</f>
        <v>#N/A</v>
      </c>
      <c r="J261">
        <v>10</v>
      </c>
      <c r="K261">
        <v>2</v>
      </c>
      <c r="L261">
        <v>10.225000000000001</v>
      </c>
      <c r="M261" s="136">
        <f t="shared" si="6"/>
        <v>70.415647921760382</v>
      </c>
      <c r="P261" s="136"/>
    </row>
    <row r="262" spans="1:19">
      <c r="A262" s="1" t="s">
        <v>65</v>
      </c>
      <c r="B262" s="1">
        <v>2022</v>
      </c>
      <c r="C262" s="124">
        <v>44675</v>
      </c>
      <c r="D262" s="1" t="s">
        <v>66</v>
      </c>
      <c r="E262" s="42" t="s">
        <v>538</v>
      </c>
      <c r="F262">
        <v>7</v>
      </c>
      <c r="G262" t="s">
        <v>756</v>
      </c>
      <c r="H262" t="s">
        <v>109</v>
      </c>
      <c r="I262" s="135">
        <f>(C262-VLOOKUP(G262,Riders!$A$2:$C$1999,2,FALSE))/365</f>
        <v>28.531506849315068</v>
      </c>
      <c r="J262">
        <v>7</v>
      </c>
      <c r="K262">
        <v>1</v>
      </c>
      <c r="L262">
        <v>10.308999999999999</v>
      </c>
      <c r="M262" s="136">
        <f t="shared" si="6"/>
        <v>69.84188573091474</v>
      </c>
      <c r="P262" s="136"/>
    </row>
    <row r="263" spans="1:19">
      <c r="A263" s="1" t="s">
        <v>65</v>
      </c>
      <c r="B263" s="1">
        <v>2022</v>
      </c>
      <c r="C263" s="124">
        <v>44675</v>
      </c>
      <c r="D263" s="1" t="s">
        <v>66</v>
      </c>
      <c r="E263" s="42" t="s">
        <v>538</v>
      </c>
      <c r="F263">
        <v>7</v>
      </c>
      <c r="G263" t="s">
        <v>50</v>
      </c>
      <c r="H263" t="s">
        <v>44</v>
      </c>
      <c r="I263" s="135">
        <f>(C263-VLOOKUP(G263,Riders!$A$2:$C$1999,2,FALSE))/365</f>
        <v>27.780821917808218</v>
      </c>
      <c r="J263">
        <v>16</v>
      </c>
      <c r="K263">
        <v>2</v>
      </c>
      <c r="L263">
        <v>10.412999999999998</v>
      </c>
      <c r="M263" s="136">
        <f t="shared" si="6"/>
        <v>69.144338807260169</v>
      </c>
      <c r="P263" s="136"/>
    </row>
    <row r="264" spans="1:19">
      <c r="A264" s="1" t="s">
        <v>65</v>
      </c>
      <c r="B264" s="1">
        <v>2022</v>
      </c>
      <c r="C264" s="124">
        <v>44675</v>
      </c>
      <c r="D264" s="1" t="s">
        <v>66</v>
      </c>
      <c r="E264" s="42" t="s">
        <v>538</v>
      </c>
      <c r="F264">
        <v>8</v>
      </c>
      <c r="G264" t="s">
        <v>134</v>
      </c>
      <c r="H264" t="s">
        <v>33</v>
      </c>
      <c r="I264" s="135">
        <f>(C264-VLOOKUP(G264,Riders!$A$2:$C$1999,2,FALSE))/365</f>
        <v>22.523287671232875</v>
      </c>
      <c r="J264">
        <v>8</v>
      </c>
      <c r="K264">
        <v>1</v>
      </c>
      <c r="L264">
        <v>10.109</v>
      </c>
      <c r="M264" s="136">
        <f t="shared" si="6"/>
        <v>71.223662083292112</v>
      </c>
      <c r="P264" s="136"/>
    </row>
    <row r="265" spans="1:19">
      <c r="A265" s="1" t="s">
        <v>65</v>
      </c>
      <c r="B265" s="1">
        <v>2022</v>
      </c>
      <c r="C265" s="124">
        <v>44675</v>
      </c>
      <c r="D265" s="1" t="s">
        <v>66</v>
      </c>
      <c r="E265" s="42" t="s">
        <v>538</v>
      </c>
      <c r="F265">
        <v>8</v>
      </c>
      <c r="G265" t="s">
        <v>172</v>
      </c>
      <c r="H265" t="s">
        <v>42</v>
      </c>
      <c r="I265" s="135">
        <f>(C265-VLOOKUP(G265,Riders!$A$2:$C$1999,2,FALSE))/365</f>
        <v>23.526027397260275</v>
      </c>
      <c r="J265">
        <v>9</v>
      </c>
      <c r="K265">
        <v>2</v>
      </c>
      <c r="L265">
        <v>10.147</v>
      </c>
      <c r="M265" s="136">
        <f t="shared" si="6"/>
        <v>70.956933083670052</v>
      </c>
      <c r="P265" s="136"/>
    </row>
    <row r="266" spans="1:19">
      <c r="A266" s="1" t="s">
        <v>65</v>
      </c>
      <c r="B266" s="1">
        <v>2022</v>
      </c>
      <c r="C266" s="124">
        <v>44675</v>
      </c>
      <c r="D266" s="1" t="s">
        <v>66</v>
      </c>
      <c r="E266" s="42" t="s">
        <v>539</v>
      </c>
      <c r="F266">
        <v>1</v>
      </c>
      <c r="G266" t="s">
        <v>92</v>
      </c>
      <c r="H266" t="s">
        <v>23</v>
      </c>
      <c r="I266" s="135">
        <f>(C266-VLOOKUP(G266,Riders!$A$2:$C$1999,2,FALSE))/365</f>
        <v>25.12876712328767</v>
      </c>
      <c r="J266">
        <v>1</v>
      </c>
      <c r="K266">
        <v>1</v>
      </c>
      <c r="L266">
        <v>10.311</v>
      </c>
      <c r="M266" s="136">
        <f t="shared" si="6"/>
        <v>69.828338667442537</v>
      </c>
      <c r="N266">
        <v>1</v>
      </c>
      <c r="O266">
        <v>10.326000000000001</v>
      </c>
      <c r="P266" s="136">
        <f t="shared" ref="P266:P275" si="7">3.6*200/(O266)</f>
        <v>69.726902963393371</v>
      </c>
    </row>
    <row r="267" spans="1:19">
      <c r="A267" s="1" t="s">
        <v>65</v>
      </c>
      <c r="B267" s="1">
        <v>2022</v>
      </c>
      <c r="C267" s="124">
        <v>44675</v>
      </c>
      <c r="D267" s="1" t="s">
        <v>66</v>
      </c>
      <c r="E267" s="42" t="s">
        <v>539</v>
      </c>
      <c r="F267">
        <v>1</v>
      </c>
      <c r="G267" t="s">
        <v>134</v>
      </c>
      <c r="H267" t="s">
        <v>33</v>
      </c>
      <c r="I267" s="135">
        <f>(C267-VLOOKUP(G267,Riders!$A$2:$C$1999,2,FALSE))/365</f>
        <v>22.523287671232875</v>
      </c>
      <c r="J267">
        <v>8</v>
      </c>
      <c r="K267">
        <v>2</v>
      </c>
      <c r="L267">
        <v>10.404</v>
      </c>
      <c r="M267" s="136">
        <f t="shared" si="6"/>
        <v>69.20415224913495</v>
      </c>
      <c r="N267">
        <v>2</v>
      </c>
      <c r="O267">
        <v>10.439</v>
      </c>
      <c r="P267" s="136">
        <f t="shared" si="7"/>
        <v>68.972123766644316</v>
      </c>
    </row>
    <row r="268" spans="1:19">
      <c r="A268" s="1" t="s">
        <v>65</v>
      </c>
      <c r="B268" s="1">
        <v>2022</v>
      </c>
      <c r="C268" s="124">
        <v>44675</v>
      </c>
      <c r="D268" s="1" t="s">
        <v>66</v>
      </c>
      <c r="E268" s="42" t="s">
        <v>539</v>
      </c>
      <c r="F268">
        <v>2</v>
      </c>
      <c r="G268" t="s">
        <v>128</v>
      </c>
      <c r="H268" t="s">
        <v>104</v>
      </c>
      <c r="I268" s="135">
        <f>(C268-VLOOKUP(G268,Riders!$A$2:$C$1999,2,FALSE))/365</f>
        <v>23.6</v>
      </c>
      <c r="J268">
        <v>4</v>
      </c>
      <c r="K268">
        <v>1</v>
      </c>
      <c r="L268">
        <v>10.276999999999999</v>
      </c>
      <c r="M268" s="136">
        <f t="shared" si="6"/>
        <v>70.059355843144886</v>
      </c>
      <c r="N268">
        <v>1</v>
      </c>
      <c r="O268">
        <v>10.367000000000001</v>
      </c>
      <c r="P268" s="136">
        <f t="shared" si="7"/>
        <v>69.451143050062697</v>
      </c>
    </row>
    <row r="269" spans="1:19">
      <c r="A269" s="1" t="s">
        <v>65</v>
      </c>
      <c r="B269" s="1">
        <v>2022</v>
      </c>
      <c r="C269" s="124">
        <v>44675</v>
      </c>
      <c r="D269" s="1" t="s">
        <v>66</v>
      </c>
      <c r="E269" s="42" t="s">
        <v>539</v>
      </c>
      <c r="F269">
        <v>2</v>
      </c>
      <c r="G269" t="s">
        <v>756</v>
      </c>
      <c r="H269" t="s">
        <v>109</v>
      </c>
      <c r="I269" s="135">
        <f>(C269-VLOOKUP(G269,Riders!$A$2:$C$1999,2,FALSE))/365</f>
        <v>28.531506849315068</v>
      </c>
      <c r="J269">
        <v>7</v>
      </c>
      <c r="K269">
        <v>2</v>
      </c>
      <c r="L269">
        <v>10.42</v>
      </c>
      <c r="M269" s="136">
        <f t="shared" si="6"/>
        <v>69.097888675623807</v>
      </c>
      <c r="N269">
        <v>2</v>
      </c>
      <c r="O269">
        <v>10.418000000000001</v>
      </c>
      <c r="P269" s="136">
        <f t="shared" si="7"/>
        <v>69.111153772317138</v>
      </c>
    </row>
    <row r="270" spans="1:19">
      <c r="A270" s="1" t="s">
        <v>65</v>
      </c>
      <c r="B270" s="1">
        <v>2022</v>
      </c>
      <c r="C270" s="124">
        <v>44675</v>
      </c>
      <c r="D270" s="1" t="s">
        <v>66</v>
      </c>
      <c r="E270" s="42" t="s">
        <v>539</v>
      </c>
      <c r="F270">
        <v>3</v>
      </c>
      <c r="G270" t="s">
        <v>101</v>
      </c>
      <c r="H270" t="s">
        <v>102</v>
      </c>
      <c r="I270" s="135">
        <f>(C270-VLOOKUP(G270,Riders!$A$2:$C$1999,2,FALSE))/365</f>
        <v>23.035616438356165</v>
      </c>
      <c r="J270">
        <v>2</v>
      </c>
      <c r="K270">
        <v>1</v>
      </c>
      <c r="L270">
        <v>11.872999999999999</v>
      </c>
      <c r="M270" s="136">
        <f t="shared" si="6"/>
        <v>60.641792301861372</v>
      </c>
      <c r="N270">
        <v>2</v>
      </c>
      <c r="O270">
        <v>10.131</v>
      </c>
      <c r="P270" s="136">
        <f t="shared" si="7"/>
        <v>71.068996150429371</v>
      </c>
      <c r="Q270">
        <v>1</v>
      </c>
      <c r="R270">
        <v>10.73</v>
      </c>
      <c r="S270" s="136">
        <f>3.6*200/(R270)</f>
        <v>67.101584342963648</v>
      </c>
    </row>
    <row r="271" spans="1:19">
      <c r="A271" s="1" t="s">
        <v>65</v>
      </c>
      <c r="B271" s="1">
        <v>2022</v>
      </c>
      <c r="C271" s="124">
        <v>44675</v>
      </c>
      <c r="D271" s="1" t="s">
        <v>66</v>
      </c>
      <c r="E271" s="42" t="s">
        <v>539</v>
      </c>
      <c r="F271">
        <v>3</v>
      </c>
      <c r="G271" t="s">
        <v>112</v>
      </c>
      <c r="H271" t="s">
        <v>113</v>
      </c>
      <c r="I271" s="135">
        <f>(C271-VLOOKUP(G271,Riders!$A$2:$C$1999,2,FALSE))/365</f>
        <v>25.019178082191782</v>
      </c>
      <c r="J271">
        <v>5</v>
      </c>
      <c r="K271">
        <v>2</v>
      </c>
      <c r="L271">
        <v>14.164</v>
      </c>
      <c r="M271" s="136">
        <f t="shared" si="6"/>
        <v>50.833097994916692</v>
      </c>
      <c r="N271">
        <v>1</v>
      </c>
      <c r="O271">
        <v>10.051</v>
      </c>
      <c r="P271" s="136">
        <f t="shared" si="7"/>
        <v>71.634663217590287</v>
      </c>
      <c r="Q271">
        <v>2</v>
      </c>
      <c r="R271">
        <v>10.737</v>
      </c>
      <c r="S271" s="136">
        <f>3.6*200/(R271)</f>
        <v>67.057837384744346</v>
      </c>
    </row>
    <row r="272" spans="1:19">
      <c r="A272" s="1" t="s">
        <v>65</v>
      </c>
      <c r="B272" s="1">
        <v>2022</v>
      </c>
      <c r="C272" s="124">
        <v>44675</v>
      </c>
      <c r="D272" s="1" t="s">
        <v>66</v>
      </c>
      <c r="E272" s="42" t="s">
        <v>539</v>
      </c>
      <c r="F272">
        <v>4</v>
      </c>
      <c r="G272" t="s">
        <v>755</v>
      </c>
      <c r="H272" t="s">
        <v>27</v>
      </c>
      <c r="I272" s="135" t="e">
        <f>(C272-VLOOKUP(G272,Riders!$A$2:$C$1999,2,FALSE))/365</f>
        <v>#N/A</v>
      </c>
      <c r="J272">
        <v>3</v>
      </c>
      <c r="K272">
        <v>1</v>
      </c>
      <c r="L272">
        <v>10.007999999999999</v>
      </c>
      <c r="M272" s="136">
        <f t="shared" si="6"/>
        <v>71.942446043165475</v>
      </c>
      <c r="N272">
        <v>1</v>
      </c>
      <c r="O272">
        <v>10.311999999999999</v>
      </c>
      <c r="P272" s="136">
        <f t="shared" si="7"/>
        <v>69.82156710628395</v>
      </c>
    </row>
    <row r="273" spans="1:16">
      <c r="A273" s="1" t="s">
        <v>65</v>
      </c>
      <c r="B273" s="1">
        <v>2022</v>
      </c>
      <c r="C273" s="124">
        <v>44675</v>
      </c>
      <c r="D273" s="1" t="s">
        <v>66</v>
      </c>
      <c r="E273" s="42" t="s">
        <v>539</v>
      </c>
      <c r="F273">
        <v>4</v>
      </c>
      <c r="G273" t="s">
        <v>114</v>
      </c>
      <c r="H273" t="s">
        <v>102</v>
      </c>
      <c r="I273" s="135">
        <f>(C273-VLOOKUP(G273,Riders!$A$2:$C$1999,2,FALSE))/365</f>
        <v>22.202739726027396</v>
      </c>
      <c r="J273">
        <v>6</v>
      </c>
      <c r="K273">
        <v>2</v>
      </c>
      <c r="L273">
        <v>10.655999999999999</v>
      </c>
      <c r="M273" s="136">
        <f t="shared" si="6"/>
        <v>67.567567567567579</v>
      </c>
      <c r="N273">
        <v>2</v>
      </c>
      <c r="O273">
        <v>10.343</v>
      </c>
      <c r="P273" s="136">
        <f t="shared" si="7"/>
        <v>69.612298172677171</v>
      </c>
    </row>
    <row r="274" spans="1:16">
      <c r="A274" s="1" t="s">
        <v>65</v>
      </c>
      <c r="B274" s="1">
        <v>2022</v>
      </c>
      <c r="C274" s="124">
        <v>44675</v>
      </c>
      <c r="D274" s="1" t="s">
        <v>66</v>
      </c>
      <c r="E274" s="42" t="s">
        <v>540</v>
      </c>
      <c r="F274">
        <v>1</v>
      </c>
      <c r="G274" t="s">
        <v>92</v>
      </c>
      <c r="H274" t="s">
        <v>23</v>
      </c>
      <c r="I274" s="135">
        <f>(C274-VLOOKUP(G274,Riders!$A$2:$C$1999,2,FALSE))/365</f>
        <v>25.12876712328767</v>
      </c>
      <c r="J274">
        <v>1</v>
      </c>
      <c r="K274">
        <v>1</v>
      </c>
      <c r="L274">
        <v>10.254</v>
      </c>
      <c r="M274" s="136">
        <f t="shared" si="6"/>
        <v>70.216500877706267</v>
      </c>
      <c r="N274">
        <v>1</v>
      </c>
      <c r="O274">
        <v>10.106</v>
      </c>
      <c r="P274" s="136">
        <f t="shared" si="7"/>
        <v>71.244805066297246</v>
      </c>
    </row>
    <row r="275" spans="1:16">
      <c r="A275" s="1" t="s">
        <v>65</v>
      </c>
      <c r="B275" s="1">
        <v>2022</v>
      </c>
      <c r="C275" s="124">
        <v>44675</v>
      </c>
      <c r="D275" s="1" t="s">
        <v>66</v>
      </c>
      <c r="E275" s="42" t="s">
        <v>540</v>
      </c>
      <c r="F275">
        <v>1</v>
      </c>
      <c r="G275" t="s">
        <v>755</v>
      </c>
      <c r="H275" t="s">
        <v>27</v>
      </c>
      <c r="I275" s="135" t="e">
        <f>(C275-VLOOKUP(G275,Riders!$A$2:$C$1999,2,FALSE))/365</f>
        <v>#N/A</v>
      </c>
      <c r="J275">
        <v>3</v>
      </c>
      <c r="K275">
        <v>2</v>
      </c>
      <c r="L275">
        <v>10.343999999999999</v>
      </c>
      <c r="M275" s="136">
        <f t="shared" si="6"/>
        <v>69.60556844547564</v>
      </c>
      <c r="N275">
        <v>2</v>
      </c>
      <c r="O275">
        <v>10.17</v>
      </c>
      <c r="P275" s="136">
        <f t="shared" si="7"/>
        <v>70.796460176991147</v>
      </c>
    </row>
    <row r="276" spans="1:16">
      <c r="A276" s="1" t="s">
        <v>65</v>
      </c>
      <c r="B276" s="1">
        <v>2022</v>
      </c>
      <c r="C276" s="124">
        <v>44675</v>
      </c>
      <c r="D276" s="1" t="s">
        <v>66</v>
      </c>
      <c r="E276" s="42" t="s">
        <v>540</v>
      </c>
      <c r="F276">
        <v>2</v>
      </c>
      <c r="G276" t="s">
        <v>101</v>
      </c>
      <c r="H276" t="s">
        <v>102</v>
      </c>
      <c r="I276" s="135">
        <f>(C276-VLOOKUP(G276,Riders!$A$2:$C$1999,2,FALSE))/365</f>
        <v>23.035616438356165</v>
      </c>
      <c r="J276">
        <v>2</v>
      </c>
      <c r="K276">
        <v>2</v>
      </c>
      <c r="M276" s="136"/>
      <c r="N276">
        <v>1</v>
      </c>
      <c r="P276" s="136"/>
    </row>
    <row r="277" spans="1:16">
      <c r="A277" s="1" t="s">
        <v>65</v>
      </c>
      <c r="B277" s="1">
        <v>2022</v>
      </c>
      <c r="C277" s="124">
        <v>44675</v>
      </c>
      <c r="D277" s="1" t="s">
        <v>66</v>
      </c>
      <c r="E277" s="42" t="s">
        <v>540</v>
      </c>
      <c r="F277">
        <v>2</v>
      </c>
      <c r="G277" t="s">
        <v>128</v>
      </c>
      <c r="H277" t="s">
        <v>104</v>
      </c>
      <c r="I277" s="135">
        <f>(C277-VLOOKUP(G277,Riders!$A$2:$C$1999,2,FALSE))/365</f>
        <v>23.6</v>
      </c>
      <c r="J277">
        <v>4</v>
      </c>
      <c r="K277">
        <v>1</v>
      </c>
      <c r="L277">
        <v>9.9149999999999991</v>
      </c>
      <c r="M277" s="136">
        <f>3.6*200/(L277)</f>
        <v>72.617246596066579</v>
      </c>
      <c r="N277">
        <v>2</v>
      </c>
      <c r="O277" t="s">
        <v>759</v>
      </c>
      <c r="P277" s="136"/>
    </row>
    <row r="278" spans="1:16">
      <c r="A278" s="1" t="s">
        <v>65</v>
      </c>
      <c r="B278" s="1">
        <v>2022</v>
      </c>
      <c r="C278" s="124">
        <v>44675</v>
      </c>
      <c r="D278" s="1" t="s">
        <v>66</v>
      </c>
      <c r="E278" s="42" t="s">
        <v>64</v>
      </c>
      <c r="F278" s="46" t="s">
        <v>541</v>
      </c>
      <c r="G278" t="s">
        <v>92</v>
      </c>
      <c r="H278" t="s">
        <v>23</v>
      </c>
      <c r="I278" s="135">
        <f>(C278-VLOOKUP(G278,Riders!$A$2:$C$1999,2,FALSE))/365</f>
        <v>25.12876712328767</v>
      </c>
      <c r="J278">
        <v>1</v>
      </c>
      <c r="K278">
        <v>1</v>
      </c>
      <c r="L278">
        <v>10.083</v>
      </c>
      <c r="M278" s="136">
        <f>3.6*200/(L278)</f>
        <v>71.407319250223154</v>
      </c>
      <c r="N278">
        <v>1</v>
      </c>
      <c r="O278">
        <v>10.130000000000001</v>
      </c>
      <c r="P278" s="136">
        <f>3.6*200/(O278)</f>
        <v>71.076011846001975</v>
      </c>
    </row>
    <row r="279" spans="1:16">
      <c r="A279" s="1" t="s">
        <v>65</v>
      </c>
      <c r="B279" s="1">
        <v>2022</v>
      </c>
      <c r="C279" s="124">
        <v>44675</v>
      </c>
      <c r="D279" s="1" t="s">
        <v>66</v>
      </c>
      <c r="E279" s="42" t="s">
        <v>64</v>
      </c>
      <c r="F279" s="46" t="s">
        <v>541</v>
      </c>
      <c r="G279" t="s">
        <v>101</v>
      </c>
      <c r="H279" t="s">
        <v>102</v>
      </c>
      <c r="I279" s="135">
        <f>(C279-VLOOKUP(G279,Riders!$A$2:$C$1999,2,FALSE))/365</f>
        <v>23.035616438356165</v>
      </c>
      <c r="J279">
        <v>2</v>
      </c>
      <c r="K279">
        <v>2</v>
      </c>
      <c r="L279">
        <v>10.183</v>
      </c>
      <c r="M279" s="136">
        <f>3.6*200/(L279)</f>
        <v>70.706078758715506</v>
      </c>
      <c r="N279">
        <v>2</v>
      </c>
      <c r="O279">
        <v>10.377000000000001</v>
      </c>
      <c r="P279" s="136">
        <f>3.6*200/(O279)</f>
        <v>69.384215091066778</v>
      </c>
    </row>
    <row r="280" spans="1:16">
      <c r="A280" s="1" t="s">
        <v>65</v>
      </c>
      <c r="B280" s="1">
        <v>2022</v>
      </c>
      <c r="C280" s="124">
        <v>44675</v>
      </c>
      <c r="D280" s="1" t="s">
        <v>66</v>
      </c>
      <c r="E280" s="42" t="s">
        <v>64</v>
      </c>
      <c r="F280" s="46" t="s">
        <v>542</v>
      </c>
      <c r="G280" t="s">
        <v>755</v>
      </c>
      <c r="H280" t="s">
        <v>27</v>
      </c>
      <c r="I280" s="135" t="e">
        <f>(C280-VLOOKUP(G280,Riders!$A$2:$C$1999,2,FALSE))/365</f>
        <v>#N/A</v>
      </c>
      <c r="J280">
        <v>3</v>
      </c>
      <c r="K280">
        <v>1</v>
      </c>
    </row>
    <row r="281" spans="1:16">
      <c r="A281" s="1" t="s">
        <v>65</v>
      </c>
      <c r="B281" s="1">
        <v>2022</v>
      </c>
      <c r="C281" s="124">
        <v>44675</v>
      </c>
      <c r="D281" s="1" t="s">
        <v>66</v>
      </c>
      <c r="E281" s="42" t="s">
        <v>64</v>
      </c>
      <c r="F281" s="47" t="s">
        <v>542</v>
      </c>
      <c r="G281" t="s">
        <v>128</v>
      </c>
      <c r="H281" t="s">
        <v>104</v>
      </c>
      <c r="I281" s="135">
        <f>(C281-VLOOKUP(G281,Riders!$A$2:$C$1999,2,FALSE))/365</f>
        <v>23.6</v>
      </c>
      <c r="J281">
        <v>4</v>
      </c>
      <c r="K281">
        <v>2</v>
      </c>
      <c r="L281" t="s">
        <v>759</v>
      </c>
      <c r="O281" t="s">
        <v>759</v>
      </c>
    </row>
    <row r="282" spans="1:16">
      <c r="A282" s="4" t="s">
        <v>182</v>
      </c>
      <c r="B282" s="4">
        <v>2021</v>
      </c>
      <c r="C282" s="5">
        <v>44492</v>
      </c>
      <c r="D282" s="4" t="s">
        <v>20</v>
      </c>
      <c r="E282" s="42" t="s">
        <v>535</v>
      </c>
      <c r="F282">
        <v>1</v>
      </c>
      <c r="G282" t="s">
        <v>202</v>
      </c>
      <c r="H282" t="s">
        <v>46</v>
      </c>
      <c r="J282">
        <v>7</v>
      </c>
      <c r="K282">
        <v>1</v>
      </c>
      <c r="L282">
        <v>10.787000000000001</v>
      </c>
    </row>
    <row r="283" spans="1:16">
      <c r="A283" s="4" t="s">
        <v>182</v>
      </c>
      <c r="B283" s="4">
        <v>2021</v>
      </c>
      <c r="C283" s="5">
        <v>44492</v>
      </c>
      <c r="D283" s="4" t="s">
        <v>20</v>
      </c>
      <c r="E283" s="42" t="s">
        <v>535</v>
      </c>
      <c r="F283">
        <v>1</v>
      </c>
      <c r="G283" t="s">
        <v>803</v>
      </c>
      <c r="H283" t="s">
        <v>56</v>
      </c>
      <c r="J283">
        <v>28</v>
      </c>
      <c r="K283">
        <v>2</v>
      </c>
      <c r="L283">
        <v>10.896000000000001</v>
      </c>
    </row>
    <row r="284" spans="1:16">
      <c r="A284" s="4" t="s">
        <v>182</v>
      </c>
      <c r="B284" s="4">
        <v>2021</v>
      </c>
      <c r="C284" s="5">
        <v>44492</v>
      </c>
      <c r="D284" s="4" t="s">
        <v>20</v>
      </c>
      <c r="E284" s="42" t="s">
        <v>535</v>
      </c>
      <c r="F284">
        <v>2</v>
      </c>
      <c r="G284" t="s">
        <v>22</v>
      </c>
      <c r="H284" t="s">
        <v>23</v>
      </c>
      <c r="J284">
        <v>2</v>
      </c>
      <c r="K284">
        <v>1</v>
      </c>
      <c r="L284">
        <v>10.801</v>
      </c>
    </row>
    <row r="285" spans="1:16">
      <c r="A285" s="4" t="s">
        <v>182</v>
      </c>
      <c r="B285" s="4">
        <v>2021</v>
      </c>
      <c r="C285" s="5">
        <v>44492</v>
      </c>
      <c r="D285" s="4" t="s">
        <v>20</v>
      </c>
      <c r="E285" s="42" t="s">
        <v>535</v>
      </c>
      <c r="F285">
        <v>2</v>
      </c>
      <c r="G285" t="s">
        <v>83</v>
      </c>
      <c r="H285" t="s">
        <v>250</v>
      </c>
      <c r="J285">
        <v>27</v>
      </c>
      <c r="K285">
        <v>2</v>
      </c>
      <c r="L285">
        <v>10.885</v>
      </c>
    </row>
    <row r="286" spans="1:16">
      <c r="A286" s="4" t="s">
        <v>182</v>
      </c>
      <c r="B286" s="4">
        <v>2021</v>
      </c>
      <c r="C286" s="5">
        <v>44492</v>
      </c>
      <c r="D286" s="4" t="s">
        <v>20</v>
      </c>
      <c r="E286" s="42" t="s">
        <v>535</v>
      </c>
      <c r="F286">
        <v>3</v>
      </c>
      <c r="G286" t="s">
        <v>825</v>
      </c>
      <c r="H286" t="s">
        <v>29</v>
      </c>
      <c r="J286">
        <v>4</v>
      </c>
      <c r="K286">
        <v>1</v>
      </c>
      <c r="L286">
        <v>10.179</v>
      </c>
    </row>
    <row r="287" spans="1:16">
      <c r="A287" s="4" t="s">
        <v>182</v>
      </c>
      <c r="B287" s="4">
        <v>2021</v>
      </c>
      <c r="C287" s="5">
        <v>44492</v>
      </c>
      <c r="D287" s="4" t="s">
        <v>20</v>
      </c>
      <c r="E287" s="42" t="s">
        <v>535</v>
      </c>
      <c r="F287">
        <v>3</v>
      </c>
      <c r="G287" t="s">
        <v>838</v>
      </c>
      <c r="H287" t="s">
        <v>56</v>
      </c>
      <c r="J287">
        <v>26</v>
      </c>
      <c r="K287">
        <v>2</v>
      </c>
      <c r="L287">
        <v>10.321</v>
      </c>
    </row>
    <row r="288" spans="1:16">
      <c r="A288" s="4" t="s">
        <v>182</v>
      </c>
      <c r="B288" s="4">
        <v>2021</v>
      </c>
      <c r="C288" s="5">
        <v>44492</v>
      </c>
      <c r="D288" s="4" t="s">
        <v>20</v>
      </c>
      <c r="E288" s="42" t="s">
        <v>535</v>
      </c>
      <c r="F288">
        <v>4</v>
      </c>
      <c r="G288" t="s">
        <v>756</v>
      </c>
      <c r="H288" t="s">
        <v>109</v>
      </c>
      <c r="J288">
        <v>9</v>
      </c>
      <c r="K288">
        <v>1</v>
      </c>
      <c r="L288">
        <v>10.249000000000001</v>
      </c>
    </row>
    <row r="289" spans="1:12">
      <c r="A289" s="4" t="s">
        <v>182</v>
      </c>
      <c r="B289" s="4">
        <v>2021</v>
      </c>
      <c r="C289" s="5">
        <v>44492</v>
      </c>
      <c r="D289" s="4" t="s">
        <v>20</v>
      </c>
      <c r="E289" s="42" t="s">
        <v>535</v>
      </c>
      <c r="F289">
        <v>4</v>
      </c>
      <c r="G289" t="s">
        <v>707</v>
      </c>
      <c r="H289" t="s">
        <v>44</v>
      </c>
      <c r="J289">
        <v>25</v>
      </c>
      <c r="K289">
        <v>2</v>
      </c>
      <c r="L289">
        <v>10.451000000000001</v>
      </c>
    </row>
    <row r="290" spans="1:12">
      <c r="A290" s="4" t="s">
        <v>182</v>
      </c>
      <c r="B290" s="4">
        <v>2021</v>
      </c>
      <c r="C290" s="5">
        <v>44492</v>
      </c>
      <c r="D290" s="4" t="s">
        <v>20</v>
      </c>
      <c r="E290" s="42" t="s">
        <v>535</v>
      </c>
      <c r="F290">
        <v>5</v>
      </c>
      <c r="G290" t="s">
        <v>96</v>
      </c>
      <c r="H290" t="s">
        <v>27</v>
      </c>
      <c r="J290">
        <v>8</v>
      </c>
      <c r="K290">
        <v>1</v>
      </c>
      <c r="L290">
        <v>10.316000000000001</v>
      </c>
    </row>
    <row r="291" spans="1:12">
      <c r="A291" s="4" t="s">
        <v>182</v>
      </c>
      <c r="B291" s="4">
        <v>2021</v>
      </c>
      <c r="C291" s="5">
        <v>44492</v>
      </c>
      <c r="D291" s="4" t="s">
        <v>20</v>
      </c>
      <c r="E291" s="42" t="s">
        <v>535</v>
      </c>
      <c r="F291">
        <v>5</v>
      </c>
      <c r="G291" t="s">
        <v>143</v>
      </c>
      <c r="H291" t="s">
        <v>95</v>
      </c>
      <c r="J291">
        <v>24</v>
      </c>
      <c r="K291">
        <v>2</v>
      </c>
      <c r="L291">
        <v>10.554</v>
      </c>
    </row>
    <row r="292" spans="1:12">
      <c r="A292" s="4" t="s">
        <v>182</v>
      </c>
      <c r="B292" s="4">
        <v>2021</v>
      </c>
      <c r="C292" s="5">
        <v>44492</v>
      </c>
      <c r="D292" s="4" t="s">
        <v>20</v>
      </c>
      <c r="E292" s="42" t="s">
        <v>535</v>
      </c>
      <c r="F292">
        <v>6</v>
      </c>
      <c r="G292" t="s">
        <v>173</v>
      </c>
      <c r="H292" t="s">
        <v>46</v>
      </c>
      <c r="J292">
        <v>10</v>
      </c>
      <c r="K292">
        <v>1</v>
      </c>
      <c r="L292">
        <v>10.542</v>
      </c>
    </row>
    <row r="293" spans="1:12">
      <c r="A293" s="4" t="s">
        <v>182</v>
      </c>
      <c r="B293" s="4">
        <v>2021</v>
      </c>
      <c r="C293" s="5">
        <v>44492</v>
      </c>
      <c r="D293" s="4" t="s">
        <v>20</v>
      </c>
      <c r="E293" s="42" t="s">
        <v>535</v>
      </c>
      <c r="F293">
        <v>6</v>
      </c>
      <c r="G293" t="s">
        <v>115</v>
      </c>
      <c r="H293" t="s">
        <v>116</v>
      </c>
      <c r="J293">
        <v>23</v>
      </c>
      <c r="K293">
        <v>2</v>
      </c>
      <c r="L293">
        <v>10.587</v>
      </c>
    </row>
    <row r="294" spans="1:12">
      <c r="A294" s="4" t="s">
        <v>182</v>
      </c>
      <c r="B294" s="4">
        <v>2021</v>
      </c>
      <c r="C294" s="5">
        <v>44492</v>
      </c>
      <c r="D294" s="4" t="s">
        <v>20</v>
      </c>
      <c r="E294" s="42" t="s">
        <v>535</v>
      </c>
      <c r="F294">
        <v>7</v>
      </c>
      <c r="G294" t="s">
        <v>93</v>
      </c>
      <c r="H294" t="s">
        <v>52</v>
      </c>
      <c r="J294">
        <v>11</v>
      </c>
      <c r="K294">
        <v>1</v>
      </c>
      <c r="L294">
        <v>10.233000000000001</v>
      </c>
    </row>
    <row r="295" spans="1:12">
      <c r="A295" s="4" t="s">
        <v>182</v>
      </c>
      <c r="B295" s="4">
        <v>2021</v>
      </c>
      <c r="C295" s="5">
        <v>44492</v>
      </c>
      <c r="D295" s="4" t="s">
        <v>20</v>
      </c>
      <c r="E295" s="42" t="s">
        <v>535</v>
      </c>
      <c r="F295">
        <v>7</v>
      </c>
      <c r="G295" t="s">
        <v>817</v>
      </c>
      <c r="H295" t="s">
        <v>42</v>
      </c>
      <c r="J295">
        <v>22</v>
      </c>
      <c r="K295">
        <v>2</v>
      </c>
      <c r="L295">
        <v>11.393000000000001</v>
      </c>
    </row>
    <row r="296" spans="1:12">
      <c r="A296" s="4" t="s">
        <v>182</v>
      </c>
      <c r="B296" s="4">
        <v>2021</v>
      </c>
      <c r="C296" s="5">
        <v>44492</v>
      </c>
      <c r="D296" s="4" t="s">
        <v>20</v>
      </c>
      <c r="E296" s="42" t="s">
        <v>535</v>
      </c>
      <c r="F296">
        <v>8</v>
      </c>
      <c r="G296" t="s">
        <v>134</v>
      </c>
      <c r="H296" t="s">
        <v>33</v>
      </c>
      <c r="J296">
        <v>12</v>
      </c>
      <c r="K296">
        <v>1</v>
      </c>
      <c r="L296">
        <v>10.355</v>
      </c>
    </row>
    <row r="297" spans="1:12">
      <c r="A297" s="4" t="s">
        <v>182</v>
      </c>
      <c r="B297" s="4">
        <v>2021</v>
      </c>
      <c r="C297" s="5">
        <v>44492</v>
      </c>
      <c r="D297" s="4" t="s">
        <v>20</v>
      </c>
      <c r="E297" s="42" t="s">
        <v>535</v>
      </c>
      <c r="F297">
        <v>8</v>
      </c>
      <c r="G297" t="s">
        <v>174</v>
      </c>
      <c r="H297" t="s">
        <v>37</v>
      </c>
      <c r="J297">
        <v>21</v>
      </c>
      <c r="K297">
        <v>2</v>
      </c>
      <c r="L297">
        <v>10.516</v>
      </c>
    </row>
    <row r="298" spans="1:12">
      <c r="A298" s="4" t="s">
        <v>182</v>
      </c>
      <c r="B298" s="4">
        <v>2021</v>
      </c>
      <c r="C298" s="5">
        <v>44492</v>
      </c>
      <c r="D298" s="4" t="s">
        <v>20</v>
      </c>
      <c r="E298" s="42" t="s">
        <v>535</v>
      </c>
      <c r="F298">
        <v>9</v>
      </c>
      <c r="G298" t="s">
        <v>802</v>
      </c>
      <c r="H298" t="s">
        <v>29</v>
      </c>
      <c r="J298">
        <v>13</v>
      </c>
      <c r="K298">
        <v>1</v>
      </c>
      <c r="L298">
        <v>10.375</v>
      </c>
    </row>
    <row r="299" spans="1:12">
      <c r="A299" s="4" t="s">
        <v>182</v>
      </c>
      <c r="B299" s="4">
        <v>2021</v>
      </c>
      <c r="C299" s="5">
        <v>44492</v>
      </c>
      <c r="D299" s="4" t="s">
        <v>20</v>
      </c>
      <c r="E299" s="42" t="s">
        <v>535</v>
      </c>
      <c r="F299">
        <v>9</v>
      </c>
      <c r="G299" t="s">
        <v>100</v>
      </c>
      <c r="H299" t="s">
        <v>44</v>
      </c>
      <c r="J299">
        <v>20</v>
      </c>
      <c r="K299">
        <v>2</v>
      </c>
      <c r="L299">
        <v>10.435</v>
      </c>
    </row>
    <row r="300" spans="1:12">
      <c r="A300" s="4" t="s">
        <v>182</v>
      </c>
      <c r="B300" s="4">
        <v>2021</v>
      </c>
      <c r="C300" s="5">
        <v>44492</v>
      </c>
      <c r="D300" s="4" t="s">
        <v>20</v>
      </c>
      <c r="E300" s="42" t="s">
        <v>535</v>
      </c>
      <c r="F300">
        <v>10</v>
      </c>
      <c r="G300" t="s">
        <v>107</v>
      </c>
      <c r="H300" t="s">
        <v>31</v>
      </c>
      <c r="J300">
        <v>14</v>
      </c>
      <c r="K300">
        <v>1</v>
      </c>
      <c r="L300">
        <v>10.131</v>
      </c>
    </row>
    <row r="301" spans="1:12">
      <c r="A301" s="4" t="s">
        <v>182</v>
      </c>
      <c r="B301" s="4">
        <v>2021</v>
      </c>
      <c r="C301" s="5">
        <v>44492</v>
      </c>
      <c r="D301" s="4" t="s">
        <v>20</v>
      </c>
      <c r="E301" s="42" t="s">
        <v>535</v>
      </c>
      <c r="F301">
        <v>10</v>
      </c>
      <c r="G301" t="s">
        <v>98</v>
      </c>
      <c r="H301" t="s">
        <v>31</v>
      </c>
      <c r="J301">
        <v>19</v>
      </c>
      <c r="K301">
        <v>2</v>
      </c>
      <c r="L301">
        <v>10.178000000000001</v>
      </c>
    </row>
    <row r="302" spans="1:12">
      <c r="A302" s="4" t="s">
        <v>182</v>
      </c>
      <c r="B302" s="4">
        <v>2021</v>
      </c>
      <c r="C302" s="5">
        <v>44492</v>
      </c>
      <c r="D302" s="4" t="s">
        <v>20</v>
      </c>
      <c r="E302" s="42" t="s">
        <v>535</v>
      </c>
      <c r="F302">
        <v>11</v>
      </c>
      <c r="G302" t="s">
        <v>125</v>
      </c>
      <c r="H302" t="s">
        <v>113</v>
      </c>
      <c r="J302">
        <v>15</v>
      </c>
      <c r="K302">
        <v>1</v>
      </c>
      <c r="L302">
        <v>10.263999999999999</v>
      </c>
    </row>
    <row r="303" spans="1:12">
      <c r="A303" s="4" t="s">
        <v>182</v>
      </c>
      <c r="B303" s="4">
        <v>2021</v>
      </c>
      <c r="C303" s="5">
        <v>44492</v>
      </c>
      <c r="D303" s="4" t="s">
        <v>20</v>
      </c>
      <c r="E303" s="42" t="s">
        <v>535</v>
      </c>
      <c r="F303">
        <v>11</v>
      </c>
      <c r="G303" t="s">
        <v>239</v>
      </c>
      <c r="H303" t="s">
        <v>185</v>
      </c>
      <c r="J303">
        <v>18</v>
      </c>
      <c r="K303">
        <v>2</v>
      </c>
      <c r="L303">
        <v>10.321</v>
      </c>
    </row>
    <row r="304" spans="1:12">
      <c r="A304" s="4" t="s">
        <v>182</v>
      </c>
      <c r="B304" s="4">
        <v>2021</v>
      </c>
      <c r="C304" s="5">
        <v>44492</v>
      </c>
      <c r="D304" s="4" t="s">
        <v>20</v>
      </c>
      <c r="E304" s="42" t="s">
        <v>535</v>
      </c>
      <c r="F304">
        <v>12</v>
      </c>
      <c r="G304" t="s">
        <v>132</v>
      </c>
      <c r="H304" t="s">
        <v>113</v>
      </c>
      <c r="J304">
        <v>16</v>
      </c>
      <c r="K304">
        <v>1</v>
      </c>
      <c r="L304">
        <v>10.314</v>
      </c>
    </row>
    <row r="305" spans="1:12">
      <c r="A305" s="4" t="s">
        <v>182</v>
      </c>
      <c r="B305" s="4">
        <v>2021</v>
      </c>
      <c r="C305" s="5">
        <v>44492</v>
      </c>
      <c r="D305" s="4" t="s">
        <v>20</v>
      </c>
      <c r="E305" s="42" t="s">
        <v>535</v>
      </c>
      <c r="F305">
        <v>12</v>
      </c>
      <c r="G305" t="s">
        <v>757</v>
      </c>
      <c r="H305" t="s">
        <v>82</v>
      </c>
      <c r="J305">
        <v>17</v>
      </c>
      <c r="K305">
        <v>2</v>
      </c>
      <c r="L305">
        <v>10.385999999999999</v>
      </c>
    </row>
    <row r="306" spans="1:12">
      <c r="A306" s="4" t="s">
        <v>182</v>
      </c>
      <c r="B306" s="4">
        <v>2021</v>
      </c>
      <c r="C306" s="5">
        <v>44492</v>
      </c>
      <c r="D306" s="4" t="s">
        <v>20</v>
      </c>
      <c r="E306" s="42" t="s">
        <v>538</v>
      </c>
      <c r="F306">
        <v>1</v>
      </c>
      <c r="G306" t="s">
        <v>92</v>
      </c>
      <c r="H306" t="s">
        <v>23</v>
      </c>
      <c r="J306">
        <v>1</v>
      </c>
      <c r="K306">
        <v>1</v>
      </c>
      <c r="L306">
        <v>9.9600000000000009</v>
      </c>
    </row>
    <row r="307" spans="1:12">
      <c r="A307" s="4" t="s">
        <v>182</v>
      </c>
      <c r="B307" s="4">
        <v>2021</v>
      </c>
      <c r="C307" s="5">
        <v>44492</v>
      </c>
      <c r="D307" s="4" t="s">
        <v>20</v>
      </c>
      <c r="E307" s="42" t="s">
        <v>538</v>
      </c>
      <c r="F307">
        <v>1</v>
      </c>
      <c r="G307" t="s">
        <v>132</v>
      </c>
      <c r="H307" t="s">
        <v>113</v>
      </c>
      <c r="J307">
        <v>16</v>
      </c>
      <c r="K307">
        <v>2</v>
      </c>
      <c r="L307">
        <v>10.911000000000001</v>
      </c>
    </row>
    <row r="308" spans="1:12">
      <c r="A308" s="4" t="s">
        <v>182</v>
      </c>
      <c r="B308" s="4">
        <v>2021</v>
      </c>
      <c r="C308" s="5">
        <v>44492</v>
      </c>
      <c r="D308" s="4" t="s">
        <v>20</v>
      </c>
      <c r="E308" s="42" t="s">
        <v>538</v>
      </c>
      <c r="F308">
        <v>2</v>
      </c>
      <c r="G308" t="s">
        <v>128</v>
      </c>
      <c r="H308" t="s">
        <v>104</v>
      </c>
      <c r="J308">
        <v>5</v>
      </c>
      <c r="K308">
        <v>1</v>
      </c>
      <c r="L308">
        <v>9.7070000000000007</v>
      </c>
    </row>
    <row r="309" spans="1:12">
      <c r="A309" s="4" t="s">
        <v>182</v>
      </c>
      <c r="B309" s="4">
        <v>2021</v>
      </c>
      <c r="C309" s="5">
        <v>44492</v>
      </c>
      <c r="D309" s="4" t="s">
        <v>20</v>
      </c>
      <c r="E309" s="42" t="s">
        <v>538</v>
      </c>
      <c r="F309">
        <v>2</v>
      </c>
      <c r="G309" t="s">
        <v>125</v>
      </c>
      <c r="H309" t="s">
        <v>113</v>
      </c>
      <c r="J309">
        <v>15</v>
      </c>
      <c r="K309">
        <v>2</v>
      </c>
      <c r="L309">
        <v>10.302000000000001</v>
      </c>
    </row>
    <row r="310" spans="1:12">
      <c r="A310" s="4" t="s">
        <v>182</v>
      </c>
      <c r="B310" s="4">
        <v>2021</v>
      </c>
      <c r="C310" s="5">
        <v>44492</v>
      </c>
      <c r="D310" s="4" t="s">
        <v>20</v>
      </c>
      <c r="E310" s="42" t="s">
        <v>538</v>
      </c>
      <c r="F310">
        <v>3</v>
      </c>
      <c r="G310" t="s">
        <v>844</v>
      </c>
      <c r="H310" t="s">
        <v>185</v>
      </c>
      <c r="J310">
        <v>6</v>
      </c>
      <c r="K310">
        <v>1</v>
      </c>
      <c r="L310">
        <v>10.147</v>
      </c>
    </row>
    <row r="311" spans="1:12">
      <c r="A311" s="4" t="s">
        <v>182</v>
      </c>
      <c r="B311" s="4">
        <v>2021</v>
      </c>
      <c r="C311" s="5">
        <v>44492</v>
      </c>
      <c r="D311" s="4" t="s">
        <v>20</v>
      </c>
      <c r="E311" s="42" t="s">
        <v>538</v>
      </c>
      <c r="F311">
        <v>3</v>
      </c>
      <c r="G311" t="s">
        <v>107</v>
      </c>
      <c r="H311" t="s">
        <v>31</v>
      </c>
      <c r="J311">
        <v>14</v>
      </c>
      <c r="K311">
        <v>2</v>
      </c>
      <c r="L311">
        <v>10.168000000000001</v>
      </c>
    </row>
    <row r="312" spans="1:12">
      <c r="A312" s="4" t="s">
        <v>182</v>
      </c>
      <c r="B312" s="4">
        <v>2021</v>
      </c>
      <c r="C312" s="5">
        <v>44492</v>
      </c>
      <c r="D312" s="4" t="s">
        <v>20</v>
      </c>
      <c r="E312" s="42" t="s">
        <v>538</v>
      </c>
      <c r="F312">
        <v>4</v>
      </c>
      <c r="G312" t="s">
        <v>755</v>
      </c>
      <c r="H312" t="s">
        <v>27</v>
      </c>
      <c r="J312">
        <v>3</v>
      </c>
      <c r="K312">
        <v>1</v>
      </c>
      <c r="L312">
        <v>9.9689999999999994</v>
      </c>
    </row>
    <row r="313" spans="1:12">
      <c r="A313" s="4" t="s">
        <v>182</v>
      </c>
      <c r="B313" s="4">
        <v>2021</v>
      </c>
      <c r="C313" s="5">
        <v>44492</v>
      </c>
      <c r="D313" s="4" t="s">
        <v>20</v>
      </c>
      <c r="E313" s="42" t="s">
        <v>538</v>
      </c>
      <c r="F313">
        <v>4</v>
      </c>
      <c r="G313" t="s">
        <v>802</v>
      </c>
      <c r="H313" t="s">
        <v>29</v>
      </c>
      <c r="J313">
        <v>13</v>
      </c>
      <c r="K313">
        <v>2</v>
      </c>
      <c r="L313">
        <v>10.190999999999999</v>
      </c>
    </row>
    <row r="314" spans="1:12">
      <c r="A314" s="4" t="s">
        <v>182</v>
      </c>
      <c r="B314" s="4">
        <v>2021</v>
      </c>
      <c r="C314" s="5">
        <v>44492</v>
      </c>
      <c r="D314" s="4" t="s">
        <v>20</v>
      </c>
      <c r="E314" s="42" t="s">
        <v>538</v>
      </c>
      <c r="F314">
        <v>5</v>
      </c>
      <c r="G314" t="s">
        <v>202</v>
      </c>
      <c r="H314" t="s">
        <v>46</v>
      </c>
      <c r="J314">
        <v>7</v>
      </c>
      <c r="K314">
        <v>1</v>
      </c>
      <c r="L314">
        <v>10.255000000000001</v>
      </c>
    </row>
    <row r="315" spans="1:12">
      <c r="A315" s="4" t="s">
        <v>182</v>
      </c>
      <c r="B315" s="4">
        <v>2021</v>
      </c>
      <c r="C315" s="5">
        <v>44492</v>
      </c>
      <c r="D315" s="4" t="s">
        <v>20</v>
      </c>
      <c r="E315" s="42" t="s">
        <v>538</v>
      </c>
      <c r="F315">
        <v>5</v>
      </c>
      <c r="G315" t="s">
        <v>134</v>
      </c>
      <c r="H315" t="s">
        <v>33</v>
      </c>
      <c r="J315">
        <v>12</v>
      </c>
      <c r="K315">
        <v>2</v>
      </c>
      <c r="L315">
        <v>10.314</v>
      </c>
    </row>
    <row r="316" spans="1:12">
      <c r="A316" s="4" t="s">
        <v>182</v>
      </c>
      <c r="B316" s="4">
        <v>2021</v>
      </c>
      <c r="C316" s="5">
        <v>44492</v>
      </c>
      <c r="D316" s="4" t="s">
        <v>20</v>
      </c>
      <c r="E316" s="42" t="s">
        <v>538</v>
      </c>
      <c r="F316">
        <v>6</v>
      </c>
      <c r="G316" t="s">
        <v>22</v>
      </c>
      <c r="H316" t="s">
        <v>23</v>
      </c>
      <c r="J316">
        <v>2</v>
      </c>
      <c r="K316">
        <v>1</v>
      </c>
      <c r="L316">
        <v>10.509</v>
      </c>
    </row>
    <row r="317" spans="1:12">
      <c r="A317" s="4" t="s">
        <v>182</v>
      </c>
      <c r="B317" s="4">
        <v>2021</v>
      </c>
      <c r="C317" s="5">
        <v>44492</v>
      </c>
      <c r="D317" s="4" t="s">
        <v>20</v>
      </c>
      <c r="E317" s="42" t="s">
        <v>538</v>
      </c>
      <c r="F317">
        <v>6</v>
      </c>
      <c r="G317" t="s">
        <v>93</v>
      </c>
      <c r="H317" t="s">
        <v>52</v>
      </c>
      <c r="J317">
        <v>11</v>
      </c>
      <c r="K317">
        <v>2</v>
      </c>
      <c r="L317">
        <v>10.614000000000001</v>
      </c>
    </row>
    <row r="318" spans="1:12">
      <c r="A318" s="4" t="s">
        <v>182</v>
      </c>
      <c r="B318" s="4">
        <v>2021</v>
      </c>
      <c r="C318" s="5">
        <v>44492</v>
      </c>
      <c r="D318" s="4" t="s">
        <v>20</v>
      </c>
      <c r="E318" s="42" t="s">
        <v>538</v>
      </c>
      <c r="F318">
        <v>7</v>
      </c>
      <c r="G318" t="s">
        <v>825</v>
      </c>
      <c r="H318" t="s">
        <v>29</v>
      </c>
      <c r="J318">
        <v>4</v>
      </c>
      <c r="K318">
        <v>1</v>
      </c>
      <c r="L318">
        <v>9.9689999999999994</v>
      </c>
    </row>
    <row r="319" spans="1:12">
      <c r="A319" s="4" t="s">
        <v>182</v>
      </c>
      <c r="B319" s="4">
        <v>2021</v>
      </c>
      <c r="C319" s="5">
        <v>44492</v>
      </c>
      <c r="D319" s="4" t="s">
        <v>20</v>
      </c>
      <c r="E319" s="42" t="s">
        <v>538</v>
      </c>
      <c r="F319">
        <v>7</v>
      </c>
      <c r="G319" t="s">
        <v>173</v>
      </c>
      <c r="H319" t="s">
        <v>46</v>
      </c>
      <c r="J319">
        <v>10</v>
      </c>
      <c r="K319">
        <v>2</v>
      </c>
      <c r="L319">
        <v>10.889999999999999</v>
      </c>
    </row>
    <row r="320" spans="1:12">
      <c r="A320" s="4" t="s">
        <v>182</v>
      </c>
      <c r="B320" s="4">
        <v>2021</v>
      </c>
      <c r="C320" s="5">
        <v>44492</v>
      </c>
      <c r="D320" s="4" t="s">
        <v>20</v>
      </c>
      <c r="E320" s="42" t="s">
        <v>538</v>
      </c>
      <c r="F320">
        <v>8</v>
      </c>
      <c r="G320" t="s">
        <v>96</v>
      </c>
      <c r="H320" t="s">
        <v>27</v>
      </c>
      <c r="J320">
        <v>8</v>
      </c>
      <c r="K320">
        <v>1</v>
      </c>
      <c r="L320">
        <v>9.9849999999999994</v>
      </c>
    </row>
    <row r="321" spans="1:18">
      <c r="A321" s="4" t="s">
        <v>182</v>
      </c>
      <c r="B321" s="4">
        <v>2021</v>
      </c>
      <c r="C321" s="5">
        <v>44492</v>
      </c>
      <c r="D321" s="4" t="s">
        <v>20</v>
      </c>
      <c r="E321" s="42" t="s">
        <v>538</v>
      </c>
      <c r="F321">
        <v>8</v>
      </c>
      <c r="G321" t="s">
        <v>756</v>
      </c>
      <c r="H321" t="s">
        <v>109</v>
      </c>
      <c r="J321">
        <v>9</v>
      </c>
      <c r="K321">
        <v>2</v>
      </c>
      <c r="L321">
        <v>10.099</v>
      </c>
    </row>
    <row r="322" spans="1:18">
      <c r="A322" s="4" t="s">
        <v>182</v>
      </c>
      <c r="B322" s="4">
        <v>2021</v>
      </c>
      <c r="C322" s="5">
        <v>44492</v>
      </c>
      <c r="D322" s="4" t="s">
        <v>20</v>
      </c>
      <c r="E322" s="42" t="s">
        <v>539</v>
      </c>
      <c r="F322">
        <v>1</v>
      </c>
      <c r="G322" t="s">
        <v>92</v>
      </c>
      <c r="H322" t="s">
        <v>23</v>
      </c>
      <c r="J322">
        <v>1</v>
      </c>
      <c r="K322">
        <v>1</v>
      </c>
      <c r="L322">
        <v>10.058</v>
      </c>
      <c r="N322">
        <v>1</v>
      </c>
      <c r="O322">
        <v>9.9309999999999992</v>
      </c>
    </row>
    <row r="323" spans="1:18">
      <c r="A323" s="4" t="s">
        <v>182</v>
      </c>
      <c r="B323" s="4">
        <v>2021</v>
      </c>
      <c r="C323" s="5">
        <v>44492</v>
      </c>
      <c r="D323" s="4" t="s">
        <v>20</v>
      </c>
      <c r="E323" s="42" t="s">
        <v>539</v>
      </c>
      <c r="F323">
        <v>1</v>
      </c>
      <c r="G323" t="s">
        <v>96</v>
      </c>
      <c r="H323" t="s">
        <v>27</v>
      </c>
      <c r="J323">
        <v>8</v>
      </c>
      <c r="K323">
        <v>2</v>
      </c>
      <c r="L323">
        <v>10.17</v>
      </c>
      <c r="N323">
        <v>2</v>
      </c>
      <c r="O323">
        <v>11.412999999999998</v>
      </c>
    </row>
    <row r="324" spans="1:18">
      <c r="A324" s="4" t="s">
        <v>182</v>
      </c>
      <c r="B324" s="4">
        <v>2021</v>
      </c>
      <c r="C324" s="5">
        <v>44492</v>
      </c>
      <c r="D324" s="4" t="s">
        <v>20</v>
      </c>
      <c r="E324" s="42" t="s">
        <v>539</v>
      </c>
      <c r="F324">
        <v>2</v>
      </c>
      <c r="G324" t="s">
        <v>825</v>
      </c>
      <c r="H324" t="s">
        <v>29</v>
      </c>
      <c r="J324">
        <v>4</v>
      </c>
      <c r="K324">
        <v>2</v>
      </c>
      <c r="L324">
        <v>10.58</v>
      </c>
      <c r="N324">
        <v>1</v>
      </c>
      <c r="O324">
        <v>10.042999999999999</v>
      </c>
      <c r="Q324">
        <v>1</v>
      </c>
      <c r="R324">
        <v>10.002000000000001</v>
      </c>
    </row>
    <row r="325" spans="1:18">
      <c r="A325" s="4" t="s">
        <v>182</v>
      </c>
      <c r="B325" s="4">
        <v>2021</v>
      </c>
      <c r="C325" s="5">
        <v>44492</v>
      </c>
      <c r="D325" s="4" t="s">
        <v>20</v>
      </c>
      <c r="E325" s="42" t="s">
        <v>539</v>
      </c>
      <c r="F325">
        <v>2</v>
      </c>
      <c r="G325" t="s">
        <v>128</v>
      </c>
      <c r="H325" t="s">
        <v>104</v>
      </c>
      <c r="J325">
        <v>5</v>
      </c>
      <c r="K325">
        <v>1</v>
      </c>
      <c r="L325">
        <v>9.8079999999999998</v>
      </c>
      <c r="N325">
        <v>2</v>
      </c>
      <c r="O325">
        <v>10.052</v>
      </c>
      <c r="Q325">
        <v>2</v>
      </c>
      <c r="R325">
        <v>10.039000000000001</v>
      </c>
    </row>
    <row r="326" spans="1:18">
      <c r="A326" s="4" t="s">
        <v>182</v>
      </c>
      <c r="B326" s="4">
        <v>2021</v>
      </c>
      <c r="C326" s="5">
        <v>44492</v>
      </c>
      <c r="D326" s="4" t="s">
        <v>20</v>
      </c>
      <c r="E326" s="42" t="s">
        <v>539</v>
      </c>
      <c r="F326">
        <v>3</v>
      </c>
      <c r="G326" t="s">
        <v>22</v>
      </c>
      <c r="H326" t="s">
        <v>23</v>
      </c>
      <c r="J326">
        <v>2</v>
      </c>
      <c r="K326">
        <v>2</v>
      </c>
      <c r="L326">
        <v>9.879999999999999</v>
      </c>
      <c r="N326">
        <v>1</v>
      </c>
      <c r="O326">
        <v>9.9909999999999997</v>
      </c>
      <c r="Q326">
        <v>1</v>
      </c>
      <c r="R326">
        <v>9.8770000000000007</v>
      </c>
    </row>
    <row r="327" spans="1:18">
      <c r="A327" s="4" t="s">
        <v>182</v>
      </c>
      <c r="B327" s="4">
        <v>2021</v>
      </c>
      <c r="C327" s="5">
        <v>44492</v>
      </c>
      <c r="D327" s="4" t="s">
        <v>20</v>
      </c>
      <c r="E327" s="42" t="s">
        <v>539</v>
      </c>
      <c r="F327">
        <v>3</v>
      </c>
      <c r="G327" t="s">
        <v>844</v>
      </c>
      <c r="H327" t="s">
        <v>185</v>
      </c>
      <c r="J327">
        <v>6</v>
      </c>
      <c r="K327">
        <v>1</v>
      </c>
      <c r="L327">
        <v>9.8789999999999996</v>
      </c>
      <c r="N327">
        <v>2</v>
      </c>
      <c r="O327">
        <v>10.145999999999999</v>
      </c>
      <c r="Q327">
        <v>2</v>
      </c>
      <c r="R327">
        <v>10.223000000000001</v>
      </c>
    </row>
    <row r="328" spans="1:18">
      <c r="A328" s="4" t="s">
        <v>182</v>
      </c>
      <c r="B328" s="4">
        <v>2021</v>
      </c>
      <c r="C328" s="5">
        <v>44492</v>
      </c>
      <c r="D328" s="4" t="s">
        <v>20</v>
      </c>
      <c r="E328" s="42" t="s">
        <v>539</v>
      </c>
      <c r="F328">
        <v>4</v>
      </c>
      <c r="G328" t="s">
        <v>755</v>
      </c>
      <c r="H328" t="s">
        <v>27</v>
      </c>
      <c r="J328">
        <v>3</v>
      </c>
      <c r="K328">
        <v>1</v>
      </c>
      <c r="L328">
        <v>10.159000000000001</v>
      </c>
      <c r="N328">
        <v>1</v>
      </c>
      <c r="O328">
        <v>9.9830000000000005</v>
      </c>
    </row>
    <row r="329" spans="1:18">
      <c r="A329" s="4" t="s">
        <v>182</v>
      </c>
      <c r="B329" s="4">
        <v>2021</v>
      </c>
      <c r="C329" s="5">
        <v>44492</v>
      </c>
      <c r="D329" s="4" t="s">
        <v>20</v>
      </c>
      <c r="E329" s="42" t="s">
        <v>539</v>
      </c>
      <c r="F329">
        <v>4</v>
      </c>
      <c r="G329" t="s">
        <v>202</v>
      </c>
      <c r="H329" t="s">
        <v>46</v>
      </c>
      <c r="J329">
        <v>7</v>
      </c>
      <c r="K329">
        <v>2</v>
      </c>
      <c r="L329">
        <v>10.260000000000002</v>
      </c>
      <c r="N329">
        <v>2</v>
      </c>
      <c r="O329">
        <v>10.835000000000001</v>
      </c>
    </row>
    <row r="330" spans="1:18">
      <c r="A330" s="4" t="s">
        <v>182</v>
      </c>
      <c r="B330" s="4">
        <v>2021</v>
      </c>
      <c r="C330" s="5">
        <v>44493</v>
      </c>
      <c r="D330" s="4" t="s">
        <v>20</v>
      </c>
      <c r="E330" s="42" t="s">
        <v>540</v>
      </c>
      <c r="F330">
        <v>1</v>
      </c>
      <c r="G330" t="s">
        <v>92</v>
      </c>
      <c r="H330" t="s">
        <v>23</v>
      </c>
      <c r="J330">
        <v>1</v>
      </c>
      <c r="K330">
        <v>1</v>
      </c>
      <c r="L330">
        <v>9.9920000000000009</v>
      </c>
      <c r="N330">
        <v>1</v>
      </c>
      <c r="O330">
        <v>9.8520000000000003</v>
      </c>
    </row>
    <row r="331" spans="1:18">
      <c r="A331" s="4" t="s">
        <v>182</v>
      </c>
      <c r="B331" s="4">
        <v>2021</v>
      </c>
      <c r="C331" s="5">
        <v>44493</v>
      </c>
      <c r="D331" s="4" t="s">
        <v>20</v>
      </c>
      <c r="E331" s="42" t="s">
        <v>540</v>
      </c>
      <c r="F331">
        <v>1</v>
      </c>
      <c r="G331" t="s">
        <v>755</v>
      </c>
      <c r="H331" t="s">
        <v>27</v>
      </c>
      <c r="J331">
        <v>3</v>
      </c>
      <c r="K331">
        <v>2</v>
      </c>
      <c r="L331">
        <v>10.079000000000001</v>
      </c>
      <c r="N331">
        <v>2</v>
      </c>
      <c r="O331">
        <v>10.1</v>
      </c>
    </row>
    <row r="332" spans="1:18">
      <c r="A332" s="4" t="s">
        <v>182</v>
      </c>
      <c r="B332" s="4">
        <v>2021</v>
      </c>
      <c r="C332" s="5">
        <v>44493</v>
      </c>
      <c r="D332" s="4" t="s">
        <v>20</v>
      </c>
      <c r="E332" s="42" t="s">
        <v>540</v>
      </c>
      <c r="F332">
        <v>2</v>
      </c>
      <c r="G332" t="s">
        <v>22</v>
      </c>
      <c r="H332" t="s">
        <v>23</v>
      </c>
      <c r="J332">
        <v>2</v>
      </c>
      <c r="K332">
        <v>2</v>
      </c>
      <c r="L332">
        <v>12.686</v>
      </c>
      <c r="N332">
        <v>1</v>
      </c>
      <c r="O332">
        <v>10.031000000000001</v>
      </c>
      <c r="Q332">
        <v>1</v>
      </c>
      <c r="R332">
        <v>9.8829999999999991</v>
      </c>
    </row>
    <row r="333" spans="1:18">
      <c r="A333" s="4" t="s">
        <v>182</v>
      </c>
      <c r="B333" s="4">
        <v>2021</v>
      </c>
      <c r="C333" s="5">
        <v>44493</v>
      </c>
      <c r="D333" s="4" t="s">
        <v>20</v>
      </c>
      <c r="E333" s="42" t="s">
        <v>540</v>
      </c>
      <c r="F333">
        <v>2</v>
      </c>
      <c r="G333" t="s">
        <v>825</v>
      </c>
      <c r="H333" t="s">
        <v>29</v>
      </c>
      <c r="J333">
        <v>4</v>
      </c>
      <c r="K333">
        <v>1</v>
      </c>
      <c r="L333">
        <v>10.193</v>
      </c>
      <c r="N333">
        <v>2</v>
      </c>
      <c r="O333">
        <v>10.127000000000001</v>
      </c>
      <c r="Q333">
        <v>2</v>
      </c>
      <c r="R333">
        <v>9.968</v>
      </c>
    </row>
    <row r="334" spans="1:18">
      <c r="A334" s="4" t="s">
        <v>182</v>
      </c>
      <c r="B334" s="4">
        <v>2021</v>
      </c>
      <c r="C334" s="5">
        <v>44493</v>
      </c>
      <c r="D334" s="4" t="s">
        <v>20</v>
      </c>
      <c r="E334" s="42" t="s">
        <v>64</v>
      </c>
      <c r="F334" s="70" t="s">
        <v>541</v>
      </c>
      <c r="G334" t="s">
        <v>92</v>
      </c>
      <c r="H334" t="s">
        <v>23</v>
      </c>
      <c r="J334">
        <v>1</v>
      </c>
      <c r="K334">
        <v>1</v>
      </c>
      <c r="L334">
        <v>9.8810000000000002</v>
      </c>
      <c r="N334">
        <v>1</v>
      </c>
      <c r="O334">
        <v>9.9770000000000003</v>
      </c>
    </row>
    <row r="335" spans="1:18">
      <c r="A335" s="4" t="s">
        <v>182</v>
      </c>
      <c r="B335" s="4">
        <v>2021</v>
      </c>
      <c r="C335" s="5">
        <v>44493</v>
      </c>
      <c r="D335" s="4" t="s">
        <v>20</v>
      </c>
      <c r="E335" s="42" t="s">
        <v>64</v>
      </c>
      <c r="F335" s="70" t="s">
        <v>541</v>
      </c>
      <c r="G335" t="s">
        <v>22</v>
      </c>
      <c r="H335" t="s">
        <v>23</v>
      </c>
      <c r="J335">
        <v>2</v>
      </c>
      <c r="K335">
        <v>2</v>
      </c>
      <c r="L335">
        <v>10.032999999999999</v>
      </c>
      <c r="N335">
        <v>2</v>
      </c>
      <c r="O335">
        <v>10.155000000000001</v>
      </c>
    </row>
    <row r="336" spans="1:18">
      <c r="A336" s="4" t="s">
        <v>182</v>
      </c>
      <c r="B336" s="4">
        <v>2021</v>
      </c>
      <c r="C336" s="5">
        <v>44493</v>
      </c>
      <c r="D336" s="4" t="s">
        <v>20</v>
      </c>
      <c r="E336" s="42" t="s">
        <v>64</v>
      </c>
      <c r="F336" s="70" t="s">
        <v>542</v>
      </c>
      <c r="G336" t="s">
        <v>755</v>
      </c>
      <c r="H336" t="s">
        <v>27</v>
      </c>
      <c r="J336">
        <v>3</v>
      </c>
      <c r="K336">
        <v>1</v>
      </c>
      <c r="L336">
        <v>10.234999999999999</v>
      </c>
      <c r="N336">
        <v>2</v>
      </c>
      <c r="O336">
        <v>10.172000000000001</v>
      </c>
    </row>
    <row r="337" spans="1:15">
      <c r="A337" s="4" t="s">
        <v>182</v>
      </c>
      <c r="B337" s="4">
        <v>2021</v>
      </c>
      <c r="C337" s="5">
        <v>44493</v>
      </c>
      <c r="D337" s="4" t="s">
        <v>20</v>
      </c>
      <c r="E337" s="42" t="s">
        <v>64</v>
      </c>
      <c r="F337" s="70" t="s">
        <v>542</v>
      </c>
      <c r="G337" t="s">
        <v>825</v>
      </c>
      <c r="H337" t="s">
        <v>29</v>
      </c>
      <c r="J337">
        <v>4</v>
      </c>
      <c r="K337">
        <v>2</v>
      </c>
      <c r="L337" t="s">
        <v>536</v>
      </c>
      <c r="N337">
        <v>1</v>
      </c>
      <c r="O337">
        <v>10.137</v>
      </c>
    </row>
    <row r="338" spans="1:15">
      <c r="A338" s="1" t="s">
        <v>139</v>
      </c>
      <c r="B338" s="1">
        <v>2021</v>
      </c>
      <c r="C338" s="2">
        <v>44451</v>
      </c>
      <c r="D338" s="1" t="s">
        <v>66</v>
      </c>
      <c r="E338" s="42" t="s">
        <v>535</v>
      </c>
      <c r="F338">
        <v>1</v>
      </c>
      <c r="G338" t="s">
        <v>41</v>
      </c>
      <c r="H338" t="s">
        <v>42</v>
      </c>
      <c r="J338">
        <v>11</v>
      </c>
      <c r="K338">
        <v>1</v>
      </c>
      <c r="L338">
        <v>10.657</v>
      </c>
    </row>
    <row r="339" spans="1:15">
      <c r="A339" s="1" t="s">
        <v>139</v>
      </c>
      <c r="B339" s="1">
        <v>2021</v>
      </c>
      <c r="C339" s="2">
        <v>44451</v>
      </c>
      <c r="D339" s="1" t="s">
        <v>66</v>
      </c>
      <c r="E339" s="42" t="s">
        <v>535</v>
      </c>
      <c r="F339">
        <v>1</v>
      </c>
      <c r="G339" t="s">
        <v>884</v>
      </c>
      <c r="H339" t="s">
        <v>889</v>
      </c>
      <c r="J339">
        <v>22</v>
      </c>
      <c r="K339">
        <v>2</v>
      </c>
      <c r="L339">
        <v>11.356</v>
      </c>
    </row>
    <row r="340" spans="1:15">
      <c r="A340" s="1" t="s">
        <v>139</v>
      </c>
      <c r="B340" s="1">
        <v>2021</v>
      </c>
      <c r="C340" s="2">
        <v>44451</v>
      </c>
      <c r="D340" s="1" t="s">
        <v>66</v>
      </c>
      <c r="E340" s="42" t="s">
        <v>535</v>
      </c>
      <c r="F340">
        <v>2</v>
      </c>
      <c r="G340" t="s">
        <v>71</v>
      </c>
      <c r="H340" t="s">
        <v>61</v>
      </c>
      <c r="J340">
        <v>12</v>
      </c>
      <c r="K340">
        <v>1</v>
      </c>
      <c r="L340">
        <v>10.492000000000001</v>
      </c>
    </row>
    <row r="341" spans="1:15">
      <c r="A341" s="1" t="s">
        <v>139</v>
      </c>
      <c r="B341" s="1">
        <v>2021</v>
      </c>
      <c r="C341" s="2">
        <v>44451</v>
      </c>
      <c r="D341" s="1" t="s">
        <v>66</v>
      </c>
      <c r="E341" s="42" t="s">
        <v>535</v>
      </c>
      <c r="F341">
        <v>2</v>
      </c>
      <c r="G341" t="s">
        <v>146</v>
      </c>
      <c r="H341" t="s">
        <v>147</v>
      </c>
      <c r="J341">
        <v>21</v>
      </c>
      <c r="K341">
        <v>2</v>
      </c>
      <c r="L341">
        <v>10.826000000000001</v>
      </c>
    </row>
    <row r="342" spans="1:15">
      <c r="A342" s="1" t="s">
        <v>139</v>
      </c>
      <c r="B342" s="1">
        <v>2021</v>
      </c>
      <c r="C342" s="2">
        <v>44451</v>
      </c>
      <c r="D342" s="1" t="s">
        <v>66</v>
      </c>
      <c r="E342" s="42" t="s">
        <v>535</v>
      </c>
      <c r="F342">
        <v>3</v>
      </c>
      <c r="G342" t="s">
        <v>838</v>
      </c>
      <c r="H342" t="s">
        <v>56</v>
      </c>
      <c r="J342">
        <v>13</v>
      </c>
      <c r="K342">
        <v>1</v>
      </c>
      <c r="L342">
        <v>10.712</v>
      </c>
    </row>
    <row r="343" spans="1:15">
      <c r="A343" s="1" t="s">
        <v>139</v>
      </c>
      <c r="B343" s="1">
        <v>2021</v>
      </c>
      <c r="C343" s="2">
        <v>44451</v>
      </c>
      <c r="D343" s="1" t="s">
        <v>66</v>
      </c>
      <c r="E343" s="42" t="s">
        <v>535</v>
      </c>
      <c r="F343">
        <v>3</v>
      </c>
      <c r="G343" t="s">
        <v>888</v>
      </c>
      <c r="H343" t="s">
        <v>889</v>
      </c>
      <c r="J343">
        <v>20</v>
      </c>
      <c r="K343">
        <v>2</v>
      </c>
      <c r="L343">
        <v>10.722999999999999</v>
      </c>
    </row>
    <row r="344" spans="1:15">
      <c r="A344" s="1" t="s">
        <v>139</v>
      </c>
      <c r="B344" s="1">
        <v>2021</v>
      </c>
      <c r="C344" s="2">
        <v>44451</v>
      </c>
      <c r="D344" s="1" t="s">
        <v>66</v>
      </c>
      <c r="E344" s="42" t="s">
        <v>535</v>
      </c>
      <c r="F344">
        <v>4</v>
      </c>
      <c r="G344" t="s">
        <v>816</v>
      </c>
      <c r="H344" t="s">
        <v>42</v>
      </c>
      <c r="J344">
        <v>14</v>
      </c>
      <c r="K344">
        <v>1</v>
      </c>
      <c r="L344">
        <v>10.946999999999999</v>
      </c>
    </row>
    <row r="345" spans="1:15">
      <c r="A345" s="1" t="s">
        <v>139</v>
      </c>
      <c r="B345" s="1">
        <v>2021</v>
      </c>
      <c r="C345" s="2">
        <v>44451</v>
      </c>
      <c r="D345" s="1" t="s">
        <v>66</v>
      </c>
      <c r="E345" s="42" t="s">
        <v>535</v>
      </c>
      <c r="F345">
        <v>4</v>
      </c>
      <c r="G345" t="s">
        <v>854</v>
      </c>
      <c r="H345" t="s">
        <v>207</v>
      </c>
      <c r="J345">
        <v>19</v>
      </c>
      <c r="K345">
        <v>2</v>
      </c>
      <c r="L345">
        <v>10.997</v>
      </c>
    </row>
    <row r="346" spans="1:15">
      <c r="A346" s="1" t="s">
        <v>139</v>
      </c>
      <c r="B346" s="1">
        <v>2021</v>
      </c>
      <c r="C346" s="2">
        <v>44451</v>
      </c>
      <c r="D346" s="1" t="s">
        <v>66</v>
      </c>
      <c r="E346" s="42" t="s">
        <v>535</v>
      </c>
      <c r="F346">
        <v>5</v>
      </c>
      <c r="G346" t="s">
        <v>111</v>
      </c>
      <c r="H346" t="s">
        <v>61</v>
      </c>
      <c r="J346">
        <v>15</v>
      </c>
      <c r="K346">
        <v>1</v>
      </c>
      <c r="L346">
        <v>10.92</v>
      </c>
    </row>
    <row r="347" spans="1:15">
      <c r="A347" s="1" t="s">
        <v>139</v>
      </c>
      <c r="B347" s="1">
        <v>2021</v>
      </c>
      <c r="C347" s="2">
        <v>44451</v>
      </c>
      <c r="D347" s="1" t="s">
        <v>66</v>
      </c>
      <c r="E347" s="42" t="s">
        <v>535</v>
      </c>
      <c r="F347">
        <v>5</v>
      </c>
      <c r="G347" t="s">
        <v>138</v>
      </c>
      <c r="H347" t="s">
        <v>104</v>
      </c>
      <c r="J347">
        <v>18</v>
      </c>
      <c r="K347">
        <v>2</v>
      </c>
      <c r="L347">
        <v>10.968</v>
      </c>
    </row>
    <row r="348" spans="1:15">
      <c r="A348" s="1" t="s">
        <v>139</v>
      </c>
      <c r="B348" s="1">
        <v>2021</v>
      </c>
      <c r="C348" s="2">
        <v>44451</v>
      </c>
      <c r="D348" s="1" t="s">
        <v>66</v>
      </c>
      <c r="E348" s="42" t="s">
        <v>535</v>
      </c>
      <c r="F348">
        <v>6</v>
      </c>
      <c r="G348" t="s">
        <v>887</v>
      </c>
      <c r="H348" t="s">
        <v>52</v>
      </c>
      <c r="J348">
        <v>16</v>
      </c>
      <c r="K348">
        <v>1</v>
      </c>
      <c r="L348">
        <v>10.752000000000001</v>
      </c>
    </row>
    <row r="349" spans="1:15">
      <c r="A349" s="1" t="s">
        <v>139</v>
      </c>
      <c r="B349" s="1">
        <v>2021</v>
      </c>
      <c r="C349" s="2">
        <v>44451</v>
      </c>
      <c r="D349" s="1" t="s">
        <v>66</v>
      </c>
      <c r="E349" s="42" t="s">
        <v>535</v>
      </c>
      <c r="F349">
        <v>6</v>
      </c>
      <c r="G349" t="s">
        <v>803</v>
      </c>
      <c r="H349" t="s">
        <v>56</v>
      </c>
      <c r="J349">
        <v>17</v>
      </c>
      <c r="K349">
        <v>2</v>
      </c>
      <c r="L349" t="s">
        <v>536</v>
      </c>
    </row>
    <row r="350" spans="1:15">
      <c r="A350" s="1" t="s">
        <v>139</v>
      </c>
      <c r="B350" s="1">
        <v>2021</v>
      </c>
      <c r="C350" s="2">
        <v>44451</v>
      </c>
      <c r="D350" s="1" t="s">
        <v>66</v>
      </c>
      <c r="E350" s="42" t="s">
        <v>538</v>
      </c>
      <c r="F350">
        <v>1</v>
      </c>
      <c r="G350" t="s">
        <v>128</v>
      </c>
      <c r="H350" t="s">
        <v>104</v>
      </c>
      <c r="J350">
        <v>1</v>
      </c>
      <c r="K350">
        <v>1</v>
      </c>
      <c r="L350">
        <v>10.449</v>
      </c>
    </row>
    <row r="351" spans="1:15">
      <c r="A351" s="1" t="s">
        <v>139</v>
      </c>
      <c r="B351" s="1">
        <v>2021</v>
      </c>
      <c r="C351" s="2">
        <v>44451</v>
      </c>
      <c r="D351" s="1" t="s">
        <v>66</v>
      </c>
      <c r="E351" s="42" t="s">
        <v>538</v>
      </c>
      <c r="F351">
        <v>1</v>
      </c>
      <c r="G351" t="s">
        <v>887</v>
      </c>
      <c r="H351" t="s">
        <v>52</v>
      </c>
      <c r="J351">
        <v>16</v>
      </c>
      <c r="K351">
        <v>2</v>
      </c>
      <c r="L351">
        <v>10.747999999999999</v>
      </c>
    </row>
    <row r="352" spans="1:15">
      <c r="A352" s="1" t="s">
        <v>139</v>
      </c>
      <c r="B352" s="1">
        <v>2021</v>
      </c>
      <c r="C352" s="2">
        <v>44451</v>
      </c>
      <c r="D352" s="1" t="s">
        <v>66</v>
      </c>
      <c r="E352" s="42" t="s">
        <v>538</v>
      </c>
      <c r="F352">
        <v>2</v>
      </c>
      <c r="G352" t="s">
        <v>134</v>
      </c>
      <c r="H352" t="s">
        <v>33</v>
      </c>
      <c r="J352">
        <v>4</v>
      </c>
      <c r="K352">
        <v>1</v>
      </c>
      <c r="L352">
        <v>10.38</v>
      </c>
    </row>
    <row r="353" spans="1:15">
      <c r="A353" s="1" t="s">
        <v>139</v>
      </c>
      <c r="B353" s="1">
        <v>2021</v>
      </c>
      <c r="C353" s="2">
        <v>44451</v>
      </c>
      <c r="D353" s="1" t="s">
        <v>66</v>
      </c>
      <c r="E353" s="42" t="s">
        <v>538</v>
      </c>
      <c r="F353">
        <v>2</v>
      </c>
      <c r="G353" t="s">
        <v>111</v>
      </c>
      <c r="H353" t="s">
        <v>61</v>
      </c>
      <c r="J353">
        <v>15</v>
      </c>
      <c r="K353">
        <v>2</v>
      </c>
      <c r="L353">
        <v>13.874000000000001</v>
      </c>
    </row>
    <row r="354" spans="1:15">
      <c r="A354" s="1" t="s">
        <v>139</v>
      </c>
      <c r="B354" s="1">
        <v>2021</v>
      </c>
      <c r="C354" s="2">
        <v>44451</v>
      </c>
      <c r="D354" s="1" t="s">
        <v>66</v>
      </c>
      <c r="E354" s="42" t="s">
        <v>538</v>
      </c>
      <c r="F354">
        <v>3</v>
      </c>
      <c r="G354" t="s">
        <v>100</v>
      </c>
      <c r="H354" t="s">
        <v>44</v>
      </c>
      <c r="J354">
        <v>2</v>
      </c>
      <c r="K354">
        <v>1</v>
      </c>
      <c r="L354">
        <v>10.587</v>
      </c>
    </row>
    <row r="355" spans="1:15">
      <c r="A355" s="1" t="s">
        <v>139</v>
      </c>
      <c r="B355" s="1">
        <v>2021</v>
      </c>
      <c r="C355" s="2">
        <v>44451</v>
      </c>
      <c r="D355" s="1" t="s">
        <v>66</v>
      </c>
      <c r="E355" s="42" t="s">
        <v>538</v>
      </c>
      <c r="F355">
        <v>3</v>
      </c>
      <c r="G355" t="s">
        <v>816</v>
      </c>
      <c r="H355" t="s">
        <v>42</v>
      </c>
      <c r="J355">
        <v>14</v>
      </c>
      <c r="K355">
        <v>2</v>
      </c>
      <c r="L355">
        <v>11.029</v>
      </c>
    </row>
    <row r="356" spans="1:15">
      <c r="A356" s="1" t="s">
        <v>139</v>
      </c>
      <c r="B356" s="1">
        <v>2021</v>
      </c>
      <c r="C356" s="2">
        <v>44451</v>
      </c>
      <c r="D356" s="1" t="s">
        <v>66</v>
      </c>
      <c r="E356" s="42" t="s">
        <v>538</v>
      </c>
      <c r="F356">
        <v>4</v>
      </c>
      <c r="G356" t="s">
        <v>96</v>
      </c>
      <c r="H356" t="s">
        <v>27</v>
      </c>
      <c r="J356">
        <v>3</v>
      </c>
      <c r="K356">
        <v>1</v>
      </c>
      <c r="L356">
        <v>10.474</v>
      </c>
    </row>
    <row r="357" spans="1:15">
      <c r="A357" s="1" t="s">
        <v>139</v>
      </c>
      <c r="B357" s="1">
        <v>2021</v>
      </c>
      <c r="C357" s="2">
        <v>44451</v>
      </c>
      <c r="D357" s="1" t="s">
        <v>66</v>
      </c>
      <c r="E357" s="42" t="s">
        <v>538</v>
      </c>
      <c r="F357">
        <v>4</v>
      </c>
      <c r="G357" t="s">
        <v>838</v>
      </c>
      <c r="H357" t="s">
        <v>56</v>
      </c>
      <c r="J357">
        <v>13</v>
      </c>
      <c r="K357">
        <v>2</v>
      </c>
      <c r="L357">
        <v>10.545</v>
      </c>
    </row>
    <row r="358" spans="1:15">
      <c r="A358" s="1" t="s">
        <v>139</v>
      </c>
      <c r="B358" s="1">
        <v>2021</v>
      </c>
      <c r="C358" s="2">
        <v>44451</v>
      </c>
      <c r="D358" s="1" t="s">
        <v>66</v>
      </c>
      <c r="E358" s="42" t="s">
        <v>538</v>
      </c>
      <c r="F358">
        <v>5</v>
      </c>
      <c r="G358" t="s">
        <v>755</v>
      </c>
      <c r="H358" t="s">
        <v>27</v>
      </c>
      <c r="J358">
        <v>5</v>
      </c>
      <c r="K358">
        <v>1</v>
      </c>
      <c r="L358">
        <v>10.375</v>
      </c>
    </row>
    <row r="359" spans="1:15">
      <c r="A359" s="1" t="s">
        <v>139</v>
      </c>
      <c r="B359" s="1">
        <v>2021</v>
      </c>
      <c r="C359" s="2">
        <v>44451</v>
      </c>
      <c r="D359" s="1" t="s">
        <v>66</v>
      </c>
      <c r="E359" s="42" t="s">
        <v>538</v>
      </c>
      <c r="F359">
        <v>5</v>
      </c>
      <c r="G359" t="s">
        <v>71</v>
      </c>
      <c r="H359" t="s">
        <v>61</v>
      </c>
      <c r="J359">
        <v>12</v>
      </c>
      <c r="K359">
        <v>2</v>
      </c>
      <c r="L359">
        <v>10.46</v>
      </c>
    </row>
    <row r="360" spans="1:15">
      <c r="A360" s="1" t="s">
        <v>139</v>
      </c>
      <c r="B360" s="1">
        <v>2021</v>
      </c>
      <c r="C360" s="2">
        <v>44451</v>
      </c>
      <c r="D360" s="1" t="s">
        <v>66</v>
      </c>
      <c r="E360" s="42" t="s">
        <v>538</v>
      </c>
      <c r="F360">
        <v>6</v>
      </c>
      <c r="G360" t="s">
        <v>50</v>
      </c>
      <c r="H360" t="s">
        <v>44</v>
      </c>
      <c r="J360">
        <v>6</v>
      </c>
      <c r="K360">
        <v>1</v>
      </c>
      <c r="L360">
        <v>10.29</v>
      </c>
    </row>
    <row r="361" spans="1:15">
      <c r="A361" s="1" t="s">
        <v>139</v>
      </c>
      <c r="B361" s="1">
        <v>2021</v>
      </c>
      <c r="C361" s="2">
        <v>44451</v>
      </c>
      <c r="D361" s="1" t="s">
        <v>66</v>
      </c>
      <c r="E361" s="42" t="s">
        <v>538</v>
      </c>
      <c r="F361">
        <v>6</v>
      </c>
      <c r="G361" t="s">
        <v>41</v>
      </c>
      <c r="H361" t="s">
        <v>42</v>
      </c>
      <c r="J361">
        <v>11</v>
      </c>
      <c r="K361">
        <v>2</v>
      </c>
      <c r="L361">
        <v>10.417999999999999</v>
      </c>
    </row>
    <row r="362" spans="1:15">
      <c r="A362" s="1" t="s">
        <v>139</v>
      </c>
      <c r="B362" s="1">
        <v>2021</v>
      </c>
      <c r="C362" s="2">
        <v>44451</v>
      </c>
      <c r="D362" s="1" t="s">
        <v>66</v>
      </c>
      <c r="E362" s="42" t="s">
        <v>538</v>
      </c>
      <c r="F362">
        <v>7</v>
      </c>
      <c r="G362" t="s">
        <v>45</v>
      </c>
      <c r="H362" t="s">
        <v>46</v>
      </c>
      <c r="J362">
        <v>7</v>
      </c>
      <c r="K362">
        <v>1</v>
      </c>
      <c r="L362">
        <v>10.391</v>
      </c>
    </row>
    <row r="363" spans="1:15">
      <c r="A363" s="1" t="s">
        <v>139</v>
      </c>
      <c r="B363" s="1">
        <v>2021</v>
      </c>
      <c r="C363" s="2">
        <v>44451</v>
      </c>
      <c r="D363" s="1" t="s">
        <v>66</v>
      </c>
      <c r="E363" s="42" t="s">
        <v>538</v>
      </c>
      <c r="F363">
        <v>7</v>
      </c>
      <c r="G363" t="s">
        <v>76</v>
      </c>
      <c r="H363" t="s">
        <v>52</v>
      </c>
      <c r="J363">
        <v>10</v>
      </c>
      <c r="K363">
        <v>2</v>
      </c>
      <c r="L363">
        <v>10.523</v>
      </c>
    </row>
    <row r="364" spans="1:15">
      <c r="A364" s="1" t="s">
        <v>139</v>
      </c>
      <c r="B364" s="1">
        <v>2021</v>
      </c>
      <c r="C364" s="2">
        <v>44451</v>
      </c>
      <c r="D364" s="1" t="s">
        <v>66</v>
      </c>
      <c r="E364" s="42" t="s">
        <v>538</v>
      </c>
      <c r="F364">
        <v>8</v>
      </c>
      <c r="G364" t="s">
        <v>173</v>
      </c>
      <c r="H364" t="s">
        <v>46</v>
      </c>
      <c r="J364">
        <v>8</v>
      </c>
      <c r="K364">
        <v>1</v>
      </c>
      <c r="L364">
        <v>10.398</v>
      </c>
    </row>
    <row r="365" spans="1:15">
      <c r="A365" s="1" t="s">
        <v>139</v>
      </c>
      <c r="B365" s="1">
        <v>2021</v>
      </c>
      <c r="C365" s="2">
        <v>44451</v>
      </c>
      <c r="D365" s="1" t="s">
        <v>66</v>
      </c>
      <c r="E365" s="42" t="s">
        <v>538</v>
      </c>
      <c r="F365">
        <v>8</v>
      </c>
      <c r="G365" t="s">
        <v>47</v>
      </c>
      <c r="H365" t="s">
        <v>33</v>
      </c>
      <c r="J365">
        <v>9</v>
      </c>
      <c r="K365">
        <v>2</v>
      </c>
      <c r="L365">
        <v>10.475999999999999</v>
      </c>
    </row>
    <row r="366" spans="1:15">
      <c r="A366" s="1" t="s">
        <v>139</v>
      </c>
      <c r="B366" s="1">
        <v>2021</v>
      </c>
      <c r="C366" s="2">
        <v>44451</v>
      </c>
      <c r="D366" s="1" t="s">
        <v>66</v>
      </c>
      <c r="E366" s="42" t="s">
        <v>539</v>
      </c>
      <c r="F366">
        <v>1</v>
      </c>
      <c r="G366" t="s">
        <v>128</v>
      </c>
      <c r="H366" t="s">
        <v>104</v>
      </c>
      <c r="J366">
        <v>1</v>
      </c>
      <c r="K366">
        <v>1</v>
      </c>
      <c r="L366">
        <v>10.744999999999999</v>
      </c>
      <c r="N366">
        <v>1</v>
      </c>
      <c r="O366">
        <v>10.93</v>
      </c>
    </row>
    <row r="367" spans="1:15">
      <c r="A367" s="1" t="s">
        <v>139</v>
      </c>
      <c r="B367" s="1">
        <v>2021</v>
      </c>
      <c r="C367" s="2">
        <v>44451</v>
      </c>
      <c r="D367" s="1" t="s">
        <v>66</v>
      </c>
      <c r="E367" s="42" t="s">
        <v>539</v>
      </c>
      <c r="F367">
        <v>1</v>
      </c>
      <c r="G367" t="s">
        <v>173</v>
      </c>
      <c r="H367" t="s">
        <v>46</v>
      </c>
      <c r="J367">
        <v>8</v>
      </c>
      <c r="K367">
        <v>2</v>
      </c>
      <c r="L367">
        <v>10.937999999999999</v>
      </c>
      <c r="N367">
        <v>2</v>
      </c>
      <c r="O367">
        <v>11.106999999999999</v>
      </c>
    </row>
    <row r="368" spans="1:15">
      <c r="A368" s="1" t="s">
        <v>139</v>
      </c>
      <c r="B368" s="1">
        <v>2021</v>
      </c>
      <c r="C368" s="2">
        <v>44451</v>
      </c>
      <c r="D368" s="1" t="s">
        <v>66</v>
      </c>
      <c r="E368" s="42" t="s">
        <v>539</v>
      </c>
      <c r="F368">
        <v>2</v>
      </c>
      <c r="G368" t="s">
        <v>134</v>
      </c>
      <c r="H368" t="s">
        <v>33</v>
      </c>
      <c r="J368">
        <v>4</v>
      </c>
      <c r="K368">
        <v>1</v>
      </c>
      <c r="L368">
        <v>10.308</v>
      </c>
      <c r="N368">
        <v>1</v>
      </c>
      <c r="O368">
        <v>10.311999999999999</v>
      </c>
    </row>
    <row r="369" spans="1:18">
      <c r="A369" s="1" t="s">
        <v>139</v>
      </c>
      <c r="B369" s="1">
        <v>2021</v>
      </c>
      <c r="C369" s="2">
        <v>44451</v>
      </c>
      <c r="D369" s="1" t="s">
        <v>66</v>
      </c>
      <c r="E369" s="42" t="s">
        <v>539</v>
      </c>
      <c r="F369">
        <v>2</v>
      </c>
      <c r="G369" t="s">
        <v>45</v>
      </c>
      <c r="H369" t="s">
        <v>46</v>
      </c>
      <c r="J369">
        <v>7</v>
      </c>
      <c r="K369">
        <v>2</v>
      </c>
      <c r="L369">
        <v>10.458</v>
      </c>
      <c r="N369">
        <v>2</v>
      </c>
      <c r="O369">
        <v>10.356999999999999</v>
      </c>
    </row>
    <row r="370" spans="1:18">
      <c r="A370" s="1" t="s">
        <v>139</v>
      </c>
      <c r="B370" s="1">
        <v>2021</v>
      </c>
      <c r="C370" s="2">
        <v>44451</v>
      </c>
      <c r="D370" s="1" t="s">
        <v>66</v>
      </c>
      <c r="E370" s="42" t="s">
        <v>539</v>
      </c>
      <c r="F370">
        <v>3</v>
      </c>
      <c r="G370" t="s">
        <v>100</v>
      </c>
      <c r="H370" t="s">
        <v>44</v>
      </c>
      <c r="J370">
        <v>2</v>
      </c>
      <c r="K370">
        <v>2</v>
      </c>
      <c r="L370">
        <v>10.363999999999999</v>
      </c>
      <c r="N370">
        <v>1</v>
      </c>
      <c r="O370">
        <v>10.345000000000001</v>
      </c>
      <c r="Q370">
        <v>1</v>
      </c>
      <c r="R370">
        <v>10.683</v>
      </c>
    </row>
    <row r="371" spans="1:18">
      <c r="A371" s="1" t="s">
        <v>139</v>
      </c>
      <c r="B371" s="1">
        <v>2021</v>
      </c>
      <c r="C371" s="2">
        <v>44451</v>
      </c>
      <c r="D371" s="1" t="s">
        <v>66</v>
      </c>
      <c r="E371" s="42" t="s">
        <v>539</v>
      </c>
      <c r="F371">
        <v>3</v>
      </c>
      <c r="G371" t="s">
        <v>50</v>
      </c>
      <c r="H371" t="s">
        <v>44</v>
      </c>
      <c r="J371">
        <v>6</v>
      </c>
      <c r="K371">
        <v>1</v>
      </c>
      <c r="L371">
        <v>10.244999999999999</v>
      </c>
      <c r="N371">
        <v>2</v>
      </c>
      <c r="O371">
        <v>10.402000000000001</v>
      </c>
      <c r="Q371">
        <v>2</v>
      </c>
      <c r="R371">
        <v>12.221</v>
      </c>
    </row>
    <row r="372" spans="1:18">
      <c r="A372" s="1" t="s">
        <v>139</v>
      </c>
      <c r="B372" s="1">
        <v>2021</v>
      </c>
      <c r="C372" s="2">
        <v>44451</v>
      </c>
      <c r="D372" s="50" t="s">
        <v>66</v>
      </c>
      <c r="E372" s="42" t="s">
        <v>539</v>
      </c>
      <c r="F372">
        <v>4</v>
      </c>
      <c r="G372" t="s">
        <v>96</v>
      </c>
      <c r="H372" t="s">
        <v>27</v>
      </c>
      <c r="J372">
        <v>3</v>
      </c>
      <c r="K372">
        <v>1</v>
      </c>
      <c r="L372">
        <v>10.154999999999999</v>
      </c>
      <c r="N372">
        <v>1</v>
      </c>
      <c r="O372">
        <v>10.416</v>
      </c>
    </row>
    <row r="373" spans="1:18">
      <c r="A373" s="1" t="s">
        <v>139</v>
      </c>
      <c r="B373" s="1">
        <v>2021</v>
      </c>
      <c r="C373" s="2">
        <v>44451</v>
      </c>
      <c r="D373" s="50" t="s">
        <v>66</v>
      </c>
      <c r="E373" s="42" t="s">
        <v>539</v>
      </c>
      <c r="F373">
        <v>4</v>
      </c>
      <c r="G373" t="s">
        <v>755</v>
      </c>
      <c r="H373" t="s">
        <v>27</v>
      </c>
      <c r="J373">
        <v>5</v>
      </c>
      <c r="K373">
        <v>2</v>
      </c>
      <c r="L373">
        <v>10.356999999999999</v>
      </c>
      <c r="N373">
        <v>2</v>
      </c>
      <c r="O373">
        <v>10.532</v>
      </c>
    </row>
    <row r="374" spans="1:18">
      <c r="A374" s="1" t="s">
        <v>139</v>
      </c>
      <c r="B374" s="1">
        <v>2021</v>
      </c>
      <c r="C374" s="2">
        <v>44451</v>
      </c>
      <c r="D374" s="50" t="s">
        <v>66</v>
      </c>
      <c r="E374" s="42" t="s">
        <v>540</v>
      </c>
      <c r="F374">
        <v>1</v>
      </c>
      <c r="G374" t="s">
        <v>128</v>
      </c>
      <c r="H374" t="s">
        <v>104</v>
      </c>
      <c r="J374">
        <v>1</v>
      </c>
      <c r="K374">
        <v>1</v>
      </c>
      <c r="L374">
        <v>10.003</v>
      </c>
      <c r="N374">
        <v>1</v>
      </c>
      <c r="O374">
        <v>10.247</v>
      </c>
    </row>
    <row r="375" spans="1:18">
      <c r="A375" s="1" t="s">
        <v>139</v>
      </c>
      <c r="B375" s="1">
        <v>2021</v>
      </c>
      <c r="C375" s="2">
        <v>44451</v>
      </c>
      <c r="D375" s="50" t="s">
        <v>66</v>
      </c>
      <c r="E375" s="42" t="s">
        <v>540</v>
      </c>
      <c r="F375">
        <v>1</v>
      </c>
      <c r="G375" t="s">
        <v>96</v>
      </c>
      <c r="H375" t="s">
        <v>27</v>
      </c>
      <c r="J375">
        <v>3</v>
      </c>
      <c r="K375">
        <v>2</v>
      </c>
      <c r="L375">
        <v>10.189</v>
      </c>
      <c r="N375">
        <v>2</v>
      </c>
      <c r="O375">
        <v>12.786</v>
      </c>
    </row>
    <row r="376" spans="1:18">
      <c r="A376" s="1" t="s">
        <v>139</v>
      </c>
      <c r="B376" s="1">
        <v>2021</v>
      </c>
      <c r="C376" s="2">
        <v>44451</v>
      </c>
      <c r="D376" s="50" t="s">
        <v>66</v>
      </c>
      <c r="E376" s="42" t="s">
        <v>540</v>
      </c>
      <c r="F376">
        <v>2</v>
      </c>
      <c r="G376" t="s">
        <v>100</v>
      </c>
      <c r="H376" t="s">
        <v>44</v>
      </c>
      <c r="J376">
        <v>2</v>
      </c>
      <c r="K376">
        <v>2</v>
      </c>
      <c r="L376">
        <v>10.162000000000001</v>
      </c>
      <c r="N376">
        <v>1</v>
      </c>
      <c r="O376">
        <v>10.23</v>
      </c>
      <c r="Q376">
        <v>1</v>
      </c>
      <c r="R376">
        <v>10.496</v>
      </c>
    </row>
    <row r="377" spans="1:18">
      <c r="A377" s="1" t="s">
        <v>139</v>
      </c>
      <c r="B377" s="1">
        <v>2021</v>
      </c>
      <c r="C377" s="2">
        <v>44451</v>
      </c>
      <c r="D377" s="50" t="s">
        <v>66</v>
      </c>
      <c r="E377" s="42" t="s">
        <v>540</v>
      </c>
      <c r="F377">
        <v>2</v>
      </c>
      <c r="G377" t="s">
        <v>134</v>
      </c>
      <c r="H377" t="s">
        <v>33</v>
      </c>
      <c r="J377">
        <v>4</v>
      </c>
      <c r="K377">
        <v>1</v>
      </c>
      <c r="L377">
        <v>10.115</v>
      </c>
      <c r="N377">
        <v>2</v>
      </c>
      <c r="O377">
        <v>10.395</v>
      </c>
      <c r="Q377">
        <v>2</v>
      </c>
      <c r="R377">
        <v>10.5</v>
      </c>
    </row>
    <row r="378" spans="1:18">
      <c r="A378" s="1" t="s">
        <v>139</v>
      </c>
      <c r="B378" s="1">
        <v>2021</v>
      </c>
      <c r="C378" s="2">
        <v>44451</v>
      </c>
      <c r="D378" s="50" t="s">
        <v>66</v>
      </c>
      <c r="E378" s="42" t="s">
        <v>64</v>
      </c>
      <c r="F378" t="s">
        <v>541</v>
      </c>
      <c r="G378" t="s">
        <v>128</v>
      </c>
      <c r="H378" t="s">
        <v>104</v>
      </c>
      <c r="J378">
        <v>1</v>
      </c>
      <c r="K378">
        <v>1</v>
      </c>
      <c r="L378">
        <v>10.196</v>
      </c>
      <c r="N378">
        <v>1</v>
      </c>
      <c r="O378">
        <v>9.8450000000000006</v>
      </c>
    </row>
    <row r="379" spans="1:18">
      <c r="A379" s="1" t="s">
        <v>139</v>
      </c>
      <c r="B379" s="1">
        <v>2021</v>
      </c>
      <c r="C379" s="2">
        <v>44451</v>
      </c>
      <c r="D379" s="50" t="s">
        <v>66</v>
      </c>
      <c r="E379" s="42" t="s">
        <v>64</v>
      </c>
      <c r="F379" t="s">
        <v>541</v>
      </c>
      <c r="G379" t="s">
        <v>100</v>
      </c>
      <c r="H379" t="s">
        <v>44</v>
      </c>
      <c r="J379">
        <v>2</v>
      </c>
      <c r="K379">
        <v>2</v>
      </c>
      <c r="L379">
        <v>10.321</v>
      </c>
      <c r="N379">
        <v>2</v>
      </c>
      <c r="O379">
        <v>10.361000000000001</v>
      </c>
    </row>
    <row r="380" spans="1:18">
      <c r="A380" s="1" t="s">
        <v>139</v>
      </c>
      <c r="B380" s="1">
        <v>2021</v>
      </c>
      <c r="C380" s="2">
        <v>44451</v>
      </c>
      <c r="D380" s="50" t="s">
        <v>66</v>
      </c>
      <c r="E380" s="42" t="s">
        <v>64</v>
      </c>
      <c r="F380" t="s">
        <v>542</v>
      </c>
      <c r="G380" t="s">
        <v>96</v>
      </c>
      <c r="H380" t="s">
        <v>27</v>
      </c>
      <c r="J380">
        <v>3</v>
      </c>
      <c r="K380">
        <v>1</v>
      </c>
      <c r="L380">
        <v>10.054</v>
      </c>
      <c r="N380">
        <v>1</v>
      </c>
      <c r="O380">
        <v>10.035</v>
      </c>
    </row>
    <row r="381" spans="1:18">
      <c r="A381" s="1" t="s">
        <v>139</v>
      </c>
      <c r="B381" s="1">
        <v>2021</v>
      </c>
      <c r="C381" s="2">
        <v>44451</v>
      </c>
      <c r="D381" s="50" t="s">
        <v>66</v>
      </c>
      <c r="E381" s="42" t="s">
        <v>64</v>
      </c>
      <c r="F381" t="s">
        <v>542</v>
      </c>
      <c r="G381" t="s">
        <v>134</v>
      </c>
      <c r="H381" t="s">
        <v>33</v>
      </c>
      <c r="J381">
        <v>4</v>
      </c>
      <c r="K381">
        <v>2</v>
      </c>
      <c r="L381">
        <v>10.097</v>
      </c>
      <c r="N381">
        <v>2</v>
      </c>
      <c r="O381">
        <v>10.926</v>
      </c>
    </row>
    <row r="382" spans="1:18">
      <c r="A382" s="4" t="s">
        <v>1274</v>
      </c>
      <c r="B382" s="4">
        <v>2021</v>
      </c>
      <c r="C382" s="5">
        <v>44388</v>
      </c>
      <c r="D382" s="40" t="s">
        <v>66</v>
      </c>
      <c r="E382" s="42" t="s">
        <v>535</v>
      </c>
      <c r="F382">
        <v>1</v>
      </c>
      <c r="G382" t="s">
        <v>1275</v>
      </c>
      <c r="H382" t="s">
        <v>1276</v>
      </c>
      <c r="J382">
        <v>11</v>
      </c>
      <c r="K382">
        <v>1</v>
      </c>
      <c r="L382">
        <v>10.500999999999999</v>
      </c>
    </row>
    <row r="383" spans="1:18">
      <c r="A383" s="4" t="s">
        <v>1274</v>
      </c>
      <c r="B383" s="4">
        <v>2021</v>
      </c>
      <c r="C383" s="5">
        <v>44388</v>
      </c>
      <c r="D383" s="40" t="s">
        <v>66</v>
      </c>
      <c r="E383" s="42" t="s">
        <v>535</v>
      </c>
      <c r="F383">
        <v>1</v>
      </c>
      <c r="G383" t="s">
        <v>1285</v>
      </c>
      <c r="H383" t="s">
        <v>1286</v>
      </c>
      <c r="J383">
        <v>23</v>
      </c>
      <c r="K383">
        <v>2</v>
      </c>
      <c r="L383">
        <v>10.583</v>
      </c>
    </row>
    <row r="384" spans="1:18">
      <c r="A384" s="4" t="s">
        <v>1274</v>
      </c>
      <c r="B384" s="4">
        <v>2021</v>
      </c>
      <c r="C384" s="5">
        <v>44388</v>
      </c>
      <c r="D384" s="40" t="s">
        <v>66</v>
      </c>
      <c r="E384" s="42" t="s">
        <v>535</v>
      </c>
      <c r="F384">
        <v>2</v>
      </c>
      <c r="G384" t="s">
        <v>1282</v>
      </c>
      <c r="H384" t="s">
        <v>29</v>
      </c>
      <c r="J384">
        <v>12</v>
      </c>
      <c r="K384">
        <v>1</v>
      </c>
      <c r="L384">
        <v>10.507</v>
      </c>
    </row>
    <row r="385" spans="1:12">
      <c r="A385" s="4" t="s">
        <v>1274</v>
      </c>
      <c r="B385" s="4">
        <v>2021</v>
      </c>
      <c r="C385" s="5">
        <v>44388</v>
      </c>
      <c r="D385" s="40" t="s">
        <v>66</v>
      </c>
      <c r="E385" s="42" t="s">
        <v>535</v>
      </c>
      <c r="F385">
        <v>2</v>
      </c>
      <c r="G385" t="s">
        <v>111</v>
      </c>
      <c r="H385" t="s">
        <v>61</v>
      </c>
      <c r="J385">
        <v>22</v>
      </c>
      <c r="K385">
        <v>2</v>
      </c>
      <c r="L385">
        <v>10.597999999999999</v>
      </c>
    </row>
    <row r="386" spans="1:12">
      <c r="A386" s="4" t="s">
        <v>1274</v>
      </c>
      <c r="B386" s="4">
        <v>2021</v>
      </c>
      <c r="C386" s="5">
        <v>44388</v>
      </c>
      <c r="D386" s="40" t="s">
        <v>66</v>
      </c>
      <c r="E386" s="42" t="s">
        <v>535</v>
      </c>
      <c r="F386">
        <v>3</v>
      </c>
      <c r="G386" t="s">
        <v>57</v>
      </c>
      <c r="H386" t="s">
        <v>58</v>
      </c>
      <c r="J386">
        <v>13</v>
      </c>
      <c r="K386">
        <v>1</v>
      </c>
      <c r="L386">
        <v>10.414</v>
      </c>
    </row>
    <row r="387" spans="1:12">
      <c r="A387" s="4" t="s">
        <v>1274</v>
      </c>
      <c r="B387" s="4">
        <v>2021</v>
      </c>
      <c r="C387" s="5">
        <v>44388</v>
      </c>
      <c r="D387" s="40" t="s">
        <v>66</v>
      </c>
      <c r="E387" s="42" t="s">
        <v>535</v>
      </c>
      <c r="F387">
        <v>3</v>
      </c>
      <c r="G387" t="s">
        <v>854</v>
      </c>
      <c r="H387" t="s">
        <v>207</v>
      </c>
      <c r="J387">
        <v>21</v>
      </c>
      <c r="K387">
        <v>2</v>
      </c>
      <c r="L387">
        <v>10.464</v>
      </c>
    </row>
    <row r="388" spans="1:12">
      <c r="A388" s="4" t="s">
        <v>1274</v>
      </c>
      <c r="B388" s="4">
        <v>2021</v>
      </c>
      <c r="C388" s="5">
        <v>44388</v>
      </c>
      <c r="D388" s="40" t="s">
        <v>66</v>
      </c>
      <c r="E388" s="42" t="s">
        <v>535</v>
      </c>
      <c r="F388">
        <v>4</v>
      </c>
      <c r="G388" t="s">
        <v>1283</v>
      </c>
      <c r="H388" t="s">
        <v>82</v>
      </c>
      <c r="J388">
        <v>14</v>
      </c>
      <c r="K388">
        <v>1</v>
      </c>
      <c r="L388">
        <v>10.46</v>
      </c>
    </row>
    <row r="389" spans="1:12">
      <c r="A389" s="4" t="s">
        <v>1274</v>
      </c>
      <c r="B389" s="4">
        <v>2021</v>
      </c>
      <c r="C389" s="5">
        <v>44388</v>
      </c>
      <c r="D389" s="40" t="s">
        <v>66</v>
      </c>
      <c r="E389" s="42" t="s">
        <v>535</v>
      </c>
      <c r="F389">
        <v>4</v>
      </c>
      <c r="G389" t="s">
        <v>864</v>
      </c>
      <c r="H389" t="s">
        <v>188</v>
      </c>
      <c r="J389">
        <v>20</v>
      </c>
      <c r="K389">
        <v>2</v>
      </c>
      <c r="L389">
        <v>10.593</v>
      </c>
    </row>
    <row r="390" spans="1:12">
      <c r="A390" s="4" t="s">
        <v>1274</v>
      </c>
      <c r="B390" s="4">
        <v>2021</v>
      </c>
      <c r="C390" s="5">
        <v>44388</v>
      </c>
      <c r="D390" s="40" t="s">
        <v>66</v>
      </c>
      <c r="E390" s="42" t="s">
        <v>535</v>
      </c>
      <c r="F390">
        <v>5</v>
      </c>
      <c r="G390" t="s">
        <v>187</v>
      </c>
      <c r="H390" t="s">
        <v>188</v>
      </c>
      <c r="J390">
        <v>15</v>
      </c>
      <c r="K390">
        <v>1</v>
      </c>
      <c r="L390">
        <v>10.371</v>
      </c>
    </row>
    <row r="391" spans="1:12">
      <c r="A391" s="4" t="s">
        <v>1274</v>
      </c>
      <c r="B391" s="4">
        <v>2021</v>
      </c>
      <c r="C391" s="5">
        <v>44388</v>
      </c>
      <c r="D391" s="40" t="s">
        <v>66</v>
      </c>
      <c r="E391" s="42" t="s">
        <v>535</v>
      </c>
      <c r="F391">
        <v>5</v>
      </c>
      <c r="G391" t="s">
        <v>71</v>
      </c>
      <c r="H391" t="s">
        <v>61</v>
      </c>
      <c r="J391">
        <v>19</v>
      </c>
      <c r="K391">
        <v>2</v>
      </c>
      <c r="L391">
        <v>11.252000000000001</v>
      </c>
    </row>
    <row r="392" spans="1:12">
      <c r="A392" s="4" t="s">
        <v>1274</v>
      </c>
      <c r="B392" s="4">
        <v>2021</v>
      </c>
      <c r="C392" s="5">
        <v>44388</v>
      </c>
      <c r="D392" s="40" t="s">
        <v>66</v>
      </c>
      <c r="E392" s="42" t="s">
        <v>535</v>
      </c>
      <c r="F392">
        <v>6</v>
      </c>
      <c r="G392" t="s">
        <v>1277</v>
      </c>
      <c r="H392" t="s">
        <v>1276</v>
      </c>
      <c r="J392">
        <v>8</v>
      </c>
      <c r="K392">
        <v>1</v>
      </c>
      <c r="L392">
        <v>10.704000000000001</v>
      </c>
    </row>
    <row r="393" spans="1:12">
      <c r="A393" s="4" t="s">
        <v>1274</v>
      </c>
      <c r="B393" s="4">
        <v>2021</v>
      </c>
      <c r="C393" s="5">
        <v>44388</v>
      </c>
      <c r="D393" s="40" t="s">
        <v>66</v>
      </c>
      <c r="E393" s="42" t="s">
        <v>535</v>
      </c>
      <c r="F393">
        <v>6</v>
      </c>
      <c r="G393" t="s">
        <v>206</v>
      </c>
      <c r="H393" t="s">
        <v>207</v>
      </c>
      <c r="J393">
        <v>17</v>
      </c>
      <c r="K393">
        <v>2</v>
      </c>
      <c r="L393">
        <v>11.645000000000001</v>
      </c>
    </row>
    <row r="394" spans="1:12">
      <c r="A394" s="4" t="s">
        <v>1274</v>
      </c>
      <c r="B394" s="4">
        <v>2021</v>
      </c>
      <c r="C394" s="5">
        <v>44388</v>
      </c>
      <c r="D394" s="40" t="s">
        <v>66</v>
      </c>
      <c r="E394" s="42" t="s">
        <v>535</v>
      </c>
      <c r="F394">
        <v>7</v>
      </c>
      <c r="G394" t="s">
        <v>1284</v>
      </c>
      <c r="H394" t="s">
        <v>95</v>
      </c>
      <c r="J394">
        <v>16</v>
      </c>
      <c r="K394">
        <v>1</v>
      </c>
      <c r="L394">
        <v>10.467000000000001</v>
      </c>
    </row>
    <row r="395" spans="1:12">
      <c r="A395" s="4" t="s">
        <v>1274</v>
      </c>
      <c r="B395" s="4">
        <v>2021</v>
      </c>
      <c r="C395" s="5">
        <v>44388</v>
      </c>
      <c r="D395" s="40" t="s">
        <v>66</v>
      </c>
      <c r="E395" s="42" t="s">
        <v>535</v>
      </c>
      <c r="F395">
        <v>7</v>
      </c>
      <c r="G395" t="s">
        <v>24</v>
      </c>
      <c r="H395" t="s">
        <v>25</v>
      </c>
      <c r="J395">
        <v>18</v>
      </c>
      <c r="K395">
        <v>2</v>
      </c>
      <c r="L395">
        <v>10.524000000000001</v>
      </c>
    </row>
    <row r="396" spans="1:12">
      <c r="A396" s="4" t="s">
        <v>1274</v>
      </c>
      <c r="B396" s="4">
        <v>2021</v>
      </c>
      <c r="C396" s="5">
        <v>44388</v>
      </c>
      <c r="D396" s="40" t="s">
        <v>66</v>
      </c>
      <c r="E396" s="42" t="s">
        <v>538</v>
      </c>
      <c r="F396">
        <v>1</v>
      </c>
      <c r="G396" t="s">
        <v>844</v>
      </c>
      <c r="H396" t="s">
        <v>198</v>
      </c>
      <c r="J396">
        <v>2</v>
      </c>
      <c r="K396">
        <v>1</v>
      </c>
      <c r="L396">
        <v>10.396000000000001</v>
      </c>
    </row>
    <row r="397" spans="1:12">
      <c r="A397" s="4" t="s">
        <v>1274</v>
      </c>
      <c r="B397" s="4">
        <v>2021</v>
      </c>
      <c r="C397" s="5">
        <v>44388</v>
      </c>
      <c r="D397" s="40" t="s">
        <v>66</v>
      </c>
      <c r="E397" s="42" t="s">
        <v>538</v>
      </c>
      <c r="F397">
        <v>1</v>
      </c>
      <c r="G397" t="s">
        <v>1284</v>
      </c>
      <c r="H397" t="s">
        <v>95</v>
      </c>
      <c r="J397">
        <v>16</v>
      </c>
      <c r="K397">
        <v>2</v>
      </c>
      <c r="L397">
        <v>10.547000000000001</v>
      </c>
    </row>
    <row r="398" spans="1:12">
      <c r="A398" s="4" t="s">
        <v>1274</v>
      </c>
      <c r="B398" s="4">
        <v>2021</v>
      </c>
      <c r="C398" s="5">
        <v>44388</v>
      </c>
      <c r="D398" s="40" t="s">
        <v>66</v>
      </c>
      <c r="E398" s="42" t="s">
        <v>538</v>
      </c>
      <c r="F398">
        <v>2</v>
      </c>
      <c r="G398" t="s">
        <v>1277</v>
      </c>
      <c r="H398" t="s">
        <v>1276</v>
      </c>
      <c r="J398">
        <v>8</v>
      </c>
      <c r="K398">
        <v>1</v>
      </c>
      <c r="L398">
        <v>10.288</v>
      </c>
    </row>
    <row r="399" spans="1:12">
      <c r="A399" s="4" t="s">
        <v>1274</v>
      </c>
      <c r="B399" s="4">
        <v>2021</v>
      </c>
      <c r="C399" s="5">
        <v>44388</v>
      </c>
      <c r="D399" s="40" t="s">
        <v>66</v>
      </c>
      <c r="E399" s="42" t="s">
        <v>538</v>
      </c>
      <c r="F399">
        <v>2</v>
      </c>
      <c r="G399" t="s">
        <v>1280</v>
      </c>
      <c r="H399" t="s">
        <v>27</v>
      </c>
      <c r="J399">
        <v>9</v>
      </c>
      <c r="K399">
        <v>2</v>
      </c>
      <c r="L399" t="s">
        <v>536</v>
      </c>
    </row>
    <row r="400" spans="1:12">
      <c r="A400" s="4" t="s">
        <v>1274</v>
      </c>
      <c r="B400" s="4">
        <v>2021</v>
      </c>
      <c r="C400" s="5">
        <v>44388</v>
      </c>
      <c r="D400" s="40" t="s">
        <v>66</v>
      </c>
      <c r="E400" s="42" t="s">
        <v>538</v>
      </c>
      <c r="F400">
        <v>3</v>
      </c>
      <c r="G400" t="s">
        <v>100</v>
      </c>
      <c r="H400" t="s">
        <v>44</v>
      </c>
      <c r="J400">
        <v>1</v>
      </c>
      <c r="K400">
        <v>1</v>
      </c>
      <c r="L400">
        <v>10.113</v>
      </c>
    </row>
    <row r="401" spans="1:18">
      <c r="A401" s="4" t="s">
        <v>1274</v>
      </c>
      <c r="B401" s="4">
        <v>2021</v>
      </c>
      <c r="C401" s="5">
        <v>44388</v>
      </c>
      <c r="D401" s="40" t="s">
        <v>66</v>
      </c>
      <c r="E401" s="42" t="s">
        <v>538</v>
      </c>
      <c r="F401">
        <v>3</v>
      </c>
      <c r="G401" t="s">
        <v>187</v>
      </c>
      <c r="H401" t="s">
        <v>188</v>
      </c>
      <c r="J401">
        <v>15</v>
      </c>
      <c r="K401">
        <v>2</v>
      </c>
      <c r="L401">
        <v>10.356999999999999</v>
      </c>
    </row>
    <row r="402" spans="1:18">
      <c r="A402" s="4" t="s">
        <v>1274</v>
      </c>
      <c r="B402" s="4">
        <v>2021</v>
      </c>
      <c r="C402" s="5">
        <v>44388</v>
      </c>
      <c r="D402" s="40" t="s">
        <v>66</v>
      </c>
      <c r="E402" s="42" t="s">
        <v>538</v>
      </c>
      <c r="F402">
        <v>4</v>
      </c>
      <c r="G402" t="s">
        <v>470</v>
      </c>
      <c r="H402" t="s">
        <v>27</v>
      </c>
      <c r="J402">
        <v>3</v>
      </c>
      <c r="K402">
        <v>1</v>
      </c>
      <c r="L402">
        <v>10.494</v>
      </c>
    </row>
    <row r="403" spans="1:18">
      <c r="A403" s="4" t="s">
        <v>1274</v>
      </c>
      <c r="B403" s="4">
        <v>2021</v>
      </c>
      <c r="C403" s="5">
        <v>44388</v>
      </c>
      <c r="D403" s="40" t="s">
        <v>66</v>
      </c>
      <c r="E403" s="42" t="s">
        <v>538</v>
      </c>
      <c r="F403">
        <v>4</v>
      </c>
      <c r="G403" t="s">
        <v>1283</v>
      </c>
      <c r="H403" t="s">
        <v>82</v>
      </c>
      <c r="J403">
        <v>14</v>
      </c>
      <c r="K403">
        <v>2</v>
      </c>
      <c r="L403">
        <v>10.644</v>
      </c>
    </row>
    <row r="404" spans="1:18">
      <c r="A404" s="4" t="s">
        <v>1274</v>
      </c>
      <c r="B404" s="4">
        <v>2021</v>
      </c>
      <c r="C404" s="5">
        <v>44388</v>
      </c>
      <c r="D404" s="40" t="s">
        <v>66</v>
      </c>
      <c r="E404" s="42" t="s">
        <v>538</v>
      </c>
      <c r="F404">
        <v>5</v>
      </c>
      <c r="G404" t="s">
        <v>758</v>
      </c>
      <c r="H404" t="s">
        <v>29</v>
      </c>
      <c r="J404">
        <v>5</v>
      </c>
      <c r="K404">
        <v>1</v>
      </c>
      <c r="L404">
        <v>10.17</v>
      </c>
    </row>
    <row r="405" spans="1:18">
      <c r="A405" s="4" t="s">
        <v>1274</v>
      </c>
      <c r="B405" s="4">
        <v>2021</v>
      </c>
      <c r="C405" s="5">
        <v>44388</v>
      </c>
      <c r="D405" s="40" t="s">
        <v>66</v>
      </c>
      <c r="E405" s="42" t="s">
        <v>538</v>
      </c>
      <c r="F405">
        <v>5</v>
      </c>
      <c r="G405" t="s">
        <v>57</v>
      </c>
      <c r="H405" t="s">
        <v>58</v>
      </c>
      <c r="J405">
        <v>13</v>
      </c>
      <c r="K405">
        <v>2</v>
      </c>
      <c r="L405">
        <v>10.257999999999999</v>
      </c>
    </row>
    <row r="406" spans="1:18">
      <c r="A406" s="4" t="s">
        <v>1274</v>
      </c>
      <c r="B406" s="4">
        <v>2021</v>
      </c>
      <c r="C406" s="5">
        <v>44388</v>
      </c>
      <c r="D406" s="40" t="s">
        <v>66</v>
      </c>
      <c r="E406" s="42" t="s">
        <v>538</v>
      </c>
      <c r="F406">
        <v>6</v>
      </c>
      <c r="G406" t="s">
        <v>143</v>
      </c>
      <c r="H406" t="s">
        <v>95</v>
      </c>
      <c r="J406">
        <v>6</v>
      </c>
      <c r="K406">
        <v>1</v>
      </c>
      <c r="L406">
        <v>10.563000000000001</v>
      </c>
    </row>
    <row r="407" spans="1:18">
      <c r="A407" s="4" t="s">
        <v>1274</v>
      </c>
      <c r="B407" s="4">
        <v>2021</v>
      </c>
      <c r="C407" s="5">
        <v>44388</v>
      </c>
      <c r="D407" s="40" t="s">
        <v>66</v>
      </c>
      <c r="E407" s="42" t="s">
        <v>538</v>
      </c>
      <c r="F407">
        <v>6</v>
      </c>
      <c r="G407" t="s">
        <v>1282</v>
      </c>
      <c r="H407" t="s">
        <v>29</v>
      </c>
      <c r="J407">
        <v>12</v>
      </c>
      <c r="K407">
        <v>2</v>
      </c>
      <c r="L407">
        <v>10.631</v>
      </c>
    </row>
    <row r="408" spans="1:18">
      <c r="A408" s="4" t="s">
        <v>1274</v>
      </c>
      <c r="B408" s="4">
        <v>2021</v>
      </c>
      <c r="C408" s="5">
        <v>44388</v>
      </c>
      <c r="D408" s="40" t="s">
        <v>66</v>
      </c>
      <c r="E408" s="42" t="s">
        <v>538</v>
      </c>
      <c r="F408">
        <v>7</v>
      </c>
      <c r="G408" t="s">
        <v>757</v>
      </c>
      <c r="H408" t="s">
        <v>82</v>
      </c>
      <c r="J408">
        <v>4</v>
      </c>
      <c r="K408">
        <v>1</v>
      </c>
      <c r="L408">
        <v>10.236000000000001</v>
      </c>
    </row>
    <row r="409" spans="1:18">
      <c r="A409" s="4" t="s">
        <v>1274</v>
      </c>
      <c r="B409" s="4">
        <v>2021</v>
      </c>
      <c r="C409" s="5">
        <v>44388</v>
      </c>
      <c r="D409" s="40" t="s">
        <v>66</v>
      </c>
      <c r="E409" s="42" t="s">
        <v>538</v>
      </c>
      <c r="F409">
        <v>7</v>
      </c>
      <c r="G409" t="s">
        <v>1275</v>
      </c>
      <c r="H409" t="s">
        <v>1276</v>
      </c>
      <c r="J409">
        <v>11</v>
      </c>
      <c r="K409">
        <v>2</v>
      </c>
      <c r="L409">
        <v>10.324</v>
      </c>
    </row>
    <row r="410" spans="1:18">
      <c r="A410" s="4" t="s">
        <v>1274</v>
      </c>
      <c r="B410" s="4">
        <v>2021</v>
      </c>
      <c r="C410" s="5">
        <v>44388</v>
      </c>
      <c r="D410" s="40" t="s">
        <v>66</v>
      </c>
      <c r="E410" s="42" t="s">
        <v>538</v>
      </c>
      <c r="F410">
        <v>8</v>
      </c>
      <c r="G410" t="s">
        <v>50</v>
      </c>
      <c r="H410" t="s">
        <v>44</v>
      </c>
      <c r="J410">
        <v>7</v>
      </c>
      <c r="K410">
        <v>1</v>
      </c>
      <c r="L410">
        <v>10.308</v>
      </c>
    </row>
    <row r="411" spans="1:18">
      <c r="A411" s="4" t="s">
        <v>1274</v>
      </c>
      <c r="B411" s="4">
        <v>2021</v>
      </c>
      <c r="C411" s="5">
        <v>44388</v>
      </c>
      <c r="D411" s="40" t="s">
        <v>66</v>
      </c>
      <c r="E411" s="42" t="s">
        <v>538</v>
      </c>
      <c r="F411">
        <v>8</v>
      </c>
      <c r="G411" t="s">
        <v>1281</v>
      </c>
      <c r="H411" t="s">
        <v>198</v>
      </c>
      <c r="J411">
        <v>10</v>
      </c>
      <c r="K411">
        <v>2</v>
      </c>
      <c r="L411">
        <v>10.333</v>
      </c>
    </row>
    <row r="412" spans="1:18">
      <c r="A412" s="4" t="s">
        <v>1274</v>
      </c>
      <c r="B412" s="4">
        <v>2021</v>
      </c>
      <c r="C412" s="5">
        <v>44388</v>
      </c>
      <c r="D412" s="40" t="s">
        <v>66</v>
      </c>
      <c r="E412" s="42" t="s">
        <v>539</v>
      </c>
      <c r="F412">
        <v>1</v>
      </c>
      <c r="G412" t="s">
        <v>844</v>
      </c>
      <c r="H412" t="s">
        <v>198</v>
      </c>
      <c r="J412">
        <v>2</v>
      </c>
      <c r="K412">
        <v>1</v>
      </c>
      <c r="L412">
        <v>10.24</v>
      </c>
      <c r="N412">
        <v>1</v>
      </c>
      <c r="O412">
        <v>10.105</v>
      </c>
    </row>
    <row r="413" spans="1:18">
      <c r="A413" s="4" t="s">
        <v>1274</v>
      </c>
      <c r="B413" s="4">
        <v>2021</v>
      </c>
      <c r="C413" s="5">
        <v>44388</v>
      </c>
      <c r="D413" s="40" t="s">
        <v>66</v>
      </c>
      <c r="E413" s="42" t="s">
        <v>539</v>
      </c>
      <c r="F413">
        <v>1</v>
      </c>
      <c r="G413" t="s">
        <v>50</v>
      </c>
      <c r="H413" t="s">
        <v>44</v>
      </c>
      <c r="J413">
        <v>7</v>
      </c>
      <c r="K413">
        <v>2</v>
      </c>
      <c r="L413">
        <v>11.697000000000001</v>
      </c>
      <c r="N413">
        <v>2</v>
      </c>
      <c r="O413">
        <v>10.315000000000001</v>
      </c>
    </row>
    <row r="414" spans="1:18">
      <c r="A414" s="40" t="s">
        <v>1274</v>
      </c>
      <c r="B414" s="40">
        <v>2021</v>
      </c>
      <c r="C414" s="123">
        <v>44388</v>
      </c>
      <c r="D414" s="40" t="s">
        <v>66</v>
      </c>
      <c r="E414" s="42" t="s">
        <v>539</v>
      </c>
      <c r="F414">
        <v>2</v>
      </c>
      <c r="G414" t="s">
        <v>757</v>
      </c>
      <c r="H414" t="s">
        <v>82</v>
      </c>
      <c r="J414">
        <v>4</v>
      </c>
      <c r="K414">
        <v>2</v>
      </c>
      <c r="L414">
        <v>10.589</v>
      </c>
      <c r="N414">
        <v>1</v>
      </c>
      <c r="O414">
        <v>10.956</v>
      </c>
      <c r="Q414">
        <v>1</v>
      </c>
      <c r="R414">
        <v>10.554</v>
      </c>
    </row>
    <row r="415" spans="1:18">
      <c r="A415" s="40" t="s">
        <v>1274</v>
      </c>
      <c r="B415" s="40">
        <v>2021</v>
      </c>
      <c r="C415" s="123">
        <v>44388</v>
      </c>
      <c r="D415" s="40" t="s">
        <v>66</v>
      </c>
      <c r="E415" s="42" t="s">
        <v>539</v>
      </c>
      <c r="F415">
        <v>2</v>
      </c>
      <c r="G415" t="s">
        <v>1277</v>
      </c>
      <c r="H415" t="s">
        <v>1276</v>
      </c>
      <c r="J415">
        <v>8</v>
      </c>
      <c r="K415">
        <v>1</v>
      </c>
      <c r="L415">
        <v>10.586</v>
      </c>
      <c r="N415">
        <v>2</v>
      </c>
      <c r="O415">
        <v>10.959999999999999</v>
      </c>
      <c r="Q415">
        <v>2</v>
      </c>
      <c r="R415">
        <v>10.657999999999999</v>
      </c>
    </row>
    <row r="416" spans="1:18">
      <c r="A416" s="40" t="s">
        <v>1274</v>
      </c>
      <c r="B416" s="40">
        <v>2021</v>
      </c>
      <c r="C416" s="123">
        <v>44388</v>
      </c>
      <c r="D416" s="40" t="s">
        <v>66</v>
      </c>
      <c r="E416" s="42" t="s">
        <v>539</v>
      </c>
      <c r="F416">
        <v>3</v>
      </c>
      <c r="G416" t="s">
        <v>100</v>
      </c>
      <c r="H416" t="s">
        <v>44</v>
      </c>
      <c r="J416">
        <v>1</v>
      </c>
      <c r="K416">
        <v>1</v>
      </c>
      <c r="L416">
        <v>10.105</v>
      </c>
      <c r="N416">
        <v>1</v>
      </c>
      <c r="O416">
        <v>10.4</v>
      </c>
    </row>
    <row r="417" spans="1:18">
      <c r="A417" s="40" t="s">
        <v>1274</v>
      </c>
      <c r="B417" s="40">
        <v>2021</v>
      </c>
      <c r="C417" s="123">
        <v>44388</v>
      </c>
      <c r="D417" s="40" t="s">
        <v>66</v>
      </c>
      <c r="E417" s="42" t="s">
        <v>539</v>
      </c>
      <c r="F417">
        <v>3</v>
      </c>
      <c r="G417" t="s">
        <v>143</v>
      </c>
      <c r="H417" t="s">
        <v>95</v>
      </c>
      <c r="J417">
        <v>6</v>
      </c>
      <c r="K417">
        <v>2</v>
      </c>
      <c r="L417">
        <v>10.246</v>
      </c>
      <c r="N417">
        <v>2</v>
      </c>
      <c r="O417">
        <v>10.776</v>
      </c>
    </row>
    <row r="418" spans="1:18">
      <c r="A418" s="40" t="s">
        <v>1274</v>
      </c>
      <c r="B418" s="40">
        <v>2021</v>
      </c>
      <c r="C418" s="123">
        <v>44388</v>
      </c>
      <c r="D418" s="40" t="s">
        <v>66</v>
      </c>
      <c r="E418" s="42" t="s">
        <v>539</v>
      </c>
      <c r="F418">
        <v>4</v>
      </c>
      <c r="G418" t="s">
        <v>470</v>
      </c>
      <c r="H418" t="s">
        <v>27</v>
      </c>
      <c r="J418">
        <v>3</v>
      </c>
      <c r="K418">
        <v>1</v>
      </c>
      <c r="L418">
        <v>10.127000000000001</v>
      </c>
      <c r="N418">
        <v>1</v>
      </c>
      <c r="O418">
        <v>10.497999999999999</v>
      </c>
    </row>
    <row r="419" spans="1:18">
      <c r="A419" s="40" t="s">
        <v>1274</v>
      </c>
      <c r="B419" s="40">
        <v>2021</v>
      </c>
      <c r="C419" s="123">
        <v>44388</v>
      </c>
      <c r="D419" s="40" t="s">
        <v>66</v>
      </c>
      <c r="E419" s="42" t="s">
        <v>539</v>
      </c>
      <c r="F419">
        <v>4</v>
      </c>
      <c r="G419" t="s">
        <v>758</v>
      </c>
      <c r="H419" t="s">
        <v>29</v>
      </c>
      <c r="J419">
        <v>5</v>
      </c>
      <c r="K419">
        <v>2</v>
      </c>
      <c r="L419">
        <v>10.157</v>
      </c>
      <c r="N419">
        <v>2</v>
      </c>
      <c r="O419">
        <v>10.505999999999998</v>
      </c>
    </row>
    <row r="420" spans="1:18">
      <c r="A420" s="40" t="s">
        <v>1274</v>
      </c>
      <c r="B420" s="40">
        <v>2021</v>
      </c>
      <c r="C420" s="123">
        <v>44388</v>
      </c>
      <c r="D420" s="40" t="s">
        <v>66</v>
      </c>
      <c r="E420" s="42" t="s">
        <v>540</v>
      </c>
      <c r="F420">
        <v>1</v>
      </c>
      <c r="G420" t="s">
        <v>844</v>
      </c>
      <c r="H420" t="s">
        <v>198</v>
      </c>
      <c r="J420">
        <v>2</v>
      </c>
      <c r="K420">
        <v>1</v>
      </c>
      <c r="L420">
        <v>10.112</v>
      </c>
      <c r="N420">
        <v>1</v>
      </c>
      <c r="O420">
        <v>9.9459999999999997</v>
      </c>
    </row>
    <row r="421" spans="1:18">
      <c r="A421" s="40" t="s">
        <v>1274</v>
      </c>
      <c r="B421" s="40">
        <v>2021</v>
      </c>
      <c r="C421" s="123">
        <v>44388</v>
      </c>
      <c r="D421" s="40" t="s">
        <v>66</v>
      </c>
      <c r="E421" s="42" t="s">
        <v>540</v>
      </c>
      <c r="F421">
        <v>1</v>
      </c>
      <c r="G421" t="s">
        <v>470</v>
      </c>
      <c r="H421" t="s">
        <v>27</v>
      </c>
      <c r="J421">
        <v>3</v>
      </c>
      <c r="K421">
        <v>2</v>
      </c>
      <c r="L421">
        <v>10.162000000000001</v>
      </c>
      <c r="N421">
        <v>2</v>
      </c>
      <c r="O421">
        <v>10.209</v>
      </c>
    </row>
    <row r="422" spans="1:18">
      <c r="A422" s="40" t="s">
        <v>1274</v>
      </c>
      <c r="B422" s="40">
        <v>2021</v>
      </c>
      <c r="C422" s="123">
        <v>44388</v>
      </c>
      <c r="D422" s="40" t="s">
        <v>66</v>
      </c>
      <c r="E422" s="42" t="s">
        <v>540</v>
      </c>
      <c r="F422">
        <v>2</v>
      </c>
      <c r="G422" t="s">
        <v>100</v>
      </c>
      <c r="H422" t="s">
        <v>44</v>
      </c>
      <c r="J422">
        <v>1</v>
      </c>
      <c r="K422">
        <v>1</v>
      </c>
      <c r="L422">
        <v>10.195</v>
      </c>
      <c r="N422">
        <v>1</v>
      </c>
      <c r="O422">
        <v>10.396000000000001</v>
      </c>
    </row>
    <row r="423" spans="1:18">
      <c r="A423" s="40" t="s">
        <v>1274</v>
      </c>
      <c r="B423" s="40">
        <v>2021</v>
      </c>
      <c r="C423" s="123">
        <v>44388</v>
      </c>
      <c r="D423" s="40" t="s">
        <v>66</v>
      </c>
      <c r="E423" s="42" t="s">
        <v>540</v>
      </c>
      <c r="F423">
        <v>2</v>
      </c>
      <c r="G423" t="s">
        <v>757</v>
      </c>
      <c r="H423" t="s">
        <v>82</v>
      </c>
      <c r="J423">
        <v>4</v>
      </c>
      <c r="K423">
        <v>2</v>
      </c>
      <c r="L423">
        <v>10.742000000000001</v>
      </c>
      <c r="N423">
        <v>2</v>
      </c>
      <c r="O423">
        <v>11.078000000000001</v>
      </c>
    </row>
    <row r="424" spans="1:18">
      <c r="A424" s="40" t="s">
        <v>1274</v>
      </c>
      <c r="B424" s="40">
        <v>2021</v>
      </c>
      <c r="C424" s="123">
        <v>44388</v>
      </c>
      <c r="D424" s="40" t="s">
        <v>66</v>
      </c>
      <c r="E424" s="42" t="s">
        <v>64</v>
      </c>
      <c r="F424" t="s">
        <v>541</v>
      </c>
      <c r="G424" t="s">
        <v>100</v>
      </c>
      <c r="H424" t="s">
        <v>44</v>
      </c>
      <c r="J424">
        <v>1</v>
      </c>
      <c r="K424">
        <v>2</v>
      </c>
      <c r="L424">
        <v>10.151</v>
      </c>
      <c r="N424">
        <v>1</v>
      </c>
      <c r="O424">
        <v>10.201000000000001</v>
      </c>
      <c r="Q424">
        <v>1</v>
      </c>
      <c r="R424">
        <v>10.122</v>
      </c>
    </row>
    <row r="425" spans="1:18">
      <c r="A425" s="40" t="s">
        <v>1274</v>
      </c>
      <c r="B425" s="40">
        <v>2021</v>
      </c>
      <c r="C425" s="123">
        <v>44388</v>
      </c>
      <c r="D425" s="40" t="s">
        <v>66</v>
      </c>
      <c r="E425" s="42" t="s">
        <v>64</v>
      </c>
      <c r="F425" t="s">
        <v>541</v>
      </c>
      <c r="G425" t="s">
        <v>844</v>
      </c>
      <c r="H425" t="s">
        <v>198</v>
      </c>
      <c r="J425">
        <v>2</v>
      </c>
      <c r="K425">
        <v>1</v>
      </c>
      <c r="L425">
        <v>10.144</v>
      </c>
      <c r="N425">
        <v>2</v>
      </c>
      <c r="O425">
        <v>10.294</v>
      </c>
      <c r="Q425">
        <v>2</v>
      </c>
      <c r="R425">
        <v>10.209</v>
      </c>
    </row>
    <row r="426" spans="1:18">
      <c r="A426" s="40" t="s">
        <v>1274</v>
      </c>
      <c r="B426" s="40">
        <v>2021</v>
      </c>
      <c r="C426" s="123">
        <v>44388</v>
      </c>
      <c r="D426" s="40" t="s">
        <v>66</v>
      </c>
      <c r="E426" s="42" t="s">
        <v>64</v>
      </c>
      <c r="F426" t="s">
        <v>542</v>
      </c>
      <c r="G426" t="s">
        <v>470</v>
      </c>
      <c r="H426" t="s">
        <v>27</v>
      </c>
      <c r="J426">
        <v>3</v>
      </c>
      <c r="K426">
        <v>1</v>
      </c>
      <c r="L426">
        <v>10.211</v>
      </c>
      <c r="N426">
        <v>1</v>
      </c>
      <c r="O426">
        <v>10.253</v>
      </c>
    </row>
    <row r="427" spans="1:18">
      <c r="A427" s="40" t="s">
        <v>1274</v>
      </c>
      <c r="B427" s="40">
        <v>2021</v>
      </c>
      <c r="C427" s="123">
        <v>44388</v>
      </c>
      <c r="D427" s="40" t="s">
        <v>66</v>
      </c>
      <c r="E427" s="42" t="s">
        <v>64</v>
      </c>
      <c r="F427" t="s">
        <v>542</v>
      </c>
      <c r="G427" t="s">
        <v>757</v>
      </c>
      <c r="H427" t="s">
        <v>82</v>
      </c>
      <c r="J427">
        <v>4</v>
      </c>
      <c r="K427">
        <v>2</v>
      </c>
      <c r="L427">
        <v>10.297000000000001</v>
      </c>
      <c r="N427">
        <v>2</v>
      </c>
      <c r="O427">
        <v>10.419</v>
      </c>
    </row>
    <row r="428" spans="1:18">
      <c r="A428" s="50" t="s">
        <v>226</v>
      </c>
      <c r="B428" s="50">
        <v>2021</v>
      </c>
      <c r="C428" s="82">
        <v>44332</v>
      </c>
      <c r="D428" s="40" t="s">
        <v>66</v>
      </c>
      <c r="E428" s="42" t="s">
        <v>535</v>
      </c>
      <c r="F428">
        <v>1</v>
      </c>
      <c r="G428" t="s">
        <v>180</v>
      </c>
      <c r="H428" t="s">
        <v>168</v>
      </c>
      <c r="J428">
        <v>4</v>
      </c>
      <c r="K428">
        <v>1</v>
      </c>
      <c r="L428">
        <v>10.5</v>
      </c>
    </row>
    <row r="429" spans="1:18">
      <c r="A429" s="50" t="s">
        <v>226</v>
      </c>
      <c r="B429" s="50">
        <v>2021</v>
      </c>
      <c r="C429" s="82">
        <v>44332</v>
      </c>
      <c r="D429" s="40" t="s">
        <v>66</v>
      </c>
      <c r="E429" s="42" t="s">
        <v>535</v>
      </c>
      <c r="F429">
        <v>1</v>
      </c>
      <c r="G429" t="s">
        <v>805</v>
      </c>
      <c r="H429" t="s">
        <v>806</v>
      </c>
      <c r="J429">
        <v>21</v>
      </c>
      <c r="K429">
        <v>2</v>
      </c>
      <c r="L429">
        <v>10.646000000000001</v>
      </c>
    </row>
    <row r="430" spans="1:18">
      <c r="A430" s="50" t="s">
        <v>226</v>
      </c>
      <c r="B430" s="50">
        <v>2021</v>
      </c>
      <c r="C430" s="82">
        <v>44332</v>
      </c>
      <c r="D430" s="40" t="s">
        <v>66</v>
      </c>
      <c r="E430" s="42" t="s">
        <v>535</v>
      </c>
      <c r="F430">
        <v>2</v>
      </c>
      <c r="G430" t="s">
        <v>229</v>
      </c>
      <c r="H430" t="s">
        <v>152</v>
      </c>
      <c r="J430">
        <v>8</v>
      </c>
      <c r="K430">
        <v>1</v>
      </c>
      <c r="L430">
        <v>10.65</v>
      </c>
    </row>
    <row r="431" spans="1:18">
      <c r="A431" s="50" t="s">
        <v>226</v>
      </c>
      <c r="B431" s="50">
        <v>2021</v>
      </c>
      <c r="C431" s="82">
        <v>44332</v>
      </c>
      <c r="D431" s="40" t="s">
        <v>66</v>
      </c>
      <c r="E431" s="42" t="s">
        <v>535</v>
      </c>
      <c r="F431">
        <v>2</v>
      </c>
      <c r="G431" t="s">
        <v>887</v>
      </c>
      <c r="H431" t="s">
        <v>52</v>
      </c>
      <c r="J431">
        <v>20</v>
      </c>
      <c r="K431">
        <v>2</v>
      </c>
      <c r="L431">
        <v>10.712</v>
      </c>
    </row>
    <row r="432" spans="1:18">
      <c r="A432" s="50" t="s">
        <v>226</v>
      </c>
      <c r="B432" s="50">
        <v>2021</v>
      </c>
      <c r="C432" s="82">
        <v>44332</v>
      </c>
      <c r="D432" s="40" t="s">
        <v>66</v>
      </c>
      <c r="E432" s="42" t="s">
        <v>535</v>
      </c>
      <c r="F432">
        <v>3</v>
      </c>
      <c r="G432" t="s">
        <v>1284</v>
      </c>
      <c r="H432" t="s">
        <v>95</v>
      </c>
      <c r="J432">
        <v>14</v>
      </c>
      <c r="K432">
        <v>1</v>
      </c>
      <c r="L432">
        <v>10.78</v>
      </c>
    </row>
    <row r="433" spans="1:12">
      <c r="A433" s="50" t="s">
        <v>226</v>
      </c>
      <c r="B433" s="50">
        <v>2021</v>
      </c>
      <c r="C433" s="82">
        <v>44332</v>
      </c>
      <c r="D433" s="40" t="s">
        <v>66</v>
      </c>
      <c r="E433" s="42" t="s">
        <v>535</v>
      </c>
      <c r="F433">
        <v>3</v>
      </c>
      <c r="G433" t="s">
        <v>854</v>
      </c>
      <c r="H433" t="s">
        <v>207</v>
      </c>
      <c r="J433">
        <v>19</v>
      </c>
      <c r="K433">
        <v>2</v>
      </c>
      <c r="L433">
        <v>10.879</v>
      </c>
    </row>
    <row r="434" spans="1:12">
      <c r="A434" s="50" t="s">
        <v>226</v>
      </c>
      <c r="B434" s="50">
        <v>2021</v>
      </c>
      <c r="C434" s="82">
        <v>44332</v>
      </c>
      <c r="D434" s="40" t="s">
        <v>66</v>
      </c>
      <c r="E434" s="42" t="s">
        <v>535</v>
      </c>
      <c r="F434">
        <v>4</v>
      </c>
      <c r="G434" t="s">
        <v>76</v>
      </c>
      <c r="H434" t="s">
        <v>52</v>
      </c>
      <c r="J434">
        <v>16</v>
      </c>
      <c r="K434">
        <v>1</v>
      </c>
      <c r="L434">
        <v>10.74</v>
      </c>
    </row>
    <row r="435" spans="1:12">
      <c r="A435" s="50" t="s">
        <v>226</v>
      </c>
      <c r="B435" s="50">
        <v>2021</v>
      </c>
      <c r="C435" s="82">
        <v>44332</v>
      </c>
      <c r="D435" s="40" t="s">
        <v>66</v>
      </c>
      <c r="E435" s="42" t="s">
        <v>535</v>
      </c>
      <c r="F435">
        <v>4</v>
      </c>
      <c r="G435" t="s">
        <v>83</v>
      </c>
      <c r="H435" t="s">
        <v>250</v>
      </c>
      <c r="J435">
        <v>17</v>
      </c>
      <c r="K435">
        <v>2</v>
      </c>
      <c r="L435">
        <v>10.85</v>
      </c>
    </row>
    <row r="436" spans="1:12">
      <c r="A436" s="50" t="s">
        <v>226</v>
      </c>
      <c r="B436" s="50">
        <v>2021</v>
      </c>
      <c r="C436" s="82">
        <v>44332</v>
      </c>
      <c r="D436" s="40" t="s">
        <v>66</v>
      </c>
      <c r="E436" s="42" t="s">
        <v>535</v>
      </c>
      <c r="F436">
        <v>5</v>
      </c>
      <c r="G436" t="s">
        <v>151</v>
      </c>
      <c r="H436" t="s">
        <v>152</v>
      </c>
      <c r="J436">
        <v>15</v>
      </c>
      <c r="K436">
        <v>1</v>
      </c>
      <c r="L436">
        <v>11.031000000000001</v>
      </c>
    </row>
    <row r="437" spans="1:12">
      <c r="A437" s="50" t="s">
        <v>226</v>
      </c>
      <c r="B437" s="50">
        <v>2021</v>
      </c>
      <c r="C437" s="82">
        <v>44332</v>
      </c>
      <c r="D437" s="40" t="s">
        <v>66</v>
      </c>
      <c r="E437" s="42" t="s">
        <v>535</v>
      </c>
      <c r="F437">
        <v>5</v>
      </c>
      <c r="G437" t="s">
        <v>804</v>
      </c>
      <c r="H437" t="s">
        <v>207</v>
      </c>
      <c r="J437">
        <v>18</v>
      </c>
      <c r="K437">
        <v>2</v>
      </c>
      <c r="L437">
        <v>11.099</v>
      </c>
    </row>
    <row r="438" spans="1:12">
      <c r="A438" s="50" t="s">
        <v>226</v>
      </c>
      <c r="B438" s="50">
        <v>2021</v>
      </c>
      <c r="C438" s="82">
        <v>44332</v>
      </c>
      <c r="D438" s="40" t="s">
        <v>66</v>
      </c>
      <c r="E438" s="42" t="s">
        <v>538</v>
      </c>
      <c r="F438">
        <v>1</v>
      </c>
      <c r="G438" t="s">
        <v>195</v>
      </c>
      <c r="H438" t="s">
        <v>31</v>
      </c>
      <c r="J438">
        <v>2</v>
      </c>
      <c r="K438">
        <v>1</v>
      </c>
      <c r="L438">
        <v>10.151999999999999</v>
      </c>
    </row>
    <row r="439" spans="1:12">
      <c r="A439" s="50" t="s">
        <v>226</v>
      </c>
      <c r="B439" s="50">
        <v>2021</v>
      </c>
      <c r="C439" s="82">
        <v>44332</v>
      </c>
      <c r="D439" s="40" t="s">
        <v>66</v>
      </c>
      <c r="E439" s="42" t="s">
        <v>538</v>
      </c>
      <c r="F439">
        <v>1</v>
      </c>
      <c r="G439" t="s">
        <v>151</v>
      </c>
      <c r="H439" t="s">
        <v>152</v>
      </c>
      <c r="J439">
        <v>15</v>
      </c>
      <c r="K439">
        <v>2</v>
      </c>
      <c r="L439">
        <v>11.174999999999999</v>
      </c>
    </row>
    <row r="440" spans="1:12">
      <c r="A440" s="50" t="s">
        <v>226</v>
      </c>
      <c r="B440" s="50">
        <v>2021</v>
      </c>
      <c r="C440" s="82">
        <v>44332</v>
      </c>
      <c r="D440" s="40" t="s">
        <v>66</v>
      </c>
      <c r="E440" s="42" t="s">
        <v>538</v>
      </c>
      <c r="F440">
        <v>2</v>
      </c>
      <c r="G440" t="s">
        <v>193</v>
      </c>
      <c r="H440" t="s">
        <v>31</v>
      </c>
      <c r="J440">
        <v>1</v>
      </c>
      <c r="K440">
        <v>1</v>
      </c>
      <c r="L440">
        <v>10.327999999999999</v>
      </c>
    </row>
    <row r="441" spans="1:12">
      <c r="A441" s="50" t="s">
        <v>226</v>
      </c>
      <c r="B441" s="50">
        <v>2021</v>
      </c>
      <c r="C441" s="82">
        <v>44332</v>
      </c>
      <c r="D441" s="40" t="s">
        <v>66</v>
      </c>
      <c r="E441" s="42" t="s">
        <v>538</v>
      </c>
      <c r="F441">
        <v>2</v>
      </c>
      <c r="G441" t="s">
        <v>76</v>
      </c>
      <c r="H441" t="s">
        <v>52</v>
      </c>
      <c r="J441">
        <v>16</v>
      </c>
      <c r="K441">
        <v>2</v>
      </c>
      <c r="L441">
        <v>10.413</v>
      </c>
    </row>
    <row r="442" spans="1:12">
      <c r="A442" s="50" t="s">
        <v>226</v>
      </c>
      <c r="B442" s="50">
        <v>2021</v>
      </c>
      <c r="C442" s="82">
        <v>44332</v>
      </c>
      <c r="D442" s="40" t="s">
        <v>66</v>
      </c>
      <c r="E442" s="42" t="s">
        <v>538</v>
      </c>
      <c r="F442">
        <v>3</v>
      </c>
      <c r="G442" t="s">
        <v>257</v>
      </c>
      <c r="H442" t="s">
        <v>1313</v>
      </c>
      <c r="J442">
        <v>3</v>
      </c>
      <c r="K442">
        <v>1</v>
      </c>
      <c r="L442">
        <v>10.551</v>
      </c>
    </row>
    <row r="443" spans="1:12">
      <c r="A443" s="50" t="s">
        <v>226</v>
      </c>
      <c r="B443" s="50">
        <v>2021</v>
      </c>
      <c r="C443" s="82">
        <v>44332</v>
      </c>
      <c r="D443" s="40" t="s">
        <v>66</v>
      </c>
      <c r="E443" s="42" t="s">
        <v>538</v>
      </c>
      <c r="F443">
        <v>3</v>
      </c>
      <c r="G443" t="s">
        <v>1284</v>
      </c>
      <c r="H443" t="s">
        <v>95</v>
      </c>
      <c r="J443">
        <v>14</v>
      </c>
      <c r="K443">
        <v>2</v>
      </c>
      <c r="L443">
        <v>10.654</v>
      </c>
    </row>
    <row r="444" spans="1:12">
      <c r="A444" s="50" t="s">
        <v>226</v>
      </c>
      <c r="B444" s="50">
        <v>2021</v>
      </c>
      <c r="C444" s="82">
        <v>44332</v>
      </c>
      <c r="D444" s="40" t="s">
        <v>66</v>
      </c>
      <c r="E444" s="42" t="s">
        <v>538</v>
      </c>
      <c r="F444">
        <v>4</v>
      </c>
      <c r="G444" t="s">
        <v>229</v>
      </c>
      <c r="H444" t="s">
        <v>152</v>
      </c>
      <c r="J444">
        <v>8</v>
      </c>
      <c r="K444">
        <v>1</v>
      </c>
      <c r="L444">
        <v>10.534000000000001</v>
      </c>
    </row>
    <row r="445" spans="1:12">
      <c r="A445" s="50" t="s">
        <v>226</v>
      </c>
      <c r="B445" s="50">
        <v>2021</v>
      </c>
      <c r="C445" s="82">
        <v>44332</v>
      </c>
      <c r="D445" s="40" t="s">
        <v>66</v>
      </c>
      <c r="E445" s="42" t="s">
        <v>538</v>
      </c>
      <c r="F445">
        <v>4</v>
      </c>
      <c r="G445" t="s">
        <v>107</v>
      </c>
      <c r="H445" t="s">
        <v>168</v>
      </c>
      <c r="J445">
        <v>9</v>
      </c>
      <c r="K445">
        <v>2</v>
      </c>
      <c r="L445" t="s">
        <v>536</v>
      </c>
    </row>
    <row r="446" spans="1:12">
      <c r="A446" s="50" t="s">
        <v>226</v>
      </c>
      <c r="B446" s="50">
        <v>2021</v>
      </c>
      <c r="C446" s="82">
        <v>44332</v>
      </c>
      <c r="D446" s="40" t="s">
        <v>66</v>
      </c>
      <c r="E446" s="42" t="s">
        <v>538</v>
      </c>
      <c r="F446">
        <v>5</v>
      </c>
      <c r="G446" t="s">
        <v>180</v>
      </c>
      <c r="H446" t="s">
        <v>168</v>
      </c>
      <c r="J446">
        <v>4</v>
      </c>
      <c r="K446">
        <v>1</v>
      </c>
      <c r="L446">
        <v>10.471</v>
      </c>
    </row>
    <row r="447" spans="1:12">
      <c r="A447" s="50" t="s">
        <v>226</v>
      </c>
      <c r="B447" s="50">
        <v>2021</v>
      </c>
      <c r="C447" s="82">
        <v>44332</v>
      </c>
      <c r="D447" s="40" t="s">
        <v>66</v>
      </c>
      <c r="E447" s="42" t="s">
        <v>538</v>
      </c>
      <c r="F447">
        <v>5</v>
      </c>
      <c r="G447" t="s">
        <v>174</v>
      </c>
      <c r="H447" t="s">
        <v>37</v>
      </c>
      <c r="J447">
        <v>10</v>
      </c>
      <c r="K447">
        <v>2</v>
      </c>
      <c r="L447">
        <v>10.475</v>
      </c>
    </row>
    <row r="448" spans="1:12">
      <c r="A448" s="50" t="s">
        <v>226</v>
      </c>
      <c r="B448" s="50">
        <v>2021</v>
      </c>
      <c r="C448" s="82">
        <v>44332</v>
      </c>
      <c r="D448" s="40" t="s">
        <v>66</v>
      </c>
      <c r="E448" s="42" t="s">
        <v>538</v>
      </c>
      <c r="F448">
        <v>6</v>
      </c>
      <c r="G448" t="s">
        <v>115</v>
      </c>
      <c r="H448" t="s">
        <v>116</v>
      </c>
      <c r="J448">
        <v>7</v>
      </c>
      <c r="K448">
        <v>1</v>
      </c>
      <c r="L448">
        <v>10.242000000000001</v>
      </c>
    </row>
    <row r="449" spans="1:15">
      <c r="A449" s="50" t="s">
        <v>226</v>
      </c>
      <c r="B449" s="50">
        <v>2021</v>
      </c>
      <c r="C449" s="82">
        <v>44332</v>
      </c>
      <c r="D449" s="40" t="s">
        <v>66</v>
      </c>
      <c r="E449" s="42" t="s">
        <v>538</v>
      </c>
      <c r="F449">
        <v>6</v>
      </c>
      <c r="G449" t="s">
        <v>67</v>
      </c>
      <c r="H449" t="s">
        <v>760</v>
      </c>
      <c r="J449">
        <v>11</v>
      </c>
      <c r="K449">
        <v>2</v>
      </c>
      <c r="L449">
        <v>10.332000000000001</v>
      </c>
    </row>
    <row r="450" spans="1:15">
      <c r="A450" s="50" t="s">
        <v>226</v>
      </c>
      <c r="B450" s="50">
        <v>2021</v>
      </c>
      <c r="C450" s="82">
        <v>44332</v>
      </c>
      <c r="D450" s="40" t="s">
        <v>66</v>
      </c>
      <c r="E450" s="42" t="s">
        <v>538</v>
      </c>
      <c r="F450">
        <v>7</v>
      </c>
      <c r="G450" t="s">
        <v>169</v>
      </c>
      <c r="H450" t="s">
        <v>1313</v>
      </c>
      <c r="J450">
        <v>5</v>
      </c>
      <c r="K450">
        <v>1</v>
      </c>
      <c r="L450">
        <v>10.388999999999999</v>
      </c>
    </row>
    <row r="451" spans="1:15">
      <c r="A451" s="50" t="s">
        <v>226</v>
      </c>
      <c r="B451" s="50">
        <v>2021</v>
      </c>
      <c r="C451" s="82">
        <v>44332</v>
      </c>
      <c r="D451" s="40" t="s">
        <v>66</v>
      </c>
      <c r="E451" s="42" t="s">
        <v>538</v>
      </c>
      <c r="F451">
        <v>7</v>
      </c>
      <c r="G451" t="s">
        <v>36</v>
      </c>
      <c r="H451" t="s">
        <v>37</v>
      </c>
      <c r="J451">
        <v>13</v>
      </c>
      <c r="K451">
        <v>2</v>
      </c>
      <c r="L451">
        <v>10.517999999999999</v>
      </c>
    </row>
    <row r="452" spans="1:15">
      <c r="A452" s="50" t="s">
        <v>226</v>
      </c>
      <c r="B452" s="50">
        <v>2021</v>
      </c>
      <c r="C452" s="82">
        <v>44332</v>
      </c>
      <c r="D452" s="40" t="s">
        <v>66</v>
      </c>
      <c r="E452" s="42" t="s">
        <v>538</v>
      </c>
      <c r="F452">
        <v>8</v>
      </c>
      <c r="G452" t="s">
        <v>51</v>
      </c>
      <c r="H452" t="s">
        <v>1310</v>
      </c>
      <c r="J452">
        <v>6</v>
      </c>
      <c r="K452">
        <v>1</v>
      </c>
      <c r="L452">
        <v>10.262</v>
      </c>
    </row>
    <row r="453" spans="1:15">
      <c r="A453" s="50" t="s">
        <v>226</v>
      </c>
      <c r="B453" s="50">
        <v>2021</v>
      </c>
      <c r="C453" s="82">
        <v>44332</v>
      </c>
      <c r="D453" s="40" t="s">
        <v>66</v>
      </c>
      <c r="E453" s="42" t="s">
        <v>538</v>
      </c>
      <c r="F453">
        <v>8</v>
      </c>
      <c r="G453" t="s">
        <v>143</v>
      </c>
      <c r="H453" t="s">
        <v>95</v>
      </c>
      <c r="J453">
        <v>12</v>
      </c>
      <c r="K453">
        <v>2</v>
      </c>
      <c r="L453">
        <v>10.441000000000001</v>
      </c>
    </row>
    <row r="454" spans="1:15">
      <c r="A454" s="50" t="s">
        <v>226</v>
      </c>
      <c r="B454" s="50">
        <v>2021</v>
      </c>
      <c r="C454" s="82">
        <v>44332</v>
      </c>
      <c r="D454" s="40" t="s">
        <v>66</v>
      </c>
      <c r="E454" s="42" t="s">
        <v>539</v>
      </c>
      <c r="F454">
        <v>1</v>
      </c>
      <c r="G454" t="s">
        <v>195</v>
      </c>
      <c r="H454" t="s">
        <v>31</v>
      </c>
      <c r="J454">
        <v>2</v>
      </c>
      <c r="K454">
        <v>1</v>
      </c>
      <c r="L454">
        <v>10.276</v>
      </c>
      <c r="N454">
        <v>1</v>
      </c>
      <c r="O454">
        <v>10.263999999999999</v>
      </c>
    </row>
    <row r="455" spans="1:15">
      <c r="A455" s="50" t="s">
        <v>226</v>
      </c>
      <c r="B455" s="50">
        <v>2021</v>
      </c>
      <c r="C455" s="82">
        <v>44332</v>
      </c>
      <c r="D455" s="40" t="s">
        <v>66</v>
      </c>
      <c r="E455" s="42" t="s">
        <v>539</v>
      </c>
      <c r="F455">
        <v>1</v>
      </c>
      <c r="G455" t="s">
        <v>51</v>
      </c>
      <c r="H455" t="s">
        <v>1310</v>
      </c>
      <c r="J455">
        <v>6</v>
      </c>
      <c r="K455">
        <v>2</v>
      </c>
      <c r="L455">
        <v>10.295</v>
      </c>
      <c r="N455">
        <v>2</v>
      </c>
      <c r="O455">
        <v>10.465999999999999</v>
      </c>
    </row>
    <row r="456" spans="1:15">
      <c r="A456" s="50" t="s">
        <v>226</v>
      </c>
      <c r="B456" s="50">
        <v>2021</v>
      </c>
      <c r="C456" s="82">
        <v>44332</v>
      </c>
      <c r="D456" s="40" t="s">
        <v>66</v>
      </c>
      <c r="E456" s="42" t="s">
        <v>539</v>
      </c>
      <c r="F456">
        <v>2</v>
      </c>
      <c r="G456" t="s">
        <v>193</v>
      </c>
      <c r="H456" t="s">
        <v>31</v>
      </c>
      <c r="J456">
        <v>1</v>
      </c>
      <c r="K456">
        <v>1</v>
      </c>
      <c r="L456">
        <v>10.554</v>
      </c>
      <c r="N456">
        <v>1</v>
      </c>
      <c r="O456">
        <v>10.343999999999999</v>
      </c>
    </row>
    <row r="457" spans="1:15">
      <c r="A457" s="50" t="s">
        <v>226</v>
      </c>
      <c r="B457" s="50">
        <v>2021</v>
      </c>
      <c r="C457" s="82">
        <v>44332</v>
      </c>
      <c r="D457" s="40" t="s">
        <v>66</v>
      </c>
      <c r="E457" s="42" t="s">
        <v>539</v>
      </c>
      <c r="F457">
        <v>2</v>
      </c>
      <c r="G457" t="s">
        <v>169</v>
      </c>
      <c r="H457" t="s">
        <v>1313</v>
      </c>
      <c r="J457">
        <v>5</v>
      </c>
      <c r="K457">
        <v>2</v>
      </c>
      <c r="L457">
        <v>10.593999999999999</v>
      </c>
      <c r="N457">
        <v>2</v>
      </c>
      <c r="O457">
        <v>10.641</v>
      </c>
    </row>
    <row r="458" spans="1:15">
      <c r="A458" s="50" t="s">
        <v>226</v>
      </c>
      <c r="B458" s="50">
        <v>2021</v>
      </c>
      <c r="C458" s="82">
        <v>44332</v>
      </c>
      <c r="D458" s="40" t="s">
        <v>66</v>
      </c>
      <c r="E458" s="42" t="s">
        <v>539</v>
      </c>
      <c r="F458">
        <v>3</v>
      </c>
      <c r="G458" t="s">
        <v>257</v>
      </c>
      <c r="H458" t="s">
        <v>1313</v>
      </c>
      <c r="J458">
        <v>3</v>
      </c>
      <c r="K458">
        <v>1</v>
      </c>
      <c r="L458">
        <v>10.311</v>
      </c>
      <c r="N458">
        <v>1</v>
      </c>
      <c r="O458">
        <v>10.228</v>
      </c>
    </row>
    <row r="459" spans="1:15">
      <c r="A459" s="50" t="s">
        <v>226</v>
      </c>
      <c r="B459" s="50">
        <v>2021</v>
      </c>
      <c r="C459" s="82">
        <v>44332</v>
      </c>
      <c r="D459" s="40" t="s">
        <v>66</v>
      </c>
      <c r="E459" s="42" t="s">
        <v>539</v>
      </c>
      <c r="F459">
        <v>3</v>
      </c>
      <c r="G459" t="s">
        <v>115</v>
      </c>
      <c r="H459" t="s">
        <v>116</v>
      </c>
      <c r="J459">
        <v>7</v>
      </c>
      <c r="K459">
        <v>2</v>
      </c>
      <c r="L459">
        <v>10.385999999999999</v>
      </c>
      <c r="N459">
        <v>2</v>
      </c>
      <c r="O459">
        <v>10.327</v>
      </c>
    </row>
    <row r="460" spans="1:15">
      <c r="A460" s="50" t="s">
        <v>226</v>
      </c>
      <c r="B460" s="50">
        <v>2021</v>
      </c>
      <c r="C460" s="82">
        <v>44332</v>
      </c>
      <c r="D460" s="40" t="s">
        <v>66</v>
      </c>
      <c r="E460" s="42" t="s">
        <v>539</v>
      </c>
      <c r="F460">
        <v>4</v>
      </c>
      <c r="G460" t="s">
        <v>180</v>
      </c>
      <c r="H460" t="s">
        <v>168</v>
      </c>
      <c r="J460">
        <v>4</v>
      </c>
      <c r="K460">
        <v>1</v>
      </c>
      <c r="L460">
        <v>10.215999999999999</v>
      </c>
      <c r="N460">
        <v>1</v>
      </c>
      <c r="O460">
        <v>10.43</v>
      </c>
    </row>
    <row r="461" spans="1:15">
      <c r="A461" s="50" t="s">
        <v>226</v>
      </c>
      <c r="B461" s="50">
        <v>2021</v>
      </c>
      <c r="C461" s="82">
        <v>44332</v>
      </c>
      <c r="D461" s="40" t="s">
        <v>66</v>
      </c>
      <c r="E461" s="42" t="s">
        <v>539</v>
      </c>
      <c r="F461">
        <v>4</v>
      </c>
      <c r="G461" t="s">
        <v>229</v>
      </c>
      <c r="H461" t="s">
        <v>152</v>
      </c>
      <c r="J461">
        <v>8</v>
      </c>
      <c r="K461">
        <v>2</v>
      </c>
      <c r="L461">
        <v>11.059999999999999</v>
      </c>
      <c r="N461">
        <v>2</v>
      </c>
      <c r="O461">
        <v>10.568</v>
      </c>
    </row>
    <row r="462" spans="1:15">
      <c r="A462" s="50" t="s">
        <v>226</v>
      </c>
      <c r="B462" s="50">
        <v>2021</v>
      </c>
      <c r="C462" s="82">
        <v>44332</v>
      </c>
      <c r="D462" s="40" t="s">
        <v>66</v>
      </c>
      <c r="E462" s="42" t="s">
        <v>540</v>
      </c>
      <c r="F462">
        <v>1</v>
      </c>
      <c r="G462" t="s">
        <v>195</v>
      </c>
      <c r="H462" t="s">
        <v>31</v>
      </c>
      <c r="J462">
        <v>2</v>
      </c>
      <c r="K462">
        <v>1</v>
      </c>
      <c r="L462">
        <v>10.11</v>
      </c>
      <c r="N462">
        <v>1</v>
      </c>
      <c r="O462">
        <v>10.262</v>
      </c>
    </row>
    <row r="463" spans="1:15">
      <c r="A463" s="50" t="s">
        <v>226</v>
      </c>
      <c r="B463" s="50">
        <v>2021</v>
      </c>
      <c r="C463" s="82">
        <v>44332</v>
      </c>
      <c r="D463" s="40" t="s">
        <v>66</v>
      </c>
      <c r="E463" s="42" t="s">
        <v>540</v>
      </c>
      <c r="F463">
        <v>1</v>
      </c>
      <c r="G463" t="s">
        <v>180</v>
      </c>
      <c r="H463" t="s">
        <v>168</v>
      </c>
      <c r="J463">
        <v>4</v>
      </c>
      <c r="K463">
        <v>2</v>
      </c>
      <c r="L463">
        <v>10.292999999999999</v>
      </c>
      <c r="N463">
        <v>2</v>
      </c>
      <c r="O463">
        <v>10.428000000000001</v>
      </c>
    </row>
    <row r="464" spans="1:15">
      <c r="A464" s="50" t="s">
        <v>226</v>
      </c>
      <c r="B464" s="50">
        <v>2021</v>
      </c>
      <c r="C464" s="82">
        <v>44332</v>
      </c>
      <c r="D464" s="40" t="s">
        <v>66</v>
      </c>
      <c r="E464" s="42" t="s">
        <v>540</v>
      </c>
      <c r="F464">
        <v>2</v>
      </c>
      <c r="G464" t="s">
        <v>193</v>
      </c>
      <c r="H464" t="s">
        <v>31</v>
      </c>
      <c r="J464">
        <v>1</v>
      </c>
      <c r="K464">
        <v>1</v>
      </c>
      <c r="L464">
        <v>10.178000000000001</v>
      </c>
      <c r="N464">
        <v>1</v>
      </c>
      <c r="O464">
        <v>10.304</v>
      </c>
    </row>
    <row r="465" spans="1:15">
      <c r="A465" s="50" t="s">
        <v>226</v>
      </c>
      <c r="B465" s="50">
        <v>2021</v>
      </c>
      <c r="C465" s="82">
        <v>44332</v>
      </c>
      <c r="D465" s="40" t="s">
        <v>66</v>
      </c>
      <c r="E465" s="42" t="s">
        <v>540</v>
      </c>
      <c r="F465">
        <v>2</v>
      </c>
      <c r="G465" t="s">
        <v>257</v>
      </c>
      <c r="H465" t="s">
        <v>1313</v>
      </c>
      <c r="J465">
        <v>3</v>
      </c>
      <c r="K465">
        <v>2</v>
      </c>
      <c r="L465">
        <v>10.455</v>
      </c>
      <c r="N465">
        <v>2</v>
      </c>
      <c r="O465">
        <v>11.191000000000001</v>
      </c>
    </row>
    <row r="466" spans="1:15">
      <c r="A466" s="50" t="s">
        <v>226</v>
      </c>
      <c r="B466" s="50">
        <v>2021</v>
      </c>
      <c r="C466" s="82">
        <v>44332</v>
      </c>
      <c r="D466" s="40" t="s">
        <v>66</v>
      </c>
      <c r="E466" s="42" t="s">
        <v>64</v>
      </c>
      <c r="F466" t="s">
        <v>541</v>
      </c>
      <c r="G466" t="s">
        <v>193</v>
      </c>
      <c r="H466" t="s">
        <v>31</v>
      </c>
      <c r="J466">
        <v>1</v>
      </c>
      <c r="K466">
        <v>1</v>
      </c>
      <c r="L466">
        <v>10.291</v>
      </c>
      <c r="N466">
        <v>1</v>
      </c>
      <c r="O466">
        <v>10.289</v>
      </c>
    </row>
    <row r="467" spans="1:15">
      <c r="A467" s="50" t="s">
        <v>226</v>
      </c>
      <c r="B467" s="50">
        <v>2021</v>
      </c>
      <c r="C467" s="82">
        <v>44332</v>
      </c>
      <c r="D467" s="40" t="s">
        <v>66</v>
      </c>
      <c r="E467" s="42" t="s">
        <v>64</v>
      </c>
      <c r="F467" t="s">
        <v>541</v>
      </c>
      <c r="G467" t="s">
        <v>195</v>
      </c>
      <c r="H467" t="s">
        <v>31</v>
      </c>
      <c r="J467">
        <v>2</v>
      </c>
      <c r="K467">
        <v>2</v>
      </c>
      <c r="L467">
        <v>10.325000000000001</v>
      </c>
      <c r="N467">
        <v>2</v>
      </c>
      <c r="O467">
        <v>10.314</v>
      </c>
    </row>
    <row r="468" spans="1:15">
      <c r="A468" s="50" t="s">
        <v>226</v>
      </c>
      <c r="B468" s="50">
        <v>2021</v>
      </c>
      <c r="C468" s="82">
        <v>44332</v>
      </c>
      <c r="D468" s="40" t="s">
        <v>66</v>
      </c>
      <c r="E468" s="42" t="s">
        <v>64</v>
      </c>
      <c r="F468" t="s">
        <v>542</v>
      </c>
      <c r="G468" t="s">
        <v>257</v>
      </c>
      <c r="H468" t="s">
        <v>1313</v>
      </c>
      <c r="J468">
        <v>3</v>
      </c>
      <c r="K468">
        <v>1</v>
      </c>
      <c r="L468">
        <v>10.414</v>
      </c>
      <c r="N468">
        <v>1</v>
      </c>
      <c r="O468">
        <v>10.307</v>
      </c>
    </row>
    <row r="469" spans="1:15">
      <c r="A469" s="50" t="s">
        <v>226</v>
      </c>
      <c r="B469" s="50">
        <v>2021</v>
      </c>
      <c r="C469" s="82">
        <v>44332</v>
      </c>
      <c r="D469" s="40" t="s">
        <v>66</v>
      </c>
      <c r="E469" s="42" t="s">
        <v>64</v>
      </c>
      <c r="F469" t="s">
        <v>542</v>
      </c>
      <c r="G469" t="s">
        <v>180</v>
      </c>
      <c r="H469" t="s">
        <v>168</v>
      </c>
      <c r="J469">
        <v>4</v>
      </c>
      <c r="K469">
        <v>2</v>
      </c>
      <c r="L469">
        <v>10.597999999999999</v>
      </c>
      <c r="N469">
        <v>2</v>
      </c>
      <c r="O469">
        <v>10.587</v>
      </c>
    </row>
    <row r="470" spans="1:15">
      <c r="A470" s="40" t="s">
        <v>217</v>
      </c>
      <c r="B470" s="40">
        <v>2020</v>
      </c>
      <c r="C470" s="12">
        <v>43890</v>
      </c>
      <c r="D470" s="40" t="s">
        <v>20</v>
      </c>
      <c r="E470" s="42" t="s">
        <v>535</v>
      </c>
      <c r="F470">
        <v>1</v>
      </c>
      <c r="G470" t="s">
        <v>196</v>
      </c>
      <c r="H470" t="s">
        <v>52</v>
      </c>
      <c r="J470">
        <v>3</v>
      </c>
      <c r="K470">
        <v>1</v>
      </c>
      <c r="L470">
        <v>9.9760000000000009</v>
      </c>
    </row>
    <row r="471" spans="1:15">
      <c r="A471" s="40" t="s">
        <v>217</v>
      </c>
      <c r="B471" s="40">
        <v>2020</v>
      </c>
      <c r="C471" s="12">
        <v>43890</v>
      </c>
      <c r="D471" s="40" t="s">
        <v>20</v>
      </c>
      <c r="E471" s="42" t="s">
        <v>535</v>
      </c>
      <c r="F471">
        <v>1</v>
      </c>
      <c r="G471" t="s">
        <v>143</v>
      </c>
      <c r="H471" t="s">
        <v>95</v>
      </c>
      <c r="J471">
        <v>28</v>
      </c>
      <c r="K471">
        <v>2</v>
      </c>
      <c r="L471">
        <v>10.255000000000001</v>
      </c>
    </row>
    <row r="472" spans="1:15">
      <c r="A472" s="40" t="s">
        <v>217</v>
      </c>
      <c r="B472" s="40">
        <v>2020</v>
      </c>
      <c r="C472" s="12">
        <v>43890</v>
      </c>
      <c r="D472" s="40" t="s">
        <v>20</v>
      </c>
      <c r="E472" s="42" t="s">
        <v>535</v>
      </c>
      <c r="F472">
        <v>2</v>
      </c>
      <c r="G472" t="s">
        <v>128</v>
      </c>
      <c r="H472" t="s">
        <v>104</v>
      </c>
      <c r="J472">
        <v>10</v>
      </c>
      <c r="K472">
        <v>1</v>
      </c>
      <c r="L472">
        <v>10.087999999999999</v>
      </c>
    </row>
    <row r="473" spans="1:15">
      <c r="A473" s="40" t="s">
        <v>217</v>
      </c>
      <c r="B473" s="40">
        <v>2020</v>
      </c>
      <c r="C473" s="12">
        <v>43890</v>
      </c>
      <c r="D473" s="40" t="s">
        <v>20</v>
      </c>
      <c r="E473" s="42" t="s">
        <v>535</v>
      </c>
      <c r="F473">
        <v>2</v>
      </c>
      <c r="G473" t="s">
        <v>232</v>
      </c>
      <c r="H473" t="s">
        <v>212</v>
      </c>
      <c r="J473">
        <v>27</v>
      </c>
      <c r="K473">
        <v>2</v>
      </c>
      <c r="L473">
        <v>10.180999999999999</v>
      </c>
    </row>
    <row r="474" spans="1:15">
      <c r="A474" s="40" t="s">
        <v>217</v>
      </c>
      <c r="B474" s="40">
        <v>2020</v>
      </c>
      <c r="C474" s="12">
        <v>43890</v>
      </c>
      <c r="D474" s="40" t="s">
        <v>20</v>
      </c>
      <c r="E474" s="42" t="s">
        <v>535</v>
      </c>
      <c r="F474">
        <v>3</v>
      </c>
      <c r="G474" t="s">
        <v>192</v>
      </c>
      <c r="H474" t="s">
        <v>113</v>
      </c>
      <c r="J474">
        <v>11</v>
      </c>
      <c r="K474">
        <v>1</v>
      </c>
      <c r="L474">
        <v>10.234</v>
      </c>
    </row>
    <row r="475" spans="1:15">
      <c r="A475" s="40" t="s">
        <v>217</v>
      </c>
      <c r="B475" s="40">
        <v>2020</v>
      </c>
      <c r="C475" s="12">
        <v>43890</v>
      </c>
      <c r="D475" s="40" t="s">
        <v>20</v>
      </c>
      <c r="E475" s="42" t="s">
        <v>535</v>
      </c>
      <c r="F475">
        <v>3</v>
      </c>
      <c r="G475" t="s">
        <v>1635</v>
      </c>
      <c r="H475" t="s">
        <v>35</v>
      </c>
      <c r="J475">
        <v>26</v>
      </c>
      <c r="K475">
        <v>2</v>
      </c>
      <c r="L475">
        <v>11.493</v>
      </c>
    </row>
    <row r="476" spans="1:15">
      <c r="A476" s="40" t="s">
        <v>217</v>
      </c>
      <c r="B476" s="40">
        <v>2020</v>
      </c>
      <c r="C476" s="12">
        <v>43890</v>
      </c>
      <c r="D476" s="40" t="s">
        <v>20</v>
      </c>
      <c r="E476" s="42" t="s">
        <v>535</v>
      </c>
      <c r="F476">
        <v>4</v>
      </c>
      <c r="G476" t="s">
        <v>193</v>
      </c>
      <c r="H476" t="s">
        <v>31</v>
      </c>
      <c r="J476">
        <v>5</v>
      </c>
      <c r="K476">
        <v>1</v>
      </c>
      <c r="L476">
        <v>9.9830000000000005</v>
      </c>
    </row>
    <row r="477" spans="1:15">
      <c r="A477" s="40" t="s">
        <v>217</v>
      </c>
      <c r="B477" s="40">
        <v>2020</v>
      </c>
      <c r="C477" s="12">
        <v>43890</v>
      </c>
      <c r="D477" s="40" t="s">
        <v>20</v>
      </c>
      <c r="E477" s="42" t="s">
        <v>535</v>
      </c>
      <c r="F477">
        <v>4</v>
      </c>
      <c r="G477" t="s">
        <v>295</v>
      </c>
      <c r="H477" t="s">
        <v>23</v>
      </c>
      <c r="J477">
        <v>25</v>
      </c>
      <c r="K477">
        <v>2</v>
      </c>
      <c r="L477">
        <v>10.033000000000001</v>
      </c>
    </row>
    <row r="478" spans="1:15">
      <c r="A478" s="40" t="s">
        <v>217</v>
      </c>
      <c r="B478" s="40">
        <v>2020</v>
      </c>
      <c r="C478" s="12">
        <v>43890</v>
      </c>
      <c r="D478" s="40" t="s">
        <v>20</v>
      </c>
      <c r="E478" s="42" t="s">
        <v>535</v>
      </c>
      <c r="F478">
        <v>5</v>
      </c>
      <c r="G478" t="s">
        <v>1280</v>
      </c>
      <c r="H478" t="s">
        <v>27</v>
      </c>
      <c r="J478">
        <v>12</v>
      </c>
      <c r="K478">
        <v>1</v>
      </c>
      <c r="L478">
        <v>10.218</v>
      </c>
    </row>
    <row r="479" spans="1:15">
      <c r="A479" s="40" t="s">
        <v>217</v>
      </c>
      <c r="B479" s="40">
        <v>2020</v>
      </c>
      <c r="C479" s="12">
        <v>43890</v>
      </c>
      <c r="D479" s="40" t="s">
        <v>20</v>
      </c>
      <c r="E479" s="42" t="s">
        <v>535</v>
      </c>
      <c r="F479">
        <v>5</v>
      </c>
      <c r="G479" t="s">
        <v>201</v>
      </c>
      <c r="H479" t="s">
        <v>39</v>
      </c>
      <c r="J479">
        <v>24</v>
      </c>
      <c r="K479">
        <v>2</v>
      </c>
      <c r="L479">
        <v>10.382999999999999</v>
      </c>
    </row>
    <row r="480" spans="1:15">
      <c r="A480" s="40" t="s">
        <v>217</v>
      </c>
      <c r="B480" s="40">
        <v>2020</v>
      </c>
      <c r="C480" s="12">
        <v>43890</v>
      </c>
      <c r="D480" s="40" t="s">
        <v>20</v>
      </c>
      <c r="E480" s="42" t="s">
        <v>535</v>
      </c>
      <c r="F480">
        <v>6</v>
      </c>
      <c r="G480" t="s">
        <v>1633</v>
      </c>
      <c r="H480" t="s">
        <v>29</v>
      </c>
      <c r="J480">
        <v>6</v>
      </c>
      <c r="K480">
        <v>1</v>
      </c>
      <c r="L480">
        <v>10.135</v>
      </c>
    </row>
    <row r="481" spans="1:12">
      <c r="A481" s="40" t="s">
        <v>217</v>
      </c>
      <c r="B481" s="40">
        <v>2020</v>
      </c>
      <c r="C481" s="12">
        <v>43890</v>
      </c>
      <c r="D481" s="40" t="s">
        <v>20</v>
      </c>
      <c r="E481" s="42" t="s">
        <v>535</v>
      </c>
      <c r="F481">
        <v>6</v>
      </c>
      <c r="G481" t="s">
        <v>100</v>
      </c>
      <c r="H481" t="s">
        <v>44</v>
      </c>
      <c r="J481">
        <v>23</v>
      </c>
      <c r="K481">
        <v>2</v>
      </c>
      <c r="L481">
        <v>10.17</v>
      </c>
    </row>
    <row r="482" spans="1:12">
      <c r="A482" s="40" t="s">
        <v>217</v>
      </c>
      <c r="B482" s="40">
        <v>2020</v>
      </c>
      <c r="C482" s="12">
        <v>43890</v>
      </c>
      <c r="D482" s="40" t="s">
        <v>20</v>
      </c>
      <c r="E482" s="42" t="s">
        <v>535</v>
      </c>
      <c r="F482">
        <v>7</v>
      </c>
      <c r="G482" t="s">
        <v>1634</v>
      </c>
      <c r="H482" t="s">
        <v>23</v>
      </c>
      <c r="J482">
        <v>7</v>
      </c>
      <c r="K482">
        <v>1</v>
      </c>
      <c r="L482">
        <v>10.3</v>
      </c>
    </row>
    <row r="483" spans="1:12">
      <c r="A483" s="40" t="s">
        <v>217</v>
      </c>
      <c r="B483" s="40">
        <v>2020</v>
      </c>
      <c r="C483" s="12">
        <v>43890</v>
      </c>
      <c r="D483" s="40" t="s">
        <v>20</v>
      </c>
      <c r="E483" s="42" t="s">
        <v>535</v>
      </c>
      <c r="F483">
        <v>7</v>
      </c>
      <c r="G483" t="s">
        <v>105</v>
      </c>
      <c r="H483" t="s">
        <v>39</v>
      </c>
      <c r="J483">
        <v>22</v>
      </c>
      <c r="K483">
        <v>2</v>
      </c>
      <c r="L483">
        <v>10.341000000000001</v>
      </c>
    </row>
    <row r="484" spans="1:12">
      <c r="A484" s="40" t="s">
        <v>217</v>
      </c>
      <c r="B484" s="40">
        <v>2020</v>
      </c>
      <c r="C484" s="12">
        <v>43890</v>
      </c>
      <c r="D484" s="40" t="s">
        <v>20</v>
      </c>
      <c r="E484" s="42" t="s">
        <v>535</v>
      </c>
      <c r="F484">
        <v>8</v>
      </c>
      <c r="G484" t="s">
        <v>756</v>
      </c>
      <c r="H484" t="s">
        <v>109</v>
      </c>
      <c r="J484">
        <v>16</v>
      </c>
      <c r="K484">
        <v>1</v>
      </c>
      <c r="L484">
        <v>10.093999999999999</v>
      </c>
    </row>
    <row r="485" spans="1:12">
      <c r="A485" s="40" t="s">
        <v>217</v>
      </c>
      <c r="B485" s="40">
        <v>2020</v>
      </c>
      <c r="C485" s="12">
        <v>43890</v>
      </c>
      <c r="D485" s="40" t="s">
        <v>20</v>
      </c>
      <c r="E485" s="42" t="s">
        <v>535</v>
      </c>
      <c r="F485">
        <v>8</v>
      </c>
      <c r="G485" t="s">
        <v>755</v>
      </c>
      <c r="H485" t="s">
        <v>27</v>
      </c>
      <c r="J485">
        <v>17</v>
      </c>
      <c r="K485">
        <v>2</v>
      </c>
      <c r="L485">
        <v>10.1</v>
      </c>
    </row>
    <row r="486" spans="1:12">
      <c r="A486" s="40" t="s">
        <v>217</v>
      </c>
      <c r="B486" s="40">
        <v>2020</v>
      </c>
      <c r="C486" s="12">
        <v>43890</v>
      </c>
      <c r="D486" s="40" t="s">
        <v>20</v>
      </c>
      <c r="E486" s="42" t="s">
        <v>535</v>
      </c>
      <c r="F486">
        <v>9</v>
      </c>
      <c r="G486" t="s">
        <v>257</v>
      </c>
      <c r="H486" t="s">
        <v>31</v>
      </c>
      <c r="J486">
        <v>8</v>
      </c>
      <c r="K486">
        <v>1</v>
      </c>
      <c r="L486">
        <v>9.9979999999999993</v>
      </c>
    </row>
    <row r="487" spans="1:12">
      <c r="A487" s="40" t="s">
        <v>217</v>
      </c>
      <c r="B487" s="40">
        <v>2020</v>
      </c>
      <c r="C487" s="12">
        <v>43890</v>
      </c>
      <c r="D487" s="40" t="s">
        <v>20</v>
      </c>
      <c r="E487" s="42" t="s">
        <v>535</v>
      </c>
      <c r="F487">
        <v>9</v>
      </c>
      <c r="G487" t="s">
        <v>174</v>
      </c>
      <c r="H487" t="s">
        <v>37</v>
      </c>
      <c r="J487">
        <v>21</v>
      </c>
      <c r="K487">
        <v>2</v>
      </c>
      <c r="L487">
        <v>10.091999999999999</v>
      </c>
    </row>
    <row r="488" spans="1:12">
      <c r="A488" s="40" t="s">
        <v>217</v>
      </c>
      <c r="B488" s="40">
        <v>2020</v>
      </c>
      <c r="C488" s="12">
        <v>43890</v>
      </c>
      <c r="D488" s="40" t="s">
        <v>20</v>
      </c>
      <c r="E488" s="42" t="s">
        <v>535</v>
      </c>
      <c r="F488">
        <v>10</v>
      </c>
      <c r="G488" t="s">
        <v>93</v>
      </c>
      <c r="H488" t="s">
        <v>52</v>
      </c>
      <c r="J488">
        <v>13</v>
      </c>
      <c r="K488">
        <v>1</v>
      </c>
      <c r="L488">
        <v>9.9309999999999992</v>
      </c>
    </row>
    <row r="489" spans="1:12">
      <c r="A489" s="40" t="s">
        <v>217</v>
      </c>
      <c r="B489" s="40">
        <v>2020</v>
      </c>
      <c r="C489" s="12">
        <v>43890</v>
      </c>
      <c r="D489" s="40" t="s">
        <v>20</v>
      </c>
      <c r="E489" s="42" t="s">
        <v>535</v>
      </c>
      <c r="F489">
        <v>10</v>
      </c>
      <c r="G489" t="s">
        <v>112</v>
      </c>
      <c r="H489" t="s">
        <v>113</v>
      </c>
      <c r="J489">
        <v>20</v>
      </c>
      <c r="K489">
        <v>2</v>
      </c>
      <c r="L489">
        <v>9.9629999999999992</v>
      </c>
    </row>
    <row r="490" spans="1:12">
      <c r="A490" s="40" t="s">
        <v>217</v>
      </c>
      <c r="B490" s="40">
        <v>2020</v>
      </c>
      <c r="C490" s="12">
        <v>43890</v>
      </c>
      <c r="D490" s="40" t="s">
        <v>20</v>
      </c>
      <c r="E490" s="42" t="s">
        <v>535</v>
      </c>
      <c r="F490">
        <v>11</v>
      </c>
      <c r="G490" t="s">
        <v>129</v>
      </c>
      <c r="H490" t="s">
        <v>35</v>
      </c>
      <c r="J490">
        <v>14</v>
      </c>
      <c r="K490">
        <v>1</v>
      </c>
      <c r="L490">
        <v>9.9930000000000003</v>
      </c>
    </row>
    <row r="491" spans="1:12">
      <c r="A491" s="40" t="s">
        <v>217</v>
      </c>
      <c r="B491" s="40">
        <v>2020</v>
      </c>
      <c r="C491" s="12">
        <v>43890</v>
      </c>
      <c r="D491" s="40" t="s">
        <v>20</v>
      </c>
      <c r="E491" s="42" t="s">
        <v>535</v>
      </c>
      <c r="F491">
        <v>11</v>
      </c>
      <c r="G491" t="s">
        <v>757</v>
      </c>
      <c r="H491" t="s">
        <v>82</v>
      </c>
      <c r="J491">
        <v>19</v>
      </c>
      <c r="K491">
        <v>2</v>
      </c>
      <c r="L491">
        <v>10.089</v>
      </c>
    </row>
    <row r="492" spans="1:12">
      <c r="A492" s="40" t="s">
        <v>217</v>
      </c>
      <c r="B492" s="40">
        <v>2020</v>
      </c>
      <c r="C492" s="12">
        <v>43890</v>
      </c>
      <c r="D492" s="40" t="s">
        <v>20</v>
      </c>
      <c r="E492" s="42" t="s">
        <v>535</v>
      </c>
      <c r="F492">
        <v>12</v>
      </c>
      <c r="G492" t="s">
        <v>242</v>
      </c>
      <c r="H492" t="s">
        <v>102</v>
      </c>
      <c r="J492">
        <v>15</v>
      </c>
      <c r="K492">
        <v>1</v>
      </c>
      <c r="L492">
        <v>10.005000000000001</v>
      </c>
    </row>
    <row r="493" spans="1:12">
      <c r="A493" s="40" t="s">
        <v>217</v>
      </c>
      <c r="B493" s="40">
        <v>2020</v>
      </c>
      <c r="C493" s="12">
        <v>43890</v>
      </c>
      <c r="D493" s="40" t="s">
        <v>20</v>
      </c>
      <c r="E493" s="42" t="s">
        <v>535</v>
      </c>
      <c r="F493">
        <v>12</v>
      </c>
      <c r="G493" t="s">
        <v>101</v>
      </c>
      <c r="H493" t="s">
        <v>102</v>
      </c>
      <c r="J493">
        <v>18</v>
      </c>
      <c r="K493">
        <v>2</v>
      </c>
      <c r="L493">
        <v>10.077</v>
      </c>
    </row>
    <row r="494" spans="1:12">
      <c r="A494" s="40" t="s">
        <v>217</v>
      </c>
      <c r="B494" s="40">
        <v>2020</v>
      </c>
      <c r="C494" s="12">
        <v>43890</v>
      </c>
      <c r="D494" s="40" t="s">
        <v>20</v>
      </c>
      <c r="E494" s="42" t="s">
        <v>538</v>
      </c>
      <c r="F494">
        <v>1</v>
      </c>
      <c r="G494" t="s">
        <v>92</v>
      </c>
      <c r="H494" t="s">
        <v>23</v>
      </c>
      <c r="J494">
        <v>1</v>
      </c>
      <c r="K494">
        <v>1</v>
      </c>
      <c r="L494">
        <v>9.9480000000000004</v>
      </c>
    </row>
    <row r="495" spans="1:12">
      <c r="A495" s="40" t="s">
        <v>217</v>
      </c>
      <c r="B495" s="40">
        <v>2020</v>
      </c>
      <c r="C495" s="12">
        <v>43890</v>
      </c>
      <c r="D495" s="40" t="s">
        <v>20</v>
      </c>
      <c r="E495" s="42" t="s">
        <v>538</v>
      </c>
      <c r="F495">
        <v>1</v>
      </c>
      <c r="G495" t="s">
        <v>242</v>
      </c>
      <c r="H495" t="s">
        <v>102</v>
      </c>
      <c r="J495">
        <v>15</v>
      </c>
      <c r="K495">
        <v>2</v>
      </c>
      <c r="L495">
        <v>10.295</v>
      </c>
    </row>
    <row r="496" spans="1:12">
      <c r="A496" s="40" t="s">
        <v>217</v>
      </c>
      <c r="B496" s="40">
        <v>2020</v>
      </c>
      <c r="C496" s="12">
        <v>43890</v>
      </c>
      <c r="D496" s="40" t="s">
        <v>20</v>
      </c>
      <c r="E496" s="42" t="s">
        <v>538</v>
      </c>
      <c r="F496">
        <v>2</v>
      </c>
      <c r="G496" t="s">
        <v>22</v>
      </c>
      <c r="H496" t="s">
        <v>23</v>
      </c>
      <c r="J496">
        <v>2</v>
      </c>
      <c r="K496">
        <v>1</v>
      </c>
      <c r="L496">
        <v>9.8079999999999998</v>
      </c>
    </row>
    <row r="497" spans="1:15">
      <c r="A497" s="40" t="s">
        <v>217</v>
      </c>
      <c r="B497" s="40">
        <v>2020</v>
      </c>
      <c r="C497" s="12">
        <v>43890</v>
      </c>
      <c r="D497" s="40" t="s">
        <v>20</v>
      </c>
      <c r="E497" s="42" t="s">
        <v>538</v>
      </c>
      <c r="F497">
        <v>2</v>
      </c>
      <c r="G497" t="s">
        <v>129</v>
      </c>
      <c r="H497" t="s">
        <v>35</v>
      </c>
      <c r="J497">
        <v>14</v>
      </c>
      <c r="K497">
        <v>2</v>
      </c>
      <c r="L497">
        <v>9.8569999999999993</v>
      </c>
    </row>
    <row r="498" spans="1:15">
      <c r="A498" s="40" t="s">
        <v>217</v>
      </c>
      <c r="B498" s="40">
        <v>2020</v>
      </c>
      <c r="C498" s="12">
        <v>43890</v>
      </c>
      <c r="D498" s="40" t="s">
        <v>20</v>
      </c>
      <c r="E498" s="42" t="s">
        <v>538</v>
      </c>
      <c r="F498">
        <v>3</v>
      </c>
      <c r="G498" t="s">
        <v>202</v>
      </c>
      <c r="H498" t="s">
        <v>46</v>
      </c>
      <c r="J498">
        <v>4</v>
      </c>
      <c r="K498">
        <v>1</v>
      </c>
      <c r="L498">
        <v>9.9450000000000003</v>
      </c>
    </row>
    <row r="499" spans="1:15">
      <c r="A499" s="40" t="s">
        <v>217</v>
      </c>
      <c r="B499" s="40">
        <v>2020</v>
      </c>
      <c r="C499" s="12">
        <v>43890</v>
      </c>
      <c r="D499" s="40" t="s">
        <v>20</v>
      </c>
      <c r="E499" s="42" t="s">
        <v>538</v>
      </c>
      <c r="F499">
        <v>3</v>
      </c>
      <c r="G499" t="s">
        <v>93</v>
      </c>
      <c r="H499" t="s">
        <v>52</v>
      </c>
      <c r="J499">
        <v>13</v>
      </c>
      <c r="K499">
        <v>2</v>
      </c>
      <c r="L499">
        <v>9.9459999999999997</v>
      </c>
    </row>
    <row r="500" spans="1:15">
      <c r="A500" s="40" t="s">
        <v>217</v>
      </c>
      <c r="B500" s="40">
        <v>2020</v>
      </c>
      <c r="C500" s="12">
        <v>43890</v>
      </c>
      <c r="D500" s="40" t="s">
        <v>20</v>
      </c>
      <c r="E500" s="42" t="s">
        <v>538</v>
      </c>
      <c r="F500">
        <v>4</v>
      </c>
      <c r="G500" t="s">
        <v>257</v>
      </c>
      <c r="H500" t="s">
        <v>31</v>
      </c>
      <c r="J500">
        <v>8</v>
      </c>
      <c r="K500">
        <v>1</v>
      </c>
      <c r="L500">
        <v>9.782</v>
      </c>
    </row>
    <row r="501" spans="1:15">
      <c r="A501" s="40" t="s">
        <v>217</v>
      </c>
      <c r="B501" s="40">
        <v>2020</v>
      </c>
      <c r="C501" s="12">
        <v>43890</v>
      </c>
      <c r="D501" s="40" t="s">
        <v>20</v>
      </c>
      <c r="E501" s="42" t="s">
        <v>538</v>
      </c>
      <c r="F501">
        <v>4</v>
      </c>
      <c r="G501" t="s">
        <v>197</v>
      </c>
      <c r="H501" t="s">
        <v>198</v>
      </c>
      <c r="J501">
        <v>9</v>
      </c>
      <c r="K501">
        <v>2</v>
      </c>
      <c r="L501">
        <v>10.178000000000001</v>
      </c>
    </row>
    <row r="502" spans="1:15">
      <c r="A502" s="40" t="s">
        <v>217</v>
      </c>
      <c r="B502" s="40">
        <v>2020</v>
      </c>
      <c r="C502" s="12">
        <v>43890</v>
      </c>
      <c r="D502" s="40" t="s">
        <v>20</v>
      </c>
      <c r="E502" s="42" t="s">
        <v>538</v>
      </c>
      <c r="F502">
        <v>5</v>
      </c>
      <c r="G502" t="s">
        <v>196</v>
      </c>
      <c r="H502" t="s">
        <v>52</v>
      </c>
      <c r="J502">
        <v>3</v>
      </c>
      <c r="K502">
        <v>1</v>
      </c>
      <c r="L502">
        <v>10.145</v>
      </c>
    </row>
    <row r="503" spans="1:15">
      <c r="A503" s="40" t="s">
        <v>217</v>
      </c>
      <c r="B503" s="40">
        <v>2020</v>
      </c>
      <c r="C503" s="12">
        <v>43890</v>
      </c>
      <c r="D503" s="40" t="s">
        <v>20</v>
      </c>
      <c r="E503" s="42" t="s">
        <v>538</v>
      </c>
      <c r="F503">
        <v>5</v>
      </c>
      <c r="G503" t="s">
        <v>756</v>
      </c>
      <c r="H503" t="s">
        <v>109</v>
      </c>
      <c r="J503">
        <v>16</v>
      </c>
      <c r="K503">
        <v>2</v>
      </c>
      <c r="L503">
        <v>10.264999999999999</v>
      </c>
    </row>
    <row r="504" spans="1:15">
      <c r="A504" s="40" t="s">
        <v>217</v>
      </c>
      <c r="B504" s="40">
        <v>2020</v>
      </c>
      <c r="C504" s="12">
        <v>43890</v>
      </c>
      <c r="D504" s="40" t="s">
        <v>20</v>
      </c>
      <c r="E504" s="42" t="s">
        <v>538</v>
      </c>
      <c r="F504">
        <v>6</v>
      </c>
      <c r="G504" t="s">
        <v>1634</v>
      </c>
      <c r="H504" t="s">
        <v>23</v>
      </c>
      <c r="J504">
        <v>7</v>
      </c>
      <c r="K504">
        <v>1</v>
      </c>
      <c r="L504">
        <v>10.191000000000001</v>
      </c>
    </row>
    <row r="505" spans="1:15">
      <c r="A505" s="40" t="s">
        <v>217</v>
      </c>
      <c r="B505" s="40">
        <v>2020</v>
      </c>
      <c r="C505" s="12">
        <v>43890</v>
      </c>
      <c r="D505" s="40" t="s">
        <v>20</v>
      </c>
      <c r="E505" s="42" t="s">
        <v>538</v>
      </c>
      <c r="F505">
        <v>6</v>
      </c>
      <c r="G505" t="s">
        <v>128</v>
      </c>
      <c r="H505" t="s">
        <v>104</v>
      </c>
      <c r="J505">
        <v>10</v>
      </c>
      <c r="K505">
        <v>2</v>
      </c>
      <c r="L505">
        <v>10.239000000000001</v>
      </c>
    </row>
    <row r="506" spans="1:15">
      <c r="A506" s="40" t="s">
        <v>217</v>
      </c>
      <c r="B506" s="40">
        <v>2020</v>
      </c>
      <c r="C506" s="12">
        <v>43890</v>
      </c>
      <c r="D506" s="40" t="s">
        <v>20</v>
      </c>
      <c r="E506" s="42" t="s">
        <v>538</v>
      </c>
      <c r="F506">
        <v>7</v>
      </c>
      <c r="G506" t="s">
        <v>1633</v>
      </c>
      <c r="H506" t="s">
        <v>29</v>
      </c>
      <c r="J506">
        <v>6</v>
      </c>
      <c r="K506">
        <v>1</v>
      </c>
      <c r="L506">
        <v>10.053000000000001</v>
      </c>
    </row>
    <row r="507" spans="1:15">
      <c r="A507" s="40" t="s">
        <v>217</v>
      </c>
      <c r="B507" s="40">
        <v>2020</v>
      </c>
      <c r="C507" s="12">
        <v>43890</v>
      </c>
      <c r="D507" s="40" t="s">
        <v>20</v>
      </c>
      <c r="E507" s="42" t="s">
        <v>538</v>
      </c>
      <c r="F507">
        <v>7</v>
      </c>
      <c r="G507" t="s">
        <v>192</v>
      </c>
      <c r="H507" t="s">
        <v>113</v>
      </c>
      <c r="J507">
        <v>11</v>
      </c>
      <c r="K507">
        <v>2</v>
      </c>
      <c r="L507">
        <v>10.100000000000001</v>
      </c>
    </row>
    <row r="508" spans="1:15">
      <c r="A508" s="40" t="s">
        <v>217</v>
      </c>
      <c r="B508" s="40">
        <v>2020</v>
      </c>
      <c r="C508" s="12">
        <v>43890</v>
      </c>
      <c r="D508" s="40" t="s">
        <v>20</v>
      </c>
      <c r="E508" s="42" t="s">
        <v>538</v>
      </c>
      <c r="F508">
        <v>8</v>
      </c>
      <c r="G508" t="s">
        <v>193</v>
      </c>
      <c r="H508" t="s">
        <v>31</v>
      </c>
      <c r="J508">
        <v>5</v>
      </c>
      <c r="K508">
        <v>1</v>
      </c>
      <c r="L508">
        <v>10.003</v>
      </c>
    </row>
    <row r="509" spans="1:15">
      <c r="A509" s="40" t="s">
        <v>217</v>
      </c>
      <c r="B509" s="40">
        <v>2020</v>
      </c>
      <c r="C509" s="12">
        <v>43890</v>
      </c>
      <c r="D509" s="40" t="s">
        <v>20</v>
      </c>
      <c r="E509" s="42" t="s">
        <v>538</v>
      </c>
      <c r="F509">
        <v>8</v>
      </c>
      <c r="G509" t="s">
        <v>1280</v>
      </c>
      <c r="H509" t="s">
        <v>27</v>
      </c>
      <c r="J509">
        <v>12</v>
      </c>
      <c r="K509">
        <v>2</v>
      </c>
      <c r="L509">
        <v>10.074</v>
      </c>
    </row>
    <row r="510" spans="1:15">
      <c r="A510" s="40" t="s">
        <v>217</v>
      </c>
      <c r="B510" s="40">
        <v>2020</v>
      </c>
      <c r="C510" s="12">
        <v>43890</v>
      </c>
      <c r="D510" s="40" t="s">
        <v>20</v>
      </c>
      <c r="E510" s="42" t="s">
        <v>539</v>
      </c>
      <c r="F510">
        <v>1</v>
      </c>
      <c r="G510" t="s">
        <v>92</v>
      </c>
      <c r="H510" t="s">
        <v>23</v>
      </c>
      <c r="J510">
        <v>1</v>
      </c>
      <c r="K510">
        <v>1</v>
      </c>
      <c r="L510">
        <v>9.9740000000000002</v>
      </c>
      <c r="N510">
        <v>1</v>
      </c>
      <c r="O510">
        <v>9.7829999999999995</v>
      </c>
    </row>
    <row r="511" spans="1:15">
      <c r="A511" s="40" t="s">
        <v>217</v>
      </c>
      <c r="B511" s="40">
        <v>2020</v>
      </c>
      <c r="C511" s="12">
        <v>43890</v>
      </c>
      <c r="D511" s="40" t="s">
        <v>20</v>
      </c>
      <c r="E511" s="42" t="s">
        <v>539</v>
      </c>
      <c r="F511">
        <v>1</v>
      </c>
      <c r="G511" t="s">
        <v>193</v>
      </c>
      <c r="H511" t="s">
        <v>31</v>
      </c>
      <c r="J511">
        <v>5</v>
      </c>
      <c r="K511">
        <v>2</v>
      </c>
      <c r="L511">
        <v>10.08</v>
      </c>
      <c r="N511">
        <v>2</v>
      </c>
      <c r="O511">
        <v>9.9339999999999993</v>
      </c>
    </row>
    <row r="512" spans="1:15">
      <c r="A512" s="40" t="s">
        <v>217</v>
      </c>
      <c r="B512" s="40">
        <v>2020</v>
      </c>
      <c r="C512" s="12">
        <v>43890</v>
      </c>
      <c r="D512" s="40" t="s">
        <v>20</v>
      </c>
      <c r="E512" s="42" t="s">
        <v>539</v>
      </c>
      <c r="F512">
        <v>2</v>
      </c>
      <c r="G512" t="s">
        <v>22</v>
      </c>
      <c r="H512" t="s">
        <v>23</v>
      </c>
      <c r="J512">
        <v>2</v>
      </c>
      <c r="K512">
        <v>1</v>
      </c>
      <c r="L512">
        <v>9.89</v>
      </c>
      <c r="N512">
        <v>1</v>
      </c>
      <c r="O512">
        <v>9.7759999999999998</v>
      </c>
    </row>
    <row r="513" spans="1:15">
      <c r="A513" s="40" t="s">
        <v>217</v>
      </c>
      <c r="B513" s="40">
        <v>2020</v>
      </c>
      <c r="C513" s="12">
        <v>43890</v>
      </c>
      <c r="D513" s="40" t="s">
        <v>20</v>
      </c>
      <c r="E513" s="42" t="s">
        <v>539</v>
      </c>
      <c r="F513">
        <v>2</v>
      </c>
      <c r="G513" t="s">
        <v>1633</v>
      </c>
      <c r="H513" t="s">
        <v>29</v>
      </c>
      <c r="J513">
        <v>6</v>
      </c>
      <c r="K513">
        <v>2</v>
      </c>
      <c r="L513">
        <v>10.016</v>
      </c>
      <c r="N513">
        <v>2</v>
      </c>
      <c r="O513">
        <v>9.9260000000000002</v>
      </c>
    </row>
    <row r="514" spans="1:15">
      <c r="A514" s="40" t="s">
        <v>217</v>
      </c>
      <c r="B514" s="40">
        <v>2020</v>
      </c>
      <c r="C514" s="12">
        <v>43890</v>
      </c>
      <c r="D514" s="40" t="s">
        <v>20</v>
      </c>
      <c r="E514" s="42" t="s">
        <v>539</v>
      </c>
      <c r="F514">
        <v>3</v>
      </c>
      <c r="G514" t="s">
        <v>202</v>
      </c>
      <c r="H514" t="s">
        <v>46</v>
      </c>
      <c r="J514">
        <v>4</v>
      </c>
      <c r="K514">
        <v>1</v>
      </c>
      <c r="L514">
        <v>10.085000000000001</v>
      </c>
      <c r="N514">
        <v>1</v>
      </c>
      <c r="O514">
        <v>10.073</v>
      </c>
    </row>
    <row r="515" spans="1:15">
      <c r="A515" s="40" t="s">
        <v>217</v>
      </c>
      <c r="B515" s="40">
        <v>2020</v>
      </c>
      <c r="C515" s="12">
        <v>43890</v>
      </c>
      <c r="D515" s="40" t="s">
        <v>20</v>
      </c>
      <c r="E515" s="42" t="s">
        <v>539</v>
      </c>
      <c r="F515">
        <v>3</v>
      </c>
      <c r="G515" t="s">
        <v>1634</v>
      </c>
      <c r="H515" t="s">
        <v>23</v>
      </c>
      <c r="J515">
        <v>7</v>
      </c>
      <c r="K515">
        <v>2</v>
      </c>
      <c r="L515">
        <v>10.216000000000001</v>
      </c>
      <c r="N515">
        <v>2</v>
      </c>
      <c r="O515">
        <v>10.258000000000001</v>
      </c>
    </row>
    <row r="516" spans="1:15">
      <c r="A516" s="40" t="s">
        <v>217</v>
      </c>
      <c r="B516" s="40">
        <v>2020</v>
      </c>
      <c r="C516" s="12">
        <v>43890</v>
      </c>
      <c r="D516" s="40" t="s">
        <v>20</v>
      </c>
      <c r="E516" s="42" t="s">
        <v>539</v>
      </c>
      <c r="F516">
        <v>4</v>
      </c>
      <c r="G516" t="s">
        <v>196</v>
      </c>
      <c r="H516" t="s">
        <v>52</v>
      </c>
      <c r="J516">
        <v>3</v>
      </c>
      <c r="K516">
        <v>1</v>
      </c>
      <c r="L516">
        <v>9.9979999999999993</v>
      </c>
      <c r="N516">
        <v>1</v>
      </c>
      <c r="O516">
        <v>10.071</v>
      </c>
    </row>
    <row r="517" spans="1:15">
      <c r="A517" s="40" t="s">
        <v>217</v>
      </c>
      <c r="B517" s="40">
        <v>2020</v>
      </c>
      <c r="C517" s="12">
        <v>43890</v>
      </c>
      <c r="D517" s="40" t="s">
        <v>20</v>
      </c>
      <c r="E517" s="42" t="s">
        <v>539</v>
      </c>
      <c r="F517">
        <v>4</v>
      </c>
      <c r="G517" t="s">
        <v>257</v>
      </c>
      <c r="H517" t="s">
        <v>31</v>
      </c>
      <c r="J517">
        <v>8</v>
      </c>
      <c r="K517">
        <v>2</v>
      </c>
      <c r="L517">
        <v>10.081</v>
      </c>
      <c r="N517">
        <v>2</v>
      </c>
      <c r="O517">
        <v>10.071</v>
      </c>
    </row>
    <row r="518" spans="1:15">
      <c r="A518" s="40" t="s">
        <v>217</v>
      </c>
      <c r="B518" s="40">
        <v>2020</v>
      </c>
      <c r="C518" s="12">
        <v>43891</v>
      </c>
      <c r="D518" s="40" t="s">
        <v>20</v>
      </c>
      <c r="E518" s="42" t="s">
        <v>540</v>
      </c>
      <c r="F518">
        <v>1</v>
      </c>
      <c r="G518" t="s">
        <v>92</v>
      </c>
      <c r="H518" t="s">
        <v>23</v>
      </c>
      <c r="J518">
        <v>1</v>
      </c>
      <c r="K518">
        <v>1</v>
      </c>
      <c r="L518">
        <v>9.8420000000000005</v>
      </c>
      <c r="N518">
        <v>1</v>
      </c>
      <c r="O518">
        <v>9.9039999999999999</v>
      </c>
    </row>
    <row r="519" spans="1:15">
      <c r="A519" s="40" t="s">
        <v>217</v>
      </c>
      <c r="B519" s="40">
        <v>2020</v>
      </c>
      <c r="C519" s="12">
        <v>43891</v>
      </c>
      <c r="D519" s="40" t="s">
        <v>20</v>
      </c>
      <c r="E519" s="42" t="s">
        <v>540</v>
      </c>
      <c r="F519">
        <v>1</v>
      </c>
      <c r="G519" t="s">
        <v>196</v>
      </c>
      <c r="H519" t="s">
        <v>52</v>
      </c>
      <c r="J519">
        <v>3</v>
      </c>
      <c r="K519">
        <v>2</v>
      </c>
      <c r="L519">
        <v>10.317</v>
      </c>
      <c r="N519">
        <v>2</v>
      </c>
      <c r="O519">
        <v>10.234</v>
      </c>
    </row>
    <row r="520" spans="1:15">
      <c r="A520" s="40" t="s">
        <v>217</v>
      </c>
      <c r="B520" s="40">
        <v>2020</v>
      </c>
      <c r="C520" s="12">
        <v>43891</v>
      </c>
      <c r="D520" s="40" t="s">
        <v>20</v>
      </c>
      <c r="E520" s="42" t="s">
        <v>540</v>
      </c>
      <c r="F520">
        <v>2</v>
      </c>
      <c r="G520" t="s">
        <v>22</v>
      </c>
      <c r="H520" t="s">
        <v>23</v>
      </c>
      <c r="J520">
        <v>2</v>
      </c>
      <c r="K520">
        <v>1</v>
      </c>
      <c r="L520">
        <v>9.7609999999999992</v>
      </c>
      <c r="N520">
        <v>1</v>
      </c>
      <c r="O520">
        <v>9.8079999999999998</v>
      </c>
    </row>
    <row r="521" spans="1:15">
      <c r="A521" s="40" t="s">
        <v>217</v>
      </c>
      <c r="B521" s="40">
        <v>2020</v>
      </c>
      <c r="C521" s="12">
        <v>43891</v>
      </c>
      <c r="D521" s="40" t="s">
        <v>20</v>
      </c>
      <c r="E521" s="42" t="s">
        <v>540</v>
      </c>
      <c r="F521">
        <v>2</v>
      </c>
      <c r="G521" t="s">
        <v>202</v>
      </c>
      <c r="H521" t="s">
        <v>46</v>
      </c>
      <c r="J521">
        <v>4</v>
      </c>
      <c r="K521">
        <v>2</v>
      </c>
      <c r="L521">
        <v>10.414</v>
      </c>
      <c r="N521">
        <v>2</v>
      </c>
      <c r="O521">
        <v>9.9209999999999994</v>
      </c>
    </row>
    <row r="522" spans="1:15">
      <c r="A522" s="40" t="s">
        <v>217</v>
      </c>
      <c r="B522" s="40">
        <v>2020</v>
      </c>
      <c r="C522" s="12">
        <v>43891</v>
      </c>
      <c r="D522" s="40" t="s">
        <v>20</v>
      </c>
      <c r="E522" s="42" t="s">
        <v>64</v>
      </c>
      <c r="F522" t="s">
        <v>541</v>
      </c>
      <c r="G522" t="s">
        <v>92</v>
      </c>
      <c r="H522" t="s">
        <v>23</v>
      </c>
      <c r="J522">
        <v>1</v>
      </c>
      <c r="K522">
        <v>1</v>
      </c>
      <c r="L522">
        <v>9.7899999999999991</v>
      </c>
      <c r="N522">
        <v>1</v>
      </c>
      <c r="O522">
        <v>9.6910000000000007</v>
      </c>
    </row>
    <row r="523" spans="1:15">
      <c r="A523" s="40" t="s">
        <v>217</v>
      </c>
      <c r="B523" s="40">
        <v>2020</v>
      </c>
      <c r="C523" s="12">
        <v>43891</v>
      </c>
      <c r="D523" s="40" t="s">
        <v>20</v>
      </c>
      <c r="E523" s="42" t="s">
        <v>64</v>
      </c>
      <c r="F523" t="s">
        <v>541</v>
      </c>
      <c r="G523" t="s">
        <v>22</v>
      </c>
      <c r="H523" t="s">
        <v>23</v>
      </c>
      <c r="J523">
        <v>2</v>
      </c>
      <c r="K523">
        <v>2</v>
      </c>
      <c r="L523">
        <v>9.8539999999999992</v>
      </c>
      <c r="N523">
        <v>2</v>
      </c>
      <c r="O523">
        <v>9.886000000000001</v>
      </c>
    </row>
    <row r="524" spans="1:15">
      <c r="A524" s="40" t="s">
        <v>217</v>
      </c>
      <c r="B524" s="40">
        <v>2020</v>
      </c>
      <c r="C524" s="12">
        <v>43891</v>
      </c>
      <c r="D524" s="40" t="s">
        <v>20</v>
      </c>
      <c r="E524" s="42" t="s">
        <v>64</v>
      </c>
      <c r="F524" t="s">
        <v>542</v>
      </c>
      <c r="G524" t="s">
        <v>196</v>
      </c>
      <c r="H524" t="s">
        <v>52</v>
      </c>
      <c r="J524">
        <v>3</v>
      </c>
      <c r="K524">
        <v>1</v>
      </c>
      <c r="L524">
        <v>10.145</v>
      </c>
      <c r="N524">
        <v>1</v>
      </c>
      <c r="O524">
        <v>10.089</v>
      </c>
    </row>
    <row r="525" spans="1:15">
      <c r="A525" s="40" t="s">
        <v>217</v>
      </c>
      <c r="B525" s="40">
        <v>2020</v>
      </c>
      <c r="C525" s="12">
        <v>43891</v>
      </c>
      <c r="D525" s="40" t="s">
        <v>20</v>
      </c>
      <c r="E525" s="42" t="s">
        <v>64</v>
      </c>
      <c r="F525" t="s">
        <v>542</v>
      </c>
      <c r="G525" t="s">
        <v>202</v>
      </c>
      <c r="H525" t="s">
        <v>46</v>
      </c>
      <c r="J525">
        <v>4</v>
      </c>
      <c r="K525">
        <v>2</v>
      </c>
      <c r="L525">
        <v>10.145</v>
      </c>
      <c r="N525">
        <v>2</v>
      </c>
      <c r="O525">
        <v>10.942</v>
      </c>
    </row>
    <row r="526" spans="1:15">
      <c r="A526" s="4" t="s">
        <v>162</v>
      </c>
      <c r="B526" s="4">
        <v>2020</v>
      </c>
      <c r="C526" s="124">
        <v>43856</v>
      </c>
      <c r="D526" s="4" t="s">
        <v>66</v>
      </c>
      <c r="E526" s="42" t="s">
        <v>535</v>
      </c>
      <c r="F526">
        <v>1</v>
      </c>
      <c r="G526" t="s">
        <v>96</v>
      </c>
      <c r="H526" t="s">
        <v>27</v>
      </c>
      <c r="J526">
        <v>3</v>
      </c>
      <c r="K526">
        <v>1</v>
      </c>
      <c r="L526">
        <v>10.465</v>
      </c>
    </row>
    <row r="527" spans="1:15">
      <c r="A527" s="4" t="s">
        <v>162</v>
      </c>
      <c r="B527" s="4">
        <v>2020</v>
      </c>
      <c r="C527" s="124">
        <v>43856</v>
      </c>
      <c r="D527" s="4" t="s">
        <v>66</v>
      </c>
      <c r="E527" s="42" t="s">
        <v>535</v>
      </c>
      <c r="F527">
        <v>1</v>
      </c>
      <c r="G527" t="s">
        <v>57</v>
      </c>
      <c r="H527" t="s">
        <v>58</v>
      </c>
      <c r="J527">
        <v>28</v>
      </c>
      <c r="K527">
        <v>2</v>
      </c>
      <c r="L527">
        <v>10.789</v>
      </c>
    </row>
    <row r="528" spans="1:15">
      <c r="A528" s="4" t="s">
        <v>162</v>
      </c>
      <c r="B528" s="4">
        <v>2020</v>
      </c>
      <c r="C528" s="124">
        <v>43856</v>
      </c>
      <c r="D528" s="4" t="s">
        <v>66</v>
      </c>
      <c r="E528" s="42" t="s">
        <v>535</v>
      </c>
      <c r="F528">
        <v>2</v>
      </c>
      <c r="G528" t="s">
        <v>138</v>
      </c>
      <c r="H528" t="s">
        <v>104</v>
      </c>
      <c r="J528">
        <v>16</v>
      </c>
      <c r="K528">
        <v>1</v>
      </c>
      <c r="L528">
        <v>10.510999999999999</v>
      </c>
    </row>
    <row r="529" spans="1:12">
      <c r="A529" s="4" t="s">
        <v>162</v>
      </c>
      <c r="B529" s="4">
        <v>2020</v>
      </c>
      <c r="C529" s="124">
        <v>43856</v>
      </c>
      <c r="D529" s="4" t="s">
        <v>66</v>
      </c>
      <c r="E529" s="42" t="s">
        <v>535</v>
      </c>
      <c r="F529">
        <v>2</v>
      </c>
      <c r="G529" t="s">
        <v>756</v>
      </c>
      <c r="H529" t="s">
        <v>109</v>
      </c>
      <c r="J529">
        <v>17</v>
      </c>
      <c r="K529">
        <v>2</v>
      </c>
      <c r="L529">
        <v>10.555</v>
      </c>
    </row>
    <row r="530" spans="1:12">
      <c r="A530" s="4" t="s">
        <v>162</v>
      </c>
      <c r="B530" s="4">
        <v>2020</v>
      </c>
      <c r="C530" s="124">
        <v>43856</v>
      </c>
      <c r="D530" s="4" t="s">
        <v>66</v>
      </c>
      <c r="E530" s="42" t="s">
        <v>535</v>
      </c>
      <c r="F530">
        <v>3</v>
      </c>
      <c r="G530" t="s">
        <v>205</v>
      </c>
      <c r="H530" t="s">
        <v>102</v>
      </c>
      <c r="J530">
        <v>5</v>
      </c>
      <c r="K530">
        <v>1</v>
      </c>
      <c r="L530">
        <v>10.489000000000001</v>
      </c>
    </row>
    <row r="531" spans="1:12">
      <c r="A531" s="4" t="s">
        <v>162</v>
      </c>
      <c r="B531" s="4">
        <v>2020</v>
      </c>
      <c r="C531" s="124">
        <v>43856</v>
      </c>
      <c r="D531" s="4" t="s">
        <v>66</v>
      </c>
      <c r="E531" s="42" t="s">
        <v>535</v>
      </c>
      <c r="F531">
        <v>3</v>
      </c>
      <c r="G531" t="s">
        <v>214</v>
      </c>
      <c r="H531" t="s">
        <v>164</v>
      </c>
      <c r="J531">
        <v>27</v>
      </c>
      <c r="K531">
        <v>2</v>
      </c>
      <c r="L531">
        <v>10.542000000000002</v>
      </c>
    </row>
    <row r="532" spans="1:12">
      <c r="A532" s="4" t="s">
        <v>162</v>
      </c>
      <c r="B532" s="4">
        <v>2020</v>
      </c>
      <c r="C532" s="124">
        <v>43856</v>
      </c>
      <c r="D532" s="4" t="s">
        <v>66</v>
      </c>
      <c r="E532" s="42" t="s">
        <v>535</v>
      </c>
      <c r="F532">
        <v>4</v>
      </c>
      <c r="G532" t="s">
        <v>757</v>
      </c>
      <c r="H532" t="s">
        <v>82</v>
      </c>
      <c r="J532">
        <v>11</v>
      </c>
      <c r="K532">
        <v>1</v>
      </c>
      <c r="L532">
        <v>10.48</v>
      </c>
    </row>
    <row r="533" spans="1:12">
      <c r="A533" s="4" t="s">
        <v>162</v>
      </c>
      <c r="B533" s="4">
        <v>2020</v>
      </c>
      <c r="C533" s="124">
        <v>43856</v>
      </c>
      <c r="D533" s="4" t="s">
        <v>66</v>
      </c>
      <c r="E533" s="42" t="s">
        <v>535</v>
      </c>
      <c r="F533">
        <v>4</v>
      </c>
      <c r="G533" t="s">
        <v>1678</v>
      </c>
      <c r="H533" t="s">
        <v>29</v>
      </c>
      <c r="J533">
        <v>26</v>
      </c>
      <c r="K533">
        <v>2</v>
      </c>
      <c r="L533">
        <v>10.689</v>
      </c>
    </row>
    <row r="534" spans="1:12">
      <c r="A534" s="4" t="s">
        <v>162</v>
      </c>
      <c r="B534" s="4">
        <v>2020</v>
      </c>
      <c r="C534" s="124">
        <v>43856</v>
      </c>
      <c r="D534" s="4" t="s">
        <v>66</v>
      </c>
      <c r="E534" s="42" t="s">
        <v>535</v>
      </c>
      <c r="F534">
        <v>5</v>
      </c>
      <c r="G534" t="s">
        <v>201</v>
      </c>
      <c r="H534" t="s">
        <v>39</v>
      </c>
      <c r="J534">
        <v>6</v>
      </c>
      <c r="K534">
        <v>1</v>
      </c>
      <c r="L534">
        <v>10.391999999999999</v>
      </c>
    </row>
    <row r="535" spans="1:12">
      <c r="A535" s="4" t="s">
        <v>162</v>
      </c>
      <c r="B535" s="4">
        <v>2020</v>
      </c>
      <c r="C535" s="124">
        <v>43856</v>
      </c>
      <c r="D535" s="4" t="s">
        <v>66</v>
      </c>
      <c r="E535" s="42" t="s">
        <v>535</v>
      </c>
      <c r="F535">
        <v>5</v>
      </c>
      <c r="G535" t="s">
        <v>1282</v>
      </c>
      <c r="H535" t="s">
        <v>29</v>
      </c>
      <c r="J535">
        <v>25</v>
      </c>
      <c r="K535">
        <v>2</v>
      </c>
      <c r="L535">
        <v>12.516</v>
      </c>
    </row>
    <row r="536" spans="1:12">
      <c r="A536" s="4" t="s">
        <v>162</v>
      </c>
      <c r="B536" s="4">
        <v>2020</v>
      </c>
      <c r="C536" s="124">
        <v>43856</v>
      </c>
      <c r="D536" s="4" t="s">
        <v>66</v>
      </c>
      <c r="E536" s="42" t="s">
        <v>535</v>
      </c>
      <c r="F536">
        <v>6</v>
      </c>
      <c r="G536" t="s">
        <v>174</v>
      </c>
      <c r="H536" t="s">
        <v>37</v>
      </c>
      <c r="J536">
        <v>12</v>
      </c>
      <c r="K536">
        <v>1</v>
      </c>
      <c r="L536">
        <v>10.308</v>
      </c>
    </row>
    <row r="537" spans="1:12">
      <c r="A537" s="4" t="s">
        <v>162</v>
      </c>
      <c r="B537" s="4">
        <v>2020</v>
      </c>
      <c r="C537" s="124">
        <v>43856</v>
      </c>
      <c r="D537" s="4" t="s">
        <v>66</v>
      </c>
      <c r="E537" s="42" t="s">
        <v>535</v>
      </c>
      <c r="F537">
        <v>6</v>
      </c>
      <c r="G537" t="s">
        <v>50</v>
      </c>
      <c r="H537" t="s">
        <v>44</v>
      </c>
      <c r="J537">
        <v>24</v>
      </c>
      <c r="K537">
        <v>2</v>
      </c>
      <c r="L537">
        <v>10.516</v>
      </c>
    </row>
    <row r="538" spans="1:12">
      <c r="A538" s="4" t="s">
        <v>162</v>
      </c>
      <c r="B538" s="4">
        <v>2020</v>
      </c>
      <c r="C538" s="124">
        <v>43856</v>
      </c>
      <c r="D538" s="4" t="s">
        <v>66</v>
      </c>
      <c r="E538" s="42" t="s">
        <v>535</v>
      </c>
      <c r="F538">
        <v>7</v>
      </c>
      <c r="G538" t="s">
        <v>143</v>
      </c>
      <c r="H538" t="s">
        <v>95</v>
      </c>
      <c r="J538">
        <v>7</v>
      </c>
      <c r="K538">
        <v>1</v>
      </c>
      <c r="L538">
        <v>10.461</v>
      </c>
    </row>
    <row r="539" spans="1:12">
      <c r="A539" s="4" t="s">
        <v>162</v>
      </c>
      <c r="B539" s="4">
        <v>2020</v>
      </c>
      <c r="C539" s="124">
        <v>43856</v>
      </c>
      <c r="D539" s="4" t="s">
        <v>66</v>
      </c>
      <c r="E539" s="42" t="s">
        <v>535</v>
      </c>
      <c r="F539">
        <v>7</v>
      </c>
      <c r="G539" t="s">
        <v>801</v>
      </c>
      <c r="H539" t="s">
        <v>198</v>
      </c>
      <c r="J539">
        <v>23</v>
      </c>
      <c r="K539">
        <v>2</v>
      </c>
      <c r="L539">
        <v>10.486000000000001</v>
      </c>
    </row>
    <row r="540" spans="1:12">
      <c r="A540" s="4" t="s">
        <v>162</v>
      </c>
      <c r="B540" s="4">
        <v>2020</v>
      </c>
      <c r="C540" s="124">
        <v>43856</v>
      </c>
      <c r="D540" s="4" t="s">
        <v>66</v>
      </c>
      <c r="E540" s="42" t="s">
        <v>535</v>
      </c>
      <c r="F540">
        <v>8</v>
      </c>
      <c r="G540" t="s">
        <v>100</v>
      </c>
      <c r="H540" t="s">
        <v>44</v>
      </c>
      <c r="J540">
        <v>15</v>
      </c>
      <c r="K540">
        <v>1</v>
      </c>
      <c r="L540">
        <v>10.378</v>
      </c>
    </row>
    <row r="541" spans="1:12">
      <c r="A541" s="4" t="s">
        <v>162</v>
      </c>
      <c r="B541" s="4">
        <v>2020</v>
      </c>
      <c r="C541" s="124">
        <v>43856</v>
      </c>
      <c r="D541" s="4" t="s">
        <v>66</v>
      </c>
      <c r="E541" s="42" t="s">
        <v>535</v>
      </c>
      <c r="F541">
        <v>8</v>
      </c>
      <c r="G541" t="s">
        <v>183</v>
      </c>
      <c r="H541" t="s">
        <v>33</v>
      </c>
      <c r="J541">
        <v>18</v>
      </c>
      <c r="K541">
        <v>2</v>
      </c>
      <c r="L541">
        <v>10.384</v>
      </c>
    </row>
    <row r="542" spans="1:12">
      <c r="A542" s="4" t="s">
        <v>162</v>
      </c>
      <c r="B542" s="4">
        <v>2020</v>
      </c>
      <c r="C542" s="124">
        <v>43856</v>
      </c>
      <c r="D542" s="4" t="s">
        <v>66</v>
      </c>
      <c r="E542" s="42" t="s">
        <v>535</v>
      </c>
      <c r="F542">
        <v>9</v>
      </c>
      <c r="G542" t="s">
        <v>254</v>
      </c>
      <c r="H542" t="s">
        <v>31</v>
      </c>
      <c r="J542">
        <v>8</v>
      </c>
      <c r="K542">
        <v>1</v>
      </c>
      <c r="L542">
        <v>10.465</v>
      </c>
    </row>
    <row r="543" spans="1:12">
      <c r="A543" s="4" t="s">
        <v>162</v>
      </c>
      <c r="B543" s="4">
        <v>2020</v>
      </c>
      <c r="C543" s="124">
        <v>43856</v>
      </c>
      <c r="D543" s="4" t="s">
        <v>66</v>
      </c>
      <c r="E543" s="42" t="s">
        <v>535</v>
      </c>
      <c r="F543">
        <v>9</v>
      </c>
      <c r="G543" t="s">
        <v>213</v>
      </c>
      <c r="H543" t="s">
        <v>42</v>
      </c>
      <c r="J543">
        <v>22</v>
      </c>
      <c r="K543">
        <v>2</v>
      </c>
      <c r="L543">
        <v>10.695</v>
      </c>
    </row>
    <row r="544" spans="1:12">
      <c r="A544" s="4" t="s">
        <v>162</v>
      </c>
      <c r="B544" s="4">
        <v>2020</v>
      </c>
      <c r="C544" s="124">
        <v>43856</v>
      </c>
      <c r="D544" s="4" t="s">
        <v>66</v>
      </c>
      <c r="E544" s="42" t="s">
        <v>535</v>
      </c>
      <c r="F544">
        <v>10</v>
      </c>
      <c r="G544" t="s">
        <v>229</v>
      </c>
      <c r="H544" t="s">
        <v>152</v>
      </c>
      <c r="J544">
        <v>4</v>
      </c>
      <c r="K544">
        <v>1</v>
      </c>
      <c r="L544">
        <v>10.492000000000001</v>
      </c>
    </row>
    <row r="545" spans="1:12">
      <c r="A545" s="4" t="s">
        <v>162</v>
      </c>
      <c r="B545" s="4">
        <v>2020</v>
      </c>
      <c r="C545" s="124">
        <v>43856</v>
      </c>
      <c r="D545" s="4" t="s">
        <v>66</v>
      </c>
      <c r="E545" s="42" t="s">
        <v>535</v>
      </c>
      <c r="F545">
        <v>10</v>
      </c>
      <c r="G545" t="s">
        <v>327</v>
      </c>
      <c r="H545" t="s">
        <v>198</v>
      </c>
      <c r="J545">
        <v>21</v>
      </c>
      <c r="K545">
        <v>2</v>
      </c>
      <c r="L545">
        <v>10.516</v>
      </c>
    </row>
    <row r="546" spans="1:12">
      <c r="A546" s="4" t="s">
        <v>162</v>
      </c>
      <c r="B546" s="4">
        <v>2020</v>
      </c>
      <c r="C546" s="124">
        <v>43856</v>
      </c>
      <c r="D546" s="4" t="s">
        <v>66</v>
      </c>
      <c r="E546" s="42" t="s">
        <v>535</v>
      </c>
      <c r="F546">
        <v>11</v>
      </c>
      <c r="G546" t="s">
        <v>105</v>
      </c>
      <c r="H546" t="s">
        <v>39</v>
      </c>
      <c r="J546">
        <v>13</v>
      </c>
      <c r="K546">
        <v>1</v>
      </c>
      <c r="L546">
        <v>10.336</v>
      </c>
    </row>
    <row r="547" spans="1:12">
      <c r="A547" s="4" t="s">
        <v>162</v>
      </c>
      <c r="B547" s="4">
        <v>2020</v>
      </c>
      <c r="C547" s="124">
        <v>43856</v>
      </c>
      <c r="D547" s="4" t="s">
        <v>66</v>
      </c>
      <c r="E547" s="42" t="s">
        <v>535</v>
      </c>
      <c r="F547">
        <v>11</v>
      </c>
      <c r="G547" t="s">
        <v>817</v>
      </c>
      <c r="H547" t="s">
        <v>42</v>
      </c>
      <c r="J547">
        <v>20</v>
      </c>
      <c r="K547">
        <v>2</v>
      </c>
      <c r="L547">
        <v>10.583</v>
      </c>
    </row>
    <row r="548" spans="1:12">
      <c r="A548" s="4" t="s">
        <v>162</v>
      </c>
      <c r="B548" s="4">
        <v>2020</v>
      </c>
      <c r="C548" s="124">
        <v>43856</v>
      </c>
      <c r="D548" s="4" t="s">
        <v>66</v>
      </c>
      <c r="E548" s="42" t="s">
        <v>535</v>
      </c>
      <c r="F548">
        <v>12</v>
      </c>
      <c r="G548" t="s">
        <v>59</v>
      </c>
      <c r="H548" t="s">
        <v>37</v>
      </c>
      <c r="J548">
        <v>14</v>
      </c>
      <c r="K548">
        <v>1</v>
      </c>
      <c r="L548">
        <v>10.244999999999999</v>
      </c>
    </row>
    <row r="549" spans="1:12">
      <c r="A549" s="4" t="s">
        <v>162</v>
      </c>
      <c r="B549" s="4">
        <v>2020</v>
      </c>
      <c r="C549" s="124">
        <v>43856</v>
      </c>
      <c r="D549" s="4" t="s">
        <v>66</v>
      </c>
      <c r="E549" s="42" t="s">
        <v>535</v>
      </c>
      <c r="F549">
        <v>12</v>
      </c>
      <c r="G549" t="s">
        <v>128</v>
      </c>
      <c r="H549" t="s">
        <v>104</v>
      </c>
      <c r="J549">
        <v>19</v>
      </c>
      <c r="K549">
        <v>2</v>
      </c>
      <c r="L549">
        <v>10.667</v>
      </c>
    </row>
    <row r="550" spans="1:12">
      <c r="A550" s="4" t="s">
        <v>162</v>
      </c>
      <c r="B550" s="4">
        <v>2020</v>
      </c>
      <c r="C550" s="124">
        <v>43856</v>
      </c>
      <c r="D550" s="4" t="s">
        <v>66</v>
      </c>
      <c r="E550" s="42" t="s">
        <v>538</v>
      </c>
      <c r="F550">
        <v>1</v>
      </c>
      <c r="G550" t="s">
        <v>202</v>
      </c>
      <c r="H550" t="s">
        <v>46</v>
      </c>
      <c r="J550">
        <v>1</v>
      </c>
      <c r="K550">
        <v>1</v>
      </c>
      <c r="L550">
        <v>9.9670000000000005</v>
      </c>
    </row>
    <row r="551" spans="1:12">
      <c r="A551" s="4" t="s">
        <v>162</v>
      </c>
      <c r="B551" s="4">
        <v>2020</v>
      </c>
      <c r="C551" s="124">
        <v>43856</v>
      </c>
      <c r="D551" s="4" t="s">
        <v>66</v>
      </c>
      <c r="E551" s="42" t="s">
        <v>538</v>
      </c>
      <c r="F551">
        <v>1</v>
      </c>
      <c r="G551" t="s">
        <v>59</v>
      </c>
      <c r="H551" t="s">
        <v>37</v>
      </c>
      <c r="J551">
        <v>14</v>
      </c>
      <c r="K551">
        <v>2</v>
      </c>
      <c r="L551">
        <v>10.635</v>
      </c>
    </row>
    <row r="552" spans="1:12">
      <c r="A552" s="4" t="s">
        <v>162</v>
      </c>
      <c r="B552" s="4">
        <v>2020</v>
      </c>
      <c r="C552" s="124">
        <v>43856</v>
      </c>
      <c r="D552" s="4" t="s">
        <v>66</v>
      </c>
      <c r="E552" s="42" t="s">
        <v>538</v>
      </c>
      <c r="F552">
        <v>2</v>
      </c>
      <c r="G552" t="s">
        <v>1280</v>
      </c>
      <c r="H552" t="s">
        <v>27</v>
      </c>
      <c r="J552">
        <v>2</v>
      </c>
      <c r="K552">
        <v>1</v>
      </c>
      <c r="L552">
        <v>10.257</v>
      </c>
    </row>
    <row r="553" spans="1:12">
      <c r="A553" s="4" t="s">
        <v>162</v>
      </c>
      <c r="B553" s="4">
        <v>2020</v>
      </c>
      <c r="C553" s="124">
        <v>43856</v>
      </c>
      <c r="D553" s="4" t="s">
        <v>66</v>
      </c>
      <c r="E553" s="42" t="s">
        <v>538</v>
      </c>
      <c r="F553">
        <v>2</v>
      </c>
      <c r="G553" t="s">
        <v>105</v>
      </c>
      <c r="H553" t="s">
        <v>39</v>
      </c>
      <c r="J553">
        <v>13</v>
      </c>
      <c r="K553">
        <v>2</v>
      </c>
      <c r="L553">
        <v>10.703999999999999</v>
      </c>
    </row>
    <row r="554" spans="1:12">
      <c r="A554" s="4" t="s">
        <v>162</v>
      </c>
      <c r="B554" s="4">
        <v>2020</v>
      </c>
      <c r="C554" s="124">
        <v>43856</v>
      </c>
      <c r="D554" s="4" t="s">
        <v>66</v>
      </c>
      <c r="E554" s="42" t="s">
        <v>538</v>
      </c>
      <c r="F554">
        <v>3</v>
      </c>
      <c r="G554" t="s">
        <v>229</v>
      </c>
      <c r="H554" t="s">
        <v>152</v>
      </c>
      <c r="J554">
        <v>4</v>
      </c>
      <c r="K554">
        <v>1</v>
      </c>
      <c r="L554">
        <v>10.391999999999999</v>
      </c>
    </row>
    <row r="555" spans="1:12">
      <c r="A555" s="4" t="s">
        <v>162</v>
      </c>
      <c r="B555" s="4">
        <v>2020</v>
      </c>
      <c r="C555" s="124">
        <v>43856</v>
      </c>
      <c r="D555" s="4" t="s">
        <v>66</v>
      </c>
      <c r="E555" s="42" t="s">
        <v>538</v>
      </c>
      <c r="F555">
        <v>3</v>
      </c>
      <c r="G555" t="s">
        <v>134</v>
      </c>
      <c r="H555" t="s">
        <v>216</v>
      </c>
      <c r="J555">
        <v>9</v>
      </c>
      <c r="K555">
        <v>2</v>
      </c>
      <c r="L555">
        <v>10.436999999999999</v>
      </c>
    </row>
    <row r="556" spans="1:12">
      <c r="A556" s="4" t="s">
        <v>162</v>
      </c>
      <c r="B556" s="4">
        <v>2020</v>
      </c>
      <c r="C556" s="124">
        <v>43856</v>
      </c>
      <c r="D556" s="4" t="s">
        <v>66</v>
      </c>
      <c r="E556" s="42" t="s">
        <v>538</v>
      </c>
      <c r="F556">
        <v>4</v>
      </c>
      <c r="G556" t="s">
        <v>254</v>
      </c>
      <c r="H556" t="s">
        <v>31</v>
      </c>
      <c r="J556">
        <v>8</v>
      </c>
      <c r="K556">
        <v>1</v>
      </c>
      <c r="L556">
        <v>10.436999999999999</v>
      </c>
    </row>
    <row r="557" spans="1:12">
      <c r="A557" s="4" t="s">
        <v>162</v>
      </c>
      <c r="B557" s="4">
        <v>2020</v>
      </c>
      <c r="C557" s="124">
        <v>43856</v>
      </c>
      <c r="D557" s="4" t="s">
        <v>66</v>
      </c>
      <c r="E557" s="42" t="s">
        <v>538</v>
      </c>
      <c r="F557">
        <v>4</v>
      </c>
      <c r="G557" t="s">
        <v>30</v>
      </c>
      <c r="H557" t="s">
        <v>31</v>
      </c>
      <c r="J557">
        <v>10</v>
      </c>
      <c r="K557">
        <v>2</v>
      </c>
      <c r="L557">
        <v>10.453999999999999</v>
      </c>
    </row>
    <row r="558" spans="1:12">
      <c r="A558" s="4" t="s">
        <v>162</v>
      </c>
      <c r="B558" s="4">
        <v>2020</v>
      </c>
      <c r="C558" s="124">
        <v>43856</v>
      </c>
      <c r="D558" s="4" t="s">
        <v>66</v>
      </c>
      <c r="E558" s="42" t="s">
        <v>538</v>
      </c>
      <c r="F558">
        <v>5</v>
      </c>
      <c r="G558" t="s">
        <v>96</v>
      </c>
      <c r="H558" t="s">
        <v>27</v>
      </c>
      <c r="J558">
        <v>3</v>
      </c>
      <c r="K558">
        <v>1</v>
      </c>
      <c r="L558">
        <v>10.23</v>
      </c>
    </row>
    <row r="559" spans="1:12">
      <c r="A559" s="4" t="s">
        <v>162</v>
      </c>
      <c r="B559" s="4">
        <v>2020</v>
      </c>
      <c r="C559" s="124">
        <v>43856</v>
      </c>
      <c r="D559" s="4" t="s">
        <v>66</v>
      </c>
      <c r="E559" s="42" t="s">
        <v>538</v>
      </c>
      <c r="F559">
        <v>5</v>
      </c>
      <c r="G559" t="s">
        <v>100</v>
      </c>
      <c r="H559" t="s">
        <v>44</v>
      </c>
      <c r="J559">
        <v>15</v>
      </c>
      <c r="K559">
        <v>2</v>
      </c>
      <c r="L559">
        <v>10.268000000000001</v>
      </c>
    </row>
    <row r="560" spans="1:12">
      <c r="A560" s="4" t="s">
        <v>162</v>
      </c>
      <c r="B560" s="4">
        <v>2020</v>
      </c>
      <c r="C560" s="124">
        <v>43856</v>
      </c>
      <c r="D560" s="4" t="s">
        <v>66</v>
      </c>
      <c r="E560" s="42" t="s">
        <v>538</v>
      </c>
      <c r="F560">
        <v>6</v>
      </c>
      <c r="G560" t="s">
        <v>143</v>
      </c>
      <c r="H560" t="s">
        <v>95</v>
      </c>
      <c r="J560">
        <v>7</v>
      </c>
      <c r="K560">
        <v>1</v>
      </c>
      <c r="L560">
        <v>10.409000000000001</v>
      </c>
    </row>
    <row r="561" spans="1:18">
      <c r="A561" s="4" t="s">
        <v>162</v>
      </c>
      <c r="B561" s="4">
        <v>2020</v>
      </c>
      <c r="C561" s="124">
        <v>43856</v>
      </c>
      <c r="D561" s="4" t="s">
        <v>66</v>
      </c>
      <c r="E561" s="42" t="s">
        <v>538</v>
      </c>
      <c r="F561">
        <v>6</v>
      </c>
      <c r="G561" t="s">
        <v>138</v>
      </c>
      <c r="H561" t="s">
        <v>104</v>
      </c>
      <c r="J561">
        <v>16</v>
      </c>
      <c r="K561">
        <v>2</v>
      </c>
      <c r="L561">
        <v>10.553000000000001</v>
      </c>
    </row>
    <row r="562" spans="1:18">
      <c r="A562" s="4" t="s">
        <v>162</v>
      </c>
      <c r="B562" s="4">
        <v>2020</v>
      </c>
      <c r="C562" s="124">
        <v>43856</v>
      </c>
      <c r="D562" s="4" t="s">
        <v>66</v>
      </c>
      <c r="E562" s="42" t="s">
        <v>538</v>
      </c>
      <c r="F562">
        <v>7</v>
      </c>
      <c r="G562" t="s">
        <v>205</v>
      </c>
      <c r="H562" t="s">
        <v>102</v>
      </c>
      <c r="J562">
        <v>5</v>
      </c>
      <c r="K562">
        <v>1</v>
      </c>
      <c r="L562">
        <v>10.036</v>
      </c>
    </row>
    <row r="563" spans="1:18">
      <c r="A563" s="4" t="s">
        <v>162</v>
      </c>
      <c r="B563" s="4">
        <v>2020</v>
      </c>
      <c r="C563" s="124">
        <v>43856</v>
      </c>
      <c r="D563" s="4" t="s">
        <v>66</v>
      </c>
      <c r="E563" s="42" t="s">
        <v>538</v>
      </c>
      <c r="F563">
        <v>7</v>
      </c>
      <c r="G563" t="s">
        <v>174</v>
      </c>
      <c r="H563" t="s">
        <v>37</v>
      </c>
      <c r="J563">
        <v>12</v>
      </c>
      <c r="K563">
        <v>2</v>
      </c>
      <c r="L563">
        <v>10.09</v>
      </c>
    </row>
    <row r="564" spans="1:18">
      <c r="A564" s="4" t="s">
        <v>162</v>
      </c>
      <c r="B564" s="4">
        <v>2020</v>
      </c>
      <c r="C564" s="124">
        <v>43856</v>
      </c>
      <c r="D564" s="4" t="s">
        <v>66</v>
      </c>
      <c r="E564" s="42" t="s">
        <v>538</v>
      </c>
      <c r="F564">
        <v>8</v>
      </c>
      <c r="G564" t="s">
        <v>201</v>
      </c>
      <c r="H564" t="s">
        <v>39</v>
      </c>
      <c r="J564">
        <v>6</v>
      </c>
      <c r="K564">
        <v>1</v>
      </c>
      <c r="L564">
        <v>10.327</v>
      </c>
    </row>
    <row r="565" spans="1:18">
      <c r="A565" s="4" t="s">
        <v>162</v>
      </c>
      <c r="B565" s="4">
        <v>2020</v>
      </c>
      <c r="C565" s="124">
        <v>43856</v>
      </c>
      <c r="D565" s="4" t="s">
        <v>66</v>
      </c>
      <c r="E565" s="42" t="s">
        <v>538</v>
      </c>
      <c r="F565">
        <v>8</v>
      </c>
      <c r="G565" t="s">
        <v>757</v>
      </c>
      <c r="H565" t="s">
        <v>82</v>
      </c>
      <c r="J565">
        <v>11</v>
      </c>
      <c r="K565">
        <v>2</v>
      </c>
      <c r="L565">
        <v>10.356999999999999</v>
      </c>
    </row>
    <row r="566" spans="1:18">
      <c r="A566" s="4" t="s">
        <v>162</v>
      </c>
      <c r="B566" s="4">
        <v>2020</v>
      </c>
      <c r="C566" s="124">
        <v>43856</v>
      </c>
      <c r="D566" s="4" t="s">
        <v>66</v>
      </c>
      <c r="E566" s="42" t="s">
        <v>539</v>
      </c>
      <c r="F566">
        <v>1</v>
      </c>
      <c r="G566" t="s">
        <v>202</v>
      </c>
      <c r="H566" t="s">
        <v>46</v>
      </c>
      <c r="J566">
        <v>1</v>
      </c>
      <c r="K566">
        <v>1</v>
      </c>
      <c r="L566">
        <v>10.335000000000001</v>
      </c>
      <c r="N566">
        <v>1</v>
      </c>
      <c r="O566">
        <v>10.797000000000001</v>
      </c>
    </row>
    <row r="567" spans="1:18">
      <c r="A567" s="4" t="s">
        <v>162</v>
      </c>
      <c r="B567" s="4">
        <v>2020</v>
      </c>
      <c r="C567" s="124">
        <v>43856</v>
      </c>
      <c r="D567" s="4" t="s">
        <v>66</v>
      </c>
      <c r="E567" s="42" t="s">
        <v>539</v>
      </c>
      <c r="F567">
        <v>1</v>
      </c>
      <c r="G567" t="s">
        <v>201</v>
      </c>
      <c r="H567" t="s">
        <v>39</v>
      </c>
      <c r="J567">
        <v>6</v>
      </c>
      <c r="K567">
        <v>2</v>
      </c>
      <c r="L567">
        <v>10.448</v>
      </c>
      <c r="N567">
        <v>2</v>
      </c>
      <c r="O567">
        <v>13.496</v>
      </c>
    </row>
    <row r="568" spans="1:18">
      <c r="A568" s="4" t="s">
        <v>162</v>
      </c>
      <c r="B568" s="4">
        <v>2020</v>
      </c>
      <c r="C568" s="124">
        <v>43856</v>
      </c>
      <c r="D568" s="4" t="s">
        <v>66</v>
      </c>
      <c r="E568" s="42" t="s">
        <v>539</v>
      </c>
      <c r="F568">
        <v>2</v>
      </c>
      <c r="G568" t="s">
        <v>1280</v>
      </c>
      <c r="H568" t="s">
        <v>27</v>
      </c>
      <c r="J568">
        <v>2</v>
      </c>
      <c r="K568">
        <v>1</v>
      </c>
      <c r="L568">
        <v>10.297000000000001</v>
      </c>
      <c r="N568">
        <v>1</v>
      </c>
      <c r="O568">
        <v>10.038</v>
      </c>
    </row>
    <row r="569" spans="1:18">
      <c r="A569" s="4" t="s">
        <v>162</v>
      </c>
      <c r="B569" s="4">
        <v>2020</v>
      </c>
      <c r="C569" s="124">
        <v>43856</v>
      </c>
      <c r="D569" s="4" t="s">
        <v>66</v>
      </c>
      <c r="E569" s="42" t="s">
        <v>539</v>
      </c>
      <c r="F569">
        <v>2</v>
      </c>
      <c r="G569" t="s">
        <v>205</v>
      </c>
      <c r="H569" t="s">
        <v>102</v>
      </c>
      <c r="J569">
        <v>5</v>
      </c>
      <c r="K569">
        <v>2</v>
      </c>
      <c r="L569">
        <v>10.359</v>
      </c>
      <c r="N569">
        <v>2</v>
      </c>
      <c r="O569">
        <v>11.636000000000001</v>
      </c>
    </row>
    <row r="570" spans="1:18">
      <c r="A570" s="4" t="s">
        <v>162</v>
      </c>
      <c r="B570" s="4">
        <v>2020</v>
      </c>
      <c r="C570" s="124">
        <v>43856</v>
      </c>
      <c r="D570" s="4" t="s">
        <v>66</v>
      </c>
      <c r="E570" s="42" t="s">
        <v>539</v>
      </c>
      <c r="F570">
        <v>3</v>
      </c>
      <c r="G570" t="s">
        <v>229</v>
      </c>
      <c r="H570" t="s">
        <v>152</v>
      </c>
      <c r="J570">
        <v>4</v>
      </c>
      <c r="K570">
        <v>1</v>
      </c>
      <c r="L570">
        <v>10.464</v>
      </c>
      <c r="N570">
        <v>1</v>
      </c>
      <c r="O570">
        <v>10.641</v>
      </c>
    </row>
    <row r="571" spans="1:18">
      <c r="A571" s="4" t="s">
        <v>162</v>
      </c>
      <c r="B571" s="4">
        <v>2020</v>
      </c>
      <c r="C571" s="124">
        <v>43856</v>
      </c>
      <c r="D571" s="4" t="s">
        <v>66</v>
      </c>
      <c r="E571" s="42" t="s">
        <v>539</v>
      </c>
      <c r="F571">
        <v>3</v>
      </c>
      <c r="G571" t="s">
        <v>143</v>
      </c>
      <c r="H571" t="s">
        <v>95</v>
      </c>
      <c r="J571">
        <v>7</v>
      </c>
      <c r="K571">
        <v>2</v>
      </c>
      <c r="L571">
        <v>10.544</v>
      </c>
      <c r="N571">
        <v>2</v>
      </c>
      <c r="O571">
        <v>10.69</v>
      </c>
    </row>
    <row r="572" spans="1:18">
      <c r="A572" s="4" t="s">
        <v>162</v>
      </c>
      <c r="B572" s="4">
        <v>2020</v>
      </c>
      <c r="C572" s="124">
        <v>43856</v>
      </c>
      <c r="D572" s="4" t="s">
        <v>66</v>
      </c>
      <c r="E572" s="42" t="s">
        <v>539</v>
      </c>
      <c r="F572">
        <v>4</v>
      </c>
      <c r="G572" t="s">
        <v>96</v>
      </c>
      <c r="H572" t="s">
        <v>27</v>
      </c>
      <c r="J572">
        <v>3</v>
      </c>
      <c r="K572">
        <v>2</v>
      </c>
      <c r="L572">
        <v>10.821</v>
      </c>
      <c r="N572">
        <v>1</v>
      </c>
      <c r="O572">
        <v>10.324999999999999</v>
      </c>
      <c r="Q572">
        <v>1</v>
      </c>
      <c r="R572">
        <v>10.496</v>
      </c>
    </row>
    <row r="573" spans="1:18">
      <c r="A573" s="4" t="s">
        <v>162</v>
      </c>
      <c r="B573" s="4">
        <v>2020</v>
      </c>
      <c r="C573" s="124">
        <v>43856</v>
      </c>
      <c r="D573" s="4" t="s">
        <v>66</v>
      </c>
      <c r="E573" s="42" t="s">
        <v>539</v>
      </c>
      <c r="F573">
        <v>4</v>
      </c>
      <c r="G573" t="s">
        <v>254</v>
      </c>
      <c r="H573" t="s">
        <v>31</v>
      </c>
      <c r="J573">
        <v>8</v>
      </c>
      <c r="K573">
        <v>1</v>
      </c>
      <c r="L573">
        <v>10.25</v>
      </c>
      <c r="N573">
        <v>2</v>
      </c>
      <c r="O573">
        <v>10.766</v>
      </c>
      <c r="Q573">
        <v>2</v>
      </c>
      <c r="R573">
        <v>10.598000000000001</v>
      </c>
    </row>
    <row r="574" spans="1:18">
      <c r="A574" s="4" t="s">
        <v>162</v>
      </c>
      <c r="B574" s="4">
        <v>2020</v>
      </c>
      <c r="C574" s="124">
        <v>43856</v>
      </c>
      <c r="D574" s="4" t="s">
        <v>66</v>
      </c>
      <c r="E574" s="42" t="s">
        <v>540</v>
      </c>
      <c r="F574">
        <v>1</v>
      </c>
      <c r="G574" t="s">
        <v>202</v>
      </c>
      <c r="H574" t="s">
        <v>46</v>
      </c>
      <c r="J574">
        <v>1</v>
      </c>
      <c r="K574">
        <v>2</v>
      </c>
      <c r="L574">
        <v>10.238999999999999</v>
      </c>
      <c r="N574">
        <v>1</v>
      </c>
      <c r="O574">
        <v>10.311999999999999</v>
      </c>
      <c r="Q574">
        <v>1</v>
      </c>
      <c r="R574">
        <v>10.206</v>
      </c>
    </row>
    <row r="575" spans="1:18">
      <c r="A575" s="4" t="s">
        <v>162</v>
      </c>
      <c r="B575" s="4">
        <v>2020</v>
      </c>
      <c r="C575" s="124">
        <v>43856</v>
      </c>
      <c r="D575" s="4" t="s">
        <v>66</v>
      </c>
      <c r="E575" s="42" t="s">
        <v>540</v>
      </c>
      <c r="F575">
        <v>1</v>
      </c>
      <c r="G575" t="s">
        <v>96</v>
      </c>
      <c r="H575" t="s">
        <v>27</v>
      </c>
      <c r="J575">
        <v>3</v>
      </c>
      <c r="K575">
        <v>1</v>
      </c>
      <c r="L575">
        <v>10.218999999999999</v>
      </c>
      <c r="N575">
        <v>2</v>
      </c>
      <c r="O575" t="s">
        <v>536</v>
      </c>
      <c r="Q575">
        <v>2</v>
      </c>
      <c r="R575">
        <v>10.221</v>
      </c>
    </row>
    <row r="576" spans="1:18">
      <c r="A576" s="4" t="s">
        <v>162</v>
      </c>
      <c r="B576" s="4">
        <v>2020</v>
      </c>
      <c r="C576" s="124">
        <v>43856</v>
      </c>
      <c r="D576" s="4" t="s">
        <v>66</v>
      </c>
      <c r="E576" s="42" t="s">
        <v>540</v>
      </c>
      <c r="F576">
        <v>2</v>
      </c>
      <c r="G576" t="s">
        <v>1280</v>
      </c>
      <c r="H576" t="s">
        <v>27</v>
      </c>
      <c r="J576">
        <v>2</v>
      </c>
      <c r="K576">
        <v>1</v>
      </c>
      <c r="L576">
        <v>10.185</v>
      </c>
      <c r="N576">
        <v>2</v>
      </c>
      <c r="O576">
        <v>10.319999999999999</v>
      </c>
      <c r="Q576">
        <v>1</v>
      </c>
      <c r="R576">
        <v>10.308</v>
      </c>
    </row>
    <row r="577" spans="1:18">
      <c r="A577" s="4" t="s">
        <v>162</v>
      </c>
      <c r="B577" s="4">
        <v>2020</v>
      </c>
      <c r="C577" s="124">
        <v>43856</v>
      </c>
      <c r="D577" s="4" t="s">
        <v>66</v>
      </c>
      <c r="E577" s="42" t="s">
        <v>540</v>
      </c>
      <c r="F577">
        <v>2</v>
      </c>
      <c r="G577" t="s">
        <v>229</v>
      </c>
      <c r="H577" t="s">
        <v>152</v>
      </c>
      <c r="J577">
        <v>4</v>
      </c>
      <c r="K577">
        <v>2</v>
      </c>
      <c r="L577">
        <v>11.067</v>
      </c>
      <c r="N577">
        <v>1</v>
      </c>
      <c r="O577">
        <v>10.292999999999999</v>
      </c>
      <c r="Q577">
        <v>2</v>
      </c>
      <c r="R577">
        <v>12.875</v>
      </c>
    </row>
    <row r="578" spans="1:18">
      <c r="A578" s="4" t="s">
        <v>162</v>
      </c>
      <c r="B578" s="4">
        <v>2020</v>
      </c>
      <c r="C578" s="124">
        <v>43856</v>
      </c>
      <c r="D578" s="4" t="s">
        <v>66</v>
      </c>
      <c r="E578" s="42" t="s">
        <v>64</v>
      </c>
      <c r="F578" t="s">
        <v>541</v>
      </c>
      <c r="G578" t="s">
        <v>202</v>
      </c>
      <c r="H578" t="s">
        <v>46</v>
      </c>
      <c r="J578">
        <v>1</v>
      </c>
      <c r="K578">
        <v>1</v>
      </c>
      <c r="L578">
        <v>10.388</v>
      </c>
      <c r="N578">
        <v>1</v>
      </c>
      <c r="O578">
        <v>10.29</v>
      </c>
    </row>
    <row r="579" spans="1:18">
      <c r="A579" s="4" t="s">
        <v>162</v>
      </c>
      <c r="B579" s="4">
        <v>2020</v>
      </c>
      <c r="C579" s="124">
        <v>43856</v>
      </c>
      <c r="D579" s="4" t="s">
        <v>66</v>
      </c>
      <c r="E579" s="42" t="s">
        <v>64</v>
      </c>
      <c r="F579" t="s">
        <v>541</v>
      </c>
      <c r="G579" t="s">
        <v>1280</v>
      </c>
      <c r="H579" t="s">
        <v>27</v>
      </c>
      <c r="J579">
        <v>2</v>
      </c>
      <c r="K579">
        <v>2</v>
      </c>
      <c r="L579">
        <v>10.468999999999999</v>
      </c>
      <c r="N579">
        <v>2</v>
      </c>
      <c r="O579">
        <v>10.412999999999998</v>
      </c>
    </row>
    <row r="580" spans="1:18">
      <c r="A580" s="4" t="s">
        <v>162</v>
      </c>
      <c r="B580" s="4">
        <v>2020</v>
      </c>
      <c r="C580" s="124">
        <v>43856</v>
      </c>
      <c r="D580" s="4" t="s">
        <v>66</v>
      </c>
      <c r="E580" s="42" t="s">
        <v>64</v>
      </c>
      <c r="F580" t="s">
        <v>542</v>
      </c>
      <c r="G580" t="s">
        <v>96</v>
      </c>
      <c r="H580" t="s">
        <v>27</v>
      </c>
      <c r="J580">
        <v>3</v>
      </c>
      <c r="K580">
        <v>1</v>
      </c>
      <c r="L580">
        <v>10.581</v>
      </c>
      <c r="N580">
        <v>1</v>
      </c>
      <c r="O580">
        <v>10.343</v>
      </c>
    </row>
    <row r="581" spans="1:18">
      <c r="A581" s="4" t="s">
        <v>162</v>
      </c>
      <c r="B581" s="4">
        <v>2020</v>
      </c>
      <c r="C581" s="124">
        <v>43856</v>
      </c>
      <c r="D581" s="4" t="s">
        <v>66</v>
      </c>
      <c r="E581" s="42" t="s">
        <v>64</v>
      </c>
      <c r="F581" t="s">
        <v>542</v>
      </c>
      <c r="G581" t="s">
        <v>229</v>
      </c>
      <c r="H581" t="s">
        <v>152</v>
      </c>
      <c r="J581">
        <v>4</v>
      </c>
      <c r="K581">
        <v>2</v>
      </c>
      <c r="L581">
        <v>10.619</v>
      </c>
      <c r="N581">
        <v>2</v>
      </c>
      <c r="O581">
        <v>11.233000000000001</v>
      </c>
    </row>
    <row r="582" spans="1:18">
      <c r="A582" s="4" t="s">
        <v>222</v>
      </c>
      <c r="B582" s="4">
        <v>2019</v>
      </c>
      <c r="C582" s="5">
        <v>43814</v>
      </c>
      <c r="D582" s="4" t="s">
        <v>66</v>
      </c>
      <c r="E582" s="42" t="s">
        <v>535</v>
      </c>
      <c r="F582">
        <v>1</v>
      </c>
      <c r="G582" t="s">
        <v>756</v>
      </c>
      <c r="H582" t="s">
        <v>109</v>
      </c>
      <c r="J582">
        <v>4</v>
      </c>
      <c r="K582">
        <v>1</v>
      </c>
      <c r="L582">
        <v>10.303000000000001</v>
      </c>
    </row>
    <row r="583" spans="1:18">
      <c r="A583" s="4" t="s">
        <v>222</v>
      </c>
      <c r="B583" s="4">
        <v>2019</v>
      </c>
      <c r="C583" s="5">
        <v>43814</v>
      </c>
      <c r="D583" s="4" t="s">
        <v>66</v>
      </c>
      <c r="E583" s="42" t="s">
        <v>535</v>
      </c>
      <c r="F583">
        <v>1</v>
      </c>
      <c r="G583" t="s">
        <v>327</v>
      </c>
      <c r="H583" t="s">
        <v>198</v>
      </c>
      <c r="J583">
        <v>28</v>
      </c>
      <c r="K583">
        <v>2</v>
      </c>
      <c r="L583">
        <v>10.326000000000001</v>
      </c>
    </row>
    <row r="584" spans="1:18">
      <c r="A584" s="4" t="s">
        <v>222</v>
      </c>
      <c r="B584" s="4">
        <v>2019</v>
      </c>
      <c r="C584" s="5">
        <v>43814</v>
      </c>
      <c r="D584" s="4" t="s">
        <v>66</v>
      </c>
      <c r="E584" s="42" t="s">
        <v>535</v>
      </c>
      <c r="F584">
        <v>2</v>
      </c>
      <c r="G584" t="s">
        <v>242</v>
      </c>
      <c r="H584" t="s">
        <v>102</v>
      </c>
      <c r="J584">
        <v>11</v>
      </c>
      <c r="K584">
        <v>1</v>
      </c>
      <c r="L584">
        <v>10.167999999999999</v>
      </c>
    </row>
    <row r="585" spans="1:18">
      <c r="A585" s="4" t="s">
        <v>222</v>
      </c>
      <c r="B585" s="4">
        <v>2019</v>
      </c>
      <c r="C585" s="5">
        <v>43814</v>
      </c>
      <c r="D585" s="4" t="s">
        <v>66</v>
      </c>
      <c r="E585" s="42" t="s">
        <v>535</v>
      </c>
      <c r="F585">
        <v>2</v>
      </c>
      <c r="G585" t="s">
        <v>1691</v>
      </c>
      <c r="H585" t="s">
        <v>1692</v>
      </c>
      <c r="J585">
        <v>27</v>
      </c>
      <c r="K585">
        <v>2</v>
      </c>
      <c r="L585">
        <v>10.354999999999999</v>
      </c>
    </row>
    <row r="586" spans="1:18">
      <c r="A586" s="4" t="s">
        <v>222</v>
      </c>
      <c r="B586" s="4">
        <v>2019</v>
      </c>
      <c r="C586" s="5">
        <v>43814</v>
      </c>
      <c r="D586" s="4" t="s">
        <v>66</v>
      </c>
      <c r="E586" s="42" t="s">
        <v>535</v>
      </c>
      <c r="F586">
        <v>3</v>
      </c>
      <c r="G586" t="s">
        <v>129</v>
      </c>
      <c r="H586" t="s">
        <v>35</v>
      </c>
      <c r="J586">
        <v>2</v>
      </c>
      <c r="K586">
        <v>1</v>
      </c>
      <c r="L586">
        <v>10.319000000000001</v>
      </c>
    </row>
    <row r="587" spans="1:18">
      <c r="A587" s="4" t="s">
        <v>222</v>
      </c>
      <c r="B587" s="4">
        <v>2019</v>
      </c>
      <c r="C587" s="5">
        <v>43814</v>
      </c>
      <c r="D587" s="4" t="s">
        <v>66</v>
      </c>
      <c r="E587" s="42" t="s">
        <v>535</v>
      </c>
      <c r="F587">
        <v>3</v>
      </c>
      <c r="G587" t="s">
        <v>1690</v>
      </c>
      <c r="H587" t="s">
        <v>154</v>
      </c>
      <c r="J587">
        <v>26</v>
      </c>
      <c r="K587">
        <v>2</v>
      </c>
      <c r="L587">
        <v>10.4</v>
      </c>
    </row>
    <row r="588" spans="1:18">
      <c r="A588" s="4" t="s">
        <v>222</v>
      </c>
      <c r="B588" s="4">
        <v>2019</v>
      </c>
      <c r="C588" s="5">
        <v>43814</v>
      </c>
      <c r="D588" s="4" t="s">
        <v>66</v>
      </c>
      <c r="E588" s="42" t="s">
        <v>535</v>
      </c>
      <c r="F588">
        <v>4</v>
      </c>
      <c r="G588" t="s">
        <v>57</v>
      </c>
      <c r="H588" t="s">
        <v>58</v>
      </c>
      <c r="J588">
        <v>16</v>
      </c>
      <c r="K588">
        <v>1</v>
      </c>
      <c r="L588">
        <v>10.210000000000001</v>
      </c>
    </row>
    <row r="589" spans="1:18">
      <c r="A589" s="4" t="s">
        <v>222</v>
      </c>
      <c r="B589" s="4">
        <v>2019</v>
      </c>
      <c r="C589" s="5">
        <v>43814</v>
      </c>
      <c r="D589" s="4" t="s">
        <v>66</v>
      </c>
      <c r="E589" s="42" t="s">
        <v>535</v>
      </c>
      <c r="F589">
        <v>4</v>
      </c>
      <c r="G589" t="s">
        <v>105</v>
      </c>
      <c r="H589" t="s">
        <v>39</v>
      </c>
      <c r="J589">
        <v>17</v>
      </c>
      <c r="K589">
        <v>2</v>
      </c>
      <c r="L589">
        <v>10.236000000000001</v>
      </c>
    </row>
    <row r="590" spans="1:18">
      <c r="A590" s="4" t="s">
        <v>222</v>
      </c>
      <c r="B590" s="4">
        <v>2019</v>
      </c>
      <c r="C590" s="5">
        <v>43814</v>
      </c>
      <c r="D590" s="4" t="s">
        <v>66</v>
      </c>
      <c r="E590" s="42" t="s">
        <v>535</v>
      </c>
      <c r="F590">
        <v>5</v>
      </c>
      <c r="G590" t="s">
        <v>125</v>
      </c>
      <c r="H590" t="s">
        <v>113</v>
      </c>
      <c r="J590">
        <v>5</v>
      </c>
      <c r="K590">
        <v>1</v>
      </c>
      <c r="L590">
        <v>10.106999999999999</v>
      </c>
    </row>
    <row r="591" spans="1:18">
      <c r="A591" s="4" t="s">
        <v>222</v>
      </c>
      <c r="B591" s="4">
        <v>2019</v>
      </c>
      <c r="C591" s="5">
        <v>43814</v>
      </c>
      <c r="D591" s="4" t="s">
        <v>66</v>
      </c>
      <c r="E591" s="42" t="s">
        <v>535</v>
      </c>
      <c r="F591">
        <v>5</v>
      </c>
      <c r="G591" t="s">
        <v>59</v>
      </c>
      <c r="H591" t="s">
        <v>37</v>
      </c>
      <c r="J591">
        <v>25</v>
      </c>
      <c r="K591">
        <v>2</v>
      </c>
      <c r="L591">
        <v>10.232999999999999</v>
      </c>
    </row>
    <row r="592" spans="1:18">
      <c r="A592" s="4" t="s">
        <v>222</v>
      </c>
      <c r="B592" s="4">
        <v>2019</v>
      </c>
      <c r="C592" s="5">
        <v>43814</v>
      </c>
      <c r="D592" s="4" t="s">
        <v>66</v>
      </c>
      <c r="E592" s="42" t="s">
        <v>535</v>
      </c>
      <c r="F592">
        <v>6</v>
      </c>
      <c r="G592" t="s">
        <v>817</v>
      </c>
      <c r="H592" t="s">
        <v>42</v>
      </c>
      <c r="J592">
        <v>12</v>
      </c>
      <c r="K592">
        <v>1</v>
      </c>
      <c r="L592">
        <v>10.474</v>
      </c>
    </row>
    <row r="593" spans="1:12">
      <c r="A593" s="4" t="s">
        <v>222</v>
      </c>
      <c r="B593" s="4">
        <v>2019</v>
      </c>
      <c r="C593" s="5">
        <v>43814</v>
      </c>
      <c r="D593" s="4" t="s">
        <v>66</v>
      </c>
      <c r="E593" s="42" t="s">
        <v>535</v>
      </c>
      <c r="F593">
        <v>6</v>
      </c>
      <c r="G593" t="s">
        <v>215</v>
      </c>
      <c r="H593" t="s">
        <v>216</v>
      </c>
      <c r="J593">
        <v>24</v>
      </c>
      <c r="K593">
        <v>2</v>
      </c>
      <c r="L593">
        <v>10.556000000000001</v>
      </c>
    </row>
    <row r="594" spans="1:12">
      <c r="A594" s="4" t="s">
        <v>222</v>
      </c>
      <c r="B594" s="4">
        <v>2019</v>
      </c>
      <c r="C594" s="5">
        <v>43814</v>
      </c>
      <c r="D594" s="4" t="s">
        <v>66</v>
      </c>
      <c r="E594" s="42" t="s">
        <v>535</v>
      </c>
      <c r="F594">
        <v>7</v>
      </c>
      <c r="G594" t="s">
        <v>195</v>
      </c>
      <c r="H594" t="s">
        <v>31</v>
      </c>
      <c r="J594">
        <v>6</v>
      </c>
      <c r="K594">
        <v>1</v>
      </c>
      <c r="L594">
        <v>10.374000000000001</v>
      </c>
    </row>
    <row r="595" spans="1:12">
      <c r="A595" s="4" t="s">
        <v>222</v>
      </c>
      <c r="B595" s="4">
        <v>2019</v>
      </c>
      <c r="C595" s="5">
        <v>43814</v>
      </c>
      <c r="D595" s="4" t="s">
        <v>66</v>
      </c>
      <c r="E595" s="42" t="s">
        <v>535</v>
      </c>
      <c r="F595">
        <v>7</v>
      </c>
      <c r="G595" t="s">
        <v>229</v>
      </c>
      <c r="H595" t="s">
        <v>152</v>
      </c>
      <c r="J595">
        <v>23</v>
      </c>
      <c r="K595">
        <v>2</v>
      </c>
      <c r="L595">
        <v>10.471</v>
      </c>
    </row>
    <row r="596" spans="1:12">
      <c r="A596" s="4" t="s">
        <v>222</v>
      </c>
      <c r="B596" s="4">
        <v>2019</v>
      </c>
      <c r="C596" s="5">
        <v>43814</v>
      </c>
      <c r="D596" s="4" t="s">
        <v>66</v>
      </c>
      <c r="E596" s="42" t="s">
        <v>535</v>
      </c>
      <c r="F596">
        <v>8</v>
      </c>
      <c r="G596" t="s">
        <v>221</v>
      </c>
      <c r="H596" t="s">
        <v>227</v>
      </c>
      <c r="J596">
        <v>13</v>
      </c>
      <c r="K596">
        <v>1</v>
      </c>
      <c r="L596">
        <v>10.16</v>
      </c>
    </row>
    <row r="597" spans="1:12">
      <c r="A597" s="4" t="s">
        <v>222</v>
      </c>
      <c r="B597" s="4">
        <v>2019</v>
      </c>
      <c r="C597" s="5">
        <v>43814</v>
      </c>
      <c r="D597" s="4" t="s">
        <v>66</v>
      </c>
      <c r="E597" s="42" t="s">
        <v>535</v>
      </c>
      <c r="F597">
        <v>8</v>
      </c>
      <c r="G597" t="s">
        <v>50</v>
      </c>
      <c r="H597" t="s">
        <v>44</v>
      </c>
      <c r="J597">
        <v>22</v>
      </c>
      <c r="K597">
        <v>2</v>
      </c>
      <c r="L597">
        <v>10.355</v>
      </c>
    </row>
    <row r="598" spans="1:12">
      <c r="A598" s="4" t="s">
        <v>222</v>
      </c>
      <c r="B598" s="4">
        <v>2019</v>
      </c>
      <c r="C598" s="5">
        <v>43814</v>
      </c>
      <c r="D598" s="4" t="s">
        <v>66</v>
      </c>
      <c r="E598" s="42" t="s">
        <v>535</v>
      </c>
      <c r="F598">
        <v>9</v>
      </c>
      <c r="G598" t="s">
        <v>1635</v>
      </c>
      <c r="H598" t="s">
        <v>35</v>
      </c>
      <c r="J598">
        <v>7</v>
      </c>
      <c r="K598">
        <v>1</v>
      </c>
      <c r="L598">
        <v>10.234</v>
      </c>
    </row>
    <row r="599" spans="1:12">
      <c r="A599" s="4" t="s">
        <v>222</v>
      </c>
      <c r="B599" s="4">
        <v>2019</v>
      </c>
      <c r="C599" s="5">
        <v>43814</v>
      </c>
      <c r="D599" s="4" t="s">
        <v>66</v>
      </c>
      <c r="E599" s="42" t="s">
        <v>535</v>
      </c>
      <c r="F599">
        <v>9</v>
      </c>
      <c r="G599" t="s">
        <v>100</v>
      </c>
      <c r="H599" t="s">
        <v>44</v>
      </c>
      <c r="J599">
        <v>21</v>
      </c>
      <c r="K599">
        <v>2</v>
      </c>
      <c r="L599">
        <v>10.257</v>
      </c>
    </row>
    <row r="600" spans="1:12">
      <c r="A600" s="4" t="s">
        <v>222</v>
      </c>
      <c r="B600" s="4">
        <v>2019</v>
      </c>
      <c r="C600" s="5">
        <v>43814</v>
      </c>
      <c r="D600" s="4" t="s">
        <v>66</v>
      </c>
      <c r="E600" s="42" t="s">
        <v>535</v>
      </c>
      <c r="F600">
        <v>10</v>
      </c>
      <c r="G600" t="s">
        <v>1689</v>
      </c>
      <c r="H600" t="s">
        <v>37</v>
      </c>
      <c r="J600">
        <v>14</v>
      </c>
      <c r="K600">
        <v>1</v>
      </c>
      <c r="L600">
        <v>10.513</v>
      </c>
    </row>
    <row r="601" spans="1:12">
      <c r="A601" s="4" t="s">
        <v>222</v>
      </c>
      <c r="B601" s="4">
        <v>2019</v>
      </c>
      <c r="C601" s="5">
        <v>43814</v>
      </c>
      <c r="D601" s="4" t="s">
        <v>66</v>
      </c>
      <c r="E601" s="42" t="s">
        <v>535</v>
      </c>
      <c r="F601">
        <v>10</v>
      </c>
      <c r="G601" t="s">
        <v>183</v>
      </c>
      <c r="H601" t="s">
        <v>33</v>
      </c>
      <c r="J601">
        <v>20</v>
      </c>
      <c r="K601">
        <v>2</v>
      </c>
      <c r="L601">
        <v>10.600999999999999</v>
      </c>
    </row>
    <row r="602" spans="1:12">
      <c r="A602" s="4" t="s">
        <v>222</v>
      </c>
      <c r="B602" s="4">
        <v>2019</v>
      </c>
      <c r="C602" s="5">
        <v>43814</v>
      </c>
      <c r="D602" s="4" t="s">
        <v>66</v>
      </c>
      <c r="E602" s="42" t="s">
        <v>535</v>
      </c>
      <c r="F602">
        <v>11</v>
      </c>
      <c r="G602" t="s">
        <v>239</v>
      </c>
      <c r="H602" t="s">
        <v>198</v>
      </c>
      <c r="J602">
        <v>8</v>
      </c>
      <c r="K602">
        <v>1</v>
      </c>
      <c r="L602">
        <v>10.260999999999999</v>
      </c>
    </row>
    <row r="603" spans="1:12">
      <c r="A603" s="4" t="s">
        <v>222</v>
      </c>
      <c r="B603" s="4">
        <v>2019</v>
      </c>
      <c r="C603" s="5">
        <v>43814</v>
      </c>
      <c r="D603" s="4" t="s">
        <v>66</v>
      </c>
      <c r="E603" s="42" t="s">
        <v>535</v>
      </c>
      <c r="F603">
        <v>11</v>
      </c>
      <c r="G603" t="s">
        <v>93</v>
      </c>
      <c r="H603" t="s">
        <v>1310</v>
      </c>
      <c r="J603">
        <v>19</v>
      </c>
      <c r="K603">
        <v>2</v>
      </c>
      <c r="L603">
        <v>10.266</v>
      </c>
    </row>
    <row r="604" spans="1:12">
      <c r="A604" s="4" t="s">
        <v>222</v>
      </c>
      <c r="B604" s="4">
        <v>2019</v>
      </c>
      <c r="C604" s="5">
        <v>43814</v>
      </c>
      <c r="D604" s="4" t="s">
        <v>66</v>
      </c>
      <c r="E604" s="42" t="s">
        <v>535</v>
      </c>
      <c r="F604">
        <v>12</v>
      </c>
      <c r="G604" t="s">
        <v>112</v>
      </c>
      <c r="H604" t="s">
        <v>113</v>
      </c>
      <c r="J604">
        <v>15</v>
      </c>
      <c r="K604">
        <v>1</v>
      </c>
      <c r="L604">
        <v>10.422000000000001</v>
      </c>
    </row>
    <row r="605" spans="1:12">
      <c r="A605" s="4" t="s">
        <v>222</v>
      </c>
      <c r="B605" s="4">
        <v>2019</v>
      </c>
      <c r="C605" s="5">
        <v>43814</v>
      </c>
      <c r="D605" s="4" t="s">
        <v>66</v>
      </c>
      <c r="E605" s="42" t="s">
        <v>535</v>
      </c>
      <c r="F605">
        <v>12</v>
      </c>
      <c r="G605" t="s">
        <v>213</v>
      </c>
      <c r="H605" t="s">
        <v>42</v>
      </c>
      <c r="J605">
        <v>18</v>
      </c>
      <c r="K605">
        <v>2</v>
      </c>
      <c r="L605">
        <v>10.436</v>
      </c>
    </row>
    <row r="606" spans="1:12">
      <c r="A606" s="4" t="s">
        <v>222</v>
      </c>
      <c r="B606" s="4">
        <v>2019</v>
      </c>
      <c r="C606" s="5">
        <v>43814</v>
      </c>
      <c r="D606" s="4" t="s">
        <v>66</v>
      </c>
      <c r="E606" s="42" t="s">
        <v>538</v>
      </c>
      <c r="F606">
        <v>1</v>
      </c>
      <c r="G606" t="s">
        <v>202</v>
      </c>
      <c r="H606" t="s">
        <v>46</v>
      </c>
      <c r="J606">
        <v>1</v>
      </c>
      <c r="K606">
        <v>1</v>
      </c>
      <c r="L606">
        <v>10.191000000000001</v>
      </c>
    </row>
    <row r="607" spans="1:12">
      <c r="A607" s="4" t="s">
        <v>222</v>
      </c>
      <c r="B607" s="4">
        <v>2019</v>
      </c>
      <c r="C607" s="5">
        <v>43814</v>
      </c>
      <c r="D607" s="4" t="s">
        <v>66</v>
      </c>
      <c r="E607" s="42" t="s">
        <v>538</v>
      </c>
      <c r="F607">
        <v>1</v>
      </c>
      <c r="G607" t="s">
        <v>112</v>
      </c>
      <c r="H607" t="s">
        <v>113</v>
      </c>
      <c r="J607">
        <v>15</v>
      </c>
      <c r="K607">
        <v>2</v>
      </c>
      <c r="L607">
        <v>10.270000000000001</v>
      </c>
    </row>
    <row r="608" spans="1:12">
      <c r="A608" s="4" t="s">
        <v>222</v>
      </c>
      <c r="B608" s="4">
        <v>2019</v>
      </c>
      <c r="C608" s="5">
        <v>43814</v>
      </c>
      <c r="D608" s="4" t="s">
        <v>66</v>
      </c>
      <c r="E608" s="42" t="s">
        <v>538</v>
      </c>
      <c r="F608">
        <v>2</v>
      </c>
      <c r="G608" t="s">
        <v>239</v>
      </c>
      <c r="H608" t="s">
        <v>198</v>
      </c>
      <c r="J608">
        <v>8</v>
      </c>
      <c r="K608">
        <v>1</v>
      </c>
      <c r="L608">
        <v>10.342000000000001</v>
      </c>
    </row>
    <row r="609" spans="1:15">
      <c r="A609" s="4" t="s">
        <v>222</v>
      </c>
      <c r="B609" s="4">
        <v>2019</v>
      </c>
      <c r="C609" s="5">
        <v>43814</v>
      </c>
      <c r="D609" s="4" t="s">
        <v>66</v>
      </c>
      <c r="E609" s="42" t="s">
        <v>538</v>
      </c>
      <c r="F609">
        <v>2</v>
      </c>
      <c r="G609" t="s">
        <v>757</v>
      </c>
      <c r="H609" t="s">
        <v>82</v>
      </c>
      <c r="J609">
        <v>9</v>
      </c>
      <c r="K609">
        <v>2</v>
      </c>
      <c r="L609">
        <v>10.370000000000001</v>
      </c>
    </row>
    <row r="610" spans="1:15">
      <c r="A610" s="4" t="s">
        <v>222</v>
      </c>
      <c r="B610" s="4">
        <v>2019</v>
      </c>
      <c r="C610" s="5">
        <v>43814</v>
      </c>
      <c r="D610" s="4" t="s">
        <v>66</v>
      </c>
      <c r="E610" s="42" t="s">
        <v>538</v>
      </c>
      <c r="F610">
        <v>3</v>
      </c>
      <c r="G610" t="s">
        <v>106</v>
      </c>
      <c r="H610" t="s">
        <v>102</v>
      </c>
      <c r="J610">
        <v>3</v>
      </c>
      <c r="K610">
        <v>1</v>
      </c>
      <c r="L610">
        <v>10.204000000000001</v>
      </c>
    </row>
    <row r="611" spans="1:15">
      <c r="A611" s="4" t="s">
        <v>222</v>
      </c>
      <c r="B611" s="4">
        <v>2019</v>
      </c>
      <c r="C611" s="5">
        <v>43814</v>
      </c>
      <c r="D611" s="4" t="s">
        <v>66</v>
      </c>
      <c r="E611" s="42" t="s">
        <v>538</v>
      </c>
      <c r="F611">
        <v>3</v>
      </c>
      <c r="G611" t="s">
        <v>1689</v>
      </c>
      <c r="H611" t="s">
        <v>37</v>
      </c>
      <c r="J611">
        <v>14</v>
      </c>
      <c r="K611">
        <v>2</v>
      </c>
      <c r="L611">
        <v>10.276</v>
      </c>
    </row>
    <row r="612" spans="1:15">
      <c r="A612" s="4" t="s">
        <v>222</v>
      </c>
      <c r="B612" s="4">
        <v>2019</v>
      </c>
      <c r="C612" s="5">
        <v>43814</v>
      </c>
      <c r="D612" s="4" t="s">
        <v>66</v>
      </c>
      <c r="E612" s="42" t="s">
        <v>538</v>
      </c>
      <c r="F612">
        <v>4</v>
      </c>
      <c r="G612" t="s">
        <v>1635</v>
      </c>
      <c r="H612" t="s">
        <v>35</v>
      </c>
      <c r="J612">
        <v>7</v>
      </c>
      <c r="K612">
        <v>1</v>
      </c>
      <c r="L612">
        <v>10.164999999999999</v>
      </c>
    </row>
    <row r="613" spans="1:15">
      <c r="A613" s="4" t="s">
        <v>222</v>
      </c>
      <c r="B613" s="4">
        <v>2019</v>
      </c>
      <c r="C613" s="5">
        <v>43814</v>
      </c>
      <c r="D613" s="4" t="s">
        <v>66</v>
      </c>
      <c r="E613" s="42" t="s">
        <v>538</v>
      </c>
      <c r="F613">
        <v>4</v>
      </c>
      <c r="G613" t="s">
        <v>128</v>
      </c>
      <c r="H613" t="s">
        <v>104</v>
      </c>
      <c r="J613">
        <v>10</v>
      </c>
      <c r="K613">
        <v>2</v>
      </c>
      <c r="L613">
        <v>11.69</v>
      </c>
    </row>
    <row r="614" spans="1:15">
      <c r="A614" s="4" t="s">
        <v>222</v>
      </c>
      <c r="B614" s="4">
        <v>2019</v>
      </c>
      <c r="C614" s="5">
        <v>43814</v>
      </c>
      <c r="D614" s="4" t="s">
        <v>66</v>
      </c>
      <c r="E614" s="42" t="s">
        <v>538</v>
      </c>
      <c r="F614">
        <v>5</v>
      </c>
      <c r="G614" t="s">
        <v>756</v>
      </c>
      <c r="H614" t="s">
        <v>109</v>
      </c>
      <c r="J614">
        <v>4</v>
      </c>
      <c r="K614">
        <v>1</v>
      </c>
      <c r="L614">
        <v>9.9879999999999995</v>
      </c>
    </row>
    <row r="615" spans="1:15">
      <c r="A615" s="4" t="s">
        <v>222</v>
      </c>
      <c r="B615" s="4">
        <v>2019</v>
      </c>
      <c r="C615" s="5">
        <v>43814</v>
      </c>
      <c r="D615" s="4" t="s">
        <v>66</v>
      </c>
      <c r="E615" s="42" t="s">
        <v>538</v>
      </c>
      <c r="F615">
        <v>5</v>
      </c>
      <c r="G615" t="s">
        <v>221</v>
      </c>
      <c r="H615" t="s">
        <v>227</v>
      </c>
      <c r="J615">
        <v>13</v>
      </c>
      <c r="K615">
        <v>2</v>
      </c>
      <c r="L615">
        <v>10.061999999999999</v>
      </c>
    </row>
    <row r="616" spans="1:15">
      <c r="A616" s="4" t="s">
        <v>222</v>
      </c>
      <c r="B616" s="4">
        <v>2019</v>
      </c>
      <c r="C616" s="5">
        <v>43814</v>
      </c>
      <c r="D616" s="4" t="s">
        <v>66</v>
      </c>
      <c r="E616" s="42" t="s">
        <v>538</v>
      </c>
      <c r="F616">
        <v>6</v>
      </c>
      <c r="G616" t="s">
        <v>195</v>
      </c>
      <c r="H616" t="s">
        <v>31</v>
      </c>
      <c r="J616">
        <v>6</v>
      </c>
      <c r="K616">
        <v>1</v>
      </c>
      <c r="L616">
        <v>10.164999999999999</v>
      </c>
    </row>
    <row r="617" spans="1:15">
      <c r="A617" s="4" t="s">
        <v>222</v>
      </c>
      <c r="B617" s="4">
        <v>2019</v>
      </c>
      <c r="C617" s="5">
        <v>43814</v>
      </c>
      <c r="D617" s="4" t="s">
        <v>66</v>
      </c>
      <c r="E617" s="42" t="s">
        <v>538</v>
      </c>
      <c r="F617">
        <v>6</v>
      </c>
      <c r="G617" t="s">
        <v>242</v>
      </c>
      <c r="H617" t="s">
        <v>102</v>
      </c>
      <c r="J617">
        <v>11</v>
      </c>
      <c r="K617">
        <v>2</v>
      </c>
      <c r="L617">
        <v>10.177999999999999</v>
      </c>
    </row>
    <row r="618" spans="1:15">
      <c r="A618" s="4" t="s">
        <v>222</v>
      </c>
      <c r="B618" s="4">
        <v>2019</v>
      </c>
      <c r="C618" s="5">
        <v>43814</v>
      </c>
      <c r="D618" s="4" t="s">
        <v>66</v>
      </c>
      <c r="E618" s="42" t="s">
        <v>538</v>
      </c>
      <c r="F618">
        <v>7</v>
      </c>
      <c r="G618" t="s">
        <v>129</v>
      </c>
      <c r="H618" t="s">
        <v>35</v>
      </c>
      <c r="J618">
        <v>2</v>
      </c>
      <c r="K618">
        <v>1</v>
      </c>
      <c r="L618">
        <v>10.148</v>
      </c>
    </row>
    <row r="619" spans="1:15">
      <c r="A619" s="4" t="s">
        <v>222</v>
      </c>
      <c r="B619" s="4">
        <v>2019</v>
      </c>
      <c r="C619" s="5">
        <v>43814</v>
      </c>
      <c r="D619" s="4" t="s">
        <v>66</v>
      </c>
      <c r="E619" s="42" t="s">
        <v>538</v>
      </c>
      <c r="F619">
        <v>7</v>
      </c>
      <c r="G619" t="s">
        <v>817</v>
      </c>
      <c r="H619" t="s">
        <v>42</v>
      </c>
      <c r="J619">
        <v>12</v>
      </c>
      <c r="K619">
        <v>2</v>
      </c>
      <c r="L619">
        <v>10.231</v>
      </c>
    </row>
    <row r="620" spans="1:15">
      <c r="A620" s="4" t="s">
        <v>222</v>
      </c>
      <c r="B620" s="4">
        <v>2019</v>
      </c>
      <c r="C620" s="5">
        <v>43814</v>
      </c>
      <c r="D620" s="4" t="s">
        <v>66</v>
      </c>
      <c r="E620" s="42" t="s">
        <v>538</v>
      </c>
      <c r="F620">
        <v>8</v>
      </c>
      <c r="G620" t="s">
        <v>125</v>
      </c>
      <c r="H620" t="s">
        <v>113</v>
      </c>
      <c r="J620">
        <v>5</v>
      </c>
      <c r="K620">
        <v>1</v>
      </c>
      <c r="L620">
        <v>10.198</v>
      </c>
    </row>
    <row r="621" spans="1:15">
      <c r="A621" s="4" t="s">
        <v>222</v>
      </c>
      <c r="B621" s="4">
        <v>2019</v>
      </c>
      <c r="C621" s="5">
        <v>43814</v>
      </c>
      <c r="D621" s="4" t="s">
        <v>66</v>
      </c>
      <c r="E621" s="42" t="s">
        <v>538</v>
      </c>
      <c r="F621">
        <v>8</v>
      </c>
      <c r="G621" t="s">
        <v>57</v>
      </c>
      <c r="H621" t="s">
        <v>58</v>
      </c>
      <c r="J621">
        <v>16</v>
      </c>
      <c r="K621">
        <v>2</v>
      </c>
      <c r="L621">
        <v>10.23</v>
      </c>
    </row>
    <row r="622" spans="1:15">
      <c r="A622" s="4" t="s">
        <v>222</v>
      </c>
      <c r="B622" s="4">
        <v>2019</v>
      </c>
      <c r="C622" s="5">
        <v>43814</v>
      </c>
      <c r="D622" s="4" t="s">
        <v>66</v>
      </c>
      <c r="E622" s="42" t="s">
        <v>539</v>
      </c>
      <c r="F622">
        <v>1</v>
      </c>
      <c r="G622" t="s">
        <v>202</v>
      </c>
      <c r="H622" t="s">
        <v>46</v>
      </c>
      <c r="J622">
        <v>1</v>
      </c>
      <c r="K622">
        <v>1</v>
      </c>
      <c r="L622">
        <v>10.224</v>
      </c>
      <c r="N622">
        <v>1</v>
      </c>
      <c r="O622">
        <v>10.199</v>
      </c>
    </row>
    <row r="623" spans="1:15">
      <c r="A623" s="4" t="s">
        <v>222</v>
      </c>
      <c r="B623" s="4">
        <v>2019</v>
      </c>
      <c r="C623" s="5">
        <v>43814</v>
      </c>
      <c r="D623" s="4" t="s">
        <v>66</v>
      </c>
      <c r="E623" s="42" t="s">
        <v>539</v>
      </c>
      <c r="F623">
        <v>1</v>
      </c>
      <c r="G623" t="s">
        <v>125</v>
      </c>
      <c r="H623" t="s">
        <v>113</v>
      </c>
      <c r="J623">
        <v>5</v>
      </c>
      <c r="K623">
        <v>2</v>
      </c>
      <c r="L623">
        <v>10.416</v>
      </c>
      <c r="N623">
        <v>2</v>
      </c>
      <c r="O623">
        <v>10.561</v>
      </c>
    </row>
    <row r="624" spans="1:15">
      <c r="A624" s="4" t="s">
        <v>222</v>
      </c>
      <c r="B624" s="4">
        <v>2019</v>
      </c>
      <c r="C624" s="5">
        <v>43814</v>
      </c>
      <c r="D624" s="4" t="s">
        <v>66</v>
      </c>
      <c r="E624" s="42" t="s">
        <v>539</v>
      </c>
      <c r="F624">
        <v>2</v>
      </c>
      <c r="G624" t="s">
        <v>129</v>
      </c>
      <c r="H624" t="s">
        <v>35</v>
      </c>
      <c r="J624">
        <v>2</v>
      </c>
      <c r="K624">
        <v>1</v>
      </c>
      <c r="L624">
        <v>10.436999999999999</v>
      </c>
      <c r="N624">
        <v>1</v>
      </c>
      <c r="O624">
        <v>10.16</v>
      </c>
    </row>
    <row r="625" spans="1:15">
      <c r="A625" s="4" t="s">
        <v>222</v>
      </c>
      <c r="B625" s="4">
        <v>2019</v>
      </c>
      <c r="C625" s="5">
        <v>43814</v>
      </c>
      <c r="D625" s="4" t="s">
        <v>66</v>
      </c>
      <c r="E625" s="42" t="s">
        <v>539</v>
      </c>
      <c r="F625">
        <v>2</v>
      </c>
      <c r="G625" t="s">
        <v>239</v>
      </c>
      <c r="H625" t="s">
        <v>198</v>
      </c>
      <c r="J625">
        <v>8</v>
      </c>
      <c r="K625">
        <v>2</v>
      </c>
      <c r="L625">
        <v>10.57</v>
      </c>
      <c r="N625">
        <v>2</v>
      </c>
      <c r="O625">
        <v>10.186</v>
      </c>
    </row>
    <row r="626" spans="1:15">
      <c r="A626" s="4" t="s">
        <v>222</v>
      </c>
      <c r="B626" s="4">
        <v>2019</v>
      </c>
      <c r="C626" s="5">
        <v>43814</v>
      </c>
      <c r="D626" s="4" t="s">
        <v>66</v>
      </c>
      <c r="E626" s="42" t="s">
        <v>539</v>
      </c>
      <c r="F626">
        <v>3</v>
      </c>
      <c r="G626" t="s">
        <v>106</v>
      </c>
      <c r="H626" t="s">
        <v>102</v>
      </c>
      <c r="J626">
        <v>3</v>
      </c>
      <c r="K626">
        <v>1</v>
      </c>
      <c r="L626">
        <v>10.004</v>
      </c>
      <c r="N626">
        <v>1</v>
      </c>
      <c r="O626">
        <v>9.9489999999999998</v>
      </c>
    </row>
    <row r="627" spans="1:15">
      <c r="A627" s="4" t="s">
        <v>222</v>
      </c>
      <c r="B627" s="4">
        <v>2019</v>
      </c>
      <c r="C627" s="5">
        <v>43814</v>
      </c>
      <c r="D627" s="4" t="s">
        <v>66</v>
      </c>
      <c r="E627" s="42" t="s">
        <v>539</v>
      </c>
      <c r="F627">
        <v>3</v>
      </c>
      <c r="G627" t="s">
        <v>195</v>
      </c>
      <c r="H627" t="s">
        <v>31</v>
      </c>
      <c r="J627">
        <v>6</v>
      </c>
      <c r="K627">
        <v>2</v>
      </c>
      <c r="L627">
        <v>10.052999999999999</v>
      </c>
      <c r="N627">
        <v>2</v>
      </c>
      <c r="O627">
        <v>10.491999999999999</v>
      </c>
    </row>
    <row r="628" spans="1:15">
      <c r="A628" s="4" t="s">
        <v>222</v>
      </c>
      <c r="B628" s="4">
        <v>2019</v>
      </c>
      <c r="C628" s="5">
        <v>43814</v>
      </c>
      <c r="D628" s="4" t="s">
        <v>66</v>
      </c>
      <c r="E628" s="42" t="s">
        <v>539</v>
      </c>
      <c r="F628">
        <v>4</v>
      </c>
      <c r="G628" t="s">
        <v>756</v>
      </c>
      <c r="H628" t="s">
        <v>109</v>
      </c>
      <c r="J628">
        <v>4</v>
      </c>
      <c r="K628">
        <v>1</v>
      </c>
      <c r="L628">
        <v>10.295999999999999</v>
      </c>
      <c r="N628">
        <v>1</v>
      </c>
      <c r="O628">
        <v>10.311</v>
      </c>
    </row>
    <row r="629" spans="1:15">
      <c r="A629" s="4" t="s">
        <v>222</v>
      </c>
      <c r="B629" s="4">
        <v>2019</v>
      </c>
      <c r="C629" s="5">
        <v>43814</v>
      </c>
      <c r="D629" s="4" t="s">
        <v>66</v>
      </c>
      <c r="E629" s="42" t="s">
        <v>539</v>
      </c>
      <c r="F629">
        <v>4</v>
      </c>
      <c r="G629" t="s">
        <v>1635</v>
      </c>
      <c r="H629" t="s">
        <v>35</v>
      </c>
      <c r="J629">
        <v>7</v>
      </c>
      <c r="K629">
        <v>2</v>
      </c>
      <c r="L629">
        <v>10.798999999999999</v>
      </c>
      <c r="N629">
        <v>2</v>
      </c>
      <c r="O629">
        <v>10.353999999999999</v>
      </c>
    </row>
    <row r="630" spans="1:15">
      <c r="A630" s="4" t="s">
        <v>222</v>
      </c>
      <c r="B630" s="4">
        <v>2019</v>
      </c>
      <c r="C630" s="5">
        <v>43814</v>
      </c>
      <c r="D630" s="4" t="s">
        <v>66</v>
      </c>
      <c r="E630" s="42" t="s">
        <v>540</v>
      </c>
      <c r="F630">
        <v>1</v>
      </c>
      <c r="G630" t="s">
        <v>202</v>
      </c>
      <c r="H630" t="s">
        <v>46</v>
      </c>
      <c r="J630">
        <v>1</v>
      </c>
      <c r="K630">
        <v>1</v>
      </c>
      <c r="L630">
        <v>10.151</v>
      </c>
      <c r="N630">
        <v>1</v>
      </c>
      <c r="O630">
        <v>10.353</v>
      </c>
    </row>
    <row r="631" spans="1:15">
      <c r="A631" s="4" t="s">
        <v>222</v>
      </c>
      <c r="B631" s="4">
        <v>2019</v>
      </c>
      <c r="C631" s="5">
        <v>43814</v>
      </c>
      <c r="D631" s="4" t="s">
        <v>66</v>
      </c>
      <c r="E631" s="42" t="s">
        <v>540</v>
      </c>
      <c r="F631">
        <v>1</v>
      </c>
      <c r="G631" t="s">
        <v>756</v>
      </c>
      <c r="H631" t="s">
        <v>109</v>
      </c>
      <c r="J631">
        <v>4</v>
      </c>
      <c r="K631">
        <v>2</v>
      </c>
      <c r="L631">
        <v>10.215999999999999</v>
      </c>
      <c r="N631">
        <v>2</v>
      </c>
      <c r="O631">
        <v>10.426</v>
      </c>
    </row>
    <row r="632" spans="1:15">
      <c r="A632" s="4" t="s">
        <v>222</v>
      </c>
      <c r="B632" s="4">
        <v>2019</v>
      </c>
      <c r="C632" s="5">
        <v>43814</v>
      </c>
      <c r="D632" s="4" t="s">
        <v>66</v>
      </c>
      <c r="E632" s="42" t="s">
        <v>540</v>
      </c>
      <c r="F632">
        <v>2</v>
      </c>
      <c r="G632" t="s">
        <v>129</v>
      </c>
      <c r="H632" t="s">
        <v>35</v>
      </c>
      <c r="J632">
        <v>2</v>
      </c>
      <c r="K632">
        <v>1</v>
      </c>
      <c r="L632">
        <v>10.324</v>
      </c>
      <c r="N632">
        <v>1</v>
      </c>
      <c r="O632">
        <v>9.8309999999999995</v>
      </c>
    </row>
    <row r="633" spans="1:15">
      <c r="A633" s="4" t="s">
        <v>222</v>
      </c>
      <c r="B633" s="4">
        <v>2019</v>
      </c>
      <c r="C633" s="5">
        <v>43814</v>
      </c>
      <c r="D633" s="4" t="s">
        <v>66</v>
      </c>
      <c r="E633" s="42" t="s">
        <v>540</v>
      </c>
      <c r="F633">
        <v>2</v>
      </c>
      <c r="G633" t="s">
        <v>106</v>
      </c>
      <c r="H633" t="s">
        <v>102</v>
      </c>
      <c r="J633">
        <v>3</v>
      </c>
      <c r="K633">
        <v>2</v>
      </c>
      <c r="L633">
        <v>10.358000000000001</v>
      </c>
      <c r="N633">
        <v>2</v>
      </c>
      <c r="O633">
        <v>9.8569999999999993</v>
      </c>
    </row>
    <row r="634" spans="1:15">
      <c r="A634" s="4" t="s">
        <v>222</v>
      </c>
      <c r="B634" s="4">
        <v>2019</v>
      </c>
      <c r="C634" s="5">
        <v>43814</v>
      </c>
      <c r="D634" s="4" t="s">
        <v>66</v>
      </c>
      <c r="E634" s="42" t="s">
        <v>64</v>
      </c>
      <c r="F634" t="s">
        <v>541</v>
      </c>
      <c r="G634" t="s">
        <v>202</v>
      </c>
      <c r="H634" t="s">
        <v>46</v>
      </c>
      <c r="J634">
        <v>1</v>
      </c>
      <c r="K634">
        <v>1</v>
      </c>
      <c r="L634">
        <v>10.163</v>
      </c>
      <c r="N634">
        <v>1</v>
      </c>
      <c r="O634">
        <v>10.17</v>
      </c>
    </row>
    <row r="635" spans="1:15">
      <c r="A635" s="4" t="s">
        <v>222</v>
      </c>
      <c r="B635" s="4">
        <v>2019</v>
      </c>
      <c r="C635" s="5">
        <v>43814</v>
      </c>
      <c r="D635" s="4" t="s">
        <v>66</v>
      </c>
      <c r="E635" s="42" t="s">
        <v>64</v>
      </c>
      <c r="F635" t="s">
        <v>541</v>
      </c>
      <c r="G635" t="s">
        <v>129</v>
      </c>
      <c r="H635" t="s">
        <v>35</v>
      </c>
      <c r="J635">
        <v>2</v>
      </c>
      <c r="K635">
        <v>2</v>
      </c>
      <c r="L635">
        <v>10.195</v>
      </c>
      <c r="N635">
        <v>2</v>
      </c>
      <c r="O635">
        <v>10.749000000000001</v>
      </c>
    </row>
    <row r="636" spans="1:15">
      <c r="A636" s="4" t="s">
        <v>222</v>
      </c>
      <c r="B636" s="4">
        <v>2019</v>
      </c>
      <c r="C636" s="5">
        <v>43814</v>
      </c>
      <c r="D636" s="4" t="s">
        <v>66</v>
      </c>
      <c r="E636" s="42" t="s">
        <v>64</v>
      </c>
      <c r="F636" t="s">
        <v>542</v>
      </c>
      <c r="G636" t="s">
        <v>106</v>
      </c>
      <c r="H636" t="s">
        <v>102</v>
      </c>
      <c r="J636">
        <v>3</v>
      </c>
      <c r="K636">
        <v>1</v>
      </c>
      <c r="L636">
        <v>10.407</v>
      </c>
      <c r="N636">
        <v>1</v>
      </c>
      <c r="O636">
        <v>10.16</v>
      </c>
    </row>
    <row r="637" spans="1:15">
      <c r="A637" s="4" t="s">
        <v>222</v>
      </c>
      <c r="B637" s="4">
        <v>2019</v>
      </c>
      <c r="C637" s="5">
        <v>43814</v>
      </c>
      <c r="D637" s="4" t="s">
        <v>66</v>
      </c>
      <c r="E637" s="42" t="s">
        <v>64</v>
      </c>
      <c r="F637" t="s">
        <v>542</v>
      </c>
      <c r="G637" t="s">
        <v>756</v>
      </c>
      <c r="H637" t="s">
        <v>109</v>
      </c>
      <c r="J637">
        <v>4</v>
      </c>
      <c r="K637">
        <v>2</v>
      </c>
      <c r="L637">
        <v>10.409000000000001</v>
      </c>
      <c r="N637">
        <v>2</v>
      </c>
      <c r="O637">
        <v>10.605</v>
      </c>
    </row>
    <row r="638" spans="1:15">
      <c r="A638" s="1" t="s">
        <v>225</v>
      </c>
      <c r="B638" s="1">
        <v>2019</v>
      </c>
      <c r="C638" s="2">
        <v>43807</v>
      </c>
      <c r="D638" s="1" t="s">
        <v>66</v>
      </c>
      <c r="E638" s="42" t="s">
        <v>535</v>
      </c>
      <c r="F638">
        <v>1</v>
      </c>
      <c r="G638" t="s">
        <v>757</v>
      </c>
      <c r="H638" t="s">
        <v>82</v>
      </c>
      <c r="J638">
        <v>5</v>
      </c>
      <c r="K638">
        <v>1</v>
      </c>
      <c r="L638">
        <v>10.451000000000001</v>
      </c>
    </row>
    <row r="639" spans="1:15">
      <c r="A639" s="1" t="s">
        <v>225</v>
      </c>
      <c r="B639" s="1">
        <v>2019</v>
      </c>
      <c r="C639" s="2">
        <v>43807</v>
      </c>
      <c r="D639" s="1" t="s">
        <v>66</v>
      </c>
      <c r="E639" s="42" t="s">
        <v>535</v>
      </c>
      <c r="F639">
        <v>1</v>
      </c>
      <c r="G639" t="s">
        <v>208</v>
      </c>
      <c r="H639" t="s">
        <v>58</v>
      </c>
      <c r="J639">
        <v>28</v>
      </c>
      <c r="K639">
        <v>2</v>
      </c>
      <c r="L639">
        <v>10.527000000000001</v>
      </c>
    </row>
    <row r="640" spans="1:15">
      <c r="A640" s="1" t="s">
        <v>225</v>
      </c>
      <c r="B640" s="1">
        <v>2019</v>
      </c>
      <c r="C640" s="2">
        <v>43807</v>
      </c>
      <c r="D640" s="1" t="s">
        <v>66</v>
      </c>
      <c r="E640" s="42" t="s">
        <v>535</v>
      </c>
      <c r="F640">
        <v>2</v>
      </c>
      <c r="G640" t="s">
        <v>129</v>
      </c>
      <c r="H640" t="s">
        <v>35</v>
      </c>
      <c r="J640">
        <v>6</v>
      </c>
      <c r="K640">
        <v>1</v>
      </c>
      <c r="L640">
        <v>10.071999999999999</v>
      </c>
    </row>
    <row r="641" spans="1:12">
      <c r="A641" s="1" t="s">
        <v>225</v>
      </c>
      <c r="B641" s="1">
        <v>2019</v>
      </c>
      <c r="C641" s="2">
        <v>43807</v>
      </c>
      <c r="D641" s="1" t="s">
        <v>66</v>
      </c>
      <c r="E641" s="42" t="s">
        <v>535</v>
      </c>
      <c r="F641">
        <v>2</v>
      </c>
      <c r="G641" t="s">
        <v>195</v>
      </c>
      <c r="H641" t="s">
        <v>760</v>
      </c>
      <c r="J641">
        <v>27</v>
      </c>
      <c r="K641">
        <v>2</v>
      </c>
      <c r="L641">
        <v>10.132999999999999</v>
      </c>
    </row>
    <row r="642" spans="1:12">
      <c r="A642" s="1" t="s">
        <v>225</v>
      </c>
      <c r="B642" s="1">
        <v>2019</v>
      </c>
      <c r="C642" s="2">
        <v>43807</v>
      </c>
      <c r="D642" s="1" t="s">
        <v>66</v>
      </c>
      <c r="E642" s="42" t="s">
        <v>535</v>
      </c>
      <c r="F642">
        <v>3</v>
      </c>
      <c r="G642" t="s">
        <v>196</v>
      </c>
      <c r="H642" t="s">
        <v>52</v>
      </c>
      <c r="J642">
        <v>7</v>
      </c>
      <c r="K642">
        <v>1</v>
      </c>
      <c r="L642">
        <v>10.497</v>
      </c>
    </row>
    <row r="643" spans="1:12">
      <c r="A643" s="1" t="s">
        <v>225</v>
      </c>
      <c r="B643" s="1">
        <v>2019</v>
      </c>
      <c r="C643" s="2">
        <v>43807</v>
      </c>
      <c r="D643" s="1" t="s">
        <v>66</v>
      </c>
      <c r="E643" s="42" t="s">
        <v>535</v>
      </c>
      <c r="F643">
        <v>3</v>
      </c>
      <c r="G643" t="s">
        <v>57</v>
      </c>
      <c r="H643" t="s">
        <v>58</v>
      </c>
      <c r="J643">
        <v>26</v>
      </c>
      <c r="K643">
        <v>2</v>
      </c>
      <c r="L643">
        <v>10.52</v>
      </c>
    </row>
    <row r="644" spans="1:12">
      <c r="A644" s="1" t="s">
        <v>225</v>
      </c>
      <c r="B644" s="1">
        <v>2019</v>
      </c>
      <c r="C644" s="2">
        <v>43807</v>
      </c>
      <c r="D644" s="1" t="s">
        <v>66</v>
      </c>
      <c r="E644" s="42" t="s">
        <v>535</v>
      </c>
      <c r="F644">
        <v>4</v>
      </c>
      <c r="G644" t="s">
        <v>756</v>
      </c>
      <c r="H644" t="s">
        <v>109</v>
      </c>
      <c r="J644">
        <v>9</v>
      </c>
      <c r="K644">
        <v>1</v>
      </c>
      <c r="L644">
        <v>10.927</v>
      </c>
    </row>
    <row r="645" spans="1:12">
      <c r="A645" s="1" t="s">
        <v>225</v>
      </c>
      <c r="B645" s="1">
        <v>2019</v>
      </c>
      <c r="C645" s="2">
        <v>43807</v>
      </c>
      <c r="D645" s="1" t="s">
        <v>66</v>
      </c>
      <c r="E645" s="42" t="s">
        <v>535</v>
      </c>
      <c r="F645">
        <v>4</v>
      </c>
      <c r="G645" t="s">
        <v>59</v>
      </c>
      <c r="H645" t="s">
        <v>37</v>
      </c>
      <c r="J645">
        <v>25</v>
      </c>
      <c r="K645">
        <v>2</v>
      </c>
      <c r="L645">
        <v>10.929</v>
      </c>
    </row>
    <row r="646" spans="1:12">
      <c r="A646" s="1" t="s">
        <v>225</v>
      </c>
      <c r="B646" s="1">
        <v>2019</v>
      </c>
      <c r="C646" s="2">
        <v>43807</v>
      </c>
      <c r="D646" s="1" t="s">
        <v>66</v>
      </c>
      <c r="E646" s="42" t="s">
        <v>535</v>
      </c>
      <c r="F646">
        <v>5</v>
      </c>
      <c r="G646" t="s">
        <v>128</v>
      </c>
      <c r="H646" t="s">
        <v>104</v>
      </c>
      <c r="J646">
        <v>8</v>
      </c>
      <c r="K646">
        <v>1</v>
      </c>
      <c r="L646">
        <v>10.433</v>
      </c>
    </row>
    <row r="647" spans="1:12">
      <c r="A647" s="1" t="s">
        <v>225</v>
      </c>
      <c r="B647" s="1">
        <v>2019</v>
      </c>
      <c r="C647" s="2">
        <v>43807</v>
      </c>
      <c r="D647" s="1" t="s">
        <v>66</v>
      </c>
      <c r="E647" s="42" t="s">
        <v>535</v>
      </c>
      <c r="F647">
        <v>5</v>
      </c>
      <c r="G647" t="s">
        <v>232</v>
      </c>
      <c r="H647" t="s">
        <v>212</v>
      </c>
      <c r="J647">
        <v>24</v>
      </c>
      <c r="K647">
        <v>2</v>
      </c>
      <c r="L647">
        <v>10.456999999999999</v>
      </c>
    </row>
    <row r="648" spans="1:12">
      <c r="A648" s="1" t="s">
        <v>225</v>
      </c>
      <c r="B648" s="1">
        <v>2019</v>
      </c>
      <c r="C648" s="2">
        <v>43807</v>
      </c>
      <c r="D648" s="1" t="s">
        <v>66</v>
      </c>
      <c r="E648" s="42" t="s">
        <v>535</v>
      </c>
      <c r="F648">
        <v>6</v>
      </c>
      <c r="G648" t="s">
        <v>239</v>
      </c>
      <c r="H648" t="s">
        <v>198</v>
      </c>
      <c r="J648">
        <v>10</v>
      </c>
      <c r="K648">
        <v>1</v>
      </c>
      <c r="L648">
        <v>10.622999999999999</v>
      </c>
    </row>
    <row r="649" spans="1:12">
      <c r="A649" s="1" t="s">
        <v>225</v>
      </c>
      <c r="B649" s="1">
        <v>2019</v>
      </c>
      <c r="C649" s="2">
        <v>43807</v>
      </c>
      <c r="D649" s="1" t="s">
        <v>66</v>
      </c>
      <c r="E649" s="42" t="s">
        <v>535</v>
      </c>
      <c r="F649">
        <v>6</v>
      </c>
      <c r="G649" t="s">
        <v>105</v>
      </c>
      <c r="H649" t="s">
        <v>39</v>
      </c>
      <c r="J649">
        <v>23</v>
      </c>
      <c r="K649">
        <v>2</v>
      </c>
      <c r="L649">
        <v>10.706999999999999</v>
      </c>
    </row>
    <row r="650" spans="1:12">
      <c r="A650" s="1" t="s">
        <v>225</v>
      </c>
      <c r="B650" s="1">
        <v>2019</v>
      </c>
      <c r="C650" s="2">
        <v>43807</v>
      </c>
      <c r="D650" s="1" t="s">
        <v>66</v>
      </c>
      <c r="E650" s="42" t="s">
        <v>535</v>
      </c>
      <c r="F650">
        <v>7</v>
      </c>
      <c r="G650" t="s">
        <v>1635</v>
      </c>
      <c r="H650" t="s">
        <v>35</v>
      </c>
      <c r="J650">
        <v>11</v>
      </c>
      <c r="K650">
        <v>1</v>
      </c>
      <c r="L650">
        <v>10.212999999999999</v>
      </c>
    </row>
    <row r="651" spans="1:12">
      <c r="A651" s="1" t="s">
        <v>225</v>
      </c>
      <c r="B651" s="1">
        <v>2019</v>
      </c>
      <c r="C651" s="2">
        <v>43807</v>
      </c>
      <c r="D651" s="1" t="s">
        <v>66</v>
      </c>
      <c r="E651" s="42" t="s">
        <v>535</v>
      </c>
      <c r="F651">
        <v>7</v>
      </c>
      <c r="G651" t="s">
        <v>213</v>
      </c>
      <c r="H651" t="s">
        <v>42</v>
      </c>
      <c r="J651">
        <v>22</v>
      </c>
      <c r="K651">
        <v>2</v>
      </c>
      <c r="L651">
        <v>10.286999999999999</v>
      </c>
    </row>
    <row r="652" spans="1:12">
      <c r="A652" s="1" t="s">
        <v>225</v>
      </c>
      <c r="B652" s="1">
        <v>2019</v>
      </c>
      <c r="C652" s="2">
        <v>43807</v>
      </c>
      <c r="D652" s="1" t="s">
        <v>66</v>
      </c>
      <c r="E652" s="42" t="s">
        <v>535</v>
      </c>
      <c r="F652">
        <v>8</v>
      </c>
      <c r="G652" t="s">
        <v>106</v>
      </c>
      <c r="H652" t="s">
        <v>102</v>
      </c>
      <c r="J652">
        <v>12</v>
      </c>
      <c r="K652">
        <v>1</v>
      </c>
      <c r="L652">
        <v>10.278</v>
      </c>
    </row>
    <row r="653" spans="1:12">
      <c r="A653" s="1" t="s">
        <v>225</v>
      </c>
      <c r="B653" s="1">
        <v>2019</v>
      </c>
      <c r="C653" s="2">
        <v>43807</v>
      </c>
      <c r="D653" s="1" t="s">
        <v>66</v>
      </c>
      <c r="E653" s="42" t="s">
        <v>535</v>
      </c>
      <c r="F653">
        <v>8</v>
      </c>
      <c r="G653" t="s">
        <v>96</v>
      </c>
      <c r="H653" t="s">
        <v>27</v>
      </c>
      <c r="J653">
        <v>21</v>
      </c>
      <c r="K653">
        <v>2</v>
      </c>
      <c r="L653">
        <v>10.278</v>
      </c>
    </row>
    <row r="654" spans="1:12">
      <c r="A654" s="1" t="s">
        <v>225</v>
      </c>
      <c r="B654" s="1">
        <v>2019</v>
      </c>
      <c r="C654" s="2">
        <v>43807</v>
      </c>
      <c r="D654" s="1" t="s">
        <v>66</v>
      </c>
      <c r="E654" s="42" t="s">
        <v>535</v>
      </c>
      <c r="F654">
        <v>9</v>
      </c>
      <c r="G654" t="s">
        <v>100</v>
      </c>
      <c r="H654" t="s">
        <v>44</v>
      </c>
      <c r="J654">
        <v>13</v>
      </c>
      <c r="K654">
        <v>1</v>
      </c>
      <c r="L654">
        <v>10.327999999999999</v>
      </c>
    </row>
    <row r="655" spans="1:12">
      <c r="A655" s="1" t="s">
        <v>225</v>
      </c>
      <c r="B655" s="1">
        <v>2019</v>
      </c>
      <c r="C655" s="2">
        <v>43807</v>
      </c>
      <c r="D655" s="1" t="s">
        <v>66</v>
      </c>
      <c r="E655" s="42" t="s">
        <v>535</v>
      </c>
      <c r="F655">
        <v>9</v>
      </c>
      <c r="G655" t="s">
        <v>215</v>
      </c>
      <c r="H655" t="s">
        <v>216</v>
      </c>
      <c r="J655">
        <v>20</v>
      </c>
      <c r="K655">
        <v>2</v>
      </c>
      <c r="L655">
        <v>10.427</v>
      </c>
    </row>
    <row r="656" spans="1:12">
      <c r="A656" s="1" t="s">
        <v>225</v>
      </c>
      <c r="B656" s="1">
        <v>2019</v>
      </c>
      <c r="C656" s="2">
        <v>43807</v>
      </c>
      <c r="D656" s="1" t="s">
        <v>66</v>
      </c>
      <c r="E656" s="42" t="s">
        <v>535</v>
      </c>
      <c r="F656">
        <v>10</v>
      </c>
      <c r="G656" t="s">
        <v>1689</v>
      </c>
      <c r="H656" t="s">
        <v>37</v>
      </c>
      <c r="J656">
        <v>14</v>
      </c>
      <c r="K656">
        <v>1</v>
      </c>
      <c r="L656">
        <v>10.343999999999999</v>
      </c>
    </row>
    <row r="657" spans="1:12">
      <c r="A657" s="1" t="s">
        <v>225</v>
      </c>
      <c r="B657" s="1">
        <v>2019</v>
      </c>
      <c r="C657" s="2">
        <v>43807</v>
      </c>
      <c r="D657" s="1" t="s">
        <v>66</v>
      </c>
      <c r="E657" s="42" t="s">
        <v>535</v>
      </c>
      <c r="F657">
        <v>10</v>
      </c>
      <c r="G657" t="s">
        <v>50</v>
      </c>
      <c r="H657" t="s">
        <v>44</v>
      </c>
      <c r="J657">
        <v>19</v>
      </c>
      <c r="K657">
        <v>2</v>
      </c>
      <c r="L657">
        <v>10.363</v>
      </c>
    </row>
    <row r="658" spans="1:12">
      <c r="A658" s="1" t="s">
        <v>225</v>
      </c>
      <c r="B658" s="1">
        <v>2019</v>
      </c>
      <c r="C658" s="2">
        <v>43807</v>
      </c>
      <c r="D658" s="1" t="s">
        <v>66</v>
      </c>
      <c r="E658" s="42" t="s">
        <v>535</v>
      </c>
      <c r="F658">
        <v>11</v>
      </c>
      <c r="G658" t="s">
        <v>801</v>
      </c>
      <c r="H658" t="s">
        <v>198</v>
      </c>
      <c r="J658">
        <v>15</v>
      </c>
      <c r="K658">
        <v>1</v>
      </c>
      <c r="L658">
        <v>10.098000000000001</v>
      </c>
    </row>
    <row r="659" spans="1:12">
      <c r="A659" s="1" t="s">
        <v>225</v>
      </c>
      <c r="B659" s="1">
        <v>2019</v>
      </c>
      <c r="C659" s="2">
        <v>43807</v>
      </c>
      <c r="D659" s="1" t="s">
        <v>66</v>
      </c>
      <c r="E659" s="42" t="s">
        <v>535</v>
      </c>
      <c r="F659">
        <v>11</v>
      </c>
      <c r="G659" t="s">
        <v>93</v>
      </c>
      <c r="H659" t="s">
        <v>1310</v>
      </c>
      <c r="J659">
        <v>18</v>
      </c>
      <c r="K659">
        <v>2</v>
      </c>
      <c r="L659">
        <v>10.272</v>
      </c>
    </row>
    <row r="660" spans="1:12">
      <c r="A660" s="1" t="s">
        <v>225</v>
      </c>
      <c r="B660" s="1">
        <v>2019</v>
      </c>
      <c r="C660" s="2">
        <v>43807</v>
      </c>
      <c r="D660" s="1" t="s">
        <v>66</v>
      </c>
      <c r="E660" s="42" t="s">
        <v>535</v>
      </c>
      <c r="F660">
        <v>12</v>
      </c>
      <c r="G660" t="s">
        <v>183</v>
      </c>
      <c r="H660" t="s">
        <v>33</v>
      </c>
      <c r="J660">
        <v>16</v>
      </c>
      <c r="K660">
        <v>1</v>
      </c>
      <c r="L660">
        <v>10.512</v>
      </c>
    </row>
    <row r="661" spans="1:12">
      <c r="A661" s="1" t="s">
        <v>225</v>
      </c>
      <c r="B661" s="1">
        <v>2019</v>
      </c>
      <c r="C661" s="2">
        <v>43807</v>
      </c>
      <c r="D661" s="1" t="s">
        <v>66</v>
      </c>
      <c r="E661" s="42" t="s">
        <v>535</v>
      </c>
      <c r="F661">
        <v>12</v>
      </c>
      <c r="G661" t="s">
        <v>817</v>
      </c>
      <c r="H661" t="s">
        <v>42</v>
      </c>
      <c r="J661">
        <v>17</v>
      </c>
      <c r="K661">
        <v>2</v>
      </c>
      <c r="L661">
        <v>10.528</v>
      </c>
    </row>
    <row r="662" spans="1:12">
      <c r="A662" s="1" t="s">
        <v>225</v>
      </c>
      <c r="B662" s="1">
        <v>2019</v>
      </c>
      <c r="C662" s="2">
        <v>43807</v>
      </c>
      <c r="D662" s="1" t="s">
        <v>66</v>
      </c>
      <c r="E662" s="42" t="s">
        <v>538</v>
      </c>
      <c r="F662">
        <v>1</v>
      </c>
      <c r="G662" t="s">
        <v>202</v>
      </c>
      <c r="H662" t="s">
        <v>46</v>
      </c>
      <c r="J662">
        <v>1</v>
      </c>
      <c r="K662">
        <v>1</v>
      </c>
      <c r="L662">
        <v>10.317</v>
      </c>
    </row>
    <row r="663" spans="1:12">
      <c r="A663" s="1" t="s">
        <v>225</v>
      </c>
      <c r="B663" s="1">
        <v>2019</v>
      </c>
      <c r="C663" s="2">
        <v>43807</v>
      </c>
      <c r="D663" s="1" t="s">
        <v>66</v>
      </c>
      <c r="E663" s="42" t="s">
        <v>538</v>
      </c>
      <c r="F663">
        <v>1</v>
      </c>
      <c r="G663" t="s">
        <v>183</v>
      </c>
      <c r="H663" t="s">
        <v>33</v>
      </c>
      <c r="J663">
        <v>16</v>
      </c>
      <c r="K663">
        <v>2</v>
      </c>
      <c r="L663">
        <v>10.418000000000001</v>
      </c>
    </row>
    <row r="664" spans="1:12">
      <c r="A664" s="1" t="s">
        <v>225</v>
      </c>
      <c r="B664" s="1">
        <v>2019</v>
      </c>
      <c r="C664" s="2">
        <v>43807</v>
      </c>
      <c r="D664" s="1" t="s">
        <v>66</v>
      </c>
      <c r="E664" s="42" t="s">
        <v>538</v>
      </c>
      <c r="F664">
        <v>2</v>
      </c>
      <c r="G664" t="s">
        <v>257</v>
      </c>
      <c r="H664" t="s">
        <v>31</v>
      </c>
      <c r="J664">
        <v>2</v>
      </c>
      <c r="K664">
        <v>1</v>
      </c>
      <c r="L664">
        <v>10.125</v>
      </c>
    </row>
    <row r="665" spans="1:12">
      <c r="A665" s="1" t="s">
        <v>225</v>
      </c>
      <c r="B665" s="1">
        <v>2019</v>
      </c>
      <c r="C665" s="2">
        <v>43807</v>
      </c>
      <c r="D665" s="1" t="s">
        <v>66</v>
      </c>
      <c r="E665" s="42" t="s">
        <v>538</v>
      </c>
      <c r="F665">
        <v>2</v>
      </c>
      <c r="G665" t="s">
        <v>801</v>
      </c>
      <c r="H665" t="s">
        <v>198</v>
      </c>
      <c r="J665">
        <v>15</v>
      </c>
      <c r="K665">
        <v>2</v>
      </c>
      <c r="L665">
        <v>10.207000000000001</v>
      </c>
    </row>
    <row r="666" spans="1:12">
      <c r="A666" s="1" t="s">
        <v>225</v>
      </c>
      <c r="B666" s="1">
        <v>2019</v>
      </c>
      <c r="C666" s="2">
        <v>43807</v>
      </c>
      <c r="D666" s="1" t="s">
        <v>66</v>
      </c>
      <c r="E666" s="42" t="s">
        <v>538</v>
      </c>
      <c r="F666">
        <v>3</v>
      </c>
      <c r="G666" t="s">
        <v>242</v>
      </c>
      <c r="H666" t="s">
        <v>102</v>
      </c>
      <c r="J666">
        <v>4</v>
      </c>
      <c r="K666">
        <v>1</v>
      </c>
      <c r="L666">
        <v>10.180999999999999</v>
      </c>
    </row>
    <row r="667" spans="1:12">
      <c r="A667" s="1" t="s">
        <v>225</v>
      </c>
      <c r="B667" s="1">
        <v>2019</v>
      </c>
      <c r="C667" s="2">
        <v>43807</v>
      </c>
      <c r="D667" s="1" t="s">
        <v>66</v>
      </c>
      <c r="E667" s="42" t="s">
        <v>538</v>
      </c>
      <c r="F667">
        <v>3</v>
      </c>
      <c r="G667" t="s">
        <v>1689</v>
      </c>
      <c r="H667" t="s">
        <v>37</v>
      </c>
      <c r="J667">
        <v>14</v>
      </c>
      <c r="K667">
        <v>2</v>
      </c>
      <c r="L667">
        <v>10.507</v>
      </c>
    </row>
    <row r="668" spans="1:12">
      <c r="A668" s="1" t="s">
        <v>225</v>
      </c>
      <c r="B668" s="1">
        <v>2019</v>
      </c>
      <c r="C668" s="2">
        <v>43807</v>
      </c>
      <c r="D668" s="1" t="s">
        <v>66</v>
      </c>
      <c r="E668" s="42" t="s">
        <v>538</v>
      </c>
      <c r="F668">
        <v>4</v>
      </c>
      <c r="G668" t="s">
        <v>193</v>
      </c>
      <c r="H668" t="s">
        <v>31</v>
      </c>
      <c r="J668">
        <v>3</v>
      </c>
      <c r="K668">
        <v>1</v>
      </c>
      <c r="L668">
        <v>10.199</v>
      </c>
    </row>
    <row r="669" spans="1:12">
      <c r="A669" s="1" t="s">
        <v>225</v>
      </c>
      <c r="B669" s="1">
        <v>2019</v>
      </c>
      <c r="C669" s="2">
        <v>43807</v>
      </c>
      <c r="D669" s="1" t="s">
        <v>66</v>
      </c>
      <c r="E669" s="42" t="s">
        <v>538</v>
      </c>
      <c r="F669">
        <v>4</v>
      </c>
      <c r="G669" t="s">
        <v>100</v>
      </c>
      <c r="H669" t="s">
        <v>44</v>
      </c>
      <c r="J669">
        <v>13</v>
      </c>
      <c r="K669">
        <v>2</v>
      </c>
      <c r="L669">
        <v>10.304</v>
      </c>
    </row>
    <row r="670" spans="1:12">
      <c r="A670" s="1" t="s">
        <v>225</v>
      </c>
      <c r="B670" s="1">
        <v>2019</v>
      </c>
      <c r="C670" s="2">
        <v>43807</v>
      </c>
      <c r="D670" s="1" t="s">
        <v>66</v>
      </c>
      <c r="E670" s="42" t="s">
        <v>538</v>
      </c>
      <c r="F670">
        <v>5</v>
      </c>
      <c r="G670" t="s">
        <v>757</v>
      </c>
      <c r="H670" t="s">
        <v>82</v>
      </c>
      <c r="J670">
        <v>5</v>
      </c>
      <c r="K670">
        <v>1</v>
      </c>
      <c r="L670">
        <v>10.523999999999999</v>
      </c>
    </row>
    <row r="671" spans="1:12">
      <c r="A671" s="1" t="s">
        <v>225</v>
      </c>
      <c r="B671" s="1">
        <v>2019</v>
      </c>
      <c r="C671" s="2">
        <v>43807</v>
      </c>
      <c r="D671" s="1" t="s">
        <v>66</v>
      </c>
      <c r="E671" s="42" t="s">
        <v>538</v>
      </c>
      <c r="F671">
        <v>5</v>
      </c>
      <c r="G671" t="s">
        <v>106</v>
      </c>
      <c r="H671" t="s">
        <v>102</v>
      </c>
      <c r="J671">
        <v>12</v>
      </c>
      <c r="K671">
        <v>2</v>
      </c>
      <c r="L671">
        <v>10.54</v>
      </c>
    </row>
    <row r="672" spans="1:12">
      <c r="A672" s="1" t="s">
        <v>225</v>
      </c>
      <c r="B672" s="1">
        <v>2019</v>
      </c>
      <c r="C672" s="2">
        <v>43807</v>
      </c>
      <c r="D672" s="1" t="s">
        <v>66</v>
      </c>
      <c r="E672" s="42" t="s">
        <v>538</v>
      </c>
      <c r="F672">
        <v>6</v>
      </c>
      <c r="G672" t="s">
        <v>129</v>
      </c>
      <c r="H672" t="s">
        <v>35</v>
      </c>
      <c r="J672">
        <v>6</v>
      </c>
      <c r="K672">
        <v>1</v>
      </c>
      <c r="L672">
        <v>10.109</v>
      </c>
    </row>
    <row r="673" spans="1:15">
      <c r="A673" s="1" t="s">
        <v>225</v>
      </c>
      <c r="B673" s="1">
        <v>2019</v>
      </c>
      <c r="C673" s="2">
        <v>43807</v>
      </c>
      <c r="D673" s="1" t="s">
        <v>66</v>
      </c>
      <c r="E673" s="42" t="s">
        <v>538</v>
      </c>
      <c r="F673">
        <v>6</v>
      </c>
      <c r="G673" t="s">
        <v>1635</v>
      </c>
      <c r="H673" t="s">
        <v>35</v>
      </c>
      <c r="J673">
        <v>11</v>
      </c>
      <c r="K673">
        <v>2</v>
      </c>
      <c r="L673">
        <v>10.6</v>
      </c>
    </row>
    <row r="674" spans="1:15">
      <c r="A674" s="1" t="s">
        <v>225</v>
      </c>
      <c r="B674" s="1">
        <v>2019</v>
      </c>
      <c r="C674" s="2">
        <v>43807</v>
      </c>
      <c r="D674" s="1" t="s">
        <v>66</v>
      </c>
      <c r="E674" s="42" t="s">
        <v>538</v>
      </c>
      <c r="F674">
        <v>7</v>
      </c>
      <c r="G674" t="s">
        <v>196</v>
      </c>
      <c r="H674" t="s">
        <v>52</v>
      </c>
      <c r="J674">
        <v>7</v>
      </c>
      <c r="K674">
        <v>1</v>
      </c>
      <c r="L674">
        <v>10.201000000000001</v>
      </c>
    </row>
    <row r="675" spans="1:15">
      <c r="A675" s="1" t="s">
        <v>225</v>
      </c>
      <c r="B675" s="1">
        <v>2019</v>
      </c>
      <c r="C675" s="2">
        <v>43807</v>
      </c>
      <c r="D675" s="1" t="s">
        <v>66</v>
      </c>
      <c r="E675" s="42" t="s">
        <v>538</v>
      </c>
      <c r="F675">
        <v>7</v>
      </c>
      <c r="G675" t="s">
        <v>239</v>
      </c>
      <c r="H675" t="s">
        <v>198</v>
      </c>
      <c r="J675">
        <v>10</v>
      </c>
      <c r="K675">
        <v>2</v>
      </c>
      <c r="L675">
        <v>10.280000000000001</v>
      </c>
    </row>
    <row r="676" spans="1:15">
      <c r="A676" s="1" t="s">
        <v>225</v>
      </c>
      <c r="B676" s="1">
        <v>2019</v>
      </c>
      <c r="C676" s="2">
        <v>43807</v>
      </c>
      <c r="D676" s="1" t="s">
        <v>66</v>
      </c>
      <c r="E676" s="42" t="s">
        <v>538</v>
      </c>
      <c r="F676">
        <v>8</v>
      </c>
      <c r="G676" t="s">
        <v>128</v>
      </c>
      <c r="H676" t="s">
        <v>104</v>
      </c>
      <c r="J676">
        <v>8</v>
      </c>
      <c r="K676">
        <v>1</v>
      </c>
      <c r="L676">
        <v>11.066000000000001</v>
      </c>
    </row>
    <row r="677" spans="1:15">
      <c r="A677" s="1" t="s">
        <v>225</v>
      </c>
      <c r="B677" s="1">
        <v>2019</v>
      </c>
      <c r="C677" s="2">
        <v>43807</v>
      </c>
      <c r="D677" s="1" t="s">
        <v>66</v>
      </c>
      <c r="E677" s="42" t="s">
        <v>538</v>
      </c>
      <c r="F677">
        <v>8</v>
      </c>
      <c r="G677" t="s">
        <v>756</v>
      </c>
      <c r="H677" t="s">
        <v>109</v>
      </c>
      <c r="J677">
        <v>9</v>
      </c>
      <c r="K677">
        <v>2</v>
      </c>
      <c r="L677">
        <v>11.163</v>
      </c>
    </row>
    <row r="678" spans="1:15">
      <c r="A678" s="1" t="s">
        <v>225</v>
      </c>
      <c r="B678" s="1">
        <v>2019</v>
      </c>
      <c r="C678" s="2">
        <v>43807</v>
      </c>
      <c r="D678" s="1" t="s">
        <v>66</v>
      </c>
      <c r="E678" s="42" t="s">
        <v>539</v>
      </c>
      <c r="F678">
        <v>1</v>
      </c>
      <c r="G678" t="s">
        <v>202</v>
      </c>
      <c r="H678" t="s">
        <v>46</v>
      </c>
      <c r="J678">
        <v>1</v>
      </c>
      <c r="K678">
        <v>1</v>
      </c>
      <c r="L678">
        <v>10.369</v>
      </c>
      <c r="N678">
        <v>1</v>
      </c>
      <c r="O678">
        <v>10.222</v>
      </c>
    </row>
    <row r="679" spans="1:15">
      <c r="A679" s="1" t="s">
        <v>225</v>
      </c>
      <c r="B679" s="1">
        <v>2019</v>
      </c>
      <c r="C679" s="2">
        <v>43807</v>
      </c>
      <c r="D679" s="1" t="s">
        <v>66</v>
      </c>
      <c r="E679" s="42" t="s">
        <v>539</v>
      </c>
      <c r="F679">
        <v>1</v>
      </c>
      <c r="G679" t="s">
        <v>128</v>
      </c>
      <c r="H679" t="s">
        <v>104</v>
      </c>
      <c r="J679">
        <v>8</v>
      </c>
      <c r="K679">
        <v>2</v>
      </c>
      <c r="L679">
        <v>11.437999999999999</v>
      </c>
      <c r="N679">
        <v>2</v>
      </c>
      <c r="O679">
        <v>10.363</v>
      </c>
    </row>
    <row r="680" spans="1:15">
      <c r="A680" s="1" t="s">
        <v>225</v>
      </c>
      <c r="B680" s="1">
        <v>2019</v>
      </c>
      <c r="C680" s="2">
        <v>43807</v>
      </c>
      <c r="D680" s="1" t="s">
        <v>66</v>
      </c>
      <c r="E680" s="42" t="s">
        <v>539</v>
      </c>
      <c r="F680">
        <v>2</v>
      </c>
      <c r="G680" t="s">
        <v>257</v>
      </c>
      <c r="H680" t="s">
        <v>31</v>
      </c>
      <c r="J680">
        <v>2</v>
      </c>
      <c r="K680">
        <v>1</v>
      </c>
      <c r="L680">
        <v>10.202</v>
      </c>
      <c r="N680">
        <v>1</v>
      </c>
      <c r="O680">
        <v>10.295</v>
      </c>
    </row>
    <row r="681" spans="1:15">
      <c r="A681" s="1" t="s">
        <v>225</v>
      </c>
      <c r="B681" s="1">
        <v>2019</v>
      </c>
      <c r="C681" s="2">
        <v>43807</v>
      </c>
      <c r="D681" s="1" t="s">
        <v>66</v>
      </c>
      <c r="E681" s="42" t="s">
        <v>539</v>
      </c>
      <c r="F681">
        <v>2</v>
      </c>
      <c r="G681" t="s">
        <v>196</v>
      </c>
      <c r="H681" t="s">
        <v>52</v>
      </c>
      <c r="J681">
        <v>7</v>
      </c>
      <c r="K681">
        <v>2</v>
      </c>
      <c r="L681">
        <v>10.231</v>
      </c>
      <c r="N681">
        <v>2</v>
      </c>
      <c r="O681">
        <v>10.823</v>
      </c>
    </row>
    <row r="682" spans="1:15">
      <c r="A682" s="1" t="s">
        <v>225</v>
      </c>
      <c r="B682" s="1">
        <v>2019</v>
      </c>
      <c r="C682" s="2">
        <v>43807</v>
      </c>
      <c r="D682" s="1" t="s">
        <v>66</v>
      </c>
      <c r="E682" s="42" t="s">
        <v>539</v>
      </c>
      <c r="F682">
        <v>3</v>
      </c>
      <c r="G682" t="s">
        <v>242</v>
      </c>
      <c r="H682" t="s">
        <v>102</v>
      </c>
      <c r="J682">
        <v>4</v>
      </c>
      <c r="K682">
        <v>1</v>
      </c>
      <c r="L682">
        <v>10.045</v>
      </c>
      <c r="N682">
        <v>1</v>
      </c>
      <c r="O682">
        <v>10.273</v>
      </c>
    </row>
    <row r="683" spans="1:15">
      <c r="A683" s="1" t="s">
        <v>225</v>
      </c>
      <c r="B683" s="1">
        <v>2019</v>
      </c>
      <c r="C683" s="2">
        <v>43807</v>
      </c>
      <c r="D683" s="1" t="s">
        <v>66</v>
      </c>
      <c r="E683" s="42" t="s">
        <v>539</v>
      </c>
      <c r="F683">
        <v>3</v>
      </c>
      <c r="G683" t="s">
        <v>129</v>
      </c>
      <c r="H683" t="s">
        <v>35</v>
      </c>
      <c r="J683">
        <v>6</v>
      </c>
      <c r="K683">
        <v>2</v>
      </c>
      <c r="L683">
        <v>11.157999999999999</v>
      </c>
      <c r="N683">
        <v>2</v>
      </c>
      <c r="O683">
        <v>10.974</v>
      </c>
    </row>
    <row r="684" spans="1:15">
      <c r="A684" s="1" t="s">
        <v>225</v>
      </c>
      <c r="B684" s="1">
        <v>2019</v>
      </c>
      <c r="C684" s="2">
        <v>43807</v>
      </c>
      <c r="D684" s="1" t="s">
        <v>66</v>
      </c>
      <c r="E684" s="42" t="s">
        <v>539</v>
      </c>
      <c r="F684">
        <v>4</v>
      </c>
      <c r="G684" t="s">
        <v>193</v>
      </c>
      <c r="H684" t="s">
        <v>31</v>
      </c>
      <c r="J684">
        <v>3</v>
      </c>
      <c r="K684">
        <v>1</v>
      </c>
      <c r="L684">
        <v>10.154</v>
      </c>
      <c r="N684">
        <v>1</v>
      </c>
      <c r="O684">
        <v>10.238</v>
      </c>
    </row>
    <row r="685" spans="1:15">
      <c r="A685" s="1" t="s">
        <v>225</v>
      </c>
      <c r="B685" s="1">
        <v>2019</v>
      </c>
      <c r="C685" s="2">
        <v>43807</v>
      </c>
      <c r="D685" s="1" t="s">
        <v>66</v>
      </c>
      <c r="E685" s="42" t="s">
        <v>539</v>
      </c>
      <c r="F685">
        <v>4</v>
      </c>
      <c r="G685" t="s">
        <v>757</v>
      </c>
      <c r="H685" t="s">
        <v>82</v>
      </c>
      <c r="J685">
        <v>5</v>
      </c>
      <c r="K685">
        <v>2</v>
      </c>
      <c r="L685">
        <v>10.241</v>
      </c>
      <c r="N685">
        <v>2</v>
      </c>
      <c r="O685">
        <v>10.337999999999999</v>
      </c>
    </row>
    <row r="686" spans="1:15">
      <c r="A686" s="1" t="s">
        <v>225</v>
      </c>
      <c r="B686" s="1">
        <v>2019</v>
      </c>
      <c r="C686" s="2">
        <v>43807</v>
      </c>
      <c r="D686" s="1" t="s">
        <v>66</v>
      </c>
      <c r="E686" s="42" t="s">
        <v>540</v>
      </c>
      <c r="F686">
        <v>1</v>
      </c>
      <c r="G686" t="s">
        <v>202</v>
      </c>
      <c r="H686" t="s">
        <v>46</v>
      </c>
      <c r="J686">
        <v>1</v>
      </c>
      <c r="K686">
        <v>1</v>
      </c>
      <c r="L686">
        <v>10.159000000000001</v>
      </c>
      <c r="N686">
        <v>1</v>
      </c>
      <c r="O686">
        <v>9.7479999999999993</v>
      </c>
    </row>
    <row r="687" spans="1:15">
      <c r="A687" s="1" t="s">
        <v>225</v>
      </c>
      <c r="B687" s="1">
        <v>2019</v>
      </c>
      <c r="C687" s="2">
        <v>43807</v>
      </c>
      <c r="D687" s="1" t="s">
        <v>66</v>
      </c>
      <c r="E687" s="42" t="s">
        <v>540</v>
      </c>
      <c r="F687">
        <v>1</v>
      </c>
      <c r="G687" t="s">
        <v>193</v>
      </c>
      <c r="H687" t="s">
        <v>31</v>
      </c>
      <c r="J687">
        <v>3</v>
      </c>
      <c r="K687">
        <v>2</v>
      </c>
      <c r="L687">
        <v>10.166</v>
      </c>
      <c r="N687">
        <v>2</v>
      </c>
      <c r="O687">
        <v>10.239999999999998</v>
      </c>
    </row>
    <row r="688" spans="1:15">
      <c r="A688" s="1" t="s">
        <v>225</v>
      </c>
      <c r="B688" s="1">
        <v>2019</v>
      </c>
      <c r="C688" s="2">
        <v>43807</v>
      </c>
      <c r="D688" s="1" t="s">
        <v>66</v>
      </c>
      <c r="E688" s="42" t="s">
        <v>540</v>
      </c>
      <c r="F688">
        <v>2</v>
      </c>
      <c r="G688" t="s">
        <v>257</v>
      </c>
      <c r="H688" t="s">
        <v>31</v>
      </c>
      <c r="J688">
        <v>2</v>
      </c>
      <c r="K688">
        <v>1</v>
      </c>
      <c r="L688">
        <v>10.287000000000001</v>
      </c>
      <c r="N688">
        <v>1</v>
      </c>
      <c r="O688">
        <v>10.009</v>
      </c>
    </row>
    <row r="689" spans="1:15">
      <c r="A689" s="1" t="s">
        <v>225</v>
      </c>
      <c r="B689" s="1">
        <v>2019</v>
      </c>
      <c r="C689" s="2">
        <v>43807</v>
      </c>
      <c r="D689" s="1" t="s">
        <v>66</v>
      </c>
      <c r="E689" s="42" t="s">
        <v>540</v>
      </c>
      <c r="F689">
        <v>2</v>
      </c>
      <c r="G689" t="s">
        <v>242</v>
      </c>
      <c r="H689" t="s">
        <v>102</v>
      </c>
      <c r="J689">
        <v>4</v>
      </c>
      <c r="K689">
        <v>2</v>
      </c>
      <c r="L689">
        <v>10.294</v>
      </c>
      <c r="N689">
        <v>2</v>
      </c>
      <c r="O689">
        <v>10.534000000000001</v>
      </c>
    </row>
    <row r="690" spans="1:15">
      <c r="A690" s="1" t="s">
        <v>225</v>
      </c>
      <c r="B690" s="1">
        <v>2019</v>
      </c>
      <c r="C690" s="2">
        <v>43807</v>
      </c>
      <c r="D690" s="1" t="s">
        <v>66</v>
      </c>
      <c r="E690" s="42" t="s">
        <v>64</v>
      </c>
      <c r="F690" t="s">
        <v>541</v>
      </c>
      <c r="G690" t="s">
        <v>202</v>
      </c>
      <c r="H690" t="s">
        <v>46</v>
      </c>
      <c r="J690">
        <v>1</v>
      </c>
      <c r="K690">
        <v>1</v>
      </c>
      <c r="L690">
        <v>10.039</v>
      </c>
      <c r="N690">
        <v>1</v>
      </c>
      <c r="O690">
        <v>10.119999999999999</v>
      </c>
    </row>
    <row r="691" spans="1:15">
      <c r="A691" s="1" t="s">
        <v>225</v>
      </c>
      <c r="B691" s="1">
        <v>2019</v>
      </c>
      <c r="C691" s="2">
        <v>43807</v>
      </c>
      <c r="D691" s="1" t="s">
        <v>66</v>
      </c>
      <c r="E691" s="42" t="s">
        <v>64</v>
      </c>
      <c r="F691" t="s">
        <v>541</v>
      </c>
      <c r="G691" t="s">
        <v>257</v>
      </c>
      <c r="H691" t="s">
        <v>31</v>
      </c>
      <c r="J691">
        <v>2</v>
      </c>
      <c r="K691">
        <v>2</v>
      </c>
      <c r="L691">
        <v>10.134</v>
      </c>
      <c r="N691">
        <v>2</v>
      </c>
      <c r="O691">
        <v>10.187999999999999</v>
      </c>
    </row>
    <row r="692" spans="1:15">
      <c r="A692" s="1" t="s">
        <v>225</v>
      </c>
      <c r="B692" s="1">
        <v>2019</v>
      </c>
      <c r="C692" s="2">
        <v>43807</v>
      </c>
      <c r="D692" s="1" t="s">
        <v>66</v>
      </c>
      <c r="E692" s="42" t="s">
        <v>64</v>
      </c>
      <c r="F692" t="s">
        <v>542</v>
      </c>
      <c r="G692" t="s">
        <v>193</v>
      </c>
      <c r="H692" t="s">
        <v>31</v>
      </c>
      <c r="J692">
        <v>3</v>
      </c>
      <c r="K692">
        <v>1</v>
      </c>
      <c r="L692">
        <v>10.068</v>
      </c>
      <c r="N692">
        <v>1</v>
      </c>
      <c r="O692">
        <v>10.37</v>
      </c>
    </row>
    <row r="693" spans="1:15">
      <c r="A693" s="1" t="s">
        <v>225</v>
      </c>
      <c r="B693" s="1">
        <v>2019</v>
      </c>
      <c r="C693" s="2">
        <v>43807</v>
      </c>
      <c r="D693" s="1" t="s">
        <v>66</v>
      </c>
      <c r="E693" s="42" t="s">
        <v>64</v>
      </c>
      <c r="F693" t="s">
        <v>542</v>
      </c>
      <c r="G693" t="s">
        <v>242</v>
      </c>
      <c r="H693" t="s">
        <v>102</v>
      </c>
      <c r="J693">
        <v>4</v>
      </c>
      <c r="K693">
        <v>2</v>
      </c>
      <c r="L693">
        <v>10.089</v>
      </c>
      <c r="N693">
        <v>2</v>
      </c>
      <c r="O693">
        <v>10.553999999999998</v>
      </c>
    </row>
    <row r="694" spans="1:15">
      <c r="A694" s="4" t="s">
        <v>226</v>
      </c>
      <c r="B694" s="4">
        <v>2019</v>
      </c>
      <c r="C694" s="5">
        <v>43800</v>
      </c>
      <c r="D694" s="4" t="s">
        <v>66</v>
      </c>
      <c r="E694" s="42" t="s">
        <v>535</v>
      </c>
      <c r="F694">
        <v>1</v>
      </c>
      <c r="G694" t="s">
        <v>128</v>
      </c>
      <c r="H694" t="s">
        <v>104</v>
      </c>
      <c r="J694">
        <v>9</v>
      </c>
      <c r="K694">
        <v>1</v>
      </c>
      <c r="L694">
        <v>10.670999999999999</v>
      </c>
    </row>
    <row r="695" spans="1:15">
      <c r="A695" s="4" t="s">
        <v>226</v>
      </c>
      <c r="B695" s="4">
        <v>2019</v>
      </c>
      <c r="C695" s="5">
        <v>43800</v>
      </c>
      <c r="D695" s="4" t="s">
        <v>66</v>
      </c>
      <c r="E695" s="42" t="s">
        <v>535</v>
      </c>
      <c r="F695">
        <v>1</v>
      </c>
      <c r="G695" t="s">
        <v>124</v>
      </c>
      <c r="H695" t="s">
        <v>35</v>
      </c>
      <c r="J695">
        <v>28</v>
      </c>
      <c r="K695">
        <v>2</v>
      </c>
      <c r="L695">
        <v>10.756</v>
      </c>
    </row>
    <row r="696" spans="1:15">
      <c r="A696" s="4" t="s">
        <v>226</v>
      </c>
      <c r="B696" s="4">
        <v>2019</v>
      </c>
      <c r="C696" s="5">
        <v>43800</v>
      </c>
      <c r="D696" s="4" t="s">
        <v>66</v>
      </c>
      <c r="E696" s="42" t="s">
        <v>535</v>
      </c>
      <c r="F696">
        <v>2</v>
      </c>
      <c r="G696" t="s">
        <v>192</v>
      </c>
      <c r="H696" t="s">
        <v>113</v>
      </c>
      <c r="J696">
        <v>10</v>
      </c>
      <c r="K696">
        <v>1</v>
      </c>
      <c r="L696">
        <v>10.494</v>
      </c>
    </row>
    <row r="697" spans="1:15">
      <c r="A697" s="4" t="s">
        <v>226</v>
      </c>
      <c r="B697" s="4">
        <v>2019</v>
      </c>
      <c r="C697" s="5">
        <v>43800</v>
      </c>
      <c r="D697" s="4" t="s">
        <v>66</v>
      </c>
      <c r="E697" s="42" t="s">
        <v>535</v>
      </c>
      <c r="F697">
        <v>2</v>
      </c>
      <c r="G697" t="s">
        <v>134</v>
      </c>
      <c r="H697" t="s">
        <v>216</v>
      </c>
      <c r="J697">
        <v>27</v>
      </c>
      <c r="K697">
        <v>2</v>
      </c>
      <c r="L697">
        <v>10.506</v>
      </c>
    </row>
    <row r="698" spans="1:15">
      <c r="A698" s="4" t="s">
        <v>226</v>
      </c>
      <c r="B698" s="4">
        <v>2019</v>
      </c>
      <c r="C698" s="5">
        <v>43800</v>
      </c>
      <c r="D698" s="4" t="s">
        <v>66</v>
      </c>
      <c r="E698" s="42" t="s">
        <v>535</v>
      </c>
      <c r="F698">
        <v>3</v>
      </c>
      <c r="G698" t="s">
        <v>193</v>
      </c>
      <c r="H698" t="s">
        <v>31</v>
      </c>
      <c r="J698">
        <v>5</v>
      </c>
      <c r="K698">
        <v>1</v>
      </c>
      <c r="L698">
        <v>10.378</v>
      </c>
    </row>
    <row r="699" spans="1:15">
      <c r="A699" s="4" t="s">
        <v>226</v>
      </c>
      <c r="B699" s="4">
        <v>2019</v>
      </c>
      <c r="C699" s="5">
        <v>43800</v>
      </c>
      <c r="D699" s="4" t="s">
        <v>66</v>
      </c>
      <c r="E699" s="42" t="s">
        <v>535</v>
      </c>
      <c r="F699">
        <v>3</v>
      </c>
      <c r="G699" t="s">
        <v>339</v>
      </c>
      <c r="H699" t="s">
        <v>27</v>
      </c>
      <c r="J699">
        <v>26</v>
      </c>
      <c r="K699">
        <v>2</v>
      </c>
      <c r="L699">
        <v>10.513999999999999</v>
      </c>
    </row>
    <row r="700" spans="1:15">
      <c r="A700" s="4" t="s">
        <v>226</v>
      </c>
      <c r="B700" s="4">
        <v>2019</v>
      </c>
      <c r="C700" s="5">
        <v>43800</v>
      </c>
      <c r="D700" s="4" t="s">
        <v>66</v>
      </c>
      <c r="E700" s="42" t="s">
        <v>535</v>
      </c>
      <c r="F700">
        <v>4</v>
      </c>
      <c r="G700" t="s">
        <v>756</v>
      </c>
      <c r="H700" t="s">
        <v>109</v>
      </c>
      <c r="J700">
        <v>6</v>
      </c>
      <c r="K700">
        <v>1</v>
      </c>
      <c r="L700">
        <v>10.486000000000001</v>
      </c>
    </row>
    <row r="701" spans="1:15">
      <c r="A701" s="4" t="s">
        <v>226</v>
      </c>
      <c r="B701" s="4">
        <v>2019</v>
      </c>
      <c r="C701" s="5">
        <v>43800</v>
      </c>
      <c r="D701" s="4" t="s">
        <v>66</v>
      </c>
      <c r="E701" s="42" t="s">
        <v>535</v>
      </c>
      <c r="F701">
        <v>4</v>
      </c>
      <c r="G701" t="s">
        <v>817</v>
      </c>
      <c r="H701" t="s">
        <v>42</v>
      </c>
      <c r="J701">
        <v>25</v>
      </c>
      <c r="K701">
        <v>2</v>
      </c>
      <c r="L701">
        <v>10.598000000000001</v>
      </c>
    </row>
    <row r="702" spans="1:15">
      <c r="A702" s="4" t="s">
        <v>226</v>
      </c>
      <c r="B702" s="4">
        <v>2019</v>
      </c>
      <c r="C702" s="5">
        <v>43800</v>
      </c>
      <c r="D702" s="4" t="s">
        <v>66</v>
      </c>
      <c r="E702" s="42" t="s">
        <v>535</v>
      </c>
      <c r="F702">
        <v>5</v>
      </c>
      <c r="G702" t="s">
        <v>1634</v>
      </c>
      <c r="H702" t="s">
        <v>228</v>
      </c>
      <c r="J702">
        <v>11</v>
      </c>
      <c r="K702">
        <v>1</v>
      </c>
      <c r="L702">
        <v>10.349</v>
      </c>
    </row>
    <row r="703" spans="1:15">
      <c r="A703" s="4" t="s">
        <v>226</v>
      </c>
      <c r="B703" s="4">
        <v>2019</v>
      </c>
      <c r="C703" s="5">
        <v>43800</v>
      </c>
      <c r="D703" s="4" t="s">
        <v>66</v>
      </c>
      <c r="E703" s="42" t="s">
        <v>535</v>
      </c>
      <c r="F703">
        <v>5</v>
      </c>
      <c r="G703" t="s">
        <v>1627</v>
      </c>
      <c r="H703" t="s">
        <v>230</v>
      </c>
      <c r="J703">
        <v>24</v>
      </c>
      <c r="K703">
        <v>2</v>
      </c>
      <c r="L703">
        <v>10.436999999999999</v>
      </c>
    </row>
    <row r="704" spans="1:15">
      <c r="A704" s="4" t="s">
        <v>226</v>
      </c>
      <c r="B704" s="4">
        <v>2019</v>
      </c>
      <c r="C704" s="5">
        <v>43800</v>
      </c>
      <c r="D704" s="4" t="s">
        <v>66</v>
      </c>
      <c r="E704" s="42" t="s">
        <v>535</v>
      </c>
      <c r="F704">
        <v>6</v>
      </c>
      <c r="G704" t="s">
        <v>1633</v>
      </c>
      <c r="H704" t="s">
        <v>29</v>
      </c>
      <c r="J704">
        <v>12</v>
      </c>
      <c r="K704">
        <v>1</v>
      </c>
      <c r="L704">
        <v>10.342000000000001</v>
      </c>
    </row>
    <row r="705" spans="1:12">
      <c r="A705" s="4" t="s">
        <v>226</v>
      </c>
      <c r="B705" s="4">
        <v>2019</v>
      </c>
      <c r="C705" s="5">
        <v>43800</v>
      </c>
      <c r="D705" s="4" t="s">
        <v>66</v>
      </c>
      <c r="E705" s="42" t="s">
        <v>535</v>
      </c>
      <c r="F705">
        <v>6</v>
      </c>
      <c r="G705" t="s">
        <v>59</v>
      </c>
      <c r="H705" t="s">
        <v>37</v>
      </c>
      <c r="J705">
        <v>23</v>
      </c>
      <c r="K705">
        <v>2</v>
      </c>
      <c r="L705">
        <v>10.809000000000001</v>
      </c>
    </row>
    <row r="706" spans="1:12">
      <c r="A706" s="4" t="s">
        <v>226</v>
      </c>
      <c r="B706" s="4">
        <v>2019</v>
      </c>
      <c r="C706" s="5">
        <v>43800</v>
      </c>
      <c r="D706" s="4" t="s">
        <v>66</v>
      </c>
      <c r="E706" s="42" t="s">
        <v>535</v>
      </c>
      <c r="F706">
        <v>7</v>
      </c>
      <c r="G706" t="s">
        <v>1640</v>
      </c>
      <c r="H706" t="s">
        <v>27</v>
      </c>
      <c r="J706">
        <v>7</v>
      </c>
      <c r="K706">
        <v>1</v>
      </c>
      <c r="L706">
        <v>10.353999999999999</v>
      </c>
    </row>
    <row r="707" spans="1:12">
      <c r="A707" s="4" t="s">
        <v>226</v>
      </c>
      <c r="B707" s="4">
        <v>2019</v>
      </c>
      <c r="C707" s="5">
        <v>43800</v>
      </c>
      <c r="D707" s="4" t="s">
        <v>66</v>
      </c>
      <c r="E707" s="42" t="s">
        <v>535</v>
      </c>
      <c r="F707">
        <v>7</v>
      </c>
      <c r="G707" t="s">
        <v>229</v>
      </c>
      <c r="H707" t="s">
        <v>152</v>
      </c>
      <c r="J707">
        <v>22</v>
      </c>
      <c r="K707">
        <v>2</v>
      </c>
      <c r="L707">
        <v>10.457999999999998</v>
      </c>
    </row>
    <row r="708" spans="1:12">
      <c r="A708" s="4" t="s">
        <v>226</v>
      </c>
      <c r="B708" s="4">
        <v>2019</v>
      </c>
      <c r="C708" s="5">
        <v>43800</v>
      </c>
      <c r="D708" s="4" t="s">
        <v>66</v>
      </c>
      <c r="E708" s="42" t="s">
        <v>535</v>
      </c>
      <c r="F708">
        <v>8</v>
      </c>
      <c r="G708" t="s">
        <v>221</v>
      </c>
      <c r="H708" t="s">
        <v>227</v>
      </c>
      <c r="J708">
        <v>8</v>
      </c>
      <c r="K708">
        <v>1</v>
      </c>
      <c r="L708">
        <v>10.255000000000001</v>
      </c>
    </row>
    <row r="709" spans="1:12">
      <c r="A709" s="4" t="s">
        <v>226</v>
      </c>
      <c r="B709" s="4">
        <v>2019</v>
      </c>
      <c r="C709" s="5">
        <v>43800</v>
      </c>
      <c r="D709" s="4" t="s">
        <v>66</v>
      </c>
      <c r="E709" s="42" t="s">
        <v>535</v>
      </c>
      <c r="F709">
        <v>8</v>
      </c>
      <c r="G709" t="s">
        <v>213</v>
      </c>
      <c r="H709" t="s">
        <v>42</v>
      </c>
      <c r="J709">
        <v>21</v>
      </c>
      <c r="K709">
        <v>2</v>
      </c>
      <c r="L709">
        <v>10.345000000000001</v>
      </c>
    </row>
    <row r="710" spans="1:12">
      <c r="A710" s="4" t="s">
        <v>226</v>
      </c>
      <c r="B710" s="4">
        <v>2019</v>
      </c>
      <c r="C710" s="5">
        <v>43800</v>
      </c>
      <c r="D710" s="4" t="s">
        <v>66</v>
      </c>
      <c r="E710" s="42" t="s">
        <v>535</v>
      </c>
      <c r="F710">
        <v>9</v>
      </c>
      <c r="G710" t="s">
        <v>196</v>
      </c>
      <c r="H710" t="s">
        <v>52</v>
      </c>
      <c r="J710">
        <v>13</v>
      </c>
      <c r="K710">
        <v>1</v>
      </c>
      <c r="L710">
        <v>10.225</v>
      </c>
    </row>
    <row r="711" spans="1:12">
      <c r="A711" s="4" t="s">
        <v>226</v>
      </c>
      <c r="B711" s="4">
        <v>2019</v>
      </c>
      <c r="C711" s="5">
        <v>43800</v>
      </c>
      <c r="D711" s="4" t="s">
        <v>66</v>
      </c>
      <c r="E711" s="42" t="s">
        <v>535</v>
      </c>
      <c r="F711">
        <v>9</v>
      </c>
      <c r="G711" t="s">
        <v>214</v>
      </c>
      <c r="H711" t="s">
        <v>164</v>
      </c>
      <c r="J711">
        <v>20</v>
      </c>
      <c r="K711">
        <v>2</v>
      </c>
      <c r="L711">
        <v>10.321</v>
      </c>
    </row>
    <row r="712" spans="1:12">
      <c r="A712" s="4" t="s">
        <v>226</v>
      </c>
      <c r="B712" s="4">
        <v>2019</v>
      </c>
      <c r="C712" s="5">
        <v>43800</v>
      </c>
      <c r="D712" s="4" t="s">
        <v>66</v>
      </c>
      <c r="E712" s="42" t="s">
        <v>535</v>
      </c>
      <c r="F712">
        <v>10</v>
      </c>
      <c r="G712" t="s">
        <v>143</v>
      </c>
      <c r="H712" t="s">
        <v>95</v>
      </c>
      <c r="J712">
        <v>14</v>
      </c>
      <c r="K712">
        <v>1</v>
      </c>
      <c r="L712">
        <v>10.452</v>
      </c>
    </row>
    <row r="713" spans="1:12">
      <c r="A713" s="4" t="s">
        <v>226</v>
      </c>
      <c r="B713" s="4">
        <v>2019</v>
      </c>
      <c r="C713" s="5">
        <v>43800</v>
      </c>
      <c r="D713" s="4" t="s">
        <v>66</v>
      </c>
      <c r="E713" s="42" t="s">
        <v>535</v>
      </c>
      <c r="F713">
        <v>10</v>
      </c>
      <c r="G713" t="s">
        <v>183</v>
      </c>
      <c r="H713" t="s">
        <v>33</v>
      </c>
      <c r="J713">
        <v>19</v>
      </c>
      <c r="K713">
        <v>2</v>
      </c>
      <c r="L713">
        <v>12.04</v>
      </c>
    </row>
    <row r="714" spans="1:12">
      <c r="A714" s="4" t="s">
        <v>226</v>
      </c>
      <c r="B714" s="4">
        <v>2019</v>
      </c>
      <c r="C714" s="5">
        <v>43800</v>
      </c>
      <c r="D714" s="4" t="s">
        <v>66</v>
      </c>
      <c r="E714" s="42" t="s">
        <v>535</v>
      </c>
      <c r="F714">
        <v>11</v>
      </c>
      <c r="G714" t="s">
        <v>757</v>
      </c>
      <c r="H714" t="s">
        <v>82</v>
      </c>
      <c r="J714">
        <v>15</v>
      </c>
      <c r="K714">
        <v>1</v>
      </c>
      <c r="L714">
        <v>10.323</v>
      </c>
    </row>
    <row r="715" spans="1:12">
      <c r="A715" s="4" t="s">
        <v>226</v>
      </c>
      <c r="B715" s="4">
        <v>2019</v>
      </c>
      <c r="C715" s="5">
        <v>43800</v>
      </c>
      <c r="D715" s="4" t="s">
        <v>66</v>
      </c>
      <c r="E715" s="42" t="s">
        <v>535</v>
      </c>
      <c r="F715">
        <v>11</v>
      </c>
      <c r="G715" t="s">
        <v>232</v>
      </c>
      <c r="H715" t="s">
        <v>212</v>
      </c>
      <c r="J715">
        <v>18</v>
      </c>
      <c r="K715">
        <v>2</v>
      </c>
      <c r="L715">
        <v>10.463000000000001</v>
      </c>
    </row>
    <row r="716" spans="1:12">
      <c r="A716" s="4" t="s">
        <v>226</v>
      </c>
      <c r="B716" s="4">
        <v>2019</v>
      </c>
      <c r="C716" s="5">
        <v>43800</v>
      </c>
      <c r="D716" s="4" t="s">
        <v>66</v>
      </c>
      <c r="E716" s="42" t="s">
        <v>535</v>
      </c>
      <c r="F716">
        <v>12</v>
      </c>
      <c r="G716" t="s">
        <v>194</v>
      </c>
      <c r="H716" t="s">
        <v>230</v>
      </c>
      <c r="J716">
        <v>16</v>
      </c>
      <c r="K716">
        <v>1</v>
      </c>
      <c r="L716">
        <v>10.26</v>
      </c>
    </row>
    <row r="717" spans="1:12">
      <c r="A717" s="4" t="s">
        <v>226</v>
      </c>
      <c r="B717" s="4">
        <v>2019</v>
      </c>
      <c r="C717" s="5">
        <v>43800</v>
      </c>
      <c r="D717" s="4" t="s">
        <v>66</v>
      </c>
      <c r="E717" s="42" t="s">
        <v>535</v>
      </c>
      <c r="F717">
        <v>12</v>
      </c>
      <c r="G717" t="s">
        <v>1689</v>
      </c>
      <c r="H717" t="s">
        <v>37</v>
      </c>
      <c r="J717">
        <v>17</v>
      </c>
      <c r="K717">
        <v>2</v>
      </c>
      <c r="L717">
        <v>10.331999999999999</v>
      </c>
    </row>
    <row r="718" spans="1:12">
      <c r="A718" s="4" t="s">
        <v>226</v>
      </c>
      <c r="B718" s="4">
        <v>2019</v>
      </c>
      <c r="C718" s="5">
        <v>43800</v>
      </c>
      <c r="D718" s="4" t="s">
        <v>66</v>
      </c>
      <c r="E718" s="42" t="s">
        <v>538</v>
      </c>
      <c r="F718">
        <v>1</v>
      </c>
      <c r="G718" t="s">
        <v>22</v>
      </c>
      <c r="H718" t="s">
        <v>23</v>
      </c>
      <c r="J718">
        <v>2</v>
      </c>
      <c r="K718">
        <v>1</v>
      </c>
      <c r="L718">
        <v>9.9610000000000003</v>
      </c>
    </row>
    <row r="719" spans="1:12">
      <c r="A719" s="4" t="s">
        <v>226</v>
      </c>
      <c r="B719" s="4">
        <v>2019</v>
      </c>
      <c r="C719" s="5">
        <v>43800</v>
      </c>
      <c r="D719" s="4" t="s">
        <v>66</v>
      </c>
      <c r="E719" s="42" t="s">
        <v>538</v>
      </c>
      <c r="F719">
        <v>1</v>
      </c>
      <c r="G719" t="s">
        <v>194</v>
      </c>
      <c r="H719" t="s">
        <v>230</v>
      </c>
      <c r="J719">
        <v>16</v>
      </c>
      <c r="K719">
        <v>2</v>
      </c>
      <c r="L719">
        <v>10.111000000000001</v>
      </c>
    </row>
    <row r="720" spans="1:12">
      <c r="A720" s="4" t="s">
        <v>226</v>
      </c>
      <c r="B720" s="4">
        <v>2019</v>
      </c>
      <c r="C720" s="5">
        <v>43800</v>
      </c>
      <c r="D720" s="4" t="s">
        <v>66</v>
      </c>
      <c r="E720" s="42" t="s">
        <v>538</v>
      </c>
      <c r="F720">
        <v>2</v>
      </c>
      <c r="G720" t="s">
        <v>92</v>
      </c>
      <c r="H720" t="s">
        <v>23</v>
      </c>
      <c r="J720">
        <v>1</v>
      </c>
      <c r="K720">
        <v>1</v>
      </c>
      <c r="L720">
        <v>10.243</v>
      </c>
    </row>
    <row r="721" spans="1:15">
      <c r="A721" s="4" t="s">
        <v>226</v>
      </c>
      <c r="B721" s="4">
        <v>2019</v>
      </c>
      <c r="C721" s="5">
        <v>43800</v>
      </c>
      <c r="D721" s="4" t="s">
        <v>66</v>
      </c>
      <c r="E721" s="42" t="s">
        <v>538</v>
      </c>
      <c r="F721">
        <v>2</v>
      </c>
      <c r="G721" t="s">
        <v>757</v>
      </c>
      <c r="H721" t="s">
        <v>82</v>
      </c>
      <c r="J721">
        <v>15</v>
      </c>
      <c r="K721">
        <v>2</v>
      </c>
      <c r="L721">
        <v>10.361000000000001</v>
      </c>
    </row>
    <row r="722" spans="1:15">
      <c r="A722" s="4" t="s">
        <v>226</v>
      </c>
      <c r="B722" s="4">
        <v>2019</v>
      </c>
      <c r="C722" s="5">
        <v>43800</v>
      </c>
      <c r="D722" s="4" t="s">
        <v>66</v>
      </c>
      <c r="E722" s="42" t="s">
        <v>538</v>
      </c>
      <c r="F722">
        <v>3</v>
      </c>
      <c r="G722" t="s">
        <v>202</v>
      </c>
      <c r="H722" t="s">
        <v>46</v>
      </c>
      <c r="J722">
        <v>4</v>
      </c>
      <c r="K722">
        <v>1</v>
      </c>
      <c r="L722">
        <v>11.22</v>
      </c>
    </row>
    <row r="723" spans="1:15">
      <c r="A723" s="4" t="s">
        <v>226</v>
      </c>
      <c r="B723" s="4">
        <v>2019</v>
      </c>
      <c r="C723" s="5">
        <v>43800</v>
      </c>
      <c r="D723" s="4" t="s">
        <v>66</v>
      </c>
      <c r="E723" s="42" t="s">
        <v>538</v>
      </c>
      <c r="F723">
        <v>3</v>
      </c>
      <c r="G723" t="s">
        <v>143</v>
      </c>
      <c r="H723" t="s">
        <v>95</v>
      </c>
      <c r="J723">
        <v>14</v>
      </c>
      <c r="K723">
        <v>2</v>
      </c>
      <c r="L723" t="s">
        <v>536</v>
      </c>
    </row>
    <row r="724" spans="1:15">
      <c r="A724" s="4" t="s">
        <v>226</v>
      </c>
      <c r="B724" s="4">
        <v>2019</v>
      </c>
      <c r="C724" s="5">
        <v>43800</v>
      </c>
      <c r="D724" s="4" t="s">
        <v>66</v>
      </c>
      <c r="E724" s="42" t="s">
        <v>538</v>
      </c>
      <c r="F724">
        <v>4</v>
      </c>
      <c r="G724" t="s">
        <v>257</v>
      </c>
      <c r="H724" t="s">
        <v>31</v>
      </c>
      <c r="J724">
        <v>3</v>
      </c>
      <c r="K724">
        <v>1</v>
      </c>
      <c r="L724">
        <v>9.9390000000000001</v>
      </c>
    </row>
    <row r="725" spans="1:15">
      <c r="A725" s="4" t="s">
        <v>226</v>
      </c>
      <c r="B725" s="4">
        <v>2019</v>
      </c>
      <c r="C725" s="5">
        <v>43800</v>
      </c>
      <c r="D725" s="4" t="s">
        <v>66</v>
      </c>
      <c r="E725" s="42" t="s">
        <v>538</v>
      </c>
      <c r="F725">
        <v>4</v>
      </c>
      <c r="G725" t="s">
        <v>196</v>
      </c>
      <c r="H725" t="s">
        <v>52</v>
      </c>
      <c r="J725">
        <v>13</v>
      </c>
      <c r="K725">
        <v>2</v>
      </c>
      <c r="L725">
        <v>10.855</v>
      </c>
    </row>
    <row r="726" spans="1:15">
      <c r="A726" s="4" t="s">
        <v>226</v>
      </c>
      <c r="B726" s="4">
        <v>2019</v>
      </c>
      <c r="C726" s="5">
        <v>43800</v>
      </c>
      <c r="D726" s="4" t="s">
        <v>66</v>
      </c>
      <c r="E726" s="42" t="s">
        <v>538</v>
      </c>
      <c r="F726">
        <v>5</v>
      </c>
      <c r="G726" t="s">
        <v>221</v>
      </c>
      <c r="H726" t="s">
        <v>227</v>
      </c>
      <c r="J726">
        <v>8</v>
      </c>
      <c r="K726">
        <v>1</v>
      </c>
      <c r="L726">
        <v>10.124000000000001</v>
      </c>
    </row>
    <row r="727" spans="1:15">
      <c r="A727" s="4" t="s">
        <v>226</v>
      </c>
      <c r="B727" s="4">
        <v>2019</v>
      </c>
      <c r="C727" s="5">
        <v>43800</v>
      </c>
      <c r="D727" s="4" t="s">
        <v>66</v>
      </c>
      <c r="E727" s="42" t="s">
        <v>538</v>
      </c>
      <c r="F727">
        <v>5</v>
      </c>
      <c r="G727" t="s">
        <v>128</v>
      </c>
      <c r="H727" t="s">
        <v>104</v>
      </c>
      <c r="J727">
        <v>9</v>
      </c>
      <c r="K727">
        <v>2</v>
      </c>
      <c r="L727">
        <v>10.257000000000001</v>
      </c>
    </row>
    <row r="728" spans="1:15">
      <c r="A728" s="4" t="s">
        <v>226</v>
      </c>
      <c r="B728" s="4">
        <v>2019</v>
      </c>
      <c r="C728" s="5">
        <v>43800</v>
      </c>
      <c r="D728" s="4" t="s">
        <v>66</v>
      </c>
      <c r="E728" s="42" t="s">
        <v>538</v>
      </c>
      <c r="F728">
        <v>6</v>
      </c>
      <c r="G728" t="s">
        <v>1640</v>
      </c>
      <c r="H728" t="s">
        <v>27</v>
      </c>
      <c r="J728">
        <v>7</v>
      </c>
      <c r="K728">
        <v>1</v>
      </c>
      <c r="L728">
        <v>10.042</v>
      </c>
    </row>
    <row r="729" spans="1:15">
      <c r="A729" s="4" t="s">
        <v>226</v>
      </c>
      <c r="B729" s="4">
        <v>2019</v>
      </c>
      <c r="C729" s="5">
        <v>43800</v>
      </c>
      <c r="D729" s="4" t="s">
        <v>66</v>
      </c>
      <c r="E729" s="42" t="s">
        <v>538</v>
      </c>
      <c r="F729">
        <v>6</v>
      </c>
      <c r="G729" t="s">
        <v>192</v>
      </c>
      <c r="H729" t="s">
        <v>113</v>
      </c>
      <c r="J729">
        <v>10</v>
      </c>
      <c r="K729">
        <v>2</v>
      </c>
      <c r="L729">
        <v>10.218999999999999</v>
      </c>
    </row>
    <row r="730" spans="1:15">
      <c r="A730" s="4" t="s">
        <v>226</v>
      </c>
      <c r="B730" s="4">
        <v>2019</v>
      </c>
      <c r="C730" s="5">
        <v>43800</v>
      </c>
      <c r="D730" s="4" t="s">
        <v>66</v>
      </c>
      <c r="E730" s="42" t="s">
        <v>538</v>
      </c>
      <c r="F730">
        <v>7</v>
      </c>
      <c r="G730" t="s">
        <v>193</v>
      </c>
      <c r="H730" t="s">
        <v>31</v>
      </c>
      <c r="J730">
        <v>5</v>
      </c>
      <c r="K730">
        <v>1</v>
      </c>
      <c r="L730">
        <v>10.208</v>
      </c>
    </row>
    <row r="731" spans="1:15">
      <c r="A731" s="4" t="s">
        <v>226</v>
      </c>
      <c r="B731" s="4">
        <v>2019</v>
      </c>
      <c r="C731" s="5">
        <v>43800</v>
      </c>
      <c r="D731" s="4" t="s">
        <v>66</v>
      </c>
      <c r="E731" s="42" t="s">
        <v>538</v>
      </c>
      <c r="F731">
        <v>7</v>
      </c>
      <c r="G731" t="s">
        <v>1633</v>
      </c>
      <c r="H731" t="s">
        <v>29</v>
      </c>
      <c r="J731">
        <v>12</v>
      </c>
      <c r="K731">
        <v>2</v>
      </c>
      <c r="L731">
        <v>10.234</v>
      </c>
    </row>
    <row r="732" spans="1:15">
      <c r="A732" s="4" t="s">
        <v>226</v>
      </c>
      <c r="B732" s="4">
        <v>2019</v>
      </c>
      <c r="C732" s="5">
        <v>43800</v>
      </c>
      <c r="D732" s="4" t="s">
        <v>66</v>
      </c>
      <c r="E732" s="42" t="s">
        <v>538</v>
      </c>
      <c r="F732">
        <v>8</v>
      </c>
      <c r="G732" t="s">
        <v>756</v>
      </c>
      <c r="H732" t="s">
        <v>109</v>
      </c>
      <c r="J732">
        <v>6</v>
      </c>
      <c r="K732">
        <v>1</v>
      </c>
      <c r="L732">
        <v>10.236000000000001</v>
      </c>
    </row>
    <row r="733" spans="1:15">
      <c r="A733" s="4" t="s">
        <v>226</v>
      </c>
      <c r="B733" s="4">
        <v>2019</v>
      </c>
      <c r="C733" s="5">
        <v>43800</v>
      </c>
      <c r="D733" s="4" t="s">
        <v>66</v>
      </c>
      <c r="E733" s="42" t="s">
        <v>538</v>
      </c>
      <c r="F733">
        <v>8</v>
      </c>
      <c r="G733" t="s">
        <v>1634</v>
      </c>
      <c r="H733" t="s">
        <v>228</v>
      </c>
      <c r="J733">
        <v>11</v>
      </c>
      <c r="K733">
        <v>2</v>
      </c>
      <c r="L733">
        <v>10.265000000000001</v>
      </c>
    </row>
    <row r="734" spans="1:15">
      <c r="A734" s="4" t="s">
        <v>226</v>
      </c>
      <c r="B734" s="4">
        <v>2019</v>
      </c>
      <c r="C734" s="5">
        <v>43800</v>
      </c>
      <c r="D734" s="4" t="s">
        <v>66</v>
      </c>
      <c r="E734" s="42" t="s">
        <v>539</v>
      </c>
      <c r="F734">
        <v>1</v>
      </c>
      <c r="G734" t="s">
        <v>22</v>
      </c>
      <c r="H734" t="s">
        <v>23</v>
      </c>
      <c r="J734">
        <v>2</v>
      </c>
      <c r="K734">
        <v>1</v>
      </c>
      <c r="L734">
        <v>10.148999999999999</v>
      </c>
      <c r="N734">
        <v>1</v>
      </c>
      <c r="O734">
        <v>10.151</v>
      </c>
    </row>
    <row r="735" spans="1:15">
      <c r="A735" s="4" t="s">
        <v>226</v>
      </c>
      <c r="B735" s="4">
        <v>2019</v>
      </c>
      <c r="C735" s="5">
        <v>43800</v>
      </c>
      <c r="D735" s="4" t="s">
        <v>66</v>
      </c>
      <c r="E735" s="42" t="s">
        <v>539</v>
      </c>
      <c r="F735">
        <v>1</v>
      </c>
      <c r="G735" t="s">
        <v>756</v>
      </c>
      <c r="H735" t="s">
        <v>109</v>
      </c>
      <c r="J735">
        <v>6</v>
      </c>
      <c r="K735">
        <v>2</v>
      </c>
      <c r="L735">
        <v>10.234999999999999</v>
      </c>
      <c r="N735">
        <v>2</v>
      </c>
      <c r="O735">
        <v>12.762</v>
      </c>
    </row>
    <row r="736" spans="1:15">
      <c r="A736" s="4" t="s">
        <v>226</v>
      </c>
      <c r="B736" s="4">
        <v>2019</v>
      </c>
      <c r="C736" s="5">
        <v>43800</v>
      </c>
      <c r="D736" s="4" t="s">
        <v>66</v>
      </c>
      <c r="E736" s="42" t="s">
        <v>539</v>
      </c>
      <c r="F736">
        <v>2</v>
      </c>
      <c r="G736" t="s">
        <v>92</v>
      </c>
      <c r="H736" t="s">
        <v>23</v>
      </c>
      <c r="J736">
        <v>1</v>
      </c>
      <c r="K736">
        <v>1</v>
      </c>
      <c r="L736">
        <v>10.106999999999999</v>
      </c>
      <c r="N736">
        <v>1</v>
      </c>
      <c r="O736">
        <v>10.298</v>
      </c>
    </row>
    <row r="737" spans="1:15">
      <c r="A737" s="4" t="s">
        <v>226</v>
      </c>
      <c r="B737" s="4">
        <v>2019</v>
      </c>
      <c r="C737" s="5">
        <v>43800</v>
      </c>
      <c r="D737" s="4" t="s">
        <v>66</v>
      </c>
      <c r="E737" s="42" t="s">
        <v>539</v>
      </c>
      <c r="F737">
        <v>2</v>
      </c>
      <c r="G737" t="s">
        <v>193</v>
      </c>
      <c r="H737" t="s">
        <v>31</v>
      </c>
      <c r="J737">
        <v>5</v>
      </c>
      <c r="K737">
        <v>2</v>
      </c>
      <c r="L737">
        <v>10.144</v>
      </c>
      <c r="N737">
        <v>2</v>
      </c>
      <c r="O737">
        <v>10.497999999999999</v>
      </c>
    </row>
    <row r="738" spans="1:15">
      <c r="A738" s="4" t="s">
        <v>226</v>
      </c>
      <c r="B738" s="4">
        <v>2019</v>
      </c>
      <c r="C738" s="5">
        <v>43800</v>
      </c>
      <c r="D738" s="4" t="s">
        <v>66</v>
      </c>
      <c r="E738" s="42" t="s">
        <v>539</v>
      </c>
      <c r="F738">
        <v>3</v>
      </c>
      <c r="G738" t="s">
        <v>202</v>
      </c>
      <c r="H738" t="s">
        <v>46</v>
      </c>
      <c r="J738">
        <v>4</v>
      </c>
      <c r="K738">
        <v>1</v>
      </c>
      <c r="L738">
        <v>10.115</v>
      </c>
      <c r="N738">
        <v>1</v>
      </c>
      <c r="O738">
        <v>10.555999999999999</v>
      </c>
    </row>
    <row r="739" spans="1:15">
      <c r="A739" s="4" t="s">
        <v>226</v>
      </c>
      <c r="B739" s="4">
        <v>2019</v>
      </c>
      <c r="C739" s="5">
        <v>43800</v>
      </c>
      <c r="D739" s="4" t="s">
        <v>66</v>
      </c>
      <c r="E739" s="42" t="s">
        <v>539</v>
      </c>
      <c r="F739">
        <v>3</v>
      </c>
      <c r="G739" t="s">
        <v>1640</v>
      </c>
      <c r="H739" t="s">
        <v>27</v>
      </c>
      <c r="J739">
        <v>7</v>
      </c>
      <c r="K739">
        <v>2</v>
      </c>
      <c r="L739">
        <v>10.125999999999999</v>
      </c>
      <c r="N739">
        <v>2</v>
      </c>
      <c r="O739">
        <v>11.087999999999999</v>
      </c>
    </row>
    <row r="740" spans="1:15">
      <c r="A740" s="4" t="s">
        <v>226</v>
      </c>
      <c r="B740" s="4">
        <v>2019</v>
      </c>
      <c r="C740" s="5">
        <v>43800</v>
      </c>
      <c r="D740" s="4" t="s">
        <v>66</v>
      </c>
      <c r="E740" s="42" t="s">
        <v>539</v>
      </c>
      <c r="F740">
        <v>4</v>
      </c>
      <c r="G740" t="s">
        <v>257</v>
      </c>
      <c r="H740" t="s">
        <v>31</v>
      </c>
      <c r="J740">
        <v>3</v>
      </c>
      <c r="K740">
        <v>1</v>
      </c>
      <c r="L740">
        <v>10.121</v>
      </c>
      <c r="N740">
        <v>1</v>
      </c>
      <c r="O740">
        <v>10.231</v>
      </c>
    </row>
    <row r="741" spans="1:15">
      <c r="A741" s="4" t="s">
        <v>226</v>
      </c>
      <c r="B741" s="4">
        <v>2019</v>
      </c>
      <c r="C741" s="5">
        <v>43800</v>
      </c>
      <c r="D741" s="4" t="s">
        <v>66</v>
      </c>
      <c r="E741" s="42" t="s">
        <v>539</v>
      </c>
      <c r="F741">
        <v>4</v>
      </c>
      <c r="G741" t="s">
        <v>221</v>
      </c>
      <c r="H741" t="s">
        <v>227</v>
      </c>
      <c r="J741">
        <v>8</v>
      </c>
      <c r="K741">
        <v>2</v>
      </c>
      <c r="L741">
        <v>11.049000000000001</v>
      </c>
      <c r="N741">
        <v>2</v>
      </c>
      <c r="O741">
        <v>10.262</v>
      </c>
    </row>
    <row r="742" spans="1:15">
      <c r="A742" s="4" t="s">
        <v>226</v>
      </c>
      <c r="B742" s="4">
        <v>2019</v>
      </c>
      <c r="C742" s="5">
        <v>43800</v>
      </c>
      <c r="D742" s="4" t="s">
        <v>66</v>
      </c>
      <c r="E742" s="42" t="s">
        <v>540</v>
      </c>
      <c r="F742">
        <v>1</v>
      </c>
      <c r="G742" t="s">
        <v>22</v>
      </c>
      <c r="H742" t="s">
        <v>23</v>
      </c>
      <c r="J742">
        <v>2</v>
      </c>
      <c r="K742">
        <v>1</v>
      </c>
      <c r="L742">
        <v>9.8979999999999997</v>
      </c>
      <c r="N742">
        <v>1</v>
      </c>
      <c r="O742">
        <v>10.257999999999999</v>
      </c>
    </row>
    <row r="743" spans="1:15">
      <c r="A743" s="4" t="s">
        <v>226</v>
      </c>
      <c r="B743" s="4">
        <v>2019</v>
      </c>
      <c r="C743" s="5">
        <v>43800</v>
      </c>
      <c r="D743" s="4" t="s">
        <v>66</v>
      </c>
      <c r="E743" s="42" t="s">
        <v>540</v>
      </c>
      <c r="F743">
        <v>1</v>
      </c>
      <c r="G743" t="s">
        <v>257</v>
      </c>
      <c r="H743" t="s">
        <v>31</v>
      </c>
      <c r="J743">
        <v>3</v>
      </c>
      <c r="K743">
        <v>2</v>
      </c>
      <c r="L743">
        <v>10.003</v>
      </c>
      <c r="N743">
        <v>2</v>
      </c>
      <c r="O743">
        <v>10.518999999999998</v>
      </c>
    </row>
    <row r="744" spans="1:15">
      <c r="A744" s="4" t="s">
        <v>226</v>
      </c>
      <c r="B744" s="4">
        <v>2019</v>
      </c>
      <c r="C744" s="5">
        <v>43800</v>
      </c>
      <c r="D744" s="4" t="s">
        <v>66</v>
      </c>
      <c r="E744" s="42" t="s">
        <v>540</v>
      </c>
      <c r="F744">
        <v>2</v>
      </c>
      <c r="G744" t="s">
        <v>92</v>
      </c>
      <c r="H744" t="s">
        <v>23</v>
      </c>
      <c r="J744">
        <v>1</v>
      </c>
      <c r="K744">
        <v>1</v>
      </c>
      <c r="L744">
        <v>10.114000000000001</v>
      </c>
      <c r="N744">
        <v>1</v>
      </c>
      <c r="O744">
        <v>10.234</v>
      </c>
    </row>
    <row r="745" spans="1:15">
      <c r="A745" s="4" t="s">
        <v>226</v>
      </c>
      <c r="B745" s="4">
        <v>2019</v>
      </c>
      <c r="C745" s="5">
        <v>43800</v>
      </c>
      <c r="D745" s="4" t="s">
        <v>66</v>
      </c>
      <c r="E745" s="42" t="s">
        <v>540</v>
      </c>
      <c r="F745">
        <v>2</v>
      </c>
      <c r="G745" t="s">
        <v>202</v>
      </c>
      <c r="H745" t="s">
        <v>46</v>
      </c>
      <c r="J745">
        <v>4</v>
      </c>
      <c r="K745">
        <v>2</v>
      </c>
      <c r="L745">
        <v>10.204000000000001</v>
      </c>
      <c r="N745">
        <v>2</v>
      </c>
      <c r="O745">
        <v>10.32</v>
      </c>
    </row>
    <row r="746" spans="1:15">
      <c r="A746" s="4" t="s">
        <v>226</v>
      </c>
      <c r="B746" s="4">
        <v>2019</v>
      </c>
      <c r="C746" s="5">
        <v>43800</v>
      </c>
      <c r="D746" s="4" t="s">
        <v>66</v>
      </c>
      <c r="E746" s="42" t="s">
        <v>64</v>
      </c>
      <c r="F746" t="s">
        <v>541</v>
      </c>
      <c r="G746" t="s">
        <v>92</v>
      </c>
      <c r="H746" t="s">
        <v>23</v>
      </c>
      <c r="J746">
        <v>1</v>
      </c>
      <c r="K746">
        <v>1</v>
      </c>
      <c r="L746">
        <v>9.9260000000000002</v>
      </c>
      <c r="N746">
        <v>1</v>
      </c>
      <c r="O746">
        <v>10.156000000000001</v>
      </c>
    </row>
    <row r="747" spans="1:15">
      <c r="A747" s="4" t="s">
        <v>226</v>
      </c>
      <c r="B747" s="4">
        <v>2019</v>
      </c>
      <c r="C747" s="5">
        <v>43800</v>
      </c>
      <c r="D747" s="4" t="s">
        <v>66</v>
      </c>
      <c r="E747" s="42" t="s">
        <v>64</v>
      </c>
      <c r="F747" t="s">
        <v>541</v>
      </c>
      <c r="G747" t="s">
        <v>22</v>
      </c>
      <c r="H747" t="s">
        <v>23</v>
      </c>
      <c r="J747">
        <v>2</v>
      </c>
      <c r="K747">
        <v>2</v>
      </c>
      <c r="L747">
        <v>9.9390000000000001</v>
      </c>
      <c r="N747">
        <v>2</v>
      </c>
      <c r="O747">
        <v>10.273000000000001</v>
      </c>
    </row>
    <row r="748" spans="1:15">
      <c r="A748" s="4" t="s">
        <v>226</v>
      </c>
      <c r="B748" s="4">
        <v>2019</v>
      </c>
      <c r="C748" s="5">
        <v>43800</v>
      </c>
      <c r="D748" s="4" t="s">
        <v>66</v>
      </c>
      <c r="E748" s="42" t="s">
        <v>64</v>
      </c>
      <c r="F748" t="s">
        <v>542</v>
      </c>
      <c r="G748" t="s">
        <v>257</v>
      </c>
      <c r="H748" t="s">
        <v>31</v>
      </c>
      <c r="J748">
        <v>3</v>
      </c>
      <c r="K748">
        <v>1</v>
      </c>
      <c r="L748">
        <v>10.144</v>
      </c>
      <c r="N748">
        <v>1</v>
      </c>
      <c r="O748">
        <v>9.9480000000000004</v>
      </c>
    </row>
    <row r="749" spans="1:15">
      <c r="A749" s="4" t="s">
        <v>226</v>
      </c>
      <c r="B749" s="4">
        <v>2019</v>
      </c>
      <c r="C749" s="5">
        <v>43800</v>
      </c>
      <c r="D749" s="4" t="s">
        <v>66</v>
      </c>
      <c r="E749" s="42" t="s">
        <v>64</v>
      </c>
      <c r="F749" t="s">
        <v>542</v>
      </c>
      <c r="G749" t="s">
        <v>202</v>
      </c>
      <c r="H749" t="s">
        <v>46</v>
      </c>
      <c r="J749">
        <v>4</v>
      </c>
      <c r="K749">
        <v>2</v>
      </c>
      <c r="L749">
        <v>10.147</v>
      </c>
      <c r="N749">
        <v>2</v>
      </c>
      <c r="O749">
        <v>10.043000000000001</v>
      </c>
    </row>
    <row r="750" spans="1:15">
      <c r="A750" s="50" t="s">
        <v>65</v>
      </c>
      <c r="B750" s="50">
        <v>2019</v>
      </c>
      <c r="C750" s="82">
        <v>43778</v>
      </c>
      <c r="D750" s="50" t="s">
        <v>66</v>
      </c>
      <c r="E750" s="42" t="s">
        <v>535</v>
      </c>
      <c r="F750">
        <v>1</v>
      </c>
      <c r="G750" t="s">
        <v>1633</v>
      </c>
      <c r="H750" t="s">
        <v>29</v>
      </c>
      <c r="J750">
        <v>9</v>
      </c>
      <c r="K750">
        <v>1</v>
      </c>
      <c r="L750">
        <v>10.263</v>
      </c>
    </row>
    <row r="751" spans="1:15">
      <c r="A751" s="50" t="s">
        <v>65</v>
      </c>
      <c r="B751" s="50">
        <v>2019</v>
      </c>
      <c r="C751" s="82">
        <v>43778</v>
      </c>
      <c r="D751" s="50" t="s">
        <v>66</v>
      </c>
      <c r="E751" s="42" t="s">
        <v>535</v>
      </c>
      <c r="F751">
        <v>1</v>
      </c>
      <c r="G751" t="s">
        <v>208</v>
      </c>
      <c r="H751" t="s">
        <v>58</v>
      </c>
      <c r="J751">
        <v>28</v>
      </c>
      <c r="K751">
        <v>2</v>
      </c>
      <c r="L751">
        <v>10.326000000000001</v>
      </c>
    </row>
    <row r="752" spans="1:15">
      <c r="A752" s="50" t="s">
        <v>65</v>
      </c>
      <c r="B752" s="50">
        <v>2019</v>
      </c>
      <c r="C752" s="82">
        <v>43778</v>
      </c>
      <c r="D752" s="50" t="s">
        <v>66</v>
      </c>
      <c r="E752" s="42" t="s">
        <v>535</v>
      </c>
      <c r="F752">
        <v>2</v>
      </c>
      <c r="G752" t="s">
        <v>197</v>
      </c>
      <c r="H752" t="s">
        <v>198</v>
      </c>
      <c r="J752">
        <v>5</v>
      </c>
      <c r="K752">
        <v>1</v>
      </c>
      <c r="L752">
        <v>10.413</v>
      </c>
    </row>
    <row r="753" spans="1:12">
      <c r="A753" s="50" t="s">
        <v>65</v>
      </c>
      <c r="B753" s="50">
        <v>2019</v>
      </c>
      <c r="C753" s="82">
        <v>43778</v>
      </c>
      <c r="D753" s="50" t="s">
        <v>66</v>
      </c>
      <c r="E753" s="42" t="s">
        <v>535</v>
      </c>
      <c r="F753">
        <v>2</v>
      </c>
      <c r="G753" t="s">
        <v>105</v>
      </c>
      <c r="H753" t="s">
        <v>39</v>
      </c>
      <c r="J753">
        <v>27</v>
      </c>
      <c r="K753">
        <v>2</v>
      </c>
      <c r="L753">
        <v>10.444000000000001</v>
      </c>
    </row>
    <row r="754" spans="1:12">
      <c r="A754" s="50" t="s">
        <v>65</v>
      </c>
      <c r="B754" s="50">
        <v>2019</v>
      </c>
      <c r="C754" s="82">
        <v>43778</v>
      </c>
      <c r="D754" s="50" t="s">
        <v>66</v>
      </c>
      <c r="E754" s="42" t="s">
        <v>535</v>
      </c>
      <c r="F754">
        <v>3</v>
      </c>
      <c r="G754" t="s">
        <v>143</v>
      </c>
      <c r="H754" t="s">
        <v>95</v>
      </c>
      <c r="J754">
        <v>6</v>
      </c>
      <c r="K754">
        <v>1</v>
      </c>
      <c r="L754">
        <v>11.305</v>
      </c>
    </row>
    <row r="755" spans="1:12">
      <c r="A755" s="50" t="s">
        <v>65</v>
      </c>
      <c r="B755" s="50">
        <v>2019</v>
      </c>
      <c r="C755" s="82">
        <v>43778</v>
      </c>
      <c r="D755" s="50" t="s">
        <v>66</v>
      </c>
      <c r="E755" s="42" t="s">
        <v>535</v>
      </c>
      <c r="F755">
        <v>3</v>
      </c>
      <c r="G755" t="s">
        <v>1627</v>
      </c>
      <c r="H755" t="s">
        <v>230</v>
      </c>
      <c r="J755">
        <v>26</v>
      </c>
      <c r="K755">
        <v>2</v>
      </c>
      <c r="L755">
        <v>13.731</v>
      </c>
    </row>
    <row r="756" spans="1:12">
      <c r="A756" s="50" t="s">
        <v>65</v>
      </c>
      <c r="B756" s="50">
        <v>2019</v>
      </c>
      <c r="C756" s="82">
        <v>43778</v>
      </c>
      <c r="D756" s="50" t="s">
        <v>66</v>
      </c>
      <c r="E756" s="42" t="s">
        <v>535</v>
      </c>
      <c r="F756">
        <v>4</v>
      </c>
      <c r="G756" t="s">
        <v>93</v>
      </c>
      <c r="H756" t="s">
        <v>1310</v>
      </c>
      <c r="J756">
        <v>16</v>
      </c>
      <c r="K756">
        <v>1</v>
      </c>
      <c r="L756">
        <v>10.175000000000001</v>
      </c>
    </row>
    <row r="757" spans="1:12">
      <c r="A757" s="50" t="s">
        <v>65</v>
      </c>
      <c r="B757" s="50">
        <v>2019</v>
      </c>
      <c r="C757" s="82">
        <v>43778</v>
      </c>
      <c r="D757" s="50" t="s">
        <v>66</v>
      </c>
      <c r="E757" s="42" t="s">
        <v>535</v>
      </c>
      <c r="F757">
        <v>4</v>
      </c>
      <c r="G757" t="s">
        <v>194</v>
      </c>
      <c r="H757" t="s">
        <v>230</v>
      </c>
      <c r="J757">
        <v>17</v>
      </c>
      <c r="K757">
        <v>2</v>
      </c>
      <c r="L757">
        <v>10.179</v>
      </c>
    </row>
    <row r="758" spans="1:12">
      <c r="A758" s="50" t="s">
        <v>65</v>
      </c>
      <c r="B758" s="50">
        <v>2019</v>
      </c>
      <c r="C758" s="82">
        <v>43778</v>
      </c>
      <c r="D758" s="50" t="s">
        <v>66</v>
      </c>
      <c r="E758" s="42" t="s">
        <v>535</v>
      </c>
      <c r="F758">
        <v>5</v>
      </c>
      <c r="G758" t="s">
        <v>192</v>
      </c>
      <c r="H758" t="s">
        <v>113</v>
      </c>
      <c r="J758">
        <v>7</v>
      </c>
      <c r="K758">
        <v>1</v>
      </c>
      <c r="L758">
        <v>10.039999999999999</v>
      </c>
    </row>
    <row r="759" spans="1:12">
      <c r="A759" s="50" t="s">
        <v>65</v>
      </c>
      <c r="B759" s="50">
        <v>2019</v>
      </c>
      <c r="C759" s="82">
        <v>43778</v>
      </c>
      <c r="D759" s="50" t="s">
        <v>66</v>
      </c>
      <c r="E759" s="42" t="s">
        <v>535</v>
      </c>
      <c r="F759">
        <v>5</v>
      </c>
      <c r="G759" t="s">
        <v>30</v>
      </c>
      <c r="H759" t="s">
        <v>31</v>
      </c>
      <c r="J759">
        <v>25</v>
      </c>
      <c r="K759">
        <v>2</v>
      </c>
      <c r="L759">
        <v>13.315</v>
      </c>
    </row>
    <row r="760" spans="1:12">
      <c r="A760" s="50" t="s">
        <v>65</v>
      </c>
      <c r="B760" s="50">
        <v>2019</v>
      </c>
      <c r="C760" s="82">
        <v>43778</v>
      </c>
      <c r="D760" s="50" t="s">
        <v>66</v>
      </c>
      <c r="E760" s="42" t="s">
        <v>535</v>
      </c>
      <c r="F760">
        <v>6</v>
      </c>
      <c r="G760" t="s">
        <v>1634</v>
      </c>
      <c r="H760" t="s">
        <v>228</v>
      </c>
      <c r="J760">
        <v>10</v>
      </c>
      <c r="K760">
        <v>1</v>
      </c>
      <c r="L760">
        <v>10.396000000000001</v>
      </c>
    </row>
    <row r="761" spans="1:12">
      <c r="A761" s="50" t="s">
        <v>65</v>
      </c>
      <c r="B761" s="50">
        <v>2019</v>
      </c>
      <c r="C761" s="82">
        <v>43778</v>
      </c>
      <c r="D761" s="50" t="s">
        <v>66</v>
      </c>
      <c r="E761" s="42" t="s">
        <v>535</v>
      </c>
      <c r="F761">
        <v>6</v>
      </c>
      <c r="G761" t="s">
        <v>232</v>
      </c>
      <c r="H761" t="s">
        <v>212</v>
      </c>
      <c r="J761">
        <v>24</v>
      </c>
      <c r="K761">
        <v>2</v>
      </c>
      <c r="L761">
        <v>10.448</v>
      </c>
    </row>
    <row r="762" spans="1:12">
      <c r="A762" s="50" t="s">
        <v>65</v>
      </c>
      <c r="B762" s="50">
        <v>2019</v>
      </c>
      <c r="C762" s="82">
        <v>43778</v>
      </c>
      <c r="D762" s="50" t="s">
        <v>66</v>
      </c>
      <c r="E762" s="42" t="s">
        <v>535</v>
      </c>
      <c r="F762">
        <v>7</v>
      </c>
      <c r="G762" t="s">
        <v>101</v>
      </c>
      <c r="H762" t="s">
        <v>102</v>
      </c>
      <c r="J762">
        <v>11</v>
      </c>
      <c r="K762">
        <v>1</v>
      </c>
      <c r="L762">
        <v>10.452</v>
      </c>
    </row>
    <row r="763" spans="1:12">
      <c r="A763" s="50" t="s">
        <v>65</v>
      </c>
      <c r="B763" s="50">
        <v>2019</v>
      </c>
      <c r="C763" s="82">
        <v>43778</v>
      </c>
      <c r="D763" s="50" t="s">
        <v>66</v>
      </c>
      <c r="E763" s="42" t="s">
        <v>535</v>
      </c>
      <c r="F763">
        <v>7</v>
      </c>
      <c r="G763" t="s">
        <v>100</v>
      </c>
      <c r="H763" t="s">
        <v>44</v>
      </c>
      <c r="J763">
        <v>23</v>
      </c>
      <c r="K763">
        <v>2</v>
      </c>
      <c r="L763">
        <v>10.459</v>
      </c>
    </row>
    <row r="764" spans="1:12">
      <c r="A764" s="50" t="s">
        <v>65</v>
      </c>
      <c r="B764" s="50">
        <v>2019</v>
      </c>
      <c r="C764" s="82">
        <v>43778</v>
      </c>
      <c r="D764" s="50" t="s">
        <v>66</v>
      </c>
      <c r="E764" s="42" t="s">
        <v>535</v>
      </c>
      <c r="F764">
        <v>8</v>
      </c>
      <c r="G764" t="s">
        <v>756</v>
      </c>
      <c r="H764" t="s">
        <v>109</v>
      </c>
      <c r="J764">
        <v>8</v>
      </c>
      <c r="K764">
        <v>1</v>
      </c>
      <c r="L764">
        <v>10.404</v>
      </c>
    </row>
    <row r="765" spans="1:12">
      <c r="A765" s="50" t="s">
        <v>65</v>
      </c>
      <c r="B765" s="50">
        <v>2019</v>
      </c>
      <c r="C765" s="82">
        <v>43778</v>
      </c>
      <c r="D765" s="50" t="s">
        <v>66</v>
      </c>
      <c r="E765" s="42" t="s">
        <v>535</v>
      </c>
      <c r="F765">
        <v>8</v>
      </c>
      <c r="G765" t="s">
        <v>231</v>
      </c>
      <c r="H765" t="s">
        <v>102</v>
      </c>
      <c r="J765">
        <v>22</v>
      </c>
      <c r="K765">
        <v>2</v>
      </c>
      <c r="L765">
        <v>10.419</v>
      </c>
    </row>
    <row r="766" spans="1:12">
      <c r="A766" s="50" t="s">
        <v>65</v>
      </c>
      <c r="B766" s="50">
        <v>2019</v>
      </c>
      <c r="C766" s="82">
        <v>43778</v>
      </c>
      <c r="D766" s="50" t="s">
        <v>66</v>
      </c>
      <c r="E766" s="42" t="s">
        <v>535</v>
      </c>
      <c r="F766">
        <v>9</v>
      </c>
      <c r="G766" t="s">
        <v>239</v>
      </c>
      <c r="H766" t="s">
        <v>198</v>
      </c>
      <c r="J766">
        <v>12</v>
      </c>
      <c r="K766">
        <v>1</v>
      </c>
      <c r="L766">
        <v>10.259</v>
      </c>
    </row>
    <row r="767" spans="1:12">
      <c r="A767" s="50" t="s">
        <v>65</v>
      </c>
      <c r="B767" s="50">
        <v>2019</v>
      </c>
      <c r="C767" s="82">
        <v>43778</v>
      </c>
      <c r="D767" s="50" t="s">
        <v>66</v>
      </c>
      <c r="E767" s="42" t="s">
        <v>535</v>
      </c>
      <c r="F767">
        <v>9</v>
      </c>
      <c r="G767" t="s">
        <v>817</v>
      </c>
      <c r="H767" t="s">
        <v>42</v>
      </c>
      <c r="J767">
        <v>21</v>
      </c>
      <c r="K767">
        <v>2</v>
      </c>
      <c r="L767">
        <v>10.32</v>
      </c>
    </row>
    <row r="768" spans="1:12">
      <c r="A768" s="50" t="s">
        <v>65</v>
      </c>
      <c r="B768" s="50">
        <v>2019</v>
      </c>
      <c r="C768" s="82">
        <v>43778</v>
      </c>
      <c r="D768" s="50" t="s">
        <v>66</v>
      </c>
      <c r="E768" s="42" t="s">
        <v>535</v>
      </c>
      <c r="F768">
        <v>10</v>
      </c>
      <c r="G768" t="s">
        <v>1689</v>
      </c>
      <c r="H768" t="s">
        <v>37</v>
      </c>
      <c r="J768">
        <v>13</v>
      </c>
      <c r="K768">
        <v>1</v>
      </c>
      <c r="L768">
        <v>10.337999999999999</v>
      </c>
    </row>
    <row r="769" spans="1:12">
      <c r="A769" s="50" t="s">
        <v>65</v>
      </c>
      <c r="B769" s="50">
        <v>2019</v>
      </c>
      <c r="C769" s="82">
        <v>43778</v>
      </c>
      <c r="D769" s="50" t="s">
        <v>66</v>
      </c>
      <c r="E769" s="42" t="s">
        <v>535</v>
      </c>
      <c r="F769">
        <v>10</v>
      </c>
      <c r="G769" t="s">
        <v>311</v>
      </c>
      <c r="H769" t="s">
        <v>113</v>
      </c>
      <c r="J769">
        <v>20</v>
      </c>
      <c r="K769">
        <v>2</v>
      </c>
      <c r="L769">
        <v>10.439</v>
      </c>
    </row>
    <row r="770" spans="1:12">
      <c r="A770" s="50" t="s">
        <v>65</v>
      </c>
      <c r="B770" s="50">
        <v>2019</v>
      </c>
      <c r="C770" s="82">
        <v>43778</v>
      </c>
      <c r="D770" s="50" t="s">
        <v>66</v>
      </c>
      <c r="E770" s="42" t="s">
        <v>535</v>
      </c>
      <c r="F770">
        <v>11</v>
      </c>
      <c r="G770" t="s">
        <v>213</v>
      </c>
      <c r="H770" t="s">
        <v>42</v>
      </c>
      <c r="J770">
        <v>14</v>
      </c>
      <c r="K770">
        <v>1</v>
      </c>
      <c r="L770">
        <v>10.414999999999999</v>
      </c>
    </row>
    <row r="771" spans="1:12">
      <c r="A771" s="50" t="s">
        <v>65</v>
      </c>
      <c r="B771" s="50">
        <v>2019</v>
      </c>
      <c r="C771" s="82">
        <v>43778</v>
      </c>
      <c r="D771" s="50" t="s">
        <v>66</v>
      </c>
      <c r="E771" s="42" t="s">
        <v>535</v>
      </c>
      <c r="F771">
        <v>11</v>
      </c>
      <c r="G771" t="s">
        <v>1280</v>
      </c>
      <c r="H771" t="s">
        <v>27</v>
      </c>
      <c r="J771">
        <v>19</v>
      </c>
      <c r="K771">
        <v>2</v>
      </c>
      <c r="L771">
        <v>10.513999999999999</v>
      </c>
    </row>
    <row r="772" spans="1:12">
      <c r="A772" s="50" t="s">
        <v>65</v>
      </c>
      <c r="B772" s="50">
        <v>2019</v>
      </c>
      <c r="C772" s="82">
        <v>43778</v>
      </c>
      <c r="D772" s="50" t="s">
        <v>66</v>
      </c>
      <c r="E772" s="42" t="s">
        <v>535</v>
      </c>
      <c r="F772">
        <v>12</v>
      </c>
      <c r="G772" t="s">
        <v>26</v>
      </c>
      <c r="H772" t="s">
        <v>27</v>
      </c>
      <c r="J772">
        <v>15</v>
      </c>
      <c r="K772">
        <v>1</v>
      </c>
      <c r="L772">
        <v>10.177</v>
      </c>
    </row>
    <row r="773" spans="1:12">
      <c r="A773" s="50" t="s">
        <v>65</v>
      </c>
      <c r="B773" s="50">
        <v>2019</v>
      </c>
      <c r="C773" s="82">
        <v>43778</v>
      </c>
      <c r="D773" s="50" t="s">
        <v>66</v>
      </c>
      <c r="E773" s="42" t="s">
        <v>535</v>
      </c>
      <c r="F773">
        <v>12</v>
      </c>
      <c r="G773" t="s">
        <v>757</v>
      </c>
      <c r="H773" t="s">
        <v>82</v>
      </c>
      <c r="J773">
        <v>18</v>
      </c>
      <c r="K773">
        <v>2</v>
      </c>
      <c r="L773">
        <v>10.323</v>
      </c>
    </row>
    <row r="774" spans="1:12">
      <c r="A774" s="50" t="s">
        <v>65</v>
      </c>
      <c r="B774" s="50">
        <v>2019</v>
      </c>
      <c r="C774" s="82">
        <v>43778</v>
      </c>
      <c r="D774" s="50" t="s">
        <v>66</v>
      </c>
      <c r="E774" s="42" t="s">
        <v>538</v>
      </c>
      <c r="F774">
        <v>1</v>
      </c>
      <c r="G774" t="s">
        <v>92</v>
      </c>
      <c r="H774" t="s">
        <v>23</v>
      </c>
      <c r="J774">
        <v>1</v>
      </c>
      <c r="K774">
        <v>1</v>
      </c>
      <c r="L774">
        <v>9.9239999999999995</v>
      </c>
    </row>
    <row r="775" spans="1:12">
      <c r="A775" s="50" t="s">
        <v>65</v>
      </c>
      <c r="B775" s="50">
        <v>2019</v>
      </c>
      <c r="C775" s="82">
        <v>43778</v>
      </c>
      <c r="D775" s="50" t="s">
        <v>66</v>
      </c>
      <c r="E775" s="42" t="s">
        <v>538</v>
      </c>
      <c r="F775">
        <v>1</v>
      </c>
      <c r="G775" t="s">
        <v>26</v>
      </c>
      <c r="H775" t="s">
        <v>27</v>
      </c>
      <c r="J775">
        <v>15</v>
      </c>
      <c r="K775">
        <v>2</v>
      </c>
      <c r="L775">
        <v>9.9479999999999986</v>
      </c>
    </row>
    <row r="776" spans="1:12">
      <c r="A776" s="50" t="s">
        <v>65</v>
      </c>
      <c r="B776" s="50">
        <v>2019</v>
      </c>
      <c r="C776" s="82">
        <v>43778</v>
      </c>
      <c r="D776" s="50" t="s">
        <v>66</v>
      </c>
      <c r="E776" s="42" t="s">
        <v>538</v>
      </c>
      <c r="F776">
        <v>2</v>
      </c>
      <c r="G776" t="s">
        <v>202</v>
      </c>
      <c r="H776" t="s">
        <v>46</v>
      </c>
      <c r="J776">
        <v>4</v>
      </c>
      <c r="K776">
        <v>1</v>
      </c>
      <c r="L776">
        <v>10.115</v>
      </c>
    </row>
    <row r="777" spans="1:12">
      <c r="A777" s="50" t="s">
        <v>65</v>
      </c>
      <c r="B777" s="50">
        <v>2019</v>
      </c>
      <c r="C777" s="82">
        <v>43778</v>
      </c>
      <c r="D777" s="50" t="s">
        <v>66</v>
      </c>
      <c r="E777" s="42" t="s">
        <v>538</v>
      </c>
      <c r="F777">
        <v>2</v>
      </c>
      <c r="G777" t="s">
        <v>213</v>
      </c>
      <c r="H777" t="s">
        <v>42</v>
      </c>
      <c r="J777">
        <v>14</v>
      </c>
      <c r="K777">
        <v>2</v>
      </c>
      <c r="L777">
        <v>10.141</v>
      </c>
    </row>
    <row r="778" spans="1:12">
      <c r="A778" s="50" t="s">
        <v>65</v>
      </c>
      <c r="B778" s="50">
        <v>2019</v>
      </c>
      <c r="C778" s="82">
        <v>43778</v>
      </c>
      <c r="D778" s="50" t="s">
        <v>66</v>
      </c>
      <c r="E778" s="42" t="s">
        <v>538</v>
      </c>
      <c r="F778">
        <v>3</v>
      </c>
      <c r="G778" t="s">
        <v>22</v>
      </c>
      <c r="H778" t="s">
        <v>23</v>
      </c>
      <c r="J778">
        <v>2</v>
      </c>
      <c r="K778">
        <v>1</v>
      </c>
      <c r="L778">
        <v>10.016999999999999</v>
      </c>
    </row>
    <row r="779" spans="1:12">
      <c r="A779" s="50" t="s">
        <v>65</v>
      </c>
      <c r="B779" s="50">
        <v>2019</v>
      </c>
      <c r="C779" s="82">
        <v>43778</v>
      </c>
      <c r="D779" s="50" t="s">
        <v>66</v>
      </c>
      <c r="E779" s="42" t="s">
        <v>538</v>
      </c>
      <c r="F779">
        <v>3</v>
      </c>
      <c r="G779" t="s">
        <v>1689</v>
      </c>
      <c r="H779" t="s">
        <v>37</v>
      </c>
      <c r="J779">
        <v>13</v>
      </c>
      <c r="K779">
        <v>2</v>
      </c>
      <c r="L779">
        <v>13.920999999999999</v>
      </c>
    </row>
    <row r="780" spans="1:12">
      <c r="A780" s="50" t="s">
        <v>65</v>
      </c>
      <c r="B780" s="50">
        <v>2019</v>
      </c>
      <c r="C780" s="82">
        <v>43778</v>
      </c>
      <c r="D780" s="50" t="s">
        <v>66</v>
      </c>
      <c r="E780" s="42" t="s">
        <v>538</v>
      </c>
      <c r="F780">
        <v>4</v>
      </c>
      <c r="G780" t="s">
        <v>257</v>
      </c>
      <c r="H780" t="s">
        <v>31</v>
      </c>
      <c r="J780">
        <v>3</v>
      </c>
      <c r="K780">
        <v>1</v>
      </c>
      <c r="L780">
        <v>10.257999999999999</v>
      </c>
    </row>
    <row r="781" spans="1:12">
      <c r="A781" s="50" t="s">
        <v>65</v>
      </c>
      <c r="B781" s="50">
        <v>2019</v>
      </c>
      <c r="C781" s="82">
        <v>43778</v>
      </c>
      <c r="D781" s="50" t="s">
        <v>66</v>
      </c>
      <c r="E781" s="42" t="s">
        <v>538</v>
      </c>
      <c r="F781">
        <v>4</v>
      </c>
      <c r="G781" t="s">
        <v>239</v>
      </c>
      <c r="H781" t="s">
        <v>198</v>
      </c>
      <c r="J781">
        <v>12</v>
      </c>
      <c r="K781">
        <v>2</v>
      </c>
      <c r="L781">
        <v>10.329999999999998</v>
      </c>
    </row>
    <row r="782" spans="1:12">
      <c r="A782" s="50" t="s">
        <v>65</v>
      </c>
      <c r="B782" s="50">
        <v>2019</v>
      </c>
      <c r="C782" s="82">
        <v>43778</v>
      </c>
      <c r="D782" s="50" t="s">
        <v>66</v>
      </c>
      <c r="E782" s="42" t="s">
        <v>538</v>
      </c>
      <c r="F782">
        <v>5</v>
      </c>
      <c r="G782" t="s">
        <v>756</v>
      </c>
      <c r="H782" t="s">
        <v>109</v>
      </c>
      <c r="J782">
        <v>8</v>
      </c>
      <c r="K782">
        <v>1</v>
      </c>
      <c r="L782">
        <v>10.169</v>
      </c>
    </row>
    <row r="783" spans="1:12">
      <c r="A783" s="50" t="s">
        <v>65</v>
      </c>
      <c r="B783" s="50">
        <v>2019</v>
      </c>
      <c r="C783" s="82">
        <v>43778</v>
      </c>
      <c r="D783" s="50" t="s">
        <v>66</v>
      </c>
      <c r="E783" s="42" t="s">
        <v>538</v>
      </c>
      <c r="F783">
        <v>5</v>
      </c>
      <c r="G783" t="s">
        <v>1633</v>
      </c>
      <c r="H783" t="s">
        <v>29</v>
      </c>
      <c r="J783">
        <v>9</v>
      </c>
      <c r="K783">
        <v>2</v>
      </c>
      <c r="L783">
        <v>10.183</v>
      </c>
    </row>
    <row r="784" spans="1:12">
      <c r="A784" s="50" t="s">
        <v>65</v>
      </c>
      <c r="B784" s="50">
        <v>2019</v>
      </c>
      <c r="C784" s="82">
        <v>43778</v>
      </c>
      <c r="D784" s="50" t="s">
        <v>66</v>
      </c>
      <c r="E784" s="42" t="s">
        <v>538</v>
      </c>
      <c r="F784">
        <v>6</v>
      </c>
      <c r="G784" t="s">
        <v>197</v>
      </c>
      <c r="H784" t="s">
        <v>198</v>
      </c>
      <c r="J784">
        <v>5</v>
      </c>
      <c r="K784">
        <v>1</v>
      </c>
      <c r="L784">
        <v>10.358000000000001</v>
      </c>
    </row>
    <row r="785" spans="1:15">
      <c r="A785" s="50" t="s">
        <v>65</v>
      </c>
      <c r="B785" s="50">
        <v>2019</v>
      </c>
      <c r="C785" s="82">
        <v>43778</v>
      </c>
      <c r="D785" s="50" t="s">
        <v>66</v>
      </c>
      <c r="E785" s="42" t="s">
        <v>538</v>
      </c>
      <c r="F785">
        <v>6</v>
      </c>
      <c r="G785" t="s">
        <v>101</v>
      </c>
      <c r="H785" t="s">
        <v>102</v>
      </c>
      <c r="J785">
        <v>11</v>
      </c>
      <c r="K785">
        <v>2</v>
      </c>
      <c r="L785">
        <v>10.358000000000001</v>
      </c>
    </row>
    <row r="786" spans="1:15">
      <c r="A786" s="50" t="s">
        <v>65</v>
      </c>
      <c r="B786" s="50">
        <v>2019</v>
      </c>
      <c r="C786" s="82">
        <v>43778</v>
      </c>
      <c r="D786" s="50" t="s">
        <v>66</v>
      </c>
      <c r="E786" s="42" t="s">
        <v>538</v>
      </c>
      <c r="F786">
        <v>7</v>
      </c>
      <c r="G786" t="s">
        <v>143</v>
      </c>
      <c r="H786" t="s">
        <v>95</v>
      </c>
      <c r="J786">
        <v>6</v>
      </c>
      <c r="K786">
        <v>1</v>
      </c>
      <c r="L786">
        <v>10.268000000000001</v>
      </c>
    </row>
    <row r="787" spans="1:15">
      <c r="A787" s="50" t="s">
        <v>65</v>
      </c>
      <c r="B787" s="50">
        <v>2019</v>
      </c>
      <c r="C787" s="82">
        <v>43778</v>
      </c>
      <c r="D787" s="50" t="s">
        <v>66</v>
      </c>
      <c r="E787" s="42" t="s">
        <v>538</v>
      </c>
      <c r="F787">
        <v>7</v>
      </c>
      <c r="G787" t="s">
        <v>1634</v>
      </c>
      <c r="H787" t="s">
        <v>228</v>
      </c>
      <c r="J787">
        <v>10</v>
      </c>
      <c r="K787">
        <v>2</v>
      </c>
      <c r="L787">
        <v>10.348000000000001</v>
      </c>
    </row>
    <row r="788" spans="1:15">
      <c r="A788" s="50" t="s">
        <v>65</v>
      </c>
      <c r="B788" s="50">
        <v>2019</v>
      </c>
      <c r="C788" s="82">
        <v>43778</v>
      </c>
      <c r="D788" s="50" t="s">
        <v>66</v>
      </c>
      <c r="E788" s="42" t="s">
        <v>538</v>
      </c>
      <c r="F788">
        <v>8</v>
      </c>
      <c r="G788" t="s">
        <v>192</v>
      </c>
      <c r="H788" t="s">
        <v>113</v>
      </c>
      <c r="J788">
        <v>7</v>
      </c>
      <c r="K788">
        <v>1</v>
      </c>
      <c r="L788">
        <v>10.234999999999999</v>
      </c>
    </row>
    <row r="789" spans="1:15">
      <c r="A789" s="50" t="s">
        <v>65</v>
      </c>
      <c r="B789" s="50">
        <v>2019</v>
      </c>
      <c r="C789" s="82">
        <v>43778</v>
      </c>
      <c r="D789" s="50" t="s">
        <v>66</v>
      </c>
      <c r="E789" s="42" t="s">
        <v>538</v>
      </c>
      <c r="F789">
        <v>8</v>
      </c>
      <c r="G789" t="s">
        <v>93</v>
      </c>
      <c r="H789" t="s">
        <v>1310</v>
      </c>
      <c r="J789">
        <v>16</v>
      </c>
      <c r="K789">
        <v>2</v>
      </c>
      <c r="L789">
        <v>10.247</v>
      </c>
    </row>
    <row r="790" spans="1:15">
      <c r="A790" s="50" t="s">
        <v>65</v>
      </c>
      <c r="B790" s="50">
        <v>2019</v>
      </c>
      <c r="C790" s="82">
        <v>43778</v>
      </c>
      <c r="D790" s="50" t="s">
        <v>66</v>
      </c>
      <c r="E790" s="42" t="s">
        <v>539</v>
      </c>
      <c r="F790">
        <v>1</v>
      </c>
      <c r="G790" t="s">
        <v>92</v>
      </c>
      <c r="H790" t="s">
        <v>23</v>
      </c>
      <c r="J790">
        <v>1</v>
      </c>
      <c r="K790">
        <v>1</v>
      </c>
      <c r="L790">
        <v>10.497</v>
      </c>
      <c r="N790">
        <v>1</v>
      </c>
      <c r="O790">
        <v>10.077</v>
      </c>
    </row>
    <row r="791" spans="1:15">
      <c r="A791" s="50" t="s">
        <v>65</v>
      </c>
      <c r="B791" s="50">
        <v>2019</v>
      </c>
      <c r="C791" s="82">
        <v>43778</v>
      </c>
      <c r="D791" s="50" t="s">
        <v>66</v>
      </c>
      <c r="E791" s="42" t="s">
        <v>539</v>
      </c>
      <c r="F791">
        <v>1</v>
      </c>
      <c r="G791" t="s">
        <v>192</v>
      </c>
      <c r="H791" t="s">
        <v>113</v>
      </c>
      <c r="J791">
        <v>7</v>
      </c>
      <c r="K791">
        <v>2</v>
      </c>
      <c r="L791">
        <v>10.583</v>
      </c>
      <c r="N791">
        <v>2</v>
      </c>
      <c r="O791">
        <v>10.220000000000001</v>
      </c>
    </row>
    <row r="792" spans="1:15">
      <c r="A792" s="50" t="s">
        <v>65</v>
      </c>
      <c r="B792" s="50">
        <v>2019</v>
      </c>
      <c r="C792" s="82">
        <v>43778</v>
      </c>
      <c r="D792" s="50" t="s">
        <v>66</v>
      </c>
      <c r="E792" s="42" t="s">
        <v>539</v>
      </c>
      <c r="F792">
        <v>2</v>
      </c>
      <c r="G792" t="s">
        <v>202</v>
      </c>
      <c r="H792" t="s">
        <v>46</v>
      </c>
      <c r="J792">
        <v>4</v>
      </c>
      <c r="K792">
        <v>1</v>
      </c>
      <c r="L792">
        <v>10.071999999999999</v>
      </c>
      <c r="N792">
        <v>1</v>
      </c>
      <c r="O792">
        <v>10.16</v>
      </c>
    </row>
    <row r="793" spans="1:15">
      <c r="A793" s="50" t="s">
        <v>65</v>
      </c>
      <c r="B793" s="50">
        <v>2019</v>
      </c>
      <c r="C793" s="82">
        <v>43778</v>
      </c>
      <c r="D793" s="50" t="s">
        <v>66</v>
      </c>
      <c r="E793" s="42" t="s">
        <v>539</v>
      </c>
      <c r="F793">
        <v>2</v>
      </c>
      <c r="G793" t="s">
        <v>143</v>
      </c>
      <c r="H793" t="s">
        <v>95</v>
      </c>
      <c r="J793">
        <v>6</v>
      </c>
      <c r="K793">
        <v>2</v>
      </c>
      <c r="L793">
        <v>10.095999999999998</v>
      </c>
      <c r="N793">
        <v>2</v>
      </c>
      <c r="O793">
        <v>10.313000000000001</v>
      </c>
    </row>
    <row r="794" spans="1:15">
      <c r="A794" s="50" t="s">
        <v>65</v>
      </c>
      <c r="B794" s="50">
        <v>2019</v>
      </c>
      <c r="C794" s="82">
        <v>43778</v>
      </c>
      <c r="D794" s="50" t="s">
        <v>66</v>
      </c>
      <c r="E794" s="42" t="s">
        <v>539</v>
      </c>
      <c r="F794">
        <v>3</v>
      </c>
      <c r="G794" t="s">
        <v>22</v>
      </c>
      <c r="H794" t="s">
        <v>23</v>
      </c>
      <c r="J794">
        <v>2</v>
      </c>
      <c r="K794">
        <v>1</v>
      </c>
      <c r="L794">
        <v>9.8379999999999992</v>
      </c>
      <c r="N794">
        <v>1</v>
      </c>
      <c r="O794">
        <v>10.089</v>
      </c>
    </row>
    <row r="795" spans="1:15">
      <c r="A795" s="50" t="s">
        <v>65</v>
      </c>
      <c r="B795" s="50">
        <v>2019</v>
      </c>
      <c r="C795" s="82">
        <v>43778</v>
      </c>
      <c r="D795" s="50" t="s">
        <v>66</v>
      </c>
      <c r="E795" s="42" t="s">
        <v>539</v>
      </c>
      <c r="F795">
        <v>3</v>
      </c>
      <c r="G795" t="s">
        <v>197</v>
      </c>
      <c r="H795" t="s">
        <v>198</v>
      </c>
      <c r="J795">
        <v>5</v>
      </c>
      <c r="K795">
        <v>2</v>
      </c>
      <c r="L795">
        <v>12.488999999999999</v>
      </c>
      <c r="N795">
        <v>2</v>
      </c>
      <c r="O795">
        <v>10.103</v>
      </c>
    </row>
    <row r="796" spans="1:15">
      <c r="A796" s="50" t="s">
        <v>65</v>
      </c>
      <c r="B796" s="50">
        <v>2019</v>
      </c>
      <c r="C796" s="82">
        <v>43778</v>
      </c>
      <c r="D796" s="50" t="s">
        <v>66</v>
      </c>
      <c r="E796" s="42" t="s">
        <v>539</v>
      </c>
      <c r="F796">
        <v>4</v>
      </c>
      <c r="G796" t="s">
        <v>257</v>
      </c>
      <c r="H796" t="s">
        <v>31</v>
      </c>
      <c r="J796">
        <v>3</v>
      </c>
      <c r="K796">
        <v>1</v>
      </c>
      <c r="L796">
        <v>10.114000000000001</v>
      </c>
      <c r="N796">
        <v>1</v>
      </c>
      <c r="O796">
        <v>10.005000000000001</v>
      </c>
    </row>
    <row r="797" spans="1:15">
      <c r="A797" s="50" t="s">
        <v>65</v>
      </c>
      <c r="B797" s="50">
        <v>2019</v>
      </c>
      <c r="C797" s="82">
        <v>43778</v>
      </c>
      <c r="D797" s="50" t="s">
        <v>66</v>
      </c>
      <c r="E797" s="42" t="s">
        <v>539</v>
      </c>
      <c r="F797">
        <v>4</v>
      </c>
      <c r="G797" t="s">
        <v>756</v>
      </c>
      <c r="H797" t="s">
        <v>109</v>
      </c>
      <c r="J797">
        <v>8</v>
      </c>
      <c r="K797">
        <v>2</v>
      </c>
      <c r="L797">
        <v>10.42</v>
      </c>
      <c r="N797">
        <v>2</v>
      </c>
      <c r="O797">
        <v>10.567</v>
      </c>
    </row>
    <row r="798" spans="1:15">
      <c r="A798" s="50" t="s">
        <v>65</v>
      </c>
      <c r="B798" s="50">
        <v>2019</v>
      </c>
      <c r="C798" s="82">
        <v>43778</v>
      </c>
      <c r="D798" s="50" t="s">
        <v>66</v>
      </c>
      <c r="E798" s="42" t="s">
        <v>540</v>
      </c>
      <c r="F798">
        <v>1</v>
      </c>
      <c r="G798" t="s">
        <v>92</v>
      </c>
      <c r="H798" t="s">
        <v>23</v>
      </c>
      <c r="J798">
        <v>1</v>
      </c>
      <c r="K798">
        <v>1</v>
      </c>
      <c r="L798">
        <v>9.9949999999999992</v>
      </c>
      <c r="N798">
        <v>1</v>
      </c>
      <c r="O798">
        <v>9.9700000000000006</v>
      </c>
    </row>
    <row r="799" spans="1:15">
      <c r="A799" s="50" t="s">
        <v>65</v>
      </c>
      <c r="B799" s="50">
        <v>2019</v>
      </c>
      <c r="C799" s="82">
        <v>43778</v>
      </c>
      <c r="D799" s="50" t="s">
        <v>66</v>
      </c>
      <c r="E799" s="42" t="s">
        <v>540</v>
      </c>
      <c r="F799">
        <v>1</v>
      </c>
      <c r="G799" t="s">
        <v>257</v>
      </c>
      <c r="H799" t="s">
        <v>31</v>
      </c>
      <c r="J799">
        <v>3</v>
      </c>
      <c r="K799">
        <v>2</v>
      </c>
      <c r="L799">
        <v>10.267999999999999</v>
      </c>
      <c r="N799">
        <v>2</v>
      </c>
      <c r="O799">
        <v>9.995000000000001</v>
      </c>
    </row>
    <row r="800" spans="1:15">
      <c r="A800" s="50" t="s">
        <v>65</v>
      </c>
      <c r="B800" s="50">
        <v>2019</v>
      </c>
      <c r="C800" s="82">
        <v>43778</v>
      </c>
      <c r="D800" s="50" t="s">
        <v>66</v>
      </c>
      <c r="E800" s="42" t="s">
        <v>540</v>
      </c>
      <c r="F800">
        <v>2</v>
      </c>
      <c r="G800" t="s">
        <v>22</v>
      </c>
      <c r="H800" t="s">
        <v>23</v>
      </c>
      <c r="J800">
        <v>2</v>
      </c>
      <c r="K800">
        <v>1</v>
      </c>
      <c r="L800">
        <v>9.8559999999999999</v>
      </c>
      <c r="N800">
        <v>1</v>
      </c>
      <c r="O800">
        <v>10.055</v>
      </c>
    </row>
    <row r="801" spans="1:15">
      <c r="A801" s="50" t="s">
        <v>65</v>
      </c>
      <c r="B801" s="50">
        <v>2019</v>
      </c>
      <c r="C801" s="82">
        <v>43778</v>
      </c>
      <c r="D801" s="50" t="s">
        <v>66</v>
      </c>
      <c r="E801" s="42" t="s">
        <v>540</v>
      </c>
      <c r="F801">
        <v>2</v>
      </c>
      <c r="G801" t="s">
        <v>202</v>
      </c>
      <c r="H801" t="s">
        <v>46</v>
      </c>
      <c r="J801">
        <v>4</v>
      </c>
      <c r="K801">
        <v>2</v>
      </c>
      <c r="L801">
        <v>10.061</v>
      </c>
      <c r="N801">
        <v>2</v>
      </c>
      <c r="O801">
        <v>11.224</v>
      </c>
    </row>
    <row r="802" spans="1:15">
      <c r="A802" s="50" t="s">
        <v>65</v>
      </c>
      <c r="B802" s="50">
        <v>2019</v>
      </c>
      <c r="C802" s="82">
        <v>43778</v>
      </c>
      <c r="D802" s="50" t="s">
        <v>66</v>
      </c>
      <c r="E802" s="42" t="s">
        <v>64</v>
      </c>
      <c r="F802" t="s">
        <v>541</v>
      </c>
      <c r="G802" t="s">
        <v>92</v>
      </c>
      <c r="H802" t="s">
        <v>23</v>
      </c>
      <c r="J802">
        <v>1</v>
      </c>
      <c r="K802">
        <v>1</v>
      </c>
      <c r="L802">
        <v>9.9169999999999998</v>
      </c>
      <c r="N802">
        <v>1</v>
      </c>
      <c r="O802">
        <v>9.9060000000000006</v>
      </c>
    </row>
    <row r="803" spans="1:15">
      <c r="A803" s="50" t="s">
        <v>65</v>
      </c>
      <c r="B803" s="50">
        <v>2019</v>
      </c>
      <c r="C803" s="82">
        <v>43778</v>
      </c>
      <c r="D803" s="50" t="s">
        <v>66</v>
      </c>
      <c r="E803" s="42" t="s">
        <v>64</v>
      </c>
      <c r="F803" t="s">
        <v>541</v>
      </c>
      <c r="G803" t="s">
        <v>22</v>
      </c>
      <c r="H803" t="s">
        <v>23</v>
      </c>
      <c r="J803">
        <v>2</v>
      </c>
      <c r="K803">
        <v>2</v>
      </c>
      <c r="L803">
        <v>10.074999999999999</v>
      </c>
      <c r="N803">
        <v>2</v>
      </c>
      <c r="O803">
        <v>9.952</v>
      </c>
    </row>
    <row r="804" spans="1:15">
      <c r="A804" s="50" t="s">
        <v>65</v>
      </c>
      <c r="B804" s="50">
        <v>2019</v>
      </c>
      <c r="C804" s="82">
        <v>43778</v>
      </c>
      <c r="D804" s="50" t="s">
        <v>66</v>
      </c>
      <c r="E804" s="42" t="s">
        <v>64</v>
      </c>
      <c r="F804" t="s">
        <v>542</v>
      </c>
      <c r="G804" t="s">
        <v>257</v>
      </c>
      <c r="H804" t="s">
        <v>31</v>
      </c>
      <c r="J804">
        <v>3</v>
      </c>
      <c r="K804">
        <v>1</v>
      </c>
      <c r="L804">
        <v>10.145</v>
      </c>
      <c r="N804">
        <v>1</v>
      </c>
      <c r="O804">
        <v>10.141</v>
      </c>
    </row>
    <row r="805" spans="1:15">
      <c r="A805" s="50" t="s">
        <v>65</v>
      </c>
      <c r="B805" s="50">
        <v>2019</v>
      </c>
      <c r="C805" s="82">
        <v>43778</v>
      </c>
      <c r="D805" s="50" t="s">
        <v>66</v>
      </c>
      <c r="E805" s="42" t="s">
        <v>64</v>
      </c>
      <c r="F805" t="s">
        <v>542</v>
      </c>
      <c r="G805" t="s">
        <v>202</v>
      </c>
      <c r="H805" t="s">
        <v>46</v>
      </c>
      <c r="J805">
        <v>4</v>
      </c>
      <c r="K805">
        <v>2</v>
      </c>
      <c r="L805">
        <v>10.148</v>
      </c>
      <c r="N805">
        <v>2</v>
      </c>
      <c r="O805">
        <v>10.33</v>
      </c>
    </row>
    <row r="806" spans="1:15">
      <c r="A806" s="1" t="s">
        <v>233</v>
      </c>
      <c r="B806" s="1">
        <v>2019</v>
      </c>
      <c r="C806" s="124">
        <v>43772</v>
      </c>
      <c r="D806" s="1" t="s">
        <v>66</v>
      </c>
      <c r="E806" s="42" t="s">
        <v>535</v>
      </c>
      <c r="F806">
        <v>1</v>
      </c>
      <c r="G806" t="s">
        <v>1634</v>
      </c>
      <c r="H806" t="s">
        <v>228</v>
      </c>
      <c r="J806">
        <v>3</v>
      </c>
      <c r="K806">
        <v>1</v>
      </c>
      <c r="L806">
        <v>10.904</v>
      </c>
    </row>
    <row r="807" spans="1:15">
      <c r="A807" s="1" t="s">
        <v>233</v>
      </c>
      <c r="B807" s="1">
        <v>2019</v>
      </c>
      <c r="C807" s="124">
        <v>43772</v>
      </c>
      <c r="D807" s="1" t="s">
        <v>66</v>
      </c>
      <c r="E807" s="42" t="s">
        <v>535</v>
      </c>
      <c r="F807">
        <v>1</v>
      </c>
      <c r="G807" t="s">
        <v>187</v>
      </c>
      <c r="H807" t="s">
        <v>1746</v>
      </c>
      <c r="J807">
        <v>28</v>
      </c>
      <c r="K807">
        <v>2</v>
      </c>
      <c r="L807">
        <v>11.404</v>
      </c>
    </row>
    <row r="808" spans="1:15">
      <c r="A808" s="1" t="s">
        <v>233</v>
      </c>
      <c r="B808" s="1">
        <v>2019</v>
      </c>
      <c r="C808" s="124">
        <v>43772</v>
      </c>
      <c r="D808" s="1" t="s">
        <v>66</v>
      </c>
      <c r="E808" s="42" t="s">
        <v>535</v>
      </c>
      <c r="F808">
        <v>2</v>
      </c>
      <c r="G808" t="s">
        <v>197</v>
      </c>
      <c r="H808" t="s">
        <v>198</v>
      </c>
      <c r="J808">
        <v>6</v>
      </c>
      <c r="K808">
        <v>1</v>
      </c>
      <c r="L808">
        <v>10.865</v>
      </c>
    </row>
    <row r="809" spans="1:15">
      <c r="A809" s="1" t="s">
        <v>233</v>
      </c>
      <c r="B809" s="1">
        <v>2019</v>
      </c>
      <c r="C809" s="124">
        <v>43772</v>
      </c>
      <c r="D809" s="1" t="s">
        <v>66</v>
      </c>
      <c r="E809" s="42" t="s">
        <v>535</v>
      </c>
      <c r="F809">
        <v>2</v>
      </c>
      <c r="G809" t="s">
        <v>552</v>
      </c>
      <c r="H809" t="s">
        <v>39</v>
      </c>
      <c r="J809">
        <v>27</v>
      </c>
      <c r="K809">
        <v>2</v>
      </c>
      <c r="L809">
        <v>10.963000000000001</v>
      </c>
    </row>
    <row r="810" spans="1:15">
      <c r="A810" s="1" t="s">
        <v>233</v>
      </c>
      <c r="B810" s="1">
        <v>2019</v>
      </c>
      <c r="C810" s="124">
        <v>43772</v>
      </c>
      <c r="D810" s="1" t="s">
        <v>66</v>
      </c>
      <c r="E810" s="42" t="s">
        <v>535</v>
      </c>
      <c r="F810">
        <v>3</v>
      </c>
      <c r="G810" t="s">
        <v>112</v>
      </c>
      <c r="H810" t="s">
        <v>113</v>
      </c>
      <c r="J810">
        <v>7</v>
      </c>
      <c r="K810">
        <v>1</v>
      </c>
      <c r="L810">
        <v>10.301</v>
      </c>
    </row>
    <row r="811" spans="1:15">
      <c r="A811" s="1" t="s">
        <v>233</v>
      </c>
      <c r="B811" s="1">
        <v>2019</v>
      </c>
      <c r="C811" s="124">
        <v>43772</v>
      </c>
      <c r="D811" s="1" t="s">
        <v>66</v>
      </c>
      <c r="E811" s="42" t="s">
        <v>535</v>
      </c>
      <c r="F811">
        <v>3</v>
      </c>
      <c r="G811" t="s">
        <v>50</v>
      </c>
      <c r="H811" t="s">
        <v>44</v>
      </c>
      <c r="J811">
        <v>26</v>
      </c>
      <c r="K811">
        <v>2</v>
      </c>
      <c r="L811">
        <v>10.44</v>
      </c>
    </row>
    <row r="812" spans="1:15">
      <c r="A812" s="1" t="s">
        <v>233</v>
      </c>
      <c r="B812" s="1">
        <v>2019</v>
      </c>
      <c r="C812" s="124">
        <v>43772</v>
      </c>
      <c r="D812" s="1" t="s">
        <v>66</v>
      </c>
      <c r="E812" s="42" t="s">
        <v>535</v>
      </c>
      <c r="F812">
        <v>4</v>
      </c>
      <c r="G812" t="s">
        <v>192</v>
      </c>
      <c r="H812" t="s">
        <v>113</v>
      </c>
      <c r="J812">
        <v>8</v>
      </c>
      <c r="K812">
        <v>1</v>
      </c>
      <c r="L812">
        <v>10.279</v>
      </c>
    </row>
    <row r="813" spans="1:15">
      <c r="A813" s="1" t="s">
        <v>233</v>
      </c>
      <c r="B813" s="1">
        <v>2019</v>
      </c>
      <c r="C813" s="124">
        <v>43772</v>
      </c>
      <c r="D813" s="1" t="s">
        <v>66</v>
      </c>
      <c r="E813" s="42" t="s">
        <v>535</v>
      </c>
      <c r="F813">
        <v>4</v>
      </c>
      <c r="G813" t="s">
        <v>1275</v>
      </c>
      <c r="H813" t="s">
        <v>1276</v>
      </c>
      <c r="J813">
        <v>25</v>
      </c>
      <c r="K813">
        <v>2</v>
      </c>
      <c r="L813">
        <v>10.452999999999999</v>
      </c>
    </row>
    <row r="814" spans="1:15">
      <c r="A814" s="1" t="s">
        <v>233</v>
      </c>
      <c r="B814" s="1">
        <v>2019</v>
      </c>
      <c r="C814" s="124">
        <v>43772</v>
      </c>
      <c r="D814" s="1" t="s">
        <v>66</v>
      </c>
      <c r="E814" s="42" t="s">
        <v>535</v>
      </c>
      <c r="F814">
        <v>5</v>
      </c>
      <c r="G814" t="s">
        <v>143</v>
      </c>
      <c r="H814" t="s">
        <v>95</v>
      </c>
      <c r="J814">
        <v>9</v>
      </c>
      <c r="K814">
        <v>1</v>
      </c>
      <c r="L814">
        <v>10.180999999999999</v>
      </c>
    </row>
    <row r="815" spans="1:15">
      <c r="A815" s="1" t="s">
        <v>233</v>
      </c>
      <c r="B815" s="1">
        <v>2019</v>
      </c>
      <c r="C815" s="124">
        <v>43772</v>
      </c>
      <c r="D815" s="1" t="s">
        <v>66</v>
      </c>
      <c r="E815" s="42" t="s">
        <v>535</v>
      </c>
      <c r="F815">
        <v>5</v>
      </c>
      <c r="G815" t="s">
        <v>1627</v>
      </c>
      <c r="H815" t="s">
        <v>230</v>
      </c>
      <c r="J815">
        <v>24</v>
      </c>
      <c r="K815">
        <v>2</v>
      </c>
      <c r="L815">
        <v>10.614999999999998</v>
      </c>
    </row>
    <row r="816" spans="1:15">
      <c r="A816" s="1" t="s">
        <v>233</v>
      </c>
      <c r="B816" s="1">
        <v>2019</v>
      </c>
      <c r="C816" s="124">
        <v>43772</v>
      </c>
      <c r="D816" s="1" t="s">
        <v>66</v>
      </c>
      <c r="E816" s="42" t="s">
        <v>535</v>
      </c>
      <c r="F816">
        <v>6</v>
      </c>
      <c r="G816" t="s">
        <v>1633</v>
      </c>
      <c r="H816" t="s">
        <v>29</v>
      </c>
      <c r="J816">
        <v>10</v>
      </c>
      <c r="K816">
        <v>1</v>
      </c>
      <c r="L816">
        <v>10.339</v>
      </c>
    </row>
    <row r="817" spans="1:12">
      <c r="A817" s="1" t="s">
        <v>233</v>
      </c>
      <c r="B817" s="1">
        <v>2019</v>
      </c>
      <c r="C817" s="124">
        <v>43772</v>
      </c>
      <c r="D817" s="1" t="s">
        <v>66</v>
      </c>
      <c r="E817" s="42" t="s">
        <v>535</v>
      </c>
      <c r="F817">
        <v>6</v>
      </c>
      <c r="G817" t="s">
        <v>57</v>
      </c>
      <c r="H817" t="s">
        <v>58</v>
      </c>
      <c r="J817">
        <v>23</v>
      </c>
      <c r="K817">
        <v>2</v>
      </c>
      <c r="L817">
        <v>10.419</v>
      </c>
    </row>
    <row r="818" spans="1:12">
      <c r="A818" s="1" t="s">
        <v>233</v>
      </c>
      <c r="B818" s="1">
        <v>2019</v>
      </c>
      <c r="C818" s="124">
        <v>43772</v>
      </c>
      <c r="D818" s="1" t="s">
        <v>66</v>
      </c>
      <c r="E818" s="42" t="s">
        <v>535</v>
      </c>
      <c r="F818">
        <v>7</v>
      </c>
      <c r="G818" t="s">
        <v>239</v>
      </c>
      <c r="H818" t="s">
        <v>198</v>
      </c>
      <c r="J818">
        <v>11</v>
      </c>
      <c r="K818">
        <v>1</v>
      </c>
      <c r="L818">
        <v>10.477</v>
      </c>
    </row>
    <row r="819" spans="1:12">
      <c r="A819" s="1" t="s">
        <v>233</v>
      </c>
      <c r="B819" s="1">
        <v>2019</v>
      </c>
      <c r="C819" s="124">
        <v>43772</v>
      </c>
      <c r="D819" s="1" t="s">
        <v>66</v>
      </c>
      <c r="E819" s="42" t="s">
        <v>535</v>
      </c>
      <c r="F819">
        <v>7</v>
      </c>
      <c r="G819" t="s">
        <v>229</v>
      </c>
      <c r="H819" t="s">
        <v>152</v>
      </c>
      <c r="J819">
        <v>22</v>
      </c>
      <c r="K819">
        <v>2</v>
      </c>
      <c r="L819">
        <v>11.120000000000001</v>
      </c>
    </row>
    <row r="820" spans="1:12">
      <c r="A820" s="1" t="s">
        <v>233</v>
      </c>
      <c r="B820" s="1">
        <v>2019</v>
      </c>
      <c r="C820" s="124">
        <v>43772</v>
      </c>
      <c r="D820" s="1" t="s">
        <v>66</v>
      </c>
      <c r="E820" s="42" t="s">
        <v>535</v>
      </c>
      <c r="F820">
        <v>8</v>
      </c>
      <c r="G820" t="s">
        <v>26</v>
      </c>
      <c r="H820" t="s">
        <v>27</v>
      </c>
      <c r="J820">
        <v>12</v>
      </c>
      <c r="K820">
        <v>1</v>
      </c>
      <c r="L820">
        <v>10.327</v>
      </c>
    </row>
    <row r="821" spans="1:12">
      <c r="A821" s="1" t="s">
        <v>233</v>
      </c>
      <c r="B821" s="1">
        <v>2019</v>
      </c>
      <c r="C821" s="124">
        <v>43772</v>
      </c>
      <c r="D821" s="1" t="s">
        <v>66</v>
      </c>
      <c r="E821" s="42" t="s">
        <v>535</v>
      </c>
      <c r="F821">
        <v>8</v>
      </c>
      <c r="G821" t="s">
        <v>105</v>
      </c>
      <c r="H821" t="s">
        <v>39</v>
      </c>
      <c r="J821">
        <v>21</v>
      </c>
      <c r="K821">
        <v>2</v>
      </c>
      <c r="L821">
        <v>10.397</v>
      </c>
    </row>
    <row r="822" spans="1:12">
      <c r="A822" s="1" t="s">
        <v>233</v>
      </c>
      <c r="B822" s="1">
        <v>2019</v>
      </c>
      <c r="C822" s="124">
        <v>43772</v>
      </c>
      <c r="D822" s="1" t="s">
        <v>66</v>
      </c>
      <c r="E822" s="42" t="s">
        <v>535</v>
      </c>
      <c r="F822">
        <v>9</v>
      </c>
      <c r="G822" t="s">
        <v>1689</v>
      </c>
      <c r="H822" t="s">
        <v>37</v>
      </c>
      <c r="J822">
        <v>13</v>
      </c>
      <c r="K822">
        <v>1</v>
      </c>
      <c r="L822">
        <v>10.135999999999999</v>
      </c>
    </row>
    <row r="823" spans="1:12">
      <c r="A823" s="1" t="s">
        <v>233</v>
      </c>
      <c r="B823" s="1">
        <v>2019</v>
      </c>
      <c r="C823" s="124">
        <v>43772</v>
      </c>
      <c r="D823" s="1" t="s">
        <v>66</v>
      </c>
      <c r="E823" s="42" t="s">
        <v>535</v>
      </c>
      <c r="F823">
        <v>9</v>
      </c>
      <c r="G823" t="s">
        <v>59</v>
      </c>
      <c r="H823" t="s">
        <v>37</v>
      </c>
      <c r="J823">
        <v>20</v>
      </c>
      <c r="K823">
        <v>2</v>
      </c>
      <c r="L823">
        <v>11.042999999999999</v>
      </c>
    </row>
    <row r="824" spans="1:12">
      <c r="A824" s="1" t="s">
        <v>233</v>
      </c>
      <c r="B824" s="1">
        <v>2019</v>
      </c>
      <c r="C824" s="124">
        <v>43772</v>
      </c>
      <c r="D824" s="1" t="s">
        <v>66</v>
      </c>
      <c r="E824" s="42" t="s">
        <v>535</v>
      </c>
      <c r="F824">
        <v>10</v>
      </c>
      <c r="G824" t="s">
        <v>213</v>
      </c>
      <c r="H824" t="s">
        <v>42</v>
      </c>
      <c r="J824">
        <v>14</v>
      </c>
      <c r="K824">
        <v>1</v>
      </c>
      <c r="L824">
        <v>10.343</v>
      </c>
    </row>
    <row r="825" spans="1:12">
      <c r="A825" s="1" t="s">
        <v>233</v>
      </c>
      <c r="B825" s="1">
        <v>2019</v>
      </c>
      <c r="C825" s="124">
        <v>43772</v>
      </c>
      <c r="D825" s="1" t="s">
        <v>66</v>
      </c>
      <c r="E825" s="42" t="s">
        <v>535</v>
      </c>
      <c r="F825">
        <v>10</v>
      </c>
      <c r="G825" t="s">
        <v>757</v>
      </c>
      <c r="H825" t="s">
        <v>82</v>
      </c>
      <c r="J825">
        <v>19</v>
      </c>
      <c r="K825">
        <v>2</v>
      </c>
      <c r="L825">
        <v>10.430999999999999</v>
      </c>
    </row>
    <row r="826" spans="1:12">
      <c r="A826" s="1" t="s">
        <v>233</v>
      </c>
      <c r="B826" s="1">
        <v>2019</v>
      </c>
      <c r="C826" s="124">
        <v>43772</v>
      </c>
      <c r="D826" s="1" t="s">
        <v>66</v>
      </c>
      <c r="E826" s="42" t="s">
        <v>535</v>
      </c>
      <c r="F826">
        <v>11</v>
      </c>
      <c r="G826" t="s">
        <v>93</v>
      </c>
      <c r="H826" t="s">
        <v>1310</v>
      </c>
      <c r="J826">
        <v>16</v>
      </c>
      <c r="K826">
        <v>1</v>
      </c>
      <c r="L826">
        <v>10.172000000000001</v>
      </c>
    </row>
    <row r="827" spans="1:12">
      <c r="A827" s="1" t="s">
        <v>233</v>
      </c>
      <c r="B827" s="1">
        <v>2019</v>
      </c>
      <c r="C827" s="124">
        <v>43772</v>
      </c>
      <c r="D827" s="1" t="s">
        <v>66</v>
      </c>
      <c r="E827" s="42" t="s">
        <v>535</v>
      </c>
      <c r="F827">
        <v>11</v>
      </c>
      <c r="G827" t="s">
        <v>817</v>
      </c>
      <c r="H827" t="s">
        <v>42</v>
      </c>
      <c r="J827">
        <v>17</v>
      </c>
      <c r="K827">
        <v>2</v>
      </c>
      <c r="L827">
        <v>10.213000000000001</v>
      </c>
    </row>
    <row r="828" spans="1:12">
      <c r="A828" s="1" t="s">
        <v>233</v>
      </c>
      <c r="B828" s="1">
        <v>2019</v>
      </c>
      <c r="C828" s="124">
        <v>43772</v>
      </c>
      <c r="D828" s="1" t="s">
        <v>66</v>
      </c>
      <c r="E828" s="42" t="s">
        <v>535</v>
      </c>
      <c r="F828">
        <v>12</v>
      </c>
      <c r="G828" t="s">
        <v>30</v>
      </c>
      <c r="H828" t="s">
        <v>31</v>
      </c>
      <c r="J828">
        <v>15</v>
      </c>
      <c r="K828">
        <v>1</v>
      </c>
      <c r="L828">
        <v>10.211</v>
      </c>
    </row>
    <row r="829" spans="1:12">
      <c r="A829" s="1" t="s">
        <v>233</v>
      </c>
      <c r="B829" s="1">
        <v>2019</v>
      </c>
      <c r="C829" s="124">
        <v>43772</v>
      </c>
      <c r="D829" s="1" t="s">
        <v>66</v>
      </c>
      <c r="E829" s="42" t="s">
        <v>535</v>
      </c>
      <c r="F829">
        <v>12</v>
      </c>
      <c r="G829" t="s">
        <v>100</v>
      </c>
      <c r="H829" t="s">
        <v>44</v>
      </c>
      <c r="J829">
        <v>18</v>
      </c>
      <c r="K829">
        <v>2</v>
      </c>
      <c r="L829">
        <v>10.269</v>
      </c>
    </row>
    <row r="830" spans="1:12">
      <c r="A830" s="1" t="s">
        <v>233</v>
      </c>
      <c r="B830" s="1">
        <v>2019</v>
      </c>
      <c r="C830" s="124">
        <v>43772</v>
      </c>
      <c r="D830" s="1" t="s">
        <v>66</v>
      </c>
      <c r="E830" s="42" t="s">
        <v>538</v>
      </c>
      <c r="F830">
        <v>1</v>
      </c>
      <c r="G830" t="s">
        <v>92</v>
      </c>
      <c r="H830" t="s">
        <v>23</v>
      </c>
      <c r="J830">
        <v>1</v>
      </c>
      <c r="K830">
        <v>1</v>
      </c>
      <c r="L830">
        <v>10.157</v>
      </c>
    </row>
    <row r="831" spans="1:12">
      <c r="A831" s="1" t="s">
        <v>233</v>
      </c>
      <c r="B831" s="1">
        <v>2019</v>
      </c>
      <c r="C831" s="124">
        <v>43772</v>
      </c>
      <c r="D831" s="1" t="s">
        <v>66</v>
      </c>
      <c r="E831" s="42" t="s">
        <v>538</v>
      </c>
      <c r="F831">
        <v>1</v>
      </c>
      <c r="G831" t="s">
        <v>30</v>
      </c>
      <c r="H831" t="s">
        <v>31</v>
      </c>
      <c r="J831">
        <v>15</v>
      </c>
      <c r="K831">
        <v>2</v>
      </c>
      <c r="L831">
        <v>10.336</v>
      </c>
    </row>
    <row r="832" spans="1:12">
      <c r="A832" s="1" t="s">
        <v>233</v>
      </c>
      <c r="B832" s="1">
        <v>2019</v>
      </c>
      <c r="C832" s="124">
        <v>43772</v>
      </c>
      <c r="D832" s="1" t="s">
        <v>66</v>
      </c>
      <c r="E832" s="42" t="s">
        <v>538</v>
      </c>
      <c r="F832">
        <v>2</v>
      </c>
      <c r="G832" t="s">
        <v>22</v>
      </c>
      <c r="H832" t="s">
        <v>23</v>
      </c>
      <c r="J832">
        <v>2</v>
      </c>
      <c r="K832">
        <v>1</v>
      </c>
      <c r="L832">
        <v>9.8889999999999993</v>
      </c>
    </row>
    <row r="833" spans="1:15">
      <c r="A833" s="1" t="s">
        <v>233</v>
      </c>
      <c r="B833" s="1">
        <v>2019</v>
      </c>
      <c r="C833" s="124">
        <v>43772</v>
      </c>
      <c r="D833" s="1" t="s">
        <v>66</v>
      </c>
      <c r="E833" s="42" t="s">
        <v>538</v>
      </c>
      <c r="F833">
        <v>2</v>
      </c>
      <c r="G833" t="s">
        <v>93</v>
      </c>
      <c r="H833" t="s">
        <v>1310</v>
      </c>
      <c r="J833">
        <v>16</v>
      </c>
      <c r="K833">
        <v>2</v>
      </c>
      <c r="L833">
        <v>9.8969999999999985</v>
      </c>
    </row>
    <row r="834" spans="1:15">
      <c r="A834" s="1" t="s">
        <v>233</v>
      </c>
      <c r="B834" s="1">
        <v>2019</v>
      </c>
      <c r="C834" s="124">
        <v>43772</v>
      </c>
      <c r="D834" s="1" t="s">
        <v>66</v>
      </c>
      <c r="E834" s="42" t="s">
        <v>538</v>
      </c>
      <c r="F834">
        <v>3</v>
      </c>
      <c r="G834" t="s">
        <v>755</v>
      </c>
      <c r="H834" t="s">
        <v>27</v>
      </c>
      <c r="J834">
        <v>4</v>
      </c>
      <c r="K834">
        <v>1</v>
      </c>
      <c r="L834">
        <v>10.016999999999999</v>
      </c>
    </row>
    <row r="835" spans="1:15">
      <c r="A835" s="1" t="s">
        <v>233</v>
      </c>
      <c r="B835" s="1">
        <v>2019</v>
      </c>
      <c r="C835" s="124">
        <v>43772</v>
      </c>
      <c r="D835" s="1" t="s">
        <v>66</v>
      </c>
      <c r="E835" s="42" t="s">
        <v>538</v>
      </c>
      <c r="F835">
        <v>3</v>
      </c>
      <c r="G835" t="s">
        <v>213</v>
      </c>
      <c r="H835" t="s">
        <v>42</v>
      </c>
      <c r="J835">
        <v>14</v>
      </c>
      <c r="K835">
        <v>2</v>
      </c>
      <c r="L835">
        <v>10.065</v>
      </c>
    </row>
    <row r="836" spans="1:15">
      <c r="A836" s="1" t="s">
        <v>233</v>
      </c>
      <c r="B836" s="1">
        <v>2019</v>
      </c>
      <c r="C836" s="124">
        <v>43772</v>
      </c>
      <c r="D836" s="1" t="s">
        <v>66</v>
      </c>
      <c r="E836" s="42" t="s">
        <v>538</v>
      </c>
      <c r="F836">
        <v>4</v>
      </c>
      <c r="G836" t="s">
        <v>202</v>
      </c>
      <c r="H836" t="s">
        <v>46</v>
      </c>
      <c r="J836">
        <v>5</v>
      </c>
      <c r="K836">
        <v>1</v>
      </c>
      <c r="L836">
        <v>10.069000000000001</v>
      </c>
    </row>
    <row r="837" spans="1:15">
      <c r="A837" s="1" t="s">
        <v>233</v>
      </c>
      <c r="B837" s="1">
        <v>2019</v>
      </c>
      <c r="C837" s="124">
        <v>43772</v>
      </c>
      <c r="D837" s="1" t="s">
        <v>66</v>
      </c>
      <c r="E837" s="42" t="s">
        <v>538</v>
      </c>
      <c r="F837">
        <v>4</v>
      </c>
      <c r="G837" t="s">
        <v>1689</v>
      </c>
      <c r="H837" t="s">
        <v>37</v>
      </c>
      <c r="J837">
        <v>13</v>
      </c>
      <c r="K837">
        <v>2</v>
      </c>
      <c r="L837">
        <v>10.31</v>
      </c>
    </row>
    <row r="838" spans="1:15">
      <c r="A838" s="1" t="s">
        <v>233</v>
      </c>
      <c r="B838" s="1">
        <v>2019</v>
      </c>
      <c r="C838" s="124">
        <v>43772</v>
      </c>
      <c r="D838" s="1" t="s">
        <v>66</v>
      </c>
      <c r="E838" s="42" t="s">
        <v>538</v>
      </c>
      <c r="F838">
        <v>5</v>
      </c>
      <c r="G838" t="s">
        <v>1634</v>
      </c>
      <c r="H838" t="s">
        <v>228</v>
      </c>
      <c r="J838">
        <v>3</v>
      </c>
      <c r="K838">
        <v>1</v>
      </c>
      <c r="L838">
        <v>10.247999999999999</v>
      </c>
    </row>
    <row r="839" spans="1:15">
      <c r="A839" s="1" t="s">
        <v>233</v>
      </c>
      <c r="B839" s="1">
        <v>2019</v>
      </c>
      <c r="C839" s="124">
        <v>43772</v>
      </c>
      <c r="D839" s="1" t="s">
        <v>66</v>
      </c>
      <c r="E839" s="42" t="s">
        <v>538</v>
      </c>
      <c r="F839">
        <v>5</v>
      </c>
      <c r="G839" t="s">
        <v>26</v>
      </c>
      <c r="H839" t="s">
        <v>27</v>
      </c>
      <c r="J839">
        <v>12</v>
      </c>
      <c r="K839">
        <v>2</v>
      </c>
      <c r="L839">
        <v>10.250999999999999</v>
      </c>
    </row>
    <row r="840" spans="1:15">
      <c r="A840" s="1" t="s">
        <v>233</v>
      </c>
      <c r="B840" s="1">
        <v>2019</v>
      </c>
      <c r="C840" s="124">
        <v>43772</v>
      </c>
      <c r="D840" s="1" t="s">
        <v>66</v>
      </c>
      <c r="E840" s="42" t="s">
        <v>538</v>
      </c>
      <c r="F840">
        <v>6</v>
      </c>
      <c r="G840" t="s">
        <v>197</v>
      </c>
      <c r="H840" t="s">
        <v>198</v>
      </c>
      <c r="J840">
        <v>6</v>
      </c>
      <c r="K840">
        <v>1</v>
      </c>
      <c r="L840">
        <v>10.246</v>
      </c>
    </row>
    <row r="841" spans="1:15">
      <c r="A841" s="1" t="s">
        <v>233</v>
      </c>
      <c r="B841" s="1">
        <v>2019</v>
      </c>
      <c r="C841" s="124">
        <v>43772</v>
      </c>
      <c r="D841" s="1" t="s">
        <v>66</v>
      </c>
      <c r="E841" s="42" t="s">
        <v>538</v>
      </c>
      <c r="F841">
        <v>6</v>
      </c>
      <c r="G841" t="s">
        <v>239</v>
      </c>
      <c r="H841" t="s">
        <v>198</v>
      </c>
      <c r="J841">
        <v>11</v>
      </c>
      <c r="K841">
        <v>2</v>
      </c>
      <c r="L841">
        <v>10.435</v>
      </c>
    </row>
    <row r="842" spans="1:15">
      <c r="A842" s="1" t="s">
        <v>233</v>
      </c>
      <c r="B842" s="1">
        <v>2019</v>
      </c>
      <c r="C842" s="124">
        <v>43772</v>
      </c>
      <c r="D842" s="1" t="s">
        <v>66</v>
      </c>
      <c r="E842" s="42" t="s">
        <v>538</v>
      </c>
      <c r="F842">
        <v>7</v>
      </c>
      <c r="G842" t="s">
        <v>112</v>
      </c>
      <c r="H842" t="s">
        <v>113</v>
      </c>
      <c r="J842">
        <v>7</v>
      </c>
      <c r="K842">
        <v>1</v>
      </c>
      <c r="L842">
        <v>10.172000000000001</v>
      </c>
    </row>
    <row r="843" spans="1:15">
      <c r="A843" s="1" t="s">
        <v>233</v>
      </c>
      <c r="B843" s="1">
        <v>2019</v>
      </c>
      <c r="C843" s="124">
        <v>43772</v>
      </c>
      <c r="D843" s="1" t="s">
        <v>66</v>
      </c>
      <c r="E843" s="42" t="s">
        <v>538</v>
      </c>
      <c r="F843">
        <v>7</v>
      </c>
      <c r="G843" t="s">
        <v>1633</v>
      </c>
      <c r="H843" t="s">
        <v>29</v>
      </c>
      <c r="J843">
        <v>10</v>
      </c>
      <c r="K843">
        <v>2</v>
      </c>
      <c r="L843">
        <v>10.200000000000001</v>
      </c>
    </row>
    <row r="844" spans="1:15">
      <c r="A844" s="1" t="s">
        <v>233</v>
      </c>
      <c r="B844" s="1">
        <v>2019</v>
      </c>
      <c r="C844" s="124">
        <v>43772</v>
      </c>
      <c r="D844" s="1" t="s">
        <v>66</v>
      </c>
      <c r="E844" s="42" t="s">
        <v>538</v>
      </c>
      <c r="F844">
        <v>8</v>
      </c>
      <c r="G844" t="s">
        <v>192</v>
      </c>
      <c r="H844" t="s">
        <v>113</v>
      </c>
      <c r="J844">
        <v>8</v>
      </c>
      <c r="K844">
        <v>1</v>
      </c>
      <c r="L844">
        <v>10.246</v>
      </c>
    </row>
    <row r="845" spans="1:15">
      <c r="A845" s="1" t="s">
        <v>233</v>
      </c>
      <c r="B845" s="1">
        <v>2019</v>
      </c>
      <c r="C845" s="124">
        <v>43772</v>
      </c>
      <c r="D845" s="1" t="s">
        <v>66</v>
      </c>
      <c r="E845" s="42" t="s">
        <v>538</v>
      </c>
      <c r="F845">
        <v>8</v>
      </c>
      <c r="G845" t="s">
        <v>143</v>
      </c>
      <c r="H845" t="s">
        <v>95</v>
      </c>
      <c r="J845">
        <v>9</v>
      </c>
      <c r="K845">
        <v>2</v>
      </c>
      <c r="L845">
        <v>10.286</v>
      </c>
    </row>
    <row r="846" spans="1:15">
      <c r="A846" s="1" t="s">
        <v>233</v>
      </c>
      <c r="B846" s="1">
        <v>2019</v>
      </c>
      <c r="C846" s="124">
        <v>43772</v>
      </c>
      <c r="D846" s="1" t="s">
        <v>66</v>
      </c>
      <c r="E846" s="42" t="s">
        <v>539</v>
      </c>
      <c r="F846">
        <v>1</v>
      </c>
      <c r="G846" t="s">
        <v>92</v>
      </c>
      <c r="H846" t="s">
        <v>23</v>
      </c>
      <c r="J846">
        <v>1</v>
      </c>
      <c r="K846">
        <v>1</v>
      </c>
      <c r="L846">
        <v>10.074999999999999</v>
      </c>
      <c r="N846">
        <v>1</v>
      </c>
      <c r="O846">
        <v>10.081</v>
      </c>
    </row>
    <row r="847" spans="1:15">
      <c r="A847" s="1" t="s">
        <v>233</v>
      </c>
      <c r="B847" s="1">
        <v>2019</v>
      </c>
      <c r="C847" s="124">
        <v>43772</v>
      </c>
      <c r="D847" s="1" t="s">
        <v>66</v>
      </c>
      <c r="E847" s="42" t="s">
        <v>539</v>
      </c>
      <c r="F847">
        <v>1</v>
      </c>
      <c r="G847" t="s">
        <v>192</v>
      </c>
      <c r="H847" t="s">
        <v>113</v>
      </c>
      <c r="J847">
        <v>8</v>
      </c>
      <c r="K847">
        <v>2</v>
      </c>
      <c r="L847">
        <v>10.222999999999999</v>
      </c>
      <c r="N847">
        <v>2</v>
      </c>
      <c r="O847">
        <v>10.731999999999999</v>
      </c>
    </row>
    <row r="848" spans="1:15">
      <c r="A848" s="1" t="s">
        <v>233</v>
      </c>
      <c r="B848" s="1">
        <v>2019</v>
      </c>
      <c r="C848" s="124">
        <v>43772</v>
      </c>
      <c r="D848" s="1" t="s">
        <v>66</v>
      </c>
      <c r="E848" s="42" t="s">
        <v>539</v>
      </c>
      <c r="F848">
        <v>2</v>
      </c>
      <c r="G848" t="s">
        <v>22</v>
      </c>
      <c r="H848" t="s">
        <v>23</v>
      </c>
      <c r="J848">
        <v>2</v>
      </c>
      <c r="K848">
        <v>1</v>
      </c>
      <c r="L848">
        <v>9.7260000000000009</v>
      </c>
      <c r="N848">
        <v>1</v>
      </c>
      <c r="O848">
        <v>9.8030000000000008</v>
      </c>
    </row>
    <row r="849" spans="1:18">
      <c r="A849" s="1" t="s">
        <v>233</v>
      </c>
      <c r="B849" s="1">
        <v>2019</v>
      </c>
      <c r="C849" s="124">
        <v>43772</v>
      </c>
      <c r="D849" s="1" t="s">
        <v>66</v>
      </c>
      <c r="E849" s="42" t="s">
        <v>539</v>
      </c>
      <c r="F849">
        <v>2</v>
      </c>
      <c r="G849" t="s">
        <v>112</v>
      </c>
      <c r="H849" t="s">
        <v>113</v>
      </c>
      <c r="J849">
        <v>7</v>
      </c>
      <c r="K849">
        <v>2</v>
      </c>
      <c r="L849">
        <v>9.7780000000000005</v>
      </c>
      <c r="N849">
        <v>2</v>
      </c>
      <c r="O849">
        <v>10.041</v>
      </c>
    </row>
    <row r="850" spans="1:18">
      <c r="A850" s="1" t="s">
        <v>233</v>
      </c>
      <c r="B850" s="1">
        <v>2019</v>
      </c>
      <c r="C850" s="124">
        <v>43772</v>
      </c>
      <c r="D850" s="1" t="s">
        <v>66</v>
      </c>
      <c r="E850" s="42" t="s">
        <v>539</v>
      </c>
      <c r="F850">
        <v>3</v>
      </c>
      <c r="G850" t="s">
        <v>755</v>
      </c>
      <c r="H850" t="s">
        <v>27</v>
      </c>
      <c r="J850">
        <v>4</v>
      </c>
      <c r="K850">
        <v>1</v>
      </c>
      <c r="L850">
        <v>10.053000000000001</v>
      </c>
      <c r="N850">
        <v>1</v>
      </c>
      <c r="O850">
        <v>9.9819999999999993</v>
      </c>
    </row>
    <row r="851" spans="1:18">
      <c r="A851" s="1" t="s">
        <v>233</v>
      </c>
      <c r="B851" s="1">
        <v>2019</v>
      </c>
      <c r="C851" s="124">
        <v>43772</v>
      </c>
      <c r="D851" s="1" t="s">
        <v>66</v>
      </c>
      <c r="E851" s="42" t="s">
        <v>539</v>
      </c>
      <c r="F851">
        <v>3</v>
      </c>
      <c r="G851" t="s">
        <v>197</v>
      </c>
      <c r="H851" t="s">
        <v>198</v>
      </c>
      <c r="J851">
        <v>6</v>
      </c>
      <c r="K851">
        <v>2</v>
      </c>
      <c r="L851">
        <v>10.065000000000001</v>
      </c>
      <c r="N851">
        <v>2</v>
      </c>
      <c r="O851">
        <v>9.9909999999999997</v>
      </c>
    </row>
    <row r="852" spans="1:18">
      <c r="A852" s="1" t="s">
        <v>233</v>
      </c>
      <c r="B852" s="1">
        <v>2019</v>
      </c>
      <c r="C852" s="124">
        <v>43772</v>
      </c>
      <c r="D852" s="1" t="s">
        <v>66</v>
      </c>
      <c r="E852" s="42" t="s">
        <v>539</v>
      </c>
      <c r="F852">
        <v>4</v>
      </c>
      <c r="G852" t="s">
        <v>1634</v>
      </c>
      <c r="H852" t="s">
        <v>228</v>
      </c>
      <c r="J852">
        <v>3</v>
      </c>
      <c r="K852">
        <v>1</v>
      </c>
      <c r="L852">
        <v>10.191000000000001</v>
      </c>
      <c r="N852">
        <v>1</v>
      </c>
      <c r="O852">
        <v>9.9969999999999999</v>
      </c>
    </row>
    <row r="853" spans="1:18">
      <c r="A853" s="1" t="s">
        <v>233</v>
      </c>
      <c r="B853" s="1">
        <v>2019</v>
      </c>
      <c r="C853" s="124">
        <v>43772</v>
      </c>
      <c r="D853" s="1" t="s">
        <v>66</v>
      </c>
      <c r="E853" s="42" t="s">
        <v>539</v>
      </c>
      <c r="F853">
        <v>4</v>
      </c>
      <c r="G853" t="s">
        <v>202</v>
      </c>
      <c r="H853" t="s">
        <v>46</v>
      </c>
      <c r="J853">
        <v>5</v>
      </c>
      <c r="K853">
        <v>2</v>
      </c>
      <c r="L853">
        <v>10.256</v>
      </c>
      <c r="N853">
        <v>2</v>
      </c>
      <c r="O853">
        <v>10.089</v>
      </c>
    </row>
    <row r="854" spans="1:18">
      <c r="A854" s="1" t="s">
        <v>233</v>
      </c>
      <c r="B854" s="1">
        <v>2019</v>
      </c>
      <c r="C854" s="124">
        <v>43772</v>
      </c>
      <c r="D854" s="1" t="s">
        <v>66</v>
      </c>
      <c r="E854" s="42" t="s">
        <v>540</v>
      </c>
      <c r="F854">
        <v>1</v>
      </c>
      <c r="G854" t="s">
        <v>92</v>
      </c>
      <c r="H854" t="s">
        <v>23</v>
      </c>
      <c r="J854">
        <v>1</v>
      </c>
      <c r="K854">
        <v>1</v>
      </c>
      <c r="L854">
        <v>10.069000000000001</v>
      </c>
      <c r="N854">
        <v>1</v>
      </c>
      <c r="O854">
        <v>10.050000000000001</v>
      </c>
    </row>
    <row r="855" spans="1:18">
      <c r="A855" s="1" t="s">
        <v>233</v>
      </c>
      <c r="B855" s="1">
        <v>2019</v>
      </c>
      <c r="C855" s="124">
        <v>43772</v>
      </c>
      <c r="D855" s="1" t="s">
        <v>66</v>
      </c>
      <c r="E855" s="42" t="s">
        <v>540</v>
      </c>
      <c r="F855">
        <v>1</v>
      </c>
      <c r="G855" t="s">
        <v>1634</v>
      </c>
      <c r="H855" t="s">
        <v>228</v>
      </c>
      <c r="J855">
        <v>3</v>
      </c>
      <c r="K855">
        <v>2</v>
      </c>
      <c r="L855">
        <v>10.162000000000001</v>
      </c>
      <c r="N855">
        <v>2</v>
      </c>
      <c r="O855">
        <v>10.129000000000001</v>
      </c>
    </row>
    <row r="856" spans="1:18">
      <c r="A856" s="1" t="s">
        <v>233</v>
      </c>
      <c r="B856" s="1">
        <v>2019</v>
      </c>
      <c r="C856" s="124">
        <v>43772</v>
      </c>
      <c r="D856" s="1" t="s">
        <v>66</v>
      </c>
      <c r="E856" s="42" t="s">
        <v>540</v>
      </c>
      <c r="F856">
        <v>2</v>
      </c>
      <c r="G856" t="s">
        <v>22</v>
      </c>
      <c r="H856" t="s">
        <v>23</v>
      </c>
      <c r="J856">
        <v>2</v>
      </c>
      <c r="K856">
        <v>1</v>
      </c>
      <c r="L856">
        <v>9.7899999999999991</v>
      </c>
      <c r="N856">
        <v>1</v>
      </c>
      <c r="O856">
        <v>9.9570000000000007</v>
      </c>
    </row>
    <row r="857" spans="1:18">
      <c r="A857" s="1" t="s">
        <v>233</v>
      </c>
      <c r="B857" s="1">
        <v>2019</v>
      </c>
      <c r="C857" s="124">
        <v>43772</v>
      </c>
      <c r="D857" s="1" t="s">
        <v>66</v>
      </c>
      <c r="E857" s="42" t="s">
        <v>540</v>
      </c>
      <c r="F857">
        <v>2</v>
      </c>
      <c r="G857" t="s">
        <v>755</v>
      </c>
      <c r="H857" t="s">
        <v>27</v>
      </c>
      <c r="J857">
        <v>4</v>
      </c>
      <c r="K857">
        <v>2</v>
      </c>
      <c r="L857">
        <v>9.8869999999999987</v>
      </c>
      <c r="N857">
        <v>2</v>
      </c>
      <c r="O857">
        <v>16.312000000000001</v>
      </c>
    </row>
    <row r="858" spans="1:18">
      <c r="A858" s="1" t="s">
        <v>233</v>
      </c>
      <c r="B858" s="1">
        <v>2019</v>
      </c>
      <c r="C858" s="124">
        <v>43772</v>
      </c>
      <c r="D858" s="1" t="s">
        <v>66</v>
      </c>
      <c r="E858" s="42" t="s">
        <v>64</v>
      </c>
      <c r="F858" t="s">
        <v>541</v>
      </c>
      <c r="G858" t="s">
        <v>92</v>
      </c>
      <c r="H858" t="s">
        <v>23</v>
      </c>
      <c r="J858">
        <v>1</v>
      </c>
      <c r="K858">
        <v>2</v>
      </c>
      <c r="L858">
        <v>9.8819999999999997</v>
      </c>
      <c r="N858">
        <v>1</v>
      </c>
      <c r="O858">
        <v>9.9700000000000006</v>
      </c>
      <c r="Q858">
        <v>1</v>
      </c>
      <c r="R858">
        <v>9.8569999999999993</v>
      </c>
    </row>
    <row r="859" spans="1:18">
      <c r="A859" s="1" t="s">
        <v>233</v>
      </c>
      <c r="B859" s="1">
        <v>2019</v>
      </c>
      <c r="C859" s="124">
        <v>43772</v>
      </c>
      <c r="D859" s="1" t="s">
        <v>66</v>
      </c>
      <c r="E859" s="42" t="s">
        <v>64</v>
      </c>
      <c r="F859" t="s">
        <v>541</v>
      </c>
      <c r="G859" t="s">
        <v>22</v>
      </c>
      <c r="H859" t="s">
        <v>23</v>
      </c>
      <c r="J859">
        <v>2</v>
      </c>
      <c r="K859">
        <v>1</v>
      </c>
      <c r="L859">
        <v>9.8740000000000006</v>
      </c>
      <c r="N859">
        <v>2</v>
      </c>
      <c r="O859">
        <v>10.112</v>
      </c>
      <c r="Q859">
        <v>2</v>
      </c>
      <c r="R859">
        <v>9.9420000000000002</v>
      </c>
    </row>
    <row r="860" spans="1:18">
      <c r="A860" s="1" t="s">
        <v>233</v>
      </c>
      <c r="B860" s="1">
        <v>2019</v>
      </c>
      <c r="C860" s="124">
        <v>43772</v>
      </c>
      <c r="D860" s="1" t="s">
        <v>66</v>
      </c>
      <c r="E860" s="42" t="s">
        <v>64</v>
      </c>
      <c r="F860" t="s">
        <v>542</v>
      </c>
      <c r="G860" t="s">
        <v>1634</v>
      </c>
      <c r="H860" t="s">
        <v>228</v>
      </c>
      <c r="J860">
        <v>3</v>
      </c>
      <c r="K860">
        <v>1</v>
      </c>
      <c r="L860">
        <v>10.239000000000001</v>
      </c>
      <c r="N860">
        <v>2</v>
      </c>
      <c r="O860" t="s">
        <v>536</v>
      </c>
      <c r="Q860">
        <v>1</v>
      </c>
      <c r="R860">
        <v>10.210000000000001</v>
      </c>
    </row>
    <row r="861" spans="1:18">
      <c r="A861" s="1" t="s">
        <v>233</v>
      </c>
      <c r="B861" s="1">
        <v>2019</v>
      </c>
      <c r="C861" s="124">
        <v>43772</v>
      </c>
      <c r="D861" s="1" t="s">
        <v>66</v>
      </c>
      <c r="E861" s="42" t="s">
        <v>64</v>
      </c>
      <c r="F861" t="s">
        <v>542</v>
      </c>
      <c r="G861" t="s">
        <v>755</v>
      </c>
      <c r="H861" t="s">
        <v>27</v>
      </c>
      <c r="J861">
        <v>4</v>
      </c>
      <c r="K861">
        <v>2</v>
      </c>
      <c r="L861">
        <v>10.263</v>
      </c>
      <c r="N861">
        <v>1</v>
      </c>
      <c r="Q861">
        <v>2</v>
      </c>
      <c r="R861">
        <v>10.25</v>
      </c>
    </row>
    <row r="862" spans="1:18">
      <c r="A862" s="1" t="s">
        <v>281</v>
      </c>
      <c r="B862" s="1">
        <v>2019</v>
      </c>
      <c r="C862" s="2">
        <v>43526</v>
      </c>
      <c r="D862" s="1" t="s">
        <v>20</v>
      </c>
      <c r="E862" s="42" t="s">
        <v>535</v>
      </c>
      <c r="F862">
        <v>1</v>
      </c>
      <c r="G862" t="s">
        <v>106</v>
      </c>
      <c r="H862" t="s">
        <v>102</v>
      </c>
      <c r="J862">
        <v>4</v>
      </c>
      <c r="K862">
        <v>1</v>
      </c>
      <c r="L862">
        <v>10.3</v>
      </c>
    </row>
    <row r="863" spans="1:18">
      <c r="A863" s="1" t="s">
        <v>281</v>
      </c>
      <c r="B863" s="1">
        <v>2019</v>
      </c>
      <c r="C863" s="2">
        <v>43526</v>
      </c>
      <c r="D863" s="1" t="s">
        <v>20</v>
      </c>
      <c r="E863" s="42" t="s">
        <v>535</v>
      </c>
      <c r="F863">
        <v>1</v>
      </c>
      <c r="G863" t="s">
        <v>100</v>
      </c>
      <c r="H863" t="s">
        <v>44</v>
      </c>
      <c r="J863">
        <v>28</v>
      </c>
      <c r="K863">
        <v>2</v>
      </c>
      <c r="L863">
        <v>10.391</v>
      </c>
    </row>
    <row r="864" spans="1:18">
      <c r="A864" s="1" t="s">
        <v>281</v>
      </c>
      <c r="B864" s="1">
        <v>2019</v>
      </c>
      <c r="C864" s="2">
        <v>43526</v>
      </c>
      <c r="D864" s="1" t="s">
        <v>20</v>
      </c>
      <c r="E864" s="42" t="s">
        <v>535</v>
      </c>
      <c r="F864">
        <v>2</v>
      </c>
      <c r="G864" t="s">
        <v>197</v>
      </c>
      <c r="H864" t="s">
        <v>198</v>
      </c>
      <c r="J864">
        <v>5</v>
      </c>
      <c r="K864">
        <v>1</v>
      </c>
      <c r="L864">
        <v>10.035</v>
      </c>
    </row>
    <row r="865" spans="1:12">
      <c r="A865" s="1" t="s">
        <v>281</v>
      </c>
      <c r="B865" s="1">
        <v>2019</v>
      </c>
      <c r="C865" s="2">
        <v>43526</v>
      </c>
      <c r="D865" s="1" t="s">
        <v>20</v>
      </c>
      <c r="E865" s="42" t="s">
        <v>535</v>
      </c>
      <c r="F865">
        <v>2</v>
      </c>
      <c r="G865" t="s">
        <v>143</v>
      </c>
      <c r="H865" t="s">
        <v>95</v>
      </c>
      <c r="J865">
        <v>27</v>
      </c>
      <c r="K865">
        <v>2</v>
      </c>
      <c r="L865">
        <v>10.173999999999999</v>
      </c>
    </row>
    <row r="866" spans="1:12">
      <c r="A866" s="1" t="s">
        <v>281</v>
      </c>
      <c r="B866" s="1">
        <v>2019</v>
      </c>
      <c r="C866" s="2">
        <v>43526</v>
      </c>
      <c r="D866" s="1" t="s">
        <v>20</v>
      </c>
      <c r="E866" s="42" t="s">
        <v>535</v>
      </c>
      <c r="F866">
        <v>3</v>
      </c>
      <c r="G866" t="s">
        <v>242</v>
      </c>
      <c r="H866" t="s">
        <v>102</v>
      </c>
      <c r="J866">
        <v>6</v>
      </c>
      <c r="K866">
        <v>1</v>
      </c>
      <c r="L866">
        <v>10.108000000000001</v>
      </c>
    </row>
    <row r="867" spans="1:12">
      <c r="A867" s="1" t="s">
        <v>281</v>
      </c>
      <c r="B867" s="1">
        <v>2019</v>
      </c>
      <c r="C867" s="2">
        <v>43526</v>
      </c>
      <c r="D867" s="1" t="s">
        <v>20</v>
      </c>
      <c r="E867" s="42" t="s">
        <v>535</v>
      </c>
      <c r="F867">
        <v>3</v>
      </c>
      <c r="G867" t="s">
        <v>1689</v>
      </c>
      <c r="H867" t="s">
        <v>37</v>
      </c>
      <c r="J867">
        <v>26</v>
      </c>
      <c r="K867">
        <v>2</v>
      </c>
      <c r="L867">
        <v>10.345000000000001</v>
      </c>
    </row>
    <row r="868" spans="1:12">
      <c r="A868" s="1" t="s">
        <v>281</v>
      </c>
      <c r="B868" s="1">
        <v>2019</v>
      </c>
      <c r="C868" s="2">
        <v>43526</v>
      </c>
      <c r="D868" s="1" t="s">
        <v>20</v>
      </c>
      <c r="E868" s="42" t="s">
        <v>535</v>
      </c>
      <c r="F868">
        <v>4</v>
      </c>
      <c r="G868" t="s">
        <v>128</v>
      </c>
      <c r="H868" t="s">
        <v>104</v>
      </c>
      <c r="J868">
        <v>7</v>
      </c>
      <c r="K868">
        <v>1</v>
      </c>
      <c r="L868">
        <v>10.374000000000001</v>
      </c>
    </row>
    <row r="869" spans="1:12">
      <c r="A869" s="1" t="s">
        <v>281</v>
      </c>
      <c r="B869" s="1">
        <v>2019</v>
      </c>
      <c r="C869" s="2">
        <v>43526</v>
      </c>
      <c r="D869" s="1" t="s">
        <v>20</v>
      </c>
      <c r="E869" s="42" t="s">
        <v>535</v>
      </c>
      <c r="F869">
        <v>4</v>
      </c>
      <c r="G869" t="s">
        <v>195</v>
      </c>
      <c r="H869" t="s">
        <v>31</v>
      </c>
      <c r="J869">
        <v>25</v>
      </c>
      <c r="K869">
        <v>2</v>
      </c>
      <c r="L869">
        <v>10.472000000000001</v>
      </c>
    </row>
    <row r="870" spans="1:12">
      <c r="A870" s="1" t="s">
        <v>281</v>
      </c>
      <c r="B870" s="1">
        <v>2019</v>
      </c>
      <c r="C870" s="2">
        <v>43526</v>
      </c>
      <c r="D870" s="1" t="s">
        <v>20</v>
      </c>
      <c r="E870" s="42" t="s">
        <v>535</v>
      </c>
      <c r="F870">
        <v>5</v>
      </c>
      <c r="G870" t="s">
        <v>1633</v>
      </c>
      <c r="H870" t="s">
        <v>29</v>
      </c>
      <c r="J870">
        <v>10</v>
      </c>
      <c r="K870">
        <v>1</v>
      </c>
      <c r="L870">
        <v>10.159000000000001</v>
      </c>
    </row>
    <row r="871" spans="1:12">
      <c r="A871" s="1" t="s">
        <v>281</v>
      </c>
      <c r="B871" s="1">
        <v>2019</v>
      </c>
      <c r="C871" s="2">
        <v>43526</v>
      </c>
      <c r="D871" s="1" t="s">
        <v>20</v>
      </c>
      <c r="E871" s="42" t="s">
        <v>535</v>
      </c>
      <c r="F871">
        <v>5</v>
      </c>
      <c r="G871" t="s">
        <v>201</v>
      </c>
      <c r="H871" t="s">
        <v>39</v>
      </c>
      <c r="J871">
        <v>24</v>
      </c>
      <c r="K871">
        <v>2</v>
      </c>
      <c r="L871">
        <v>10.197000000000001</v>
      </c>
    </row>
    <row r="872" spans="1:12">
      <c r="A872" s="1" t="s">
        <v>281</v>
      </c>
      <c r="B872" s="1">
        <v>2019</v>
      </c>
      <c r="C872" s="2">
        <v>43526</v>
      </c>
      <c r="D872" s="1" t="s">
        <v>20</v>
      </c>
      <c r="E872" s="42" t="s">
        <v>535</v>
      </c>
      <c r="F872">
        <v>6</v>
      </c>
      <c r="G872" t="s">
        <v>125</v>
      </c>
      <c r="H872" t="s">
        <v>113</v>
      </c>
      <c r="J872">
        <v>11</v>
      </c>
      <c r="K872">
        <v>1</v>
      </c>
      <c r="L872">
        <v>10.144</v>
      </c>
    </row>
    <row r="873" spans="1:12">
      <c r="A873" s="1" t="s">
        <v>281</v>
      </c>
      <c r="B873" s="1">
        <v>2019</v>
      </c>
      <c r="C873" s="2">
        <v>43526</v>
      </c>
      <c r="D873" s="1" t="s">
        <v>20</v>
      </c>
      <c r="E873" s="42" t="s">
        <v>535</v>
      </c>
      <c r="F873">
        <v>6</v>
      </c>
      <c r="G873" t="s">
        <v>239</v>
      </c>
      <c r="H873" t="s">
        <v>198</v>
      </c>
      <c r="J873">
        <v>23</v>
      </c>
      <c r="K873">
        <v>2</v>
      </c>
      <c r="L873">
        <v>10.278</v>
      </c>
    </row>
    <row r="874" spans="1:12">
      <c r="A874" s="1" t="s">
        <v>281</v>
      </c>
      <c r="B874" s="1">
        <v>2019</v>
      </c>
      <c r="C874" s="2">
        <v>43526</v>
      </c>
      <c r="D874" s="1" t="s">
        <v>20</v>
      </c>
      <c r="E874" s="42" t="s">
        <v>535</v>
      </c>
      <c r="F874">
        <v>7</v>
      </c>
      <c r="G874" t="s">
        <v>112</v>
      </c>
      <c r="H874" t="s">
        <v>113</v>
      </c>
      <c r="J874">
        <v>12</v>
      </c>
      <c r="K874">
        <v>1</v>
      </c>
      <c r="L874">
        <v>10.173</v>
      </c>
    </row>
    <row r="875" spans="1:12">
      <c r="A875" s="1" t="s">
        <v>281</v>
      </c>
      <c r="B875" s="1">
        <v>2019</v>
      </c>
      <c r="C875" s="2">
        <v>43526</v>
      </c>
      <c r="D875" s="1" t="s">
        <v>20</v>
      </c>
      <c r="E875" s="42" t="s">
        <v>535</v>
      </c>
      <c r="F875">
        <v>7</v>
      </c>
      <c r="G875" t="s">
        <v>1627</v>
      </c>
      <c r="H875" t="s">
        <v>29</v>
      </c>
      <c r="J875">
        <v>22</v>
      </c>
      <c r="K875">
        <v>2</v>
      </c>
      <c r="L875">
        <v>10.231</v>
      </c>
    </row>
    <row r="876" spans="1:12">
      <c r="A876" s="1" t="s">
        <v>281</v>
      </c>
      <c r="B876" s="1">
        <v>2019</v>
      </c>
      <c r="C876" s="2">
        <v>43526</v>
      </c>
      <c r="D876" s="1" t="s">
        <v>20</v>
      </c>
      <c r="E876" s="42" t="s">
        <v>535</v>
      </c>
      <c r="F876">
        <v>8</v>
      </c>
      <c r="G876" t="s">
        <v>257</v>
      </c>
      <c r="H876" t="s">
        <v>31</v>
      </c>
      <c r="J876">
        <v>16</v>
      </c>
      <c r="K876">
        <v>1</v>
      </c>
      <c r="L876">
        <v>10.335000000000001</v>
      </c>
    </row>
    <row r="877" spans="1:12">
      <c r="A877" s="1" t="s">
        <v>281</v>
      </c>
      <c r="B877" s="1">
        <v>2019</v>
      </c>
      <c r="C877" s="2">
        <v>43526</v>
      </c>
      <c r="D877" s="1" t="s">
        <v>20</v>
      </c>
      <c r="E877" s="42" t="s">
        <v>535</v>
      </c>
      <c r="F877">
        <v>8</v>
      </c>
      <c r="G877" t="s">
        <v>756</v>
      </c>
      <c r="H877" t="s">
        <v>109</v>
      </c>
      <c r="J877">
        <v>17</v>
      </c>
      <c r="K877">
        <v>2</v>
      </c>
      <c r="L877">
        <v>10.369000000000002</v>
      </c>
    </row>
    <row r="878" spans="1:12">
      <c r="A878" s="1" t="s">
        <v>281</v>
      </c>
      <c r="B878" s="1">
        <v>2019</v>
      </c>
      <c r="C878" s="2">
        <v>43526</v>
      </c>
      <c r="D878" s="1" t="s">
        <v>20</v>
      </c>
      <c r="E878" s="42" t="s">
        <v>535</v>
      </c>
      <c r="F878">
        <v>9</v>
      </c>
      <c r="G878" t="s">
        <v>1635</v>
      </c>
      <c r="H878" t="s">
        <v>35</v>
      </c>
      <c r="J878">
        <v>8</v>
      </c>
      <c r="K878">
        <v>1</v>
      </c>
      <c r="L878">
        <v>10.151</v>
      </c>
    </row>
    <row r="879" spans="1:12">
      <c r="A879" s="1" t="s">
        <v>281</v>
      </c>
      <c r="B879" s="1">
        <v>2019</v>
      </c>
      <c r="C879" s="2">
        <v>43526</v>
      </c>
      <c r="D879" s="1" t="s">
        <v>20</v>
      </c>
      <c r="E879" s="42" t="s">
        <v>535</v>
      </c>
      <c r="F879">
        <v>9</v>
      </c>
      <c r="G879" t="s">
        <v>312</v>
      </c>
      <c r="H879" t="s">
        <v>104</v>
      </c>
      <c r="J879">
        <v>18</v>
      </c>
      <c r="K879">
        <v>2</v>
      </c>
      <c r="L879" t="s">
        <v>536</v>
      </c>
    </row>
    <row r="880" spans="1:12">
      <c r="A880" s="1" t="s">
        <v>281</v>
      </c>
      <c r="B880" s="1">
        <v>2019</v>
      </c>
      <c r="C880" s="2">
        <v>43526</v>
      </c>
      <c r="D880" s="1" t="s">
        <v>20</v>
      </c>
      <c r="E880" s="42" t="s">
        <v>535</v>
      </c>
      <c r="F880">
        <v>10</v>
      </c>
      <c r="G880" t="s">
        <v>183</v>
      </c>
      <c r="H880" t="s">
        <v>33</v>
      </c>
      <c r="J880">
        <v>15</v>
      </c>
      <c r="K880">
        <v>1</v>
      </c>
      <c r="L880">
        <v>10.362</v>
      </c>
    </row>
    <row r="881" spans="1:12">
      <c r="A881" s="1" t="s">
        <v>281</v>
      </c>
      <c r="B881" s="1">
        <v>2019</v>
      </c>
      <c r="C881" s="2">
        <v>43526</v>
      </c>
      <c r="D881" s="1" t="s">
        <v>20</v>
      </c>
      <c r="E881" s="42" t="s">
        <v>535</v>
      </c>
      <c r="F881">
        <v>10</v>
      </c>
      <c r="G881" t="s">
        <v>1280</v>
      </c>
      <c r="H881" t="s">
        <v>27</v>
      </c>
      <c r="J881">
        <v>19</v>
      </c>
      <c r="K881">
        <v>2</v>
      </c>
      <c r="L881">
        <v>10.481</v>
      </c>
    </row>
    <row r="882" spans="1:12">
      <c r="A882" s="1" t="s">
        <v>281</v>
      </c>
      <c r="B882" s="1">
        <v>2019</v>
      </c>
      <c r="C882" s="2">
        <v>43526</v>
      </c>
      <c r="D882" s="1" t="s">
        <v>20</v>
      </c>
      <c r="E882" s="42" t="s">
        <v>535</v>
      </c>
      <c r="F882">
        <v>11</v>
      </c>
      <c r="G882" t="s">
        <v>129</v>
      </c>
      <c r="H882" t="s">
        <v>35</v>
      </c>
      <c r="J882">
        <v>14</v>
      </c>
      <c r="K882">
        <v>1</v>
      </c>
      <c r="L882">
        <v>10.266</v>
      </c>
    </row>
    <row r="883" spans="1:12">
      <c r="A883" s="1" t="s">
        <v>281</v>
      </c>
      <c r="B883" s="1">
        <v>2019</v>
      </c>
      <c r="C883" s="2">
        <v>43526</v>
      </c>
      <c r="D883" s="1" t="s">
        <v>20</v>
      </c>
      <c r="E883" s="42" t="s">
        <v>535</v>
      </c>
      <c r="F883">
        <v>11</v>
      </c>
      <c r="G883" t="s">
        <v>1634</v>
      </c>
      <c r="H883" t="s">
        <v>23</v>
      </c>
      <c r="J883">
        <v>20</v>
      </c>
      <c r="K883">
        <v>2</v>
      </c>
      <c r="L883">
        <v>10.319000000000001</v>
      </c>
    </row>
    <row r="884" spans="1:12">
      <c r="A884" s="1" t="s">
        <v>281</v>
      </c>
      <c r="B884" s="1">
        <v>2019</v>
      </c>
      <c r="C884" s="2">
        <v>43526</v>
      </c>
      <c r="D884" s="1" t="s">
        <v>20</v>
      </c>
      <c r="E884" s="42" t="s">
        <v>535</v>
      </c>
      <c r="F884">
        <v>12</v>
      </c>
      <c r="G884" t="s">
        <v>213</v>
      </c>
      <c r="H884" t="s">
        <v>42</v>
      </c>
      <c r="J884">
        <v>13</v>
      </c>
      <c r="K884">
        <v>1</v>
      </c>
      <c r="L884">
        <v>10.55</v>
      </c>
    </row>
    <row r="885" spans="1:12">
      <c r="A885" s="1" t="s">
        <v>281</v>
      </c>
      <c r="B885" s="1">
        <v>2019</v>
      </c>
      <c r="C885" s="2">
        <v>43526</v>
      </c>
      <c r="D885" s="1" t="s">
        <v>20</v>
      </c>
      <c r="E885" s="42" t="s">
        <v>535</v>
      </c>
      <c r="F885">
        <v>12</v>
      </c>
      <c r="G885" t="s">
        <v>757</v>
      </c>
      <c r="H885" t="s">
        <v>82</v>
      </c>
      <c r="J885">
        <v>21</v>
      </c>
      <c r="K885">
        <v>2</v>
      </c>
      <c r="L885">
        <v>10.587000000000002</v>
      </c>
    </row>
    <row r="886" spans="1:12">
      <c r="A886" s="1" t="s">
        <v>281</v>
      </c>
      <c r="B886" s="1">
        <v>2019</v>
      </c>
      <c r="C886" s="2">
        <v>43526</v>
      </c>
      <c r="D886" s="1" t="s">
        <v>20</v>
      </c>
      <c r="E886" s="42" t="s">
        <v>538</v>
      </c>
      <c r="F886">
        <v>1</v>
      </c>
      <c r="G886" t="s">
        <v>22</v>
      </c>
      <c r="H886" t="s">
        <v>23</v>
      </c>
      <c r="J886">
        <v>2</v>
      </c>
      <c r="K886">
        <v>1</v>
      </c>
      <c r="L886">
        <v>10.071999999999999</v>
      </c>
    </row>
    <row r="887" spans="1:12">
      <c r="A887" s="1" t="s">
        <v>281</v>
      </c>
      <c r="B887" s="1">
        <v>2019</v>
      </c>
      <c r="C887" s="2">
        <v>43526</v>
      </c>
      <c r="D887" s="1" t="s">
        <v>20</v>
      </c>
      <c r="E887" s="42" t="s">
        <v>538</v>
      </c>
      <c r="F887">
        <v>1</v>
      </c>
      <c r="G887" t="s">
        <v>213</v>
      </c>
      <c r="H887" t="s">
        <v>42</v>
      </c>
      <c r="J887">
        <v>13</v>
      </c>
      <c r="K887">
        <v>2</v>
      </c>
      <c r="L887">
        <v>10.145</v>
      </c>
    </row>
    <row r="888" spans="1:12">
      <c r="A888" s="1" t="s">
        <v>281</v>
      </c>
      <c r="B888" s="1">
        <v>2019</v>
      </c>
      <c r="C888" s="2">
        <v>43526</v>
      </c>
      <c r="D888" s="1" t="s">
        <v>20</v>
      </c>
      <c r="E888" s="42" t="s">
        <v>538</v>
      </c>
      <c r="F888">
        <v>2</v>
      </c>
      <c r="G888" t="s">
        <v>92</v>
      </c>
      <c r="H888" t="s">
        <v>23</v>
      </c>
      <c r="J888">
        <v>1</v>
      </c>
      <c r="K888">
        <v>1</v>
      </c>
      <c r="L888">
        <v>10.023</v>
      </c>
    </row>
    <row r="889" spans="1:12">
      <c r="A889" s="1" t="s">
        <v>281</v>
      </c>
      <c r="B889" s="1">
        <v>2019</v>
      </c>
      <c r="C889" s="2">
        <v>43526</v>
      </c>
      <c r="D889" s="1" t="s">
        <v>20</v>
      </c>
      <c r="E889" s="42" t="s">
        <v>538</v>
      </c>
      <c r="F889">
        <v>2</v>
      </c>
      <c r="G889" t="s">
        <v>129</v>
      </c>
      <c r="H889" t="s">
        <v>35</v>
      </c>
      <c r="J889">
        <v>14</v>
      </c>
      <c r="K889">
        <v>2</v>
      </c>
      <c r="L889">
        <v>11.468</v>
      </c>
    </row>
    <row r="890" spans="1:12">
      <c r="A890" s="1" t="s">
        <v>281</v>
      </c>
      <c r="B890" s="1">
        <v>2019</v>
      </c>
      <c r="C890" s="2">
        <v>43526</v>
      </c>
      <c r="D890" s="1" t="s">
        <v>20</v>
      </c>
      <c r="E890" s="42" t="s">
        <v>538</v>
      </c>
      <c r="F890">
        <v>3</v>
      </c>
      <c r="G890" t="s">
        <v>202</v>
      </c>
      <c r="H890" t="s">
        <v>46</v>
      </c>
      <c r="J890">
        <v>3</v>
      </c>
      <c r="K890">
        <v>1</v>
      </c>
      <c r="L890">
        <v>10.26</v>
      </c>
    </row>
    <row r="891" spans="1:12">
      <c r="A891" s="1" t="s">
        <v>281</v>
      </c>
      <c r="B891" s="1">
        <v>2019</v>
      </c>
      <c r="C891" s="2">
        <v>43526</v>
      </c>
      <c r="D891" s="1" t="s">
        <v>20</v>
      </c>
      <c r="E891" s="42" t="s">
        <v>538</v>
      </c>
      <c r="F891">
        <v>3</v>
      </c>
      <c r="G891" t="s">
        <v>183</v>
      </c>
      <c r="H891" t="s">
        <v>33</v>
      </c>
      <c r="J891">
        <v>15</v>
      </c>
      <c r="K891">
        <v>2</v>
      </c>
      <c r="L891">
        <v>10.359</v>
      </c>
    </row>
    <row r="892" spans="1:12">
      <c r="A892" s="1" t="s">
        <v>281</v>
      </c>
      <c r="B892" s="1">
        <v>2019</v>
      </c>
      <c r="C892" s="2">
        <v>43526</v>
      </c>
      <c r="D892" s="1" t="s">
        <v>20</v>
      </c>
      <c r="E892" s="42" t="s">
        <v>538</v>
      </c>
      <c r="F892">
        <v>4</v>
      </c>
      <c r="G892" t="s">
        <v>1635</v>
      </c>
      <c r="H892" t="s">
        <v>35</v>
      </c>
      <c r="J892">
        <v>8</v>
      </c>
      <c r="K892">
        <v>1</v>
      </c>
      <c r="L892">
        <v>10.286</v>
      </c>
    </row>
    <row r="893" spans="1:12">
      <c r="A893" s="1" t="s">
        <v>281</v>
      </c>
      <c r="B893" s="1">
        <v>2019</v>
      </c>
      <c r="C893" s="2">
        <v>43526</v>
      </c>
      <c r="D893" s="1" t="s">
        <v>20</v>
      </c>
      <c r="E893" s="42" t="s">
        <v>538</v>
      </c>
      <c r="F893">
        <v>4</v>
      </c>
      <c r="G893" t="s">
        <v>755</v>
      </c>
      <c r="H893" t="s">
        <v>27</v>
      </c>
      <c r="J893">
        <v>9</v>
      </c>
      <c r="K893">
        <v>2</v>
      </c>
      <c r="L893">
        <v>10.292999999999999</v>
      </c>
    </row>
    <row r="894" spans="1:12">
      <c r="A894" s="1" t="s">
        <v>281</v>
      </c>
      <c r="B894" s="1">
        <v>2019</v>
      </c>
      <c r="C894" s="2">
        <v>43526</v>
      </c>
      <c r="D894" s="1" t="s">
        <v>20</v>
      </c>
      <c r="E894" s="42" t="s">
        <v>538</v>
      </c>
      <c r="F894">
        <v>5</v>
      </c>
      <c r="G894" t="s">
        <v>106</v>
      </c>
      <c r="H894" t="s">
        <v>102</v>
      </c>
      <c r="J894">
        <v>4</v>
      </c>
      <c r="K894">
        <v>1</v>
      </c>
      <c r="L894">
        <v>10.25</v>
      </c>
    </row>
    <row r="895" spans="1:12">
      <c r="A895" s="1" t="s">
        <v>281</v>
      </c>
      <c r="B895" s="1">
        <v>2019</v>
      </c>
      <c r="C895" s="2">
        <v>43526</v>
      </c>
      <c r="D895" s="1" t="s">
        <v>20</v>
      </c>
      <c r="E895" s="42" t="s">
        <v>538</v>
      </c>
      <c r="F895">
        <v>5</v>
      </c>
      <c r="G895" t="s">
        <v>257</v>
      </c>
      <c r="H895" t="s">
        <v>31</v>
      </c>
      <c r="J895">
        <v>16</v>
      </c>
      <c r="K895">
        <v>2</v>
      </c>
      <c r="L895">
        <v>10.34</v>
      </c>
    </row>
    <row r="896" spans="1:12">
      <c r="A896" s="1" t="s">
        <v>281</v>
      </c>
      <c r="B896" s="1">
        <v>2019</v>
      </c>
      <c r="C896" s="2">
        <v>43526</v>
      </c>
      <c r="D896" s="1" t="s">
        <v>20</v>
      </c>
      <c r="E896" s="42" t="s">
        <v>538</v>
      </c>
      <c r="F896">
        <v>6</v>
      </c>
      <c r="G896" t="s">
        <v>197</v>
      </c>
      <c r="H896" t="s">
        <v>198</v>
      </c>
      <c r="J896">
        <v>5</v>
      </c>
      <c r="K896">
        <v>1</v>
      </c>
      <c r="L896">
        <v>10.17</v>
      </c>
    </row>
    <row r="897" spans="1:18">
      <c r="A897" s="1" t="s">
        <v>281</v>
      </c>
      <c r="B897" s="1">
        <v>2019</v>
      </c>
      <c r="C897" s="2">
        <v>43526</v>
      </c>
      <c r="D897" s="1" t="s">
        <v>20</v>
      </c>
      <c r="E897" s="42" t="s">
        <v>538</v>
      </c>
      <c r="F897">
        <v>6</v>
      </c>
      <c r="G897" t="s">
        <v>112</v>
      </c>
      <c r="H897" t="s">
        <v>113</v>
      </c>
      <c r="J897">
        <v>12</v>
      </c>
      <c r="K897">
        <v>2</v>
      </c>
      <c r="L897">
        <v>10.188000000000001</v>
      </c>
    </row>
    <row r="898" spans="1:18">
      <c r="A898" s="1" t="s">
        <v>281</v>
      </c>
      <c r="B898" s="1">
        <v>2019</v>
      </c>
      <c r="C898" s="2">
        <v>43526</v>
      </c>
      <c r="D898" s="1" t="s">
        <v>20</v>
      </c>
      <c r="E898" s="42" t="s">
        <v>538</v>
      </c>
      <c r="F898">
        <v>7</v>
      </c>
      <c r="G898" t="s">
        <v>242</v>
      </c>
      <c r="H898" t="s">
        <v>102</v>
      </c>
      <c r="J898">
        <v>6</v>
      </c>
      <c r="K898">
        <v>1</v>
      </c>
      <c r="L898">
        <v>10.183999999999999</v>
      </c>
    </row>
    <row r="899" spans="1:18">
      <c r="A899" s="1" t="s">
        <v>281</v>
      </c>
      <c r="B899" s="1">
        <v>2019</v>
      </c>
      <c r="C899" s="2">
        <v>43526</v>
      </c>
      <c r="D899" s="1" t="s">
        <v>20</v>
      </c>
      <c r="E899" s="42" t="s">
        <v>538</v>
      </c>
      <c r="F899">
        <v>7</v>
      </c>
      <c r="G899" t="s">
        <v>125</v>
      </c>
      <c r="H899" t="s">
        <v>113</v>
      </c>
      <c r="J899">
        <v>11</v>
      </c>
      <c r="K899">
        <v>2</v>
      </c>
      <c r="L899" t="s">
        <v>536</v>
      </c>
    </row>
    <row r="900" spans="1:18">
      <c r="A900" s="1" t="s">
        <v>281</v>
      </c>
      <c r="B900" s="1">
        <v>2019</v>
      </c>
      <c r="C900" s="2">
        <v>43526</v>
      </c>
      <c r="D900" s="1" t="s">
        <v>20</v>
      </c>
      <c r="E900" s="42" t="s">
        <v>538</v>
      </c>
      <c r="F900">
        <v>8</v>
      </c>
      <c r="G900" t="s">
        <v>128</v>
      </c>
      <c r="H900" t="s">
        <v>104</v>
      </c>
      <c r="J900">
        <v>7</v>
      </c>
      <c r="K900">
        <v>1</v>
      </c>
      <c r="L900">
        <v>10.206</v>
      </c>
    </row>
    <row r="901" spans="1:18">
      <c r="A901" s="1" t="s">
        <v>281</v>
      </c>
      <c r="B901" s="1">
        <v>2019</v>
      </c>
      <c r="C901" s="2">
        <v>43526</v>
      </c>
      <c r="D901" s="1" t="s">
        <v>20</v>
      </c>
      <c r="E901" s="42" t="s">
        <v>538</v>
      </c>
      <c r="F901">
        <v>8</v>
      </c>
      <c r="G901" t="s">
        <v>1633</v>
      </c>
      <c r="H901" t="s">
        <v>29</v>
      </c>
      <c r="J901">
        <v>10</v>
      </c>
      <c r="K901">
        <v>2</v>
      </c>
      <c r="L901">
        <v>10.209999999999999</v>
      </c>
    </row>
    <row r="902" spans="1:18">
      <c r="A902" s="1" t="s">
        <v>281</v>
      </c>
      <c r="B902" s="1">
        <v>2019</v>
      </c>
      <c r="C902" s="2">
        <v>43526</v>
      </c>
      <c r="D902" s="1" t="s">
        <v>20</v>
      </c>
      <c r="E902" s="42" t="s">
        <v>539</v>
      </c>
      <c r="F902">
        <v>1</v>
      </c>
      <c r="G902" t="s">
        <v>22</v>
      </c>
      <c r="H902" t="s">
        <v>23</v>
      </c>
      <c r="J902">
        <v>2</v>
      </c>
      <c r="K902">
        <v>1</v>
      </c>
      <c r="L902">
        <v>9.9830000000000005</v>
      </c>
      <c r="N902">
        <v>1</v>
      </c>
      <c r="O902">
        <v>9.9909999999999997</v>
      </c>
    </row>
    <row r="903" spans="1:18">
      <c r="A903" s="1" t="s">
        <v>281</v>
      </c>
      <c r="B903" s="1">
        <v>2019</v>
      </c>
      <c r="C903" s="2">
        <v>43526</v>
      </c>
      <c r="D903" s="1" t="s">
        <v>20</v>
      </c>
      <c r="E903" s="42" t="s">
        <v>539</v>
      </c>
      <c r="F903">
        <v>1</v>
      </c>
      <c r="G903" t="s">
        <v>128</v>
      </c>
      <c r="H903" t="s">
        <v>104</v>
      </c>
      <c r="J903">
        <v>7</v>
      </c>
      <c r="K903">
        <v>2</v>
      </c>
      <c r="L903">
        <v>10.226000000000001</v>
      </c>
      <c r="N903">
        <v>2</v>
      </c>
      <c r="O903">
        <v>11.170999999999999</v>
      </c>
    </row>
    <row r="904" spans="1:18">
      <c r="A904" s="1" t="s">
        <v>281</v>
      </c>
      <c r="B904" s="1">
        <v>2019</v>
      </c>
      <c r="C904" s="2">
        <v>43526</v>
      </c>
      <c r="D904" s="1" t="s">
        <v>20</v>
      </c>
      <c r="E904" s="42" t="s">
        <v>539</v>
      </c>
      <c r="F904">
        <v>2</v>
      </c>
      <c r="G904" t="s">
        <v>92</v>
      </c>
      <c r="H904" t="s">
        <v>23</v>
      </c>
      <c r="J904">
        <v>1</v>
      </c>
      <c r="K904">
        <v>1</v>
      </c>
      <c r="L904">
        <v>13.709</v>
      </c>
      <c r="N904">
        <v>1</v>
      </c>
      <c r="O904">
        <v>10.042</v>
      </c>
    </row>
    <row r="905" spans="1:18">
      <c r="A905" s="1" t="s">
        <v>281</v>
      </c>
      <c r="B905" s="1">
        <v>2019</v>
      </c>
      <c r="C905" s="2">
        <v>43526</v>
      </c>
      <c r="D905" s="1" t="s">
        <v>20</v>
      </c>
      <c r="E905" s="42" t="s">
        <v>539</v>
      </c>
      <c r="F905">
        <v>2</v>
      </c>
      <c r="G905" t="s">
        <v>242</v>
      </c>
      <c r="H905" t="s">
        <v>102</v>
      </c>
      <c r="J905">
        <v>6</v>
      </c>
      <c r="K905">
        <v>2</v>
      </c>
      <c r="L905">
        <v>13.850999999999999</v>
      </c>
      <c r="N905">
        <v>2</v>
      </c>
      <c r="O905">
        <v>10.196</v>
      </c>
    </row>
    <row r="906" spans="1:18">
      <c r="A906" s="1" t="s">
        <v>281</v>
      </c>
      <c r="B906" s="1">
        <v>2019</v>
      </c>
      <c r="C906" s="2">
        <v>43526</v>
      </c>
      <c r="D906" s="1" t="s">
        <v>20</v>
      </c>
      <c r="E906" s="42" t="s">
        <v>539</v>
      </c>
      <c r="F906">
        <v>3</v>
      </c>
      <c r="G906" t="s">
        <v>202</v>
      </c>
      <c r="H906" t="s">
        <v>46</v>
      </c>
      <c r="J906">
        <v>3</v>
      </c>
      <c r="K906">
        <v>1</v>
      </c>
      <c r="L906">
        <v>10.239000000000001</v>
      </c>
      <c r="N906">
        <v>1</v>
      </c>
      <c r="O906">
        <v>9.9329999999999998</v>
      </c>
    </row>
    <row r="907" spans="1:18">
      <c r="A907" s="1" t="s">
        <v>281</v>
      </c>
      <c r="B907" s="1">
        <v>2019</v>
      </c>
      <c r="C907" s="2">
        <v>43526</v>
      </c>
      <c r="D907" s="1" t="s">
        <v>20</v>
      </c>
      <c r="E907" s="42" t="s">
        <v>539</v>
      </c>
      <c r="F907">
        <v>3</v>
      </c>
      <c r="G907" t="s">
        <v>197</v>
      </c>
      <c r="H907" t="s">
        <v>198</v>
      </c>
      <c r="J907">
        <v>5</v>
      </c>
      <c r="K907">
        <v>2</v>
      </c>
      <c r="L907">
        <v>10.499000000000001</v>
      </c>
      <c r="N907">
        <v>2</v>
      </c>
      <c r="O907">
        <v>11.100999999999999</v>
      </c>
    </row>
    <row r="908" spans="1:18">
      <c r="A908" s="1" t="s">
        <v>281</v>
      </c>
      <c r="B908" s="1">
        <v>2019</v>
      </c>
      <c r="C908" s="2">
        <v>43526</v>
      </c>
      <c r="D908" s="1" t="s">
        <v>20</v>
      </c>
      <c r="E908" s="42" t="s">
        <v>539</v>
      </c>
      <c r="F908">
        <v>4</v>
      </c>
      <c r="G908" t="s">
        <v>106</v>
      </c>
      <c r="H908" t="s">
        <v>102</v>
      </c>
      <c r="J908">
        <v>4</v>
      </c>
      <c r="K908">
        <v>1</v>
      </c>
      <c r="L908">
        <v>10.775</v>
      </c>
      <c r="N908">
        <v>1</v>
      </c>
      <c r="O908">
        <v>10.183</v>
      </c>
    </row>
    <row r="909" spans="1:18">
      <c r="A909" s="1" t="s">
        <v>281</v>
      </c>
      <c r="B909" s="1">
        <v>2019</v>
      </c>
      <c r="C909" s="2">
        <v>43526</v>
      </c>
      <c r="D909" s="1" t="s">
        <v>20</v>
      </c>
      <c r="E909" s="42" t="s">
        <v>539</v>
      </c>
      <c r="F909">
        <v>4</v>
      </c>
      <c r="G909" t="s">
        <v>1635</v>
      </c>
      <c r="H909" t="s">
        <v>35</v>
      </c>
      <c r="J909">
        <v>8</v>
      </c>
      <c r="K909">
        <v>2</v>
      </c>
      <c r="L909">
        <v>10.798999999999999</v>
      </c>
      <c r="N909">
        <v>2</v>
      </c>
      <c r="O909">
        <v>10.250999999999999</v>
      </c>
    </row>
    <row r="910" spans="1:18">
      <c r="A910" s="1" t="s">
        <v>281</v>
      </c>
      <c r="B910" s="1">
        <v>2019</v>
      </c>
      <c r="C910" s="2">
        <v>43527</v>
      </c>
      <c r="D910" s="1" t="s">
        <v>20</v>
      </c>
      <c r="E910" s="42" t="s">
        <v>540</v>
      </c>
      <c r="F910">
        <v>1</v>
      </c>
      <c r="G910" t="s">
        <v>22</v>
      </c>
      <c r="H910" t="s">
        <v>23</v>
      </c>
      <c r="J910">
        <v>2</v>
      </c>
      <c r="K910">
        <v>1</v>
      </c>
      <c r="L910">
        <v>10.012</v>
      </c>
      <c r="N910">
        <v>1</v>
      </c>
      <c r="O910">
        <v>10.004</v>
      </c>
    </row>
    <row r="911" spans="1:18">
      <c r="A911" s="1" t="s">
        <v>281</v>
      </c>
      <c r="B911" s="1">
        <v>2019</v>
      </c>
      <c r="C911" s="2">
        <v>43527</v>
      </c>
      <c r="D911" s="1" t="s">
        <v>20</v>
      </c>
      <c r="E911" s="42" t="s">
        <v>540</v>
      </c>
      <c r="F911">
        <v>1</v>
      </c>
      <c r="G911" t="s">
        <v>106</v>
      </c>
      <c r="H911" t="s">
        <v>102</v>
      </c>
      <c r="J911">
        <v>4</v>
      </c>
      <c r="K911">
        <v>2</v>
      </c>
      <c r="L911">
        <v>10.028</v>
      </c>
      <c r="N911">
        <v>2</v>
      </c>
      <c r="O911">
        <v>10.129999999999999</v>
      </c>
    </row>
    <row r="912" spans="1:18">
      <c r="A912" s="1" t="s">
        <v>281</v>
      </c>
      <c r="B912" s="1">
        <v>2019</v>
      </c>
      <c r="C912" s="2">
        <v>43527</v>
      </c>
      <c r="D912" s="1" t="s">
        <v>20</v>
      </c>
      <c r="E912" s="42" t="s">
        <v>540</v>
      </c>
      <c r="F912">
        <v>2</v>
      </c>
      <c r="G912" t="s">
        <v>92</v>
      </c>
      <c r="H912" t="s">
        <v>23</v>
      </c>
      <c r="J912">
        <v>1</v>
      </c>
      <c r="K912">
        <v>2</v>
      </c>
      <c r="L912">
        <v>10.081</v>
      </c>
      <c r="N912">
        <v>1</v>
      </c>
      <c r="O912">
        <v>10.17</v>
      </c>
      <c r="Q912">
        <v>1</v>
      </c>
      <c r="R912">
        <v>9.952</v>
      </c>
    </row>
    <row r="913" spans="1:18">
      <c r="A913" s="1" t="s">
        <v>281</v>
      </c>
      <c r="B913" s="1">
        <v>2019</v>
      </c>
      <c r="C913" s="2">
        <v>43527</v>
      </c>
      <c r="D913" s="1" t="s">
        <v>20</v>
      </c>
      <c r="E913" s="42" t="s">
        <v>540</v>
      </c>
      <c r="F913">
        <v>2</v>
      </c>
      <c r="G913" t="s">
        <v>202</v>
      </c>
      <c r="H913" t="s">
        <v>46</v>
      </c>
      <c r="J913">
        <v>3</v>
      </c>
      <c r="K913">
        <v>1</v>
      </c>
      <c r="L913">
        <v>10.074999999999999</v>
      </c>
      <c r="N913">
        <v>2</v>
      </c>
      <c r="O913">
        <v>10.209999999999999</v>
      </c>
      <c r="Q913">
        <v>2</v>
      </c>
      <c r="R913">
        <v>10.505000000000001</v>
      </c>
    </row>
    <row r="914" spans="1:18">
      <c r="A914" s="1" t="s">
        <v>281</v>
      </c>
      <c r="B914" s="1">
        <v>2019</v>
      </c>
      <c r="C914" s="2">
        <v>43527</v>
      </c>
      <c r="D914" s="1" t="s">
        <v>20</v>
      </c>
      <c r="E914" s="42" t="s">
        <v>64</v>
      </c>
      <c r="F914" t="s">
        <v>541</v>
      </c>
      <c r="G914" t="s">
        <v>92</v>
      </c>
      <c r="H914" t="s">
        <v>23</v>
      </c>
      <c r="J914">
        <v>1</v>
      </c>
      <c r="K914">
        <v>1</v>
      </c>
      <c r="L914">
        <v>9.99</v>
      </c>
      <c r="N914">
        <v>1</v>
      </c>
      <c r="O914">
        <v>9.9320000000000004</v>
      </c>
    </row>
    <row r="915" spans="1:18">
      <c r="A915" s="1" t="s">
        <v>281</v>
      </c>
      <c r="B915" s="1">
        <v>2019</v>
      </c>
      <c r="C915" s="2">
        <v>43527</v>
      </c>
      <c r="D915" s="1" t="s">
        <v>20</v>
      </c>
      <c r="E915" s="42" t="s">
        <v>64</v>
      </c>
      <c r="F915" t="s">
        <v>541</v>
      </c>
      <c r="G915" t="s">
        <v>22</v>
      </c>
      <c r="H915" t="s">
        <v>23</v>
      </c>
      <c r="J915">
        <v>2</v>
      </c>
      <c r="K915">
        <v>2</v>
      </c>
      <c r="L915">
        <v>10.156000000000001</v>
      </c>
      <c r="N915">
        <v>2</v>
      </c>
      <c r="O915">
        <v>9.9640000000000004</v>
      </c>
    </row>
    <row r="916" spans="1:18">
      <c r="A916" s="1" t="s">
        <v>281</v>
      </c>
      <c r="B916" s="1">
        <v>2019</v>
      </c>
      <c r="C916" s="2">
        <v>43527</v>
      </c>
      <c r="D916" s="1" t="s">
        <v>20</v>
      </c>
      <c r="E916" s="42" t="s">
        <v>64</v>
      </c>
      <c r="F916" t="s">
        <v>542</v>
      </c>
      <c r="G916" t="s">
        <v>202</v>
      </c>
      <c r="H916" t="s">
        <v>46</v>
      </c>
      <c r="J916">
        <v>3</v>
      </c>
      <c r="K916">
        <v>1</v>
      </c>
      <c r="L916">
        <v>10.412000000000001</v>
      </c>
      <c r="N916">
        <v>1</v>
      </c>
      <c r="O916">
        <v>10.121</v>
      </c>
    </row>
    <row r="917" spans="1:18">
      <c r="A917" s="1" t="s">
        <v>281</v>
      </c>
      <c r="B917" s="1">
        <v>2019</v>
      </c>
      <c r="C917" s="2">
        <v>43527</v>
      </c>
      <c r="D917" s="1" t="s">
        <v>20</v>
      </c>
      <c r="E917" s="42" t="s">
        <v>64</v>
      </c>
      <c r="F917" t="s">
        <v>542</v>
      </c>
      <c r="G917" t="s">
        <v>106</v>
      </c>
      <c r="H917" t="s">
        <v>102</v>
      </c>
      <c r="J917">
        <v>4</v>
      </c>
      <c r="K917">
        <v>2</v>
      </c>
      <c r="L917" t="s">
        <v>536</v>
      </c>
      <c r="N917">
        <v>2</v>
      </c>
      <c r="O917">
        <v>10.162000000000001</v>
      </c>
    </row>
    <row r="918" spans="1:18">
      <c r="A918" s="4" t="s">
        <v>226</v>
      </c>
      <c r="B918" s="4">
        <v>2019</v>
      </c>
      <c r="C918" s="5">
        <v>43492</v>
      </c>
      <c r="D918" s="4" t="s">
        <v>66</v>
      </c>
      <c r="E918" s="42" t="s">
        <v>535</v>
      </c>
      <c r="F918">
        <v>1</v>
      </c>
      <c r="G918" t="s">
        <v>205</v>
      </c>
      <c r="H918" t="s">
        <v>102</v>
      </c>
      <c r="J918">
        <v>2</v>
      </c>
      <c r="K918">
        <v>1</v>
      </c>
      <c r="L918">
        <v>10.88</v>
      </c>
    </row>
    <row r="919" spans="1:18">
      <c r="A919" s="4" t="s">
        <v>226</v>
      </c>
      <c r="B919" s="4">
        <v>2019</v>
      </c>
      <c r="C919" s="5">
        <v>43492</v>
      </c>
      <c r="D919" s="4" t="s">
        <v>66</v>
      </c>
      <c r="E919" s="42" t="s">
        <v>535</v>
      </c>
      <c r="F919">
        <v>1</v>
      </c>
      <c r="G919" t="s">
        <v>45</v>
      </c>
      <c r="H919" t="s">
        <v>46</v>
      </c>
      <c r="J919">
        <v>28</v>
      </c>
      <c r="K919">
        <v>2</v>
      </c>
      <c r="L919">
        <v>11.025</v>
      </c>
    </row>
    <row r="920" spans="1:18">
      <c r="A920" s="4" t="s">
        <v>226</v>
      </c>
      <c r="B920" s="4">
        <v>2019</v>
      </c>
      <c r="C920" s="5">
        <v>43492</v>
      </c>
      <c r="D920" s="4" t="s">
        <v>66</v>
      </c>
      <c r="E920" s="42" t="s">
        <v>535</v>
      </c>
      <c r="F920">
        <v>2</v>
      </c>
      <c r="G920" t="s">
        <v>96</v>
      </c>
      <c r="H920" t="s">
        <v>27</v>
      </c>
      <c r="J920">
        <v>7</v>
      </c>
      <c r="K920">
        <v>1</v>
      </c>
      <c r="L920">
        <v>10.49</v>
      </c>
    </row>
    <row r="921" spans="1:18">
      <c r="A921" s="4" t="s">
        <v>226</v>
      </c>
      <c r="B921" s="4">
        <v>2019</v>
      </c>
      <c r="C921" s="5">
        <v>43492</v>
      </c>
      <c r="D921" s="4" t="s">
        <v>66</v>
      </c>
      <c r="E921" s="42" t="s">
        <v>535</v>
      </c>
      <c r="F921">
        <v>2</v>
      </c>
      <c r="G921" t="s">
        <v>208</v>
      </c>
      <c r="H921" t="s">
        <v>58</v>
      </c>
      <c r="J921">
        <v>27</v>
      </c>
      <c r="K921">
        <v>2</v>
      </c>
      <c r="L921">
        <v>10.532999999999999</v>
      </c>
    </row>
    <row r="922" spans="1:18">
      <c r="A922" s="4" t="s">
        <v>226</v>
      </c>
      <c r="B922" s="4">
        <v>2019</v>
      </c>
      <c r="C922" s="5">
        <v>43492</v>
      </c>
      <c r="D922" s="4" t="s">
        <v>66</v>
      </c>
      <c r="E922" s="42" t="s">
        <v>535</v>
      </c>
      <c r="F922">
        <v>3</v>
      </c>
      <c r="G922" t="s">
        <v>231</v>
      </c>
      <c r="H922" t="s">
        <v>102</v>
      </c>
      <c r="J922">
        <v>1</v>
      </c>
      <c r="K922">
        <v>1</v>
      </c>
      <c r="L922">
        <v>10.32</v>
      </c>
    </row>
    <row r="923" spans="1:18">
      <c r="A923" s="4" t="s">
        <v>226</v>
      </c>
      <c r="B923" s="4">
        <v>2019</v>
      </c>
      <c r="C923" s="5">
        <v>43492</v>
      </c>
      <c r="D923" s="4" t="s">
        <v>66</v>
      </c>
      <c r="E923" s="42" t="s">
        <v>535</v>
      </c>
      <c r="F923">
        <v>3</v>
      </c>
      <c r="G923" t="s">
        <v>801</v>
      </c>
      <c r="H923" t="s">
        <v>198</v>
      </c>
      <c r="J923">
        <v>26</v>
      </c>
      <c r="K923">
        <v>2</v>
      </c>
      <c r="L923">
        <v>10.374000000000001</v>
      </c>
    </row>
    <row r="924" spans="1:18">
      <c r="A924" s="4" t="s">
        <v>226</v>
      </c>
      <c r="B924" s="4">
        <v>2019</v>
      </c>
      <c r="C924" s="5">
        <v>43492</v>
      </c>
      <c r="D924" s="4" t="s">
        <v>66</v>
      </c>
      <c r="E924" s="42" t="s">
        <v>535</v>
      </c>
      <c r="F924">
        <v>4</v>
      </c>
      <c r="G924" t="s">
        <v>201</v>
      </c>
      <c r="H924" t="s">
        <v>39</v>
      </c>
      <c r="J924">
        <v>3</v>
      </c>
      <c r="K924">
        <v>1</v>
      </c>
      <c r="L924">
        <v>10.226000000000001</v>
      </c>
    </row>
    <row r="925" spans="1:18">
      <c r="A925" s="4" t="s">
        <v>226</v>
      </c>
      <c r="B925" s="4">
        <v>2019</v>
      </c>
      <c r="C925" s="5">
        <v>43492</v>
      </c>
      <c r="D925" s="4" t="s">
        <v>66</v>
      </c>
      <c r="E925" s="42" t="s">
        <v>535</v>
      </c>
      <c r="F925">
        <v>4</v>
      </c>
      <c r="G925" t="s">
        <v>241</v>
      </c>
      <c r="H925" t="s">
        <v>35</v>
      </c>
      <c r="J925">
        <v>25</v>
      </c>
      <c r="K925">
        <v>2</v>
      </c>
      <c r="L925">
        <v>10.326000000000001</v>
      </c>
    </row>
    <row r="926" spans="1:18">
      <c r="A926" s="4" t="s">
        <v>226</v>
      </c>
      <c r="B926" s="4">
        <v>2019</v>
      </c>
      <c r="C926" s="5">
        <v>43492</v>
      </c>
      <c r="D926" s="4" t="s">
        <v>66</v>
      </c>
      <c r="E926" s="42" t="s">
        <v>535</v>
      </c>
      <c r="F926">
        <v>5</v>
      </c>
      <c r="G926" t="s">
        <v>183</v>
      </c>
      <c r="H926" t="s">
        <v>33</v>
      </c>
      <c r="J926">
        <v>10</v>
      </c>
      <c r="K926">
        <v>1</v>
      </c>
      <c r="L926">
        <v>10.403</v>
      </c>
    </row>
    <row r="927" spans="1:18">
      <c r="A927" s="4" t="s">
        <v>226</v>
      </c>
      <c r="B927" s="4">
        <v>2019</v>
      </c>
      <c r="C927" s="5">
        <v>43492</v>
      </c>
      <c r="D927" s="4" t="s">
        <v>66</v>
      </c>
      <c r="E927" s="42" t="s">
        <v>535</v>
      </c>
      <c r="F927">
        <v>5</v>
      </c>
      <c r="G927" t="s">
        <v>248</v>
      </c>
      <c r="H927" t="s">
        <v>35</v>
      </c>
      <c r="J927">
        <v>24</v>
      </c>
      <c r="K927">
        <v>2</v>
      </c>
      <c r="L927">
        <v>10.498000000000001</v>
      </c>
    </row>
    <row r="928" spans="1:18">
      <c r="A928" s="4" t="s">
        <v>226</v>
      </c>
      <c r="B928" s="4">
        <v>2019</v>
      </c>
      <c r="C928" s="5">
        <v>43492</v>
      </c>
      <c r="D928" s="4" t="s">
        <v>66</v>
      </c>
      <c r="E928" s="42" t="s">
        <v>535</v>
      </c>
      <c r="F928">
        <v>6</v>
      </c>
      <c r="G928" t="s">
        <v>257</v>
      </c>
      <c r="H928" t="s">
        <v>31</v>
      </c>
      <c r="J928">
        <v>11</v>
      </c>
      <c r="K928">
        <v>1</v>
      </c>
      <c r="L928">
        <v>10.689</v>
      </c>
    </row>
    <row r="929" spans="1:12">
      <c r="A929" s="4" t="s">
        <v>226</v>
      </c>
      <c r="B929" s="4">
        <v>2019</v>
      </c>
      <c r="C929" s="5">
        <v>43492</v>
      </c>
      <c r="D929" s="4" t="s">
        <v>66</v>
      </c>
      <c r="E929" s="42" t="s">
        <v>535</v>
      </c>
      <c r="F929">
        <v>6</v>
      </c>
      <c r="G929" t="s">
        <v>1641</v>
      </c>
      <c r="H929" t="s">
        <v>58</v>
      </c>
      <c r="J929">
        <v>23</v>
      </c>
      <c r="K929">
        <v>2</v>
      </c>
      <c r="L929">
        <v>10.692</v>
      </c>
    </row>
    <row r="930" spans="1:12">
      <c r="A930" s="4" t="s">
        <v>226</v>
      </c>
      <c r="B930" s="4">
        <v>2019</v>
      </c>
      <c r="C930" s="5">
        <v>43492</v>
      </c>
      <c r="D930" s="4" t="s">
        <v>66</v>
      </c>
      <c r="E930" s="42" t="s">
        <v>535</v>
      </c>
      <c r="F930">
        <v>7</v>
      </c>
      <c r="G930" t="s">
        <v>239</v>
      </c>
      <c r="H930" t="s">
        <v>198</v>
      </c>
      <c r="J930">
        <v>12</v>
      </c>
      <c r="K930">
        <v>1</v>
      </c>
      <c r="L930">
        <v>10.563000000000001</v>
      </c>
    </row>
    <row r="931" spans="1:12">
      <c r="A931" s="4" t="s">
        <v>226</v>
      </c>
      <c r="B931" s="4">
        <v>2019</v>
      </c>
      <c r="C931" s="5">
        <v>43492</v>
      </c>
      <c r="D931" s="4" t="s">
        <v>66</v>
      </c>
      <c r="E931" s="42" t="s">
        <v>535</v>
      </c>
      <c r="F931">
        <v>7</v>
      </c>
      <c r="G931" t="s">
        <v>1629</v>
      </c>
      <c r="H931" t="s">
        <v>42</v>
      </c>
      <c r="J931">
        <v>22</v>
      </c>
      <c r="K931">
        <v>2</v>
      </c>
      <c r="L931">
        <v>10.66</v>
      </c>
    </row>
    <row r="932" spans="1:12">
      <c r="A932" s="4" t="s">
        <v>226</v>
      </c>
      <c r="B932" s="4">
        <v>2019</v>
      </c>
      <c r="C932" s="5">
        <v>43492</v>
      </c>
      <c r="D932" s="4" t="s">
        <v>66</v>
      </c>
      <c r="E932" s="42" t="s">
        <v>535</v>
      </c>
      <c r="F932">
        <v>8</v>
      </c>
      <c r="G932" t="s">
        <v>40</v>
      </c>
      <c r="H932" t="s">
        <v>29</v>
      </c>
      <c r="J932">
        <v>13</v>
      </c>
      <c r="K932">
        <v>1</v>
      </c>
      <c r="L932">
        <v>10.55</v>
      </c>
    </row>
    <row r="933" spans="1:12">
      <c r="A933" s="4" t="s">
        <v>226</v>
      </c>
      <c r="B933" s="4">
        <v>2019</v>
      </c>
      <c r="C933" s="5">
        <v>43492</v>
      </c>
      <c r="D933" s="4" t="s">
        <v>66</v>
      </c>
      <c r="E933" s="42" t="s">
        <v>535</v>
      </c>
      <c r="F933">
        <v>8</v>
      </c>
      <c r="G933" t="s">
        <v>59</v>
      </c>
      <c r="H933" t="s">
        <v>37</v>
      </c>
      <c r="J933">
        <v>21</v>
      </c>
      <c r="K933">
        <v>2</v>
      </c>
      <c r="L933">
        <v>10.582000000000001</v>
      </c>
    </row>
    <row r="934" spans="1:12">
      <c r="A934" s="4" t="s">
        <v>226</v>
      </c>
      <c r="B934" s="4">
        <v>2019</v>
      </c>
      <c r="C934" s="5">
        <v>43492</v>
      </c>
      <c r="D934" s="4" t="s">
        <v>66</v>
      </c>
      <c r="E934" s="42" t="s">
        <v>535</v>
      </c>
      <c r="F934">
        <v>9</v>
      </c>
      <c r="G934" t="s">
        <v>219</v>
      </c>
      <c r="H934" t="s">
        <v>228</v>
      </c>
      <c r="J934">
        <v>8</v>
      </c>
      <c r="K934">
        <v>1</v>
      </c>
      <c r="L934">
        <v>10.473000000000001</v>
      </c>
    </row>
    <row r="935" spans="1:12">
      <c r="A935" s="4" t="s">
        <v>226</v>
      </c>
      <c r="B935" s="4">
        <v>2019</v>
      </c>
      <c r="C935" s="5">
        <v>43492</v>
      </c>
      <c r="D935" s="4" t="s">
        <v>66</v>
      </c>
      <c r="E935" s="42" t="s">
        <v>535</v>
      </c>
      <c r="F935">
        <v>9</v>
      </c>
      <c r="G935" t="s">
        <v>143</v>
      </c>
      <c r="H935" t="s">
        <v>95</v>
      </c>
      <c r="J935">
        <v>17</v>
      </c>
      <c r="K935">
        <v>2</v>
      </c>
      <c r="L935">
        <v>10.566000000000001</v>
      </c>
    </row>
    <row r="936" spans="1:12">
      <c r="A936" s="4" t="s">
        <v>226</v>
      </c>
      <c r="B936" s="4">
        <v>2019</v>
      </c>
      <c r="C936" s="5">
        <v>43492</v>
      </c>
      <c r="D936" s="4" t="s">
        <v>66</v>
      </c>
      <c r="E936" s="42" t="s">
        <v>535</v>
      </c>
      <c r="F936">
        <v>10</v>
      </c>
      <c r="G936" t="s">
        <v>1689</v>
      </c>
      <c r="H936" t="s">
        <v>37</v>
      </c>
      <c r="J936">
        <v>14</v>
      </c>
      <c r="K936">
        <v>1</v>
      </c>
      <c r="L936">
        <v>10.704000000000001</v>
      </c>
    </row>
    <row r="937" spans="1:12">
      <c r="A937" s="4" t="s">
        <v>226</v>
      </c>
      <c r="B937" s="4">
        <v>2019</v>
      </c>
      <c r="C937" s="5">
        <v>43492</v>
      </c>
      <c r="D937" s="4" t="s">
        <v>66</v>
      </c>
      <c r="E937" s="42" t="s">
        <v>535</v>
      </c>
      <c r="F937">
        <v>10</v>
      </c>
      <c r="G937" t="s">
        <v>221</v>
      </c>
      <c r="H937" t="s">
        <v>227</v>
      </c>
      <c r="J937">
        <v>20</v>
      </c>
      <c r="K937">
        <v>2</v>
      </c>
      <c r="L937">
        <v>10.713000000000001</v>
      </c>
    </row>
    <row r="938" spans="1:12">
      <c r="A938" s="4" t="s">
        <v>226</v>
      </c>
      <c r="B938" s="4">
        <v>2019</v>
      </c>
      <c r="C938" s="5">
        <v>43492</v>
      </c>
      <c r="D938" s="4" t="s">
        <v>66</v>
      </c>
      <c r="E938" s="42" t="s">
        <v>535</v>
      </c>
      <c r="F938">
        <v>11</v>
      </c>
      <c r="G938" t="s">
        <v>258</v>
      </c>
      <c r="H938" t="s">
        <v>256</v>
      </c>
      <c r="J938">
        <v>16</v>
      </c>
      <c r="K938">
        <v>1</v>
      </c>
      <c r="L938">
        <v>10.566000000000001</v>
      </c>
    </row>
    <row r="939" spans="1:12">
      <c r="A939" s="4" t="s">
        <v>226</v>
      </c>
      <c r="B939" s="4">
        <v>2019</v>
      </c>
      <c r="C939" s="5">
        <v>43492</v>
      </c>
      <c r="D939" s="4" t="s">
        <v>66</v>
      </c>
      <c r="E939" s="42" t="s">
        <v>535</v>
      </c>
      <c r="F939">
        <v>11</v>
      </c>
      <c r="G939" t="s">
        <v>782</v>
      </c>
      <c r="H939" t="s">
        <v>46</v>
      </c>
      <c r="J939">
        <v>18</v>
      </c>
      <c r="K939">
        <v>2</v>
      </c>
      <c r="L939">
        <v>11.066000000000001</v>
      </c>
    </row>
    <row r="940" spans="1:12">
      <c r="A940" s="4" t="s">
        <v>226</v>
      </c>
      <c r="B940" s="4">
        <v>2019</v>
      </c>
      <c r="C940" s="5">
        <v>43492</v>
      </c>
      <c r="D940" s="4" t="s">
        <v>66</v>
      </c>
      <c r="E940" s="42" t="s">
        <v>535</v>
      </c>
      <c r="F940">
        <v>12</v>
      </c>
      <c r="G940" t="s">
        <v>193</v>
      </c>
      <c r="H940" t="s">
        <v>31</v>
      </c>
      <c r="J940">
        <v>15</v>
      </c>
      <c r="K940">
        <v>1</v>
      </c>
      <c r="L940">
        <v>10.701000000000001</v>
      </c>
    </row>
    <row r="941" spans="1:12">
      <c r="A941" s="4" t="s">
        <v>226</v>
      </c>
      <c r="B941" s="4">
        <v>2019</v>
      </c>
      <c r="C941" s="5">
        <v>43492</v>
      </c>
      <c r="D941" s="4" t="s">
        <v>66</v>
      </c>
      <c r="E941" s="42" t="s">
        <v>535</v>
      </c>
      <c r="F941">
        <v>12</v>
      </c>
      <c r="G941" t="s">
        <v>41</v>
      </c>
      <c r="H941" t="s">
        <v>42</v>
      </c>
      <c r="J941">
        <v>19</v>
      </c>
      <c r="K941">
        <v>2</v>
      </c>
      <c r="L941">
        <v>10.853</v>
      </c>
    </row>
    <row r="942" spans="1:12">
      <c r="A942" s="4" t="s">
        <v>226</v>
      </c>
      <c r="B942" s="4">
        <v>2019</v>
      </c>
      <c r="C942" s="5">
        <v>43492</v>
      </c>
      <c r="D942" s="4" t="s">
        <v>66</v>
      </c>
      <c r="E942" s="42" t="s">
        <v>538</v>
      </c>
      <c r="F942">
        <v>1</v>
      </c>
      <c r="G942" t="s">
        <v>312</v>
      </c>
      <c r="H942" t="s">
        <v>104</v>
      </c>
      <c r="J942">
        <v>5</v>
      </c>
      <c r="K942">
        <v>1</v>
      </c>
      <c r="L942">
        <v>10.849</v>
      </c>
    </row>
    <row r="943" spans="1:12">
      <c r="A943" s="4" t="s">
        <v>226</v>
      </c>
      <c r="B943" s="4">
        <v>2019</v>
      </c>
      <c r="C943" s="5">
        <v>43492</v>
      </c>
      <c r="D943" s="4" t="s">
        <v>66</v>
      </c>
      <c r="E943" s="42" t="s">
        <v>538</v>
      </c>
      <c r="F943">
        <v>1</v>
      </c>
      <c r="G943" t="s">
        <v>193</v>
      </c>
      <c r="H943" t="s">
        <v>31</v>
      </c>
      <c r="J943">
        <v>15</v>
      </c>
      <c r="K943">
        <v>2</v>
      </c>
      <c r="L943">
        <v>10.870000000000001</v>
      </c>
    </row>
    <row r="944" spans="1:12">
      <c r="A944" s="4" t="s">
        <v>226</v>
      </c>
      <c r="B944" s="4">
        <v>2019</v>
      </c>
      <c r="C944" s="5">
        <v>43492</v>
      </c>
      <c r="D944" s="4" t="s">
        <v>66</v>
      </c>
      <c r="E944" s="42" t="s">
        <v>538</v>
      </c>
      <c r="F944">
        <v>2</v>
      </c>
      <c r="G944" t="s">
        <v>128</v>
      </c>
      <c r="H944" t="s">
        <v>104</v>
      </c>
      <c r="J944">
        <v>6</v>
      </c>
      <c r="K944">
        <v>1</v>
      </c>
      <c r="L944">
        <v>10.147</v>
      </c>
    </row>
    <row r="945" spans="1:15">
      <c r="A945" s="4" t="s">
        <v>226</v>
      </c>
      <c r="B945" s="4">
        <v>2019</v>
      </c>
      <c r="C945" s="5">
        <v>43492</v>
      </c>
      <c r="D945" s="4" t="s">
        <v>66</v>
      </c>
      <c r="E945" s="42" t="s">
        <v>538</v>
      </c>
      <c r="F945">
        <v>2</v>
      </c>
      <c r="G945" t="s">
        <v>258</v>
      </c>
      <c r="H945" t="s">
        <v>256</v>
      </c>
      <c r="J945">
        <v>16</v>
      </c>
      <c r="K945">
        <v>2</v>
      </c>
      <c r="L945">
        <v>10.668000000000001</v>
      </c>
    </row>
    <row r="946" spans="1:15">
      <c r="A946" s="4" t="s">
        <v>226</v>
      </c>
      <c r="B946" s="4">
        <v>2019</v>
      </c>
      <c r="C946" s="5">
        <v>43492</v>
      </c>
      <c r="D946" s="4" t="s">
        <v>66</v>
      </c>
      <c r="E946" s="42" t="s">
        <v>538</v>
      </c>
      <c r="F946">
        <v>3</v>
      </c>
      <c r="G946" t="s">
        <v>1280</v>
      </c>
      <c r="H946" t="s">
        <v>27</v>
      </c>
      <c r="J946">
        <v>4</v>
      </c>
      <c r="K946">
        <v>1</v>
      </c>
      <c r="L946">
        <v>10.294</v>
      </c>
    </row>
    <row r="947" spans="1:15">
      <c r="A947" s="4" t="s">
        <v>226</v>
      </c>
      <c r="B947" s="4">
        <v>2019</v>
      </c>
      <c r="C947" s="5">
        <v>43492</v>
      </c>
      <c r="D947" s="4" t="s">
        <v>66</v>
      </c>
      <c r="E947" s="42" t="s">
        <v>538</v>
      </c>
      <c r="F947">
        <v>3</v>
      </c>
      <c r="G947" t="s">
        <v>1689</v>
      </c>
      <c r="H947" t="s">
        <v>37</v>
      </c>
      <c r="J947">
        <v>14</v>
      </c>
      <c r="K947">
        <v>2</v>
      </c>
      <c r="L947">
        <v>10.373000000000001</v>
      </c>
    </row>
    <row r="948" spans="1:15">
      <c r="A948" s="4" t="s">
        <v>226</v>
      </c>
      <c r="B948" s="4">
        <v>2019</v>
      </c>
      <c r="C948" s="5">
        <v>43492</v>
      </c>
      <c r="D948" s="4" t="s">
        <v>66</v>
      </c>
      <c r="E948" s="42" t="s">
        <v>538</v>
      </c>
      <c r="F948">
        <v>4</v>
      </c>
      <c r="G948" t="s">
        <v>219</v>
      </c>
      <c r="H948" t="s">
        <v>228</v>
      </c>
      <c r="J948">
        <v>8</v>
      </c>
      <c r="K948">
        <v>1</v>
      </c>
      <c r="L948">
        <v>10.561999999999999</v>
      </c>
    </row>
    <row r="949" spans="1:15">
      <c r="A949" s="4" t="s">
        <v>226</v>
      </c>
      <c r="B949" s="4">
        <v>2019</v>
      </c>
      <c r="C949" s="5">
        <v>43492</v>
      </c>
      <c r="D949" s="4" t="s">
        <v>66</v>
      </c>
      <c r="E949" s="42" t="s">
        <v>538</v>
      </c>
      <c r="F949">
        <v>4</v>
      </c>
      <c r="G949" t="s">
        <v>757</v>
      </c>
      <c r="H949" t="s">
        <v>82</v>
      </c>
      <c r="J949">
        <v>9</v>
      </c>
      <c r="K949">
        <v>2</v>
      </c>
      <c r="L949">
        <v>10.607999999999999</v>
      </c>
    </row>
    <row r="950" spans="1:15">
      <c r="A950" s="4" t="s">
        <v>226</v>
      </c>
      <c r="B950" s="4">
        <v>2019</v>
      </c>
      <c r="C950" s="5">
        <v>43492</v>
      </c>
      <c r="D950" s="4" t="s">
        <v>66</v>
      </c>
      <c r="E950" s="42" t="s">
        <v>538</v>
      </c>
      <c r="F950">
        <v>5</v>
      </c>
      <c r="G950" t="s">
        <v>205</v>
      </c>
      <c r="H950" t="s">
        <v>102</v>
      </c>
      <c r="J950">
        <v>2</v>
      </c>
      <c r="K950">
        <v>1</v>
      </c>
      <c r="L950">
        <v>10.622</v>
      </c>
    </row>
    <row r="951" spans="1:15">
      <c r="A951" s="4" t="s">
        <v>226</v>
      </c>
      <c r="B951" s="4">
        <v>2019</v>
      </c>
      <c r="C951" s="5">
        <v>43492</v>
      </c>
      <c r="D951" s="4" t="s">
        <v>66</v>
      </c>
      <c r="E951" s="42" t="s">
        <v>538</v>
      </c>
      <c r="F951">
        <v>5</v>
      </c>
      <c r="G951" t="s">
        <v>40</v>
      </c>
      <c r="H951" t="s">
        <v>29</v>
      </c>
      <c r="J951">
        <v>13</v>
      </c>
      <c r="K951">
        <v>2</v>
      </c>
      <c r="L951">
        <v>10.675000000000001</v>
      </c>
    </row>
    <row r="952" spans="1:15">
      <c r="A952" s="4" t="s">
        <v>226</v>
      </c>
      <c r="B952" s="4">
        <v>2019</v>
      </c>
      <c r="C952" s="5">
        <v>43492</v>
      </c>
      <c r="D952" s="4" t="s">
        <v>66</v>
      </c>
      <c r="E952" s="42" t="s">
        <v>538</v>
      </c>
      <c r="F952">
        <v>6</v>
      </c>
      <c r="G952" t="s">
        <v>96</v>
      </c>
      <c r="H952" t="s">
        <v>27</v>
      </c>
      <c r="J952">
        <v>7</v>
      </c>
      <c r="K952">
        <v>1</v>
      </c>
      <c r="L952">
        <v>10.343999999999999</v>
      </c>
    </row>
    <row r="953" spans="1:15">
      <c r="A953" s="4" t="s">
        <v>226</v>
      </c>
      <c r="B953" s="4">
        <v>2019</v>
      </c>
      <c r="C953" s="5">
        <v>43492</v>
      </c>
      <c r="D953" s="4" t="s">
        <v>66</v>
      </c>
      <c r="E953" s="42" t="s">
        <v>538</v>
      </c>
      <c r="F953">
        <v>6</v>
      </c>
      <c r="G953" t="s">
        <v>239</v>
      </c>
      <c r="H953" t="s">
        <v>198</v>
      </c>
      <c r="J953">
        <v>12</v>
      </c>
      <c r="K953">
        <v>2</v>
      </c>
      <c r="L953">
        <v>10.370999999999999</v>
      </c>
    </row>
    <row r="954" spans="1:15">
      <c r="A954" s="4" t="s">
        <v>226</v>
      </c>
      <c r="B954" s="4">
        <v>2019</v>
      </c>
      <c r="C954" s="5">
        <v>43492</v>
      </c>
      <c r="D954" s="4" t="s">
        <v>66</v>
      </c>
      <c r="E954" s="42" t="s">
        <v>538</v>
      </c>
      <c r="F954">
        <v>7</v>
      </c>
      <c r="G954" t="s">
        <v>231</v>
      </c>
      <c r="H954" t="s">
        <v>102</v>
      </c>
      <c r="J954">
        <v>1</v>
      </c>
      <c r="K954">
        <v>1</v>
      </c>
      <c r="L954">
        <v>10.118</v>
      </c>
    </row>
    <row r="955" spans="1:15">
      <c r="A955" s="4" t="s">
        <v>226</v>
      </c>
      <c r="B955" s="4">
        <v>2019</v>
      </c>
      <c r="C955" s="5">
        <v>43492</v>
      </c>
      <c r="D955" s="4" t="s">
        <v>66</v>
      </c>
      <c r="E955" s="42" t="s">
        <v>538</v>
      </c>
      <c r="F955">
        <v>7</v>
      </c>
      <c r="G955" t="s">
        <v>257</v>
      </c>
      <c r="H955" t="s">
        <v>31</v>
      </c>
      <c r="J955">
        <v>11</v>
      </c>
      <c r="K955">
        <v>2</v>
      </c>
      <c r="L955">
        <v>10.119</v>
      </c>
    </row>
    <row r="956" spans="1:15">
      <c r="A956" s="4" t="s">
        <v>226</v>
      </c>
      <c r="B956" s="4">
        <v>2019</v>
      </c>
      <c r="C956" s="5">
        <v>43492</v>
      </c>
      <c r="D956" s="4" t="s">
        <v>66</v>
      </c>
      <c r="E956" s="42" t="s">
        <v>538</v>
      </c>
      <c r="F956">
        <v>8</v>
      </c>
      <c r="G956" t="s">
        <v>201</v>
      </c>
      <c r="H956" t="s">
        <v>39</v>
      </c>
      <c r="J956">
        <v>3</v>
      </c>
      <c r="K956">
        <v>1</v>
      </c>
      <c r="L956">
        <v>10.368</v>
      </c>
    </row>
    <row r="957" spans="1:15">
      <c r="A957" s="4" t="s">
        <v>226</v>
      </c>
      <c r="B957" s="4">
        <v>2019</v>
      </c>
      <c r="C957" s="5">
        <v>43492</v>
      </c>
      <c r="D957" s="4" t="s">
        <v>66</v>
      </c>
      <c r="E957" s="42" t="s">
        <v>538</v>
      </c>
      <c r="F957">
        <v>8</v>
      </c>
      <c r="G957" t="s">
        <v>183</v>
      </c>
      <c r="H957" t="s">
        <v>33</v>
      </c>
      <c r="J957">
        <v>10</v>
      </c>
      <c r="K957">
        <v>2</v>
      </c>
      <c r="L957">
        <v>10.397</v>
      </c>
    </row>
    <row r="958" spans="1:15">
      <c r="A958" s="4" t="s">
        <v>226</v>
      </c>
      <c r="B958" s="4">
        <v>2019</v>
      </c>
      <c r="C958" s="5">
        <v>43492</v>
      </c>
      <c r="D958" s="4" t="s">
        <v>66</v>
      </c>
      <c r="E958" s="42" t="s">
        <v>539</v>
      </c>
      <c r="F958">
        <v>1</v>
      </c>
      <c r="G958" t="s">
        <v>201</v>
      </c>
      <c r="H958" t="s">
        <v>39</v>
      </c>
      <c r="J958">
        <v>3</v>
      </c>
      <c r="K958">
        <v>1</v>
      </c>
      <c r="L958">
        <v>10.348000000000001</v>
      </c>
      <c r="N958">
        <v>1</v>
      </c>
      <c r="O958">
        <v>10.372999999999999</v>
      </c>
    </row>
    <row r="959" spans="1:15">
      <c r="A959" s="4" t="s">
        <v>226</v>
      </c>
      <c r="B959" s="4">
        <v>2019</v>
      </c>
      <c r="C959" s="5">
        <v>43492</v>
      </c>
      <c r="D959" s="4" t="s">
        <v>66</v>
      </c>
      <c r="E959" s="42" t="s">
        <v>539</v>
      </c>
      <c r="F959">
        <v>1</v>
      </c>
      <c r="G959" t="s">
        <v>312</v>
      </c>
      <c r="H959" t="s">
        <v>104</v>
      </c>
      <c r="J959">
        <v>5</v>
      </c>
      <c r="K959">
        <v>2</v>
      </c>
      <c r="L959">
        <v>10.474</v>
      </c>
      <c r="N959">
        <v>2</v>
      </c>
      <c r="O959" t="s">
        <v>536</v>
      </c>
    </row>
    <row r="960" spans="1:15">
      <c r="A960" s="4" t="s">
        <v>226</v>
      </c>
      <c r="B960" s="4">
        <v>2019</v>
      </c>
      <c r="C960" s="5">
        <v>43492</v>
      </c>
      <c r="D960" s="4" t="s">
        <v>66</v>
      </c>
      <c r="E960" s="42" t="s">
        <v>539</v>
      </c>
      <c r="F960">
        <v>2</v>
      </c>
      <c r="G960" t="s">
        <v>231</v>
      </c>
      <c r="H960" t="s">
        <v>102</v>
      </c>
      <c r="J960">
        <v>1</v>
      </c>
      <c r="K960">
        <v>1</v>
      </c>
      <c r="L960">
        <v>11.051</v>
      </c>
      <c r="N960">
        <v>1</v>
      </c>
      <c r="O960">
        <v>10.201000000000001</v>
      </c>
    </row>
    <row r="961" spans="1:18">
      <c r="A961" s="4" t="s">
        <v>226</v>
      </c>
      <c r="B961" s="4">
        <v>2019</v>
      </c>
      <c r="C961" s="5">
        <v>43492</v>
      </c>
      <c r="D961" s="4" t="s">
        <v>66</v>
      </c>
      <c r="E961" s="42" t="s">
        <v>539</v>
      </c>
      <c r="F961">
        <v>2</v>
      </c>
      <c r="G961" t="s">
        <v>128</v>
      </c>
      <c r="H961" t="s">
        <v>104</v>
      </c>
      <c r="J961">
        <v>6</v>
      </c>
      <c r="K961">
        <v>2</v>
      </c>
      <c r="L961">
        <v>11.309000000000001</v>
      </c>
      <c r="N961">
        <v>2</v>
      </c>
      <c r="O961">
        <v>10.205</v>
      </c>
    </row>
    <row r="962" spans="1:18">
      <c r="A962" s="4" t="s">
        <v>226</v>
      </c>
      <c r="B962" s="4">
        <v>2019</v>
      </c>
      <c r="C962" s="5">
        <v>43492</v>
      </c>
      <c r="D962" s="4" t="s">
        <v>66</v>
      </c>
      <c r="E962" s="42" t="s">
        <v>539</v>
      </c>
      <c r="F962">
        <v>3</v>
      </c>
      <c r="G962" t="s">
        <v>1280</v>
      </c>
      <c r="H962" t="s">
        <v>27</v>
      </c>
      <c r="J962">
        <v>4</v>
      </c>
      <c r="K962">
        <v>1</v>
      </c>
      <c r="L962">
        <v>10.239000000000001</v>
      </c>
      <c r="N962">
        <v>2</v>
      </c>
      <c r="O962">
        <v>10.290000000000001</v>
      </c>
      <c r="Q962">
        <v>1</v>
      </c>
      <c r="R962">
        <v>10.391999999999999</v>
      </c>
    </row>
    <row r="963" spans="1:18">
      <c r="A963" s="4" t="s">
        <v>226</v>
      </c>
      <c r="B963" s="4">
        <v>2019</v>
      </c>
      <c r="C963" s="5">
        <v>43492</v>
      </c>
      <c r="D963" s="4" t="s">
        <v>66</v>
      </c>
      <c r="E963" s="42" t="s">
        <v>539</v>
      </c>
      <c r="F963">
        <v>3</v>
      </c>
      <c r="G963" t="s">
        <v>96</v>
      </c>
      <c r="H963" t="s">
        <v>27</v>
      </c>
      <c r="J963">
        <v>7</v>
      </c>
      <c r="K963">
        <v>2</v>
      </c>
      <c r="L963">
        <v>10.301</v>
      </c>
      <c r="N963">
        <v>1</v>
      </c>
      <c r="O963">
        <v>10.288</v>
      </c>
      <c r="Q963">
        <v>2</v>
      </c>
      <c r="R963">
        <v>11.943999999999999</v>
      </c>
    </row>
    <row r="964" spans="1:18">
      <c r="A964" s="4" t="s">
        <v>226</v>
      </c>
      <c r="B964" s="4">
        <v>2019</v>
      </c>
      <c r="C964" s="5">
        <v>43492</v>
      </c>
      <c r="D964" s="4" t="s">
        <v>66</v>
      </c>
      <c r="E964" s="42" t="s">
        <v>539</v>
      </c>
      <c r="F964">
        <v>4</v>
      </c>
      <c r="G964" t="s">
        <v>205</v>
      </c>
      <c r="H964" t="s">
        <v>102</v>
      </c>
      <c r="J964">
        <v>2</v>
      </c>
      <c r="K964">
        <v>1</v>
      </c>
      <c r="L964">
        <v>10.551</v>
      </c>
      <c r="N964">
        <v>1</v>
      </c>
      <c r="O964">
        <v>10.656000000000001</v>
      </c>
    </row>
    <row r="965" spans="1:18">
      <c r="A965" s="4" t="s">
        <v>226</v>
      </c>
      <c r="B965" s="4">
        <v>2019</v>
      </c>
      <c r="C965" s="5">
        <v>43492</v>
      </c>
      <c r="D965" s="4" t="s">
        <v>66</v>
      </c>
      <c r="E965" s="42" t="s">
        <v>539</v>
      </c>
      <c r="F965">
        <v>4</v>
      </c>
      <c r="G965" t="s">
        <v>219</v>
      </c>
      <c r="H965" t="s">
        <v>228</v>
      </c>
      <c r="J965">
        <v>8</v>
      </c>
      <c r="K965">
        <v>2</v>
      </c>
      <c r="L965">
        <v>10.964</v>
      </c>
      <c r="N965">
        <v>2</v>
      </c>
      <c r="O965">
        <v>10.705</v>
      </c>
    </row>
    <row r="966" spans="1:18">
      <c r="A966" s="4" t="s">
        <v>226</v>
      </c>
      <c r="B966" s="4">
        <v>2019</v>
      </c>
      <c r="C966" s="5">
        <v>43492</v>
      </c>
      <c r="D966" s="4" t="s">
        <v>66</v>
      </c>
      <c r="E966" s="42" t="s">
        <v>540</v>
      </c>
      <c r="F966">
        <v>1</v>
      </c>
      <c r="G966" t="s">
        <v>205</v>
      </c>
      <c r="H966" t="s">
        <v>102</v>
      </c>
      <c r="J966">
        <v>2</v>
      </c>
      <c r="K966">
        <v>1</v>
      </c>
      <c r="L966">
        <v>10.473000000000001</v>
      </c>
      <c r="N966">
        <v>1</v>
      </c>
      <c r="O966">
        <v>10.429</v>
      </c>
    </row>
    <row r="967" spans="1:18">
      <c r="A967" s="4" t="s">
        <v>226</v>
      </c>
      <c r="B967" s="4">
        <v>2019</v>
      </c>
      <c r="C967" s="5">
        <v>43492</v>
      </c>
      <c r="D967" s="4" t="s">
        <v>66</v>
      </c>
      <c r="E967" s="42" t="s">
        <v>540</v>
      </c>
      <c r="F967">
        <v>1</v>
      </c>
      <c r="G967" t="s">
        <v>201</v>
      </c>
      <c r="H967" t="s">
        <v>39</v>
      </c>
      <c r="J967">
        <v>3</v>
      </c>
      <c r="K967">
        <v>2</v>
      </c>
      <c r="L967">
        <v>10.590000000000002</v>
      </c>
      <c r="N967">
        <v>2</v>
      </c>
      <c r="O967">
        <v>10.481</v>
      </c>
    </row>
    <row r="968" spans="1:18">
      <c r="A968" s="4" t="s">
        <v>226</v>
      </c>
      <c r="B968" s="4">
        <v>2019</v>
      </c>
      <c r="C968" s="5">
        <v>43492</v>
      </c>
      <c r="D968" s="4" t="s">
        <v>66</v>
      </c>
      <c r="E968" s="42" t="s">
        <v>540</v>
      </c>
      <c r="F968">
        <v>2</v>
      </c>
      <c r="G968" t="s">
        <v>231</v>
      </c>
      <c r="H968" t="s">
        <v>102</v>
      </c>
      <c r="J968">
        <v>1</v>
      </c>
      <c r="K968">
        <v>1</v>
      </c>
      <c r="L968">
        <v>10.487</v>
      </c>
      <c r="N968">
        <v>1</v>
      </c>
      <c r="O968">
        <v>11.627000000000001</v>
      </c>
    </row>
    <row r="969" spans="1:18">
      <c r="A969" s="4" t="s">
        <v>226</v>
      </c>
      <c r="B969" s="4">
        <v>2019</v>
      </c>
      <c r="C969" s="5">
        <v>43492</v>
      </c>
      <c r="D969" s="4" t="s">
        <v>66</v>
      </c>
      <c r="E969" s="42" t="s">
        <v>540</v>
      </c>
      <c r="F969">
        <v>2</v>
      </c>
      <c r="G969" t="s">
        <v>1280</v>
      </c>
      <c r="H969" t="s">
        <v>27</v>
      </c>
      <c r="J969">
        <v>4</v>
      </c>
      <c r="K969">
        <v>2</v>
      </c>
      <c r="L969">
        <v>10.502000000000001</v>
      </c>
      <c r="N969">
        <v>2</v>
      </c>
      <c r="O969">
        <v>12.177000000000001</v>
      </c>
    </row>
    <row r="970" spans="1:18">
      <c r="A970" s="4" t="s">
        <v>226</v>
      </c>
      <c r="B970" s="4">
        <v>2019</v>
      </c>
      <c r="C970" s="5">
        <v>43492</v>
      </c>
      <c r="D970" s="4" t="s">
        <v>66</v>
      </c>
      <c r="E970" s="42" t="s">
        <v>64</v>
      </c>
      <c r="F970" t="s">
        <v>541</v>
      </c>
      <c r="G970" t="s">
        <v>231</v>
      </c>
      <c r="H970" t="s">
        <v>102</v>
      </c>
      <c r="J970">
        <v>1</v>
      </c>
      <c r="K970">
        <v>1</v>
      </c>
      <c r="L970">
        <v>10.823</v>
      </c>
      <c r="N970">
        <v>1</v>
      </c>
      <c r="O970">
        <v>10.417999999999999</v>
      </c>
    </row>
    <row r="971" spans="1:18">
      <c r="A971" s="4" t="s">
        <v>226</v>
      </c>
      <c r="B971" s="4">
        <v>2019</v>
      </c>
      <c r="C971" s="5">
        <v>43492</v>
      </c>
      <c r="D971" s="4" t="s">
        <v>66</v>
      </c>
      <c r="E971" s="42" t="s">
        <v>64</v>
      </c>
      <c r="F971" t="s">
        <v>541</v>
      </c>
      <c r="G971" t="s">
        <v>205</v>
      </c>
      <c r="H971" t="s">
        <v>102</v>
      </c>
      <c r="J971">
        <v>2</v>
      </c>
      <c r="K971">
        <v>2</v>
      </c>
      <c r="L971">
        <v>10.838000000000001</v>
      </c>
      <c r="N971">
        <v>2</v>
      </c>
      <c r="O971">
        <v>10.494999999999999</v>
      </c>
    </row>
    <row r="972" spans="1:18">
      <c r="A972" s="4" t="s">
        <v>226</v>
      </c>
      <c r="B972" s="4">
        <v>2019</v>
      </c>
      <c r="C972" s="5">
        <v>43492</v>
      </c>
      <c r="D972" s="4" t="s">
        <v>66</v>
      </c>
      <c r="E972" s="42" t="s">
        <v>64</v>
      </c>
      <c r="F972" t="s">
        <v>542</v>
      </c>
      <c r="G972" t="s">
        <v>201</v>
      </c>
      <c r="H972" t="s">
        <v>39</v>
      </c>
      <c r="J972">
        <v>3</v>
      </c>
      <c r="K972">
        <v>1</v>
      </c>
      <c r="L972">
        <v>10.257999999999999</v>
      </c>
      <c r="N972">
        <v>1</v>
      </c>
      <c r="O972">
        <v>10.319000000000001</v>
      </c>
    </row>
    <row r="973" spans="1:18">
      <c r="A973" s="4" t="s">
        <v>226</v>
      </c>
      <c r="B973" s="4">
        <v>2019</v>
      </c>
      <c r="C973" s="5">
        <v>43492</v>
      </c>
      <c r="D973" s="4" t="s">
        <v>66</v>
      </c>
      <c r="E973" s="42" t="s">
        <v>64</v>
      </c>
      <c r="F973" t="s">
        <v>542</v>
      </c>
      <c r="G973" t="s">
        <v>1280</v>
      </c>
      <c r="H973" t="s">
        <v>27</v>
      </c>
      <c r="J973">
        <v>4</v>
      </c>
      <c r="K973">
        <v>2</v>
      </c>
      <c r="L973">
        <v>10.28</v>
      </c>
      <c r="N973">
        <v>2</v>
      </c>
      <c r="O973">
        <v>10.49</v>
      </c>
    </row>
    <row r="974" spans="1:18">
      <c r="A974" s="1" t="s">
        <v>225</v>
      </c>
      <c r="B974" s="1">
        <v>2019</v>
      </c>
      <c r="C974" s="2">
        <v>43485</v>
      </c>
      <c r="D974" s="1" t="s">
        <v>66</v>
      </c>
      <c r="E974" s="42" t="s">
        <v>535</v>
      </c>
      <c r="F974" s="68">
        <v>1</v>
      </c>
      <c r="G974" t="s">
        <v>1640</v>
      </c>
      <c r="H974" t="s">
        <v>27</v>
      </c>
      <c r="J974">
        <v>9</v>
      </c>
      <c r="K974">
        <v>1</v>
      </c>
      <c r="L974">
        <v>10.625999999999999</v>
      </c>
    </row>
    <row r="975" spans="1:18">
      <c r="A975" s="1" t="s">
        <v>225</v>
      </c>
      <c r="B975" s="1">
        <v>2019</v>
      </c>
      <c r="C975" s="2">
        <v>43485</v>
      </c>
      <c r="D975" s="1" t="s">
        <v>66</v>
      </c>
      <c r="E975" s="42" t="s">
        <v>535</v>
      </c>
      <c r="F975" s="68">
        <v>1</v>
      </c>
      <c r="G975" t="s">
        <v>1284</v>
      </c>
      <c r="H975" t="s">
        <v>95</v>
      </c>
      <c r="J975">
        <v>26</v>
      </c>
      <c r="K975">
        <v>2</v>
      </c>
      <c r="L975">
        <v>10.702</v>
      </c>
    </row>
    <row r="976" spans="1:18">
      <c r="A976" s="1" t="s">
        <v>225</v>
      </c>
      <c r="B976" s="1">
        <v>2019</v>
      </c>
      <c r="C976" s="2">
        <v>43485</v>
      </c>
      <c r="D976" s="1" t="s">
        <v>66</v>
      </c>
      <c r="E976" s="42" t="s">
        <v>535</v>
      </c>
      <c r="F976" s="68">
        <v>2</v>
      </c>
      <c r="G976" t="s">
        <v>757</v>
      </c>
      <c r="H976" t="s">
        <v>82</v>
      </c>
      <c r="J976">
        <v>10</v>
      </c>
      <c r="K976">
        <v>1</v>
      </c>
      <c r="L976">
        <v>10.659000000000001</v>
      </c>
    </row>
    <row r="977" spans="1:12">
      <c r="A977" s="1" t="s">
        <v>225</v>
      </c>
      <c r="B977" s="1">
        <v>2019</v>
      </c>
      <c r="C977" s="2">
        <v>43485</v>
      </c>
      <c r="D977" s="1" t="s">
        <v>66</v>
      </c>
      <c r="E977" s="42" t="s">
        <v>535</v>
      </c>
      <c r="F977" s="68">
        <v>2</v>
      </c>
      <c r="G977" t="s">
        <v>1727</v>
      </c>
      <c r="H977" t="s">
        <v>198</v>
      </c>
      <c r="J977">
        <v>25</v>
      </c>
      <c r="K977">
        <v>2</v>
      </c>
      <c r="L977">
        <v>10.815000000000001</v>
      </c>
    </row>
    <row r="978" spans="1:12">
      <c r="A978" s="1" t="s">
        <v>225</v>
      </c>
      <c r="B978" s="1">
        <v>2019</v>
      </c>
      <c r="C978" s="2">
        <v>43485</v>
      </c>
      <c r="D978" s="1" t="s">
        <v>66</v>
      </c>
      <c r="E978" s="42" t="s">
        <v>535</v>
      </c>
      <c r="F978">
        <v>3</v>
      </c>
      <c r="G978" t="s">
        <v>201</v>
      </c>
      <c r="H978" t="s">
        <v>39</v>
      </c>
      <c r="J978">
        <v>7</v>
      </c>
      <c r="K978">
        <v>1</v>
      </c>
      <c r="L978">
        <v>10.23</v>
      </c>
    </row>
    <row r="979" spans="1:12">
      <c r="A979" s="1" t="s">
        <v>225</v>
      </c>
      <c r="B979" s="1">
        <v>2019</v>
      </c>
      <c r="C979" s="2">
        <v>43485</v>
      </c>
      <c r="D979" s="1" t="s">
        <v>66</v>
      </c>
      <c r="E979" s="42" t="s">
        <v>535</v>
      </c>
      <c r="F979">
        <v>3</v>
      </c>
      <c r="G979" t="s">
        <v>134</v>
      </c>
      <c r="H979" t="s">
        <v>216</v>
      </c>
      <c r="J979">
        <v>24</v>
      </c>
      <c r="K979">
        <v>2</v>
      </c>
      <c r="L979">
        <v>10.445</v>
      </c>
    </row>
    <row r="980" spans="1:12">
      <c r="A980" s="1" t="s">
        <v>225</v>
      </c>
      <c r="B980" s="1">
        <v>2019</v>
      </c>
      <c r="C980" s="2">
        <v>43485</v>
      </c>
      <c r="D980" s="1" t="s">
        <v>66</v>
      </c>
      <c r="E980" s="42" t="s">
        <v>535</v>
      </c>
      <c r="F980">
        <v>4</v>
      </c>
      <c r="G980" t="s">
        <v>257</v>
      </c>
      <c r="H980" t="s">
        <v>31</v>
      </c>
      <c r="J980">
        <v>8</v>
      </c>
      <c r="K980">
        <v>1</v>
      </c>
      <c r="L980">
        <v>10.500999999999999</v>
      </c>
    </row>
    <row r="981" spans="1:12">
      <c r="A981" s="1" t="s">
        <v>225</v>
      </c>
      <c r="B981" s="1">
        <v>2019</v>
      </c>
      <c r="C981" s="2">
        <v>43485</v>
      </c>
      <c r="D981" s="1" t="s">
        <v>66</v>
      </c>
      <c r="E981" s="42" t="s">
        <v>535</v>
      </c>
      <c r="F981">
        <v>4</v>
      </c>
      <c r="G981" t="s">
        <v>209</v>
      </c>
      <c r="H981" t="s">
        <v>198</v>
      </c>
      <c r="J981">
        <v>23</v>
      </c>
      <c r="K981">
        <v>2</v>
      </c>
      <c r="L981">
        <v>10.548</v>
      </c>
    </row>
    <row r="982" spans="1:12">
      <c r="A982" s="1" t="s">
        <v>225</v>
      </c>
      <c r="B982" s="1">
        <v>2019</v>
      </c>
      <c r="C982" s="2">
        <v>43485</v>
      </c>
      <c r="D982" s="1" t="s">
        <v>66</v>
      </c>
      <c r="E982" s="42" t="s">
        <v>535</v>
      </c>
      <c r="F982">
        <v>5</v>
      </c>
      <c r="G982" t="s">
        <v>213</v>
      </c>
      <c r="H982" t="s">
        <v>42</v>
      </c>
      <c r="J982">
        <v>11</v>
      </c>
      <c r="K982">
        <v>1</v>
      </c>
      <c r="L982">
        <v>10.464</v>
      </c>
    </row>
    <row r="983" spans="1:12">
      <c r="A983" s="1" t="s">
        <v>225</v>
      </c>
      <c r="B983" s="1">
        <v>2019</v>
      </c>
      <c r="C983" s="2">
        <v>43485</v>
      </c>
      <c r="D983" s="1" t="s">
        <v>66</v>
      </c>
      <c r="E983" s="42" t="s">
        <v>535</v>
      </c>
      <c r="F983">
        <v>5</v>
      </c>
      <c r="G983" t="s">
        <v>208</v>
      </c>
      <c r="H983" t="s">
        <v>58</v>
      </c>
      <c r="J983">
        <v>22</v>
      </c>
      <c r="K983">
        <v>2</v>
      </c>
      <c r="L983">
        <v>10.513</v>
      </c>
    </row>
    <row r="984" spans="1:12">
      <c r="A984" s="1" t="s">
        <v>225</v>
      </c>
      <c r="B984" s="1">
        <v>2019</v>
      </c>
      <c r="C984" s="2">
        <v>43485</v>
      </c>
      <c r="D984" s="1" t="s">
        <v>66</v>
      </c>
      <c r="E984" s="42" t="s">
        <v>535</v>
      </c>
      <c r="F984">
        <v>6</v>
      </c>
      <c r="G984" t="s">
        <v>183</v>
      </c>
      <c r="H984" t="s">
        <v>33</v>
      </c>
      <c r="J984">
        <v>12</v>
      </c>
      <c r="K984">
        <v>1</v>
      </c>
      <c r="L984">
        <v>10.462999999999999</v>
      </c>
    </row>
    <row r="985" spans="1:12">
      <c r="A985" s="1" t="s">
        <v>225</v>
      </c>
      <c r="B985" s="1">
        <v>2019</v>
      </c>
      <c r="C985" s="2">
        <v>43485</v>
      </c>
      <c r="D985" s="1" t="s">
        <v>66</v>
      </c>
      <c r="E985" s="42" t="s">
        <v>535</v>
      </c>
      <c r="F985">
        <v>6</v>
      </c>
      <c r="G985" t="s">
        <v>248</v>
      </c>
      <c r="H985" t="s">
        <v>3099</v>
      </c>
      <c r="J985">
        <v>21</v>
      </c>
      <c r="K985">
        <v>2</v>
      </c>
      <c r="L985">
        <v>10.665999999999999</v>
      </c>
    </row>
    <row r="986" spans="1:12">
      <c r="A986" s="1" t="s">
        <v>225</v>
      </c>
      <c r="B986" s="1">
        <v>2019</v>
      </c>
      <c r="C986" s="2">
        <v>43485</v>
      </c>
      <c r="D986" s="1" t="s">
        <v>66</v>
      </c>
      <c r="E986" s="42" t="s">
        <v>535</v>
      </c>
      <c r="F986">
        <v>7</v>
      </c>
      <c r="G986" t="s">
        <v>1689</v>
      </c>
      <c r="H986" t="s">
        <v>37</v>
      </c>
      <c r="J986">
        <v>13</v>
      </c>
      <c r="K986">
        <v>1</v>
      </c>
      <c r="L986">
        <v>10.420999999999999</v>
      </c>
    </row>
    <row r="987" spans="1:12">
      <c r="A987" s="1" t="s">
        <v>225</v>
      </c>
      <c r="B987" s="1">
        <v>2019</v>
      </c>
      <c r="C987" s="2">
        <v>43485</v>
      </c>
      <c r="D987" s="1" t="s">
        <v>66</v>
      </c>
      <c r="E987" s="42" t="s">
        <v>535</v>
      </c>
      <c r="F987">
        <v>7</v>
      </c>
      <c r="G987" t="s">
        <v>1641</v>
      </c>
      <c r="H987" t="s">
        <v>58</v>
      </c>
      <c r="J987">
        <v>20</v>
      </c>
      <c r="K987">
        <v>2</v>
      </c>
      <c r="L987">
        <v>10.786</v>
      </c>
    </row>
    <row r="988" spans="1:12">
      <c r="A988" s="1" t="s">
        <v>225</v>
      </c>
      <c r="B988" s="1">
        <v>2019</v>
      </c>
      <c r="C988" s="2">
        <v>43485</v>
      </c>
      <c r="D988" s="1" t="s">
        <v>66</v>
      </c>
      <c r="E988" s="42" t="s">
        <v>535</v>
      </c>
      <c r="F988">
        <v>8</v>
      </c>
      <c r="G988" t="s">
        <v>193</v>
      </c>
      <c r="H988" t="s">
        <v>31</v>
      </c>
      <c r="J988">
        <v>14</v>
      </c>
      <c r="K988">
        <v>1</v>
      </c>
      <c r="L988">
        <v>10.555999999999999</v>
      </c>
    </row>
    <row r="989" spans="1:12">
      <c r="A989" s="1" t="s">
        <v>225</v>
      </c>
      <c r="B989" s="1">
        <v>2019</v>
      </c>
      <c r="C989" s="2">
        <v>43485</v>
      </c>
      <c r="D989" s="1" t="s">
        <v>66</v>
      </c>
      <c r="E989" s="42" t="s">
        <v>535</v>
      </c>
      <c r="F989">
        <v>8</v>
      </c>
      <c r="G989" t="s">
        <v>287</v>
      </c>
      <c r="H989" t="s">
        <v>227</v>
      </c>
      <c r="J989">
        <v>19</v>
      </c>
      <c r="K989">
        <v>2</v>
      </c>
      <c r="L989">
        <v>10.607999999999999</v>
      </c>
    </row>
    <row r="990" spans="1:12">
      <c r="A990" s="1" t="s">
        <v>225</v>
      </c>
      <c r="B990" s="1">
        <v>2019</v>
      </c>
      <c r="C990" s="2">
        <v>43485</v>
      </c>
      <c r="D990" s="1" t="s">
        <v>66</v>
      </c>
      <c r="E990" s="42" t="s">
        <v>535</v>
      </c>
      <c r="F990">
        <v>9</v>
      </c>
      <c r="G990" t="s">
        <v>782</v>
      </c>
      <c r="H990" t="s">
        <v>46</v>
      </c>
      <c r="J990">
        <v>16</v>
      </c>
      <c r="K990">
        <v>1</v>
      </c>
      <c r="L990">
        <v>10.609</v>
      </c>
    </row>
    <row r="991" spans="1:12">
      <c r="A991" s="1" t="s">
        <v>225</v>
      </c>
      <c r="B991" s="1">
        <v>2019</v>
      </c>
      <c r="C991" s="2">
        <v>43485</v>
      </c>
      <c r="D991" s="1" t="s">
        <v>66</v>
      </c>
      <c r="E991" s="42" t="s">
        <v>535</v>
      </c>
      <c r="F991">
        <v>9</v>
      </c>
      <c r="G991" t="s">
        <v>41</v>
      </c>
      <c r="H991" t="s">
        <v>42</v>
      </c>
      <c r="J991">
        <v>17</v>
      </c>
      <c r="K991">
        <v>2</v>
      </c>
      <c r="L991">
        <v>10.667</v>
      </c>
    </row>
    <row r="992" spans="1:12">
      <c r="A992" s="1" t="s">
        <v>225</v>
      </c>
      <c r="B992" s="1">
        <v>2019</v>
      </c>
      <c r="C992" s="2">
        <v>43485</v>
      </c>
      <c r="D992" s="1" t="s">
        <v>66</v>
      </c>
      <c r="E992" s="42" t="s">
        <v>535</v>
      </c>
      <c r="F992">
        <v>10</v>
      </c>
      <c r="G992" t="s">
        <v>59</v>
      </c>
      <c r="H992" t="s">
        <v>37</v>
      </c>
      <c r="J992">
        <v>15</v>
      </c>
      <c r="K992">
        <v>1</v>
      </c>
      <c r="L992">
        <v>10.279</v>
      </c>
    </row>
    <row r="993" spans="1:12">
      <c r="A993" s="1" t="s">
        <v>225</v>
      </c>
      <c r="B993" s="1">
        <v>2019</v>
      </c>
      <c r="C993" s="2">
        <v>43485</v>
      </c>
      <c r="D993" s="1" t="s">
        <v>66</v>
      </c>
      <c r="E993" s="42" t="s">
        <v>535</v>
      </c>
      <c r="F993">
        <v>10</v>
      </c>
      <c r="G993" t="s">
        <v>93</v>
      </c>
      <c r="H993" t="s">
        <v>52</v>
      </c>
      <c r="J993">
        <v>18</v>
      </c>
      <c r="K993">
        <v>2</v>
      </c>
      <c r="L993">
        <v>10.315</v>
      </c>
    </row>
    <row r="994" spans="1:12">
      <c r="A994" s="1" t="s">
        <v>225</v>
      </c>
      <c r="B994" s="1">
        <v>2019</v>
      </c>
      <c r="C994" s="2">
        <v>43485</v>
      </c>
      <c r="D994" s="1" t="s">
        <v>66</v>
      </c>
      <c r="E994" s="42" t="s">
        <v>538</v>
      </c>
      <c r="F994">
        <v>1</v>
      </c>
      <c r="G994" t="s">
        <v>202</v>
      </c>
      <c r="H994" t="s">
        <v>46</v>
      </c>
      <c r="J994">
        <v>2</v>
      </c>
      <c r="K994">
        <v>1</v>
      </c>
      <c r="L994">
        <v>10.193</v>
      </c>
    </row>
    <row r="995" spans="1:12">
      <c r="A995" s="1" t="s">
        <v>225</v>
      </c>
      <c r="B995" s="1">
        <v>2019</v>
      </c>
      <c r="C995" s="2">
        <v>43485</v>
      </c>
      <c r="D995" s="1" t="s">
        <v>66</v>
      </c>
      <c r="E995" s="42" t="s">
        <v>538</v>
      </c>
      <c r="F995">
        <v>1</v>
      </c>
      <c r="G995" t="s">
        <v>59</v>
      </c>
      <c r="H995" t="s">
        <v>37</v>
      </c>
      <c r="J995">
        <v>15</v>
      </c>
      <c r="K995">
        <v>2</v>
      </c>
      <c r="L995">
        <v>10.260999999999999</v>
      </c>
    </row>
    <row r="996" spans="1:12">
      <c r="A996" s="1" t="s">
        <v>225</v>
      </c>
      <c r="B996" s="1">
        <v>2019</v>
      </c>
      <c r="C996" s="2">
        <v>43485</v>
      </c>
      <c r="D996" s="1" t="s">
        <v>66</v>
      </c>
      <c r="E996" s="42" t="s">
        <v>538</v>
      </c>
      <c r="F996">
        <v>2</v>
      </c>
      <c r="G996" t="s">
        <v>242</v>
      </c>
      <c r="H996" t="s">
        <v>102</v>
      </c>
      <c r="J996">
        <v>1</v>
      </c>
      <c r="K996">
        <v>1</v>
      </c>
      <c r="L996">
        <v>10.363</v>
      </c>
    </row>
    <row r="997" spans="1:12">
      <c r="A997" s="1" t="s">
        <v>225</v>
      </c>
      <c r="B997" s="1">
        <v>2019</v>
      </c>
      <c r="C997" s="2">
        <v>43485</v>
      </c>
      <c r="D997" s="1" t="s">
        <v>66</v>
      </c>
      <c r="E997" s="42" t="s">
        <v>538</v>
      </c>
      <c r="F997">
        <v>2</v>
      </c>
      <c r="G997" t="s">
        <v>782</v>
      </c>
      <c r="H997" t="s">
        <v>46</v>
      </c>
      <c r="J997">
        <v>16</v>
      </c>
      <c r="K997">
        <v>2</v>
      </c>
      <c r="L997">
        <v>10.865</v>
      </c>
    </row>
    <row r="998" spans="1:12">
      <c r="A998" s="1" t="s">
        <v>225</v>
      </c>
      <c r="B998" s="1">
        <v>2019</v>
      </c>
      <c r="C998" s="2">
        <v>43485</v>
      </c>
      <c r="D998" s="1" t="s">
        <v>66</v>
      </c>
      <c r="E998" s="42" t="s">
        <v>538</v>
      </c>
      <c r="F998">
        <v>3</v>
      </c>
      <c r="G998" t="s">
        <v>286</v>
      </c>
      <c r="H998" t="s">
        <v>102</v>
      </c>
      <c r="J998">
        <v>5</v>
      </c>
      <c r="K998">
        <v>1</v>
      </c>
      <c r="L998">
        <v>10.605</v>
      </c>
    </row>
    <row r="999" spans="1:12">
      <c r="A999" s="1" t="s">
        <v>225</v>
      </c>
      <c r="B999" s="1">
        <v>2019</v>
      </c>
      <c r="C999" s="2">
        <v>43485</v>
      </c>
      <c r="D999" s="1" t="s">
        <v>66</v>
      </c>
      <c r="E999" s="42" t="s">
        <v>538</v>
      </c>
      <c r="F999">
        <v>3</v>
      </c>
      <c r="G999" t="s">
        <v>193</v>
      </c>
      <c r="H999" t="s">
        <v>31</v>
      </c>
      <c r="J999">
        <v>14</v>
      </c>
      <c r="K999">
        <v>2</v>
      </c>
      <c r="L999">
        <v>11.217000000000001</v>
      </c>
    </row>
    <row r="1000" spans="1:12">
      <c r="A1000" s="1" t="s">
        <v>225</v>
      </c>
      <c r="B1000" s="1">
        <v>2019</v>
      </c>
      <c r="C1000" s="2">
        <v>43485</v>
      </c>
      <c r="D1000" s="1" t="s">
        <v>66</v>
      </c>
      <c r="E1000" s="42" t="s">
        <v>538</v>
      </c>
      <c r="F1000">
        <v>4</v>
      </c>
      <c r="G1000" t="s">
        <v>129</v>
      </c>
      <c r="H1000" t="s">
        <v>35</v>
      </c>
      <c r="J1000">
        <v>6</v>
      </c>
      <c r="K1000">
        <v>1</v>
      </c>
      <c r="L1000">
        <v>10.4</v>
      </c>
    </row>
    <row r="1001" spans="1:12">
      <c r="A1001" s="1" t="s">
        <v>225</v>
      </c>
      <c r="B1001" s="1">
        <v>2019</v>
      </c>
      <c r="C1001" s="2">
        <v>43485</v>
      </c>
      <c r="D1001" s="1" t="s">
        <v>66</v>
      </c>
      <c r="E1001" s="42" t="s">
        <v>538</v>
      </c>
      <c r="F1001">
        <v>4</v>
      </c>
      <c r="G1001" t="s">
        <v>1689</v>
      </c>
      <c r="H1001" t="s">
        <v>37</v>
      </c>
      <c r="J1001">
        <v>13</v>
      </c>
      <c r="K1001">
        <v>2</v>
      </c>
      <c r="L1001">
        <v>10.852</v>
      </c>
    </row>
    <row r="1002" spans="1:12">
      <c r="A1002" s="1" t="s">
        <v>225</v>
      </c>
      <c r="B1002" s="1">
        <v>2019</v>
      </c>
      <c r="C1002" s="2">
        <v>43485</v>
      </c>
      <c r="D1002" s="1" t="s">
        <v>66</v>
      </c>
      <c r="E1002" s="42" t="s">
        <v>538</v>
      </c>
      <c r="F1002">
        <v>5</v>
      </c>
      <c r="G1002" t="s">
        <v>1635</v>
      </c>
      <c r="H1002" t="s">
        <v>35</v>
      </c>
      <c r="J1002">
        <v>4</v>
      </c>
      <c r="K1002">
        <v>1</v>
      </c>
      <c r="L1002">
        <v>10.039</v>
      </c>
    </row>
    <row r="1003" spans="1:12">
      <c r="A1003" s="1" t="s">
        <v>225</v>
      </c>
      <c r="B1003" s="1">
        <v>2019</v>
      </c>
      <c r="C1003" s="2">
        <v>43485</v>
      </c>
      <c r="D1003" s="1" t="s">
        <v>66</v>
      </c>
      <c r="E1003" s="42" t="s">
        <v>538</v>
      </c>
      <c r="F1003">
        <v>5</v>
      </c>
      <c r="G1003" t="s">
        <v>183</v>
      </c>
      <c r="H1003" t="s">
        <v>33</v>
      </c>
      <c r="J1003">
        <v>12</v>
      </c>
      <c r="K1003">
        <v>2</v>
      </c>
      <c r="L1003">
        <v>10.125</v>
      </c>
    </row>
    <row r="1004" spans="1:12">
      <c r="A1004" s="1" t="s">
        <v>225</v>
      </c>
      <c r="B1004" s="1">
        <v>2019</v>
      </c>
      <c r="C1004" s="2">
        <v>43485</v>
      </c>
      <c r="D1004" s="1" t="s">
        <v>66</v>
      </c>
      <c r="E1004" s="42" t="s">
        <v>538</v>
      </c>
      <c r="F1004">
        <v>6</v>
      </c>
      <c r="G1004" t="s">
        <v>755</v>
      </c>
      <c r="H1004" t="s">
        <v>27</v>
      </c>
      <c r="J1004">
        <v>3</v>
      </c>
      <c r="K1004">
        <v>1</v>
      </c>
      <c r="L1004">
        <v>10.243</v>
      </c>
    </row>
    <row r="1005" spans="1:12">
      <c r="A1005" s="1" t="s">
        <v>225</v>
      </c>
      <c r="B1005" s="1">
        <v>2019</v>
      </c>
      <c r="C1005" s="2">
        <v>43485</v>
      </c>
      <c r="D1005" s="1" t="s">
        <v>66</v>
      </c>
      <c r="E1005" s="42" t="s">
        <v>538</v>
      </c>
      <c r="F1005">
        <v>6</v>
      </c>
      <c r="G1005" t="s">
        <v>213</v>
      </c>
      <c r="H1005" t="s">
        <v>42</v>
      </c>
      <c r="J1005">
        <v>11</v>
      </c>
      <c r="K1005">
        <v>2</v>
      </c>
      <c r="L1005">
        <v>10.328000000000001</v>
      </c>
    </row>
    <row r="1006" spans="1:12">
      <c r="A1006" s="1" t="s">
        <v>225</v>
      </c>
      <c r="B1006" s="1">
        <v>2019</v>
      </c>
      <c r="C1006" s="2">
        <v>43485</v>
      </c>
      <c r="D1006" s="1" t="s">
        <v>66</v>
      </c>
      <c r="E1006" s="42" t="s">
        <v>538</v>
      </c>
      <c r="F1006">
        <v>7</v>
      </c>
      <c r="G1006" t="s">
        <v>257</v>
      </c>
      <c r="H1006" t="s">
        <v>31</v>
      </c>
      <c r="J1006">
        <v>8</v>
      </c>
      <c r="K1006">
        <v>1</v>
      </c>
      <c r="L1006">
        <v>10.284000000000001</v>
      </c>
    </row>
    <row r="1007" spans="1:12">
      <c r="A1007" s="1" t="s">
        <v>225</v>
      </c>
      <c r="B1007" s="1">
        <v>2019</v>
      </c>
      <c r="C1007" s="2">
        <v>43485</v>
      </c>
      <c r="D1007" s="1" t="s">
        <v>66</v>
      </c>
      <c r="E1007" s="42" t="s">
        <v>538</v>
      </c>
      <c r="F1007">
        <v>7</v>
      </c>
      <c r="G1007" t="s">
        <v>1640</v>
      </c>
      <c r="H1007" t="s">
        <v>27</v>
      </c>
      <c r="J1007">
        <v>9</v>
      </c>
      <c r="K1007">
        <v>2</v>
      </c>
      <c r="L1007">
        <v>10.375</v>
      </c>
    </row>
    <row r="1008" spans="1:12">
      <c r="A1008" s="1" t="s">
        <v>225</v>
      </c>
      <c r="B1008" s="1">
        <v>2019</v>
      </c>
      <c r="C1008" s="2">
        <v>43485</v>
      </c>
      <c r="D1008" s="1" t="s">
        <v>66</v>
      </c>
      <c r="E1008" s="42" t="s">
        <v>538</v>
      </c>
      <c r="F1008">
        <v>8</v>
      </c>
      <c r="G1008" t="s">
        <v>201</v>
      </c>
      <c r="H1008" t="s">
        <v>39</v>
      </c>
      <c r="J1008">
        <v>7</v>
      </c>
      <c r="K1008">
        <v>1</v>
      </c>
      <c r="L1008">
        <v>10.346</v>
      </c>
    </row>
    <row r="1009" spans="1:18">
      <c r="A1009" s="1" t="s">
        <v>225</v>
      </c>
      <c r="B1009" s="1">
        <v>2019</v>
      </c>
      <c r="C1009" s="2">
        <v>43485</v>
      </c>
      <c r="D1009" s="1" t="s">
        <v>66</v>
      </c>
      <c r="E1009" s="42" t="s">
        <v>538</v>
      </c>
      <c r="F1009">
        <v>8</v>
      </c>
      <c r="G1009" t="s">
        <v>757</v>
      </c>
      <c r="H1009" t="s">
        <v>82</v>
      </c>
      <c r="J1009">
        <v>10</v>
      </c>
      <c r="K1009">
        <v>2</v>
      </c>
      <c r="L1009">
        <v>10.37</v>
      </c>
    </row>
    <row r="1010" spans="1:18">
      <c r="A1010" s="1" t="s">
        <v>225</v>
      </c>
      <c r="B1010" s="1">
        <v>2019</v>
      </c>
      <c r="C1010" s="2">
        <v>43485</v>
      </c>
      <c r="D1010" s="1" t="s">
        <v>66</v>
      </c>
      <c r="E1010" s="42" t="s">
        <v>539</v>
      </c>
      <c r="F1010">
        <v>1</v>
      </c>
      <c r="G1010" t="s">
        <v>202</v>
      </c>
      <c r="H1010" t="s">
        <v>46</v>
      </c>
      <c r="J1010">
        <v>2</v>
      </c>
      <c r="K1010">
        <v>1</v>
      </c>
      <c r="L1010">
        <v>10.205</v>
      </c>
      <c r="N1010">
        <v>1</v>
      </c>
      <c r="O1010">
        <v>10.236000000000001</v>
      </c>
    </row>
    <row r="1011" spans="1:18">
      <c r="A1011" s="1" t="s">
        <v>225</v>
      </c>
      <c r="B1011" s="1">
        <v>2019</v>
      </c>
      <c r="C1011" s="2">
        <v>43485</v>
      </c>
      <c r="D1011" s="1" t="s">
        <v>66</v>
      </c>
      <c r="E1011" s="42" t="s">
        <v>539</v>
      </c>
      <c r="F1011">
        <v>1</v>
      </c>
      <c r="G1011" t="s">
        <v>201</v>
      </c>
      <c r="H1011" t="s">
        <v>39</v>
      </c>
      <c r="J1011">
        <v>7</v>
      </c>
      <c r="K1011">
        <v>2</v>
      </c>
      <c r="L1011">
        <v>10.427</v>
      </c>
      <c r="N1011">
        <v>2</v>
      </c>
      <c r="O1011">
        <v>10.302000000000001</v>
      </c>
    </row>
    <row r="1012" spans="1:18">
      <c r="A1012" s="1" t="s">
        <v>225</v>
      </c>
      <c r="B1012" s="1">
        <v>2019</v>
      </c>
      <c r="C1012" s="2">
        <v>43485</v>
      </c>
      <c r="D1012" s="1" t="s">
        <v>66</v>
      </c>
      <c r="E1012" s="42" t="s">
        <v>539</v>
      </c>
      <c r="F1012">
        <v>2</v>
      </c>
      <c r="G1012" t="s">
        <v>242</v>
      </c>
      <c r="H1012" t="s">
        <v>102</v>
      </c>
      <c r="J1012">
        <v>1</v>
      </c>
      <c r="K1012">
        <v>1</v>
      </c>
      <c r="L1012">
        <v>10.4</v>
      </c>
      <c r="N1012">
        <v>1</v>
      </c>
      <c r="O1012">
        <v>10.148</v>
      </c>
    </row>
    <row r="1013" spans="1:18">
      <c r="A1013" s="1" t="s">
        <v>225</v>
      </c>
      <c r="B1013" s="1">
        <v>2019</v>
      </c>
      <c r="C1013" s="2">
        <v>43485</v>
      </c>
      <c r="D1013" s="1" t="s">
        <v>66</v>
      </c>
      <c r="E1013" s="42" t="s">
        <v>539</v>
      </c>
      <c r="F1013">
        <v>2</v>
      </c>
      <c r="G1013" t="s">
        <v>257</v>
      </c>
      <c r="H1013" t="s">
        <v>31</v>
      </c>
      <c r="J1013">
        <v>8</v>
      </c>
      <c r="K1013">
        <v>2</v>
      </c>
      <c r="L1013">
        <v>10.776</v>
      </c>
      <c r="N1013">
        <v>2</v>
      </c>
      <c r="O1013">
        <v>10.815</v>
      </c>
    </row>
    <row r="1014" spans="1:18">
      <c r="A1014" s="1" t="s">
        <v>225</v>
      </c>
      <c r="B1014" s="1">
        <v>2019</v>
      </c>
      <c r="C1014" s="2">
        <v>43485</v>
      </c>
      <c r="D1014" s="1" t="s">
        <v>66</v>
      </c>
      <c r="E1014" s="42" t="s">
        <v>539</v>
      </c>
      <c r="F1014">
        <v>3</v>
      </c>
      <c r="G1014" t="s">
        <v>755</v>
      </c>
      <c r="H1014" t="s">
        <v>27</v>
      </c>
      <c r="J1014">
        <v>3</v>
      </c>
      <c r="K1014">
        <v>1</v>
      </c>
      <c r="L1014">
        <v>10.179</v>
      </c>
      <c r="N1014">
        <v>2</v>
      </c>
      <c r="O1014">
        <v>10.407999999999999</v>
      </c>
      <c r="Q1014">
        <v>1</v>
      </c>
      <c r="R1014">
        <v>10.420999999999999</v>
      </c>
    </row>
    <row r="1015" spans="1:18">
      <c r="A1015" s="1" t="s">
        <v>225</v>
      </c>
      <c r="B1015" s="1">
        <v>2019</v>
      </c>
      <c r="C1015" s="2">
        <v>43485</v>
      </c>
      <c r="D1015" s="1" t="s">
        <v>66</v>
      </c>
      <c r="E1015" s="42" t="s">
        <v>539</v>
      </c>
      <c r="F1015">
        <v>3</v>
      </c>
      <c r="G1015" t="s">
        <v>286</v>
      </c>
      <c r="H1015" t="s">
        <v>102</v>
      </c>
      <c r="J1015">
        <v>5</v>
      </c>
      <c r="K1015">
        <v>2</v>
      </c>
      <c r="L1015">
        <v>10.319000000000001</v>
      </c>
      <c r="N1015">
        <v>1</v>
      </c>
      <c r="O1015">
        <v>10.314</v>
      </c>
      <c r="Q1015">
        <v>2</v>
      </c>
      <c r="R1015">
        <v>10.433</v>
      </c>
    </row>
    <row r="1016" spans="1:18">
      <c r="A1016" s="1" t="s">
        <v>225</v>
      </c>
      <c r="B1016" s="1">
        <v>2019</v>
      </c>
      <c r="C1016" s="2">
        <v>43485</v>
      </c>
      <c r="D1016" s="1" t="s">
        <v>66</v>
      </c>
      <c r="E1016" s="42" t="s">
        <v>539</v>
      </c>
      <c r="F1016">
        <v>4</v>
      </c>
      <c r="G1016" t="s">
        <v>1635</v>
      </c>
      <c r="H1016" t="s">
        <v>35</v>
      </c>
      <c r="J1016">
        <v>4</v>
      </c>
      <c r="K1016">
        <v>2</v>
      </c>
      <c r="L1016">
        <v>10.256</v>
      </c>
      <c r="N1016">
        <v>1</v>
      </c>
      <c r="O1016">
        <v>10.048</v>
      </c>
      <c r="Q1016">
        <v>1</v>
      </c>
      <c r="R1016">
        <v>10.555</v>
      </c>
    </row>
    <row r="1017" spans="1:18">
      <c r="A1017" s="1" t="s">
        <v>225</v>
      </c>
      <c r="B1017" s="1">
        <v>2019</v>
      </c>
      <c r="C1017" s="2">
        <v>43485</v>
      </c>
      <c r="D1017" s="1" t="s">
        <v>66</v>
      </c>
      <c r="E1017" s="42" t="s">
        <v>539</v>
      </c>
      <c r="F1017">
        <v>4</v>
      </c>
      <c r="G1017" t="s">
        <v>129</v>
      </c>
      <c r="H1017" t="s">
        <v>35</v>
      </c>
      <c r="J1017">
        <v>6</v>
      </c>
      <c r="K1017">
        <v>1</v>
      </c>
      <c r="L1017">
        <v>10.052</v>
      </c>
      <c r="N1017">
        <v>2</v>
      </c>
      <c r="O1017">
        <v>10.083</v>
      </c>
      <c r="Q1017">
        <v>2</v>
      </c>
      <c r="R1017">
        <v>10.935</v>
      </c>
    </row>
    <row r="1018" spans="1:18">
      <c r="A1018" s="1" t="s">
        <v>225</v>
      </c>
      <c r="B1018" s="1">
        <v>2019</v>
      </c>
      <c r="C1018" s="2">
        <v>43485</v>
      </c>
      <c r="D1018" s="1" t="s">
        <v>66</v>
      </c>
      <c r="E1018" s="42" t="s">
        <v>540</v>
      </c>
      <c r="F1018">
        <v>1</v>
      </c>
      <c r="G1018" t="s">
        <v>202</v>
      </c>
      <c r="H1018" t="s">
        <v>46</v>
      </c>
      <c r="J1018">
        <v>2</v>
      </c>
      <c r="K1018">
        <v>1</v>
      </c>
      <c r="L1018">
        <v>10.132</v>
      </c>
      <c r="N1018">
        <v>1</v>
      </c>
      <c r="O1018">
        <v>10.355</v>
      </c>
    </row>
    <row r="1019" spans="1:18">
      <c r="A1019" s="1" t="s">
        <v>225</v>
      </c>
      <c r="B1019" s="1">
        <v>2019</v>
      </c>
      <c r="C1019" s="2">
        <v>43485</v>
      </c>
      <c r="D1019" s="1" t="s">
        <v>66</v>
      </c>
      <c r="E1019" s="42" t="s">
        <v>540</v>
      </c>
      <c r="F1019">
        <v>1</v>
      </c>
      <c r="G1019" t="s">
        <v>1635</v>
      </c>
      <c r="H1019" t="s">
        <v>35</v>
      </c>
      <c r="J1019">
        <v>4</v>
      </c>
      <c r="K1019">
        <v>2</v>
      </c>
      <c r="L1019">
        <v>10.148</v>
      </c>
      <c r="N1019">
        <v>2</v>
      </c>
      <c r="O1019">
        <v>10.369</v>
      </c>
    </row>
    <row r="1020" spans="1:18">
      <c r="A1020" s="1" t="s">
        <v>225</v>
      </c>
      <c r="B1020" s="1">
        <v>2019</v>
      </c>
      <c r="C1020" s="2">
        <v>43485</v>
      </c>
      <c r="D1020" s="1" t="s">
        <v>66</v>
      </c>
      <c r="E1020" s="42" t="s">
        <v>540</v>
      </c>
      <c r="F1020">
        <v>2</v>
      </c>
      <c r="G1020" t="s">
        <v>242</v>
      </c>
      <c r="H1020" t="s">
        <v>102</v>
      </c>
      <c r="J1020">
        <v>1</v>
      </c>
      <c r="K1020">
        <v>1</v>
      </c>
      <c r="L1020">
        <v>10.361000000000001</v>
      </c>
      <c r="N1020">
        <v>1</v>
      </c>
      <c r="O1020">
        <v>10.077999999999999</v>
      </c>
    </row>
    <row r="1021" spans="1:18">
      <c r="A1021" s="1" t="s">
        <v>225</v>
      </c>
      <c r="B1021" s="1">
        <v>2019</v>
      </c>
      <c r="C1021" s="2">
        <v>43485</v>
      </c>
      <c r="D1021" s="1" t="s">
        <v>66</v>
      </c>
      <c r="E1021" s="42" t="s">
        <v>540</v>
      </c>
      <c r="F1021">
        <v>2</v>
      </c>
      <c r="G1021" t="s">
        <v>755</v>
      </c>
      <c r="H1021" t="s">
        <v>27</v>
      </c>
      <c r="J1021">
        <v>3</v>
      </c>
      <c r="K1021">
        <v>2</v>
      </c>
      <c r="L1021">
        <v>10.408000000000001</v>
      </c>
      <c r="N1021">
        <v>2</v>
      </c>
      <c r="O1021">
        <v>10.975</v>
      </c>
    </row>
    <row r="1022" spans="1:18">
      <c r="A1022" s="1" t="s">
        <v>225</v>
      </c>
      <c r="B1022" s="1">
        <v>2019</v>
      </c>
      <c r="C1022" s="2">
        <v>43485</v>
      </c>
      <c r="D1022" s="1" t="s">
        <v>66</v>
      </c>
      <c r="E1022" s="42" t="s">
        <v>64</v>
      </c>
      <c r="F1022" t="s">
        <v>541</v>
      </c>
      <c r="G1022" t="s">
        <v>242</v>
      </c>
      <c r="H1022" t="s">
        <v>102</v>
      </c>
      <c r="J1022">
        <v>1</v>
      </c>
      <c r="K1022">
        <v>1</v>
      </c>
      <c r="L1022">
        <v>10.391</v>
      </c>
      <c r="N1022">
        <v>1</v>
      </c>
      <c r="O1022">
        <v>10.115</v>
      </c>
    </row>
    <row r="1023" spans="1:18">
      <c r="A1023" s="1" t="s">
        <v>225</v>
      </c>
      <c r="B1023" s="1">
        <v>2019</v>
      </c>
      <c r="C1023" s="2">
        <v>43485</v>
      </c>
      <c r="D1023" s="1" t="s">
        <v>66</v>
      </c>
      <c r="E1023" s="42" t="s">
        <v>64</v>
      </c>
      <c r="F1023" t="s">
        <v>541</v>
      </c>
      <c r="G1023" t="s">
        <v>202</v>
      </c>
      <c r="H1023" t="s">
        <v>46</v>
      </c>
      <c r="J1023">
        <v>2</v>
      </c>
      <c r="K1023">
        <v>2</v>
      </c>
      <c r="L1023">
        <v>10.736000000000001</v>
      </c>
      <c r="N1023">
        <v>2</v>
      </c>
      <c r="O1023">
        <v>10.222</v>
      </c>
    </row>
    <row r="1024" spans="1:18">
      <c r="A1024" s="1" t="s">
        <v>225</v>
      </c>
      <c r="B1024" s="1">
        <v>2019</v>
      </c>
      <c r="C1024" s="2">
        <v>43485</v>
      </c>
      <c r="D1024" s="1" t="s">
        <v>66</v>
      </c>
      <c r="E1024" s="42" t="s">
        <v>64</v>
      </c>
      <c r="F1024" t="s">
        <v>542</v>
      </c>
      <c r="G1024" t="s">
        <v>755</v>
      </c>
      <c r="H1024" t="s">
        <v>27</v>
      </c>
      <c r="J1024">
        <v>3</v>
      </c>
      <c r="K1024">
        <v>1</v>
      </c>
      <c r="L1024">
        <v>10.298</v>
      </c>
      <c r="N1024">
        <v>2</v>
      </c>
      <c r="O1024">
        <v>10.282</v>
      </c>
      <c r="Q1024">
        <v>1</v>
      </c>
      <c r="R1024">
        <v>10.342000000000001</v>
      </c>
    </row>
    <row r="1025" spans="1:18">
      <c r="A1025" s="1" t="s">
        <v>225</v>
      </c>
      <c r="B1025" s="1">
        <v>2019</v>
      </c>
      <c r="C1025" s="2">
        <v>43485</v>
      </c>
      <c r="D1025" s="1" t="s">
        <v>66</v>
      </c>
      <c r="E1025" s="42" t="s">
        <v>64</v>
      </c>
      <c r="F1025" t="s">
        <v>542</v>
      </c>
      <c r="G1025" t="s">
        <v>1635</v>
      </c>
      <c r="H1025" t="s">
        <v>35</v>
      </c>
      <c r="J1025">
        <v>4</v>
      </c>
      <c r="K1025">
        <v>2</v>
      </c>
      <c r="L1025">
        <v>10.385999999999999</v>
      </c>
      <c r="N1025">
        <v>1</v>
      </c>
      <c r="O1025">
        <v>10.259</v>
      </c>
      <c r="Q1025">
        <v>2</v>
      </c>
      <c r="R1025">
        <v>10.476000000000001</v>
      </c>
    </row>
    <row r="1026" spans="1:18">
      <c r="A1026" s="4" t="s">
        <v>288</v>
      </c>
      <c r="B1026" s="4">
        <v>2018</v>
      </c>
      <c r="C1026" s="5">
        <v>43450</v>
      </c>
      <c r="D1026" s="4" t="s">
        <v>66</v>
      </c>
      <c r="E1026" s="133" t="s">
        <v>535</v>
      </c>
      <c r="F1026">
        <v>1</v>
      </c>
      <c r="G1026" t="s">
        <v>112</v>
      </c>
      <c r="H1026" t="s">
        <v>75</v>
      </c>
      <c r="J1026">
        <v>4</v>
      </c>
      <c r="K1026">
        <v>1</v>
      </c>
      <c r="L1026">
        <v>10.236000000000001</v>
      </c>
    </row>
    <row r="1027" spans="1:18">
      <c r="A1027" s="4" t="s">
        <v>288</v>
      </c>
      <c r="B1027" s="4">
        <v>2018</v>
      </c>
      <c r="C1027" s="5">
        <v>43450</v>
      </c>
      <c r="D1027" s="4" t="s">
        <v>66</v>
      </c>
      <c r="E1027" s="133" t="s">
        <v>535</v>
      </c>
      <c r="F1027">
        <v>1</v>
      </c>
      <c r="G1027" t="s">
        <v>59</v>
      </c>
      <c r="H1027" t="s">
        <v>37</v>
      </c>
      <c r="J1027">
        <v>28</v>
      </c>
      <c r="K1027">
        <v>2</v>
      </c>
      <c r="L1027">
        <v>10.559000000000001</v>
      </c>
    </row>
    <row r="1028" spans="1:18">
      <c r="A1028" s="4" t="s">
        <v>288</v>
      </c>
      <c r="B1028" s="4">
        <v>2018</v>
      </c>
      <c r="C1028" s="5">
        <v>43450</v>
      </c>
      <c r="D1028" s="4" t="s">
        <v>66</v>
      </c>
      <c r="E1028" s="133" t="s">
        <v>535</v>
      </c>
      <c r="F1028">
        <v>2</v>
      </c>
      <c r="G1028" t="s">
        <v>756</v>
      </c>
      <c r="H1028" t="s">
        <v>109</v>
      </c>
      <c r="J1028">
        <v>6</v>
      </c>
      <c r="K1028">
        <v>1</v>
      </c>
      <c r="L1028">
        <v>10.444000000000001</v>
      </c>
    </row>
    <row r="1029" spans="1:18">
      <c r="A1029" s="4" t="s">
        <v>288</v>
      </c>
      <c r="B1029" s="4">
        <v>2018</v>
      </c>
      <c r="C1029" s="5">
        <v>43450</v>
      </c>
      <c r="D1029" s="4" t="s">
        <v>66</v>
      </c>
      <c r="E1029" s="133" t="s">
        <v>535</v>
      </c>
      <c r="F1029">
        <v>2</v>
      </c>
      <c r="G1029" t="s">
        <v>215</v>
      </c>
      <c r="H1029" t="s">
        <v>216</v>
      </c>
      <c r="J1029">
        <v>27</v>
      </c>
      <c r="K1029">
        <v>2</v>
      </c>
      <c r="L1029">
        <v>11.048</v>
      </c>
    </row>
    <row r="1030" spans="1:18">
      <c r="A1030" s="4" t="s">
        <v>288</v>
      </c>
      <c r="B1030" s="4">
        <v>2018</v>
      </c>
      <c r="C1030" s="5">
        <v>43450</v>
      </c>
      <c r="D1030" s="4" t="s">
        <v>66</v>
      </c>
      <c r="E1030" s="133" t="s">
        <v>535</v>
      </c>
      <c r="F1030">
        <v>3</v>
      </c>
      <c r="G1030" t="s">
        <v>311</v>
      </c>
      <c r="H1030" t="s">
        <v>113</v>
      </c>
      <c r="J1030">
        <v>7</v>
      </c>
      <c r="K1030">
        <v>1</v>
      </c>
      <c r="L1030">
        <v>10.259</v>
      </c>
    </row>
    <row r="1031" spans="1:18">
      <c r="A1031" s="4" t="s">
        <v>288</v>
      </c>
      <c r="B1031" s="4">
        <v>2018</v>
      </c>
      <c r="C1031" s="5">
        <v>43450</v>
      </c>
      <c r="D1031" s="4" t="s">
        <v>66</v>
      </c>
      <c r="E1031" s="133" t="s">
        <v>535</v>
      </c>
      <c r="F1031">
        <v>3</v>
      </c>
      <c r="G1031" t="s">
        <v>377</v>
      </c>
      <c r="H1031" t="s">
        <v>198</v>
      </c>
      <c r="J1031">
        <v>26</v>
      </c>
      <c r="K1031">
        <v>2</v>
      </c>
      <c r="L1031">
        <v>10.738</v>
      </c>
    </row>
    <row r="1032" spans="1:18">
      <c r="A1032" s="4" t="s">
        <v>288</v>
      </c>
      <c r="B1032" s="4">
        <v>2018</v>
      </c>
      <c r="C1032" s="5">
        <v>43450</v>
      </c>
      <c r="D1032" s="4" t="s">
        <v>66</v>
      </c>
      <c r="E1032" s="133" t="s">
        <v>535</v>
      </c>
      <c r="F1032">
        <v>4</v>
      </c>
      <c r="G1032" t="s">
        <v>202</v>
      </c>
      <c r="H1032" t="s">
        <v>46</v>
      </c>
      <c r="J1032">
        <v>8</v>
      </c>
      <c r="K1032">
        <v>1</v>
      </c>
      <c r="L1032">
        <v>10.599</v>
      </c>
    </row>
    <row r="1033" spans="1:18">
      <c r="A1033" s="4" t="s">
        <v>288</v>
      </c>
      <c r="B1033" s="4">
        <v>2018</v>
      </c>
      <c r="C1033" s="5">
        <v>43450</v>
      </c>
      <c r="D1033" s="4" t="s">
        <v>66</v>
      </c>
      <c r="E1033" s="133" t="s">
        <v>535</v>
      </c>
      <c r="F1033">
        <v>4</v>
      </c>
      <c r="G1033" t="s">
        <v>289</v>
      </c>
      <c r="H1033" t="s">
        <v>207</v>
      </c>
      <c r="J1033">
        <v>25</v>
      </c>
      <c r="K1033">
        <v>2</v>
      </c>
      <c r="L1033">
        <v>10.673</v>
      </c>
    </row>
    <row r="1034" spans="1:18">
      <c r="A1034" s="4" t="s">
        <v>288</v>
      </c>
      <c r="B1034" s="4">
        <v>2018</v>
      </c>
      <c r="C1034" s="5">
        <v>43450</v>
      </c>
      <c r="D1034" s="4" t="s">
        <v>66</v>
      </c>
      <c r="E1034" s="133" t="s">
        <v>535</v>
      </c>
      <c r="F1034">
        <v>5</v>
      </c>
      <c r="G1034" t="s">
        <v>192</v>
      </c>
      <c r="H1034" t="s">
        <v>113</v>
      </c>
      <c r="J1034">
        <v>9</v>
      </c>
      <c r="K1034">
        <v>1</v>
      </c>
      <c r="L1034">
        <v>10.609</v>
      </c>
    </row>
    <row r="1035" spans="1:18">
      <c r="A1035" s="4" t="s">
        <v>288</v>
      </c>
      <c r="B1035" s="4">
        <v>2018</v>
      </c>
      <c r="C1035" s="5">
        <v>43450</v>
      </c>
      <c r="D1035" s="4" t="s">
        <v>66</v>
      </c>
      <c r="E1035" s="133" t="s">
        <v>535</v>
      </c>
      <c r="F1035">
        <v>5</v>
      </c>
      <c r="G1035" t="s">
        <v>93</v>
      </c>
      <c r="H1035" t="s">
        <v>52</v>
      </c>
      <c r="J1035">
        <v>24</v>
      </c>
      <c r="K1035">
        <v>2</v>
      </c>
      <c r="L1035">
        <v>12.157</v>
      </c>
    </row>
    <row r="1036" spans="1:18">
      <c r="A1036" s="4" t="s">
        <v>288</v>
      </c>
      <c r="B1036" s="4">
        <v>2018</v>
      </c>
      <c r="C1036" s="5">
        <v>43450</v>
      </c>
      <c r="D1036" s="4" t="s">
        <v>66</v>
      </c>
      <c r="E1036" s="133" t="s">
        <v>535</v>
      </c>
      <c r="F1036">
        <v>6</v>
      </c>
      <c r="G1036" t="s">
        <v>258</v>
      </c>
      <c r="H1036" t="s">
        <v>256</v>
      </c>
      <c r="J1036">
        <v>16</v>
      </c>
      <c r="K1036">
        <v>1</v>
      </c>
      <c r="L1036">
        <v>10.426</v>
      </c>
    </row>
    <row r="1037" spans="1:18">
      <c r="A1037" s="4" t="s">
        <v>288</v>
      </c>
      <c r="B1037" s="4">
        <v>2018</v>
      </c>
      <c r="C1037" s="5">
        <v>43450</v>
      </c>
      <c r="D1037" s="4" t="s">
        <v>66</v>
      </c>
      <c r="E1037" s="133" t="s">
        <v>535</v>
      </c>
      <c r="F1037">
        <v>6</v>
      </c>
      <c r="G1037" t="s">
        <v>219</v>
      </c>
      <c r="H1037" t="s">
        <v>228</v>
      </c>
      <c r="J1037">
        <v>17</v>
      </c>
      <c r="K1037">
        <v>2</v>
      </c>
      <c r="L1037">
        <v>10.429</v>
      </c>
    </row>
    <row r="1038" spans="1:18">
      <c r="A1038" s="4" t="s">
        <v>288</v>
      </c>
      <c r="B1038" s="4">
        <v>2018</v>
      </c>
      <c r="C1038" s="5">
        <v>43450</v>
      </c>
      <c r="D1038" s="4" t="s">
        <v>66</v>
      </c>
      <c r="E1038" s="133" t="s">
        <v>535</v>
      </c>
      <c r="F1038">
        <v>7</v>
      </c>
      <c r="G1038" t="s">
        <v>143</v>
      </c>
      <c r="H1038" t="s">
        <v>95</v>
      </c>
      <c r="J1038">
        <v>10</v>
      </c>
      <c r="K1038">
        <v>1</v>
      </c>
      <c r="L1038">
        <v>10.239000000000001</v>
      </c>
    </row>
    <row r="1039" spans="1:18">
      <c r="A1039" s="4" t="s">
        <v>288</v>
      </c>
      <c r="B1039" s="4">
        <v>2018</v>
      </c>
      <c r="C1039" s="5">
        <v>43450</v>
      </c>
      <c r="D1039" s="4" t="s">
        <v>66</v>
      </c>
      <c r="E1039" s="133" t="s">
        <v>535</v>
      </c>
      <c r="F1039">
        <v>7</v>
      </c>
      <c r="G1039" t="s">
        <v>757</v>
      </c>
      <c r="H1039" t="s">
        <v>82</v>
      </c>
      <c r="J1039">
        <v>23</v>
      </c>
      <c r="K1039">
        <v>2</v>
      </c>
      <c r="L1039">
        <v>10.520000000000001</v>
      </c>
    </row>
    <row r="1040" spans="1:18">
      <c r="A1040" s="4" t="s">
        <v>288</v>
      </c>
      <c r="B1040" s="4">
        <v>2018</v>
      </c>
      <c r="C1040" s="5">
        <v>43450</v>
      </c>
      <c r="D1040" s="4" t="s">
        <v>66</v>
      </c>
      <c r="E1040" s="133" t="s">
        <v>535</v>
      </c>
      <c r="F1040">
        <v>8</v>
      </c>
      <c r="G1040" t="s">
        <v>196</v>
      </c>
      <c r="H1040" t="s">
        <v>52</v>
      </c>
      <c r="J1040">
        <v>15</v>
      </c>
      <c r="K1040">
        <v>1</v>
      </c>
      <c r="L1040">
        <v>10.215999999999999</v>
      </c>
    </row>
    <row r="1041" spans="1:12">
      <c r="A1041" s="4" t="s">
        <v>288</v>
      </c>
      <c r="B1041" s="4">
        <v>2018</v>
      </c>
      <c r="C1041" s="5">
        <v>43450</v>
      </c>
      <c r="D1041" s="4" t="s">
        <v>66</v>
      </c>
      <c r="E1041" s="133" t="s">
        <v>535</v>
      </c>
      <c r="F1041">
        <v>8</v>
      </c>
      <c r="G1041" t="s">
        <v>312</v>
      </c>
      <c r="H1041" t="s">
        <v>104</v>
      </c>
      <c r="J1041">
        <v>18</v>
      </c>
      <c r="K1041">
        <v>2</v>
      </c>
      <c r="L1041">
        <v>10.28</v>
      </c>
    </row>
    <row r="1042" spans="1:12">
      <c r="A1042" s="4" t="s">
        <v>288</v>
      </c>
      <c r="B1042" s="4">
        <v>2018</v>
      </c>
      <c r="C1042" s="5">
        <v>43450</v>
      </c>
      <c r="D1042" s="4" t="s">
        <v>66</v>
      </c>
      <c r="E1042" s="133" t="s">
        <v>535</v>
      </c>
      <c r="F1042">
        <v>9</v>
      </c>
      <c r="G1042" t="s">
        <v>100</v>
      </c>
      <c r="H1042" t="s">
        <v>44</v>
      </c>
      <c r="J1042">
        <v>14</v>
      </c>
      <c r="K1042">
        <v>1</v>
      </c>
      <c r="L1042">
        <v>10.365</v>
      </c>
    </row>
    <row r="1043" spans="1:12">
      <c r="A1043" s="4" t="s">
        <v>288</v>
      </c>
      <c r="B1043" s="4">
        <v>2018</v>
      </c>
      <c r="C1043" s="5">
        <v>43450</v>
      </c>
      <c r="D1043" s="4" t="s">
        <v>66</v>
      </c>
      <c r="E1043" s="133" t="s">
        <v>535</v>
      </c>
      <c r="F1043">
        <v>9</v>
      </c>
      <c r="G1043" t="s">
        <v>48</v>
      </c>
      <c r="H1043" t="s">
        <v>27</v>
      </c>
      <c r="J1043">
        <v>19</v>
      </c>
      <c r="K1043">
        <v>2</v>
      </c>
      <c r="L1043">
        <v>10.369</v>
      </c>
    </row>
    <row r="1044" spans="1:12">
      <c r="A1044" s="4" t="s">
        <v>288</v>
      </c>
      <c r="B1044" s="4">
        <v>2018</v>
      </c>
      <c r="C1044" s="5">
        <v>43450</v>
      </c>
      <c r="D1044" s="4" t="s">
        <v>66</v>
      </c>
      <c r="E1044" s="133" t="s">
        <v>535</v>
      </c>
      <c r="F1044">
        <v>10</v>
      </c>
      <c r="G1044" t="s">
        <v>26</v>
      </c>
      <c r="H1044" t="s">
        <v>27</v>
      </c>
      <c r="J1044">
        <v>13</v>
      </c>
      <c r="K1044">
        <v>1</v>
      </c>
      <c r="L1044">
        <v>10.378</v>
      </c>
    </row>
    <row r="1045" spans="1:12">
      <c r="A1045" s="4" t="s">
        <v>288</v>
      </c>
      <c r="B1045" s="4">
        <v>2018</v>
      </c>
      <c r="C1045" s="5">
        <v>43450</v>
      </c>
      <c r="D1045" s="4" t="s">
        <v>66</v>
      </c>
      <c r="E1045" s="133" t="s">
        <v>535</v>
      </c>
      <c r="F1045">
        <v>10</v>
      </c>
      <c r="G1045" t="s">
        <v>183</v>
      </c>
      <c r="H1045" t="s">
        <v>33</v>
      </c>
      <c r="J1045">
        <v>20</v>
      </c>
      <c r="K1045">
        <v>2</v>
      </c>
      <c r="L1045">
        <v>10.382</v>
      </c>
    </row>
    <row r="1046" spans="1:12">
      <c r="A1046" s="4" t="s">
        <v>288</v>
      </c>
      <c r="B1046" s="4">
        <v>2018</v>
      </c>
      <c r="C1046" s="5">
        <v>43450</v>
      </c>
      <c r="D1046" s="4" t="s">
        <v>66</v>
      </c>
      <c r="E1046" s="133" t="s">
        <v>535</v>
      </c>
      <c r="F1046">
        <v>11</v>
      </c>
      <c r="G1046" t="s">
        <v>1633</v>
      </c>
      <c r="H1046" t="s">
        <v>29</v>
      </c>
      <c r="J1046">
        <v>11</v>
      </c>
      <c r="K1046">
        <v>1</v>
      </c>
      <c r="L1046">
        <v>10.356999999999999</v>
      </c>
    </row>
    <row r="1047" spans="1:12">
      <c r="A1047" s="4" t="s">
        <v>288</v>
      </c>
      <c r="B1047" s="4">
        <v>2018</v>
      </c>
      <c r="C1047" s="5">
        <v>43450</v>
      </c>
      <c r="D1047" s="4" t="s">
        <v>66</v>
      </c>
      <c r="E1047" s="133" t="s">
        <v>535</v>
      </c>
      <c r="F1047">
        <v>11</v>
      </c>
      <c r="G1047" t="s">
        <v>213</v>
      </c>
      <c r="H1047" t="s">
        <v>42</v>
      </c>
      <c r="J1047">
        <v>22</v>
      </c>
      <c r="K1047">
        <v>2</v>
      </c>
      <c r="L1047">
        <v>10.420999999999999</v>
      </c>
    </row>
    <row r="1048" spans="1:12">
      <c r="A1048" s="4" t="s">
        <v>288</v>
      </c>
      <c r="B1048" s="4">
        <v>2018</v>
      </c>
      <c r="C1048" s="5">
        <v>43450</v>
      </c>
      <c r="D1048" s="4" t="s">
        <v>66</v>
      </c>
      <c r="E1048" s="133" t="s">
        <v>535</v>
      </c>
      <c r="F1048">
        <v>12</v>
      </c>
      <c r="G1048" t="s">
        <v>1627</v>
      </c>
      <c r="H1048" t="s">
        <v>29</v>
      </c>
      <c r="J1048">
        <v>12</v>
      </c>
      <c r="K1048">
        <v>1</v>
      </c>
      <c r="L1048">
        <v>10.528</v>
      </c>
    </row>
    <row r="1049" spans="1:12">
      <c r="A1049" s="4" t="s">
        <v>288</v>
      </c>
      <c r="B1049" s="4">
        <v>2018</v>
      </c>
      <c r="C1049" s="5">
        <v>43450</v>
      </c>
      <c r="D1049" s="4" t="s">
        <v>66</v>
      </c>
      <c r="E1049" s="133" t="s">
        <v>535</v>
      </c>
      <c r="F1049">
        <v>12</v>
      </c>
      <c r="G1049" t="s">
        <v>1689</v>
      </c>
      <c r="H1049" t="s">
        <v>37</v>
      </c>
      <c r="J1049">
        <v>21</v>
      </c>
      <c r="K1049">
        <v>2</v>
      </c>
      <c r="L1049">
        <v>10.577</v>
      </c>
    </row>
    <row r="1050" spans="1:12">
      <c r="A1050" s="4" t="s">
        <v>288</v>
      </c>
      <c r="B1050" s="4">
        <v>2018</v>
      </c>
      <c r="C1050" s="5">
        <v>43450</v>
      </c>
      <c r="D1050" s="4" t="s">
        <v>66</v>
      </c>
      <c r="E1050" s="133" t="s">
        <v>538</v>
      </c>
      <c r="F1050">
        <v>1</v>
      </c>
      <c r="G1050" t="s">
        <v>92</v>
      </c>
      <c r="H1050" t="s">
        <v>23</v>
      </c>
      <c r="J1050">
        <v>1</v>
      </c>
      <c r="K1050">
        <v>1</v>
      </c>
      <c r="L1050">
        <v>10.074999999999999</v>
      </c>
    </row>
    <row r="1051" spans="1:12">
      <c r="A1051" s="4" t="s">
        <v>288</v>
      </c>
      <c r="B1051" s="4">
        <v>2018</v>
      </c>
      <c r="C1051" s="5">
        <v>43450</v>
      </c>
      <c r="D1051" s="4" t="s">
        <v>66</v>
      </c>
      <c r="E1051" s="133" t="s">
        <v>538</v>
      </c>
      <c r="F1051">
        <v>1</v>
      </c>
      <c r="G1051" t="s">
        <v>1627</v>
      </c>
      <c r="H1051" t="s">
        <v>29</v>
      </c>
      <c r="J1051">
        <v>12</v>
      </c>
      <c r="K1051">
        <v>2</v>
      </c>
      <c r="L1051">
        <v>10.154999999999999</v>
      </c>
    </row>
    <row r="1052" spans="1:12">
      <c r="A1052" s="4" t="s">
        <v>288</v>
      </c>
      <c r="B1052" s="4">
        <v>2018</v>
      </c>
      <c r="C1052" s="5">
        <v>43450</v>
      </c>
      <c r="D1052" s="4" t="s">
        <v>66</v>
      </c>
      <c r="E1052" s="133" t="s">
        <v>538</v>
      </c>
      <c r="F1052">
        <v>2</v>
      </c>
      <c r="G1052" t="s">
        <v>22</v>
      </c>
      <c r="H1052" t="s">
        <v>23</v>
      </c>
      <c r="J1052">
        <v>3</v>
      </c>
      <c r="K1052">
        <v>1</v>
      </c>
      <c r="L1052">
        <v>10.106999999999999</v>
      </c>
    </row>
    <row r="1053" spans="1:12">
      <c r="A1053" s="4" t="s">
        <v>288</v>
      </c>
      <c r="B1053" s="4">
        <v>2018</v>
      </c>
      <c r="C1053" s="5">
        <v>43450</v>
      </c>
      <c r="D1053" s="4" t="s">
        <v>66</v>
      </c>
      <c r="E1053" s="133" t="s">
        <v>538</v>
      </c>
      <c r="F1053">
        <v>2</v>
      </c>
      <c r="G1053" t="s">
        <v>1633</v>
      </c>
      <c r="H1053" t="s">
        <v>29</v>
      </c>
      <c r="J1053">
        <v>11</v>
      </c>
      <c r="K1053">
        <v>2</v>
      </c>
      <c r="L1053">
        <v>10.148999999999999</v>
      </c>
    </row>
    <row r="1054" spans="1:12">
      <c r="A1054" s="4" t="s">
        <v>288</v>
      </c>
      <c r="B1054" s="4">
        <v>2018</v>
      </c>
      <c r="C1054" s="5">
        <v>43450</v>
      </c>
      <c r="D1054" s="4" t="s">
        <v>66</v>
      </c>
      <c r="E1054" s="133" t="s">
        <v>538</v>
      </c>
      <c r="F1054">
        <v>3</v>
      </c>
      <c r="G1054" t="s">
        <v>106</v>
      </c>
      <c r="H1054" t="s">
        <v>102</v>
      </c>
      <c r="J1054">
        <v>2</v>
      </c>
      <c r="K1054">
        <v>1</v>
      </c>
      <c r="L1054">
        <v>10.179</v>
      </c>
    </row>
    <row r="1055" spans="1:12">
      <c r="A1055" s="4" t="s">
        <v>288</v>
      </c>
      <c r="B1055" s="4">
        <v>2018</v>
      </c>
      <c r="C1055" s="5">
        <v>43450</v>
      </c>
      <c r="D1055" s="4" t="s">
        <v>66</v>
      </c>
      <c r="E1055" s="133" t="s">
        <v>538</v>
      </c>
      <c r="F1055">
        <v>3</v>
      </c>
      <c r="G1055" t="s">
        <v>26</v>
      </c>
      <c r="H1055" t="s">
        <v>27</v>
      </c>
      <c r="J1055">
        <v>13</v>
      </c>
      <c r="K1055">
        <v>2</v>
      </c>
      <c r="L1055">
        <v>10.333</v>
      </c>
    </row>
    <row r="1056" spans="1:12">
      <c r="A1056" s="4" t="s">
        <v>288</v>
      </c>
      <c r="B1056" s="4">
        <v>2018</v>
      </c>
      <c r="C1056" s="5">
        <v>43450</v>
      </c>
      <c r="D1056" s="4" t="s">
        <v>66</v>
      </c>
      <c r="E1056" s="133" t="s">
        <v>538</v>
      </c>
      <c r="F1056">
        <v>4</v>
      </c>
      <c r="G1056" t="s">
        <v>128</v>
      </c>
      <c r="H1056" t="s">
        <v>104</v>
      </c>
      <c r="J1056">
        <v>5</v>
      </c>
      <c r="K1056">
        <v>1</v>
      </c>
      <c r="L1056">
        <v>10.173999999999999</v>
      </c>
    </row>
    <row r="1057" spans="1:15">
      <c r="A1057" s="4" t="s">
        <v>288</v>
      </c>
      <c r="B1057" s="4">
        <v>2018</v>
      </c>
      <c r="C1057" s="5">
        <v>43450</v>
      </c>
      <c r="D1057" s="4" t="s">
        <v>66</v>
      </c>
      <c r="E1057" s="133" t="s">
        <v>538</v>
      </c>
      <c r="F1057">
        <v>4</v>
      </c>
      <c r="G1057" t="s">
        <v>100</v>
      </c>
      <c r="H1057" t="s">
        <v>44</v>
      </c>
      <c r="J1057">
        <v>14</v>
      </c>
      <c r="K1057">
        <v>2</v>
      </c>
      <c r="L1057">
        <v>10.253</v>
      </c>
    </row>
    <row r="1058" spans="1:15">
      <c r="A1058" s="4" t="s">
        <v>288</v>
      </c>
      <c r="B1058" s="4">
        <v>2018</v>
      </c>
      <c r="C1058" s="5">
        <v>43450</v>
      </c>
      <c r="D1058" s="4" t="s">
        <v>66</v>
      </c>
      <c r="E1058" s="133" t="s">
        <v>538</v>
      </c>
      <c r="F1058">
        <v>5</v>
      </c>
      <c r="G1058" t="s">
        <v>112</v>
      </c>
      <c r="H1058" t="s">
        <v>75</v>
      </c>
      <c r="J1058">
        <v>4</v>
      </c>
      <c r="K1058">
        <v>1</v>
      </c>
      <c r="L1058">
        <v>10.262</v>
      </c>
    </row>
    <row r="1059" spans="1:15">
      <c r="A1059" s="4" t="s">
        <v>288</v>
      </c>
      <c r="B1059" s="4">
        <v>2018</v>
      </c>
      <c r="C1059" s="5">
        <v>43450</v>
      </c>
      <c r="D1059" s="4" t="s">
        <v>66</v>
      </c>
      <c r="E1059" s="133" t="s">
        <v>538</v>
      </c>
      <c r="F1059">
        <v>5</v>
      </c>
      <c r="G1059" t="s">
        <v>196</v>
      </c>
      <c r="H1059" t="s">
        <v>52</v>
      </c>
      <c r="J1059">
        <v>15</v>
      </c>
      <c r="K1059">
        <v>2</v>
      </c>
      <c r="L1059">
        <v>10.275</v>
      </c>
    </row>
    <row r="1060" spans="1:15">
      <c r="A1060" s="4" t="s">
        <v>288</v>
      </c>
      <c r="B1060" s="4">
        <v>2018</v>
      </c>
      <c r="C1060" s="5">
        <v>43450</v>
      </c>
      <c r="D1060" s="4" t="s">
        <v>66</v>
      </c>
      <c r="E1060" s="133" t="s">
        <v>538</v>
      </c>
      <c r="F1060">
        <v>6</v>
      </c>
      <c r="G1060" t="s">
        <v>756</v>
      </c>
      <c r="H1060" t="s">
        <v>109</v>
      </c>
      <c r="J1060">
        <v>6</v>
      </c>
      <c r="K1060">
        <v>1</v>
      </c>
      <c r="L1060">
        <v>10.27</v>
      </c>
    </row>
    <row r="1061" spans="1:15">
      <c r="A1061" s="4" t="s">
        <v>288</v>
      </c>
      <c r="B1061" s="4">
        <v>2018</v>
      </c>
      <c r="C1061" s="5">
        <v>43450</v>
      </c>
      <c r="D1061" s="4" t="s">
        <v>66</v>
      </c>
      <c r="E1061" s="133" t="s">
        <v>538</v>
      </c>
      <c r="F1061">
        <v>6</v>
      </c>
      <c r="G1061" t="s">
        <v>143</v>
      </c>
      <c r="H1061" t="s">
        <v>95</v>
      </c>
      <c r="J1061">
        <v>10</v>
      </c>
      <c r="K1061">
        <v>2</v>
      </c>
      <c r="L1061">
        <v>10.272</v>
      </c>
    </row>
    <row r="1062" spans="1:15">
      <c r="A1062" s="4" t="s">
        <v>288</v>
      </c>
      <c r="B1062" s="4">
        <v>2018</v>
      </c>
      <c r="C1062" s="5">
        <v>43450</v>
      </c>
      <c r="D1062" s="4" t="s">
        <v>66</v>
      </c>
      <c r="E1062" s="133" t="s">
        <v>538</v>
      </c>
      <c r="F1062">
        <v>7</v>
      </c>
      <c r="G1062" t="s">
        <v>311</v>
      </c>
      <c r="H1062" t="s">
        <v>113</v>
      </c>
      <c r="J1062">
        <v>7</v>
      </c>
      <c r="K1062">
        <v>1</v>
      </c>
      <c r="L1062">
        <v>10.343999999999999</v>
      </c>
    </row>
    <row r="1063" spans="1:15">
      <c r="A1063" s="4" t="s">
        <v>288</v>
      </c>
      <c r="B1063" s="4">
        <v>2018</v>
      </c>
      <c r="C1063" s="5">
        <v>43450</v>
      </c>
      <c r="D1063" s="4" t="s">
        <v>66</v>
      </c>
      <c r="E1063" s="133" t="s">
        <v>538</v>
      </c>
      <c r="F1063">
        <v>7</v>
      </c>
      <c r="G1063" t="s">
        <v>258</v>
      </c>
      <c r="H1063" t="s">
        <v>256</v>
      </c>
      <c r="J1063">
        <v>16</v>
      </c>
      <c r="K1063">
        <v>2</v>
      </c>
      <c r="L1063">
        <v>10.376999999999999</v>
      </c>
    </row>
    <row r="1064" spans="1:15">
      <c r="A1064" s="4" t="s">
        <v>288</v>
      </c>
      <c r="B1064" s="4">
        <v>2018</v>
      </c>
      <c r="C1064" s="5">
        <v>43450</v>
      </c>
      <c r="D1064" s="4" t="s">
        <v>66</v>
      </c>
      <c r="E1064" s="133" t="s">
        <v>538</v>
      </c>
      <c r="F1064">
        <v>8</v>
      </c>
      <c r="G1064" t="s">
        <v>202</v>
      </c>
      <c r="H1064" t="s">
        <v>46</v>
      </c>
      <c r="J1064">
        <v>8</v>
      </c>
      <c r="K1064">
        <v>1</v>
      </c>
      <c r="L1064">
        <v>10.271000000000001</v>
      </c>
    </row>
    <row r="1065" spans="1:15">
      <c r="A1065" s="4" t="s">
        <v>288</v>
      </c>
      <c r="B1065" s="4">
        <v>2018</v>
      </c>
      <c r="C1065" s="5">
        <v>43450</v>
      </c>
      <c r="D1065" s="4" t="s">
        <v>66</v>
      </c>
      <c r="E1065" s="133" t="s">
        <v>538</v>
      </c>
      <c r="F1065">
        <v>8</v>
      </c>
      <c r="G1065" t="s">
        <v>192</v>
      </c>
      <c r="H1065" t="s">
        <v>113</v>
      </c>
      <c r="J1065">
        <v>9</v>
      </c>
      <c r="K1065">
        <v>2</v>
      </c>
      <c r="L1065">
        <v>10.346</v>
      </c>
    </row>
    <row r="1066" spans="1:15">
      <c r="A1066" s="4" t="s">
        <v>288</v>
      </c>
      <c r="B1066" s="4">
        <v>2018</v>
      </c>
      <c r="C1066" s="5">
        <v>43450</v>
      </c>
      <c r="D1066" s="4" t="s">
        <v>66</v>
      </c>
      <c r="E1066" s="133" t="s">
        <v>539</v>
      </c>
      <c r="F1066">
        <v>1</v>
      </c>
      <c r="G1066" t="s">
        <v>92</v>
      </c>
      <c r="H1066" t="s">
        <v>23</v>
      </c>
      <c r="J1066">
        <v>1</v>
      </c>
      <c r="K1066">
        <v>1</v>
      </c>
      <c r="L1066">
        <v>10.33</v>
      </c>
      <c r="N1066">
        <v>1</v>
      </c>
      <c r="O1066">
        <v>10.105</v>
      </c>
    </row>
    <row r="1067" spans="1:15">
      <c r="A1067" s="4" t="s">
        <v>288</v>
      </c>
      <c r="B1067" s="4">
        <v>2018</v>
      </c>
      <c r="C1067" s="5">
        <v>43450</v>
      </c>
      <c r="D1067" s="4" t="s">
        <v>66</v>
      </c>
      <c r="E1067" s="133" t="s">
        <v>539</v>
      </c>
      <c r="F1067">
        <v>1</v>
      </c>
      <c r="G1067" t="s">
        <v>202</v>
      </c>
      <c r="H1067" t="s">
        <v>46</v>
      </c>
      <c r="J1067">
        <v>8</v>
      </c>
      <c r="K1067">
        <v>2</v>
      </c>
      <c r="L1067">
        <v>10.411</v>
      </c>
      <c r="N1067">
        <v>2</v>
      </c>
      <c r="O1067">
        <v>10.163</v>
      </c>
    </row>
    <row r="1068" spans="1:15">
      <c r="A1068" s="4" t="s">
        <v>288</v>
      </c>
      <c r="B1068" s="4">
        <v>2018</v>
      </c>
      <c r="C1068" s="5">
        <v>43450</v>
      </c>
      <c r="D1068" s="4" t="s">
        <v>66</v>
      </c>
      <c r="E1068" s="133" t="s">
        <v>539</v>
      </c>
      <c r="F1068">
        <v>2</v>
      </c>
      <c r="G1068" t="s">
        <v>22</v>
      </c>
      <c r="H1068" t="s">
        <v>23</v>
      </c>
      <c r="J1068">
        <v>3</v>
      </c>
      <c r="K1068">
        <v>1</v>
      </c>
      <c r="L1068">
        <v>9.8889999999999993</v>
      </c>
      <c r="N1068">
        <v>1</v>
      </c>
      <c r="O1068">
        <v>10.092000000000001</v>
      </c>
    </row>
    <row r="1069" spans="1:15">
      <c r="A1069" s="4" t="s">
        <v>288</v>
      </c>
      <c r="B1069" s="4">
        <v>2018</v>
      </c>
      <c r="C1069" s="5">
        <v>43450</v>
      </c>
      <c r="D1069" s="4" t="s">
        <v>66</v>
      </c>
      <c r="E1069" s="133" t="s">
        <v>539</v>
      </c>
      <c r="F1069">
        <v>2</v>
      </c>
      <c r="G1069" t="s">
        <v>311</v>
      </c>
      <c r="H1069" t="s">
        <v>113</v>
      </c>
      <c r="J1069">
        <v>7</v>
      </c>
      <c r="K1069">
        <v>2</v>
      </c>
      <c r="L1069">
        <v>9.9179999999999993</v>
      </c>
      <c r="N1069">
        <v>2</v>
      </c>
      <c r="O1069">
        <v>11.021000000000001</v>
      </c>
    </row>
    <row r="1070" spans="1:15">
      <c r="A1070" s="4" t="s">
        <v>288</v>
      </c>
      <c r="B1070" s="4">
        <v>2018</v>
      </c>
      <c r="C1070" s="5">
        <v>43450</v>
      </c>
      <c r="D1070" s="4" t="s">
        <v>66</v>
      </c>
      <c r="E1070" s="133" t="s">
        <v>539</v>
      </c>
      <c r="F1070">
        <v>3</v>
      </c>
      <c r="G1070" t="s">
        <v>106</v>
      </c>
      <c r="H1070" t="s">
        <v>102</v>
      </c>
      <c r="J1070">
        <v>2</v>
      </c>
      <c r="K1070">
        <v>1</v>
      </c>
      <c r="L1070">
        <v>10.266</v>
      </c>
      <c r="N1070">
        <v>1</v>
      </c>
      <c r="O1070">
        <v>10.233000000000001</v>
      </c>
    </row>
    <row r="1071" spans="1:15">
      <c r="A1071" s="4" t="s">
        <v>288</v>
      </c>
      <c r="B1071" s="4">
        <v>2018</v>
      </c>
      <c r="C1071" s="5">
        <v>43450</v>
      </c>
      <c r="D1071" s="4" t="s">
        <v>66</v>
      </c>
      <c r="E1071" s="133" t="s">
        <v>539</v>
      </c>
      <c r="F1071">
        <v>3</v>
      </c>
      <c r="G1071" t="s">
        <v>756</v>
      </c>
      <c r="H1071" t="s">
        <v>109</v>
      </c>
      <c r="J1071">
        <v>6</v>
      </c>
      <c r="K1071">
        <v>2</v>
      </c>
      <c r="L1071">
        <v>10.42</v>
      </c>
      <c r="N1071">
        <v>2</v>
      </c>
      <c r="O1071">
        <v>10.373000000000001</v>
      </c>
    </row>
    <row r="1072" spans="1:15">
      <c r="A1072" s="4" t="s">
        <v>288</v>
      </c>
      <c r="B1072" s="4">
        <v>2018</v>
      </c>
      <c r="C1072" s="5">
        <v>43450</v>
      </c>
      <c r="D1072" s="4" t="s">
        <v>66</v>
      </c>
      <c r="E1072" s="133" t="s">
        <v>539</v>
      </c>
      <c r="F1072">
        <v>4</v>
      </c>
      <c r="G1072" t="s">
        <v>112</v>
      </c>
      <c r="H1072" t="s">
        <v>75</v>
      </c>
      <c r="J1072">
        <v>4</v>
      </c>
      <c r="K1072">
        <v>1</v>
      </c>
      <c r="L1072">
        <v>10.669</v>
      </c>
      <c r="N1072">
        <v>1</v>
      </c>
      <c r="O1072">
        <v>10.199999999999999</v>
      </c>
    </row>
    <row r="1073" spans="1:18">
      <c r="A1073" s="4" t="s">
        <v>288</v>
      </c>
      <c r="B1073" s="4">
        <v>2018</v>
      </c>
      <c r="C1073" s="5">
        <v>43450</v>
      </c>
      <c r="D1073" s="4" t="s">
        <v>66</v>
      </c>
      <c r="E1073" s="133" t="s">
        <v>539</v>
      </c>
      <c r="F1073">
        <v>4</v>
      </c>
      <c r="G1073" t="s">
        <v>128</v>
      </c>
      <c r="H1073" t="s">
        <v>104</v>
      </c>
      <c r="J1073">
        <v>5</v>
      </c>
      <c r="K1073">
        <v>2</v>
      </c>
      <c r="L1073" t="s">
        <v>536</v>
      </c>
      <c r="N1073">
        <v>2</v>
      </c>
      <c r="O1073">
        <v>10.362</v>
      </c>
    </row>
    <row r="1074" spans="1:18">
      <c r="A1074" s="4" t="s">
        <v>288</v>
      </c>
      <c r="B1074" s="4">
        <v>2018</v>
      </c>
      <c r="C1074" s="5">
        <v>43450</v>
      </c>
      <c r="D1074" s="4" t="s">
        <v>66</v>
      </c>
      <c r="E1074" s="133" t="s">
        <v>540</v>
      </c>
      <c r="F1074">
        <v>1</v>
      </c>
      <c r="G1074" t="s">
        <v>92</v>
      </c>
      <c r="H1074" t="s">
        <v>23</v>
      </c>
      <c r="J1074">
        <v>1</v>
      </c>
      <c r="K1074">
        <v>2</v>
      </c>
      <c r="L1074">
        <v>15.459999999999999</v>
      </c>
      <c r="N1074">
        <v>1</v>
      </c>
      <c r="O1074">
        <v>10.182</v>
      </c>
      <c r="Q1074">
        <v>1</v>
      </c>
      <c r="R1074">
        <v>10.26</v>
      </c>
    </row>
    <row r="1075" spans="1:18">
      <c r="A1075" s="4" t="s">
        <v>288</v>
      </c>
      <c r="B1075" s="4">
        <v>2018</v>
      </c>
      <c r="C1075" s="5">
        <v>43450</v>
      </c>
      <c r="D1075" s="4" t="s">
        <v>66</v>
      </c>
      <c r="E1075" s="133" t="s">
        <v>540</v>
      </c>
      <c r="F1075">
        <v>1</v>
      </c>
      <c r="G1075" t="s">
        <v>112</v>
      </c>
      <c r="H1075" t="s">
        <v>75</v>
      </c>
      <c r="J1075">
        <v>4</v>
      </c>
      <c r="K1075">
        <v>1</v>
      </c>
      <c r="L1075">
        <v>11.013999999999999</v>
      </c>
      <c r="N1075">
        <v>2</v>
      </c>
      <c r="O1075">
        <v>10.231</v>
      </c>
      <c r="Q1075">
        <v>2</v>
      </c>
      <c r="R1075">
        <v>10.353</v>
      </c>
    </row>
    <row r="1076" spans="1:18">
      <c r="A1076" s="4" t="s">
        <v>288</v>
      </c>
      <c r="B1076" s="4">
        <v>2018</v>
      </c>
      <c r="C1076" s="5">
        <v>43450</v>
      </c>
      <c r="D1076" s="4" t="s">
        <v>66</v>
      </c>
      <c r="E1076" s="133" t="s">
        <v>540</v>
      </c>
      <c r="F1076">
        <v>2</v>
      </c>
      <c r="G1076" t="s">
        <v>106</v>
      </c>
      <c r="H1076" t="s">
        <v>102</v>
      </c>
      <c r="J1076">
        <v>2</v>
      </c>
      <c r="K1076">
        <v>1</v>
      </c>
      <c r="L1076">
        <v>10.536</v>
      </c>
      <c r="N1076">
        <v>2</v>
      </c>
      <c r="O1076">
        <v>10.144</v>
      </c>
      <c r="Q1076">
        <v>1</v>
      </c>
      <c r="R1076">
        <v>10.412000000000001</v>
      </c>
    </row>
    <row r="1077" spans="1:18">
      <c r="A1077" s="4" t="s">
        <v>288</v>
      </c>
      <c r="B1077" s="4">
        <v>2018</v>
      </c>
      <c r="C1077" s="5">
        <v>43450</v>
      </c>
      <c r="D1077" s="4" t="s">
        <v>66</v>
      </c>
      <c r="E1077" s="133" t="s">
        <v>540</v>
      </c>
      <c r="F1077">
        <v>2</v>
      </c>
      <c r="G1077" t="s">
        <v>22</v>
      </c>
      <c r="H1077" t="s">
        <v>23</v>
      </c>
      <c r="J1077">
        <v>3</v>
      </c>
      <c r="K1077">
        <v>2</v>
      </c>
      <c r="L1077">
        <v>10.629999999999999</v>
      </c>
      <c r="N1077">
        <v>1</v>
      </c>
      <c r="O1077">
        <v>9.9860000000000007</v>
      </c>
      <c r="Q1077">
        <v>2</v>
      </c>
      <c r="R1077">
        <v>10.724</v>
      </c>
    </row>
    <row r="1078" spans="1:18">
      <c r="A1078" s="4" t="s">
        <v>288</v>
      </c>
      <c r="B1078" s="4">
        <v>2018</v>
      </c>
      <c r="C1078" s="5">
        <v>43450</v>
      </c>
      <c r="D1078" s="4" t="s">
        <v>66</v>
      </c>
      <c r="E1078" s="133" t="s">
        <v>64</v>
      </c>
      <c r="F1078" t="s">
        <v>541</v>
      </c>
      <c r="G1078" t="s">
        <v>92</v>
      </c>
      <c r="H1078" t="s">
        <v>23</v>
      </c>
      <c r="J1078">
        <v>1</v>
      </c>
      <c r="K1078">
        <v>1</v>
      </c>
      <c r="L1078">
        <v>10.108000000000001</v>
      </c>
      <c r="N1078">
        <v>1</v>
      </c>
      <c r="O1078">
        <v>10.282</v>
      </c>
    </row>
    <row r="1079" spans="1:18">
      <c r="A1079" s="4" t="s">
        <v>288</v>
      </c>
      <c r="B1079" s="4">
        <v>2018</v>
      </c>
      <c r="C1079" s="5">
        <v>43450</v>
      </c>
      <c r="D1079" s="4" t="s">
        <v>66</v>
      </c>
      <c r="E1079" s="133" t="s">
        <v>64</v>
      </c>
      <c r="F1079" t="s">
        <v>541</v>
      </c>
      <c r="G1079" t="s">
        <v>106</v>
      </c>
      <c r="H1079" t="s">
        <v>102</v>
      </c>
      <c r="J1079">
        <v>2</v>
      </c>
      <c r="K1079">
        <v>2</v>
      </c>
      <c r="L1079">
        <v>10.200000000000001</v>
      </c>
      <c r="N1079">
        <v>2</v>
      </c>
      <c r="O1079">
        <v>10.693</v>
      </c>
    </row>
    <row r="1080" spans="1:18">
      <c r="A1080" s="4" t="s">
        <v>288</v>
      </c>
      <c r="B1080" s="4">
        <v>2018</v>
      </c>
      <c r="C1080" s="5">
        <v>43450</v>
      </c>
      <c r="D1080" s="4" t="s">
        <v>66</v>
      </c>
      <c r="E1080" s="133" t="s">
        <v>64</v>
      </c>
      <c r="F1080" t="s">
        <v>542</v>
      </c>
      <c r="G1080" t="s">
        <v>22</v>
      </c>
      <c r="H1080" t="s">
        <v>23</v>
      </c>
      <c r="J1080">
        <v>3</v>
      </c>
      <c r="K1080">
        <v>2</v>
      </c>
      <c r="L1080">
        <v>10.472000000000001</v>
      </c>
      <c r="N1080">
        <v>1</v>
      </c>
      <c r="O1080">
        <v>10.595000000000001</v>
      </c>
      <c r="Q1080">
        <v>1</v>
      </c>
      <c r="R1080">
        <v>10.294</v>
      </c>
    </row>
    <row r="1081" spans="1:18">
      <c r="A1081" s="4" t="s">
        <v>288</v>
      </c>
      <c r="B1081" s="4">
        <v>2018</v>
      </c>
      <c r="C1081" s="5">
        <v>43450</v>
      </c>
      <c r="D1081" s="4" t="s">
        <v>66</v>
      </c>
      <c r="E1081" s="133" t="s">
        <v>64</v>
      </c>
      <c r="F1081" t="s">
        <v>542</v>
      </c>
      <c r="G1081" t="s">
        <v>112</v>
      </c>
      <c r="H1081" t="s">
        <v>75</v>
      </c>
      <c r="J1081">
        <v>4</v>
      </c>
      <c r="K1081">
        <v>1</v>
      </c>
      <c r="L1081">
        <v>10.451000000000001</v>
      </c>
      <c r="N1081">
        <v>2</v>
      </c>
      <c r="O1081">
        <v>10.716000000000001</v>
      </c>
      <c r="Q1081">
        <v>2</v>
      </c>
      <c r="R1081">
        <v>11.473000000000001</v>
      </c>
    </row>
    <row r="1082" spans="1:18">
      <c r="A1082" s="1" t="s">
        <v>217</v>
      </c>
      <c r="B1082" s="1">
        <v>2018</v>
      </c>
      <c r="C1082" s="2">
        <v>43436</v>
      </c>
      <c r="D1082" s="1" t="s">
        <v>66</v>
      </c>
      <c r="E1082" t="s">
        <v>535</v>
      </c>
      <c r="F1082">
        <v>1</v>
      </c>
      <c r="G1082" t="s">
        <v>1634</v>
      </c>
      <c r="H1082" t="s">
        <v>228</v>
      </c>
      <c r="J1082">
        <v>2</v>
      </c>
      <c r="K1082">
        <v>1</v>
      </c>
      <c r="L1082">
        <v>10.468</v>
      </c>
    </row>
    <row r="1083" spans="1:18">
      <c r="A1083" s="1" t="s">
        <v>217</v>
      </c>
      <c r="B1083" s="1">
        <v>2018</v>
      </c>
      <c r="C1083" s="2">
        <v>43436</v>
      </c>
      <c r="D1083" s="1" t="s">
        <v>66</v>
      </c>
      <c r="E1083" t="s">
        <v>535</v>
      </c>
      <c r="F1083">
        <v>1</v>
      </c>
      <c r="G1083" t="s">
        <v>239</v>
      </c>
      <c r="H1083" t="s">
        <v>198</v>
      </c>
      <c r="K1083">
        <v>2</v>
      </c>
      <c r="L1083">
        <v>10.541</v>
      </c>
    </row>
    <row r="1084" spans="1:18">
      <c r="A1084" s="1" t="s">
        <v>217</v>
      </c>
      <c r="B1084" s="1">
        <v>2018</v>
      </c>
      <c r="C1084" s="2">
        <v>43436</v>
      </c>
      <c r="D1084" s="1" t="s">
        <v>66</v>
      </c>
      <c r="E1084" t="s">
        <v>535</v>
      </c>
      <c r="F1084">
        <v>2</v>
      </c>
      <c r="G1084" t="s">
        <v>128</v>
      </c>
      <c r="H1084" t="s">
        <v>104</v>
      </c>
      <c r="K1084">
        <v>1</v>
      </c>
      <c r="L1084">
        <v>10.256</v>
      </c>
    </row>
    <row r="1085" spans="1:18">
      <c r="A1085" s="1" t="s">
        <v>217</v>
      </c>
      <c r="B1085" s="1">
        <v>2018</v>
      </c>
      <c r="C1085" s="2">
        <v>43436</v>
      </c>
      <c r="D1085" s="1" t="s">
        <v>66</v>
      </c>
      <c r="E1085" t="s">
        <v>535</v>
      </c>
      <c r="F1085">
        <v>2</v>
      </c>
      <c r="G1085" t="s">
        <v>167</v>
      </c>
      <c r="H1085" t="s">
        <v>46</v>
      </c>
      <c r="K1085">
        <v>2</v>
      </c>
      <c r="L1085">
        <v>10.584</v>
      </c>
    </row>
    <row r="1086" spans="1:18">
      <c r="A1086" s="1" t="s">
        <v>217</v>
      </c>
      <c r="B1086" s="1">
        <v>2018</v>
      </c>
      <c r="C1086" s="2">
        <v>43436</v>
      </c>
      <c r="D1086" s="1" t="s">
        <v>66</v>
      </c>
      <c r="E1086" t="s">
        <v>535</v>
      </c>
      <c r="F1086">
        <v>3</v>
      </c>
      <c r="G1086" t="s">
        <v>96</v>
      </c>
      <c r="H1086" t="s">
        <v>27</v>
      </c>
      <c r="J1086">
        <v>3</v>
      </c>
      <c r="K1086">
        <v>1</v>
      </c>
      <c r="L1086">
        <v>10.282</v>
      </c>
    </row>
    <row r="1087" spans="1:18">
      <c r="A1087" s="1" t="s">
        <v>217</v>
      </c>
      <c r="B1087" s="1">
        <v>2018</v>
      </c>
      <c r="C1087" s="2">
        <v>43436</v>
      </c>
      <c r="D1087" s="1" t="s">
        <v>66</v>
      </c>
      <c r="E1087" t="s">
        <v>535</v>
      </c>
      <c r="F1087">
        <v>3</v>
      </c>
      <c r="G1087" t="s">
        <v>258</v>
      </c>
      <c r="H1087" t="s">
        <v>256</v>
      </c>
      <c r="K1087">
        <v>2</v>
      </c>
      <c r="L1087">
        <v>10.510999999999999</v>
      </c>
    </row>
    <row r="1088" spans="1:18">
      <c r="A1088" s="1" t="s">
        <v>217</v>
      </c>
      <c r="B1088" s="1">
        <v>2018</v>
      </c>
      <c r="C1088" s="2">
        <v>43436</v>
      </c>
      <c r="D1088" s="1" t="s">
        <v>66</v>
      </c>
      <c r="E1088" t="s">
        <v>535</v>
      </c>
      <c r="F1088">
        <v>4</v>
      </c>
      <c r="G1088" t="s">
        <v>201</v>
      </c>
      <c r="H1088" t="s">
        <v>39</v>
      </c>
      <c r="K1088">
        <v>1</v>
      </c>
      <c r="L1088">
        <v>10.298999999999999</v>
      </c>
    </row>
    <row r="1089" spans="1:12">
      <c r="A1089" s="1" t="s">
        <v>217</v>
      </c>
      <c r="B1089" s="1">
        <v>2018</v>
      </c>
      <c r="C1089" s="2">
        <v>43436</v>
      </c>
      <c r="D1089" s="1" t="s">
        <v>66</v>
      </c>
      <c r="E1089" t="s">
        <v>535</v>
      </c>
      <c r="F1089">
        <v>4</v>
      </c>
      <c r="G1089" t="s">
        <v>756</v>
      </c>
      <c r="H1089" t="s">
        <v>109</v>
      </c>
      <c r="K1089">
        <v>2</v>
      </c>
      <c r="L1089">
        <v>10.322999999999999</v>
      </c>
    </row>
    <row r="1090" spans="1:12">
      <c r="A1090" s="1" t="s">
        <v>217</v>
      </c>
      <c r="B1090" s="1">
        <v>2018</v>
      </c>
      <c r="C1090" s="2">
        <v>43436</v>
      </c>
      <c r="D1090" s="1" t="s">
        <v>66</v>
      </c>
      <c r="E1090" t="s">
        <v>535</v>
      </c>
      <c r="F1090">
        <v>5</v>
      </c>
      <c r="G1090" t="s">
        <v>194</v>
      </c>
      <c r="H1090" t="s">
        <v>29</v>
      </c>
      <c r="K1090">
        <v>1</v>
      </c>
      <c r="L1090">
        <v>10.38</v>
      </c>
    </row>
    <row r="1091" spans="1:12">
      <c r="A1091" s="1" t="s">
        <v>217</v>
      </c>
      <c r="B1091" s="1">
        <v>2018</v>
      </c>
      <c r="C1091" s="2">
        <v>43436</v>
      </c>
      <c r="D1091" s="1" t="s">
        <v>66</v>
      </c>
      <c r="E1091" t="s">
        <v>535</v>
      </c>
      <c r="F1091">
        <v>5</v>
      </c>
      <c r="G1091" t="s">
        <v>257</v>
      </c>
      <c r="H1091" t="s">
        <v>31</v>
      </c>
      <c r="K1091">
        <v>2</v>
      </c>
      <c r="L1091">
        <v>10.39</v>
      </c>
    </row>
    <row r="1092" spans="1:12">
      <c r="A1092" s="1" t="s">
        <v>217</v>
      </c>
      <c r="B1092" s="1">
        <v>2018</v>
      </c>
      <c r="C1092" s="2">
        <v>43436</v>
      </c>
      <c r="D1092" s="1" t="s">
        <v>66</v>
      </c>
      <c r="E1092" t="s">
        <v>535</v>
      </c>
      <c r="F1092">
        <v>6</v>
      </c>
      <c r="G1092" t="s">
        <v>192</v>
      </c>
      <c r="H1092" t="s">
        <v>113</v>
      </c>
      <c r="K1092">
        <v>1</v>
      </c>
      <c r="L1092">
        <v>10.340999999999999</v>
      </c>
    </row>
    <row r="1093" spans="1:12">
      <c r="A1093" s="1" t="s">
        <v>217</v>
      </c>
      <c r="B1093" s="1">
        <v>2018</v>
      </c>
      <c r="C1093" s="2">
        <v>43436</v>
      </c>
      <c r="D1093" s="1" t="s">
        <v>66</v>
      </c>
      <c r="E1093" t="s">
        <v>535</v>
      </c>
      <c r="F1093">
        <v>6</v>
      </c>
      <c r="G1093" t="s">
        <v>1633</v>
      </c>
      <c r="H1093" t="s">
        <v>29</v>
      </c>
      <c r="K1093">
        <v>2</v>
      </c>
      <c r="L1093">
        <v>10.58</v>
      </c>
    </row>
    <row r="1094" spans="1:12">
      <c r="A1094" s="1" t="s">
        <v>217</v>
      </c>
      <c r="B1094" s="1">
        <v>2018</v>
      </c>
      <c r="C1094" s="2">
        <v>43436</v>
      </c>
      <c r="D1094" s="1" t="s">
        <v>66</v>
      </c>
      <c r="E1094" t="s">
        <v>535</v>
      </c>
      <c r="F1094">
        <v>7</v>
      </c>
      <c r="G1094" t="s">
        <v>197</v>
      </c>
      <c r="H1094" t="s">
        <v>198</v>
      </c>
      <c r="K1094">
        <v>1</v>
      </c>
      <c r="L1094">
        <v>10.539</v>
      </c>
    </row>
    <row r="1095" spans="1:12">
      <c r="A1095" s="1" t="s">
        <v>217</v>
      </c>
      <c r="B1095" s="1">
        <v>2018</v>
      </c>
      <c r="C1095" s="2">
        <v>43436</v>
      </c>
      <c r="D1095" s="1" t="s">
        <v>66</v>
      </c>
      <c r="E1095" t="s">
        <v>535</v>
      </c>
      <c r="F1095">
        <v>7</v>
      </c>
      <c r="G1095" t="s">
        <v>100</v>
      </c>
      <c r="H1095" t="s">
        <v>44</v>
      </c>
      <c r="K1095">
        <v>2</v>
      </c>
      <c r="L1095">
        <v>10.568999999999999</v>
      </c>
    </row>
    <row r="1096" spans="1:12">
      <c r="A1096" s="1" t="s">
        <v>217</v>
      </c>
      <c r="B1096" s="1">
        <v>2018</v>
      </c>
      <c r="C1096" s="2">
        <v>43436</v>
      </c>
      <c r="D1096" s="1" t="s">
        <v>66</v>
      </c>
      <c r="E1096" t="s">
        <v>535</v>
      </c>
      <c r="F1096">
        <v>8</v>
      </c>
      <c r="G1096" t="s">
        <v>261</v>
      </c>
      <c r="H1096" t="s">
        <v>113</v>
      </c>
      <c r="K1096">
        <v>1</v>
      </c>
      <c r="L1096">
        <v>10.332000000000001</v>
      </c>
    </row>
    <row r="1097" spans="1:12">
      <c r="A1097" s="1" t="s">
        <v>217</v>
      </c>
      <c r="B1097" s="1">
        <v>2018</v>
      </c>
      <c r="C1097" s="2">
        <v>43436</v>
      </c>
      <c r="D1097" s="1" t="s">
        <v>66</v>
      </c>
      <c r="E1097" t="s">
        <v>535</v>
      </c>
      <c r="F1097">
        <v>8</v>
      </c>
      <c r="G1097" t="s">
        <v>289</v>
      </c>
      <c r="H1097" t="s">
        <v>207</v>
      </c>
      <c r="K1097">
        <v>2</v>
      </c>
      <c r="L1097">
        <v>10.440000000000001</v>
      </c>
    </row>
    <row r="1098" spans="1:12">
      <c r="A1098" s="1" t="s">
        <v>217</v>
      </c>
      <c r="B1098" s="1">
        <v>2018</v>
      </c>
      <c r="C1098" s="2">
        <v>43436</v>
      </c>
      <c r="D1098" s="1" t="s">
        <v>66</v>
      </c>
      <c r="E1098" t="s">
        <v>535</v>
      </c>
      <c r="F1098">
        <v>9</v>
      </c>
      <c r="G1098" t="s">
        <v>213</v>
      </c>
      <c r="H1098" t="s">
        <v>42</v>
      </c>
      <c r="K1098">
        <v>1</v>
      </c>
      <c r="L1098">
        <v>10.382</v>
      </c>
    </row>
    <row r="1099" spans="1:12">
      <c r="A1099" s="1" t="s">
        <v>217</v>
      </c>
      <c r="B1099" s="1">
        <v>2018</v>
      </c>
      <c r="C1099" s="2">
        <v>43436</v>
      </c>
      <c r="D1099" s="1" t="s">
        <v>66</v>
      </c>
      <c r="E1099" t="s">
        <v>535</v>
      </c>
      <c r="F1099">
        <v>9</v>
      </c>
      <c r="G1099" t="s">
        <v>41</v>
      </c>
      <c r="H1099" t="s">
        <v>42</v>
      </c>
      <c r="K1099">
        <v>2</v>
      </c>
      <c r="L1099">
        <v>10.433</v>
      </c>
    </row>
    <row r="1100" spans="1:12">
      <c r="A1100" s="1" t="s">
        <v>217</v>
      </c>
      <c r="B1100" s="1">
        <v>2018</v>
      </c>
      <c r="C1100" s="2">
        <v>43436</v>
      </c>
      <c r="D1100" s="1" t="s">
        <v>66</v>
      </c>
      <c r="E1100" t="s">
        <v>535</v>
      </c>
      <c r="F1100">
        <v>10</v>
      </c>
      <c r="G1100" t="s">
        <v>143</v>
      </c>
      <c r="H1100" t="s">
        <v>95</v>
      </c>
      <c r="K1100">
        <v>1</v>
      </c>
      <c r="L1100">
        <v>10.148</v>
      </c>
    </row>
    <row r="1101" spans="1:12">
      <c r="A1101" s="1" t="s">
        <v>217</v>
      </c>
      <c r="B1101" s="1">
        <v>2018</v>
      </c>
      <c r="C1101" s="2">
        <v>43436</v>
      </c>
      <c r="D1101" s="1" t="s">
        <v>66</v>
      </c>
      <c r="E1101" t="s">
        <v>535</v>
      </c>
      <c r="F1101">
        <v>10</v>
      </c>
      <c r="G1101" t="s">
        <v>295</v>
      </c>
      <c r="H1101" t="s">
        <v>23</v>
      </c>
      <c r="K1101">
        <v>2</v>
      </c>
      <c r="L1101">
        <v>10.19</v>
      </c>
    </row>
    <row r="1102" spans="1:12">
      <c r="A1102" s="1" t="s">
        <v>217</v>
      </c>
      <c r="B1102" s="1">
        <v>2018</v>
      </c>
      <c r="C1102" s="2">
        <v>43436</v>
      </c>
      <c r="D1102" s="1" t="s">
        <v>66</v>
      </c>
      <c r="E1102" t="s">
        <v>535</v>
      </c>
      <c r="F1102">
        <v>11</v>
      </c>
      <c r="G1102" t="s">
        <v>125</v>
      </c>
      <c r="H1102" t="s">
        <v>75</v>
      </c>
      <c r="K1102">
        <v>1</v>
      </c>
      <c r="L1102">
        <v>10.257999999999999</v>
      </c>
    </row>
    <row r="1103" spans="1:12">
      <c r="A1103" s="1" t="s">
        <v>217</v>
      </c>
      <c r="B1103" s="1">
        <v>2018</v>
      </c>
      <c r="C1103" s="2">
        <v>43436</v>
      </c>
      <c r="D1103" s="1" t="s">
        <v>66</v>
      </c>
      <c r="E1103" t="s">
        <v>535</v>
      </c>
      <c r="F1103">
        <v>11</v>
      </c>
      <c r="G1103" t="s">
        <v>312</v>
      </c>
      <c r="H1103" t="s">
        <v>104</v>
      </c>
      <c r="K1103">
        <v>2</v>
      </c>
      <c r="L1103">
        <v>12.484999999999999</v>
      </c>
    </row>
    <row r="1104" spans="1:12">
      <c r="A1104" s="1" t="s">
        <v>217</v>
      </c>
      <c r="B1104" s="1">
        <v>2018</v>
      </c>
      <c r="C1104" s="2">
        <v>43436</v>
      </c>
      <c r="D1104" s="1" t="s">
        <v>66</v>
      </c>
      <c r="E1104" t="s">
        <v>535</v>
      </c>
      <c r="F1104">
        <v>12</v>
      </c>
      <c r="G1104" t="s">
        <v>1689</v>
      </c>
      <c r="H1104" t="s">
        <v>37</v>
      </c>
      <c r="K1104">
        <v>1</v>
      </c>
      <c r="L1104">
        <v>10.429</v>
      </c>
    </row>
    <row r="1105" spans="1:12">
      <c r="A1105" s="1" t="s">
        <v>217</v>
      </c>
      <c r="B1105" s="1">
        <v>2018</v>
      </c>
      <c r="C1105" s="2">
        <v>43436</v>
      </c>
      <c r="D1105" s="1" t="s">
        <v>66</v>
      </c>
      <c r="E1105" t="s">
        <v>535</v>
      </c>
      <c r="F1105">
        <v>12</v>
      </c>
      <c r="G1105" t="s">
        <v>183</v>
      </c>
      <c r="H1105" t="s">
        <v>33</v>
      </c>
      <c r="K1105">
        <v>2</v>
      </c>
      <c r="L1105" t="s">
        <v>536</v>
      </c>
    </row>
    <row r="1106" spans="1:12">
      <c r="A1106" s="1" t="s">
        <v>217</v>
      </c>
      <c r="B1106" s="1">
        <v>2018</v>
      </c>
      <c r="C1106" s="2">
        <v>43436</v>
      </c>
      <c r="D1106" s="1" t="s">
        <v>66</v>
      </c>
      <c r="E1106" t="s">
        <v>538</v>
      </c>
      <c r="F1106">
        <v>1</v>
      </c>
      <c r="G1106" t="s">
        <v>202</v>
      </c>
      <c r="H1106" t="s">
        <v>46</v>
      </c>
      <c r="J1106">
        <v>4</v>
      </c>
      <c r="K1106">
        <v>1</v>
      </c>
      <c r="L1106">
        <v>10.305</v>
      </c>
    </row>
    <row r="1107" spans="1:12">
      <c r="A1107" s="1" t="s">
        <v>217</v>
      </c>
      <c r="B1107" s="1">
        <v>2018</v>
      </c>
      <c r="C1107" s="2">
        <v>43436</v>
      </c>
      <c r="D1107" s="1" t="s">
        <v>66</v>
      </c>
      <c r="E1107" t="s">
        <v>538</v>
      </c>
      <c r="F1107">
        <v>1</v>
      </c>
      <c r="G1107" t="s">
        <v>1689</v>
      </c>
      <c r="H1107" t="s">
        <v>37</v>
      </c>
      <c r="K1107">
        <v>2</v>
      </c>
      <c r="L1107">
        <v>10.484</v>
      </c>
    </row>
    <row r="1108" spans="1:12">
      <c r="A1108" s="1" t="s">
        <v>217</v>
      </c>
      <c r="B1108" s="1">
        <v>2018</v>
      </c>
      <c r="C1108" s="2">
        <v>43436</v>
      </c>
      <c r="D1108" s="1" t="s">
        <v>66</v>
      </c>
      <c r="E1108" t="s">
        <v>538</v>
      </c>
      <c r="F1108">
        <v>2</v>
      </c>
      <c r="G1108" t="s">
        <v>125</v>
      </c>
      <c r="H1108" t="s">
        <v>75</v>
      </c>
      <c r="K1108">
        <v>1</v>
      </c>
      <c r="L1108">
        <v>10.114000000000001</v>
      </c>
    </row>
    <row r="1109" spans="1:12">
      <c r="A1109" s="1" t="s">
        <v>217</v>
      </c>
      <c r="B1109" s="1">
        <v>2018</v>
      </c>
      <c r="C1109" s="2">
        <v>43436</v>
      </c>
      <c r="D1109" s="1" t="s">
        <v>66</v>
      </c>
      <c r="E1109" t="s">
        <v>538</v>
      </c>
      <c r="F1109">
        <v>2</v>
      </c>
      <c r="G1109" t="s">
        <v>22</v>
      </c>
      <c r="H1109" t="s">
        <v>23</v>
      </c>
      <c r="K1109">
        <v>2</v>
      </c>
      <c r="L1109">
        <v>10.151000000000002</v>
      </c>
    </row>
    <row r="1110" spans="1:12">
      <c r="A1110" s="1" t="s">
        <v>217</v>
      </c>
      <c r="B1110" s="1">
        <v>2018</v>
      </c>
      <c r="C1110" s="2">
        <v>43436</v>
      </c>
      <c r="D1110" s="1" t="s">
        <v>66</v>
      </c>
      <c r="E1110" t="s">
        <v>538</v>
      </c>
      <c r="F1110">
        <v>3</v>
      </c>
      <c r="G1110" t="s">
        <v>106</v>
      </c>
      <c r="H1110" t="s">
        <v>102</v>
      </c>
      <c r="J1110">
        <v>1</v>
      </c>
      <c r="K1110">
        <v>1</v>
      </c>
      <c r="L1110">
        <v>10.292999999999999</v>
      </c>
    </row>
    <row r="1111" spans="1:12">
      <c r="A1111" s="1" t="s">
        <v>217</v>
      </c>
      <c r="B1111" s="1">
        <v>2018</v>
      </c>
      <c r="C1111" s="2">
        <v>43436</v>
      </c>
      <c r="D1111" s="1" t="s">
        <v>66</v>
      </c>
      <c r="E1111" t="s">
        <v>538</v>
      </c>
      <c r="F1111">
        <v>3</v>
      </c>
      <c r="G1111" t="s">
        <v>143</v>
      </c>
      <c r="H1111" t="s">
        <v>95</v>
      </c>
      <c r="K1111">
        <v>2</v>
      </c>
      <c r="L1111">
        <v>10.372</v>
      </c>
    </row>
    <row r="1112" spans="1:12">
      <c r="A1112" s="1" t="s">
        <v>217</v>
      </c>
      <c r="B1112" s="1">
        <v>2018</v>
      </c>
      <c r="C1112" s="2">
        <v>43436</v>
      </c>
      <c r="D1112" s="1" t="s">
        <v>66</v>
      </c>
      <c r="E1112" t="s">
        <v>538</v>
      </c>
      <c r="F1112">
        <v>4</v>
      </c>
      <c r="G1112" t="s">
        <v>213</v>
      </c>
      <c r="H1112" t="s">
        <v>42</v>
      </c>
      <c r="K1112">
        <v>1</v>
      </c>
      <c r="L1112">
        <v>10.247999999999999</v>
      </c>
    </row>
    <row r="1113" spans="1:12">
      <c r="A1113" s="1" t="s">
        <v>217</v>
      </c>
      <c r="B1113" s="1">
        <v>2018</v>
      </c>
      <c r="C1113" s="2">
        <v>43436</v>
      </c>
      <c r="D1113" s="1" t="s">
        <v>66</v>
      </c>
      <c r="E1113" t="s">
        <v>538</v>
      </c>
      <c r="F1113">
        <v>4</v>
      </c>
      <c r="G1113" t="s">
        <v>1280</v>
      </c>
      <c r="H1113" t="s">
        <v>27</v>
      </c>
      <c r="K1113">
        <v>2</v>
      </c>
      <c r="L1113">
        <v>10.337</v>
      </c>
    </row>
    <row r="1114" spans="1:12">
      <c r="A1114" s="1" t="s">
        <v>217</v>
      </c>
      <c r="B1114" s="1">
        <v>2018</v>
      </c>
      <c r="C1114" s="2">
        <v>43436</v>
      </c>
      <c r="D1114" s="1" t="s">
        <v>66</v>
      </c>
      <c r="E1114" t="s">
        <v>538</v>
      </c>
      <c r="F1114">
        <v>5</v>
      </c>
      <c r="G1114" t="s">
        <v>1634</v>
      </c>
      <c r="H1114" t="s">
        <v>228</v>
      </c>
      <c r="J1114">
        <v>2</v>
      </c>
      <c r="K1114">
        <v>1</v>
      </c>
      <c r="L1114">
        <v>10.122</v>
      </c>
    </row>
    <row r="1115" spans="1:12">
      <c r="A1115" s="1" t="s">
        <v>217</v>
      </c>
      <c r="B1115" s="1">
        <v>2018</v>
      </c>
      <c r="C1115" s="2">
        <v>43436</v>
      </c>
      <c r="D1115" s="1" t="s">
        <v>66</v>
      </c>
      <c r="E1115" t="s">
        <v>538</v>
      </c>
      <c r="F1115">
        <v>5</v>
      </c>
      <c r="G1115" t="s">
        <v>261</v>
      </c>
      <c r="H1115" t="s">
        <v>113</v>
      </c>
      <c r="K1115">
        <v>2</v>
      </c>
      <c r="L1115">
        <v>10.946</v>
      </c>
    </row>
    <row r="1116" spans="1:12">
      <c r="A1116" s="1" t="s">
        <v>217</v>
      </c>
      <c r="B1116" s="1">
        <v>2018</v>
      </c>
      <c r="C1116" s="2">
        <v>43436</v>
      </c>
      <c r="D1116" s="1" t="s">
        <v>66</v>
      </c>
      <c r="E1116" t="s">
        <v>538</v>
      </c>
      <c r="F1116">
        <v>6</v>
      </c>
      <c r="G1116" t="s">
        <v>197</v>
      </c>
      <c r="H1116" t="s">
        <v>198</v>
      </c>
      <c r="K1116">
        <v>1</v>
      </c>
      <c r="L1116">
        <v>10.41</v>
      </c>
    </row>
    <row r="1117" spans="1:12">
      <c r="A1117" s="1" t="s">
        <v>217</v>
      </c>
      <c r="B1117" s="1">
        <v>2018</v>
      </c>
      <c r="C1117" s="2">
        <v>43436</v>
      </c>
      <c r="D1117" s="1" t="s">
        <v>66</v>
      </c>
      <c r="E1117" t="s">
        <v>538</v>
      </c>
      <c r="F1117">
        <v>6</v>
      </c>
      <c r="G1117" t="s">
        <v>128</v>
      </c>
      <c r="H1117" t="s">
        <v>104</v>
      </c>
      <c r="K1117">
        <v>2</v>
      </c>
      <c r="L1117">
        <v>10.473000000000001</v>
      </c>
    </row>
    <row r="1118" spans="1:12">
      <c r="A1118" s="1" t="s">
        <v>217</v>
      </c>
      <c r="B1118" s="1">
        <v>2018</v>
      </c>
      <c r="C1118" s="2">
        <v>43436</v>
      </c>
      <c r="D1118" s="1" t="s">
        <v>66</v>
      </c>
      <c r="E1118" t="s">
        <v>538</v>
      </c>
      <c r="F1118">
        <v>7</v>
      </c>
      <c r="G1118" t="s">
        <v>96</v>
      </c>
      <c r="H1118" t="s">
        <v>27</v>
      </c>
      <c r="J1118">
        <v>3</v>
      </c>
      <c r="K1118">
        <v>1</v>
      </c>
      <c r="L1118">
        <v>10.279</v>
      </c>
    </row>
    <row r="1119" spans="1:12">
      <c r="A1119" s="1" t="s">
        <v>217</v>
      </c>
      <c r="B1119" s="1">
        <v>2018</v>
      </c>
      <c r="C1119" s="2">
        <v>43436</v>
      </c>
      <c r="D1119" s="1" t="s">
        <v>66</v>
      </c>
      <c r="E1119" t="s">
        <v>538</v>
      </c>
      <c r="F1119">
        <v>7</v>
      </c>
      <c r="G1119" t="s">
        <v>192</v>
      </c>
      <c r="H1119" t="s">
        <v>113</v>
      </c>
      <c r="K1119">
        <v>2</v>
      </c>
      <c r="L1119">
        <v>10.427999999999999</v>
      </c>
    </row>
    <row r="1120" spans="1:12">
      <c r="A1120" s="1" t="s">
        <v>217</v>
      </c>
      <c r="B1120" s="1">
        <v>2018</v>
      </c>
      <c r="C1120" s="2">
        <v>43436</v>
      </c>
      <c r="D1120" s="1" t="s">
        <v>66</v>
      </c>
      <c r="E1120" t="s">
        <v>538</v>
      </c>
      <c r="F1120">
        <v>8</v>
      </c>
      <c r="G1120" t="s">
        <v>194</v>
      </c>
      <c r="H1120" t="s">
        <v>29</v>
      </c>
      <c r="K1120">
        <v>1</v>
      </c>
      <c r="L1120">
        <v>10.208</v>
      </c>
    </row>
    <row r="1121" spans="1:18">
      <c r="A1121" s="1" t="s">
        <v>217</v>
      </c>
      <c r="B1121" s="1">
        <v>2018</v>
      </c>
      <c r="C1121" s="2">
        <v>43436</v>
      </c>
      <c r="D1121" s="1" t="s">
        <v>66</v>
      </c>
      <c r="E1121" t="s">
        <v>538</v>
      </c>
      <c r="F1121">
        <v>8</v>
      </c>
      <c r="G1121" t="s">
        <v>201</v>
      </c>
      <c r="H1121" t="s">
        <v>39</v>
      </c>
      <c r="K1121">
        <v>2</v>
      </c>
      <c r="L1121">
        <v>10.287000000000001</v>
      </c>
    </row>
    <row r="1122" spans="1:18">
      <c r="A1122" s="1" t="s">
        <v>217</v>
      </c>
      <c r="B1122" s="1">
        <v>2018</v>
      </c>
      <c r="C1122" s="2">
        <v>43436</v>
      </c>
      <c r="D1122" s="1" t="s">
        <v>66</v>
      </c>
      <c r="E1122" t="s">
        <v>539</v>
      </c>
      <c r="F1122">
        <v>1</v>
      </c>
      <c r="G1122" t="s">
        <v>202</v>
      </c>
      <c r="H1122" t="s">
        <v>46</v>
      </c>
      <c r="J1122">
        <v>4</v>
      </c>
      <c r="K1122">
        <v>1</v>
      </c>
      <c r="L1122">
        <v>10.048999999999999</v>
      </c>
      <c r="N1122">
        <v>1</v>
      </c>
      <c r="O1122">
        <v>10.09</v>
      </c>
    </row>
    <row r="1123" spans="1:18">
      <c r="A1123" s="1" t="s">
        <v>217</v>
      </c>
      <c r="B1123" s="1">
        <v>2018</v>
      </c>
      <c r="C1123" s="2">
        <v>43436</v>
      </c>
      <c r="D1123" s="1" t="s">
        <v>66</v>
      </c>
      <c r="E1123" t="s">
        <v>539</v>
      </c>
      <c r="F1123">
        <v>1</v>
      </c>
      <c r="G1123" t="s">
        <v>194</v>
      </c>
      <c r="H1123" t="s">
        <v>29</v>
      </c>
      <c r="K1123">
        <v>2</v>
      </c>
      <c r="L1123">
        <v>15.032999999999999</v>
      </c>
      <c r="N1123">
        <v>2</v>
      </c>
      <c r="O1123">
        <v>10.180999999999999</v>
      </c>
    </row>
    <row r="1124" spans="1:18">
      <c r="A1124" s="1" t="s">
        <v>217</v>
      </c>
      <c r="B1124" s="1">
        <v>2018</v>
      </c>
      <c r="C1124" s="2">
        <v>43436</v>
      </c>
      <c r="D1124" s="1" t="s">
        <v>66</v>
      </c>
      <c r="E1124" t="s">
        <v>539</v>
      </c>
      <c r="F1124">
        <v>2</v>
      </c>
      <c r="G1124" t="s">
        <v>96</v>
      </c>
      <c r="H1124" t="s">
        <v>27</v>
      </c>
      <c r="J1124">
        <v>3</v>
      </c>
      <c r="K1124">
        <v>1</v>
      </c>
      <c r="L1124">
        <v>10.25</v>
      </c>
      <c r="N1124">
        <v>1</v>
      </c>
      <c r="O1124">
        <v>10.295</v>
      </c>
    </row>
    <row r="1125" spans="1:18">
      <c r="A1125" s="1" t="s">
        <v>217</v>
      </c>
      <c r="B1125" s="1">
        <v>2018</v>
      </c>
      <c r="C1125" s="2">
        <v>43436</v>
      </c>
      <c r="D1125" s="1" t="s">
        <v>66</v>
      </c>
      <c r="E1125" t="s">
        <v>539</v>
      </c>
      <c r="F1125">
        <v>2</v>
      </c>
      <c r="G1125" t="s">
        <v>125</v>
      </c>
      <c r="H1125" t="s">
        <v>75</v>
      </c>
      <c r="K1125">
        <v>2</v>
      </c>
      <c r="L1125">
        <v>10.289</v>
      </c>
      <c r="N1125">
        <v>2</v>
      </c>
      <c r="O1125">
        <v>10.343</v>
      </c>
    </row>
    <row r="1126" spans="1:18">
      <c r="A1126" s="1" t="s">
        <v>217</v>
      </c>
      <c r="B1126" s="1">
        <v>2018</v>
      </c>
      <c r="C1126" s="2">
        <v>43436</v>
      </c>
      <c r="D1126" s="1" t="s">
        <v>66</v>
      </c>
      <c r="E1126" t="s">
        <v>539</v>
      </c>
      <c r="F1126">
        <v>3</v>
      </c>
      <c r="G1126" t="s">
        <v>106</v>
      </c>
      <c r="H1126" t="s">
        <v>102</v>
      </c>
      <c r="J1126">
        <v>1</v>
      </c>
      <c r="K1126">
        <v>1</v>
      </c>
      <c r="L1126">
        <v>10.220000000000001</v>
      </c>
      <c r="N1126">
        <v>1</v>
      </c>
      <c r="O1126">
        <v>10.16</v>
      </c>
    </row>
    <row r="1127" spans="1:18">
      <c r="A1127" s="1" t="s">
        <v>217</v>
      </c>
      <c r="B1127" s="1">
        <v>2018</v>
      </c>
      <c r="C1127" s="2">
        <v>43436</v>
      </c>
      <c r="D1127" s="1" t="s">
        <v>66</v>
      </c>
      <c r="E1127" t="s">
        <v>539</v>
      </c>
      <c r="F1127">
        <v>3</v>
      </c>
      <c r="G1127" t="s">
        <v>197</v>
      </c>
      <c r="H1127" t="s">
        <v>198</v>
      </c>
      <c r="K1127">
        <v>2</v>
      </c>
      <c r="L1127">
        <v>10.269</v>
      </c>
      <c r="N1127">
        <v>2</v>
      </c>
      <c r="O1127">
        <v>10.608000000000001</v>
      </c>
    </row>
    <row r="1128" spans="1:18">
      <c r="A1128" s="1" t="s">
        <v>217</v>
      </c>
      <c r="B1128" s="1">
        <v>2018</v>
      </c>
      <c r="C1128" s="2">
        <v>43436</v>
      </c>
      <c r="D1128" s="1" t="s">
        <v>66</v>
      </c>
      <c r="E1128" t="s">
        <v>539</v>
      </c>
      <c r="F1128">
        <v>4</v>
      </c>
      <c r="G1128" t="s">
        <v>1634</v>
      </c>
      <c r="H1128" t="s">
        <v>228</v>
      </c>
      <c r="J1128">
        <v>2</v>
      </c>
      <c r="K1128">
        <v>1</v>
      </c>
      <c r="L1128">
        <v>10.271000000000001</v>
      </c>
      <c r="N1128">
        <v>1</v>
      </c>
      <c r="O1128">
        <v>10.178000000000001</v>
      </c>
    </row>
    <row r="1129" spans="1:18">
      <c r="A1129" s="1" t="s">
        <v>217</v>
      </c>
      <c r="B1129" s="1">
        <v>2018</v>
      </c>
      <c r="C1129" s="2">
        <v>43436</v>
      </c>
      <c r="D1129" s="1" t="s">
        <v>66</v>
      </c>
      <c r="E1129" t="s">
        <v>539</v>
      </c>
      <c r="F1129">
        <v>4</v>
      </c>
      <c r="G1129" t="s">
        <v>213</v>
      </c>
      <c r="H1129" t="s">
        <v>42</v>
      </c>
      <c r="K1129">
        <v>2</v>
      </c>
      <c r="L1129">
        <v>10.307</v>
      </c>
      <c r="N1129">
        <v>2</v>
      </c>
      <c r="O1129">
        <v>10.222000000000001</v>
      </c>
    </row>
    <row r="1130" spans="1:18">
      <c r="A1130" s="1" t="s">
        <v>217</v>
      </c>
      <c r="B1130" s="1">
        <v>2018</v>
      </c>
      <c r="C1130" s="2">
        <v>43436</v>
      </c>
      <c r="D1130" s="1" t="s">
        <v>66</v>
      </c>
      <c r="E1130" t="s">
        <v>540</v>
      </c>
      <c r="F1130">
        <v>1</v>
      </c>
      <c r="G1130" t="s">
        <v>1634</v>
      </c>
      <c r="H1130" t="s">
        <v>228</v>
      </c>
      <c r="J1130">
        <v>2</v>
      </c>
      <c r="K1130">
        <v>1</v>
      </c>
      <c r="L1130">
        <v>10.295999999999999</v>
      </c>
      <c r="N1130">
        <v>1</v>
      </c>
      <c r="O1130">
        <v>10.446</v>
      </c>
    </row>
    <row r="1131" spans="1:18">
      <c r="A1131" s="1" t="s">
        <v>217</v>
      </c>
      <c r="B1131" s="1">
        <v>2018</v>
      </c>
      <c r="C1131" s="2">
        <v>43436</v>
      </c>
      <c r="D1131" s="1" t="s">
        <v>66</v>
      </c>
      <c r="E1131" t="s">
        <v>540</v>
      </c>
      <c r="F1131">
        <v>1</v>
      </c>
      <c r="G1131" t="s">
        <v>202</v>
      </c>
      <c r="H1131" t="s">
        <v>46</v>
      </c>
      <c r="J1131">
        <v>4</v>
      </c>
      <c r="K1131">
        <v>2</v>
      </c>
      <c r="L1131">
        <v>10.439</v>
      </c>
      <c r="N1131">
        <v>2</v>
      </c>
      <c r="O1131">
        <v>10.664</v>
      </c>
    </row>
    <row r="1132" spans="1:18">
      <c r="A1132" s="1" t="s">
        <v>217</v>
      </c>
      <c r="B1132" s="1">
        <v>2018</v>
      </c>
      <c r="C1132" s="2">
        <v>43436</v>
      </c>
      <c r="D1132" s="1" t="s">
        <v>66</v>
      </c>
      <c r="E1132" t="s">
        <v>540</v>
      </c>
      <c r="F1132">
        <v>2</v>
      </c>
      <c r="G1132" t="s">
        <v>106</v>
      </c>
      <c r="H1132" t="s">
        <v>102</v>
      </c>
      <c r="J1132">
        <v>1</v>
      </c>
      <c r="K1132">
        <v>1</v>
      </c>
      <c r="L1132">
        <v>10.220000000000001</v>
      </c>
      <c r="N1132">
        <v>2</v>
      </c>
      <c r="O1132">
        <v>10.321000000000002</v>
      </c>
      <c r="Q1132">
        <v>1</v>
      </c>
      <c r="R1132">
        <v>10.163</v>
      </c>
    </row>
    <row r="1133" spans="1:18">
      <c r="A1133" s="1" t="s">
        <v>217</v>
      </c>
      <c r="B1133" s="1">
        <v>2018</v>
      </c>
      <c r="C1133" s="2">
        <v>43436</v>
      </c>
      <c r="D1133" s="1" t="s">
        <v>66</v>
      </c>
      <c r="E1133" t="s">
        <v>540</v>
      </c>
      <c r="F1133">
        <v>2</v>
      </c>
      <c r="G1133" t="s">
        <v>96</v>
      </c>
      <c r="H1133" t="s">
        <v>27</v>
      </c>
      <c r="J1133">
        <v>3</v>
      </c>
      <c r="K1133">
        <v>2</v>
      </c>
      <c r="L1133">
        <v>10.306000000000001</v>
      </c>
      <c r="N1133">
        <v>1</v>
      </c>
      <c r="O1133">
        <v>10.316000000000001</v>
      </c>
      <c r="Q1133">
        <v>2</v>
      </c>
      <c r="R1133">
        <v>10.198</v>
      </c>
    </row>
    <row r="1134" spans="1:18">
      <c r="A1134" s="1" t="s">
        <v>217</v>
      </c>
      <c r="B1134" s="1">
        <v>2018</v>
      </c>
      <c r="C1134" s="2">
        <v>43436</v>
      </c>
      <c r="D1134" s="1" t="s">
        <v>66</v>
      </c>
      <c r="E1134" t="s">
        <v>64</v>
      </c>
      <c r="F1134" t="s">
        <v>541</v>
      </c>
      <c r="G1134" t="s">
        <v>106</v>
      </c>
      <c r="H1134" t="s">
        <v>102</v>
      </c>
      <c r="J1134">
        <v>1</v>
      </c>
      <c r="K1134">
        <v>1</v>
      </c>
      <c r="L1134">
        <v>10.223000000000001</v>
      </c>
      <c r="N1134">
        <v>1</v>
      </c>
      <c r="O1134">
        <v>10.433</v>
      </c>
    </row>
    <row r="1135" spans="1:18">
      <c r="A1135" s="1" t="s">
        <v>217</v>
      </c>
      <c r="B1135" s="1">
        <v>2018</v>
      </c>
      <c r="C1135" s="2">
        <v>43436</v>
      </c>
      <c r="D1135" s="1" t="s">
        <v>66</v>
      </c>
      <c r="E1135" t="s">
        <v>64</v>
      </c>
      <c r="F1135" t="s">
        <v>541</v>
      </c>
      <c r="G1135" t="s">
        <v>1634</v>
      </c>
      <c r="H1135" t="s">
        <v>228</v>
      </c>
      <c r="J1135">
        <v>2</v>
      </c>
      <c r="K1135">
        <v>2</v>
      </c>
      <c r="L1135">
        <v>10.255000000000001</v>
      </c>
      <c r="N1135">
        <v>2</v>
      </c>
      <c r="O1135">
        <v>10.465</v>
      </c>
    </row>
    <row r="1136" spans="1:18">
      <c r="A1136" s="1" t="s">
        <v>217</v>
      </c>
      <c r="B1136" s="1">
        <v>2018</v>
      </c>
      <c r="C1136" s="2">
        <v>43436</v>
      </c>
      <c r="D1136" s="1" t="s">
        <v>66</v>
      </c>
      <c r="E1136" t="s">
        <v>64</v>
      </c>
      <c r="F1136" t="s">
        <v>542</v>
      </c>
      <c r="G1136" t="s">
        <v>96</v>
      </c>
      <c r="H1136" t="s">
        <v>27</v>
      </c>
      <c r="J1136">
        <v>3</v>
      </c>
      <c r="K1136">
        <v>1</v>
      </c>
      <c r="L1136">
        <v>10.419</v>
      </c>
      <c r="N1136">
        <v>1</v>
      </c>
      <c r="O1136">
        <v>10.381</v>
      </c>
    </row>
    <row r="1137" spans="1:15">
      <c r="A1137" s="1" t="s">
        <v>217</v>
      </c>
      <c r="B1137" s="1">
        <v>2018</v>
      </c>
      <c r="C1137" s="2">
        <v>43436</v>
      </c>
      <c r="D1137" s="1" t="s">
        <v>66</v>
      </c>
      <c r="E1137" t="s">
        <v>64</v>
      </c>
      <c r="F1137" t="s">
        <v>542</v>
      </c>
      <c r="G1137" t="s">
        <v>202</v>
      </c>
      <c r="H1137" t="s">
        <v>46</v>
      </c>
      <c r="J1137">
        <v>4</v>
      </c>
      <c r="K1137">
        <v>2</v>
      </c>
      <c r="L1137">
        <v>10.459</v>
      </c>
      <c r="N1137">
        <v>2</v>
      </c>
      <c r="O1137">
        <v>10.614000000000001</v>
      </c>
    </row>
  </sheetData>
  <autoFilter ref="A1:S225" xr:uid="{FDAE37D4-BBF6-44D2-B247-34646AA6BF41}">
    <sortState xmlns:xlrd2="http://schemas.microsoft.com/office/spreadsheetml/2017/richdata2" ref="A2:S1137">
      <sortCondition descending="1" ref="B1:B225"/>
    </sortState>
  </autoFilter>
  <phoneticPr fontId="2" type="noConversion"/>
  <conditionalFormatting sqref="M2:M225">
    <cfRule type="colorScale" priority="54">
      <colorScale>
        <cfvo type="min"/>
        <cfvo type="percentile" val="50"/>
        <cfvo type="max"/>
        <color rgb="FFF8696B"/>
        <color rgb="FFFFEB84"/>
        <color rgb="FF63BE7B"/>
      </colorScale>
    </cfRule>
  </conditionalFormatting>
  <conditionalFormatting sqref="M26:M41">
    <cfRule type="colorScale" priority="43">
      <colorScale>
        <cfvo type="min"/>
        <cfvo type="percentile" val="50"/>
        <cfvo type="max"/>
        <color rgb="FFF8696B"/>
        <color rgb="FFFFEB84"/>
        <color rgb="FF63BE7B"/>
      </colorScale>
    </cfRule>
  </conditionalFormatting>
  <conditionalFormatting sqref="M42:M225">
    <cfRule type="colorScale" priority="52">
      <colorScale>
        <cfvo type="min"/>
        <cfvo type="percentile" val="50"/>
        <cfvo type="max"/>
        <color rgb="FFF8696B"/>
        <color rgb="FFFFEB84"/>
        <color rgb="FF63BE7B"/>
      </colorScale>
    </cfRule>
  </conditionalFormatting>
  <conditionalFormatting sqref="M50:M225">
    <cfRule type="colorScale" priority="51">
      <colorScale>
        <cfvo type="min"/>
        <cfvo type="percentile" val="50"/>
        <cfvo type="max"/>
        <color rgb="FFF8696B"/>
        <color rgb="FFFFEB84"/>
        <color rgb="FF63BE7B"/>
      </colorScale>
    </cfRule>
  </conditionalFormatting>
  <conditionalFormatting sqref="P50:P57">
    <cfRule type="colorScale" priority="50">
      <colorScale>
        <cfvo type="min"/>
        <cfvo type="percentile" val="50"/>
        <cfvo type="max"/>
        <color rgb="FFF8696B"/>
        <color rgb="FFFFEB84"/>
        <color rgb="FF63BE7B"/>
      </colorScale>
    </cfRule>
  </conditionalFormatting>
  <conditionalFormatting sqref="P50:P57">
    <cfRule type="colorScale" priority="49">
      <colorScale>
        <cfvo type="min"/>
        <cfvo type="percentile" val="50"/>
        <cfvo type="max"/>
        <color rgb="FFF8696B"/>
        <color rgb="FFFFEB84"/>
        <color rgb="FF63BE7B"/>
      </colorScale>
    </cfRule>
  </conditionalFormatting>
  <conditionalFormatting sqref="P50:P57">
    <cfRule type="colorScale" priority="47">
      <colorScale>
        <cfvo type="min"/>
        <cfvo type="percentile" val="50"/>
        <cfvo type="max"/>
        <color rgb="FFF8696B"/>
        <color rgb="FFFFEB84"/>
        <color rgb="FF63BE7B"/>
      </colorScale>
    </cfRule>
  </conditionalFormatting>
  <conditionalFormatting sqref="M54:M225">
    <cfRule type="colorScale" priority="46">
      <colorScale>
        <cfvo type="min"/>
        <cfvo type="percentile" val="50"/>
        <cfvo type="max"/>
        <color rgb="FFF8696B"/>
        <color rgb="FFFFEB84"/>
        <color rgb="FF63BE7B"/>
      </colorScale>
    </cfRule>
  </conditionalFormatting>
  <conditionalFormatting sqref="M50:M53">
    <cfRule type="colorScale" priority="45">
      <colorScale>
        <cfvo type="min"/>
        <cfvo type="percentile" val="50"/>
        <cfvo type="max"/>
        <color rgb="FFF8696B"/>
        <color rgb="FFFFEB84"/>
        <color rgb="FF63BE7B"/>
      </colorScale>
    </cfRule>
  </conditionalFormatting>
  <conditionalFormatting sqref="M42:M49">
    <cfRule type="colorScale" priority="44">
      <colorScale>
        <cfvo type="min"/>
        <cfvo type="percentile" val="50"/>
        <cfvo type="max"/>
        <color rgb="FFF8696B"/>
        <color rgb="FFFFEB84"/>
        <color rgb="FF63BE7B"/>
      </colorScale>
    </cfRule>
  </conditionalFormatting>
  <conditionalFormatting sqref="M2:M25">
    <cfRule type="colorScale" priority="42">
      <colorScale>
        <cfvo type="min"/>
        <cfvo type="percentile" val="50"/>
        <cfvo type="max"/>
        <color rgb="FFF8696B"/>
        <color rgb="FFFFEB84"/>
        <color rgb="FF63BE7B"/>
      </colorScale>
    </cfRule>
  </conditionalFormatting>
  <conditionalFormatting sqref="M54:M55">
    <cfRule type="colorScale" priority="41">
      <colorScale>
        <cfvo type="min"/>
        <cfvo type="percentile" val="50"/>
        <cfvo type="max"/>
        <color rgb="FFF8696B"/>
        <color rgb="FFFFEB84"/>
        <color rgb="FF63BE7B"/>
      </colorScale>
    </cfRule>
  </conditionalFormatting>
  <conditionalFormatting sqref="M56:M225">
    <cfRule type="colorScale" priority="40">
      <colorScale>
        <cfvo type="min"/>
        <cfvo type="percentile" val="50"/>
        <cfvo type="max"/>
        <color rgb="FFF8696B"/>
        <color rgb="FFFFEB84"/>
        <color rgb="FF63BE7B"/>
      </colorScale>
    </cfRule>
  </conditionalFormatting>
  <conditionalFormatting sqref="P54:P55">
    <cfRule type="colorScale" priority="39">
      <colorScale>
        <cfvo type="min"/>
        <cfvo type="percentile" val="50"/>
        <cfvo type="max"/>
        <color rgb="FFF8696B"/>
        <color rgb="FFFFEB84"/>
        <color rgb="FF63BE7B"/>
      </colorScale>
    </cfRule>
  </conditionalFormatting>
  <conditionalFormatting sqref="P50:P53">
    <cfRule type="colorScale" priority="38">
      <colorScale>
        <cfvo type="min"/>
        <cfvo type="percentile" val="50"/>
        <cfvo type="max"/>
        <color rgb="FFF8696B"/>
        <color rgb="FFFFEB84"/>
        <color rgb="FF63BE7B"/>
      </colorScale>
    </cfRule>
  </conditionalFormatting>
  <conditionalFormatting sqref="P56:P57">
    <cfRule type="colorScale" priority="37">
      <colorScale>
        <cfvo type="min"/>
        <cfvo type="percentile" val="50"/>
        <cfvo type="max"/>
        <color rgb="FFF8696B"/>
        <color rgb="FFFFEB84"/>
        <color rgb="FF63BE7B"/>
      </colorScale>
    </cfRule>
  </conditionalFormatting>
  <conditionalFormatting sqref="P98:P225">
    <cfRule type="colorScale" priority="36">
      <colorScale>
        <cfvo type="min"/>
        <cfvo type="percentile" val="50"/>
        <cfvo type="max"/>
        <color rgb="FFF8696B"/>
        <color rgb="FFFFEB84"/>
        <color rgb="FF63BE7B"/>
      </colorScale>
    </cfRule>
  </conditionalFormatting>
  <conditionalFormatting sqref="P98:P225">
    <cfRule type="colorScale" priority="35">
      <colorScale>
        <cfvo type="min"/>
        <cfvo type="percentile" val="50"/>
        <cfvo type="max"/>
        <color rgb="FFF8696B"/>
        <color rgb="FFFFEB84"/>
        <color rgb="FF63BE7B"/>
      </colorScale>
    </cfRule>
  </conditionalFormatting>
  <conditionalFormatting sqref="P98:P225">
    <cfRule type="colorScale" priority="34">
      <colorScale>
        <cfvo type="min"/>
        <cfvo type="percentile" val="50"/>
        <cfvo type="max"/>
        <color rgb="FFF8696B"/>
        <color rgb="FFFFEB84"/>
        <color rgb="FF63BE7B"/>
      </colorScale>
    </cfRule>
  </conditionalFormatting>
  <conditionalFormatting sqref="P98:P225">
    <cfRule type="colorScale" priority="33">
      <colorScale>
        <cfvo type="min"/>
        <cfvo type="percentile" val="50"/>
        <cfvo type="max"/>
        <color rgb="FFF8696B"/>
        <color rgb="FFFFEB84"/>
        <color rgb="FF63BE7B"/>
      </colorScale>
    </cfRule>
  </conditionalFormatting>
  <conditionalFormatting sqref="P98:P225">
    <cfRule type="colorScale" priority="32">
      <colorScale>
        <cfvo type="min"/>
        <cfvo type="percentile" val="50"/>
        <cfvo type="max"/>
        <color rgb="FFF8696B"/>
        <color rgb="FFFFEB84"/>
        <color rgb="FF63BE7B"/>
      </colorScale>
    </cfRule>
  </conditionalFormatting>
  <conditionalFormatting sqref="S156:S169">
    <cfRule type="colorScale" priority="31">
      <colorScale>
        <cfvo type="min"/>
        <cfvo type="percentile" val="50"/>
        <cfvo type="max"/>
        <color rgb="FFF8696B"/>
        <color rgb="FFFFEB84"/>
        <color rgb="FF63BE7B"/>
      </colorScale>
    </cfRule>
  </conditionalFormatting>
  <conditionalFormatting sqref="S156:S169">
    <cfRule type="colorScale" priority="30">
      <colorScale>
        <cfvo type="min"/>
        <cfvo type="percentile" val="50"/>
        <cfvo type="max"/>
        <color rgb="FFF8696B"/>
        <color rgb="FFFFEB84"/>
        <color rgb="FF63BE7B"/>
      </colorScale>
    </cfRule>
  </conditionalFormatting>
  <conditionalFormatting sqref="S156:S169">
    <cfRule type="colorScale" priority="29">
      <colorScale>
        <cfvo type="min"/>
        <cfvo type="percentile" val="50"/>
        <cfvo type="max"/>
        <color rgb="FFF8696B"/>
        <color rgb="FFFFEB84"/>
        <color rgb="FF63BE7B"/>
      </colorScale>
    </cfRule>
  </conditionalFormatting>
  <conditionalFormatting sqref="S156:S169">
    <cfRule type="colorScale" priority="28">
      <colorScale>
        <cfvo type="min"/>
        <cfvo type="percentile" val="50"/>
        <cfvo type="max"/>
        <color rgb="FFF8696B"/>
        <color rgb="FFFFEB84"/>
        <color rgb="FF63BE7B"/>
      </colorScale>
    </cfRule>
  </conditionalFormatting>
  <conditionalFormatting sqref="S156:S169">
    <cfRule type="colorScale" priority="27">
      <colorScale>
        <cfvo type="min"/>
        <cfvo type="percentile" val="50"/>
        <cfvo type="max"/>
        <color rgb="FFF8696B"/>
        <color rgb="FFFFEB84"/>
        <color rgb="FF63BE7B"/>
      </colorScale>
    </cfRule>
  </conditionalFormatting>
  <conditionalFormatting sqref="S214:S215">
    <cfRule type="colorScale" priority="26">
      <colorScale>
        <cfvo type="min"/>
        <cfvo type="percentile" val="50"/>
        <cfvo type="max"/>
        <color rgb="FFF8696B"/>
        <color rgb="FFFFEB84"/>
        <color rgb="FF63BE7B"/>
      </colorScale>
    </cfRule>
  </conditionalFormatting>
  <conditionalFormatting sqref="S214:S215">
    <cfRule type="colorScale" priority="25">
      <colorScale>
        <cfvo type="min"/>
        <cfvo type="percentile" val="50"/>
        <cfvo type="max"/>
        <color rgb="FFF8696B"/>
        <color rgb="FFFFEB84"/>
        <color rgb="FF63BE7B"/>
      </colorScale>
    </cfRule>
  </conditionalFormatting>
  <conditionalFormatting sqref="S214:S215">
    <cfRule type="colorScale" priority="24">
      <colorScale>
        <cfvo type="min"/>
        <cfvo type="percentile" val="50"/>
        <cfvo type="max"/>
        <color rgb="FFF8696B"/>
        <color rgb="FFFFEB84"/>
        <color rgb="FF63BE7B"/>
      </colorScale>
    </cfRule>
  </conditionalFormatting>
  <conditionalFormatting sqref="S214:S215">
    <cfRule type="colorScale" priority="23">
      <colorScale>
        <cfvo type="min"/>
        <cfvo type="percentile" val="50"/>
        <cfvo type="max"/>
        <color rgb="FFF8696B"/>
        <color rgb="FFFFEB84"/>
        <color rgb="FF63BE7B"/>
      </colorScale>
    </cfRule>
  </conditionalFormatting>
  <conditionalFormatting sqref="S214:S215">
    <cfRule type="colorScale" priority="22">
      <colorScale>
        <cfvo type="min"/>
        <cfvo type="percentile" val="50"/>
        <cfvo type="max"/>
        <color rgb="FFF8696B"/>
        <color rgb="FFFFEB84"/>
        <color rgb="FF63BE7B"/>
      </colorScale>
    </cfRule>
  </conditionalFormatting>
  <conditionalFormatting sqref="A2:K525 E526:K917 G918:J918 E918:E937 E938:I969 K918:K969 G919:I937 J919:J969 A1138:K2000 E970:K1137">
    <cfRule type="expression" dxfId="231" priority="17">
      <formula>$E2="F"</formula>
    </cfRule>
    <cfRule type="expression" dxfId="230" priority="18">
      <formula>$E2="SF"</formula>
    </cfRule>
    <cfRule type="expression" dxfId="229" priority="19">
      <formula>$E2="QF"</formula>
    </cfRule>
    <cfRule type="expression" dxfId="228" priority="20">
      <formula>$E2="R8"</formula>
    </cfRule>
    <cfRule type="expression" dxfId="227" priority="21">
      <formula>$E2="R16"</formula>
    </cfRule>
  </conditionalFormatting>
  <conditionalFormatting sqref="A806:D861">
    <cfRule type="expression" dxfId="226" priority="15">
      <formula>$E806="F"</formula>
    </cfRule>
    <cfRule type="expression" dxfId="225" priority="16">
      <formula>$E806="Q"</formula>
    </cfRule>
  </conditionalFormatting>
  <conditionalFormatting sqref="A862:B917 D862:D917">
    <cfRule type="expression" dxfId="224" priority="13">
      <formula>$E862="F"</formula>
    </cfRule>
    <cfRule type="expression" dxfId="223" priority="14">
      <formula>$E862="Q"</formula>
    </cfRule>
  </conditionalFormatting>
  <conditionalFormatting sqref="F922:F937">
    <cfRule type="expression" dxfId="222" priority="1516">
      <formula>$E918="F"</formula>
    </cfRule>
    <cfRule type="expression" dxfId="221" priority="1517">
      <formula>$E918="SF"</formula>
    </cfRule>
    <cfRule type="expression" dxfId="220" priority="1518">
      <formula>$E918="QF"</formula>
    </cfRule>
    <cfRule type="expression" dxfId="219" priority="1519">
      <formula>$E918="R8"</formula>
    </cfRule>
    <cfRule type="expression" dxfId="218" priority="1520">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217" priority="11">
      <formula>$E918="F"</formula>
    </cfRule>
    <cfRule type="expression" dxfId="216" priority="12">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15" priority="9">
      <formula>$E919="F"</formula>
    </cfRule>
    <cfRule type="expression" dxfId="214" priority="10">
      <formula>$E919="Q"</formula>
    </cfRule>
  </conditionalFormatting>
  <conditionalFormatting sqref="A970:B1025 D970:D1025">
    <cfRule type="expression" dxfId="213" priority="7">
      <formula>$E970="F"</formula>
    </cfRule>
    <cfRule type="expression" dxfId="212" priority="8">
      <formula>$E970="Q"</formula>
    </cfRule>
  </conditionalFormatting>
  <conditionalFormatting sqref="D1026:D1081">
    <cfRule type="expression" dxfId="211" priority="5">
      <formula>#REF!="F"</formula>
    </cfRule>
    <cfRule type="expression" dxfId="210" priority="6">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09" priority="3">
      <formula>#REF!="F"</formula>
    </cfRule>
    <cfRule type="expression" dxfId="208" priority="4">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07" priority="1">
      <formula>#REF!="F"</formula>
    </cfRule>
    <cfRule type="expression" dxfId="206" priority="2">
      <formula>#REF!="Q"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U520"/>
  <sheetViews>
    <sheetView zoomScale="70" zoomScaleNormal="70" workbookViewId="0">
      <pane ySplit="1" topLeftCell="A2" activePane="bottomLeft" state="frozen"/>
      <selection pane="bottomLeft" activeCell="H499" sqref="H499:J499"/>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7.453125" bestFit="1" customWidth="1"/>
    <col min="8" max="8" width="29.54296875" bestFit="1" customWidth="1"/>
    <col min="9" max="9" width="32.453125" bestFit="1" customWidth="1"/>
    <col min="10" max="10" width="30.54296875" bestFit="1" customWidth="1"/>
    <col min="11" max="11" width="5.453125" bestFit="1" customWidth="1"/>
    <col min="12" max="13" width="7.81640625" bestFit="1" customWidth="1"/>
    <col min="14" max="14" width="4.81640625" bestFit="1" customWidth="1"/>
    <col min="15" max="20" width="6.81640625" bestFit="1" customWidth="1"/>
    <col min="21" max="21" width="9.453125" bestFit="1" customWidth="1"/>
  </cols>
  <sheetData>
    <row r="1" spans="1:21">
      <c r="A1" t="s">
        <v>0</v>
      </c>
      <c r="B1" t="s">
        <v>1</v>
      </c>
      <c r="C1" t="s">
        <v>2</v>
      </c>
      <c r="D1" t="s">
        <v>3</v>
      </c>
      <c r="E1" t="s">
        <v>4</v>
      </c>
      <c r="F1" t="s">
        <v>89</v>
      </c>
      <c r="G1" t="s">
        <v>8</v>
      </c>
      <c r="H1" t="s">
        <v>543</v>
      </c>
      <c r="I1" t="s">
        <v>544</v>
      </c>
      <c r="J1" t="s">
        <v>545</v>
      </c>
      <c r="K1" t="s">
        <v>546</v>
      </c>
      <c r="L1" t="s">
        <v>547</v>
      </c>
      <c r="M1" t="s">
        <v>548</v>
      </c>
      <c r="N1" t="s">
        <v>9</v>
      </c>
      <c r="O1">
        <v>125</v>
      </c>
      <c r="P1">
        <v>250</v>
      </c>
      <c r="Q1">
        <v>375</v>
      </c>
      <c r="R1">
        <v>500</v>
      </c>
      <c r="S1">
        <v>625</v>
      </c>
      <c r="T1">
        <v>750</v>
      </c>
      <c r="U1" t="s">
        <v>18</v>
      </c>
    </row>
    <row r="2" spans="1:21">
      <c r="A2" s="1" t="s">
        <v>3227</v>
      </c>
      <c r="B2" s="1">
        <v>2023</v>
      </c>
      <c r="C2" s="2">
        <v>44981</v>
      </c>
      <c r="D2" s="1" t="s">
        <v>66</v>
      </c>
      <c r="E2" s="3" t="s">
        <v>21</v>
      </c>
      <c r="F2" s="3" t="s">
        <v>21</v>
      </c>
      <c r="G2" s="3" t="s">
        <v>102</v>
      </c>
      <c r="H2" s="3" t="s">
        <v>114</v>
      </c>
      <c r="I2" s="3" t="s">
        <v>238</v>
      </c>
      <c r="J2" s="3" t="s">
        <v>101</v>
      </c>
      <c r="K2" s="3"/>
      <c r="L2" s="3"/>
      <c r="M2" s="3"/>
      <c r="N2" s="3">
        <v>1</v>
      </c>
      <c r="O2" s="3">
        <v>10.805</v>
      </c>
      <c r="P2" s="3">
        <v>17.446999999999999</v>
      </c>
      <c r="Q2" s="3">
        <v>23.562999999999999</v>
      </c>
      <c r="R2" s="3">
        <v>29.800999999999998</v>
      </c>
      <c r="S2" s="3">
        <v>36.164000000000001</v>
      </c>
      <c r="T2" s="3">
        <v>42.774999999999999</v>
      </c>
      <c r="U2" s="3"/>
    </row>
    <row r="3" spans="1:21">
      <c r="A3" s="1" t="s">
        <v>3227</v>
      </c>
      <c r="B3" s="1">
        <v>2023</v>
      </c>
      <c r="C3" s="2">
        <v>44981</v>
      </c>
      <c r="D3" s="1" t="s">
        <v>66</v>
      </c>
      <c r="E3" s="3" t="s">
        <v>21</v>
      </c>
      <c r="F3" s="3" t="s">
        <v>21</v>
      </c>
      <c r="G3" s="3" t="s">
        <v>27</v>
      </c>
      <c r="H3" s="3" t="s">
        <v>781</v>
      </c>
      <c r="I3" s="3" t="s">
        <v>96</v>
      </c>
      <c r="J3" s="3" t="s">
        <v>99</v>
      </c>
      <c r="K3" s="3"/>
      <c r="L3" s="3"/>
      <c r="M3" s="3"/>
      <c r="N3" s="3">
        <v>2</v>
      </c>
      <c r="O3" s="3">
        <v>10.76</v>
      </c>
      <c r="P3" s="3">
        <v>17.664999999999999</v>
      </c>
      <c r="Q3" s="3">
        <v>23.890999999999998</v>
      </c>
      <c r="R3" s="3">
        <v>30.109000000000002</v>
      </c>
      <c r="S3" s="3">
        <v>36.451999999999998</v>
      </c>
      <c r="T3" s="3">
        <v>42.899000000000001</v>
      </c>
      <c r="U3" s="3"/>
    </row>
    <row r="4" spans="1:21">
      <c r="A4" s="1" t="s">
        <v>3227</v>
      </c>
      <c r="B4" s="1">
        <v>2023</v>
      </c>
      <c r="C4" s="2">
        <v>44981</v>
      </c>
      <c r="D4" s="1" t="s">
        <v>66</v>
      </c>
      <c r="E4" s="3" t="s">
        <v>21</v>
      </c>
      <c r="F4" s="3" t="s">
        <v>21</v>
      </c>
      <c r="G4" s="3" t="s">
        <v>31</v>
      </c>
      <c r="H4" s="3" t="s">
        <v>683</v>
      </c>
      <c r="I4" s="3" t="s">
        <v>30</v>
      </c>
      <c r="J4" s="3" t="s">
        <v>469</v>
      </c>
      <c r="K4" s="3"/>
      <c r="L4" s="3"/>
      <c r="M4" s="3"/>
      <c r="N4" s="3">
        <v>3</v>
      </c>
      <c r="O4" s="3">
        <v>10.776</v>
      </c>
      <c r="P4" s="3">
        <v>17.643999999999998</v>
      </c>
      <c r="Q4" s="3">
        <v>23.925999999999998</v>
      </c>
      <c r="R4" s="3">
        <v>30.198</v>
      </c>
      <c r="S4" s="3">
        <v>36.624000000000002</v>
      </c>
      <c r="T4" s="3">
        <v>43.143999999999998</v>
      </c>
      <c r="U4" s="3"/>
    </row>
    <row r="5" spans="1:21">
      <c r="A5" s="1" t="s">
        <v>3227</v>
      </c>
      <c r="B5" s="1">
        <v>2023</v>
      </c>
      <c r="C5" s="2">
        <v>44981</v>
      </c>
      <c r="D5" s="1" t="s">
        <v>66</v>
      </c>
      <c r="E5" s="3" t="s">
        <v>21</v>
      </c>
      <c r="F5" s="3" t="s">
        <v>21</v>
      </c>
      <c r="G5" s="3" t="s">
        <v>23</v>
      </c>
      <c r="H5" s="3" t="s">
        <v>118</v>
      </c>
      <c r="I5" s="3" t="s">
        <v>92</v>
      </c>
      <c r="J5" s="3" t="s">
        <v>549</v>
      </c>
      <c r="K5" s="3"/>
      <c r="L5" s="3"/>
      <c r="M5" s="3"/>
      <c r="N5" s="3">
        <v>4</v>
      </c>
      <c r="O5" s="3">
        <v>10.577999999999999</v>
      </c>
      <c r="P5" s="3">
        <v>17.29</v>
      </c>
      <c r="Q5" s="3">
        <v>23.431999999999999</v>
      </c>
      <c r="R5" s="3">
        <v>29.573</v>
      </c>
      <c r="S5" s="3">
        <v>36.252000000000002</v>
      </c>
      <c r="T5" s="3">
        <v>43.204999999999998</v>
      </c>
      <c r="U5" s="3"/>
    </row>
    <row r="6" spans="1:21">
      <c r="A6" s="1" t="s">
        <v>3227</v>
      </c>
      <c r="B6" s="1">
        <v>2023</v>
      </c>
      <c r="C6" s="2">
        <v>44981</v>
      </c>
      <c r="D6" s="1" t="s">
        <v>66</v>
      </c>
      <c r="E6" s="3" t="s">
        <v>21</v>
      </c>
      <c r="F6" s="3" t="s">
        <v>21</v>
      </c>
      <c r="G6" s="3" t="s">
        <v>29</v>
      </c>
      <c r="H6" s="3" t="s">
        <v>97</v>
      </c>
      <c r="I6" s="3" t="s">
        <v>28</v>
      </c>
      <c r="J6" s="3" t="s">
        <v>551</v>
      </c>
      <c r="K6" s="3"/>
      <c r="L6" s="3"/>
      <c r="M6" s="3"/>
      <c r="N6" s="3">
        <v>5</v>
      </c>
      <c r="O6" s="3">
        <v>10.727</v>
      </c>
      <c r="P6" s="3">
        <v>17.631</v>
      </c>
      <c r="Q6" s="3">
        <v>23.902999999999999</v>
      </c>
      <c r="R6" s="3">
        <v>30.233000000000001</v>
      </c>
      <c r="S6" s="3">
        <v>36.651000000000003</v>
      </c>
      <c r="T6" s="3">
        <v>43.232999999999997</v>
      </c>
      <c r="U6" s="3"/>
    </row>
    <row r="7" spans="1:21">
      <c r="A7" s="1" t="s">
        <v>3227</v>
      </c>
      <c r="B7" s="1">
        <v>2023</v>
      </c>
      <c r="C7" s="2">
        <v>44981</v>
      </c>
      <c r="D7" s="1" t="s">
        <v>66</v>
      </c>
      <c r="E7" s="3" t="s">
        <v>21</v>
      </c>
      <c r="F7" s="3" t="s">
        <v>21</v>
      </c>
      <c r="G7" s="3" t="s">
        <v>113</v>
      </c>
      <c r="H7" s="3" t="s">
        <v>112</v>
      </c>
      <c r="I7" s="3" t="s">
        <v>137</v>
      </c>
      <c r="J7" s="3" t="s">
        <v>125</v>
      </c>
      <c r="K7" s="3"/>
      <c r="L7" s="3"/>
      <c r="M7" s="3"/>
      <c r="N7" s="3">
        <v>6</v>
      </c>
      <c r="O7" s="3">
        <v>10.433</v>
      </c>
      <c r="P7" s="3">
        <v>17.297000000000001</v>
      </c>
      <c r="Q7" s="3">
        <v>23.577999999999999</v>
      </c>
      <c r="R7" s="3">
        <v>30.004000000000001</v>
      </c>
      <c r="S7" s="3">
        <v>36.533000000000001</v>
      </c>
      <c r="T7" s="3">
        <v>43.323999999999998</v>
      </c>
      <c r="U7" s="3"/>
    </row>
    <row r="8" spans="1:21">
      <c r="A8" s="1" t="s">
        <v>3227</v>
      </c>
      <c r="B8" s="1">
        <v>2023</v>
      </c>
      <c r="C8" s="2">
        <v>44981</v>
      </c>
      <c r="D8" s="1" t="s">
        <v>66</v>
      </c>
      <c r="E8" s="3" t="s">
        <v>21</v>
      </c>
      <c r="F8" s="3" t="s">
        <v>21</v>
      </c>
      <c r="G8" s="3" t="s">
        <v>39</v>
      </c>
      <c r="H8" s="3" t="s">
        <v>552</v>
      </c>
      <c r="I8" s="3" t="s">
        <v>38</v>
      </c>
      <c r="J8" s="3" t="s">
        <v>105</v>
      </c>
      <c r="K8" s="3"/>
      <c r="L8" s="3"/>
      <c r="M8" s="3"/>
      <c r="N8" s="3">
        <v>7</v>
      </c>
      <c r="O8" s="3">
        <v>10.618</v>
      </c>
      <c r="P8" s="3">
        <v>17.315000000000001</v>
      </c>
      <c r="Q8" s="3">
        <v>23.651</v>
      </c>
      <c r="R8" s="3">
        <v>30.047000000000001</v>
      </c>
      <c r="S8" s="3">
        <v>36.582999999999998</v>
      </c>
      <c r="T8" s="3">
        <v>43.334000000000003</v>
      </c>
      <c r="U8" s="3"/>
    </row>
    <row r="9" spans="1:21">
      <c r="A9" s="1" t="s">
        <v>3227</v>
      </c>
      <c r="B9" s="1">
        <v>2023</v>
      </c>
      <c r="C9" s="2">
        <v>44981</v>
      </c>
      <c r="D9" s="1" t="s">
        <v>66</v>
      </c>
      <c r="E9" s="3" t="s">
        <v>21</v>
      </c>
      <c r="F9" s="3" t="s">
        <v>21</v>
      </c>
      <c r="G9" s="3" t="s">
        <v>46</v>
      </c>
      <c r="H9" s="3" t="s">
        <v>782</v>
      </c>
      <c r="I9" s="3" t="s">
        <v>202</v>
      </c>
      <c r="J9" s="3" t="s">
        <v>167</v>
      </c>
      <c r="K9" s="3"/>
      <c r="L9" s="3"/>
      <c r="M9" s="3"/>
      <c r="N9" s="3">
        <v>8</v>
      </c>
      <c r="O9" s="3">
        <v>10.936</v>
      </c>
      <c r="P9" s="3">
        <v>17.731999999999999</v>
      </c>
      <c r="Q9" s="3">
        <v>23.957999999999998</v>
      </c>
      <c r="R9" s="3">
        <v>30.154</v>
      </c>
      <c r="S9" s="3">
        <v>36.673000000000002</v>
      </c>
      <c r="T9" s="3">
        <v>43.526000000000003</v>
      </c>
      <c r="U9" s="3"/>
    </row>
    <row r="10" spans="1:21">
      <c r="A10" s="1" t="s">
        <v>3227</v>
      </c>
      <c r="B10" s="1">
        <v>2023</v>
      </c>
      <c r="C10" s="2">
        <v>44981</v>
      </c>
      <c r="D10" s="1" t="s">
        <v>66</v>
      </c>
      <c r="E10" s="3" t="s">
        <v>21</v>
      </c>
      <c r="F10" s="3" t="s">
        <v>21</v>
      </c>
      <c r="G10" s="3" t="s">
        <v>33</v>
      </c>
      <c r="H10" s="3" t="s">
        <v>47</v>
      </c>
      <c r="I10" s="3" t="s">
        <v>32</v>
      </c>
      <c r="J10" s="3" t="s">
        <v>127</v>
      </c>
      <c r="K10" s="3"/>
      <c r="L10" s="3"/>
      <c r="M10" s="3"/>
      <c r="N10" s="3">
        <v>9</v>
      </c>
      <c r="O10" s="3">
        <v>11.06</v>
      </c>
      <c r="P10" s="3">
        <v>17.794</v>
      </c>
      <c r="Q10" s="3">
        <v>24.536999999999999</v>
      </c>
      <c r="R10" s="3">
        <v>30.986999999999998</v>
      </c>
      <c r="S10" s="3">
        <v>37.5</v>
      </c>
      <c r="T10" s="3">
        <v>44.182000000000002</v>
      </c>
      <c r="U10" s="3"/>
    </row>
    <row r="11" spans="1:21">
      <c r="A11" s="1" t="s">
        <v>3227</v>
      </c>
      <c r="B11" s="1">
        <v>2023</v>
      </c>
      <c r="C11" s="2">
        <v>44981</v>
      </c>
      <c r="D11" s="1" t="s">
        <v>66</v>
      </c>
      <c r="E11" s="3" t="s">
        <v>21</v>
      </c>
      <c r="F11" s="3" t="s">
        <v>21</v>
      </c>
      <c r="G11" s="3" t="s">
        <v>42</v>
      </c>
      <c r="H11" s="3" t="s">
        <v>471</v>
      </c>
      <c r="I11" s="3" t="s">
        <v>3235</v>
      </c>
      <c r="J11" s="3" t="s">
        <v>742</v>
      </c>
      <c r="K11" s="3"/>
      <c r="L11" s="3"/>
      <c r="M11" s="3"/>
      <c r="N11" s="3">
        <v>10</v>
      </c>
      <c r="O11" s="3">
        <v>10.973000000000001</v>
      </c>
      <c r="P11" s="3">
        <v>18.015999999999998</v>
      </c>
      <c r="Q11" s="3">
        <v>24.41</v>
      </c>
      <c r="R11" s="3">
        <v>30.917999999999999</v>
      </c>
      <c r="S11" s="3">
        <v>37.462000000000003</v>
      </c>
      <c r="T11" s="3">
        <v>44.212000000000003</v>
      </c>
      <c r="U11" s="3"/>
    </row>
    <row r="12" spans="1:21">
      <c r="A12" s="1" t="s">
        <v>3227</v>
      </c>
      <c r="B12" s="1">
        <v>2023</v>
      </c>
      <c r="C12" s="2">
        <v>44981</v>
      </c>
      <c r="D12" s="1" t="s">
        <v>66</v>
      </c>
      <c r="E12" s="3" t="s">
        <v>21</v>
      </c>
      <c r="F12" s="3" t="s">
        <v>21</v>
      </c>
      <c r="G12" s="3" t="s">
        <v>37</v>
      </c>
      <c r="H12" s="3" t="s">
        <v>165</v>
      </c>
      <c r="I12" s="3" t="s">
        <v>36</v>
      </c>
      <c r="J12" s="3" t="s">
        <v>59</v>
      </c>
      <c r="K12" s="3"/>
      <c r="L12" s="3"/>
      <c r="M12" s="3"/>
      <c r="N12" s="3">
        <v>11</v>
      </c>
      <c r="O12" s="3">
        <v>11.194000000000001</v>
      </c>
      <c r="P12" s="3">
        <v>18.170000000000002</v>
      </c>
      <c r="Q12" s="3">
        <v>24.594000000000001</v>
      </c>
      <c r="R12" s="3">
        <v>31.169</v>
      </c>
      <c r="S12" s="3">
        <v>37.963999999999999</v>
      </c>
      <c r="T12" s="3">
        <v>45.061</v>
      </c>
      <c r="U12" s="3"/>
    </row>
    <row r="13" spans="1:21">
      <c r="A13" s="1" t="s">
        <v>3227</v>
      </c>
      <c r="B13" s="1">
        <v>2023</v>
      </c>
      <c r="C13" s="2">
        <v>44981</v>
      </c>
      <c r="D13" s="1" t="s">
        <v>66</v>
      </c>
      <c r="E13" s="3" t="s">
        <v>21</v>
      </c>
      <c r="F13" s="3" t="s">
        <v>21</v>
      </c>
      <c r="G13" s="3" t="s">
        <v>56</v>
      </c>
      <c r="H13" s="3" t="s">
        <v>3260</v>
      </c>
      <c r="I13" s="3" t="s">
        <v>55</v>
      </c>
      <c r="J13" s="3" t="s">
        <v>148</v>
      </c>
      <c r="K13" s="3"/>
      <c r="L13" s="3"/>
      <c r="M13" s="3"/>
      <c r="N13" s="3">
        <v>12</v>
      </c>
      <c r="O13" s="3">
        <v>11.132999999999999</v>
      </c>
      <c r="P13" s="3">
        <v>18.175000000000001</v>
      </c>
      <c r="Q13" s="3">
        <v>24.949000000000002</v>
      </c>
      <c r="R13" s="3">
        <v>31.734999999999999</v>
      </c>
      <c r="S13" s="3">
        <v>38.307000000000002</v>
      </c>
      <c r="T13" s="3">
        <v>45.067999999999998</v>
      </c>
      <c r="U13" s="3"/>
    </row>
    <row r="14" spans="1:21">
      <c r="A14" s="1" t="s">
        <v>3227</v>
      </c>
      <c r="B14" s="1">
        <v>2023</v>
      </c>
      <c r="C14" s="2">
        <v>44981</v>
      </c>
      <c r="D14" s="1" t="s">
        <v>66</v>
      </c>
      <c r="E14" s="3" t="s">
        <v>21</v>
      </c>
      <c r="F14" s="3" t="s">
        <v>21</v>
      </c>
      <c r="G14" s="3" t="s">
        <v>44</v>
      </c>
      <c r="H14" s="3" t="s">
        <v>43</v>
      </c>
      <c r="I14" s="3" t="s">
        <v>100</v>
      </c>
      <c r="J14" s="3" t="s">
        <v>50</v>
      </c>
      <c r="K14" s="3"/>
      <c r="L14" s="3"/>
      <c r="M14" s="3"/>
      <c r="N14" s="3">
        <v>13</v>
      </c>
      <c r="O14" s="3">
        <v>11.704000000000001</v>
      </c>
      <c r="P14" s="3">
        <v>18.71</v>
      </c>
      <c r="Q14" s="3">
        <v>25.16</v>
      </c>
      <c r="R14" s="3">
        <v>31.617000000000001</v>
      </c>
      <c r="S14" s="3">
        <v>38.268000000000001</v>
      </c>
      <c r="T14" s="3">
        <v>45.097999999999999</v>
      </c>
      <c r="U14" s="3"/>
    </row>
    <row r="15" spans="1:21">
      <c r="A15" s="1" t="s">
        <v>3227</v>
      </c>
      <c r="B15" s="1">
        <v>2023</v>
      </c>
      <c r="C15" s="2">
        <v>44981</v>
      </c>
      <c r="D15" s="1" t="s">
        <v>66</v>
      </c>
      <c r="E15" s="3" t="s">
        <v>21</v>
      </c>
      <c r="F15" s="3" t="s">
        <v>21</v>
      </c>
      <c r="G15" s="3" t="s">
        <v>164</v>
      </c>
      <c r="H15" s="3" t="s">
        <v>163</v>
      </c>
      <c r="I15" s="3" t="s">
        <v>686</v>
      </c>
      <c r="J15" s="3" t="s">
        <v>557</v>
      </c>
      <c r="K15" s="3"/>
      <c r="L15" s="3"/>
      <c r="M15" s="3"/>
      <c r="N15" s="3">
        <v>14</v>
      </c>
      <c r="O15" s="3">
        <v>11.163</v>
      </c>
      <c r="P15" s="3">
        <v>18.283000000000001</v>
      </c>
      <c r="Q15" s="3">
        <v>24.87</v>
      </c>
      <c r="R15" s="3">
        <v>31.510999999999999</v>
      </c>
      <c r="S15" s="3">
        <v>38.308</v>
      </c>
      <c r="T15" s="3">
        <v>45.353999999999999</v>
      </c>
      <c r="U15" s="3"/>
    </row>
    <row r="16" spans="1:21">
      <c r="A16" s="1" t="s">
        <v>3227</v>
      </c>
      <c r="B16" s="1">
        <v>2023</v>
      </c>
      <c r="C16" s="2">
        <v>44981</v>
      </c>
      <c r="D16" s="1" t="s">
        <v>66</v>
      </c>
      <c r="E16" s="3" t="s">
        <v>21</v>
      </c>
      <c r="F16" s="3" t="s">
        <v>21</v>
      </c>
      <c r="G16" s="3" t="s">
        <v>52</v>
      </c>
      <c r="H16" s="3" t="s">
        <v>76</v>
      </c>
      <c r="I16" s="3" t="s">
        <v>51</v>
      </c>
      <c r="J16" s="3" t="s">
        <v>93</v>
      </c>
      <c r="K16" s="3"/>
      <c r="L16" s="3"/>
      <c r="M16" s="3"/>
      <c r="N16" s="3">
        <v>15</v>
      </c>
      <c r="O16" s="3">
        <v>11.755000000000001</v>
      </c>
      <c r="P16" s="3">
        <v>18.811</v>
      </c>
      <c r="Q16" s="3">
        <v>25.704999999999998</v>
      </c>
      <c r="R16" s="3">
        <v>32.156999999999996</v>
      </c>
      <c r="S16" s="3">
        <v>38.659999999999997</v>
      </c>
      <c r="T16" s="3">
        <v>45.436</v>
      </c>
      <c r="U16" s="3"/>
    </row>
    <row r="17" spans="1:21">
      <c r="A17" s="1" t="s">
        <v>3227</v>
      </c>
      <c r="B17" s="1">
        <v>2023</v>
      </c>
      <c r="C17" s="2">
        <v>44981</v>
      </c>
      <c r="D17" s="1" t="s">
        <v>66</v>
      </c>
      <c r="E17" s="3" t="s">
        <v>21</v>
      </c>
      <c r="F17" s="3" t="s">
        <v>21</v>
      </c>
      <c r="G17" s="3" t="s">
        <v>256</v>
      </c>
      <c r="H17" s="3" t="s">
        <v>3234</v>
      </c>
      <c r="I17" s="3" t="s">
        <v>3261</v>
      </c>
      <c r="J17" s="3" t="s">
        <v>258</v>
      </c>
      <c r="K17" s="3"/>
      <c r="L17" s="3"/>
      <c r="M17" s="3"/>
      <c r="N17" s="3">
        <v>16</v>
      </c>
      <c r="O17" s="3">
        <v>11.135999999999999</v>
      </c>
      <c r="P17" s="3">
        <v>18.045000000000002</v>
      </c>
      <c r="Q17" s="3">
        <v>24.969000000000001</v>
      </c>
      <c r="R17" s="3">
        <v>31.666</v>
      </c>
      <c r="S17" s="3">
        <v>38.533000000000001</v>
      </c>
      <c r="T17" s="3">
        <v>45.604999999999997</v>
      </c>
      <c r="U17" s="3"/>
    </row>
    <row r="18" spans="1:21">
      <c r="A18" s="1" t="s">
        <v>3227</v>
      </c>
      <c r="B18" s="1">
        <v>2023</v>
      </c>
      <c r="C18" s="2">
        <v>44981</v>
      </c>
      <c r="D18" s="1" t="s">
        <v>66</v>
      </c>
      <c r="E18" s="3" t="s">
        <v>21</v>
      </c>
      <c r="F18" s="3" t="s">
        <v>21</v>
      </c>
      <c r="G18" s="3" t="s">
        <v>207</v>
      </c>
      <c r="H18" s="3" t="s">
        <v>854</v>
      </c>
      <c r="I18" s="3" t="s">
        <v>804</v>
      </c>
      <c r="J18" s="3" t="s">
        <v>3262</v>
      </c>
      <c r="K18" s="3"/>
      <c r="L18" s="3"/>
      <c r="M18" s="3"/>
      <c r="N18" s="3">
        <v>17</v>
      </c>
      <c r="O18" s="3">
        <v>11.426</v>
      </c>
      <c r="P18" s="3">
        <v>18.608000000000001</v>
      </c>
      <c r="Q18" s="3">
        <v>25.251999999999999</v>
      </c>
      <c r="R18" s="3">
        <v>31.942</v>
      </c>
      <c r="S18" s="3">
        <v>38.75</v>
      </c>
      <c r="T18" s="3">
        <v>45.713000000000001</v>
      </c>
      <c r="U18" s="3"/>
    </row>
    <row r="19" spans="1:21">
      <c r="A19" s="1" t="s">
        <v>3227</v>
      </c>
      <c r="B19" s="1">
        <v>2023</v>
      </c>
      <c r="C19" s="2">
        <v>44981</v>
      </c>
      <c r="D19" s="1" t="s">
        <v>66</v>
      </c>
      <c r="E19" s="3" t="s">
        <v>21</v>
      </c>
      <c r="F19" s="3" t="s">
        <v>21</v>
      </c>
      <c r="G19" s="3" t="s">
        <v>61</v>
      </c>
      <c r="H19" s="3" t="s">
        <v>60</v>
      </c>
      <c r="I19" s="3" t="s">
        <v>71</v>
      </c>
      <c r="J19" s="3" t="s">
        <v>558</v>
      </c>
      <c r="K19" s="3"/>
      <c r="L19" s="3"/>
      <c r="M19" s="3"/>
      <c r="N19" s="3">
        <v>18</v>
      </c>
      <c r="O19" s="3">
        <v>11.304</v>
      </c>
      <c r="P19" s="3">
        <v>18.353000000000002</v>
      </c>
      <c r="Q19" s="3">
        <v>24.943999999999999</v>
      </c>
      <c r="R19" s="3">
        <v>31.707000000000001</v>
      </c>
      <c r="S19" s="3">
        <v>38.6</v>
      </c>
      <c r="T19" s="3">
        <v>45.786999999999999</v>
      </c>
      <c r="U19" s="3"/>
    </row>
    <row r="20" spans="1:21">
      <c r="A20" s="1" t="s">
        <v>3227</v>
      </c>
      <c r="B20" s="1">
        <v>2023</v>
      </c>
      <c r="C20" s="2">
        <v>44981</v>
      </c>
      <c r="D20" s="1" t="s">
        <v>66</v>
      </c>
      <c r="E20" s="3" t="s">
        <v>21</v>
      </c>
      <c r="F20" s="3" t="s">
        <v>21</v>
      </c>
      <c r="G20" s="3" t="s">
        <v>25</v>
      </c>
      <c r="H20" s="3" t="s">
        <v>3263</v>
      </c>
      <c r="I20" s="3" t="s">
        <v>681</v>
      </c>
      <c r="J20" s="3" t="s">
        <v>553</v>
      </c>
      <c r="K20" s="3"/>
      <c r="L20" s="3"/>
      <c r="M20" s="3"/>
      <c r="N20" s="3">
        <v>19</v>
      </c>
      <c r="O20" s="3">
        <v>12.096</v>
      </c>
      <c r="P20" s="3">
        <v>19.135000000000002</v>
      </c>
      <c r="Q20" s="3">
        <v>25.681999999999999</v>
      </c>
      <c r="R20" s="3">
        <v>32.305999999999997</v>
      </c>
      <c r="S20" s="3">
        <v>38.963999999999999</v>
      </c>
      <c r="T20" s="3">
        <v>45.822000000000003</v>
      </c>
      <c r="U20" s="3"/>
    </row>
    <row r="21" spans="1:21">
      <c r="A21" s="1" t="s">
        <v>3227</v>
      </c>
      <c r="B21" s="1">
        <v>2023</v>
      </c>
      <c r="C21" s="2">
        <v>44981</v>
      </c>
      <c r="D21" s="1" t="s">
        <v>66</v>
      </c>
      <c r="E21" s="3" t="s">
        <v>21</v>
      </c>
      <c r="F21" s="3" t="s">
        <v>21</v>
      </c>
      <c r="G21" s="3" t="s">
        <v>212</v>
      </c>
      <c r="H21" s="3" t="s">
        <v>211</v>
      </c>
      <c r="I21" s="3" t="s">
        <v>3264</v>
      </c>
      <c r="J21" s="3" t="s">
        <v>3265</v>
      </c>
      <c r="K21" s="3"/>
      <c r="L21" s="3"/>
      <c r="M21" s="3"/>
      <c r="N21" s="3">
        <v>20</v>
      </c>
      <c r="O21" s="3">
        <v>11.420999999999999</v>
      </c>
      <c r="P21" s="3">
        <v>18.373000000000001</v>
      </c>
      <c r="Q21" s="3">
        <v>24.948</v>
      </c>
      <c r="R21" s="3">
        <v>31.591999999999999</v>
      </c>
      <c r="S21" s="3">
        <v>38.594000000000001</v>
      </c>
      <c r="T21" s="3">
        <v>46.026000000000003</v>
      </c>
      <c r="U21" s="3"/>
    </row>
    <row r="22" spans="1:21">
      <c r="A22" s="1" t="s">
        <v>3227</v>
      </c>
      <c r="B22" s="1">
        <v>2023</v>
      </c>
      <c r="C22" s="2">
        <v>44981</v>
      </c>
      <c r="D22" s="1" t="s">
        <v>66</v>
      </c>
      <c r="E22" s="3" t="s">
        <v>21</v>
      </c>
      <c r="F22" s="3" t="s">
        <v>21</v>
      </c>
      <c r="G22" s="3" t="s">
        <v>620</v>
      </c>
      <c r="H22" s="3" t="s">
        <v>3236</v>
      </c>
      <c r="I22" s="3" t="s">
        <v>3266</v>
      </c>
      <c r="J22" s="3" t="s">
        <v>3267</v>
      </c>
      <c r="K22" s="3"/>
      <c r="L22" s="3"/>
      <c r="M22" s="3"/>
      <c r="N22" s="3">
        <v>21</v>
      </c>
      <c r="O22" s="3">
        <v>11.82</v>
      </c>
      <c r="P22" s="3">
        <v>19.277999999999999</v>
      </c>
      <c r="Q22" s="3">
        <v>26.277999999999999</v>
      </c>
      <c r="R22" s="3">
        <v>33.326000000000001</v>
      </c>
      <c r="S22" s="3">
        <v>40.234999999999999</v>
      </c>
      <c r="T22" s="3">
        <v>47.283000000000001</v>
      </c>
      <c r="U22" s="3"/>
    </row>
    <row r="23" spans="1:21">
      <c r="A23" s="1" t="s">
        <v>3227</v>
      </c>
      <c r="B23" s="1">
        <v>2023</v>
      </c>
      <c r="C23" s="2">
        <v>44981</v>
      </c>
      <c r="D23" s="1" t="s">
        <v>66</v>
      </c>
      <c r="E23" s="3" t="s">
        <v>91</v>
      </c>
      <c r="F23" s="3">
        <v>1</v>
      </c>
      <c r="G23" s="3" t="s">
        <v>23</v>
      </c>
      <c r="H23" s="3" t="s">
        <v>22</v>
      </c>
      <c r="I23" s="3" t="s">
        <v>92</v>
      </c>
      <c r="J23" s="3" t="s">
        <v>549</v>
      </c>
      <c r="K23" s="3"/>
      <c r="L23" s="3"/>
      <c r="M23" s="3"/>
      <c r="N23" s="3">
        <v>1</v>
      </c>
      <c r="O23" s="3">
        <v>10.677</v>
      </c>
      <c r="P23" s="3">
        <v>17.399000000000001</v>
      </c>
      <c r="Q23" s="3">
        <v>23.486999999999998</v>
      </c>
      <c r="R23" s="3">
        <v>29.513999999999999</v>
      </c>
      <c r="S23" s="3">
        <v>35.715000000000003</v>
      </c>
      <c r="T23" s="3">
        <v>42.148000000000003</v>
      </c>
      <c r="U23" s="3"/>
    </row>
    <row r="24" spans="1:21">
      <c r="A24" s="1" t="s">
        <v>3227</v>
      </c>
      <c r="B24" s="1">
        <v>2023</v>
      </c>
      <c r="C24" s="2">
        <v>44981</v>
      </c>
      <c r="D24" s="1" t="s">
        <v>66</v>
      </c>
      <c r="E24" s="3" t="s">
        <v>91</v>
      </c>
      <c r="F24" s="3">
        <v>1</v>
      </c>
      <c r="G24" s="3" t="s">
        <v>29</v>
      </c>
      <c r="H24" s="3" t="s">
        <v>97</v>
      </c>
      <c r="I24" s="3" t="s">
        <v>28</v>
      </c>
      <c r="J24" s="3" t="s">
        <v>551</v>
      </c>
      <c r="K24" s="3"/>
      <c r="L24" s="3"/>
      <c r="M24" s="3"/>
      <c r="N24" s="3">
        <v>2</v>
      </c>
      <c r="O24" s="3">
        <v>10.81</v>
      </c>
      <c r="P24" s="3">
        <v>17.696999999999999</v>
      </c>
      <c r="Q24" s="3">
        <v>23.963000000000001</v>
      </c>
      <c r="R24" s="3">
        <v>30.254999999999999</v>
      </c>
      <c r="S24" s="3">
        <v>36.570999999999998</v>
      </c>
      <c r="T24" s="3">
        <v>43.095999999999997</v>
      </c>
      <c r="U24" s="3"/>
    </row>
    <row r="25" spans="1:21">
      <c r="A25" s="1" t="s">
        <v>3227</v>
      </c>
      <c r="B25" s="1">
        <v>2023</v>
      </c>
      <c r="C25" s="2">
        <v>44981</v>
      </c>
      <c r="D25" s="1" t="s">
        <v>66</v>
      </c>
      <c r="E25" s="3" t="s">
        <v>91</v>
      </c>
      <c r="F25" s="3">
        <v>2</v>
      </c>
      <c r="G25" s="3" t="s">
        <v>31</v>
      </c>
      <c r="H25" s="3" t="s">
        <v>683</v>
      </c>
      <c r="I25" s="3" t="s">
        <v>30</v>
      </c>
      <c r="J25" s="3" t="s">
        <v>469</v>
      </c>
      <c r="K25" s="3"/>
      <c r="L25" s="3"/>
      <c r="M25" s="3"/>
      <c r="N25" s="3">
        <v>1</v>
      </c>
      <c r="O25" s="3">
        <v>10.631</v>
      </c>
      <c r="P25" s="3">
        <v>17.456</v>
      </c>
      <c r="Q25" s="3">
        <v>23.684000000000001</v>
      </c>
      <c r="R25" s="3">
        <v>29.931999999999999</v>
      </c>
      <c r="S25" s="3">
        <v>36.241999999999997</v>
      </c>
      <c r="T25" s="3">
        <v>42.741999999999997</v>
      </c>
      <c r="U25" s="3"/>
    </row>
    <row r="26" spans="1:21">
      <c r="A26" s="1" t="s">
        <v>3227</v>
      </c>
      <c r="B26" s="1">
        <v>2023</v>
      </c>
      <c r="C26" s="2">
        <v>44981</v>
      </c>
      <c r="D26" s="1" t="s">
        <v>66</v>
      </c>
      <c r="E26" s="3" t="s">
        <v>91</v>
      </c>
      <c r="F26" s="3">
        <v>2</v>
      </c>
      <c r="G26" s="3" t="s">
        <v>113</v>
      </c>
      <c r="H26" s="3" t="s">
        <v>112</v>
      </c>
      <c r="I26" s="3" t="s">
        <v>137</v>
      </c>
      <c r="J26" s="3" t="s">
        <v>125</v>
      </c>
      <c r="K26" s="3"/>
      <c r="L26" s="3"/>
      <c r="M26" s="3"/>
      <c r="N26" s="3">
        <v>2</v>
      </c>
      <c r="O26" s="3">
        <v>10.382999999999999</v>
      </c>
      <c r="P26" s="3">
        <v>17.164999999999999</v>
      </c>
      <c r="Q26" s="3">
        <v>23.439</v>
      </c>
      <c r="R26" s="3">
        <v>29.824999999999999</v>
      </c>
      <c r="S26" s="3">
        <v>36.308</v>
      </c>
      <c r="T26" s="3">
        <v>43.067999999999998</v>
      </c>
      <c r="U26" s="3"/>
    </row>
    <row r="27" spans="1:21">
      <c r="A27" s="1" t="s">
        <v>3227</v>
      </c>
      <c r="B27" s="1">
        <v>2023</v>
      </c>
      <c r="C27" s="2">
        <v>44981</v>
      </c>
      <c r="D27" s="1" t="s">
        <v>66</v>
      </c>
      <c r="E27" s="3" t="s">
        <v>91</v>
      </c>
      <c r="F27" s="3">
        <v>3</v>
      </c>
      <c r="G27" s="3" t="s">
        <v>27</v>
      </c>
      <c r="H27" s="3" t="s">
        <v>781</v>
      </c>
      <c r="I27" s="3" t="s">
        <v>96</v>
      </c>
      <c r="J27" s="3" t="s">
        <v>99</v>
      </c>
      <c r="K27" s="3"/>
      <c r="L27" s="3"/>
      <c r="M27" s="3"/>
      <c r="N27" s="3">
        <v>1</v>
      </c>
      <c r="O27" s="3">
        <v>10.997999999999999</v>
      </c>
      <c r="P27" s="3">
        <v>17.946000000000002</v>
      </c>
      <c r="Q27" s="3">
        <v>24.128</v>
      </c>
      <c r="R27" s="3">
        <v>30.343</v>
      </c>
      <c r="S27" s="3">
        <v>36.564999999999998</v>
      </c>
      <c r="T27" s="3">
        <v>42.887999999999998</v>
      </c>
      <c r="U27" s="3"/>
    </row>
    <row r="28" spans="1:21">
      <c r="A28" s="1" t="s">
        <v>3227</v>
      </c>
      <c r="B28" s="1">
        <v>2023</v>
      </c>
      <c r="C28" s="2">
        <v>44981</v>
      </c>
      <c r="D28" s="1" t="s">
        <v>66</v>
      </c>
      <c r="E28" s="3" t="s">
        <v>91</v>
      </c>
      <c r="F28" s="3">
        <v>3</v>
      </c>
      <c r="G28" s="3" t="s">
        <v>39</v>
      </c>
      <c r="H28" s="3" t="s">
        <v>552</v>
      </c>
      <c r="I28" s="3" t="s">
        <v>38</v>
      </c>
      <c r="J28" s="3" t="s">
        <v>105</v>
      </c>
      <c r="K28" s="3"/>
      <c r="L28" s="3"/>
      <c r="M28" s="3"/>
      <c r="N28" s="3">
        <v>2</v>
      </c>
      <c r="O28" s="3">
        <v>10.755000000000001</v>
      </c>
      <c r="P28" s="3">
        <v>17.547999999999998</v>
      </c>
      <c r="Q28" s="3">
        <v>23.937000000000001</v>
      </c>
      <c r="R28" s="3">
        <v>30.236999999999998</v>
      </c>
      <c r="S28" s="3">
        <v>36.673999999999999</v>
      </c>
      <c r="T28" s="3">
        <v>43.287999999999997</v>
      </c>
      <c r="U28" s="3"/>
    </row>
    <row r="29" spans="1:21">
      <c r="A29" s="1" t="s">
        <v>3227</v>
      </c>
      <c r="B29" s="1">
        <v>2023</v>
      </c>
      <c r="C29" s="2">
        <v>44981</v>
      </c>
      <c r="D29" s="1" t="s">
        <v>66</v>
      </c>
      <c r="E29" s="3" t="s">
        <v>91</v>
      </c>
      <c r="F29" s="3">
        <v>4</v>
      </c>
      <c r="G29" s="3" t="s">
        <v>102</v>
      </c>
      <c r="H29" s="3" t="s">
        <v>114</v>
      </c>
      <c r="I29" s="3" t="s">
        <v>238</v>
      </c>
      <c r="J29" s="3" t="s">
        <v>101</v>
      </c>
      <c r="K29" s="3"/>
      <c r="L29" s="3"/>
      <c r="M29" s="3"/>
      <c r="N29" s="3">
        <v>1</v>
      </c>
      <c r="O29" s="3">
        <v>10.84</v>
      </c>
      <c r="P29" s="3">
        <v>17.46</v>
      </c>
      <c r="Q29" s="3">
        <v>23.536999999999999</v>
      </c>
      <c r="R29" s="3">
        <v>29.678000000000001</v>
      </c>
      <c r="S29" s="3">
        <v>35.93</v>
      </c>
      <c r="T29" s="3">
        <v>42.374000000000002</v>
      </c>
      <c r="U29" s="3"/>
    </row>
    <row r="30" spans="1:21">
      <c r="A30" s="1" t="s">
        <v>3227</v>
      </c>
      <c r="B30" s="1">
        <v>2023</v>
      </c>
      <c r="C30" s="2">
        <v>44981</v>
      </c>
      <c r="D30" s="1" t="s">
        <v>66</v>
      </c>
      <c r="E30" s="3" t="s">
        <v>91</v>
      </c>
      <c r="F30" s="3">
        <v>4</v>
      </c>
      <c r="G30" s="3" t="s">
        <v>46</v>
      </c>
      <c r="H30" s="3" t="s">
        <v>782</v>
      </c>
      <c r="I30" s="3" t="s">
        <v>202</v>
      </c>
      <c r="J30" s="3" t="s">
        <v>167</v>
      </c>
      <c r="K30" s="3"/>
      <c r="L30" s="3"/>
      <c r="M30" s="3"/>
      <c r="N30" s="3">
        <v>2</v>
      </c>
      <c r="O30" s="3">
        <v>10.907999999999999</v>
      </c>
      <c r="P30" s="3">
        <v>17.731999999999999</v>
      </c>
      <c r="Q30" s="3">
        <v>24.564</v>
      </c>
      <c r="R30" s="3">
        <v>31.157</v>
      </c>
      <c r="S30" s="3">
        <v>37.5</v>
      </c>
      <c r="T30" s="3">
        <v>43.884999999999998</v>
      </c>
      <c r="U30" s="3"/>
    </row>
    <row r="31" spans="1:21">
      <c r="A31" s="1" t="s">
        <v>3227</v>
      </c>
      <c r="B31" s="1">
        <v>2023</v>
      </c>
      <c r="C31" s="2">
        <v>44981</v>
      </c>
      <c r="D31" s="1" t="s">
        <v>66</v>
      </c>
      <c r="E31" s="3" t="s">
        <v>64</v>
      </c>
      <c r="F31" s="3" t="s">
        <v>541</v>
      </c>
      <c r="G31" s="3" t="s">
        <v>102</v>
      </c>
      <c r="H31" s="3" t="s">
        <v>114</v>
      </c>
      <c r="I31" s="3" t="s">
        <v>238</v>
      </c>
      <c r="J31" s="3" t="s">
        <v>101</v>
      </c>
      <c r="K31" s="3"/>
      <c r="L31" s="3"/>
      <c r="M31" s="3"/>
      <c r="N31" s="3">
        <v>1</v>
      </c>
      <c r="O31" s="3">
        <v>10.792999999999999</v>
      </c>
      <c r="P31" s="3">
        <v>17.478000000000002</v>
      </c>
      <c r="Q31" s="3">
        <v>23.617999999999999</v>
      </c>
      <c r="R31" s="3">
        <v>29.766999999999999</v>
      </c>
      <c r="S31" s="3">
        <v>36.051000000000002</v>
      </c>
      <c r="T31" s="3">
        <v>42.598999999999997</v>
      </c>
      <c r="U31" s="3"/>
    </row>
    <row r="32" spans="1:21">
      <c r="A32" s="1" t="s">
        <v>3227</v>
      </c>
      <c r="B32" s="1">
        <v>2023</v>
      </c>
      <c r="C32" s="2">
        <v>44981</v>
      </c>
      <c r="D32" s="1" t="s">
        <v>66</v>
      </c>
      <c r="E32" s="3" t="s">
        <v>64</v>
      </c>
      <c r="F32" s="3" t="s">
        <v>541</v>
      </c>
      <c r="G32" s="3" t="s">
        <v>23</v>
      </c>
      <c r="H32" s="3" t="s">
        <v>22</v>
      </c>
      <c r="I32" s="3" t="s">
        <v>92</v>
      </c>
      <c r="J32" s="3" t="s">
        <v>549</v>
      </c>
      <c r="K32" s="3"/>
      <c r="L32" s="3"/>
      <c r="M32" s="3"/>
      <c r="N32" s="3">
        <v>2</v>
      </c>
      <c r="O32" s="3">
        <v>10.637</v>
      </c>
      <c r="P32" s="3">
        <v>17.420000000000002</v>
      </c>
      <c r="Q32" s="3">
        <v>23.905999999999999</v>
      </c>
      <c r="R32" s="3">
        <v>30.821000000000002</v>
      </c>
      <c r="S32" s="3">
        <v>39.238999999999997</v>
      </c>
      <c r="T32" s="3">
        <v>48.734000000000002</v>
      </c>
      <c r="U32" s="3"/>
    </row>
    <row r="33" spans="1:21">
      <c r="A33" s="1" t="s">
        <v>3227</v>
      </c>
      <c r="B33" s="1">
        <v>2023</v>
      </c>
      <c r="C33" s="2">
        <v>44981</v>
      </c>
      <c r="D33" s="1" t="s">
        <v>66</v>
      </c>
      <c r="E33" s="3" t="s">
        <v>64</v>
      </c>
      <c r="F33" s="3" t="s">
        <v>542</v>
      </c>
      <c r="G33" s="3" t="s">
        <v>27</v>
      </c>
      <c r="H33" s="3" t="s">
        <v>781</v>
      </c>
      <c r="I33" s="3" t="s">
        <v>96</v>
      </c>
      <c r="J33" s="3" t="s">
        <v>99</v>
      </c>
      <c r="K33" s="3"/>
      <c r="L33" s="3"/>
      <c r="M33" s="3"/>
      <c r="N33" s="3">
        <v>3</v>
      </c>
      <c r="O33" s="3">
        <v>10.778</v>
      </c>
      <c r="P33" s="3">
        <v>17.773</v>
      </c>
      <c r="Q33" s="3">
        <v>23.885999999999999</v>
      </c>
      <c r="R33" s="3">
        <v>30.050999999999998</v>
      </c>
      <c r="S33" s="3">
        <v>36.259</v>
      </c>
      <c r="T33" s="3">
        <v>42.59</v>
      </c>
      <c r="U33" s="3"/>
    </row>
    <row r="34" spans="1:21">
      <c r="A34" s="1" t="s">
        <v>3227</v>
      </c>
      <c r="B34" s="1">
        <v>2023</v>
      </c>
      <c r="C34" s="2">
        <v>44981</v>
      </c>
      <c r="D34" s="1" t="s">
        <v>66</v>
      </c>
      <c r="E34" s="3" t="s">
        <v>64</v>
      </c>
      <c r="F34" s="3" t="s">
        <v>542</v>
      </c>
      <c r="G34" s="3" t="s">
        <v>31</v>
      </c>
      <c r="H34" s="3" t="s">
        <v>683</v>
      </c>
      <c r="I34" s="3" t="s">
        <v>30</v>
      </c>
      <c r="J34" s="3" t="s">
        <v>469</v>
      </c>
      <c r="K34" s="3"/>
      <c r="L34" s="3"/>
      <c r="M34" s="3"/>
      <c r="N34" s="3">
        <v>4</v>
      </c>
      <c r="O34" s="3">
        <v>10.659000000000001</v>
      </c>
      <c r="P34" s="3">
        <v>17.504999999999999</v>
      </c>
      <c r="Q34" s="3">
        <v>23.788</v>
      </c>
      <c r="R34" s="3">
        <v>30.068000000000001</v>
      </c>
      <c r="S34" s="3">
        <v>36.466000000000001</v>
      </c>
      <c r="T34" s="3">
        <v>42.978999999999999</v>
      </c>
      <c r="U34" s="3"/>
    </row>
    <row r="35" spans="1:21">
      <c r="A35" s="1" t="s">
        <v>19</v>
      </c>
      <c r="B35" s="1">
        <v>2022</v>
      </c>
      <c r="C35" s="2">
        <v>44846</v>
      </c>
      <c r="D35" s="1" t="s">
        <v>20</v>
      </c>
      <c r="E35" s="1" t="s">
        <v>21</v>
      </c>
      <c r="F35" s="1" t="s">
        <v>21</v>
      </c>
      <c r="G35" s="1" t="s">
        <v>102</v>
      </c>
      <c r="H35" s="1" t="s">
        <v>114</v>
      </c>
      <c r="I35" s="1" t="s">
        <v>238</v>
      </c>
      <c r="J35" s="1" t="s">
        <v>101</v>
      </c>
      <c r="K35" s="13" t="e">
        <f>(C35-VLOOKUP(H35,Riders!$A$2:$C$213,2,FALSE))/365</f>
        <v>#N/A</v>
      </c>
      <c r="L35" s="13" t="e">
        <f>(C35-VLOOKUP(I35,Riders!$A$2:$C$213,2,FALSE))/365</f>
        <v>#N/A</v>
      </c>
      <c r="M35" s="13" t="e">
        <f>(C35-VLOOKUP(J35,Riders!$A$2:$C$213,2,FALSE))/365</f>
        <v>#N/A</v>
      </c>
      <c r="N35" s="1">
        <v>1</v>
      </c>
      <c r="O35" s="3">
        <v>10.49</v>
      </c>
      <c r="P35" s="3">
        <v>17.056000000000001</v>
      </c>
      <c r="Q35" s="3">
        <v>23.161999999999999</v>
      </c>
      <c r="R35" s="3">
        <v>29.298999999999999</v>
      </c>
      <c r="S35" s="3">
        <v>35.512</v>
      </c>
      <c r="T35" s="3">
        <v>41.896000000000001</v>
      </c>
      <c r="U35" s="38">
        <f t="shared" ref="U35:U62" si="0">3.6*(750/T35)</f>
        <v>64.445293106740507</v>
      </c>
    </row>
    <row r="36" spans="1:21">
      <c r="A36" s="1" t="s">
        <v>19</v>
      </c>
      <c r="B36" s="1">
        <v>2022</v>
      </c>
      <c r="C36" s="2">
        <v>44846</v>
      </c>
      <c r="D36" s="1" t="s">
        <v>20</v>
      </c>
      <c r="E36" s="1" t="s">
        <v>21</v>
      </c>
      <c r="F36" s="1" t="s">
        <v>21</v>
      </c>
      <c r="G36" s="1" t="s">
        <v>23</v>
      </c>
      <c r="H36" s="1" t="s">
        <v>22</v>
      </c>
      <c r="I36" s="1" t="s">
        <v>92</v>
      </c>
      <c r="J36" s="1" t="s">
        <v>549</v>
      </c>
      <c r="K36" s="13">
        <f>(C36-VLOOKUP(H36,Riders!$A$2:$C$213,2,FALSE))/365</f>
        <v>29.594520547945205</v>
      </c>
      <c r="L36" s="13">
        <f>(C36-VLOOKUP(I36,Riders!$A$2:$C$213,2,FALSE))/365</f>
        <v>25.597260273972601</v>
      </c>
      <c r="M36" s="13">
        <f>(C36-VLOOKUP(J36,Riders!$A$2:$C$213,2,FALSE))/365</f>
        <v>34.115068493150687</v>
      </c>
      <c r="N36" s="1">
        <v>2</v>
      </c>
      <c r="O36" s="3">
        <v>10.593</v>
      </c>
      <c r="P36" s="3">
        <v>17.302</v>
      </c>
      <c r="Q36" s="3">
        <v>23.417000000000002</v>
      </c>
      <c r="R36" s="3">
        <v>29.454999999999998</v>
      </c>
      <c r="S36" s="3">
        <v>35.613</v>
      </c>
      <c r="T36" s="3">
        <v>41.993000000000002</v>
      </c>
      <c r="U36" s="38">
        <f t="shared" si="0"/>
        <v>64.296430357440528</v>
      </c>
    </row>
    <row r="37" spans="1:21">
      <c r="A37" s="1" t="s">
        <v>19</v>
      </c>
      <c r="B37" s="1">
        <v>2022</v>
      </c>
      <c r="C37" s="2">
        <v>44846</v>
      </c>
      <c r="D37" s="1" t="s">
        <v>20</v>
      </c>
      <c r="E37" s="1" t="s">
        <v>21</v>
      </c>
      <c r="F37" s="1" t="s">
        <v>21</v>
      </c>
      <c r="G37" s="1" t="s">
        <v>27</v>
      </c>
      <c r="H37" s="1" t="s">
        <v>550</v>
      </c>
      <c r="I37" s="1" t="s">
        <v>26</v>
      </c>
      <c r="J37" s="1" t="s">
        <v>99</v>
      </c>
      <c r="K37" s="13">
        <f>(C37-VLOOKUP(H37,Riders!$A$2:$C$213,2,FALSE))/365</f>
        <v>20.589041095890412</v>
      </c>
      <c r="L37" s="13" t="e">
        <f>(C37-VLOOKUP(I37,Riders!$A$2:$C$213,2,FALSE))/365</f>
        <v>#N/A</v>
      </c>
      <c r="M37" s="13">
        <f>(C37-VLOOKUP(J37,Riders!$A$2:$C$213,2,FALSE))/365</f>
        <v>25.5013698630137</v>
      </c>
      <c r="N37" s="1">
        <v>3</v>
      </c>
      <c r="O37" s="3">
        <v>10.78</v>
      </c>
      <c r="P37" s="3">
        <v>17.466000000000001</v>
      </c>
      <c r="Q37" s="3">
        <v>23.701000000000001</v>
      </c>
      <c r="R37" s="3">
        <v>29.966999999999999</v>
      </c>
      <c r="S37" s="3">
        <v>36.326999999999998</v>
      </c>
      <c r="T37" s="3">
        <v>42.851999999999997</v>
      </c>
      <c r="U37" s="38">
        <f t="shared" si="0"/>
        <v>63.007560907308886</v>
      </c>
    </row>
    <row r="38" spans="1:21">
      <c r="A38" s="1" t="s">
        <v>19</v>
      </c>
      <c r="B38" s="1">
        <v>2022</v>
      </c>
      <c r="C38" s="2">
        <v>44846</v>
      </c>
      <c r="D38" s="1" t="s">
        <v>20</v>
      </c>
      <c r="E38" s="1" t="s">
        <v>21</v>
      </c>
      <c r="F38" s="1" t="s">
        <v>21</v>
      </c>
      <c r="G38" s="1" t="s">
        <v>113</v>
      </c>
      <c r="H38" s="1" t="s">
        <v>112</v>
      </c>
      <c r="I38" s="1" t="s">
        <v>137</v>
      </c>
      <c r="J38" s="1" t="s">
        <v>132</v>
      </c>
      <c r="K38" s="13" t="e">
        <f>(C38-VLOOKUP(H38,Riders!$A$2:$C$213,2,FALSE))/365</f>
        <v>#N/A</v>
      </c>
      <c r="L38" s="13">
        <f>(C38-VLOOKUP(I38,Riders!$A$2:$C$213,2,FALSE))/365</f>
        <v>22.624657534246577</v>
      </c>
      <c r="M38" s="13">
        <f>(C38-VLOOKUP(J38,Riders!$A$2:$C$213,2,FALSE))/365</f>
        <v>23.265753424657536</v>
      </c>
      <c r="N38" s="1">
        <v>4</v>
      </c>
      <c r="O38" s="3">
        <v>10.435</v>
      </c>
      <c r="P38" s="3">
        <v>17.282</v>
      </c>
      <c r="Q38" s="3">
        <v>23.5</v>
      </c>
      <c r="R38" s="3">
        <v>29.815999999999999</v>
      </c>
      <c r="S38" s="3">
        <v>36.304000000000002</v>
      </c>
      <c r="T38" s="3">
        <v>43.094000000000001</v>
      </c>
      <c r="U38" s="38">
        <f t="shared" si="0"/>
        <v>62.653733698426699</v>
      </c>
    </row>
    <row r="39" spans="1:21">
      <c r="A39" s="1" t="s">
        <v>19</v>
      </c>
      <c r="B39" s="1">
        <v>2022</v>
      </c>
      <c r="C39" s="2">
        <v>44846</v>
      </c>
      <c r="D39" s="1" t="s">
        <v>20</v>
      </c>
      <c r="E39" s="1" t="s">
        <v>21</v>
      </c>
      <c r="F39" s="1" t="s">
        <v>21</v>
      </c>
      <c r="G39" s="1" t="s">
        <v>46</v>
      </c>
      <c r="H39" s="1" t="s">
        <v>45</v>
      </c>
      <c r="I39" s="1" t="s">
        <v>202</v>
      </c>
      <c r="J39" s="1" t="s">
        <v>167</v>
      </c>
      <c r="K39" s="13">
        <f>(C39-VLOOKUP(H39,Riders!$A$2:$C$213,2,FALSE))/365</f>
        <v>26.654794520547945</v>
      </c>
      <c r="L39" s="13">
        <f>(C39-VLOOKUP(I39,Riders!$A$2:$C$213,2,FALSE))/365</f>
        <v>27.24931506849315</v>
      </c>
      <c r="M39" s="13">
        <f>(C39-VLOOKUP(J39,Riders!$A$2:$C$213,2,FALSE))/365</f>
        <v>32.780821917808218</v>
      </c>
      <c r="N39" s="1">
        <v>5</v>
      </c>
      <c r="O39" s="3">
        <v>10.750999999999999</v>
      </c>
      <c r="P39" s="3">
        <v>17.765999999999998</v>
      </c>
      <c r="Q39" s="3">
        <v>24.030999999999999</v>
      </c>
      <c r="R39" s="3">
        <v>30.265000000000001</v>
      </c>
      <c r="S39" s="3">
        <v>36.643999999999998</v>
      </c>
      <c r="T39" s="3">
        <v>43.22</v>
      </c>
      <c r="U39" s="38">
        <f t="shared" si="0"/>
        <v>62.471078204534933</v>
      </c>
    </row>
    <row r="40" spans="1:21">
      <c r="A40" s="1" t="s">
        <v>19</v>
      </c>
      <c r="B40" s="1">
        <v>2022</v>
      </c>
      <c r="C40" s="2">
        <v>44846</v>
      </c>
      <c r="D40" s="1" t="s">
        <v>20</v>
      </c>
      <c r="E40" s="1" t="s">
        <v>21</v>
      </c>
      <c r="F40" s="1" t="s">
        <v>21</v>
      </c>
      <c r="G40" s="1" t="s">
        <v>29</v>
      </c>
      <c r="H40" s="1" t="s">
        <v>97</v>
      </c>
      <c r="I40" s="1" t="s">
        <v>28</v>
      </c>
      <c r="J40" s="1" t="s">
        <v>551</v>
      </c>
      <c r="K40" s="13" t="e">
        <f>(C40-VLOOKUP(H40,Riders!$A$2:$C$213,2,FALSE))/365</f>
        <v>#N/A</v>
      </c>
      <c r="L40" s="13" t="e">
        <f>(C40-VLOOKUP(I40,Riders!$A$2:$C$213,2,FALSE))/365</f>
        <v>#N/A</v>
      </c>
      <c r="M40" s="13">
        <f>(C40-VLOOKUP(J40,Riders!$A$2:$C$213,2,FALSE))/365</f>
        <v>24.350684931506848</v>
      </c>
      <c r="N40" s="1">
        <v>6</v>
      </c>
      <c r="O40" s="3">
        <v>10.693</v>
      </c>
      <c r="P40" s="3">
        <v>17.507000000000001</v>
      </c>
      <c r="Q40" s="3">
        <v>23.841999999999999</v>
      </c>
      <c r="R40" s="3">
        <v>30.21</v>
      </c>
      <c r="S40" s="3">
        <v>36.628</v>
      </c>
      <c r="T40" s="3">
        <v>43.228000000000002</v>
      </c>
      <c r="U40" s="38">
        <f t="shared" si="0"/>
        <v>62.459516979735348</v>
      </c>
    </row>
    <row r="41" spans="1:21">
      <c r="A41" s="1" t="s">
        <v>19</v>
      </c>
      <c r="B41" s="1">
        <v>2022</v>
      </c>
      <c r="C41" s="2">
        <v>44846</v>
      </c>
      <c r="D41" s="1" t="s">
        <v>20</v>
      </c>
      <c r="E41" s="1" t="s">
        <v>21</v>
      </c>
      <c r="F41" s="1" t="s">
        <v>21</v>
      </c>
      <c r="G41" s="1" t="s">
        <v>39</v>
      </c>
      <c r="H41" s="1" t="s">
        <v>552</v>
      </c>
      <c r="I41" s="1" t="s">
        <v>49</v>
      </c>
      <c r="J41" s="1" t="s">
        <v>105</v>
      </c>
      <c r="K41" s="13" t="e">
        <f>(C41-VLOOKUP(H41,Riders!$A$2:$C$213,2,FALSE))/365</f>
        <v>#N/A</v>
      </c>
      <c r="L41" s="13" t="e">
        <f>(C41-VLOOKUP(I41,Riders!$A$2:$C$213,2,FALSE))/365</f>
        <v>#N/A</v>
      </c>
      <c r="M41" s="13" t="e">
        <f>(C41-VLOOKUP(J41,Riders!$A$2:$C$213,2,FALSE))/365</f>
        <v>#N/A</v>
      </c>
      <c r="N41" s="1">
        <v>7</v>
      </c>
      <c r="O41" s="3">
        <v>10.775</v>
      </c>
      <c r="P41" s="3">
        <v>17.553999999999998</v>
      </c>
      <c r="Q41" s="3">
        <v>23.853999999999999</v>
      </c>
      <c r="R41" s="3">
        <v>30.134</v>
      </c>
      <c r="S41" s="3">
        <v>36.642000000000003</v>
      </c>
      <c r="T41" s="3">
        <v>43.398000000000003</v>
      </c>
      <c r="U41" s="38">
        <f t="shared" si="0"/>
        <v>62.214848610535043</v>
      </c>
    </row>
    <row r="42" spans="1:21">
      <c r="A42" s="1" t="s">
        <v>19</v>
      </c>
      <c r="B42" s="1">
        <v>2022</v>
      </c>
      <c r="C42" s="2">
        <v>44846</v>
      </c>
      <c r="D42" s="1" t="s">
        <v>20</v>
      </c>
      <c r="E42" s="1" t="s">
        <v>21</v>
      </c>
      <c r="F42" s="1" t="s">
        <v>21</v>
      </c>
      <c r="G42" s="1" t="s">
        <v>33</v>
      </c>
      <c r="H42" s="1" t="s">
        <v>32</v>
      </c>
      <c r="I42" s="1" t="s">
        <v>127</v>
      </c>
      <c r="J42" s="1" t="s">
        <v>134</v>
      </c>
      <c r="K42" s="13" t="e">
        <f>(C42-VLOOKUP(H42,Riders!$A$2:$C$213,2,FALSE))/365</f>
        <v>#N/A</v>
      </c>
      <c r="L42" s="13" t="e">
        <f>(C42-VLOOKUP(I42,Riders!$A$2:$C$213,2,FALSE))/365</f>
        <v>#N/A</v>
      </c>
      <c r="M42" s="13">
        <f>(C42-VLOOKUP(J42,Riders!$A$2:$C$213,2,FALSE))/365</f>
        <v>22.991780821917807</v>
      </c>
      <c r="N42" s="1">
        <v>8</v>
      </c>
      <c r="O42" s="3">
        <v>11.01</v>
      </c>
      <c r="P42" s="3">
        <v>17.696000000000002</v>
      </c>
      <c r="Q42" s="3">
        <v>24.251000000000001</v>
      </c>
      <c r="R42" s="3">
        <v>30.577000000000002</v>
      </c>
      <c r="S42" s="3">
        <v>37.040999999999997</v>
      </c>
      <c r="T42" s="3">
        <v>43.707000000000001</v>
      </c>
      <c r="U42" s="38">
        <f t="shared" si="0"/>
        <v>61.775001715972273</v>
      </c>
    </row>
    <row r="43" spans="1:21">
      <c r="A43" s="1" t="s">
        <v>19</v>
      </c>
      <c r="B43" s="1">
        <v>2022</v>
      </c>
      <c r="C43" s="2">
        <v>44846</v>
      </c>
      <c r="D43" s="1" t="s">
        <v>20</v>
      </c>
      <c r="E43" s="1" t="s">
        <v>21</v>
      </c>
      <c r="F43" s="1" t="s">
        <v>21</v>
      </c>
      <c r="G43" s="1" t="s">
        <v>42</v>
      </c>
      <c r="H43" s="1" t="s">
        <v>54</v>
      </c>
      <c r="I43" s="1" t="s">
        <v>181</v>
      </c>
      <c r="J43" s="1" t="s">
        <v>471</v>
      </c>
      <c r="K43" s="13">
        <f>(C43-VLOOKUP(H43,Riders!$A$2:$C$213,2,FALSE))/365</f>
        <v>35.38082191780822</v>
      </c>
      <c r="L43" s="13">
        <f>(C43-VLOOKUP(I43,Riders!$A$2:$C$213,2,FALSE))/365</f>
        <v>24.197260273972603</v>
      </c>
      <c r="M43" s="13">
        <f>(C43-VLOOKUP(J43,Riders!$A$2:$C$213,2,FALSE))/365</f>
        <v>23.994520547945207</v>
      </c>
      <c r="N43" s="1">
        <v>9</v>
      </c>
      <c r="O43" s="3">
        <v>10.782</v>
      </c>
      <c r="P43" s="3">
        <v>17.609000000000002</v>
      </c>
      <c r="Q43" s="3">
        <v>24.341000000000001</v>
      </c>
      <c r="R43" s="3">
        <v>30.795000000000002</v>
      </c>
      <c r="S43" s="3">
        <v>37.387999999999998</v>
      </c>
      <c r="T43" s="3">
        <v>44.220999999999997</v>
      </c>
      <c r="U43" s="38">
        <f t="shared" si="0"/>
        <v>61.056963885936547</v>
      </c>
    </row>
    <row r="44" spans="1:21">
      <c r="A44" s="1" t="s">
        <v>19</v>
      </c>
      <c r="B44" s="1">
        <v>2022</v>
      </c>
      <c r="C44" s="2">
        <v>44846</v>
      </c>
      <c r="D44" s="1" t="s">
        <v>20</v>
      </c>
      <c r="E44" s="1" t="s">
        <v>21</v>
      </c>
      <c r="F44" s="1" t="s">
        <v>21</v>
      </c>
      <c r="G44" s="1" t="s">
        <v>44</v>
      </c>
      <c r="H44" s="1" t="s">
        <v>43</v>
      </c>
      <c r="I44" s="1" t="s">
        <v>100</v>
      </c>
      <c r="J44" s="1" t="s">
        <v>50</v>
      </c>
      <c r="K44" s="13" t="e">
        <f>(C44-VLOOKUP(H44,Riders!$A$2:$C$213,2,FALSE))/365</f>
        <v>#N/A</v>
      </c>
      <c r="L44" s="13">
        <f>(C44-VLOOKUP(I44,Riders!$A$2:$C$213,2,FALSE))/365</f>
        <v>23.972602739726028</v>
      </c>
      <c r="M44" s="13">
        <f>(C44-VLOOKUP(J44,Riders!$A$2:$C$213,2,FALSE))/365</f>
        <v>28.24931506849315</v>
      </c>
      <c r="N44" s="1">
        <v>10</v>
      </c>
      <c r="O44" s="3">
        <v>11.448</v>
      </c>
      <c r="P44" s="3">
        <v>18.305</v>
      </c>
      <c r="Q44" s="3">
        <v>24.640999999999998</v>
      </c>
      <c r="R44" s="3">
        <v>31.048999999999999</v>
      </c>
      <c r="S44" s="3">
        <v>37.554000000000002</v>
      </c>
      <c r="T44" s="3">
        <v>44.331000000000003</v>
      </c>
      <c r="U44" s="38">
        <f t="shared" si="0"/>
        <v>60.905461189686669</v>
      </c>
    </row>
    <row r="45" spans="1:21">
      <c r="A45" s="1" t="s">
        <v>19</v>
      </c>
      <c r="B45" s="1">
        <v>2022</v>
      </c>
      <c r="C45" s="2">
        <v>44846</v>
      </c>
      <c r="D45" s="1" t="s">
        <v>20</v>
      </c>
      <c r="E45" s="1" t="s">
        <v>21</v>
      </c>
      <c r="F45" s="1" t="s">
        <v>21</v>
      </c>
      <c r="G45" s="1" t="s">
        <v>52</v>
      </c>
      <c r="H45" s="1" t="s">
        <v>51</v>
      </c>
      <c r="I45" s="1" t="s">
        <v>76</v>
      </c>
      <c r="J45" s="1" t="s">
        <v>93</v>
      </c>
      <c r="K45" s="13">
        <f>(C45-VLOOKUP(H45,Riders!$A$2:$C$213,2,FALSE))/365</f>
        <v>24.873972602739727</v>
      </c>
      <c r="L45" s="13" t="e">
        <f>(C45-VLOOKUP(I45,Riders!$A$2:$C$213,2,FALSE))/365</f>
        <v>#N/A</v>
      </c>
      <c r="M45" s="13">
        <f>(C45-VLOOKUP(J45,Riders!$A$2:$C$213,2,FALSE))/365</f>
        <v>26.895890410958906</v>
      </c>
      <c r="N45" s="1">
        <v>11</v>
      </c>
      <c r="O45" s="3">
        <v>11.365</v>
      </c>
      <c r="P45" s="3">
        <v>18.271999999999998</v>
      </c>
      <c r="Q45" s="3">
        <v>24.670999999999999</v>
      </c>
      <c r="R45" s="3">
        <v>31.076000000000001</v>
      </c>
      <c r="S45" s="3">
        <v>37.601999999999997</v>
      </c>
      <c r="T45" s="3">
        <v>44.417000000000002</v>
      </c>
      <c r="U45" s="38">
        <f t="shared" si="0"/>
        <v>60.787536303667508</v>
      </c>
    </row>
    <row r="46" spans="1:21">
      <c r="A46" s="1" t="s">
        <v>19</v>
      </c>
      <c r="B46" s="1">
        <v>2022</v>
      </c>
      <c r="C46" s="2">
        <v>44846</v>
      </c>
      <c r="D46" s="1" t="s">
        <v>20</v>
      </c>
      <c r="E46" s="1" t="s">
        <v>21</v>
      </c>
      <c r="F46" s="1" t="s">
        <v>21</v>
      </c>
      <c r="G46" s="1" t="s">
        <v>25</v>
      </c>
      <c r="H46" s="1" t="s">
        <v>24</v>
      </c>
      <c r="I46" s="1" t="s">
        <v>553</v>
      </c>
      <c r="J46" s="1" t="s">
        <v>554</v>
      </c>
      <c r="K46" s="13">
        <f>(C46-VLOOKUP(H46,Riders!$A$2:$C$213,2,FALSE))/365</f>
        <v>20.989041095890411</v>
      </c>
      <c r="L46" s="13" t="e">
        <f>(C46-VLOOKUP(I46,Riders!$A$2:$C$213,2,FALSE))/365</f>
        <v>#N/A</v>
      </c>
      <c r="M46" s="13" t="e">
        <f>(C46-VLOOKUP(J46,Riders!$A$2:$C$213,2,FALSE))/365</f>
        <v>#N/A</v>
      </c>
      <c r="N46" s="1">
        <v>12</v>
      </c>
      <c r="O46" s="3">
        <v>11.231</v>
      </c>
      <c r="P46" s="3">
        <v>18.379000000000001</v>
      </c>
      <c r="Q46" s="3">
        <v>24.922000000000001</v>
      </c>
      <c r="R46" s="3">
        <v>31.494</v>
      </c>
      <c r="S46" s="3">
        <v>37.969000000000001</v>
      </c>
      <c r="T46" s="3">
        <v>44.558</v>
      </c>
      <c r="U46" s="38">
        <f t="shared" si="0"/>
        <v>60.59517931684546</v>
      </c>
    </row>
    <row r="47" spans="1:21">
      <c r="A47" s="1" t="s">
        <v>19</v>
      </c>
      <c r="B47" s="1">
        <v>2022</v>
      </c>
      <c r="C47" s="2">
        <v>44846</v>
      </c>
      <c r="D47" s="1" t="s">
        <v>20</v>
      </c>
      <c r="E47" s="1" t="s">
        <v>21</v>
      </c>
      <c r="F47" s="1" t="s">
        <v>21</v>
      </c>
      <c r="G47" s="1" t="s">
        <v>95</v>
      </c>
      <c r="H47" s="1" t="s">
        <v>94</v>
      </c>
      <c r="I47" s="1" t="s">
        <v>143</v>
      </c>
      <c r="J47" s="1" t="s">
        <v>555</v>
      </c>
      <c r="K47" s="13">
        <f>(C47-VLOOKUP(H47,Riders!$A$2:$C$213,2,FALSE))/365</f>
        <v>27.794520547945204</v>
      </c>
      <c r="L47" s="13">
        <f>(C47-VLOOKUP(I47,Riders!$A$2:$C$213,2,FALSE))/365</f>
        <v>27.528767123287672</v>
      </c>
      <c r="M47" s="13" t="e">
        <f>(C47-VLOOKUP(J47,Riders!$A$2:$C$213,2,FALSE))/365</f>
        <v>#N/A</v>
      </c>
      <c r="N47" s="1">
        <v>13</v>
      </c>
      <c r="O47" s="3">
        <v>11.013</v>
      </c>
      <c r="P47" s="3">
        <v>18.09</v>
      </c>
      <c r="Q47" s="3">
        <v>24.622</v>
      </c>
      <c r="R47" s="3">
        <v>31.09</v>
      </c>
      <c r="S47" s="3">
        <v>37.710999999999999</v>
      </c>
      <c r="T47" s="3">
        <v>44.704999999999998</v>
      </c>
      <c r="U47" s="38">
        <f t="shared" si="0"/>
        <v>60.395928867017119</v>
      </c>
    </row>
    <row r="48" spans="1:21">
      <c r="A48" s="1" t="s">
        <v>19</v>
      </c>
      <c r="B48" s="1">
        <v>2022</v>
      </c>
      <c r="C48" s="2">
        <v>44846</v>
      </c>
      <c r="D48" s="1" t="s">
        <v>20</v>
      </c>
      <c r="E48" s="1" t="s">
        <v>21</v>
      </c>
      <c r="F48" s="1" t="s">
        <v>21</v>
      </c>
      <c r="G48" s="1" t="s">
        <v>37</v>
      </c>
      <c r="H48" s="1" t="s">
        <v>165</v>
      </c>
      <c r="I48" s="1" t="s">
        <v>36</v>
      </c>
      <c r="J48" s="1" t="s">
        <v>59</v>
      </c>
      <c r="K48" s="13">
        <f>(C48-VLOOKUP(H48,Riders!$A$2:$C$213,2,FALSE))/365</f>
        <v>21.32054794520548</v>
      </c>
      <c r="L48" s="13">
        <f>(C48-VLOOKUP(I48,Riders!$A$2:$C$213,2,FALSE))/365</f>
        <v>24.391780821917809</v>
      </c>
      <c r="M48" s="13" t="e">
        <f>(C48-VLOOKUP(J48,Riders!$A$2:$C$213,2,FALSE))/365</f>
        <v>#N/A</v>
      </c>
      <c r="N48" s="1">
        <v>14</v>
      </c>
      <c r="O48" s="3">
        <v>11.111000000000001</v>
      </c>
      <c r="P48" s="3">
        <v>18.018999999999998</v>
      </c>
      <c r="Q48" s="3">
        <v>24.396999999999998</v>
      </c>
      <c r="R48" s="3">
        <v>30.939</v>
      </c>
      <c r="S48" s="3">
        <v>37.976999999999997</v>
      </c>
      <c r="T48" s="3">
        <v>45.195999999999998</v>
      </c>
      <c r="U48" s="38">
        <f t="shared" si="0"/>
        <v>59.739799982299324</v>
      </c>
    </row>
    <row r="49" spans="1:21">
      <c r="A49" s="1" t="s">
        <v>19</v>
      </c>
      <c r="B49" s="1">
        <v>2022</v>
      </c>
      <c r="C49" s="2">
        <v>44846</v>
      </c>
      <c r="D49" s="1" t="s">
        <v>20</v>
      </c>
      <c r="E49" s="1" t="s">
        <v>21</v>
      </c>
      <c r="F49" s="1" t="s">
        <v>21</v>
      </c>
      <c r="G49" s="1" t="s">
        <v>164</v>
      </c>
      <c r="H49" s="1" t="s">
        <v>163</v>
      </c>
      <c r="I49" s="1" t="s">
        <v>556</v>
      </c>
      <c r="J49" s="1" t="s">
        <v>557</v>
      </c>
      <c r="K49" s="13" t="e">
        <f>(C49-VLOOKUP(H49,Riders!$A$2:$C$213,2,FALSE))/365</f>
        <v>#N/A</v>
      </c>
      <c r="L49" s="13" t="e">
        <f>(C49-VLOOKUP(I49,Riders!$A$2:$C$213,2,FALSE))/365</f>
        <v>#N/A</v>
      </c>
      <c r="M49" s="13" t="e">
        <f>(C49-VLOOKUP(J49,Riders!$A$2:$C$213,2,FALSE))/365</f>
        <v>#N/A</v>
      </c>
      <c r="N49" s="1">
        <v>15</v>
      </c>
      <c r="O49" s="3">
        <v>11.141999999999999</v>
      </c>
      <c r="P49" s="3">
        <v>18.245000000000001</v>
      </c>
      <c r="Q49" s="3">
        <v>24.812999999999999</v>
      </c>
      <c r="R49" s="3">
        <v>31.594999999999999</v>
      </c>
      <c r="S49" s="3">
        <v>38.377000000000002</v>
      </c>
      <c r="T49" s="3">
        <v>45.482999999999997</v>
      </c>
      <c r="U49" s="38">
        <f t="shared" si="0"/>
        <v>59.362838862871854</v>
      </c>
    </row>
    <row r="50" spans="1:21">
      <c r="A50" s="50" t="s">
        <v>19</v>
      </c>
      <c r="B50" s="50">
        <v>2022</v>
      </c>
      <c r="C50" s="82">
        <v>44846</v>
      </c>
      <c r="D50" s="50" t="s">
        <v>20</v>
      </c>
      <c r="E50" s="50" t="s">
        <v>21</v>
      </c>
      <c r="F50" s="50" t="s">
        <v>21</v>
      </c>
      <c r="G50" s="68" t="s">
        <v>61</v>
      </c>
      <c r="H50" s="68" t="s">
        <v>60</v>
      </c>
      <c r="I50" s="68" t="s">
        <v>111</v>
      </c>
      <c r="J50" s="68" t="s">
        <v>558</v>
      </c>
      <c r="K50" s="13" t="e">
        <f>(C50-VLOOKUP(H50,Riders!$A$2:$C$213,2,FALSE))/365</f>
        <v>#N/A</v>
      </c>
      <c r="L50" s="13">
        <f>(C50-VLOOKUP(I50,Riders!$A$2:$C$213,2,FALSE))/365</f>
        <v>21.605479452054794</v>
      </c>
      <c r="M50" s="13">
        <f>(C50-VLOOKUP(J50,Riders!$A$2:$C$213,2,FALSE))/365</f>
        <v>20.698630136986303</v>
      </c>
      <c r="N50" s="50">
        <v>16</v>
      </c>
      <c r="O50">
        <v>11.122999999999999</v>
      </c>
      <c r="P50">
        <v>18.157</v>
      </c>
      <c r="Q50">
        <v>24.884</v>
      </c>
      <c r="R50">
        <v>31.576000000000001</v>
      </c>
      <c r="S50">
        <v>38.360999999999997</v>
      </c>
      <c r="T50">
        <v>45.579000000000001</v>
      </c>
      <c r="U50" s="51">
        <f t="shared" si="0"/>
        <v>59.23780688474956</v>
      </c>
    </row>
    <row r="51" spans="1:21">
      <c r="A51" s="126" t="s">
        <v>19</v>
      </c>
      <c r="B51" s="126">
        <v>2022</v>
      </c>
      <c r="C51" s="129">
        <v>44846</v>
      </c>
      <c r="D51" s="126" t="s">
        <v>20</v>
      </c>
      <c r="E51" s="126" t="s">
        <v>91</v>
      </c>
      <c r="F51" s="126">
        <v>4</v>
      </c>
      <c r="G51" s="71" t="s">
        <v>102</v>
      </c>
      <c r="H51" s="71" t="s">
        <v>106</v>
      </c>
      <c r="I51" s="71" t="s">
        <v>238</v>
      </c>
      <c r="J51" s="71" t="s">
        <v>101</v>
      </c>
      <c r="K51" s="16" t="e">
        <f>(C51-VLOOKUP(H51,Riders!$A$2:$C$213,2,FALSE))/365</f>
        <v>#N/A</v>
      </c>
      <c r="L51" s="16" t="e">
        <f>(C51-VLOOKUP(I51,Riders!$A$2:$C$213,2,FALSE))/365</f>
        <v>#N/A</v>
      </c>
      <c r="M51" s="16" t="e">
        <f>(C51-VLOOKUP(J51,Riders!$A$2:$C$213,2,FALSE))/365</f>
        <v>#N/A</v>
      </c>
      <c r="N51" s="126">
        <v>1</v>
      </c>
      <c r="O51">
        <v>10.528</v>
      </c>
      <c r="P51">
        <v>17.100999999999999</v>
      </c>
      <c r="Q51">
        <v>23.08</v>
      </c>
      <c r="R51">
        <v>29.163</v>
      </c>
      <c r="S51">
        <v>35.326999999999998</v>
      </c>
      <c r="T51">
        <v>41.63</v>
      </c>
      <c r="U51" s="51">
        <f t="shared" si="0"/>
        <v>64.857074225318286</v>
      </c>
    </row>
    <row r="52" spans="1:21">
      <c r="A52" s="126" t="s">
        <v>19</v>
      </c>
      <c r="B52" s="126">
        <v>2022</v>
      </c>
      <c r="C52" s="129">
        <v>44846</v>
      </c>
      <c r="D52" s="126" t="s">
        <v>20</v>
      </c>
      <c r="E52" s="126" t="s">
        <v>91</v>
      </c>
      <c r="F52" s="126">
        <v>3</v>
      </c>
      <c r="G52" s="71" t="s">
        <v>23</v>
      </c>
      <c r="H52" s="71" t="s">
        <v>22</v>
      </c>
      <c r="I52" s="71" t="s">
        <v>92</v>
      </c>
      <c r="J52" s="71" t="s">
        <v>549</v>
      </c>
      <c r="K52" s="16">
        <f>(C52-VLOOKUP(H52,Riders!$A$2:$C$213,2,FALSE))/365</f>
        <v>29.594520547945205</v>
      </c>
      <c r="L52" s="16">
        <f>(C52-VLOOKUP(I52,Riders!$A$2:$C$213,2,FALSE))/365</f>
        <v>25.597260273972601</v>
      </c>
      <c r="M52" s="16">
        <f>(C52-VLOOKUP(J52,Riders!$A$2:$C$213,2,FALSE))/365</f>
        <v>34.115068493150687</v>
      </c>
      <c r="N52" s="126">
        <v>2</v>
      </c>
      <c r="O52">
        <v>10.65</v>
      </c>
      <c r="P52">
        <v>17.387</v>
      </c>
      <c r="Q52">
        <v>23.454999999999998</v>
      </c>
      <c r="R52">
        <v>29.434999999999999</v>
      </c>
      <c r="S52">
        <v>35.476999999999997</v>
      </c>
      <c r="T52">
        <v>41.747</v>
      </c>
      <c r="U52" s="51">
        <f t="shared" si="0"/>
        <v>64.675306010012704</v>
      </c>
    </row>
    <row r="53" spans="1:21">
      <c r="A53" s="126" t="s">
        <v>19</v>
      </c>
      <c r="B53" s="126">
        <v>2022</v>
      </c>
      <c r="C53" s="129">
        <v>44846</v>
      </c>
      <c r="D53" s="126" t="s">
        <v>20</v>
      </c>
      <c r="E53" s="126" t="s">
        <v>91</v>
      </c>
      <c r="F53" s="126">
        <v>1</v>
      </c>
      <c r="G53" s="71" t="s">
        <v>113</v>
      </c>
      <c r="H53" s="71" t="s">
        <v>112</v>
      </c>
      <c r="I53" s="71" t="s">
        <v>137</v>
      </c>
      <c r="J53" s="71" t="s">
        <v>132</v>
      </c>
      <c r="K53" s="16" t="e">
        <f>(C53-VLOOKUP(H53,Riders!$A$2:$C$213,2,FALSE))/365</f>
        <v>#N/A</v>
      </c>
      <c r="L53" s="16">
        <f>(C53-VLOOKUP(I53,Riders!$A$2:$C$213,2,FALSE))/365</f>
        <v>22.624657534246577</v>
      </c>
      <c r="M53" s="16">
        <f>(C53-VLOOKUP(J53,Riders!$A$2:$C$213,2,FALSE))/365</f>
        <v>23.265753424657536</v>
      </c>
      <c r="N53" s="126">
        <v>3</v>
      </c>
      <c r="O53">
        <v>10.472</v>
      </c>
      <c r="P53">
        <v>17.253</v>
      </c>
      <c r="Q53">
        <v>23.452999999999999</v>
      </c>
      <c r="R53">
        <v>29.709</v>
      </c>
      <c r="S53">
        <v>36.116</v>
      </c>
      <c r="T53">
        <v>42.747</v>
      </c>
      <c r="U53" s="51">
        <f t="shared" si="0"/>
        <v>63.162327180854795</v>
      </c>
    </row>
    <row r="54" spans="1:21">
      <c r="A54" s="126" t="s">
        <v>19</v>
      </c>
      <c r="B54" s="126">
        <v>2022</v>
      </c>
      <c r="C54" s="129">
        <v>44846</v>
      </c>
      <c r="D54" s="126" t="s">
        <v>20</v>
      </c>
      <c r="E54" s="126" t="s">
        <v>91</v>
      </c>
      <c r="F54" s="126">
        <v>1</v>
      </c>
      <c r="G54" s="71" t="s">
        <v>46</v>
      </c>
      <c r="H54" s="71" t="s">
        <v>45</v>
      </c>
      <c r="I54" s="71" t="s">
        <v>202</v>
      </c>
      <c r="J54" s="71" t="s">
        <v>167</v>
      </c>
      <c r="K54" s="16">
        <f>(C54-VLOOKUP(H54,Riders!$A$2:$C$213,2,FALSE))/365</f>
        <v>26.654794520547945</v>
      </c>
      <c r="L54" s="16">
        <f>(C54-VLOOKUP(I54,Riders!$A$2:$C$213,2,FALSE))/365</f>
        <v>27.24931506849315</v>
      </c>
      <c r="M54" s="16">
        <f>(C54-VLOOKUP(J54,Riders!$A$2:$C$213,2,FALSE))/365</f>
        <v>32.780821917808218</v>
      </c>
      <c r="N54" s="126">
        <v>4</v>
      </c>
      <c r="O54">
        <v>10.845000000000001</v>
      </c>
      <c r="P54">
        <v>17.831</v>
      </c>
      <c r="Q54">
        <v>23.989000000000001</v>
      </c>
      <c r="R54">
        <v>30.096</v>
      </c>
      <c r="S54">
        <v>36.387999999999998</v>
      </c>
      <c r="T54">
        <v>42.878999999999998</v>
      </c>
      <c r="U54" s="51">
        <f t="shared" si="0"/>
        <v>62.967886377947252</v>
      </c>
    </row>
    <row r="55" spans="1:21">
      <c r="A55" s="126" t="s">
        <v>19</v>
      </c>
      <c r="B55" s="126">
        <v>2022</v>
      </c>
      <c r="C55" s="129">
        <v>44846</v>
      </c>
      <c r="D55" s="126" t="s">
        <v>20</v>
      </c>
      <c r="E55" s="126" t="s">
        <v>91</v>
      </c>
      <c r="F55" s="126">
        <v>2</v>
      </c>
      <c r="G55" s="71" t="s">
        <v>29</v>
      </c>
      <c r="H55" s="71" t="s">
        <v>97</v>
      </c>
      <c r="I55" s="71" t="s">
        <v>28</v>
      </c>
      <c r="J55" s="71" t="s">
        <v>551</v>
      </c>
      <c r="K55" s="16" t="e">
        <f>(C55-VLOOKUP(H55,Riders!$A$2:$C$213,2,FALSE))/365</f>
        <v>#N/A</v>
      </c>
      <c r="L55" s="16" t="e">
        <f>(C55-VLOOKUP(I55,Riders!$A$2:$C$213,2,FALSE))/365</f>
        <v>#N/A</v>
      </c>
      <c r="M55" s="16">
        <f>(C55-VLOOKUP(J55,Riders!$A$2:$C$213,2,FALSE))/365</f>
        <v>24.350684931506848</v>
      </c>
      <c r="N55" s="126">
        <v>5</v>
      </c>
      <c r="O55">
        <v>10.631</v>
      </c>
      <c r="P55">
        <v>17.456</v>
      </c>
      <c r="Q55">
        <v>23.734999999999999</v>
      </c>
      <c r="R55">
        <v>29.998999999999999</v>
      </c>
      <c r="S55">
        <v>36.412999999999997</v>
      </c>
      <c r="T55">
        <v>43.003</v>
      </c>
      <c r="U55" s="51">
        <f t="shared" si="0"/>
        <v>62.786317233681373</v>
      </c>
    </row>
    <row r="56" spans="1:21">
      <c r="A56" s="126" t="s">
        <v>19</v>
      </c>
      <c r="B56" s="126">
        <v>2022</v>
      </c>
      <c r="C56" s="129">
        <v>44846</v>
      </c>
      <c r="D56" s="126" t="s">
        <v>20</v>
      </c>
      <c r="E56" s="126" t="s">
        <v>91</v>
      </c>
      <c r="F56" s="126">
        <v>2</v>
      </c>
      <c r="G56" s="71" t="s">
        <v>27</v>
      </c>
      <c r="H56" s="71" t="s">
        <v>550</v>
      </c>
      <c r="I56" s="71" t="s">
        <v>96</v>
      </c>
      <c r="J56" s="71" t="s">
        <v>99</v>
      </c>
      <c r="K56" s="16">
        <f>(C56-VLOOKUP(H56,Riders!$A$2:$C$213,2,FALSE))/365</f>
        <v>20.589041095890412</v>
      </c>
      <c r="L56" s="16">
        <f>(C56-VLOOKUP(I56,Riders!$A$2:$C$213,2,FALSE))/365</f>
        <v>23.739726027397261</v>
      </c>
      <c r="M56" s="16">
        <f>(C56-VLOOKUP(J56,Riders!$A$2:$C$213,2,FALSE))/365</f>
        <v>25.5013698630137</v>
      </c>
      <c r="N56" s="126">
        <v>6</v>
      </c>
      <c r="O56">
        <v>11.05</v>
      </c>
      <c r="P56">
        <v>17.878</v>
      </c>
      <c r="Q56">
        <v>24.071999999999999</v>
      </c>
      <c r="R56">
        <v>30.321999999999999</v>
      </c>
      <c r="S56">
        <v>36.603000000000002</v>
      </c>
      <c r="T56">
        <v>43.063000000000002</v>
      </c>
      <c r="U56" s="51">
        <f t="shared" si="0"/>
        <v>62.698836588254416</v>
      </c>
    </row>
    <row r="57" spans="1:21">
      <c r="A57" s="126" t="s">
        <v>19</v>
      </c>
      <c r="B57" s="126">
        <v>2022</v>
      </c>
      <c r="C57" s="129">
        <v>44846</v>
      </c>
      <c r="D57" s="126" t="s">
        <v>20</v>
      </c>
      <c r="E57" s="126" t="s">
        <v>91</v>
      </c>
      <c r="F57" s="126">
        <v>3</v>
      </c>
      <c r="G57" s="71" t="s">
        <v>39</v>
      </c>
      <c r="H57" s="71" t="s">
        <v>552</v>
      </c>
      <c r="I57" s="71" t="s">
        <v>38</v>
      </c>
      <c r="J57" s="71" t="s">
        <v>105</v>
      </c>
      <c r="K57" s="16" t="e">
        <f>(C57-VLOOKUP(H57,Riders!$A$2:$C$213,2,FALSE))/365</f>
        <v>#N/A</v>
      </c>
      <c r="L57" s="16" t="e">
        <f>(C57-VLOOKUP(I57,Riders!$A$2:$C$213,2,FALSE))/365</f>
        <v>#N/A</v>
      </c>
      <c r="M57" s="16" t="e">
        <f>(C57-VLOOKUP(J57,Riders!$A$2:$C$213,2,FALSE))/365</f>
        <v>#N/A</v>
      </c>
      <c r="N57" s="126">
        <v>7</v>
      </c>
      <c r="O57">
        <v>11.106999999999999</v>
      </c>
      <c r="P57">
        <v>17.902999999999999</v>
      </c>
      <c r="Q57">
        <v>24.213000000000001</v>
      </c>
      <c r="R57">
        <v>30.419</v>
      </c>
      <c r="S57">
        <v>36.814</v>
      </c>
      <c r="T57">
        <v>43.459000000000003</v>
      </c>
      <c r="U57" s="51">
        <f t="shared" si="0"/>
        <v>62.127522492464159</v>
      </c>
    </row>
    <row r="58" spans="1:21">
      <c r="A58" s="126" t="s">
        <v>19</v>
      </c>
      <c r="B58" s="126">
        <v>2022</v>
      </c>
      <c r="C58" s="129">
        <v>44846</v>
      </c>
      <c r="D58" s="126" t="s">
        <v>20</v>
      </c>
      <c r="E58" s="126" t="s">
        <v>91</v>
      </c>
      <c r="F58" s="126">
        <v>4</v>
      </c>
      <c r="G58" s="71" t="s">
        <v>33</v>
      </c>
      <c r="H58" s="71" t="s">
        <v>47</v>
      </c>
      <c r="I58" s="71" t="s">
        <v>127</v>
      </c>
      <c r="J58" s="71" t="s">
        <v>134</v>
      </c>
      <c r="K58" s="16">
        <f>(C58-VLOOKUP(H58,Riders!$A$2:$C$213,2,FALSE))/365</f>
        <v>25.87123287671233</v>
      </c>
      <c r="L58" s="16" t="e">
        <f>(C58-VLOOKUP(I58,Riders!$A$2:$C$213,2,FALSE))/365</f>
        <v>#N/A</v>
      </c>
      <c r="M58" s="16">
        <f>(C58-VLOOKUP(J58,Riders!$A$2:$C$213,2,FALSE))/365</f>
        <v>22.991780821917807</v>
      </c>
      <c r="N58" s="126">
        <v>8</v>
      </c>
      <c r="O58">
        <v>11.111000000000001</v>
      </c>
      <c r="P58">
        <v>17.798999999999999</v>
      </c>
      <c r="Q58">
        <v>24.295000000000002</v>
      </c>
      <c r="R58">
        <v>30.56</v>
      </c>
      <c r="S58">
        <v>37.045999999999999</v>
      </c>
      <c r="T58">
        <v>43.716999999999999</v>
      </c>
      <c r="U58" s="51">
        <f t="shared" si="0"/>
        <v>61.760871057025867</v>
      </c>
    </row>
    <row r="59" spans="1:21">
      <c r="A59" s="40" t="s">
        <v>19</v>
      </c>
      <c r="B59" s="40">
        <v>2022</v>
      </c>
      <c r="C59" s="123">
        <v>44846</v>
      </c>
      <c r="D59" s="40" t="s">
        <v>20</v>
      </c>
      <c r="E59" s="40" t="s">
        <v>64</v>
      </c>
      <c r="F59" s="40" t="s">
        <v>541</v>
      </c>
      <c r="G59" s="70" t="s">
        <v>102</v>
      </c>
      <c r="H59" s="70" t="s">
        <v>106</v>
      </c>
      <c r="I59" s="70" t="s">
        <v>238</v>
      </c>
      <c r="J59" s="70" t="s">
        <v>101</v>
      </c>
      <c r="K59" s="14" t="e">
        <f>(C59-VLOOKUP(H59,Riders!$A$2:$C$213,2,FALSE))/365</f>
        <v>#N/A</v>
      </c>
      <c r="L59" s="14" t="e">
        <f>(C59-VLOOKUP(I59,Riders!$A$2:$C$213,2,FALSE))/365</f>
        <v>#N/A</v>
      </c>
      <c r="M59" s="14" t="e">
        <f>(C59-VLOOKUP(J59,Riders!$A$2:$C$213,2,FALSE))/365</f>
        <v>#N/A</v>
      </c>
      <c r="N59" s="40">
        <v>1</v>
      </c>
      <c r="O59">
        <v>10.407999999999999</v>
      </c>
      <c r="P59">
        <v>16.949000000000002</v>
      </c>
      <c r="Q59">
        <v>22.940999999999999</v>
      </c>
      <c r="R59">
        <v>29.076000000000001</v>
      </c>
      <c r="S59">
        <v>35.24</v>
      </c>
      <c r="T59">
        <v>41.6</v>
      </c>
      <c r="U59" s="51">
        <f t="shared" si="0"/>
        <v>64.90384615384616</v>
      </c>
    </row>
    <row r="60" spans="1:21">
      <c r="A60" s="40" t="s">
        <v>19</v>
      </c>
      <c r="B60" s="40">
        <v>2022</v>
      </c>
      <c r="C60" s="123">
        <v>44846</v>
      </c>
      <c r="D60" s="40" t="s">
        <v>20</v>
      </c>
      <c r="E60" s="40" t="s">
        <v>64</v>
      </c>
      <c r="F60" s="40" t="s">
        <v>541</v>
      </c>
      <c r="G60" s="70" t="s">
        <v>23</v>
      </c>
      <c r="H60" s="70" t="s">
        <v>22</v>
      </c>
      <c r="I60" s="70" t="s">
        <v>92</v>
      </c>
      <c r="J60" s="70" t="s">
        <v>549</v>
      </c>
      <c r="K60" s="14">
        <f>(C60-VLOOKUP(H60,Riders!$A$2:$C$213,2,FALSE))/365</f>
        <v>29.594520547945205</v>
      </c>
      <c r="L60" s="14">
        <f>(C60-VLOOKUP(I60,Riders!$A$2:$C$213,2,FALSE))/365</f>
        <v>25.597260273972601</v>
      </c>
      <c r="M60" s="14">
        <f>(C60-VLOOKUP(J60,Riders!$A$2:$C$213,2,FALSE))/365</f>
        <v>34.115068493150687</v>
      </c>
      <c r="N60" s="40">
        <v>2</v>
      </c>
      <c r="O60">
        <v>10.706</v>
      </c>
      <c r="P60">
        <v>17.468</v>
      </c>
      <c r="Q60">
        <v>23.463000000000001</v>
      </c>
      <c r="R60">
        <v>29.385999999999999</v>
      </c>
      <c r="S60">
        <v>35.411000000000001</v>
      </c>
      <c r="T60">
        <v>41.643000000000001</v>
      </c>
      <c r="U60" s="51">
        <f t="shared" si="0"/>
        <v>64.836827317916587</v>
      </c>
    </row>
    <row r="61" spans="1:21">
      <c r="A61" s="40" t="s">
        <v>19</v>
      </c>
      <c r="B61" s="40">
        <v>2022</v>
      </c>
      <c r="C61" s="123">
        <v>44846</v>
      </c>
      <c r="D61" s="40" t="s">
        <v>20</v>
      </c>
      <c r="E61" s="40" t="s">
        <v>64</v>
      </c>
      <c r="F61" s="40" t="s">
        <v>542</v>
      </c>
      <c r="G61" s="70" t="s">
        <v>113</v>
      </c>
      <c r="H61" s="70" t="s">
        <v>112</v>
      </c>
      <c r="I61" s="70" t="s">
        <v>137</v>
      </c>
      <c r="J61" s="70" t="s">
        <v>132</v>
      </c>
      <c r="K61" s="14" t="e">
        <f>(C61-VLOOKUP(H61,Riders!$A$2:$C$213,2,FALSE))/365</f>
        <v>#N/A</v>
      </c>
      <c r="L61" s="14">
        <f>(C61-VLOOKUP(I61,Riders!$A$2:$C$213,2,FALSE))/365</f>
        <v>22.624657534246577</v>
      </c>
      <c r="M61" s="14">
        <f>(C61-VLOOKUP(J61,Riders!$A$2:$C$213,2,FALSE))/365</f>
        <v>23.265753424657536</v>
      </c>
      <c r="N61" s="40">
        <v>3</v>
      </c>
      <c r="O61">
        <v>10.419</v>
      </c>
      <c r="P61">
        <v>17.140999999999998</v>
      </c>
      <c r="Q61">
        <v>23.433</v>
      </c>
      <c r="R61">
        <v>29.757000000000001</v>
      </c>
      <c r="S61">
        <v>36.183</v>
      </c>
      <c r="T61">
        <v>42.844000000000001</v>
      </c>
      <c r="U61" s="51">
        <f t="shared" si="0"/>
        <v>63.019325926617498</v>
      </c>
    </row>
    <row r="62" spans="1:21">
      <c r="A62" s="40" t="s">
        <v>19</v>
      </c>
      <c r="B62" s="40">
        <v>2022</v>
      </c>
      <c r="C62" s="123">
        <v>44846</v>
      </c>
      <c r="D62" s="40" t="s">
        <v>20</v>
      </c>
      <c r="E62" s="40" t="s">
        <v>64</v>
      </c>
      <c r="F62" s="40" t="s">
        <v>542</v>
      </c>
      <c r="G62" s="70" t="s">
        <v>29</v>
      </c>
      <c r="H62" s="70" t="s">
        <v>97</v>
      </c>
      <c r="I62" s="70" t="s">
        <v>28</v>
      </c>
      <c r="J62" s="70" t="s">
        <v>551</v>
      </c>
      <c r="K62" s="14" t="e">
        <f>(C62-VLOOKUP(H62,Riders!$A$2:$C$213,2,FALSE))/365</f>
        <v>#N/A</v>
      </c>
      <c r="L62" s="14" t="e">
        <f>(C62-VLOOKUP(I62,Riders!$A$2:$C$213,2,FALSE))/365</f>
        <v>#N/A</v>
      </c>
      <c r="M62" s="14">
        <f>(C62-VLOOKUP(J62,Riders!$A$2:$C$213,2,FALSE))/365</f>
        <v>24.350684931506848</v>
      </c>
      <c r="N62" s="40">
        <v>4</v>
      </c>
      <c r="O62">
        <v>10.646000000000001</v>
      </c>
      <c r="P62">
        <v>17.428999999999998</v>
      </c>
      <c r="Q62">
        <v>23.734000000000002</v>
      </c>
      <c r="R62">
        <v>30.027999999999999</v>
      </c>
      <c r="S62">
        <v>36.399000000000001</v>
      </c>
      <c r="T62">
        <v>42.95</v>
      </c>
      <c r="U62" s="51">
        <f t="shared" si="0"/>
        <v>62.863795110593713</v>
      </c>
    </row>
    <row r="63" spans="1:21">
      <c r="A63" s="50" t="s">
        <v>139</v>
      </c>
      <c r="B63" s="50">
        <v>2022</v>
      </c>
      <c r="C63" s="82">
        <v>44749</v>
      </c>
      <c r="D63" s="50" t="s">
        <v>66</v>
      </c>
      <c r="E63" s="50" t="s">
        <v>21</v>
      </c>
      <c r="F63" s="50" t="s">
        <v>21</v>
      </c>
      <c r="G63" s="68" t="s">
        <v>39</v>
      </c>
      <c r="H63" s="68" t="s">
        <v>700</v>
      </c>
      <c r="I63" s="68" t="s">
        <v>38</v>
      </c>
      <c r="J63" s="68" t="s">
        <v>105</v>
      </c>
      <c r="K63" s="13" t="e">
        <f>(C63-VLOOKUP(H63,Riders!$A$2:$C$267,2,FALSE))/365</f>
        <v>#N/A</v>
      </c>
      <c r="L63" s="13">
        <f>(C63-VLOOKUP(I63,Riders!$A$2:$C$267,2,FALSE))/365</f>
        <v>21.454794520547946</v>
      </c>
      <c r="M63" s="13">
        <f>(C63-VLOOKUP(J63,Riders!$A$2:$C$267,2,FALSE))/365</f>
        <v>23.517808219178082</v>
      </c>
      <c r="N63" s="50">
        <v>1</v>
      </c>
      <c r="O63">
        <v>10.86</v>
      </c>
      <c r="P63">
        <v>17.690999999999999</v>
      </c>
      <c r="Q63">
        <v>24.029</v>
      </c>
      <c r="R63">
        <v>30.331</v>
      </c>
      <c r="S63">
        <v>36.92</v>
      </c>
      <c r="T63">
        <v>43.664999999999999</v>
      </c>
    </row>
    <row r="64" spans="1:21">
      <c r="A64" s="50" t="s">
        <v>139</v>
      </c>
      <c r="B64" s="50">
        <v>2022</v>
      </c>
      <c r="C64" s="82">
        <v>44749</v>
      </c>
      <c r="D64" s="50" t="s">
        <v>66</v>
      </c>
      <c r="E64" s="50" t="s">
        <v>21</v>
      </c>
      <c r="F64" s="50" t="s">
        <v>21</v>
      </c>
      <c r="G64" s="68" t="s">
        <v>44</v>
      </c>
      <c r="H64" s="68" t="s">
        <v>704</v>
      </c>
      <c r="I64" s="68" t="s">
        <v>706</v>
      </c>
      <c r="J64" s="68" t="s">
        <v>707</v>
      </c>
      <c r="K64" s="13" t="e">
        <f>(C64-VLOOKUP(H64,Riders!$A$2:$C$267,2,FALSE))/365</f>
        <v>#N/A</v>
      </c>
      <c r="L64" s="13">
        <f>(C64-VLOOKUP(I64,Riders!$A$2:$C$267,2,FALSE))/365</f>
        <v>32.457534246575342</v>
      </c>
      <c r="M64" s="13">
        <f>(C64-VLOOKUP(J64,Riders!$A$2:$C$267,2,FALSE))/365</f>
        <v>24.539726027397261</v>
      </c>
      <c r="N64" s="50">
        <v>2</v>
      </c>
      <c r="O64">
        <v>11.115</v>
      </c>
      <c r="P64">
        <v>17.870999999999999</v>
      </c>
      <c r="Q64">
        <v>24.218</v>
      </c>
      <c r="R64">
        <v>30.72</v>
      </c>
      <c r="S64">
        <v>37.320999999999998</v>
      </c>
      <c r="T64">
        <v>44.15</v>
      </c>
    </row>
    <row r="65" spans="1:20">
      <c r="A65" s="50" t="s">
        <v>139</v>
      </c>
      <c r="B65" s="50">
        <v>2022</v>
      </c>
      <c r="C65" s="82">
        <v>44749</v>
      </c>
      <c r="D65" s="50" t="s">
        <v>66</v>
      </c>
      <c r="E65" s="50" t="s">
        <v>21</v>
      </c>
      <c r="F65" s="68" t="s">
        <v>21</v>
      </c>
      <c r="G65" s="68" t="s">
        <v>44</v>
      </c>
      <c r="H65" s="68" t="s">
        <v>43</v>
      </c>
      <c r="I65" s="68" t="s">
        <v>100</v>
      </c>
      <c r="J65" s="68" t="s">
        <v>50</v>
      </c>
      <c r="K65" s="13">
        <f>(C65-VLOOKUP(H65,Riders!$A$2:$C$267,2,FALSE))/365</f>
        <v>21.783561643835615</v>
      </c>
      <c r="L65" s="13">
        <f>(C65-VLOOKUP(I65,Riders!$A$2:$C$267,2,FALSE))/365</f>
        <v>23.706849315068492</v>
      </c>
      <c r="M65" s="13">
        <f>(C65-VLOOKUP(J65,Riders!$A$2:$C$267,2,FALSE))/365</f>
        <v>27.983561643835618</v>
      </c>
      <c r="N65" s="68">
        <v>3</v>
      </c>
      <c r="O65">
        <v>11.394</v>
      </c>
      <c r="P65">
        <v>18.152000000000001</v>
      </c>
      <c r="Q65">
        <v>24.503</v>
      </c>
      <c r="R65">
        <v>30.875</v>
      </c>
      <c r="S65">
        <v>37.415999999999997</v>
      </c>
      <c r="T65">
        <v>44.191000000000003</v>
      </c>
    </row>
    <row r="66" spans="1:20">
      <c r="A66" s="50" t="s">
        <v>139</v>
      </c>
      <c r="B66" s="50">
        <v>2022</v>
      </c>
      <c r="C66" s="82">
        <v>44749</v>
      </c>
      <c r="D66" s="50" t="s">
        <v>66</v>
      </c>
      <c r="E66" s="50" t="s">
        <v>21</v>
      </c>
      <c r="F66" s="68" t="s">
        <v>21</v>
      </c>
      <c r="G66" s="68" t="s">
        <v>142</v>
      </c>
      <c r="H66" s="68" t="s">
        <v>157</v>
      </c>
      <c r="I66" s="68" t="s">
        <v>141</v>
      </c>
      <c r="J66" s="68" t="s">
        <v>179</v>
      </c>
      <c r="K66" s="13">
        <f>(C66-VLOOKUP(H66,Riders!$A$2:$C$267,2,FALSE))/365</f>
        <v>32.342465753424655</v>
      </c>
      <c r="L66" s="13">
        <f>(C66-VLOOKUP(I66,Riders!$A$2:$C$267,2,FALSE))/365</f>
        <v>28.504109589041096</v>
      </c>
      <c r="M66" s="13">
        <f>(C66-VLOOKUP(J66,Riders!$A$2:$C$267,2,FALSE))/365</f>
        <v>20.717808219178082</v>
      </c>
      <c r="N66" s="68">
        <v>4</v>
      </c>
      <c r="O66">
        <v>11.143000000000001</v>
      </c>
      <c r="P66">
        <v>17.997</v>
      </c>
      <c r="Q66">
        <v>24.565000000000001</v>
      </c>
      <c r="R66">
        <v>31.163</v>
      </c>
      <c r="S66">
        <v>37.752000000000002</v>
      </c>
      <c r="T66">
        <v>44.518000000000001</v>
      </c>
    </row>
    <row r="67" spans="1:20">
      <c r="A67" s="50" t="s">
        <v>139</v>
      </c>
      <c r="B67" s="50">
        <v>2022</v>
      </c>
      <c r="C67" s="82">
        <v>44749</v>
      </c>
      <c r="D67" s="50" t="s">
        <v>66</v>
      </c>
      <c r="E67" s="50" t="s">
        <v>21</v>
      </c>
      <c r="F67" s="68" t="s">
        <v>21</v>
      </c>
      <c r="G67" s="68" t="s">
        <v>145</v>
      </c>
      <c r="H67" s="68" t="s">
        <v>158</v>
      </c>
      <c r="I67" s="68" t="s">
        <v>692</v>
      </c>
      <c r="J67" s="68" t="s">
        <v>144</v>
      </c>
      <c r="K67" s="13" t="e">
        <f>(C67-VLOOKUP(H67,Riders!$A$2:$C$267,2,FALSE))/365</f>
        <v>#N/A</v>
      </c>
      <c r="L67" s="13" t="e">
        <f>(C67-VLOOKUP(I67,Riders!$A$2:$C$267,2,FALSE))/365</f>
        <v>#N/A</v>
      </c>
      <c r="M67" s="13" t="e">
        <f>(C67-VLOOKUP(J67,Riders!$A$2:$C$267,2,FALSE))/365</f>
        <v>#N/A</v>
      </c>
      <c r="N67" s="68">
        <v>5</v>
      </c>
      <c r="O67">
        <v>11.362</v>
      </c>
      <c r="P67">
        <v>18.501999999999999</v>
      </c>
      <c r="Q67">
        <v>25.003</v>
      </c>
      <c r="R67">
        <v>31.492999999999999</v>
      </c>
      <c r="S67">
        <v>38.161999999999999</v>
      </c>
      <c r="T67">
        <v>45.116999999999997</v>
      </c>
    </row>
    <row r="68" spans="1:20">
      <c r="A68" s="50" t="s">
        <v>139</v>
      </c>
      <c r="B68" s="50">
        <v>2022</v>
      </c>
      <c r="C68" s="82">
        <v>44749</v>
      </c>
      <c r="D68" s="50" t="s">
        <v>66</v>
      </c>
      <c r="E68" s="50" t="s">
        <v>21</v>
      </c>
      <c r="F68" s="68" t="s">
        <v>21</v>
      </c>
      <c r="G68" s="68" t="s">
        <v>56</v>
      </c>
      <c r="H68" s="68" t="s">
        <v>720</v>
      </c>
      <c r="I68" s="68" t="s">
        <v>55</v>
      </c>
      <c r="J68" s="68" t="s">
        <v>148</v>
      </c>
      <c r="K68" s="13" t="e">
        <f>(C68-VLOOKUP(H68,Riders!$A$2:$C$267,2,FALSE))/365</f>
        <v>#N/A</v>
      </c>
      <c r="L68" s="13" t="e">
        <f>(C68-VLOOKUP(I68,Riders!$A$2:$C$267,2,FALSE))/365</f>
        <v>#N/A</v>
      </c>
      <c r="M68" s="13" t="e">
        <f>(C68-VLOOKUP(J68,Riders!$A$2:$C$267,2,FALSE))/365</f>
        <v>#N/A</v>
      </c>
      <c r="N68" s="68">
        <v>6</v>
      </c>
      <c r="O68">
        <v>11.122999999999999</v>
      </c>
      <c r="P68">
        <v>18.199000000000002</v>
      </c>
      <c r="Q68">
        <v>24.795999999999999</v>
      </c>
      <c r="R68">
        <v>31.573</v>
      </c>
      <c r="S68">
        <v>38.31</v>
      </c>
      <c r="T68">
        <v>45.152999999999999</v>
      </c>
    </row>
    <row r="69" spans="1:20">
      <c r="A69" s="50" t="s">
        <v>139</v>
      </c>
      <c r="B69" s="50">
        <v>2022</v>
      </c>
      <c r="C69" s="82">
        <v>44749</v>
      </c>
      <c r="D69" s="50" t="s">
        <v>66</v>
      </c>
      <c r="E69" s="50" t="s">
        <v>21</v>
      </c>
      <c r="F69" s="68" t="s">
        <v>21</v>
      </c>
      <c r="G69" s="68" t="s">
        <v>154</v>
      </c>
      <c r="H69" s="68" t="s">
        <v>690</v>
      </c>
      <c r="I69" s="68" t="s">
        <v>153</v>
      </c>
      <c r="J69" s="68" t="s">
        <v>722</v>
      </c>
      <c r="K69" s="13" t="e">
        <f>(C69-VLOOKUP(H69,Riders!$A$2:$C$267,2,FALSE))/365</f>
        <v>#N/A</v>
      </c>
      <c r="L69" s="13" t="e">
        <f>(C69-VLOOKUP(I69,Riders!$A$2:$C$267,2,FALSE))/365</f>
        <v>#N/A</v>
      </c>
      <c r="M69" s="13" t="e">
        <f>(C69-VLOOKUP(J69,Riders!$A$2:$C$267,2,FALSE))/365</f>
        <v>#N/A</v>
      </c>
      <c r="N69" s="68">
        <v>7</v>
      </c>
      <c r="O69">
        <v>11.144</v>
      </c>
      <c r="P69">
        <v>17.936</v>
      </c>
      <c r="Q69">
        <v>24.623999999999999</v>
      </c>
      <c r="R69">
        <v>31.273</v>
      </c>
      <c r="S69">
        <v>38.386000000000003</v>
      </c>
      <c r="T69">
        <v>45.652999999999999</v>
      </c>
    </row>
    <row r="70" spans="1:20">
      <c r="A70" s="50" t="s">
        <v>139</v>
      </c>
      <c r="B70" s="50">
        <v>2022</v>
      </c>
      <c r="C70" s="82">
        <v>44749</v>
      </c>
      <c r="D70" s="50" t="s">
        <v>66</v>
      </c>
      <c r="E70" s="50" t="s">
        <v>21</v>
      </c>
      <c r="F70" s="68" t="s">
        <v>21</v>
      </c>
      <c r="G70" s="68" t="s">
        <v>161</v>
      </c>
      <c r="H70" s="68" t="s">
        <v>715</v>
      </c>
      <c r="I70" s="68" t="s">
        <v>160</v>
      </c>
      <c r="J70" s="68" t="s">
        <v>688</v>
      </c>
      <c r="K70" s="13" t="e">
        <f>(C70-VLOOKUP(H70,Riders!$A$2:$C$267,2,FALSE))/365</f>
        <v>#N/A</v>
      </c>
      <c r="L70" s="13" t="e">
        <f>(C70-VLOOKUP(I70,Riders!$A$2:$C$267,2,FALSE))/365</f>
        <v>#N/A</v>
      </c>
      <c r="M70" s="13" t="e">
        <f>(C70-VLOOKUP(J70,Riders!$A$2:$C$267,2,FALSE))/365</f>
        <v>#N/A</v>
      </c>
      <c r="N70" s="68">
        <v>8</v>
      </c>
      <c r="O70">
        <v>12.054</v>
      </c>
      <c r="P70">
        <v>19.687000000000001</v>
      </c>
      <c r="Q70">
        <v>26.672999999999998</v>
      </c>
      <c r="R70">
        <v>33.613999999999997</v>
      </c>
      <c r="S70">
        <v>40.777999999999999</v>
      </c>
      <c r="T70">
        <v>48.220999999999997</v>
      </c>
    </row>
    <row r="71" spans="1:20">
      <c r="A71" s="126" t="s">
        <v>139</v>
      </c>
      <c r="B71" s="126">
        <v>2022</v>
      </c>
      <c r="C71" s="129">
        <v>44749</v>
      </c>
      <c r="D71" s="126" t="s">
        <v>66</v>
      </c>
      <c r="E71" s="126" t="s">
        <v>91</v>
      </c>
      <c r="F71" s="71">
        <v>1</v>
      </c>
      <c r="G71" s="71" t="s">
        <v>142</v>
      </c>
      <c r="H71" s="71" t="s">
        <v>157</v>
      </c>
      <c r="I71" s="71" t="s">
        <v>141</v>
      </c>
      <c r="J71" s="71" t="s">
        <v>179</v>
      </c>
      <c r="K71" s="16">
        <f>(C71-VLOOKUP(H71,Riders!$A$2:$C$267,2,FALSE))/365</f>
        <v>32.342465753424655</v>
      </c>
      <c r="L71" s="16">
        <f>(C71-VLOOKUP(I71,Riders!$A$2:$C$267,2,FALSE))/365</f>
        <v>28.504109589041096</v>
      </c>
      <c r="M71" s="16">
        <f>(C71-VLOOKUP(J71,Riders!$A$2:$C$267,2,FALSE))/365</f>
        <v>20.717808219178082</v>
      </c>
      <c r="N71" s="71">
        <v>1</v>
      </c>
      <c r="O71">
        <v>11.201000000000001</v>
      </c>
      <c r="P71">
        <v>18.007000000000001</v>
      </c>
      <c r="Q71">
        <v>25.102</v>
      </c>
      <c r="R71">
        <v>31.609000000000002</v>
      </c>
      <c r="S71">
        <v>38.249000000000002</v>
      </c>
      <c r="T71">
        <v>45.015999999999998</v>
      </c>
    </row>
    <row r="72" spans="1:20">
      <c r="A72" s="126" t="s">
        <v>139</v>
      </c>
      <c r="B72" s="126">
        <v>2022</v>
      </c>
      <c r="C72" s="129">
        <v>44749</v>
      </c>
      <c r="D72" s="126" t="s">
        <v>66</v>
      </c>
      <c r="E72" s="126" t="s">
        <v>91</v>
      </c>
      <c r="F72" s="71">
        <v>1</v>
      </c>
      <c r="G72" s="71" t="s">
        <v>145</v>
      </c>
      <c r="H72" s="71" t="s">
        <v>158</v>
      </c>
      <c r="I72" s="71" t="s">
        <v>692</v>
      </c>
      <c r="J72" s="71" t="s">
        <v>144</v>
      </c>
      <c r="K72" s="16" t="e">
        <f>(C72-VLOOKUP(H72,Riders!$A$2:$C$267,2,FALSE))/365</f>
        <v>#N/A</v>
      </c>
      <c r="L72" s="16" t="e">
        <f>(C72-VLOOKUP(I72,Riders!$A$2:$C$267,2,FALSE))/365</f>
        <v>#N/A</v>
      </c>
      <c r="M72" s="16" t="e">
        <f>(C72-VLOOKUP(J72,Riders!$A$2:$C$267,2,FALSE))/365</f>
        <v>#N/A</v>
      </c>
      <c r="N72" s="71">
        <v>2</v>
      </c>
      <c r="O72">
        <v>11.417</v>
      </c>
      <c r="P72">
        <v>18.562000000000001</v>
      </c>
      <c r="Q72">
        <v>25.189</v>
      </c>
      <c r="R72">
        <v>31.609000000000002</v>
      </c>
      <c r="S72">
        <v>38.776000000000003</v>
      </c>
      <c r="T72">
        <v>45.825000000000003</v>
      </c>
    </row>
    <row r="73" spans="1:20">
      <c r="A73" s="126" t="s">
        <v>139</v>
      </c>
      <c r="B73" s="126">
        <v>2022</v>
      </c>
      <c r="C73" s="129">
        <v>44749</v>
      </c>
      <c r="D73" s="126" t="s">
        <v>66</v>
      </c>
      <c r="E73" s="126" t="s">
        <v>91</v>
      </c>
      <c r="F73" s="71">
        <v>2</v>
      </c>
      <c r="G73" s="71" t="s">
        <v>44</v>
      </c>
      <c r="H73" s="71" t="s">
        <v>43</v>
      </c>
      <c r="I73" s="71" t="s">
        <v>100</v>
      </c>
      <c r="J73" s="71" t="s">
        <v>50</v>
      </c>
      <c r="K73" s="16">
        <f>(C73-VLOOKUP(H73,Riders!$A$2:$C$267,2,FALSE))/365</f>
        <v>21.783561643835615</v>
      </c>
      <c r="L73" s="16">
        <f>(C73-VLOOKUP(I73,Riders!$A$2:$C$267,2,FALSE))/365</f>
        <v>23.706849315068492</v>
      </c>
      <c r="M73" s="16">
        <f>(C73-VLOOKUP(J73,Riders!$A$2:$C$267,2,FALSE))/365</f>
        <v>27.983561643835618</v>
      </c>
      <c r="N73" s="71">
        <v>1</v>
      </c>
      <c r="O73">
        <v>11.423999999999999</v>
      </c>
      <c r="P73">
        <v>18.152999999999999</v>
      </c>
      <c r="Q73">
        <v>24.564</v>
      </c>
      <c r="R73">
        <v>30.875</v>
      </c>
      <c r="S73">
        <v>37.572000000000003</v>
      </c>
      <c r="T73">
        <v>44.250999999999998</v>
      </c>
    </row>
    <row r="74" spans="1:20">
      <c r="A74" s="126" t="s">
        <v>139</v>
      </c>
      <c r="B74" s="126">
        <v>2022</v>
      </c>
      <c r="C74" s="129">
        <v>44749</v>
      </c>
      <c r="D74" s="126" t="s">
        <v>66</v>
      </c>
      <c r="E74" s="126" t="s">
        <v>91</v>
      </c>
      <c r="F74" s="71">
        <v>2</v>
      </c>
      <c r="G74" s="71" t="s">
        <v>56</v>
      </c>
      <c r="H74" s="71" t="s">
        <v>720</v>
      </c>
      <c r="I74" s="71" t="s">
        <v>55</v>
      </c>
      <c r="J74" s="71" t="s">
        <v>148</v>
      </c>
      <c r="K74" s="16" t="e">
        <f>(C74-VLOOKUP(H74,Riders!$A$2:$C$267,2,FALSE))/365</f>
        <v>#N/A</v>
      </c>
      <c r="L74" s="16" t="e">
        <f>(C74-VLOOKUP(I74,Riders!$A$2:$C$267,2,FALSE))/365</f>
        <v>#N/A</v>
      </c>
      <c r="M74" s="16" t="e">
        <f>(C74-VLOOKUP(J74,Riders!$A$2:$C$267,2,FALSE))/365</f>
        <v>#N/A</v>
      </c>
      <c r="N74" s="71">
        <v>2</v>
      </c>
      <c r="O74">
        <v>11.199</v>
      </c>
      <c r="P74">
        <v>18.271000000000001</v>
      </c>
      <c r="Q74">
        <v>24.928999999999998</v>
      </c>
      <c r="R74">
        <v>31.442</v>
      </c>
      <c r="S74">
        <v>38.11</v>
      </c>
      <c r="T74">
        <v>45.061999999999998</v>
      </c>
    </row>
    <row r="75" spans="1:20">
      <c r="A75" s="126" t="s">
        <v>139</v>
      </c>
      <c r="B75" s="126">
        <v>2022</v>
      </c>
      <c r="C75" s="129">
        <v>44749</v>
      </c>
      <c r="D75" s="126" t="s">
        <v>66</v>
      </c>
      <c r="E75" s="126" t="s">
        <v>91</v>
      </c>
      <c r="F75" s="71">
        <v>3</v>
      </c>
      <c r="G75" s="71" t="s">
        <v>44</v>
      </c>
      <c r="H75" s="71" t="s">
        <v>704</v>
      </c>
      <c r="I75" s="71" t="s">
        <v>706</v>
      </c>
      <c r="J75" s="71" t="s">
        <v>707</v>
      </c>
      <c r="K75" s="16" t="e">
        <f>(C75-VLOOKUP(H75,Riders!$A$2:$C$267,2,FALSE))/365</f>
        <v>#N/A</v>
      </c>
      <c r="L75" s="16">
        <f>(C75-VLOOKUP(I75,Riders!$A$2:$C$267,2,FALSE))/365</f>
        <v>32.457534246575342</v>
      </c>
      <c r="M75" s="16">
        <f>(C75-VLOOKUP(J75,Riders!$A$2:$C$267,2,FALSE))/365</f>
        <v>24.539726027397261</v>
      </c>
      <c r="N75" s="71">
        <v>1</v>
      </c>
      <c r="O75">
        <v>11.301</v>
      </c>
      <c r="P75">
        <v>18.120999999999999</v>
      </c>
      <c r="Q75">
        <v>24.501999999999999</v>
      </c>
      <c r="R75">
        <v>31.023</v>
      </c>
      <c r="S75">
        <v>37.595999999999997</v>
      </c>
      <c r="T75">
        <v>44.430999999999997</v>
      </c>
    </row>
    <row r="76" spans="1:20">
      <c r="A76" s="126" t="s">
        <v>139</v>
      </c>
      <c r="B76" s="126">
        <v>2022</v>
      </c>
      <c r="C76" s="129">
        <v>44749</v>
      </c>
      <c r="D76" s="126" t="s">
        <v>66</v>
      </c>
      <c r="E76" s="126" t="s">
        <v>91</v>
      </c>
      <c r="F76" s="71">
        <v>3</v>
      </c>
      <c r="G76" s="71" t="s">
        <v>154</v>
      </c>
      <c r="H76" s="71" t="s">
        <v>690</v>
      </c>
      <c r="I76" s="71" t="s">
        <v>153</v>
      </c>
      <c r="J76" s="71" t="s">
        <v>722</v>
      </c>
      <c r="K76" s="16" t="e">
        <f>(C76-VLOOKUP(H76,Riders!$A$2:$C$267,2,FALSE))/365</f>
        <v>#N/A</v>
      </c>
      <c r="L76" s="16" t="e">
        <f>(C76-VLOOKUP(I76,Riders!$A$2:$C$267,2,FALSE))/365</f>
        <v>#N/A</v>
      </c>
      <c r="M76" s="16" t="e">
        <f>(C76-VLOOKUP(J76,Riders!$A$2:$C$267,2,FALSE))/365</f>
        <v>#N/A</v>
      </c>
      <c r="N76" s="71">
        <v>2</v>
      </c>
      <c r="O76">
        <v>11.724</v>
      </c>
      <c r="P76">
        <v>18.532</v>
      </c>
      <c r="Q76">
        <v>25.001999999999999</v>
      </c>
      <c r="R76">
        <v>31.53</v>
      </c>
      <c r="S76">
        <v>38.537999999999997</v>
      </c>
      <c r="T76">
        <v>45.707000000000001</v>
      </c>
    </row>
    <row r="77" spans="1:20">
      <c r="A77" s="15" t="s">
        <v>139</v>
      </c>
      <c r="B77" s="15">
        <v>2022</v>
      </c>
      <c r="C77" s="22">
        <v>44749</v>
      </c>
      <c r="D77" s="15" t="s">
        <v>66</v>
      </c>
      <c r="E77" s="126" t="s">
        <v>91</v>
      </c>
      <c r="F77" s="126">
        <v>4</v>
      </c>
      <c r="G77" s="71" t="s">
        <v>39</v>
      </c>
      <c r="H77" s="71" t="s">
        <v>700</v>
      </c>
      <c r="I77" s="71" t="s">
        <v>38</v>
      </c>
      <c r="J77" s="71" t="s">
        <v>105</v>
      </c>
      <c r="K77" s="16" t="e">
        <f>(C77-VLOOKUP(H77,Riders!$A$2:$C$267,2,FALSE))/365</f>
        <v>#N/A</v>
      </c>
      <c r="L77" s="16">
        <f>(C77-VLOOKUP(I77,Riders!$A$2:$C$267,2,FALSE))/365</f>
        <v>21.454794520547946</v>
      </c>
      <c r="M77" s="16">
        <f>(C77-VLOOKUP(J77,Riders!$A$2:$C$267,2,FALSE))/365</f>
        <v>23.517808219178082</v>
      </c>
      <c r="N77" s="71">
        <v>1</v>
      </c>
      <c r="O77">
        <v>10.929</v>
      </c>
      <c r="P77">
        <v>17.713999999999999</v>
      </c>
      <c r="Q77">
        <v>23.881</v>
      </c>
      <c r="R77">
        <v>30.021999999999998</v>
      </c>
      <c r="S77">
        <v>36.436</v>
      </c>
      <c r="T77">
        <v>43.070999999999998</v>
      </c>
    </row>
    <row r="78" spans="1:20">
      <c r="A78" s="15" t="s">
        <v>139</v>
      </c>
      <c r="B78" s="15">
        <v>2022</v>
      </c>
      <c r="C78" s="22">
        <v>44749</v>
      </c>
      <c r="D78" s="15" t="s">
        <v>66</v>
      </c>
      <c r="E78" s="126" t="s">
        <v>91</v>
      </c>
      <c r="F78" s="126">
        <v>4</v>
      </c>
      <c r="G78" s="71" t="s">
        <v>161</v>
      </c>
      <c r="H78" s="71" t="s">
        <v>715</v>
      </c>
      <c r="I78" s="71" t="s">
        <v>160</v>
      </c>
      <c r="J78" s="71" t="s">
        <v>688</v>
      </c>
      <c r="K78" s="16" t="e">
        <f>(C78-VLOOKUP(H78,Riders!$A$2:$C$267,2,FALSE))/365</f>
        <v>#N/A</v>
      </c>
      <c r="L78" s="16" t="e">
        <f>(C78-VLOOKUP(I78,Riders!$A$2:$C$267,2,FALSE))/365</f>
        <v>#N/A</v>
      </c>
      <c r="M78" s="16" t="e">
        <f>(C78-VLOOKUP(J78,Riders!$A$2:$C$267,2,FALSE))/365</f>
        <v>#N/A</v>
      </c>
      <c r="N78" s="71">
        <v>2</v>
      </c>
      <c r="O78">
        <v>12.099</v>
      </c>
      <c r="P78">
        <v>19.672999999999998</v>
      </c>
      <c r="Q78">
        <v>26.649000000000001</v>
      </c>
      <c r="R78">
        <v>33.533999999999999</v>
      </c>
      <c r="S78">
        <v>40.658999999999999</v>
      </c>
      <c r="T78">
        <v>48.045999999999999</v>
      </c>
    </row>
    <row r="79" spans="1:20">
      <c r="A79" s="43" t="s">
        <v>139</v>
      </c>
      <c r="B79" s="43">
        <v>2022</v>
      </c>
      <c r="C79" s="45">
        <v>44749</v>
      </c>
      <c r="D79" s="43" t="s">
        <v>66</v>
      </c>
      <c r="E79" s="42" t="s">
        <v>64</v>
      </c>
      <c r="F79" s="42" t="s">
        <v>541</v>
      </c>
      <c r="G79" s="133" t="s">
        <v>39</v>
      </c>
      <c r="H79" s="133" t="s">
        <v>700</v>
      </c>
      <c r="I79" s="133" t="s">
        <v>38</v>
      </c>
      <c r="J79" s="133" t="s">
        <v>105</v>
      </c>
      <c r="K79" s="44" t="e">
        <f>(C79-VLOOKUP(H79,Riders!$A$2:$C$267,2,FALSE))/365</f>
        <v>#N/A</v>
      </c>
      <c r="L79" s="44">
        <f>(C79-VLOOKUP(I79,Riders!$A$2:$C$267,2,FALSE))/365</f>
        <v>21.454794520547946</v>
      </c>
      <c r="M79" s="44">
        <f>(C79-VLOOKUP(J79,Riders!$A$2:$C$267,2,FALSE))/365</f>
        <v>23.517808219178082</v>
      </c>
      <c r="N79" s="133">
        <v>1</v>
      </c>
      <c r="O79">
        <v>10.881</v>
      </c>
      <c r="P79">
        <v>17.698</v>
      </c>
      <c r="Q79">
        <v>23.927</v>
      </c>
      <c r="R79">
        <v>30.161000000000001</v>
      </c>
      <c r="S79">
        <v>36.71</v>
      </c>
      <c r="T79">
        <v>43.470999999999997</v>
      </c>
    </row>
    <row r="80" spans="1:20">
      <c r="A80" s="43" t="s">
        <v>139</v>
      </c>
      <c r="B80" s="43">
        <v>2022</v>
      </c>
      <c r="C80" s="45">
        <v>44749</v>
      </c>
      <c r="D80" s="43" t="s">
        <v>66</v>
      </c>
      <c r="E80" s="42" t="s">
        <v>64</v>
      </c>
      <c r="F80" s="42" t="s">
        <v>541</v>
      </c>
      <c r="G80" s="133" t="s">
        <v>44</v>
      </c>
      <c r="H80" s="133" t="s">
        <v>43</v>
      </c>
      <c r="I80" s="133" t="s">
        <v>100</v>
      </c>
      <c r="J80" s="133" t="s">
        <v>50</v>
      </c>
      <c r="K80" s="44">
        <f>(C80-VLOOKUP(H80,Riders!$A$2:$C$267,2,FALSE))/365</f>
        <v>21.783561643835615</v>
      </c>
      <c r="L80" s="44">
        <f>(C80-VLOOKUP(I80,Riders!$A$2:$C$267,2,FALSE))/365</f>
        <v>23.706849315068492</v>
      </c>
      <c r="M80" s="44">
        <f>(C80-VLOOKUP(J80,Riders!$A$2:$C$267,2,FALSE))/365</f>
        <v>27.983561643835618</v>
      </c>
      <c r="N80" s="133">
        <v>2</v>
      </c>
      <c r="O80">
        <v>11.394</v>
      </c>
      <c r="P80">
        <v>18.151</v>
      </c>
      <c r="Q80">
        <v>24.533000000000001</v>
      </c>
      <c r="R80">
        <v>30.863</v>
      </c>
      <c r="S80">
        <v>37.706000000000003</v>
      </c>
      <c r="T80">
        <v>44.421999999999997</v>
      </c>
    </row>
    <row r="81" spans="1:20">
      <c r="A81" s="43" t="s">
        <v>139</v>
      </c>
      <c r="B81" s="43">
        <v>2022</v>
      </c>
      <c r="C81" s="45">
        <v>44749</v>
      </c>
      <c r="D81" s="43" t="s">
        <v>66</v>
      </c>
      <c r="E81" s="42" t="s">
        <v>64</v>
      </c>
      <c r="F81" s="42" t="s">
        <v>542</v>
      </c>
      <c r="G81" s="133" t="s">
        <v>44</v>
      </c>
      <c r="H81" s="133" t="s">
        <v>704</v>
      </c>
      <c r="I81" s="133" t="s">
        <v>706</v>
      </c>
      <c r="J81" s="133" t="s">
        <v>707</v>
      </c>
      <c r="K81" s="44" t="e">
        <f>(C81-VLOOKUP(H81,Riders!$A$2:$C$267,2,FALSE))/365</f>
        <v>#N/A</v>
      </c>
      <c r="L81" s="44">
        <f>(C81-VLOOKUP(I81,Riders!$A$2:$C$267,2,FALSE))/365</f>
        <v>32.457534246575342</v>
      </c>
      <c r="M81" s="44">
        <f>(C81-VLOOKUP(J81,Riders!$A$2:$C$267,2,FALSE))/365</f>
        <v>24.539726027397261</v>
      </c>
      <c r="N81" s="133">
        <v>1</v>
      </c>
      <c r="O81">
        <v>11.042</v>
      </c>
      <c r="P81">
        <v>17.82</v>
      </c>
      <c r="Q81">
        <v>24.27</v>
      </c>
      <c r="R81">
        <v>30.797999999999998</v>
      </c>
      <c r="S81">
        <v>37.456000000000003</v>
      </c>
      <c r="T81">
        <v>44.249000000000002</v>
      </c>
    </row>
    <row r="82" spans="1:20">
      <c r="A82" s="43" t="s">
        <v>139</v>
      </c>
      <c r="B82" s="43">
        <v>2022</v>
      </c>
      <c r="C82" s="45">
        <v>44749</v>
      </c>
      <c r="D82" s="43" t="s">
        <v>66</v>
      </c>
      <c r="E82" s="42" t="s">
        <v>64</v>
      </c>
      <c r="F82" s="42" t="s">
        <v>542</v>
      </c>
      <c r="G82" s="133" t="s">
        <v>142</v>
      </c>
      <c r="H82" s="133" t="s">
        <v>157</v>
      </c>
      <c r="I82" s="133" t="s">
        <v>141</v>
      </c>
      <c r="J82" s="133" t="s">
        <v>179</v>
      </c>
      <c r="K82" s="44">
        <f>(C82-VLOOKUP(H82,Riders!$A$2:$C$267,2,FALSE))/365</f>
        <v>32.342465753424655</v>
      </c>
      <c r="L82" s="44">
        <f>(C82-VLOOKUP(I82,Riders!$A$2:$C$267,2,FALSE))/365</f>
        <v>28.504109589041096</v>
      </c>
      <c r="M82" s="44">
        <f>(C82-VLOOKUP(J82,Riders!$A$2:$C$267,2,FALSE))/365</f>
        <v>20.717808219178082</v>
      </c>
      <c r="N82" s="133">
        <v>2</v>
      </c>
      <c r="O82">
        <v>11.013</v>
      </c>
      <c r="P82">
        <v>17.893000000000001</v>
      </c>
      <c r="Q82">
        <v>24.815000000000001</v>
      </c>
      <c r="R82">
        <v>31.347000000000001</v>
      </c>
      <c r="S82">
        <v>37.880000000000003</v>
      </c>
      <c r="T82">
        <v>44.527000000000001</v>
      </c>
    </row>
    <row r="83" spans="1:20">
      <c r="A83" s="4" t="s">
        <v>162</v>
      </c>
      <c r="B83" s="4">
        <v>2022</v>
      </c>
      <c r="C83" s="124">
        <v>44693</v>
      </c>
      <c r="D83" s="4" t="s">
        <v>66</v>
      </c>
      <c r="E83" s="42" t="s">
        <v>21</v>
      </c>
      <c r="F83" s="42" t="s">
        <v>21</v>
      </c>
      <c r="G83" t="s">
        <v>39</v>
      </c>
      <c r="H83" t="s">
        <v>49</v>
      </c>
      <c r="I83" t="s">
        <v>701</v>
      </c>
      <c r="J83" t="s">
        <v>105</v>
      </c>
      <c r="K83" s="44">
        <f>(C83-VLOOKUP(H83,Riders!$A$2:$C$1999,2,FALSE))/365</f>
        <v>21.463013698630139</v>
      </c>
      <c r="L83" s="44">
        <f>(C83-VLOOKUP(I83,Riders!$A$2:$C$1999,2,FALSE))/365</f>
        <v>27.873972602739727</v>
      </c>
      <c r="M83" s="44">
        <f>(C83-VLOOKUP(J83,Riders!$A$2:$C$1999,2,FALSE))/365</f>
        <v>23.364383561643837</v>
      </c>
      <c r="N83" s="133">
        <v>1</v>
      </c>
      <c r="O83">
        <v>10.955</v>
      </c>
      <c r="P83">
        <v>17.643999999999998</v>
      </c>
      <c r="Q83">
        <v>24.055</v>
      </c>
      <c r="R83">
        <v>30.59</v>
      </c>
      <c r="S83">
        <v>37.027000000000001</v>
      </c>
      <c r="T83">
        <v>43.661000000000001</v>
      </c>
    </row>
    <row r="84" spans="1:20">
      <c r="A84" s="4" t="s">
        <v>162</v>
      </c>
      <c r="B84" s="4">
        <v>2022</v>
      </c>
      <c r="C84" s="124">
        <v>44693</v>
      </c>
      <c r="D84" s="4" t="s">
        <v>66</v>
      </c>
      <c r="E84" s="42" t="s">
        <v>21</v>
      </c>
      <c r="F84" s="42" t="s">
        <v>21</v>
      </c>
      <c r="G84" t="s">
        <v>113</v>
      </c>
      <c r="H84" t="s">
        <v>112</v>
      </c>
      <c r="I84" t="s">
        <v>311</v>
      </c>
      <c r="J84" t="s">
        <v>125</v>
      </c>
      <c r="K84" s="44">
        <f>(C84-VLOOKUP(H84,Riders!$A$2:$C$1999,2,FALSE))/365</f>
        <v>25.068493150684933</v>
      </c>
      <c r="L84" s="44">
        <f>(C84-VLOOKUP(I84,Riders!$A$2:$C$1999,2,FALSE))/365</f>
        <v>26.635616438356163</v>
      </c>
      <c r="M84" s="44">
        <f>(C84-VLOOKUP(J84,Riders!$A$2:$C$1999,2,FALSE))/365</f>
        <v>25.254794520547946</v>
      </c>
      <c r="N84" s="133">
        <v>2</v>
      </c>
      <c r="O84">
        <v>10.688000000000001</v>
      </c>
      <c r="P84">
        <v>17.460999999999999</v>
      </c>
      <c r="Q84">
        <v>23.827000000000002</v>
      </c>
      <c r="R84">
        <v>30.25</v>
      </c>
      <c r="S84">
        <v>36.884</v>
      </c>
      <c r="T84">
        <v>43.837000000000003</v>
      </c>
    </row>
    <row r="85" spans="1:20">
      <c r="A85" s="4" t="s">
        <v>162</v>
      </c>
      <c r="B85" s="4">
        <v>2022</v>
      </c>
      <c r="C85" s="124">
        <v>44693</v>
      </c>
      <c r="D85" s="4" t="s">
        <v>66</v>
      </c>
      <c r="E85" s="42" t="s">
        <v>21</v>
      </c>
      <c r="F85" s="42" t="s">
        <v>21</v>
      </c>
      <c r="G85" t="s">
        <v>23</v>
      </c>
      <c r="H85" t="s">
        <v>295</v>
      </c>
      <c r="I85" t="s">
        <v>118</v>
      </c>
      <c r="J85" t="s">
        <v>22</v>
      </c>
      <c r="K85" s="44">
        <f>(C85-VLOOKUP(H85,Riders!$A$2:$C$1999,2,FALSE))/365</f>
        <v>24.43013698630137</v>
      </c>
      <c r="L85" s="44">
        <f>(C85-VLOOKUP(I85,Riders!$A$2:$C$1999,2,FALSE))/365</f>
        <v>21.158904109589042</v>
      </c>
      <c r="M85" s="44">
        <f>(C85-VLOOKUP(J85,Riders!$A$2:$C$1999,2,FALSE))/365</f>
        <v>29.175342465753424</v>
      </c>
      <c r="N85" s="133">
        <v>3</v>
      </c>
      <c r="O85">
        <v>10.847</v>
      </c>
      <c r="P85">
        <v>17.757000000000001</v>
      </c>
      <c r="Q85">
        <v>24.026</v>
      </c>
      <c r="R85">
        <v>30.402000000000001</v>
      </c>
      <c r="S85">
        <v>36.993000000000002</v>
      </c>
      <c r="T85">
        <v>43.905000000000001</v>
      </c>
    </row>
    <row r="86" spans="1:20">
      <c r="A86" s="4" t="s">
        <v>162</v>
      </c>
      <c r="B86" s="4">
        <v>2022</v>
      </c>
      <c r="C86" s="124">
        <v>44693</v>
      </c>
      <c r="D86" s="4" t="s">
        <v>66</v>
      </c>
      <c r="E86" s="42" t="s">
        <v>21</v>
      </c>
      <c r="F86" s="42" t="s">
        <v>21</v>
      </c>
      <c r="G86" t="s">
        <v>113</v>
      </c>
      <c r="H86" t="s">
        <v>137</v>
      </c>
      <c r="I86" t="s">
        <v>74</v>
      </c>
      <c r="J86" t="s">
        <v>132</v>
      </c>
      <c r="K86" s="44">
        <f>(C86-VLOOKUP(H86,Riders!$A$2:$C$1999,2,FALSE))/365</f>
        <v>22.205479452054796</v>
      </c>
      <c r="L86" s="44">
        <f>(C86-VLOOKUP(I86,Riders!$A$2:$C$1999,2,FALSE))/365</f>
        <v>19.736986301369864</v>
      </c>
      <c r="M86" s="44">
        <f>(C86-VLOOKUP(J86,Riders!$A$2:$C$1999,2,FALSE))/365</f>
        <v>22.846575342465755</v>
      </c>
      <c r="N86" s="133">
        <v>4</v>
      </c>
      <c r="O86">
        <v>10.6</v>
      </c>
      <c r="P86">
        <v>17.495999999999999</v>
      </c>
      <c r="Q86">
        <v>23.803999999999998</v>
      </c>
      <c r="R86">
        <v>30.26</v>
      </c>
      <c r="S86">
        <v>37.052</v>
      </c>
      <c r="T86">
        <v>44.143000000000001</v>
      </c>
    </row>
    <row r="87" spans="1:20">
      <c r="A87" s="4" t="s">
        <v>162</v>
      </c>
      <c r="B87" s="4">
        <v>2022</v>
      </c>
      <c r="C87" s="124">
        <v>44693</v>
      </c>
      <c r="D87" s="4" t="s">
        <v>66</v>
      </c>
      <c r="E87" s="42" t="s">
        <v>21</v>
      </c>
      <c r="F87" s="42" t="s">
        <v>21</v>
      </c>
      <c r="G87" t="s">
        <v>33</v>
      </c>
      <c r="H87" t="s">
        <v>47</v>
      </c>
      <c r="I87" t="s">
        <v>127</v>
      </c>
      <c r="J87" t="s">
        <v>134</v>
      </c>
      <c r="K87" s="44">
        <f>(C87-VLOOKUP(H87,Riders!$A$2:$C$1999,2,FALSE))/365</f>
        <v>25.452054794520549</v>
      </c>
      <c r="L87" s="44">
        <f>(C87-VLOOKUP(I87,Riders!$A$2:$C$1999,2,FALSE))/365</f>
        <v>18.969863013698632</v>
      </c>
      <c r="M87" s="44">
        <f>(C87-VLOOKUP(J87,Riders!$A$2:$C$1999,2,FALSE))/365</f>
        <v>22.572602739726026</v>
      </c>
      <c r="N87" s="133">
        <v>5</v>
      </c>
      <c r="O87">
        <v>11.366</v>
      </c>
      <c r="P87">
        <v>18.149999999999999</v>
      </c>
      <c r="Q87">
        <v>24.663</v>
      </c>
      <c r="R87">
        <v>30.981000000000002</v>
      </c>
      <c r="S87">
        <v>37.470999999999997</v>
      </c>
      <c r="T87">
        <v>44.15</v>
      </c>
    </row>
    <row r="88" spans="1:20">
      <c r="A88" s="4" t="s">
        <v>162</v>
      </c>
      <c r="B88" s="4">
        <v>2022</v>
      </c>
      <c r="C88" s="124">
        <v>44693</v>
      </c>
      <c r="D88" s="4" t="s">
        <v>66</v>
      </c>
      <c r="E88" s="42" t="s">
        <v>21</v>
      </c>
      <c r="F88" s="42" t="s">
        <v>21</v>
      </c>
      <c r="G88" t="s">
        <v>39</v>
      </c>
      <c r="H88" t="s">
        <v>552</v>
      </c>
      <c r="I88" t="s">
        <v>733</v>
      </c>
      <c r="J88" t="s">
        <v>675</v>
      </c>
      <c r="K88" s="44">
        <f>(C88-VLOOKUP(H88,Riders!$A$2:$C$1999,2,FALSE))/365</f>
        <v>27.049315068493151</v>
      </c>
      <c r="L88" s="44">
        <f>(C88-VLOOKUP(I88,Riders!$A$2:$C$1999,2,FALSE))/365</f>
        <v>21.301369863013697</v>
      </c>
      <c r="M88" s="44">
        <f>(C88-VLOOKUP(J88,Riders!$A$2:$C$1999,2,FALSE))/365</f>
        <v>24.172602739726027</v>
      </c>
      <c r="N88" s="133">
        <v>6</v>
      </c>
      <c r="O88">
        <v>10.964</v>
      </c>
      <c r="P88">
        <v>17.748000000000001</v>
      </c>
      <c r="Q88">
        <v>24.216999999999999</v>
      </c>
      <c r="R88">
        <v>30.805</v>
      </c>
      <c r="S88">
        <v>37.408999999999999</v>
      </c>
      <c r="T88">
        <v>44.161999999999999</v>
      </c>
    </row>
    <row r="89" spans="1:20">
      <c r="A89" s="4" t="s">
        <v>162</v>
      </c>
      <c r="B89" s="4">
        <v>2022</v>
      </c>
      <c r="C89" s="124">
        <v>44693</v>
      </c>
      <c r="D89" s="4" t="s">
        <v>66</v>
      </c>
      <c r="E89" s="42" t="s">
        <v>21</v>
      </c>
      <c r="F89" s="42" t="s">
        <v>21</v>
      </c>
      <c r="G89" t="s">
        <v>29</v>
      </c>
      <c r="H89" t="s">
        <v>97</v>
      </c>
      <c r="I89" t="s">
        <v>40</v>
      </c>
      <c r="J89" t="s">
        <v>743</v>
      </c>
      <c r="K89" s="44">
        <f>(C89-VLOOKUP(H89,Riders!$A$2:$C$1999,2,FALSE))/365</f>
        <v>30.295890410958904</v>
      </c>
      <c r="L89" s="44">
        <f>(C89-VLOOKUP(I89,Riders!$A$2:$C$1999,2,FALSE))/365</f>
        <v>26.323287671232876</v>
      </c>
      <c r="M89" s="44">
        <f>(C89-VLOOKUP(J89,Riders!$A$2:$C$1999,2,FALSE))/365</f>
        <v>19.909589041095892</v>
      </c>
      <c r="N89" s="133">
        <v>7</v>
      </c>
      <c r="O89">
        <v>11.089</v>
      </c>
      <c r="P89">
        <v>18.091999999999999</v>
      </c>
      <c r="Q89">
        <v>24.526</v>
      </c>
      <c r="R89">
        <v>31.04</v>
      </c>
      <c r="S89">
        <v>37.56</v>
      </c>
      <c r="T89">
        <v>44.204000000000001</v>
      </c>
    </row>
    <row r="90" spans="1:20">
      <c r="A90" s="4" t="s">
        <v>162</v>
      </c>
      <c r="B90" s="4">
        <v>2022</v>
      </c>
      <c r="C90" s="124">
        <v>44693</v>
      </c>
      <c r="D90" s="4" t="s">
        <v>66</v>
      </c>
      <c r="E90" s="42" t="s">
        <v>21</v>
      </c>
      <c r="F90" s="42" t="s">
        <v>21</v>
      </c>
      <c r="G90" t="s">
        <v>46</v>
      </c>
      <c r="H90" t="s">
        <v>173</v>
      </c>
      <c r="I90" t="s">
        <v>202</v>
      </c>
      <c r="J90" t="s">
        <v>167</v>
      </c>
      <c r="K90" s="44">
        <f>(C90-VLOOKUP(H90,Riders!$A$2:$C$1999,2,FALSE))/365</f>
        <v>22.715068493150685</v>
      </c>
      <c r="L90" s="44">
        <f>(C90-VLOOKUP(I90,Riders!$A$2:$C$1999,2,FALSE))/365</f>
        <v>26.830136986301369</v>
      </c>
      <c r="M90" s="44">
        <f>(C90-VLOOKUP(J90,Riders!$A$2:$C$1999,2,FALSE))/365</f>
        <v>32.361643835616441</v>
      </c>
      <c r="N90" s="133">
        <v>8</v>
      </c>
      <c r="O90">
        <v>11.089</v>
      </c>
      <c r="P90">
        <v>18.166</v>
      </c>
      <c r="Q90">
        <v>24.669</v>
      </c>
      <c r="R90">
        <v>31.169</v>
      </c>
      <c r="S90">
        <v>37.670999999999999</v>
      </c>
      <c r="T90">
        <v>44.241999999999997</v>
      </c>
    </row>
    <row r="91" spans="1:20">
      <c r="A91" s="4" t="s">
        <v>162</v>
      </c>
      <c r="B91" s="4">
        <v>2022</v>
      </c>
      <c r="C91" s="124">
        <v>44693</v>
      </c>
      <c r="D91" s="4" t="s">
        <v>66</v>
      </c>
      <c r="E91" s="42" t="s">
        <v>21</v>
      </c>
      <c r="F91" s="42" t="s">
        <v>21</v>
      </c>
      <c r="G91" t="s">
        <v>31</v>
      </c>
      <c r="H91" t="s">
        <v>683</v>
      </c>
      <c r="I91" t="s">
        <v>30</v>
      </c>
      <c r="J91" t="s">
        <v>98</v>
      </c>
      <c r="K91" s="44">
        <f>(C91-VLOOKUP(H91,Riders!$A$2:$C$1999,2,FALSE))/365</f>
        <v>28.671232876712327</v>
      </c>
      <c r="L91" s="44">
        <f>(C91-VLOOKUP(I91,Riders!$A$2:$C$1999,2,FALSE))/365</f>
        <v>26.216438356164385</v>
      </c>
      <c r="M91" s="44">
        <f>(C91-VLOOKUP(J91,Riders!$A$2:$C$1999,2,FALSE))/365</f>
        <v>28.36986301369863</v>
      </c>
      <c r="N91" s="133">
        <v>9</v>
      </c>
      <c r="O91">
        <v>10.863</v>
      </c>
      <c r="P91">
        <v>17.841000000000001</v>
      </c>
      <c r="Q91">
        <v>24.405000000000001</v>
      </c>
      <c r="R91">
        <v>30.867999999999999</v>
      </c>
      <c r="S91">
        <v>37.497999999999998</v>
      </c>
      <c r="T91">
        <v>44.37</v>
      </c>
    </row>
    <row r="92" spans="1:20">
      <c r="A92" s="4" t="s">
        <v>162</v>
      </c>
      <c r="B92" s="4">
        <v>2022</v>
      </c>
      <c r="C92" s="124">
        <v>44693</v>
      </c>
      <c r="D92" s="4" t="s">
        <v>66</v>
      </c>
      <c r="E92" s="42" t="s">
        <v>21</v>
      </c>
      <c r="F92" s="42" t="s">
        <v>21</v>
      </c>
      <c r="G92" t="s">
        <v>42</v>
      </c>
      <c r="H92" t="s">
        <v>54</v>
      </c>
      <c r="I92" t="s">
        <v>471</v>
      </c>
      <c r="J92" t="s">
        <v>742</v>
      </c>
      <c r="K92" s="44">
        <f>(C92-VLOOKUP(H92,Riders!$A$2:$C$1999,2,FALSE))/365</f>
        <v>34.961643835616435</v>
      </c>
      <c r="L92" s="44">
        <f>(C92-VLOOKUP(I92,Riders!$A$2:$C$1999,2,FALSE))/365</f>
        <v>23.575342465753426</v>
      </c>
      <c r="M92" s="44">
        <f>(C92-VLOOKUP(J92,Riders!$A$2:$C$1999,2,FALSE))/365</f>
        <v>28.8</v>
      </c>
      <c r="N92" s="133">
        <v>10</v>
      </c>
      <c r="O92">
        <v>11.05</v>
      </c>
      <c r="P92">
        <v>17.93</v>
      </c>
      <c r="Q92">
        <v>24.446999999999999</v>
      </c>
      <c r="R92">
        <v>30.911000000000001</v>
      </c>
      <c r="S92">
        <v>37.566000000000003</v>
      </c>
      <c r="T92">
        <v>44.402999999999999</v>
      </c>
    </row>
    <row r="93" spans="1:20">
      <c r="A93" s="4" t="s">
        <v>162</v>
      </c>
      <c r="B93" s="4">
        <v>2022</v>
      </c>
      <c r="C93" s="124">
        <v>44693</v>
      </c>
      <c r="D93" s="4" t="s">
        <v>66</v>
      </c>
      <c r="E93" s="42" t="s">
        <v>21</v>
      </c>
      <c r="F93" s="133" t="s">
        <v>21</v>
      </c>
      <c r="G93" t="s">
        <v>44</v>
      </c>
      <c r="H93" t="s">
        <v>706</v>
      </c>
      <c r="I93" t="s">
        <v>100</v>
      </c>
      <c r="J93" t="s">
        <v>50</v>
      </c>
      <c r="K93" s="44">
        <f>(C93-VLOOKUP(H93,Riders!$A$2:$C$1999,2,FALSE))/365</f>
        <v>32.304109589041097</v>
      </c>
      <c r="L93" s="44">
        <f>(C93-VLOOKUP(I93,Riders!$A$2:$C$1999,2,FALSE))/365</f>
        <v>23.553424657534247</v>
      </c>
      <c r="M93" s="44">
        <f>(C93-VLOOKUP(J93,Riders!$A$2:$C$1999,2,FALSE))/365</f>
        <v>27.830136986301369</v>
      </c>
      <c r="N93" s="133">
        <v>11</v>
      </c>
      <c r="O93">
        <v>11.167999999999999</v>
      </c>
      <c r="P93">
        <v>17.923999999999999</v>
      </c>
      <c r="Q93">
        <v>24.332999999999998</v>
      </c>
      <c r="R93">
        <v>30.861000000000001</v>
      </c>
      <c r="S93">
        <v>37.777000000000001</v>
      </c>
      <c r="T93">
        <v>44.831000000000003</v>
      </c>
    </row>
    <row r="94" spans="1:20">
      <c r="A94" s="4" t="s">
        <v>162</v>
      </c>
      <c r="B94" s="4">
        <v>2022</v>
      </c>
      <c r="C94" s="124">
        <v>44693</v>
      </c>
      <c r="D94" s="4" t="s">
        <v>66</v>
      </c>
      <c r="E94" s="42" t="s">
        <v>21</v>
      </c>
      <c r="F94" s="133" t="s">
        <v>21</v>
      </c>
      <c r="G94" t="s">
        <v>82</v>
      </c>
      <c r="H94" t="s">
        <v>175</v>
      </c>
      <c r="I94" t="s">
        <v>83</v>
      </c>
      <c r="J94" t="s">
        <v>171</v>
      </c>
      <c r="K94" s="44">
        <f>(C94-VLOOKUP(H94,Riders!$A$2:$C$1999,2,FALSE))/365</f>
        <v>20.534246575342465</v>
      </c>
      <c r="L94" s="44">
        <f>(C94-VLOOKUP(I94,Riders!$A$2:$C$1999,2,FALSE))/365</f>
        <v>28.772602739726029</v>
      </c>
      <c r="M94" s="44">
        <f>(C94-VLOOKUP(J94,Riders!$A$2:$C$1999,2,FALSE))/365</f>
        <v>31.87945205479452</v>
      </c>
      <c r="N94" s="133">
        <v>12</v>
      </c>
      <c r="O94">
        <v>11.244</v>
      </c>
      <c r="P94">
        <v>18.427</v>
      </c>
      <c r="Q94">
        <v>25.236000000000001</v>
      </c>
      <c r="R94">
        <v>32.103000000000002</v>
      </c>
      <c r="S94">
        <v>38.792000000000002</v>
      </c>
      <c r="T94">
        <v>45.436</v>
      </c>
    </row>
    <row r="95" spans="1:20">
      <c r="A95" s="4" t="s">
        <v>162</v>
      </c>
      <c r="B95" s="4">
        <v>2022</v>
      </c>
      <c r="C95" s="124">
        <v>44693</v>
      </c>
      <c r="D95" s="4" t="s">
        <v>66</v>
      </c>
      <c r="E95" s="42" t="s">
        <v>21</v>
      </c>
      <c r="F95" s="133" t="s">
        <v>21</v>
      </c>
      <c r="G95" t="s">
        <v>56</v>
      </c>
      <c r="H95" t="s">
        <v>720</v>
      </c>
      <c r="I95" t="s">
        <v>55</v>
      </c>
      <c r="J95" t="s">
        <v>148</v>
      </c>
      <c r="K95" s="44">
        <f>(C95-VLOOKUP(H95,Riders!$A$2:$C$1999,2,FALSE))/365</f>
        <v>20.446575342465753</v>
      </c>
      <c r="L95" s="44">
        <f>(C95-VLOOKUP(I95,Riders!$A$2:$C$1999,2,FALSE))/365</f>
        <v>21.6</v>
      </c>
      <c r="M95" s="44">
        <f>(C95-VLOOKUP(J95,Riders!$A$2:$C$1999,2,FALSE))/365</f>
        <v>27.915068493150685</v>
      </c>
      <c r="N95" s="133">
        <v>13</v>
      </c>
      <c r="O95">
        <v>11.071999999999999</v>
      </c>
      <c r="P95">
        <v>18.251000000000001</v>
      </c>
      <c r="Q95">
        <v>25.146000000000001</v>
      </c>
      <c r="R95">
        <v>31.905999999999999</v>
      </c>
      <c r="S95">
        <v>38.634999999999998</v>
      </c>
      <c r="T95">
        <v>45.652999999999999</v>
      </c>
    </row>
    <row r="96" spans="1:20">
      <c r="A96" s="4" t="s">
        <v>162</v>
      </c>
      <c r="B96" s="4">
        <v>2022</v>
      </c>
      <c r="C96" s="124">
        <v>44693</v>
      </c>
      <c r="D96" s="4" t="s">
        <v>66</v>
      </c>
      <c r="E96" s="42" t="s">
        <v>21</v>
      </c>
      <c r="F96" s="133" t="s">
        <v>21</v>
      </c>
      <c r="G96" t="s">
        <v>164</v>
      </c>
      <c r="H96" t="s">
        <v>163</v>
      </c>
      <c r="I96" t="s">
        <v>686</v>
      </c>
      <c r="J96" t="s">
        <v>557</v>
      </c>
      <c r="K96" s="44">
        <f>(C96-VLOOKUP(H96,Riders!$A$2:$C$1999,2,FALSE))/365</f>
        <v>21.958904109589042</v>
      </c>
      <c r="L96" s="44">
        <f>(C96-VLOOKUP(I96,Riders!$A$2:$C$1999,2,FALSE))/365</f>
        <v>24.235616438356164</v>
      </c>
      <c r="M96" s="44">
        <f>(C96-VLOOKUP(J96,Riders!$A$2:$C$1999,2,FALSE))/365</f>
        <v>24.347945205479451</v>
      </c>
      <c r="N96" s="133">
        <v>14</v>
      </c>
      <c r="O96">
        <v>11.205</v>
      </c>
      <c r="P96">
        <v>18.484000000000002</v>
      </c>
      <c r="Q96">
        <v>25.367000000000001</v>
      </c>
      <c r="R96">
        <v>32.207999999999998</v>
      </c>
      <c r="S96">
        <v>39.186</v>
      </c>
      <c r="T96">
        <v>46.280999999999999</v>
      </c>
    </row>
    <row r="97" spans="1:20">
      <c r="A97" s="4" t="s">
        <v>162</v>
      </c>
      <c r="B97" s="4">
        <v>2022</v>
      </c>
      <c r="C97" s="124">
        <v>44693</v>
      </c>
      <c r="D97" s="4" t="s">
        <v>66</v>
      </c>
      <c r="E97" s="42" t="s">
        <v>21</v>
      </c>
      <c r="F97" s="133" t="s">
        <v>21</v>
      </c>
      <c r="G97" t="s">
        <v>95</v>
      </c>
      <c r="H97" t="s">
        <v>684</v>
      </c>
      <c r="I97" t="s">
        <v>94</v>
      </c>
      <c r="J97" t="s">
        <v>143</v>
      </c>
      <c r="K97" s="44">
        <f>(C97-VLOOKUP(H97,Riders!$A$2:$C$1999,2,FALSE))/365</f>
        <v>24.495890410958904</v>
      </c>
      <c r="L97" s="44">
        <f>(C97-VLOOKUP(I97,Riders!$A$2:$C$1999,2,FALSE))/365</f>
        <v>27.375342465753423</v>
      </c>
      <c r="M97" s="44">
        <f>(C97-VLOOKUP(J97,Riders!$A$2:$C$1999,2,FALSE))/365</f>
        <v>27.109589041095891</v>
      </c>
      <c r="N97" s="133">
        <v>15</v>
      </c>
      <c r="O97">
        <v>12.015000000000001</v>
      </c>
      <c r="P97">
        <v>19.204000000000001</v>
      </c>
      <c r="Q97">
        <v>25.827000000000002</v>
      </c>
      <c r="R97">
        <v>32.462000000000003</v>
      </c>
      <c r="S97">
        <v>39.801000000000002</v>
      </c>
      <c r="T97">
        <v>47</v>
      </c>
    </row>
    <row r="98" spans="1:20">
      <c r="A98" s="4" t="s">
        <v>162</v>
      </c>
      <c r="B98" s="4">
        <v>2022</v>
      </c>
      <c r="C98" s="124">
        <v>44693</v>
      </c>
      <c r="D98" s="4" t="s">
        <v>66</v>
      </c>
      <c r="E98" s="42" t="s">
        <v>91</v>
      </c>
      <c r="F98">
        <v>2</v>
      </c>
      <c r="G98" t="s">
        <v>23</v>
      </c>
      <c r="H98" t="s">
        <v>295</v>
      </c>
      <c r="I98" t="s">
        <v>22</v>
      </c>
      <c r="J98" t="s">
        <v>549</v>
      </c>
      <c r="K98" s="44">
        <f>(C98-VLOOKUP(H98,Riders!$A$2:$C$1999,2,FALSE))/365</f>
        <v>24.43013698630137</v>
      </c>
      <c r="L98" s="44">
        <f>(C98-VLOOKUP(I98,Riders!$A$2:$C$1999,2,FALSE))/365</f>
        <v>29.175342465753424</v>
      </c>
      <c r="M98" s="44">
        <f>(C98-VLOOKUP(J98,Riders!$A$2:$C$1999,2,FALSE))/365</f>
        <v>33.695890410958903</v>
      </c>
      <c r="N98">
        <v>1</v>
      </c>
      <c r="O98">
        <v>10.77</v>
      </c>
      <c r="P98">
        <v>17.561</v>
      </c>
      <c r="Q98">
        <v>24.012</v>
      </c>
      <c r="R98">
        <v>30.402000000000001</v>
      </c>
      <c r="S98">
        <v>36.737000000000002</v>
      </c>
      <c r="T98">
        <v>43.247</v>
      </c>
    </row>
    <row r="99" spans="1:20">
      <c r="A99" s="4" t="s">
        <v>162</v>
      </c>
      <c r="B99" s="4">
        <v>2022</v>
      </c>
      <c r="C99" s="124">
        <v>44693</v>
      </c>
      <c r="D99" s="4" t="s">
        <v>66</v>
      </c>
      <c r="E99" s="42" t="s">
        <v>91</v>
      </c>
      <c r="F99">
        <v>4</v>
      </c>
      <c r="G99" t="s">
        <v>39</v>
      </c>
      <c r="H99" t="s">
        <v>49</v>
      </c>
      <c r="I99" t="s">
        <v>701</v>
      </c>
      <c r="J99" t="s">
        <v>105</v>
      </c>
      <c r="K99" s="44">
        <f>(C99-VLOOKUP(H99,Riders!$A$2:$C$1999,2,FALSE))/365</f>
        <v>21.463013698630139</v>
      </c>
      <c r="L99" s="44">
        <f>(C99-VLOOKUP(I99,Riders!$A$2:$C$1999,2,FALSE))/365</f>
        <v>27.873972602739727</v>
      </c>
      <c r="M99" s="44">
        <f>(C99-VLOOKUP(J99,Riders!$A$2:$C$1999,2,FALSE))/365</f>
        <v>23.364383561643837</v>
      </c>
      <c r="N99">
        <v>1</v>
      </c>
      <c r="O99">
        <v>10.821999999999999</v>
      </c>
      <c r="P99">
        <v>17.422999999999998</v>
      </c>
      <c r="Q99">
        <v>23.861000000000001</v>
      </c>
      <c r="R99">
        <v>30.324999999999999</v>
      </c>
      <c r="S99">
        <v>36.722999999999999</v>
      </c>
      <c r="T99">
        <v>43.427</v>
      </c>
    </row>
    <row r="100" spans="1:20">
      <c r="A100" s="4" t="s">
        <v>162</v>
      </c>
      <c r="B100" s="4">
        <v>2022</v>
      </c>
      <c r="C100" s="124">
        <v>44693</v>
      </c>
      <c r="D100" s="4" t="s">
        <v>66</v>
      </c>
      <c r="E100" s="42" t="s">
        <v>91</v>
      </c>
      <c r="F100">
        <v>2</v>
      </c>
      <c r="G100" t="s">
        <v>39</v>
      </c>
      <c r="H100" t="s">
        <v>700</v>
      </c>
      <c r="I100" t="s">
        <v>733</v>
      </c>
      <c r="J100" t="s">
        <v>675</v>
      </c>
      <c r="K100" s="44">
        <f>(C100-VLOOKUP(H100,Riders!$A$2:$C$1999,2,FALSE))/365</f>
        <v>21.408219178082192</v>
      </c>
      <c r="L100" s="44">
        <f>(C100-VLOOKUP(I100,Riders!$A$2:$C$1999,2,FALSE))/365</f>
        <v>21.301369863013697</v>
      </c>
      <c r="M100" s="44">
        <f>(C100-VLOOKUP(J100,Riders!$A$2:$C$1999,2,FALSE))/365</f>
        <v>24.172602739726027</v>
      </c>
      <c r="N100">
        <v>2</v>
      </c>
      <c r="O100">
        <v>10.736000000000001</v>
      </c>
      <c r="P100">
        <v>17.565000000000001</v>
      </c>
      <c r="Q100">
        <v>23.959</v>
      </c>
      <c r="R100">
        <v>30.425999999999998</v>
      </c>
      <c r="S100">
        <v>36.933999999999997</v>
      </c>
      <c r="T100">
        <v>43.658999999999999</v>
      </c>
    </row>
    <row r="101" spans="1:20">
      <c r="A101" s="4" t="s">
        <v>162</v>
      </c>
      <c r="B101" s="4">
        <v>2022</v>
      </c>
      <c r="C101" s="124">
        <v>44693</v>
      </c>
      <c r="D101" s="4" t="s">
        <v>66</v>
      </c>
      <c r="E101" s="42" t="s">
        <v>91</v>
      </c>
      <c r="F101">
        <v>3</v>
      </c>
      <c r="G101" t="s">
        <v>29</v>
      </c>
      <c r="H101" t="s">
        <v>97</v>
      </c>
      <c r="I101" t="s">
        <v>40</v>
      </c>
      <c r="J101" t="s">
        <v>743</v>
      </c>
      <c r="K101" s="44">
        <f>(C101-VLOOKUP(H101,Riders!$A$2:$C$1999,2,FALSE))/365</f>
        <v>30.295890410958904</v>
      </c>
      <c r="L101" s="44">
        <f>(C101-VLOOKUP(I101,Riders!$A$2:$C$1999,2,FALSE))/365</f>
        <v>26.323287671232876</v>
      </c>
      <c r="M101" s="44">
        <f>(C101-VLOOKUP(J101,Riders!$A$2:$C$1999,2,FALSE))/365</f>
        <v>19.909589041095892</v>
      </c>
      <c r="N101">
        <v>1</v>
      </c>
      <c r="O101">
        <v>11.085000000000001</v>
      </c>
      <c r="P101">
        <v>17.952000000000002</v>
      </c>
      <c r="Q101">
        <v>24.423999999999999</v>
      </c>
      <c r="R101">
        <v>30.832999999999998</v>
      </c>
      <c r="S101">
        <v>37.207999999999998</v>
      </c>
      <c r="T101">
        <v>43.764000000000003</v>
      </c>
    </row>
    <row r="102" spans="1:20">
      <c r="A102" s="4" t="s">
        <v>162</v>
      </c>
      <c r="B102" s="4">
        <v>2022</v>
      </c>
      <c r="C102" s="124">
        <v>44693</v>
      </c>
      <c r="D102" s="4" t="s">
        <v>66</v>
      </c>
      <c r="E102" s="42" t="s">
        <v>91</v>
      </c>
      <c r="F102">
        <v>1</v>
      </c>
      <c r="G102" t="s">
        <v>113</v>
      </c>
      <c r="H102" t="s">
        <v>137</v>
      </c>
      <c r="I102" t="s">
        <v>74</v>
      </c>
      <c r="J102" t="s">
        <v>132</v>
      </c>
      <c r="K102" s="44">
        <f>(C102-VLOOKUP(H102,Riders!$A$2:$C$1999,2,FALSE))/365</f>
        <v>22.205479452054796</v>
      </c>
      <c r="L102" s="44">
        <f>(C102-VLOOKUP(I102,Riders!$A$2:$C$1999,2,FALSE))/365</f>
        <v>19.736986301369864</v>
      </c>
      <c r="M102" s="44">
        <f>(C102-VLOOKUP(J102,Riders!$A$2:$C$1999,2,FALSE))/365</f>
        <v>22.846575342465755</v>
      </c>
      <c r="N102">
        <v>1</v>
      </c>
      <c r="O102">
        <v>10.535</v>
      </c>
      <c r="P102">
        <v>17.419</v>
      </c>
      <c r="Q102">
        <v>23.773</v>
      </c>
      <c r="R102">
        <v>30.245000000000001</v>
      </c>
      <c r="S102">
        <v>36.889000000000003</v>
      </c>
      <c r="T102">
        <v>43.783999999999999</v>
      </c>
    </row>
    <row r="103" spans="1:20">
      <c r="A103" s="4" t="s">
        <v>162</v>
      </c>
      <c r="B103" s="4">
        <v>2022</v>
      </c>
      <c r="C103" s="124">
        <v>44693</v>
      </c>
      <c r="D103" s="4" t="s">
        <v>66</v>
      </c>
      <c r="E103" s="42" t="s">
        <v>91</v>
      </c>
      <c r="F103">
        <v>4</v>
      </c>
      <c r="G103" t="s">
        <v>46</v>
      </c>
      <c r="H103" t="s">
        <v>173</v>
      </c>
      <c r="I103" t="s">
        <v>202</v>
      </c>
      <c r="J103" t="s">
        <v>167</v>
      </c>
      <c r="K103" s="44">
        <f>(C103-VLOOKUP(H103,Riders!$A$2:$C$1999,2,FALSE))/365</f>
        <v>22.715068493150685</v>
      </c>
      <c r="L103" s="44">
        <f>(C103-VLOOKUP(I103,Riders!$A$2:$C$1999,2,FALSE))/365</f>
        <v>26.830136986301369</v>
      </c>
      <c r="M103" s="44">
        <f>(C103-VLOOKUP(J103,Riders!$A$2:$C$1999,2,FALSE))/365</f>
        <v>32.361643835616441</v>
      </c>
      <c r="N103">
        <v>2</v>
      </c>
      <c r="O103">
        <v>11.087</v>
      </c>
      <c r="P103">
        <v>18.189</v>
      </c>
      <c r="Q103">
        <v>24.638999999999999</v>
      </c>
      <c r="R103">
        <v>31.082999999999998</v>
      </c>
      <c r="S103">
        <v>37.500999999999998</v>
      </c>
      <c r="T103">
        <v>43.972999999999999</v>
      </c>
    </row>
    <row r="104" spans="1:20">
      <c r="A104" s="4" t="s">
        <v>162</v>
      </c>
      <c r="B104" s="4">
        <v>2022</v>
      </c>
      <c r="C104" s="124">
        <v>44693</v>
      </c>
      <c r="D104" s="4" t="s">
        <v>66</v>
      </c>
      <c r="E104" s="42" t="s">
        <v>91</v>
      </c>
      <c r="F104">
        <v>1</v>
      </c>
      <c r="G104" t="s">
        <v>33</v>
      </c>
      <c r="H104" t="s">
        <v>32</v>
      </c>
      <c r="I104" t="s">
        <v>127</v>
      </c>
      <c r="J104" t="s">
        <v>134</v>
      </c>
      <c r="K104" s="44">
        <f>(C104-VLOOKUP(H104,Riders!$A$2:$C$1999,2,FALSE))/365</f>
        <v>20.5013698630137</v>
      </c>
      <c r="L104" s="44">
        <f>(C104-VLOOKUP(I104,Riders!$A$2:$C$1999,2,FALSE))/365</f>
        <v>18.969863013698632</v>
      </c>
      <c r="M104" s="44">
        <f>(C104-VLOOKUP(J104,Riders!$A$2:$C$1999,2,FALSE))/365</f>
        <v>22.572602739726026</v>
      </c>
      <c r="N104">
        <v>2</v>
      </c>
      <c r="O104">
        <v>11.391999999999999</v>
      </c>
      <c r="P104">
        <v>18.225000000000001</v>
      </c>
      <c r="Q104">
        <v>24.713999999999999</v>
      </c>
      <c r="R104">
        <v>31.06</v>
      </c>
      <c r="S104">
        <v>37.573</v>
      </c>
      <c r="T104">
        <v>44.36</v>
      </c>
    </row>
    <row r="105" spans="1:20">
      <c r="A105" s="4" t="s">
        <v>162</v>
      </c>
      <c r="B105" s="4">
        <v>2022</v>
      </c>
      <c r="C105" s="124">
        <v>44693</v>
      </c>
      <c r="D105" s="4" t="s">
        <v>66</v>
      </c>
      <c r="E105" s="42" t="s">
        <v>91</v>
      </c>
      <c r="F105" s="46">
        <v>3</v>
      </c>
      <c r="G105" t="s">
        <v>113</v>
      </c>
      <c r="H105" t="s">
        <v>112</v>
      </c>
      <c r="I105" t="s">
        <v>311</v>
      </c>
      <c r="J105" t="s">
        <v>125</v>
      </c>
      <c r="K105" s="44">
        <f>(C105-VLOOKUP(H105,Riders!$A$2:$C$1999,2,FALSE))/365</f>
        <v>25.068493150684933</v>
      </c>
      <c r="L105" s="44">
        <f>(C105-VLOOKUP(I105,Riders!$A$2:$C$1999,2,FALSE))/365</f>
        <v>26.635616438356163</v>
      </c>
      <c r="M105" s="44">
        <f>(C105-VLOOKUP(J105,Riders!$A$2:$C$1999,2,FALSE))/365</f>
        <v>25.254794520547946</v>
      </c>
      <c r="N105">
        <v>2</v>
      </c>
      <c r="O105">
        <v>10.645</v>
      </c>
      <c r="P105">
        <v>17.373000000000001</v>
      </c>
      <c r="Q105">
        <v>23.59</v>
      </c>
      <c r="R105">
        <v>29.922999999999998</v>
      </c>
      <c r="S105">
        <v>37.478000000000002</v>
      </c>
      <c r="T105">
        <v>44.664000000000001</v>
      </c>
    </row>
    <row r="106" spans="1:20">
      <c r="A106" s="4" t="s">
        <v>162</v>
      </c>
      <c r="B106" s="4">
        <v>2022</v>
      </c>
      <c r="C106" s="124">
        <v>44693</v>
      </c>
      <c r="D106" s="4" t="s">
        <v>66</v>
      </c>
      <c r="E106" s="42" t="s">
        <v>64</v>
      </c>
      <c r="F106" s="46" t="s">
        <v>541</v>
      </c>
      <c r="G106" t="s">
        <v>23</v>
      </c>
      <c r="H106" t="s">
        <v>295</v>
      </c>
      <c r="I106" t="s">
        <v>22</v>
      </c>
      <c r="J106" t="s">
        <v>549</v>
      </c>
      <c r="K106" s="44">
        <f>(C106-VLOOKUP(H106,Riders!$A$2:$C$1999,2,FALSE))/365</f>
        <v>24.43013698630137</v>
      </c>
      <c r="L106" s="44">
        <f>(C106-VLOOKUP(I106,Riders!$A$2:$C$1999,2,FALSE))/365</f>
        <v>29.175342465753424</v>
      </c>
      <c r="M106" s="44">
        <f>(C106-VLOOKUP(J106,Riders!$A$2:$C$1999,2,FALSE))/365</f>
        <v>33.695890410958903</v>
      </c>
      <c r="N106">
        <v>1</v>
      </c>
      <c r="O106">
        <v>10.817</v>
      </c>
      <c r="P106">
        <v>17.59</v>
      </c>
      <c r="Q106">
        <v>23.92</v>
      </c>
      <c r="R106">
        <v>30.204000000000001</v>
      </c>
      <c r="S106">
        <v>36.642000000000003</v>
      </c>
      <c r="T106">
        <v>43.308999999999997</v>
      </c>
    </row>
    <row r="107" spans="1:20">
      <c r="A107" s="4" t="s">
        <v>162</v>
      </c>
      <c r="B107" s="4">
        <v>2022</v>
      </c>
      <c r="C107" s="124">
        <v>44693</v>
      </c>
      <c r="D107" s="4" t="s">
        <v>66</v>
      </c>
      <c r="E107" s="42" t="s">
        <v>64</v>
      </c>
      <c r="F107" s="46" t="s">
        <v>541</v>
      </c>
      <c r="G107" t="s">
        <v>39</v>
      </c>
      <c r="H107" t="s">
        <v>49</v>
      </c>
      <c r="I107" t="s">
        <v>701</v>
      </c>
      <c r="J107" t="s">
        <v>105</v>
      </c>
      <c r="K107" s="44">
        <f>(C107-VLOOKUP(H107,Riders!$A$2:$C$1999,2,FALSE))/365</f>
        <v>21.463013698630139</v>
      </c>
      <c r="L107" s="44">
        <f>(C107-VLOOKUP(I107,Riders!$A$2:$C$1999,2,FALSE))/365</f>
        <v>27.873972602739727</v>
      </c>
      <c r="M107" s="44">
        <f>(C107-VLOOKUP(J107,Riders!$A$2:$C$1999,2,FALSE))/365</f>
        <v>23.364383561643837</v>
      </c>
      <c r="N107">
        <v>2</v>
      </c>
      <c r="O107">
        <v>10.72</v>
      </c>
      <c r="P107">
        <v>17.292999999999999</v>
      </c>
      <c r="Q107">
        <v>23.86</v>
      </c>
      <c r="R107">
        <v>30.335000000000001</v>
      </c>
      <c r="S107">
        <v>36.765999999999998</v>
      </c>
      <c r="T107">
        <v>43.401000000000003</v>
      </c>
    </row>
    <row r="108" spans="1:20">
      <c r="A108" s="4" t="s">
        <v>162</v>
      </c>
      <c r="B108" s="4">
        <v>2022</v>
      </c>
      <c r="C108" s="124">
        <v>44693</v>
      </c>
      <c r="D108" s="4" t="s">
        <v>66</v>
      </c>
      <c r="E108" s="42" t="s">
        <v>64</v>
      </c>
      <c r="F108" s="46" t="s">
        <v>542</v>
      </c>
      <c r="G108" t="s">
        <v>29</v>
      </c>
      <c r="H108" t="s">
        <v>97</v>
      </c>
      <c r="I108" t="s">
        <v>40</v>
      </c>
      <c r="J108" t="s">
        <v>743</v>
      </c>
      <c r="K108" s="44">
        <f>(C108-VLOOKUP(H108,Riders!$A$2:$C$1999,2,FALSE))/365</f>
        <v>30.295890410958904</v>
      </c>
      <c r="L108" s="44">
        <f>(C108-VLOOKUP(I108,Riders!$A$2:$C$1999,2,FALSE))/365</f>
        <v>26.323287671232876</v>
      </c>
      <c r="M108" s="44">
        <f>(C108-VLOOKUP(J108,Riders!$A$2:$C$1999,2,FALSE))/365</f>
        <v>19.909589041095892</v>
      </c>
      <c r="N108">
        <v>3</v>
      </c>
      <c r="O108">
        <v>11.061999999999999</v>
      </c>
      <c r="P108">
        <v>17.933</v>
      </c>
      <c r="Q108">
        <v>24.492999999999999</v>
      </c>
      <c r="R108">
        <v>30.943000000000001</v>
      </c>
      <c r="S108">
        <v>37.423999999999999</v>
      </c>
      <c r="T108">
        <v>43.996000000000002</v>
      </c>
    </row>
    <row r="109" spans="1:20">
      <c r="A109" s="4" t="s">
        <v>162</v>
      </c>
      <c r="B109" s="4">
        <v>2022</v>
      </c>
      <c r="C109" s="124">
        <v>44693</v>
      </c>
      <c r="D109" s="4" t="s">
        <v>66</v>
      </c>
      <c r="E109" s="42" t="s">
        <v>64</v>
      </c>
      <c r="F109" s="46" t="s">
        <v>542</v>
      </c>
      <c r="G109" t="s">
        <v>113</v>
      </c>
      <c r="H109" t="s">
        <v>137</v>
      </c>
      <c r="I109" t="s">
        <v>74</v>
      </c>
      <c r="J109" t="s">
        <v>132</v>
      </c>
      <c r="K109" s="44">
        <f>(C109-VLOOKUP(H109,Riders!$A$2:$C$1999,2,FALSE))/365</f>
        <v>22.205479452054796</v>
      </c>
      <c r="L109" s="44">
        <f>(C109-VLOOKUP(I109,Riders!$A$2:$C$1999,2,FALSE))/365</f>
        <v>19.736986301369864</v>
      </c>
      <c r="M109" s="44">
        <f>(C109-VLOOKUP(J109,Riders!$A$2:$C$1999,2,FALSE))/365</f>
        <v>22.846575342465755</v>
      </c>
      <c r="N109">
        <v>4</v>
      </c>
      <c r="O109">
        <v>10.616</v>
      </c>
      <c r="P109">
        <v>17.460999999999999</v>
      </c>
      <c r="Q109">
        <v>23.789000000000001</v>
      </c>
      <c r="R109">
        <v>30.27</v>
      </c>
      <c r="S109">
        <v>37.079000000000001</v>
      </c>
      <c r="T109">
        <v>44.061</v>
      </c>
    </row>
    <row r="110" spans="1:20">
      <c r="A110" s="4" t="s">
        <v>65</v>
      </c>
      <c r="B110" s="4">
        <v>2022</v>
      </c>
      <c r="C110" s="5">
        <v>44672</v>
      </c>
      <c r="D110" s="4" t="s">
        <v>66</v>
      </c>
      <c r="E110" s="42" t="s">
        <v>21</v>
      </c>
      <c r="F110" s="40" t="s">
        <v>21</v>
      </c>
      <c r="G110" t="s">
        <v>102</v>
      </c>
      <c r="H110" t="s">
        <v>114</v>
      </c>
      <c r="I110" t="s">
        <v>238</v>
      </c>
      <c r="J110" t="s">
        <v>101</v>
      </c>
      <c r="K110" s="44">
        <f>(C110-VLOOKUP(H110,Riders!$A$2:$C$1999,2,FALSE))/365</f>
        <v>22.194520547945206</v>
      </c>
      <c r="L110" s="44">
        <f>(C110-VLOOKUP(I110,Riders!$A$2:$C$1999,2,FALSE))/365</f>
        <v>21.873972602739727</v>
      </c>
      <c r="M110" s="44">
        <f>(C110-VLOOKUP(J110,Riders!$A$2:$C$1999,2,FALSE))/365</f>
        <v>23.027397260273972</v>
      </c>
      <c r="N110">
        <v>1</v>
      </c>
      <c r="O110">
        <v>10.750999999999999</v>
      </c>
      <c r="P110">
        <v>17.411999999999999</v>
      </c>
      <c r="Q110">
        <v>23.513000000000002</v>
      </c>
      <c r="R110">
        <v>29.699000000000002</v>
      </c>
      <c r="S110">
        <v>36.03</v>
      </c>
      <c r="T110">
        <v>42.570999999999998</v>
      </c>
    </row>
    <row r="111" spans="1:20">
      <c r="A111" s="4" t="s">
        <v>65</v>
      </c>
      <c r="B111" s="4">
        <v>2022</v>
      </c>
      <c r="C111" s="5">
        <v>44672</v>
      </c>
      <c r="D111" s="4" t="s">
        <v>66</v>
      </c>
      <c r="E111" s="42" t="s">
        <v>21</v>
      </c>
      <c r="F111" s="40" t="s">
        <v>21</v>
      </c>
      <c r="G111" t="s">
        <v>27</v>
      </c>
      <c r="H111" t="s">
        <v>781</v>
      </c>
      <c r="I111" t="s">
        <v>96</v>
      </c>
      <c r="J111" t="s">
        <v>99</v>
      </c>
      <c r="K111" s="44">
        <f>(C111-VLOOKUP(H111,Riders!$A$2:$C$1999,2,FALSE))/365</f>
        <v>21.673972602739727</v>
      </c>
      <c r="L111" s="44">
        <f>(C111-VLOOKUP(I111,Riders!$A$2:$C$1999,2,FALSE))/365</f>
        <v>23.263013698630136</v>
      </c>
      <c r="M111" s="44">
        <f>(C111-VLOOKUP(J111,Riders!$A$2:$C$1999,2,FALSE))/365</f>
        <v>25.024657534246575</v>
      </c>
      <c r="N111">
        <v>2</v>
      </c>
      <c r="O111">
        <v>10.701000000000001</v>
      </c>
      <c r="P111">
        <v>17.488</v>
      </c>
      <c r="Q111">
        <v>23.777999999999999</v>
      </c>
      <c r="R111">
        <v>30.06</v>
      </c>
      <c r="S111">
        <v>36.472000000000001</v>
      </c>
      <c r="T111">
        <v>43.039000000000001</v>
      </c>
    </row>
    <row r="112" spans="1:20">
      <c r="A112" s="4" t="s">
        <v>65</v>
      </c>
      <c r="B112" s="4">
        <v>2022</v>
      </c>
      <c r="C112" s="5">
        <v>44672</v>
      </c>
      <c r="D112" s="4" t="s">
        <v>66</v>
      </c>
      <c r="E112" s="42" t="s">
        <v>21</v>
      </c>
      <c r="F112" s="40" t="s">
        <v>21</v>
      </c>
      <c r="G112" t="s">
        <v>29</v>
      </c>
      <c r="H112" t="s">
        <v>28</v>
      </c>
      <c r="I112" t="s">
        <v>40</v>
      </c>
      <c r="J112" t="s">
        <v>551</v>
      </c>
      <c r="K112" s="44">
        <f>(C112-VLOOKUP(H112,Riders!$A$2:$C$1999,2,FALSE))/365</f>
        <v>26.342465753424658</v>
      </c>
      <c r="L112" s="44">
        <f>(C112-VLOOKUP(I112,Riders!$A$2:$C$1999,2,FALSE))/365</f>
        <v>26.265753424657536</v>
      </c>
      <c r="M112" s="44">
        <f>(C112-VLOOKUP(J112,Riders!$A$2:$C$1999,2,FALSE))/365</f>
        <v>23.873972602739727</v>
      </c>
      <c r="N112">
        <v>3</v>
      </c>
      <c r="O112">
        <v>10.836</v>
      </c>
      <c r="P112">
        <v>17.683</v>
      </c>
      <c r="Q112">
        <v>23.998000000000001</v>
      </c>
      <c r="R112">
        <v>30.318000000000001</v>
      </c>
      <c r="S112">
        <v>36.787999999999997</v>
      </c>
      <c r="T112">
        <v>43.359000000000002</v>
      </c>
    </row>
    <row r="113" spans="1:20">
      <c r="A113" s="4" t="s">
        <v>65</v>
      </c>
      <c r="B113" s="4">
        <v>2022</v>
      </c>
      <c r="C113" s="5">
        <v>44672</v>
      </c>
      <c r="D113" s="4" t="s">
        <v>66</v>
      </c>
      <c r="E113" s="42" t="s">
        <v>21</v>
      </c>
      <c r="F113" s="40" t="s">
        <v>21</v>
      </c>
      <c r="G113" t="s">
        <v>113</v>
      </c>
      <c r="H113" t="s">
        <v>112</v>
      </c>
      <c r="I113" t="s">
        <v>137</v>
      </c>
      <c r="J113" t="s">
        <v>125</v>
      </c>
      <c r="K113" s="44">
        <f>(C113-VLOOKUP(H113,Riders!$A$2:$C$1999,2,FALSE))/365</f>
        <v>25.010958904109589</v>
      </c>
      <c r="L113" s="44">
        <f>(C113-VLOOKUP(I113,Riders!$A$2:$C$1999,2,FALSE))/365</f>
        <v>22.147945205479452</v>
      </c>
      <c r="M113" s="44">
        <f>(C113-VLOOKUP(J113,Riders!$A$2:$C$1999,2,FALSE))/365</f>
        <v>25.197260273972603</v>
      </c>
      <c r="N113">
        <v>4</v>
      </c>
      <c r="O113">
        <v>10.631</v>
      </c>
      <c r="P113">
        <v>17.463999999999999</v>
      </c>
      <c r="Q113">
        <v>23.754000000000001</v>
      </c>
      <c r="R113">
        <v>30.132000000000001</v>
      </c>
      <c r="S113">
        <v>36.642000000000003</v>
      </c>
      <c r="T113">
        <v>43.460999999999999</v>
      </c>
    </row>
    <row r="114" spans="1:20">
      <c r="A114" s="4" t="s">
        <v>65</v>
      </c>
      <c r="B114" s="4">
        <v>2022</v>
      </c>
      <c r="C114" s="5">
        <v>44672</v>
      </c>
      <c r="D114" s="4" t="s">
        <v>66</v>
      </c>
      <c r="E114" s="42" t="s">
        <v>21</v>
      </c>
      <c r="F114" s="40" t="s">
        <v>21</v>
      </c>
      <c r="G114" t="s">
        <v>23</v>
      </c>
      <c r="H114" t="s">
        <v>295</v>
      </c>
      <c r="I114" t="s">
        <v>92</v>
      </c>
      <c r="J114" t="s">
        <v>118</v>
      </c>
      <c r="K114" s="44">
        <f>(C114-VLOOKUP(H114,Riders!$A$2:$C$1999,2,FALSE))/365</f>
        <v>24.372602739726027</v>
      </c>
      <c r="L114" s="44">
        <f>(C114-VLOOKUP(I114,Riders!$A$2:$C$1999,2,FALSE))/365</f>
        <v>25.12054794520548</v>
      </c>
      <c r="M114" s="44">
        <f>(C114-VLOOKUP(J114,Riders!$A$2:$C$1999,2,FALSE))/365</f>
        <v>21.101369863013698</v>
      </c>
      <c r="N114">
        <v>5</v>
      </c>
      <c r="O114">
        <v>10.884</v>
      </c>
      <c r="P114">
        <v>17.731999999999999</v>
      </c>
      <c r="Q114">
        <v>23.917999999999999</v>
      </c>
      <c r="R114">
        <v>30.027999999999999</v>
      </c>
      <c r="S114">
        <v>36.600999999999999</v>
      </c>
      <c r="T114">
        <v>43.643999999999998</v>
      </c>
    </row>
    <row r="115" spans="1:20">
      <c r="A115" s="4" t="s">
        <v>65</v>
      </c>
      <c r="B115" s="4">
        <v>2022</v>
      </c>
      <c r="C115" s="5">
        <v>44672</v>
      </c>
      <c r="D115" s="4" t="s">
        <v>66</v>
      </c>
      <c r="E115" s="42" t="s">
        <v>21</v>
      </c>
      <c r="F115" s="40" t="s">
        <v>21</v>
      </c>
      <c r="G115" t="s">
        <v>46</v>
      </c>
      <c r="H115" t="s">
        <v>782</v>
      </c>
      <c r="I115" t="s">
        <v>45</v>
      </c>
      <c r="J115" t="s">
        <v>173</v>
      </c>
      <c r="K115" s="44">
        <f>(C115-VLOOKUP(H115,Riders!$A$2:$C$1999,2,FALSE))/365</f>
        <v>34.947945205479449</v>
      </c>
      <c r="L115" s="44">
        <f>(C115-VLOOKUP(I115,Riders!$A$2:$C$1999,2,FALSE))/365</f>
        <v>26.17808219178082</v>
      </c>
      <c r="M115" s="44">
        <f>(C115-VLOOKUP(J115,Riders!$A$2:$C$1999,2,FALSE))/365</f>
        <v>22.657534246575342</v>
      </c>
      <c r="N115">
        <v>6</v>
      </c>
      <c r="O115">
        <v>10.968</v>
      </c>
      <c r="P115">
        <v>17.908999999999999</v>
      </c>
      <c r="Q115">
        <v>24.3</v>
      </c>
      <c r="R115">
        <v>30.744</v>
      </c>
      <c r="S115">
        <v>37.274999999999999</v>
      </c>
      <c r="T115">
        <v>43.91</v>
      </c>
    </row>
    <row r="116" spans="1:20">
      <c r="A116" s="4" t="s">
        <v>65</v>
      </c>
      <c r="B116" s="4">
        <v>2022</v>
      </c>
      <c r="C116" s="5">
        <v>44672</v>
      </c>
      <c r="D116" s="4" t="s">
        <v>66</v>
      </c>
      <c r="E116" s="42" t="s">
        <v>21</v>
      </c>
      <c r="F116" s="40" t="s">
        <v>21</v>
      </c>
      <c r="G116" t="s">
        <v>33</v>
      </c>
      <c r="H116" t="s">
        <v>47</v>
      </c>
      <c r="I116" t="s">
        <v>176</v>
      </c>
      <c r="J116" t="s">
        <v>134</v>
      </c>
      <c r="K116" s="44">
        <f>(C116-VLOOKUP(H116,Riders!$A$2:$C$1999,2,FALSE))/365</f>
        <v>25.394520547945206</v>
      </c>
      <c r="L116" s="44" t="e">
        <f>(C116-VLOOKUP(I116,Riders!$A$2:$C$1999,2,FALSE))/365</f>
        <v>#N/A</v>
      </c>
      <c r="M116" s="44">
        <f>(C116-VLOOKUP(J116,Riders!$A$2:$C$1999,2,FALSE))/365</f>
        <v>22.515068493150686</v>
      </c>
      <c r="N116">
        <v>7</v>
      </c>
      <c r="O116">
        <v>11.159000000000001</v>
      </c>
      <c r="P116">
        <v>18.167999999999999</v>
      </c>
      <c r="Q116">
        <v>24.576000000000001</v>
      </c>
      <c r="R116">
        <v>30.920999999999999</v>
      </c>
      <c r="S116">
        <v>37.436999999999998</v>
      </c>
      <c r="T116">
        <v>44.146999999999998</v>
      </c>
    </row>
    <row r="117" spans="1:20">
      <c r="A117" s="4" t="s">
        <v>65</v>
      </c>
      <c r="B117" s="4">
        <v>2022</v>
      </c>
      <c r="C117" s="5">
        <v>44672</v>
      </c>
      <c r="D117" s="4" t="s">
        <v>66</v>
      </c>
      <c r="E117" s="42" t="s">
        <v>21</v>
      </c>
      <c r="F117" s="40" t="s">
        <v>21</v>
      </c>
      <c r="G117" t="s">
        <v>75</v>
      </c>
      <c r="H117" t="s">
        <v>783</v>
      </c>
      <c r="I117" t="s">
        <v>74</v>
      </c>
      <c r="J117" t="s">
        <v>132</v>
      </c>
      <c r="K117" s="44">
        <f>(C117-VLOOKUP(H117,Riders!$A$2:$C$1999,2,FALSE))/365</f>
        <v>21.263013698630136</v>
      </c>
      <c r="L117" s="44">
        <f>(C117-VLOOKUP(I117,Riders!$A$2:$C$1999,2,FALSE))/365</f>
        <v>19.67945205479452</v>
      </c>
      <c r="M117" s="44">
        <f>(C117-VLOOKUP(J117,Riders!$A$2:$C$1999,2,FALSE))/365</f>
        <v>22.789041095890411</v>
      </c>
      <c r="N117">
        <v>8</v>
      </c>
      <c r="O117">
        <v>11.042</v>
      </c>
      <c r="P117">
        <v>18.045000000000002</v>
      </c>
      <c r="Q117">
        <v>24.431999999999999</v>
      </c>
      <c r="R117">
        <v>30.867000000000001</v>
      </c>
      <c r="S117">
        <v>37.448</v>
      </c>
      <c r="T117">
        <v>44.281999999999996</v>
      </c>
    </row>
    <row r="118" spans="1:20">
      <c r="A118" s="4" t="s">
        <v>65</v>
      </c>
      <c r="B118" s="4">
        <v>2022</v>
      </c>
      <c r="C118" s="5">
        <v>44672</v>
      </c>
      <c r="D118" s="4" t="s">
        <v>66</v>
      </c>
      <c r="E118" s="42" t="s">
        <v>21</v>
      </c>
      <c r="F118" s="70" t="s">
        <v>21</v>
      </c>
      <c r="G118" t="s">
        <v>42</v>
      </c>
      <c r="H118" t="s">
        <v>181</v>
      </c>
      <c r="I118" t="s">
        <v>471</v>
      </c>
      <c r="J118" t="s">
        <v>41</v>
      </c>
      <c r="K118" s="44">
        <f>(C118-VLOOKUP(H118,Riders!$A$2:$C$1999,2,FALSE))/365</f>
        <v>23.720547945205478</v>
      </c>
      <c r="L118" s="44">
        <f>(C118-VLOOKUP(I118,Riders!$A$2:$C$1999,2,FALSE))/365</f>
        <v>23.517808219178082</v>
      </c>
      <c r="M118" s="44">
        <f>(C118-VLOOKUP(J118,Riders!$A$2:$C$1999,2,FALSE))/365</f>
        <v>29.216438356164385</v>
      </c>
      <c r="N118">
        <v>9</v>
      </c>
      <c r="O118">
        <v>11.066000000000001</v>
      </c>
      <c r="P118">
        <v>17.895</v>
      </c>
      <c r="Q118">
        <v>24.273</v>
      </c>
      <c r="R118">
        <v>30.699000000000002</v>
      </c>
      <c r="S118">
        <v>37.387999999999998</v>
      </c>
      <c r="T118">
        <v>44.344000000000001</v>
      </c>
    </row>
    <row r="119" spans="1:20">
      <c r="A119" s="4" t="s">
        <v>65</v>
      </c>
      <c r="B119" s="4">
        <v>2022</v>
      </c>
      <c r="C119" s="5">
        <v>44672</v>
      </c>
      <c r="D119" s="4" t="s">
        <v>66</v>
      </c>
      <c r="E119" s="42" t="s">
        <v>21</v>
      </c>
      <c r="F119" s="70" t="s">
        <v>21</v>
      </c>
      <c r="G119" t="s">
        <v>44</v>
      </c>
      <c r="H119" t="s">
        <v>43</v>
      </c>
      <c r="I119" t="s">
        <v>100</v>
      </c>
      <c r="J119" t="s">
        <v>50</v>
      </c>
      <c r="K119" s="44">
        <f>(C119-VLOOKUP(H119,Riders!$A$2:$C$1999,2,FALSE))/365</f>
        <v>21.572602739726026</v>
      </c>
      <c r="L119" s="44">
        <f>(C119-VLOOKUP(I119,Riders!$A$2:$C$1999,2,FALSE))/365</f>
        <v>23.495890410958904</v>
      </c>
      <c r="M119" s="44">
        <f>(C119-VLOOKUP(J119,Riders!$A$2:$C$1999,2,FALSE))/365</f>
        <v>27.772602739726029</v>
      </c>
      <c r="N119">
        <v>10</v>
      </c>
      <c r="O119">
        <v>11.356999999999999</v>
      </c>
      <c r="P119">
        <v>18.257999999999999</v>
      </c>
      <c r="Q119">
        <v>24.754000000000001</v>
      </c>
      <c r="R119">
        <v>31.206</v>
      </c>
      <c r="S119">
        <v>37.753999999999998</v>
      </c>
      <c r="T119">
        <v>44.503999999999998</v>
      </c>
    </row>
    <row r="120" spans="1:20">
      <c r="A120" s="4" t="s">
        <v>65</v>
      </c>
      <c r="B120" s="4">
        <v>2022</v>
      </c>
      <c r="C120" s="5">
        <v>44672</v>
      </c>
      <c r="D120" s="4" t="s">
        <v>66</v>
      </c>
      <c r="E120" s="42" t="s">
        <v>21</v>
      </c>
      <c r="F120" s="70" t="s">
        <v>21</v>
      </c>
      <c r="G120" t="s">
        <v>52</v>
      </c>
      <c r="H120" t="s">
        <v>51</v>
      </c>
      <c r="I120" t="s">
        <v>76</v>
      </c>
      <c r="J120" t="s">
        <v>93</v>
      </c>
      <c r="K120" s="44">
        <f>(C120-VLOOKUP(H120,Riders!$A$2:$C$1999,2,FALSE))/365</f>
        <v>24.397260273972602</v>
      </c>
      <c r="L120" s="44">
        <f>(C120-VLOOKUP(I120,Riders!$A$2:$C$1999,2,FALSE))/365</f>
        <v>21.139726027397259</v>
      </c>
      <c r="M120" s="44">
        <f>(C120-VLOOKUP(J120,Riders!$A$2:$C$1999,2,FALSE))/365</f>
        <v>26.419178082191781</v>
      </c>
      <c r="N120">
        <v>11</v>
      </c>
      <c r="O120">
        <v>11.441000000000001</v>
      </c>
      <c r="P120">
        <v>18.395</v>
      </c>
      <c r="Q120">
        <v>24.837</v>
      </c>
      <c r="R120">
        <v>31.276</v>
      </c>
      <c r="S120">
        <v>37.944000000000003</v>
      </c>
      <c r="T120">
        <v>44.838000000000001</v>
      </c>
    </row>
    <row r="121" spans="1:20">
      <c r="A121" s="4" t="s">
        <v>65</v>
      </c>
      <c r="B121" s="4">
        <v>2022</v>
      </c>
      <c r="C121" s="5">
        <v>44672</v>
      </c>
      <c r="D121" s="4" t="s">
        <v>66</v>
      </c>
      <c r="E121" s="42" t="s">
        <v>21</v>
      </c>
      <c r="F121" s="70" t="s">
        <v>21</v>
      </c>
      <c r="G121" t="s">
        <v>61</v>
      </c>
      <c r="H121" t="s">
        <v>60</v>
      </c>
      <c r="I121" t="s">
        <v>71</v>
      </c>
      <c r="J121" t="s">
        <v>558</v>
      </c>
      <c r="K121" s="44">
        <f>(C121-VLOOKUP(H121,Riders!$A$2:$C$1999,2,FALSE))/365</f>
        <v>18.597260273972601</v>
      </c>
      <c r="L121" s="44">
        <f>(C121-VLOOKUP(I121,Riders!$A$2:$C$1999,2,FALSE))/365</f>
        <v>19.843835616438355</v>
      </c>
      <c r="M121" s="44">
        <f>(C121-VLOOKUP(J121,Riders!$A$2:$C$1999,2,FALSE))/365</f>
        <v>20.221917808219178</v>
      </c>
      <c r="N121">
        <v>12</v>
      </c>
      <c r="O121">
        <v>11.044</v>
      </c>
      <c r="P121">
        <v>17.922000000000001</v>
      </c>
      <c r="Q121">
        <v>24.78</v>
      </c>
      <c r="R121">
        <v>31.417000000000002</v>
      </c>
      <c r="S121">
        <v>38.030999999999999</v>
      </c>
      <c r="T121">
        <v>44.848999999999997</v>
      </c>
    </row>
    <row r="122" spans="1:20">
      <c r="A122" s="4" t="s">
        <v>65</v>
      </c>
      <c r="B122" s="4">
        <v>2022</v>
      </c>
      <c r="C122" s="5">
        <v>44672</v>
      </c>
      <c r="D122" s="4" t="s">
        <v>66</v>
      </c>
      <c r="E122" s="42" t="s">
        <v>21</v>
      </c>
      <c r="F122" s="70" t="s">
        <v>21</v>
      </c>
      <c r="G122" t="s">
        <v>27</v>
      </c>
      <c r="H122" t="s">
        <v>784</v>
      </c>
      <c r="I122" t="s">
        <v>550</v>
      </c>
      <c r="J122" t="s">
        <v>26</v>
      </c>
      <c r="K122" s="44" t="e">
        <f>(C122-VLOOKUP(H122,Riders!$A$2:$C$1999,2,FALSE))/365</f>
        <v>#N/A</v>
      </c>
      <c r="L122" s="44">
        <f>(C122-VLOOKUP(I122,Riders!$A$2:$C$1999,2,FALSE))/365</f>
        <v>20.112328767123287</v>
      </c>
      <c r="M122" s="44">
        <f>(C122-VLOOKUP(J122,Riders!$A$2:$C$1999,2,FALSE))/365</f>
        <v>24.578082191780823</v>
      </c>
      <c r="N122">
        <v>13</v>
      </c>
      <c r="O122">
        <v>10.839</v>
      </c>
      <c r="P122">
        <v>17.655999999999999</v>
      </c>
      <c r="Q122">
        <v>24.332000000000001</v>
      </c>
      <c r="R122">
        <v>30.846</v>
      </c>
      <c r="S122">
        <v>37.747</v>
      </c>
      <c r="T122">
        <v>44.853999999999999</v>
      </c>
    </row>
    <row r="123" spans="1:20">
      <c r="A123" s="4" t="s">
        <v>65</v>
      </c>
      <c r="B123" s="4">
        <v>2022</v>
      </c>
      <c r="C123" s="5">
        <v>44672</v>
      </c>
      <c r="D123" s="4" t="s">
        <v>66</v>
      </c>
      <c r="E123" s="42" t="s">
        <v>21</v>
      </c>
      <c r="F123" s="70" t="s">
        <v>21</v>
      </c>
      <c r="G123" t="s">
        <v>142</v>
      </c>
      <c r="H123" t="s">
        <v>157</v>
      </c>
      <c r="I123" t="s">
        <v>141</v>
      </c>
      <c r="J123" t="s">
        <v>179</v>
      </c>
      <c r="K123" s="44">
        <f>(C123-VLOOKUP(H123,Riders!$A$2:$C$1999,2,FALSE))/365</f>
        <v>32.131506849315066</v>
      </c>
      <c r="L123" s="44">
        <f>(C123-VLOOKUP(I123,Riders!$A$2:$C$1999,2,FALSE))/365</f>
        <v>28.293150684931508</v>
      </c>
      <c r="M123" s="44">
        <f>(C123-VLOOKUP(J123,Riders!$A$2:$C$1999,2,FALSE))/365</f>
        <v>20.506849315068493</v>
      </c>
      <c r="N123">
        <v>14</v>
      </c>
      <c r="O123">
        <v>10.948</v>
      </c>
      <c r="P123">
        <v>17.792000000000002</v>
      </c>
      <c r="Q123">
        <v>24.946000000000002</v>
      </c>
      <c r="R123">
        <v>31.49</v>
      </c>
      <c r="S123">
        <v>38.122999999999998</v>
      </c>
      <c r="T123">
        <v>44.942</v>
      </c>
    </row>
    <row r="124" spans="1:20">
      <c r="A124" s="4" t="s">
        <v>65</v>
      </c>
      <c r="B124" s="4">
        <v>2022</v>
      </c>
      <c r="C124" s="5">
        <v>44672</v>
      </c>
      <c r="D124" s="4" t="s">
        <v>66</v>
      </c>
      <c r="E124" s="42" t="s">
        <v>21</v>
      </c>
      <c r="F124" s="70" t="s">
        <v>21</v>
      </c>
      <c r="G124" t="s">
        <v>37</v>
      </c>
      <c r="H124" t="s">
        <v>165</v>
      </c>
      <c r="I124" t="s">
        <v>36</v>
      </c>
      <c r="J124" t="s">
        <v>59</v>
      </c>
      <c r="K124" s="44">
        <f>(C124-VLOOKUP(H124,Riders!$A$2:$C$1999,2,FALSE))/365</f>
        <v>20.843835616438355</v>
      </c>
      <c r="L124" s="44">
        <f>(C124-VLOOKUP(I124,Riders!$A$2:$C$1999,2,FALSE))/365</f>
        <v>23.915068493150685</v>
      </c>
      <c r="M124" s="44">
        <f>(C124-VLOOKUP(J124,Riders!$A$2:$C$1999,2,FALSE))/365</f>
        <v>28.44109589041096</v>
      </c>
      <c r="N124">
        <v>15</v>
      </c>
      <c r="O124">
        <v>11.082000000000001</v>
      </c>
      <c r="P124">
        <v>18.03</v>
      </c>
      <c r="Q124">
        <v>24.437000000000001</v>
      </c>
      <c r="R124">
        <v>31.05</v>
      </c>
      <c r="S124">
        <v>37.942999999999998</v>
      </c>
      <c r="T124">
        <v>45.143999999999998</v>
      </c>
    </row>
    <row r="125" spans="1:20">
      <c r="A125" s="4" t="s">
        <v>65</v>
      </c>
      <c r="B125" s="4">
        <v>2022</v>
      </c>
      <c r="C125" s="5">
        <v>44672</v>
      </c>
      <c r="D125" s="4" t="s">
        <v>66</v>
      </c>
      <c r="E125" s="42" t="s">
        <v>21</v>
      </c>
      <c r="F125" s="70" t="s">
        <v>21</v>
      </c>
      <c r="G125" t="s">
        <v>82</v>
      </c>
      <c r="H125" t="s">
        <v>81</v>
      </c>
      <c r="I125" t="s">
        <v>83</v>
      </c>
      <c r="J125" t="s">
        <v>171</v>
      </c>
      <c r="K125" s="44">
        <f>(C125-VLOOKUP(H125,Riders!$A$2:$C$1999,2,FALSE))/365</f>
        <v>20.463013698630139</v>
      </c>
      <c r="L125" s="44">
        <f>(C125-VLOOKUP(I125,Riders!$A$2:$C$1999,2,FALSE))/365</f>
        <v>28.715068493150685</v>
      </c>
      <c r="M125" s="44">
        <f>(C125-VLOOKUP(J125,Riders!$A$2:$C$1999,2,FALSE))/365</f>
        <v>31.82191780821918</v>
      </c>
      <c r="N125">
        <v>16</v>
      </c>
      <c r="O125">
        <v>11.725</v>
      </c>
      <c r="P125">
        <v>18.844999999999999</v>
      </c>
      <c r="Q125">
        <v>25.204000000000001</v>
      </c>
      <c r="R125">
        <v>31.626999999999999</v>
      </c>
      <c r="S125">
        <v>38.497</v>
      </c>
      <c r="T125">
        <v>45.805999999999997</v>
      </c>
    </row>
    <row r="126" spans="1:20">
      <c r="A126" s="4" t="s">
        <v>65</v>
      </c>
      <c r="B126" s="4">
        <v>2022</v>
      </c>
      <c r="C126" s="5">
        <v>44672</v>
      </c>
      <c r="D126" s="4" t="s">
        <v>66</v>
      </c>
      <c r="E126" s="42" t="s">
        <v>91</v>
      </c>
      <c r="F126">
        <v>1</v>
      </c>
      <c r="G126" t="s">
        <v>23</v>
      </c>
      <c r="H126" t="s">
        <v>295</v>
      </c>
      <c r="I126" t="s">
        <v>92</v>
      </c>
      <c r="J126" t="s">
        <v>549</v>
      </c>
      <c r="K126" s="44">
        <f>(C126-VLOOKUP(H126,Riders!$A$2:$C$1999,2,FALSE))/365</f>
        <v>24.372602739726027</v>
      </c>
      <c r="L126" s="44">
        <f>(C126-VLOOKUP(I126,Riders!$A$2:$C$1999,2,FALSE))/365</f>
        <v>25.12054794520548</v>
      </c>
      <c r="M126" s="44">
        <f>(C126-VLOOKUP(J126,Riders!$A$2:$C$1999,2,FALSE))/365</f>
        <v>33.638356164383559</v>
      </c>
      <c r="N126">
        <v>1</v>
      </c>
      <c r="O126">
        <v>10.839</v>
      </c>
      <c r="P126">
        <v>17.614000000000001</v>
      </c>
      <c r="Q126">
        <v>23.736000000000001</v>
      </c>
      <c r="R126">
        <v>29.821999999999999</v>
      </c>
      <c r="S126">
        <v>36.259</v>
      </c>
      <c r="T126">
        <v>43.018999999999998</v>
      </c>
    </row>
    <row r="127" spans="1:20">
      <c r="A127" s="4" t="s">
        <v>65</v>
      </c>
      <c r="B127" s="4">
        <v>2022</v>
      </c>
      <c r="C127" s="5">
        <v>44672</v>
      </c>
      <c r="D127" s="4" t="s">
        <v>66</v>
      </c>
      <c r="E127" s="42" t="s">
        <v>91</v>
      </c>
      <c r="F127">
        <v>1</v>
      </c>
      <c r="G127" t="s">
        <v>113</v>
      </c>
      <c r="H127" t="s">
        <v>112</v>
      </c>
      <c r="I127" t="s">
        <v>137</v>
      </c>
      <c r="J127" t="s">
        <v>125</v>
      </c>
      <c r="K127" s="44">
        <f>(C127-VLOOKUP(H127,Riders!$A$2:$C$1999,2,FALSE))/365</f>
        <v>25.010958904109589</v>
      </c>
      <c r="L127" s="44">
        <f>(C127-VLOOKUP(I127,Riders!$A$2:$C$1999,2,FALSE))/365</f>
        <v>22.147945205479452</v>
      </c>
      <c r="M127" s="44">
        <f>(C127-VLOOKUP(J127,Riders!$A$2:$C$1999,2,FALSE))/365</f>
        <v>25.197260273972603</v>
      </c>
      <c r="N127">
        <v>2</v>
      </c>
      <c r="O127">
        <v>10.727</v>
      </c>
      <c r="P127">
        <v>17.567</v>
      </c>
      <c r="Q127">
        <v>23.777000000000001</v>
      </c>
      <c r="R127">
        <v>30.138000000000002</v>
      </c>
      <c r="S127">
        <v>36.543999999999997</v>
      </c>
      <c r="T127">
        <v>43.317999999999998</v>
      </c>
    </row>
    <row r="128" spans="1:20">
      <c r="A128" s="4" t="s">
        <v>65</v>
      </c>
      <c r="B128" s="4">
        <v>2022</v>
      </c>
      <c r="C128" s="5">
        <v>44672</v>
      </c>
      <c r="D128" s="4" t="s">
        <v>66</v>
      </c>
      <c r="E128" s="42" t="s">
        <v>91</v>
      </c>
      <c r="F128">
        <v>2</v>
      </c>
      <c r="G128" t="s">
        <v>46</v>
      </c>
      <c r="H128" t="s">
        <v>782</v>
      </c>
      <c r="I128" t="s">
        <v>45</v>
      </c>
      <c r="J128" t="s">
        <v>173</v>
      </c>
      <c r="K128" s="44">
        <f>(C128-VLOOKUP(H128,Riders!$A$2:$C$1999,2,FALSE))/365</f>
        <v>34.947945205479449</v>
      </c>
      <c r="L128" s="44">
        <f>(C128-VLOOKUP(I128,Riders!$A$2:$C$1999,2,FALSE))/365</f>
        <v>26.17808219178082</v>
      </c>
      <c r="M128" s="44">
        <f>(C128-VLOOKUP(J128,Riders!$A$2:$C$1999,2,FALSE))/365</f>
        <v>22.657534246575342</v>
      </c>
      <c r="N128">
        <v>1</v>
      </c>
      <c r="O128">
        <v>10.971</v>
      </c>
      <c r="P128">
        <v>17.899999999999999</v>
      </c>
      <c r="Q128">
        <v>24.298999999999999</v>
      </c>
      <c r="R128">
        <v>30.744</v>
      </c>
      <c r="S128">
        <v>37.229999999999997</v>
      </c>
      <c r="T128">
        <v>43.905999999999999</v>
      </c>
    </row>
    <row r="129" spans="1:20">
      <c r="A129" s="4" t="s">
        <v>65</v>
      </c>
      <c r="B129" s="4">
        <v>2022</v>
      </c>
      <c r="C129" s="5">
        <v>44672</v>
      </c>
      <c r="D129" s="4" t="s">
        <v>66</v>
      </c>
      <c r="E129" s="42" t="s">
        <v>91</v>
      </c>
      <c r="F129">
        <v>2</v>
      </c>
      <c r="G129" t="s">
        <v>29</v>
      </c>
      <c r="H129" t="s">
        <v>28</v>
      </c>
      <c r="I129" t="s">
        <v>68</v>
      </c>
      <c r="J129" t="s">
        <v>551</v>
      </c>
      <c r="K129" s="44">
        <f>(C129-VLOOKUP(H129,Riders!$A$2:$C$1999,2,FALSE))/365</f>
        <v>26.342465753424658</v>
      </c>
      <c r="L129" s="44">
        <f>(C129-VLOOKUP(I129,Riders!$A$2:$C$1999,2,FALSE))/365</f>
        <v>32.073972602739723</v>
      </c>
      <c r="M129" s="44">
        <f>(C129-VLOOKUP(J129,Riders!$A$2:$C$1999,2,FALSE))/365</f>
        <v>23.873972602739727</v>
      </c>
      <c r="N129">
        <v>2</v>
      </c>
      <c r="O129">
        <v>10.76</v>
      </c>
      <c r="P129">
        <v>17.54</v>
      </c>
      <c r="Q129">
        <v>23.856000000000002</v>
      </c>
      <c r="R129">
        <v>30.149000000000001</v>
      </c>
      <c r="S129">
        <v>37.317</v>
      </c>
      <c r="T129">
        <v>44.247</v>
      </c>
    </row>
    <row r="130" spans="1:20">
      <c r="A130" s="4" t="s">
        <v>65</v>
      </c>
      <c r="B130" s="4">
        <v>2022</v>
      </c>
      <c r="C130" s="5">
        <v>44672</v>
      </c>
      <c r="D130" s="4" t="s">
        <v>66</v>
      </c>
      <c r="E130" s="42" t="s">
        <v>91</v>
      </c>
      <c r="F130" s="46">
        <v>3</v>
      </c>
      <c r="G130" t="s">
        <v>27</v>
      </c>
      <c r="H130" t="s">
        <v>781</v>
      </c>
      <c r="I130" t="s">
        <v>96</v>
      </c>
      <c r="J130" t="s">
        <v>99</v>
      </c>
      <c r="K130" s="44">
        <f>(C130-VLOOKUP(H130,Riders!$A$2:$C$1999,2,FALSE))/365</f>
        <v>21.673972602739727</v>
      </c>
      <c r="L130" s="44">
        <f>(C130-VLOOKUP(I130,Riders!$A$2:$C$1999,2,FALSE))/365</f>
        <v>23.263013698630136</v>
      </c>
      <c r="M130" s="44">
        <f>(C130-VLOOKUP(J130,Riders!$A$2:$C$1999,2,FALSE))/365</f>
        <v>25.024657534246575</v>
      </c>
      <c r="N130">
        <v>1</v>
      </c>
      <c r="O130">
        <v>10.611000000000001</v>
      </c>
      <c r="P130">
        <v>17.427</v>
      </c>
      <c r="Q130">
        <v>23.751000000000001</v>
      </c>
      <c r="R130">
        <v>29.992000000000001</v>
      </c>
      <c r="S130">
        <v>36.264000000000003</v>
      </c>
      <c r="T130">
        <v>42.661000000000001</v>
      </c>
    </row>
    <row r="131" spans="1:20">
      <c r="A131" s="4" t="s">
        <v>65</v>
      </c>
      <c r="B131" s="4">
        <v>2022</v>
      </c>
      <c r="C131" s="5">
        <v>44672</v>
      </c>
      <c r="D131" s="4" t="s">
        <v>66</v>
      </c>
      <c r="E131" s="42" t="s">
        <v>91</v>
      </c>
      <c r="F131" s="46">
        <v>3</v>
      </c>
      <c r="G131" t="s">
        <v>33</v>
      </c>
      <c r="H131" t="s">
        <v>47</v>
      </c>
      <c r="I131" t="s">
        <v>176</v>
      </c>
      <c r="J131" t="s">
        <v>134</v>
      </c>
      <c r="K131" s="44">
        <f>(C131-VLOOKUP(H131,Riders!$A$2:$C$1999,2,FALSE))/365</f>
        <v>25.394520547945206</v>
      </c>
      <c r="L131" s="44" t="e">
        <f>(C131-VLOOKUP(I131,Riders!$A$2:$C$1999,2,FALSE))/365</f>
        <v>#N/A</v>
      </c>
      <c r="M131" s="44">
        <f>(C131-VLOOKUP(J131,Riders!$A$2:$C$1999,2,FALSE))/365</f>
        <v>22.515068493150686</v>
      </c>
      <c r="N131">
        <v>2</v>
      </c>
      <c r="O131">
        <v>11.353999999999999</v>
      </c>
      <c r="P131">
        <v>18.312999999999999</v>
      </c>
      <c r="Q131">
        <v>24.663</v>
      </c>
      <c r="R131">
        <v>30.960999999999999</v>
      </c>
      <c r="S131">
        <v>37.405000000000001</v>
      </c>
      <c r="T131">
        <v>44.015999999999998</v>
      </c>
    </row>
    <row r="132" spans="1:20">
      <c r="A132" s="4" t="s">
        <v>65</v>
      </c>
      <c r="B132" s="4">
        <v>2022</v>
      </c>
      <c r="C132" s="5">
        <v>44672</v>
      </c>
      <c r="D132" s="4" t="s">
        <v>66</v>
      </c>
      <c r="E132" s="42" t="s">
        <v>91</v>
      </c>
      <c r="F132" s="46">
        <v>4</v>
      </c>
      <c r="G132" t="s">
        <v>102</v>
      </c>
      <c r="H132" t="s">
        <v>114</v>
      </c>
      <c r="I132" t="s">
        <v>238</v>
      </c>
      <c r="J132" t="s">
        <v>101</v>
      </c>
      <c r="K132" s="44">
        <f>(C132-VLOOKUP(H132,Riders!$A$2:$C$1999,2,FALSE))/365</f>
        <v>22.194520547945206</v>
      </c>
      <c r="L132" s="44">
        <f>(C132-VLOOKUP(I132,Riders!$A$2:$C$1999,2,FALSE))/365</f>
        <v>21.873972602739727</v>
      </c>
      <c r="M132" s="44">
        <f>(C132-VLOOKUP(J132,Riders!$A$2:$C$1999,2,FALSE))/365</f>
        <v>23.027397260273972</v>
      </c>
      <c r="N132">
        <v>1</v>
      </c>
      <c r="O132">
        <v>10.824</v>
      </c>
      <c r="P132">
        <v>17.552</v>
      </c>
      <c r="Q132">
        <v>23.640999999999998</v>
      </c>
      <c r="R132">
        <v>29.812999999999999</v>
      </c>
      <c r="S132">
        <v>36.075000000000003</v>
      </c>
      <c r="T132">
        <v>42.515999999999998</v>
      </c>
    </row>
    <row r="133" spans="1:20">
      <c r="A133" s="4" t="s">
        <v>65</v>
      </c>
      <c r="B133" s="4">
        <v>2022</v>
      </c>
      <c r="C133" s="5">
        <v>44672</v>
      </c>
      <c r="D133" s="4" t="s">
        <v>66</v>
      </c>
      <c r="E133" s="42" t="s">
        <v>91</v>
      </c>
      <c r="F133" s="46">
        <v>4</v>
      </c>
      <c r="G133" t="s">
        <v>75</v>
      </c>
      <c r="H133" t="s">
        <v>783</v>
      </c>
      <c r="I133" t="s">
        <v>74</v>
      </c>
      <c r="J133" t="s">
        <v>132</v>
      </c>
      <c r="K133" s="44">
        <f>(C133-VLOOKUP(H133,Riders!$A$2:$C$1999,2,FALSE))/365</f>
        <v>21.263013698630136</v>
      </c>
      <c r="L133" s="44">
        <f>(C133-VLOOKUP(I133,Riders!$A$2:$C$1999,2,FALSE))/365</f>
        <v>19.67945205479452</v>
      </c>
      <c r="M133" s="44">
        <f>(C133-VLOOKUP(J133,Riders!$A$2:$C$1999,2,FALSE))/365</f>
        <v>22.789041095890411</v>
      </c>
      <c r="N133">
        <v>2</v>
      </c>
      <c r="O133">
        <v>10.994</v>
      </c>
      <c r="P133">
        <v>17.963000000000001</v>
      </c>
      <c r="Q133">
        <v>24.338999999999999</v>
      </c>
      <c r="R133">
        <v>30.742999999999999</v>
      </c>
      <c r="S133">
        <v>37.289000000000001</v>
      </c>
      <c r="T133">
        <v>44.103000000000002</v>
      </c>
    </row>
    <row r="134" spans="1:20">
      <c r="A134" s="4" t="s">
        <v>65</v>
      </c>
      <c r="B134" s="4">
        <v>2022</v>
      </c>
      <c r="C134" s="5">
        <v>44672</v>
      </c>
      <c r="D134" s="4" t="s">
        <v>66</v>
      </c>
      <c r="E134" s="42" t="s">
        <v>64</v>
      </c>
      <c r="F134" s="46" t="s">
        <v>541</v>
      </c>
      <c r="G134" t="s">
        <v>102</v>
      </c>
      <c r="H134" t="s">
        <v>114</v>
      </c>
      <c r="I134" t="s">
        <v>238</v>
      </c>
      <c r="J134" t="s">
        <v>101</v>
      </c>
      <c r="K134" s="44">
        <f>(C134-VLOOKUP(H134,Riders!$A$2:$C$1999,2,FALSE))/365</f>
        <v>22.194520547945206</v>
      </c>
      <c r="L134" s="44">
        <f>(C134-VLOOKUP(I134,Riders!$A$2:$C$1999,2,FALSE))/365</f>
        <v>21.873972602739727</v>
      </c>
      <c r="M134" s="44">
        <f>(C134-VLOOKUP(J134,Riders!$A$2:$C$1999,2,FALSE))/365</f>
        <v>23.027397260273972</v>
      </c>
      <c r="N134">
        <v>1</v>
      </c>
      <c r="O134">
        <v>10.61</v>
      </c>
      <c r="P134">
        <v>17.277999999999999</v>
      </c>
      <c r="Q134">
        <v>23.492000000000001</v>
      </c>
      <c r="R134">
        <v>29.683</v>
      </c>
      <c r="S134">
        <v>35.978000000000002</v>
      </c>
      <c r="T134">
        <v>42.531999999999996</v>
      </c>
    </row>
    <row r="135" spans="1:20">
      <c r="A135" s="4" t="s">
        <v>65</v>
      </c>
      <c r="B135" s="4">
        <v>2022</v>
      </c>
      <c r="C135" s="5">
        <v>44672</v>
      </c>
      <c r="D135" s="4" t="s">
        <v>66</v>
      </c>
      <c r="E135" s="42" t="s">
        <v>64</v>
      </c>
      <c r="F135" s="46" t="s">
        <v>541</v>
      </c>
      <c r="G135" t="s">
        <v>27</v>
      </c>
      <c r="H135" t="s">
        <v>781</v>
      </c>
      <c r="I135" t="s">
        <v>96</v>
      </c>
      <c r="J135" t="s">
        <v>99</v>
      </c>
      <c r="K135" s="44">
        <f>(C135-VLOOKUP(H135,Riders!$A$2:$C$1999,2,FALSE))/365</f>
        <v>21.673972602739727</v>
      </c>
      <c r="L135" s="44">
        <f>(C135-VLOOKUP(I135,Riders!$A$2:$C$1999,2,FALSE))/365</f>
        <v>23.263013698630136</v>
      </c>
      <c r="M135" s="44">
        <f>(C135-VLOOKUP(J135,Riders!$A$2:$C$1999,2,FALSE))/365</f>
        <v>25.024657534246575</v>
      </c>
      <c r="N135">
        <v>2</v>
      </c>
      <c r="O135">
        <v>10.752000000000001</v>
      </c>
      <c r="P135">
        <v>17.547000000000001</v>
      </c>
      <c r="Q135">
        <v>23.79</v>
      </c>
      <c r="R135">
        <v>30.036000000000001</v>
      </c>
      <c r="S135">
        <v>36.264000000000003</v>
      </c>
      <c r="T135">
        <v>42.673000000000002</v>
      </c>
    </row>
    <row r="136" spans="1:20">
      <c r="A136" s="4" t="s">
        <v>65</v>
      </c>
      <c r="B136" s="4">
        <v>2022</v>
      </c>
      <c r="C136" s="5">
        <v>44672</v>
      </c>
      <c r="D136" s="4" t="s">
        <v>66</v>
      </c>
      <c r="E136" s="42" t="s">
        <v>64</v>
      </c>
      <c r="F136" s="46" t="s">
        <v>542</v>
      </c>
      <c r="G136" t="s">
        <v>23</v>
      </c>
      <c r="H136" t="s">
        <v>92</v>
      </c>
      <c r="I136" t="s">
        <v>549</v>
      </c>
      <c r="J136" t="s">
        <v>118</v>
      </c>
      <c r="K136" s="44">
        <f>(C136-VLOOKUP(H136,Riders!$A$2:$C$1999,2,FALSE))/365</f>
        <v>25.12054794520548</v>
      </c>
      <c r="L136" s="44">
        <f>(C136-VLOOKUP(I136,Riders!$A$2:$C$1999,2,FALSE))/365</f>
        <v>33.638356164383559</v>
      </c>
      <c r="M136" s="44">
        <f>(C136-VLOOKUP(J136,Riders!$A$2:$C$1999,2,FALSE))/365</f>
        <v>21.101369863013698</v>
      </c>
      <c r="N136">
        <v>3</v>
      </c>
      <c r="O136">
        <v>10.887</v>
      </c>
      <c r="P136">
        <v>17.695</v>
      </c>
      <c r="Q136">
        <v>23.896000000000001</v>
      </c>
      <c r="R136">
        <v>29.989000000000001</v>
      </c>
      <c r="S136">
        <v>36.497999999999998</v>
      </c>
      <c r="T136">
        <v>43.343000000000004</v>
      </c>
    </row>
    <row r="137" spans="1:20">
      <c r="A137" s="4" t="s">
        <v>65</v>
      </c>
      <c r="B137" s="4">
        <v>2022</v>
      </c>
      <c r="C137" s="5">
        <v>44672</v>
      </c>
      <c r="D137" s="4" t="s">
        <v>66</v>
      </c>
      <c r="E137" s="42" t="s">
        <v>64</v>
      </c>
      <c r="F137" s="46" t="s">
        <v>542</v>
      </c>
      <c r="G137" t="s">
        <v>46</v>
      </c>
      <c r="H137" t="s">
        <v>782</v>
      </c>
      <c r="I137" t="s">
        <v>173</v>
      </c>
      <c r="J137" t="s">
        <v>167</v>
      </c>
      <c r="K137" s="44">
        <f>(C137-VLOOKUP(H137,Riders!$A$2:$C$1999,2,FALSE))/365</f>
        <v>34.947945205479449</v>
      </c>
      <c r="L137" s="44">
        <f>(C137-VLOOKUP(I137,Riders!$A$2:$C$1999,2,FALSE))/365</f>
        <v>22.657534246575342</v>
      </c>
      <c r="M137" s="44">
        <f>(C137-VLOOKUP(J137,Riders!$A$2:$C$1999,2,FALSE))/365</f>
        <v>32.304109589041097</v>
      </c>
      <c r="N137">
        <v>4</v>
      </c>
      <c r="O137">
        <v>10.959</v>
      </c>
      <c r="P137">
        <v>17.890999999999998</v>
      </c>
      <c r="Q137">
        <v>24.315999999999999</v>
      </c>
      <c r="R137">
        <v>30.93</v>
      </c>
      <c r="S137">
        <v>37.701000000000001</v>
      </c>
      <c r="T137">
        <v>44.558</v>
      </c>
    </row>
    <row r="138" spans="1:20">
      <c r="A138" s="4" t="s">
        <v>182</v>
      </c>
      <c r="B138" s="4">
        <v>2021</v>
      </c>
      <c r="C138" s="5">
        <v>44489</v>
      </c>
      <c r="D138" s="4" t="s">
        <v>20</v>
      </c>
      <c r="E138" s="42" t="s">
        <v>21</v>
      </c>
      <c r="F138" s="40" t="s">
        <v>21</v>
      </c>
      <c r="G138" t="str">
        <f>VLOOKUP(J138,Riders!$A$2:$D$364,4,FALSE)</f>
        <v>NED</v>
      </c>
      <c r="H138" t="s">
        <v>22</v>
      </c>
      <c r="I138" t="s">
        <v>92</v>
      </c>
      <c r="J138" t="s">
        <v>549</v>
      </c>
      <c r="K138" s="44">
        <f>(C138-VLOOKUP(H138,Riders!$A$2:$C$1999,2,FALSE))/365</f>
        <v>28.616438356164384</v>
      </c>
      <c r="L138" s="44">
        <f>(C138-VLOOKUP(I138,Riders!$A$2:$C$1999,2,FALSE))/365</f>
        <v>24.61917808219178</v>
      </c>
      <c r="M138" s="44">
        <f>(C138-VLOOKUP(J138,Riders!$A$2:$C$1999,2,FALSE))/365</f>
        <v>33.136986301369866</v>
      </c>
      <c r="N138">
        <v>1</v>
      </c>
      <c r="O138">
        <v>10.782</v>
      </c>
      <c r="P138">
        <v>17.478000000000002</v>
      </c>
      <c r="Q138">
        <v>23.731000000000002</v>
      </c>
      <c r="R138">
        <v>29.928000000000001</v>
      </c>
      <c r="S138">
        <v>36.22</v>
      </c>
      <c r="T138">
        <v>42.69</v>
      </c>
    </row>
    <row r="139" spans="1:20">
      <c r="A139" s="4" t="s">
        <v>182</v>
      </c>
      <c r="B139" s="4">
        <v>2021</v>
      </c>
      <c r="C139" s="5">
        <v>44489</v>
      </c>
      <c r="D139" s="4" t="s">
        <v>20</v>
      </c>
      <c r="E139" s="42" t="s">
        <v>21</v>
      </c>
      <c r="F139" s="70" t="s">
        <v>21</v>
      </c>
      <c r="G139" t="s">
        <v>27</v>
      </c>
      <c r="H139" t="s">
        <v>781</v>
      </c>
      <c r="I139" t="s">
        <v>96</v>
      </c>
      <c r="J139" t="s">
        <v>99</v>
      </c>
      <c r="K139" s="44">
        <f>(C139-VLOOKUP(H139,Riders!$A$2:$C$1999,2,FALSE))/365</f>
        <v>21.172602739726027</v>
      </c>
      <c r="L139" s="44">
        <f>(C139-VLOOKUP(I139,Riders!$A$2:$C$1999,2,FALSE))/365</f>
        <v>22.761643835616439</v>
      </c>
      <c r="M139" s="44">
        <f>(C139-VLOOKUP(J139,Riders!$A$2:$C$1999,2,FALSE))/365</f>
        <v>24.523287671232875</v>
      </c>
      <c r="N139">
        <v>2</v>
      </c>
      <c r="O139">
        <v>10.753</v>
      </c>
      <c r="P139">
        <v>17.542999999999999</v>
      </c>
      <c r="Q139">
        <v>23.744</v>
      </c>
      <c r="R139">
        <v>30.036999999999999</v>
      </c>
      <c r="S139">
        <v>36.395000000000003</v>
      </c>
      <c r="T139">
        <v>42.965000000000003</v>
      </c>
    </row>
    <row r="140" spans="1:20">
      <c r="A140" s="4" t="s">
        <v>182</v>
      </c>
      <c r="B140" s="4">
        <v>2021</v>
      </c>
      <c r="C140" s="5">
        <v>44489</v>
      </c>
      <c r="D140" s="4" t="s">
        <v>20</v>
      </c>
      <c r="E140" s="42" t="s">
        <v>21</v>
      </c>
      <c r="F140" s="70" t="s">
        <v>21</v>
      </c>
      <c r="G140" t="s">
        <v>29</v>
      </c>
      <c r="H140" t="s">
        <v>825</v>
      </c>
      <c r="I140" t="s">
        <v>68</v>
      </c>
      <c r="J140" t="s">
        <v>827</v>
      </c>
      <c r="K140" s="44" t="e">
        <f>(C140-VLOOKUP(H140,Riders!$A$2:$C$1999,2,FALSE))/365</f>
        <v>#N/A</v>
      </c>
      <c r="L140" s="44">
        <f>(C140-VLOOKUP(I140,Riders!$A$2:$C$1999,2,FALSE))/365</f>
        <v>31.572602739726026</v>
      </c>
      <c r="M140" s="44" t="e">
        <f>(C140-VLOOKUP(J140,Riders!$A$2:$C$1999,2,FALSE))/365</f>
        <v>#N/A</v>
      </c>
      <c r="N140">
        <v>3</v>
      </c>
      <c r="O140">
        <v>10.723000000000001</v>
      </c>
      <c r="P140">
        <v>17.545999999999999</v>
      </c>
      <c r="Q140">
        <v>23.802</v>
      </c>
      <c r="R140">
        <v>30.111000000000001</v>
      </c>
      <c r="S140">
        <v>36.585000000000001</v>
      </c>
      <c r="T140">
        <v>43.250999999999998</v>
      </c>
    </row>
    <row r="141" spans="1:20">
      <c r="A141" s="4" t="s">
        <v>182</v>
      </c>
      <c r="B141" s="4">
        <v>2021</v>
      </c>
      <c r="C141" s="5">
        <v>44489</v>
      </c>
      <c r="D141" s="4" t="s">
        <v>20</v>
      </c>
      <c r="E141" s="42" t="s">
        <v>21</v>
      </c>
      <c r="F141" s="70" t="s">
        <v>21</v>
      </c>
      <c r="G141" t="str">
        <f>VLOOKUP(J141,Riders!$A$2:$D$364,4,FALSE)</f>
        <v>GBR</v>
      </c>
      <c r="H141" t="s">
        <v>137</v>
      </c>
      <c r="I141" t="s">
        <v>125</v>
      </c>
      <c r="J141" t="s">
        <v>132</v>
      </c>
      <c r="K141" s="44">
        <f>(C141-VLOOKUP(H141,Riders!$A$2:$C$1999,2,FALSE))/365</f>
        <v>21.646575342465752</v>
      </c>
      <c r="L141" s="44">
        <f>(C141-VLOOKUP(I141,Riders!$A$2:$C$1999,2,FALSE))/365</f>
        <v>24.695890410958903</v>
      </c>
      <c r="M141" s="44">
        <f>(C141-VLOOKUP(J141,Riders!$A$2:$C$1999,2,FALSE))/365</f>
        <v>22.287671232876711</v>
      </c>
      <c r="N141">
        <v>4</v>
      </c>
      <c r="O141">
        <v>10.487</v>
      </c>
      <c r="P141">
        <v>17.289000000000001</v>
      </c>
      <c r="Q141">
        <v>23.616</v>
      </c>
      <c r="R141">
        <v>30.071999999999999</v>
      </c>
      <c r="S141">
        <v>36.649000000000001</v>
      </c>
      <c r="T141">
        <v>43.466999999999999</v>
      </c>
    </row>
    <row r="142" spans="1:20">
      <c r="A142" s="4" t="s">
        <v>182</v>
      </c>
      <c r="B142" s="4">
        <v>2021</v>
      </c>
      <c r="C142" s="5">
        <v>44489</v>
      </c>
      <c r="D142" s="4" t="s">
        <v>20</v>
      </c>
      <c r="E142" s="42" t="s">
        <v>21</v>
      </c>
      <c r="F142" s="70" t="s">
        <v>21</v>
      </c>
      <c r="G142" t="str">
        <f>VLOOKUP(J142,Riders!$A$2:$D$364,4,FALSE)</f>
        <v>RUS</v>
      </c>
      <c r="H142" t="s">
        <v>199</v>
      </c>
      <c r="I142" t="s">
        <v>801</v>
      </c>
      <c r="J142" t="s">
        <v>239</v>
      </c>
      <c r="K142" s="44">
        <f>(C142-VLOOKUP(H142,Riders!$A$2:$C$1999,2,FALSE))/365</f>
        <v>20.2</v>
      </c>
      <c r="L142" s="44">
        <f>(C142-VLOOKUP(I142,Riders!$A$2:$C$1999,2,FALSE))/365</f>
        <v>27.643835616438356</v>
      </c>
      <c r="M142" s="44">
        <f>(C142-VLOOKUP(J142,Riders!$A$2:$C$1999,2,FALSE))/365</f>
        <v>34.095890410958901</v>
      </c>
      <c r="N142">
        <v>5</v>
      </c>
      <c r="O142">
        <v>10.831</v>
      </c>
      <c r="P142">
        <v>17.634</v>
      </c>
      <c r="Q142">
        <v>23.981000000000002</v>
      </c>
      <c r="R142">
        <v>30.411999999999999</v>
      </c>
      <c r="S142">
        <v>36.985999999999997</v>
      </c>
      <c r="T142">
        <v>43.86</v>
      </c>
    </row>
    <row r="143" spans="1:20">
      <c r="A143" s="4" t="s">
        <v>182</v>
      </c>
      <c r="B143" s="4">
        <v>2021</v>
      </c>
      <c r="C143" s="5">
        <v>44489</v>
      </c>
      <c r="D143" s="4" t="s">
        <v>20</v>
      </c>
      <c r="E143" s="42" t="s">
        <v>21</v>
      </c>
      <c r="F143" s="70" t="s">
        <v>21</v>
      </c>
      <c r="G143" t="str">
        <f>VLOOKUP(J143,Riders!$A$2:$D$364,4,FALSE)</f>
        <v>POL</v>
      </c>
      <c r="H143" t="s">
        <v>839</v>
      </c>
      <c r="I143" t="s">
        <v>202</v>
      </c>
      <c r="J143" t="s">
        <v>167</v>
      </c>
      <c r="K143" s="44">
        <f>(C143-VLOOKUP(H143,Riders!$A$2:$C$1999,2,FALSE))/365</f>
        <v>23.747945205479454</v>
      </c>
      <c r="L143" s="44">
        <f>(C143-VLOOKUP(I143,Riders!$A$2:$C$1999,2,FALSE))/365</f>
        <v>26.271232876712329</v>
      </c>
      <c r="M143" s="44">
        <f>(C143-VLOOKUP(J143,Riders!$A$2:$C$1999,2,FALSE))/365</f>
        <v>31.802739726027397</v>
      </c>
      <c r="N143">
        <v>6</v>
      </c>
      <c r="O143">
        <v>10.964</v>
      </c>
      <c r="P143">
        <v>17.856000000000002</v>
      </c>
      <c r="Q143">
        <v>24.184000000000001</v>
      </c>
      <c r="R143">
        <v>30.488</v>
      </c>
      <c r="S143">
        <v>37.024000000000001</v>
      </c>
      <c r="T143">
        <v>43.898000000000003</v>
      </c>
    </row>
    <row r="144" spans="1:20">
      <c r="A144" s="4" t="s">
        <v>182</v>
      </c>
      <c r="B144" s="4">
        <v>2021</v>
      </c>
      <c r="C144" s="5">
        <v>44489</v>
      </c>
      <c r="D144" s="4" t="s">
        <v>20</v>
      </c>
      <c r="E144" s="42" t="s">
        <v>21</v>
      </c>
      <c r="F144" s="70" t="s">
        <v>21</v>
      </c>
      <c r="G144" t="str">
        <f>VLOOKUP(J144,Riders!$A$2:$D$364,4,FALSE)</f>
        <v>CAN</v>
      </c>
      <c r="H144" t="s">
        <v>183</v>
      </c>
      <c r="I144" t="s">
        <v>47</v>
      </c>
      <c r="J144" t="s">
        <v>134</v>
      </c>
      <c r="K144" s="44">
        <f>(C144-VLOOKUP(H144,Riders!$A$2:$C$1999,2,FALSE))/365</f>
        <v>30.317808219178083</v>
      </c>
      <c r="L144" s="44">
        <f>(C144-VLOOKUP(I144,Riders!$A$2:$C$1999,2,FALSE))/365</f>
        <v>24.893150684931506</v>
      </c>
      <c r="M144" s="44">
        <f>(C144-VLOOKUP(J144,Riders!$A$2:$C$1999,2,FALSE))/365</f>
        <v>22.013698630136986</v>
      </c>
      <c r="N144">
        <v>7</v>
      </c>
      <c r="O144">
        <v>11.138999999999999</v>
      </c>
      <c r="P144">
        <v>18.015000000000001</v>
      </c>
      <c r="Q144">
        <v>24.486000000000001</v>
      </c>
      <c r="R144">
        <v>30.853999999999999</v>
      </c>
      <c r="S144">
        <v>37.363</v>
      </c>
      <c r="T144">
        <v>43.985999999999997</v>
      </c>
    </row>
    <row r="145" spans="1:20">
      <c r="A145" s="4" t="s">
        <v>182</v>
      </c>
      <c r="B145" s="4">
        <v>2021</v>
      </c>
      <c r="C145" s="5">
        <v>44489</v>
      </c>
      <c r="D145" s="4" t="s">
        <v>20</v>
      </c>
      <c r="E145" s="42" t="s">
        <v>21</v>
      </c>
      <c r="F145" s="70" t="s">
        <v>21</v>
      </c>
      <c r="G145" t="str">
        <f>VLOOKUP(J145,Riders!$A$2:$D$364,4,FALSE)</f>
        <v>JPN</v>
      </c>
      <c r="H145" t="s">
        <v>30</v>
      </c>
      <c r="I145" t="s">
        <v>98</v>
      </c>
      <c r="J145" t="s">
        <v>107</v>
      </c>
      <c r="K145" s="44">
        <f>(C145-VLOOKUP(H145,Riders!$A$2:$C$1999,2,FALSE))/365</f>
        <v>25.657534246575342</v>
      </c>
      <c r="L145" s="44">
        <f>(C145-VLOOKUP(I145,Riders!$A$2:$C$1999,2,FALSE))/365</f>
        <v>27.81095890410959</v>
      </c>
      <c r="M145" s="44">
        <f>(C145-VLOOKUP(J145,Riders!$A$2:$C$1999,2,FALSE))/365</f>
        <v>28.860273972602741</v>
      </c>
      <c r="N145">
        <v>8</v>
      </c>
      <c r="O145">
        <v>11.042</v>
      </c>
      <c r="P145">
        <v>18.254000000000001</v>
      </c>
      <c r="Q145">
        <v>24.646000000000001</v>
      </c>
      <c r="R145">
        <v>31.193999999999999</v>
      </c>
      <c r="S145">
        <v>37.734999999999999</v>
      </c>
      <c r="T145">
        <v>44.414000000000001</v>
      </c>
    </row>
    <row r="146" spans="1:20">
      <c r="A146" s="4" t="s">
        <v>182</v>
      </c>
      <c r="B146" s="4">
        <v>2021</v>
      </c>
      <c r="C146" s="5">
        <v>44489</v>
      </c>
      <c r="D146" s="4" t="s">
        <v>20</v>
      </c>
      <c r="E146" s="42" t="s">
        <v>21</v>
      </c>
      <c r="F146" s="70" t="s">
        <v>21</v>
      </c>
      <c r="G146" t="str">
        <f>VLOOKUP(J146,Riders!$A$2:$D$364,4,FALSE)</f>
        <v>CZE</v>
      </c>
      <c r="H146" t="s">
        <v>816</v>
      </c>
      <c r="I146" t="s">
        <v>742</v>
      </c>
      <c r="J146" t="s">
        <v>41</v>
      </c>
      <c r="K146" s="44" t="e">
        <f>(C146-VLOOKUP(H146,Riders!$A$2:$C$1999,2,FALSE))/365</f>
        <v>#N/A</v>
      </c>
      <c r="L146" s="44">
        <f>(C146-VLOOKUP(I146,Riders!$A$2:$C$1999,2,FALSE))/365</f>
        <v>28.241095890410961</v>
      </c>
      <c r="M146" s="44">
        <f>(C146-VLOOKUP(J146,Riders!$A$2:$C$1999,2,FALSE))/365</f>
        <v>28.715068493150685</v>
      </c>
      <c r="N146">
        <v>9</v>
      </c>
      <c r="O146">
        <v>11.105</v>
      </c>
      <c r="P146">
        <v>17.988</v>
      </c>
      <c r="Q146">
        <v>24.436</v>
      </c>
      <c r="R146">
        <v>31.097999999999999</v>
      </c>
      <c r="S146">
        <v>37.786999999999999</v>
      </c>
      <c r="T146">
        <v>44.651000000000003</v>
      </c>
    </row>
    <row r="147" spans="1:20">
      <c r="A147" s="4" t="s">
        <v>182</v>
      </c>
      <c r="B147" s="4">
        <v>2021</v>
      </c>
      <c r="C147" s="5">
        <v>44489</v>
      </c>
      <c r="D147" s="4" t="s">
        <v>20</v>
      </c>
      <c r="E147" s="42" t="s">
        <v>21</v>
      </c>
      <c r="F147" s="70" t="s">
        <v>21</v>
      </c>
      <c r="G147" t="str">
        <f>VLOOKUP(J147,Riders!$A$2:$D$364,4,FALSE)</f>
        <v>KAZ</v>
      </c>
      <c r="H147" t="s">
        <v>57</v>
      </c>
      <c r="I147" t="s">
        <v>110</v>
      </c>
      <c r="J147" t="s">
        <v>833</v>
      </c>
      <c r="K147" s="44">
        <f>(C147-VLOOKUP(H147,Riders!$A$2:$C$1999,2,FALSE))/365</f>
        <v>21.772602739726029</v>
      </c>
      <c r="L147" s="44">
        <f>(C147-VLOOKUP(I147,Riders!$A$2:$C$1999,2,FALSE))/365</f>
        <v>23.531506849315068</v>
      </c>
      <c r="M147" s="44">
        <f>(C147-VLOOKUP(J147,Riders!$A$2:$C$1999,2,FALSE))/365</f>
        <v>21.81095890410959</v>
      </c>
      <c r="N147">
        <v>10</v>
      </c>
      <c r="O147">
        <v>11.145</v>
      </c>
      <c r="P147">
        <v>18.111000000000001</v>
      </c>
      <c r="Q147">
        <v>24.913</v>
      </c>
      <c r="R147">
        <v>31.722999999999999</v>
      </c>
      <c r="S147">
        <v>38.476999999999997</v>
      </c>
      <c r="T147">
        <v>45.34</v>
      </c>
    </row>
    <row r="148" spans="1:20">
      <c r="A148" s="4" t="s">
        <v>182</v>
      </c>
      <c r="B148" s="4">
        <v>2021</v>
      </c>
      <c r="C148" s="5">
        <v>44489</v>
      </c>
      <c r="D148" s="4" t="s">
        <v>20</v>
      </c>
      <c r="E148" s="42" t="s">
        <v>21</v>
      </c>
      <c r="F148" s="70" t="s">
        <v>21</v>
      </c>
      <c r="G148" t="str">
        <f>VLOOKUP(J148,Riders!$A$2:$D$364,4,FALSE)</f>
        <v>ESP</v>
      </c>
      <c r="H148" t="s">
        <v>165</v>
      </c>
      <c r="I148" t="s">
        <v>36</v>
      </c>
      <c r="J148" t="s">
        <v>174</v>
      </c>
      <c r="K148" s="44">
        <f>(C148-VLOOKUP(H148,Riders!$A$2:$C$1999,2,FALSE))/365</f>
        <v>20.342465753424658</v>
      </c>
      <c r="L148" s="44">
        <f>(C148-VLOOKUP(I148,Riders!$A$2:$C$1999,2,FALSE))/365</f>
        <v>23.413698630136988</v>
      </c>
      <c r="M148" s="44">
        <f>(C148-VLOOKUP(J148,Riders!$A$2:$C$1999,2,FALSE))/365</f>
        <v>31.449315068493149</v>
      </c>
      <c r="N148">
        <v>11</v>
      </c>
      <c r="O148">
        <v>11.256</v>
      </c>
      <c r="P148">
        <v>18.228999999999999</v>
      </c>
      <c r="Q148">
        <v>24.843</v>
      </c>
      <c r="R148">
        <v>31.597000000000001</v>
      </c>
      <c r="S148">
        <v>38.404000000000003</v>
      </c>
      <c r="T148">
        <v>45.46</v>
      </c>
    </row>
    <row r="149" spans="1:20">
      <c r="A149" s="4" t="s">
        <v>182</v>
      </c>
      <c r="B149" s="4">
        <v>2021</v>
      </c>
      <c r="C149" s="5">
        <v>44489</v>
      </c>
      <c r="D149" s="4" t="s">
        <v>20</v>
      </c>
      <c r="E149" s="42" t="s">
        <v>21</v>
      </c>
      <c r="F149" s="70" t="s">
        <v>21</v>
      </c>
      <c r="G149" t="str">
        <f>VLOOKUP(J149,Riders!$A$2:$D$364,4,FALSE)</f>
        <v>IND</v>
      </c>
      <c r="H149" t="s">
        <v>830</v>
      </c>
      <c r="I149" t="s">
        <v>71</v>
      </c>
      <c r="J149" t="s">
        <v>558</v>
      </c>
      <c r="K149" s="44">
        <f>(C149-VLOOKUP(H149,Riders!$A$2:$C$1999,2,FALSE))/365</f>
        <v>20.652054794520549</v>
      </c>
      <c r="L149" s="44">
        <f>(C149-VLOOKUP(I149,Riders!$A$2:$C$1999,2,FALSE))/365</f>
        <v>19.342465753424658</v>
      </c>
      <c r="M149" s="44">
        <f>(C149-VLOOKUP(J149,Riders!$A$2:$C$1999,2,FALSE))/365</f>
        <v>19.720547945205478</v>
      </c>
      <c r="N149">
        <v>12</v>
      </c>
      <c r="O149">
        <v>11.34</v>
      </c>
      <c r="P149">
        <v>18.471</v>
      </c>
      <c r="Q149">
        <v>25.035</v>
      </c>
      <c r="R149">
        <v>31.789000000000001</v>
      </c>
      <c r="S149">
        <v>38.56</v>
      </c>
      <c r="T149">
        <v>45.469000000000001</v>
      </c>
    </row>
    <row r="150" spans="1:20">
      <c r="A150" s="4" t="s">
        <v>182</v>
      </c>
      <c r="B150" s="4">
        <v>2021</v>
      </c>
      <c r="C150" s="5">
        <v>44489</v>
      </c>
      <c r="D150" s="4" t="s">
        <v>20</v>
      </c>
      <c r="E150" s="42" t="s">
        <v>21</v>
      </c>
      <c r="F150" s="70" t="s">
        <v>21</v>
      </c>
      <c r="G150" t="str">
        <f>VLOOKUP(J150,Riders!$A$2:$D$364,4,FALSE)</f>
        <v>UKR</v>
      </c>
      <c r="H150" t="s">
        <v>854</v>
      </c>
      <c r="I150" t="s">
        <v>804</v>
      </c>
      <c r="J150" t="s">
        <v>855</v>
      </c>
      <c r="K150" s="44">
        <f>(C150-VLOOKUP(H150,Riders!$A$2:$C$1999,2,FALSE))/365</f>
        <v>19.43013698630137</v>
      </c>
      <c r="L150" s="44">
        <f>(C150-VLOOKUP(I150,Riders!$A$2:$C$1999,2,FALSE))/365</f>
        <v>20.838356164383562</v>
      </c>
      <c r="M150" s="44">
        <f>(C150-VLOOKUP(J150,Riders!$A$2:$C$1999,2,FALSE))/365</f>
        <v>20.241095890410961</v>
      </c>
      <c r="N150">
        <v>13</v>
      </c>
      <c r="O150">
        <v>11.587</v>
      </c>
      <c r="P150">
        <v>18.940999999999999</v>
      </c>
      <c r="Q150">
        <v>25.57</v>
      </c>
      <c r="R150">
        <v>32.237000000000002</v>
      </c>
      <c r="S150">
        <v>39.072000000000003</v>
      </c>
      <c r="T150">
        <v>46.134999999999998</v>
      </c>
    </row>
    <row r="151" spans="1:20">
      <c r="A151" s="4" t="s">
        <v>182</v>
      </c>
      <c r="B151" s="4">
        <v>2021</v>
      </c>
      <c r="C151" s="5">
        <v>44489</v>
      </c>
      <c r="D151" s="4" t="s">
        <v>20</v>
      </c>
      <c r="E151" s="42" t="s">
        <v>91</v>
      </c>
      <c r="F151" s="46">
        <v>1</v>
      </c>
      <c r="G151" t="str">
        <f>VLOOKUP(J151,Riders!$A$2:$D$364,4,FALSE)</f>
        <v>RUS</v>
      </c>
      <c r="H151" t="s">
        <v>199</v>
      </c>
      <c r="I151" t="s">
        <v>801</v>
      </c>
      <c r="J151" t="s">
        <v>239</v>
      </c>
      <c r="K151" s="135">
        <f>(C151-VLOOKUP(H151,Riders!$A$2:$C$1999,2,FALSE))/365</f>
        <v>20.2</v>
      </c>
      <c r="L151" s="135">
        <f>(C151-VLOOKUP(I151,Riders!$A$2:$C$1999,2,FALSE))/365</f>
        <v>27.643835616438356</v>
      </c>
      <c r="M151" s="135">
        <f>(C151-VLOOKUP(J151,Riders!$A$2:$C$1999,2,FALSE))/365</f>
        <v>34.095890410958901</v>
      </c>
      <c r="N151">
        <v>1</v>
      </c>
      <c r="O151">
        <v>10.819000000000001</v>
      </c>
      <c r="P151">
        <v>17.556999999999999</v>
      </c>
      <c r="Q151">
        <v>23.931999999999999</v>
      </c>
      <c r="R151">
        <v>30.338000000000001</v>
      </c>
      <c r="S151">
        <v>36.753999999999998</v>
      </c>
      <c r="T151">
        <v>43.38</v>
      </c>
    </row>
    <row r="152" spans="1:20">
      <c r="A152" s="4" t="s">
        <v>182</v>
      </c>
      <c r="B152" s="4">
        <v>2021</v>
      </c>
      <c r="C152" s="5">
        <v>44489</v>
      </c>
      <c r="D152" s="4" t="s">
        <v>20</v>
      </c>
      <c r="E152" s="42" t="s">
        <v>91</v>
      </c>
      <c r="F152" s="46">
        <v>1</v>
      </c>
      <c r="G152" t="str">
        <f>VLOOKUP(J152,Riders!$A$2:$D$364,4,FALSE)</f>
        <v>GBR</v>
      </c>
      <c r="H152" t="s">
        <v>137</v>
      </c>
      <c r="I152" t="s">
        <v>125</v>
      </c>
      <c r="J152" t="s">
        <v>132</v>
      </c>
      <c r="K152" s="135">
        <f>(C152-VLOOKUP(H152,Riders!$A$2:$C$1999,2,FALSE))/365</f>
        <v>21.646575342465752</v>
      </c>
      <c r="L152" s="135">
        <f>(C152-VLOOKUP(I152,Riders!$A$2:$C$1999,2,FALSE))/365</f>
        <v>24.695890410958903</v>
      </c>
      <c r="M152" s="135">
        <f>(C152-VLOOKUP(J152,Riders!$A$2:$C$1999,2,FALSE))/365</f>
        <v>22.287671232876711</v>
      </c>
      <c r="N152">
        <v>2</v>
      </c>
      <c r="O152">
        <v>10.478999999999999</v>
      </c>
      <c r="P152">
        <v>17.224</v>
      </c>
      <c r="Q152">
        <v>23.751000000000001</v>
      </c>
      <c r="R152">
        <v>30.224</v>
      </c>
      <c r="S152">
        <v>36.691000000000003</v>
      </c>
      <c r="T152">
        <v>43.395000000000003</v>
      </c>
    </row>
    <row r="153" spans="1:20">
      <c r="A153" s="4" t="s">
        <v>182</v>
      </c>
      <c r="B153" s="4">
        <v>2021</v>
      </c>
      <c r="C153" s="5">
        <v>44489</v>
      </c>
      <c r="D153" s="4" t="s">
        <v>20</v>
      </c>
      <c r="E153" s="42" t="s">
        <v>91</v>
      </c>
      <c r="F153" s="46">
        <v>2</v>
      </c>
      <c r="G153" t="s">
        <v>29</v>
      </c>
      <c r="H153" t="s">
        <v>825</v>
      </c>
      <c r="I153" t="s">
        <v>40</v>
      </c>
      <c r="J153" t="s">
        <v>827</v>
      </c>
      <c r="K153" s="135" t="e">
        <f>(C153-VLOOKUP(H153,Riders!$A$2:$C$1999,2,FALSE))/365</f>
        <v>#N/A</v>
      </c>
      <c r="L153" s="135">
        <f>(C153-VLOOKUP(I153,Riders!$A$2:$C$1999,2,FALSE))/365</f>
        <v>25.764383561643836</v>
      </c>
      <c r="M153" s="135" t="e">
        <f>(C153-VLOOKUP(J153,Riders!$A$2:$C$1999,2,FALSE))/365</f>
        <v>#N/A</v>
      </c>
      <c r="N153">
        <v>1</v>
      </c>
      <c r="O153">
        <v>10.715999999999999</v>
      </c>
      <c r="P153">
        <v>17.484999999999999</v>
      </c>
      <c r="Q153">
        <v>23.681000000000001</v>
      </c>
      <c r="R153">
        <v>29.934999999999999</v>
      </c>
      <c r="S153">
        <v>36.636000000000003</v>
      </c>
      <c r="T153">
        <v>43.3</v>
      </c>
    </row>
    <row r="154" spans="1:20">
      <c r="A154" s="4" t="s">
        <v>182</v>
      </c>
      <c r="B154" s="4">
        <v>2021</v>
      </c>
      <c r="C154" s="5">
        <v>44489</v>
      </c>
      <c r="D154" s="4" t="s">
        <v>20</v>
      </c>
      <c r="E154" s="42" t="s">
        <v>91</v>
      </c>
      <c r="F154" s="46">
        <v>2</v>
      </c>
      <c r="G154" t="str">
        <f>VLOOKUP(J154,Riders!$A$2:$D$364,4,FALSE)</f>
        <v>POL</v>
      </c>
      <c r="H154" t="s">
        <v>839</v>
      </c>
      <c r="I154" t="s">
        <v>173</v>
      </c>
      <c r="J154" t="s">
        <v>202</v>
      </c>
      <c r="K154" s="135">
        <f>(C154-VLOOKUP(H154,Riders!$A$2:$C$1999,2,FALSE))/365</f>
        <v>23.747945205479454</v>
      </c>
      <c r="L154" s="135">
        <f>(C154-VLOOKUP(I154,Riders!$A$2:$C$1999,2,FALSE))/365</f>
        <v>22.156164383561645</v>
      </c>
      <c r="M154" s="135">
        <f>(C154-VLOOKUP(J154,Riders!$A$2:$C$1999,2,FALSE))/365</f>
        <v>26.271232876712329</v>
      </c>
      <c r="N154">
        <v>2</v>
      </c>
      <c r="O154">
        <v>10.97</v>
      </c>
      <c r="P154">
        <v>17.908999999999999</v>
      </c>
      <c r="Q154">
        <v>24.091999999999999</v>
      </c>
      <c r="R154">
        <v>30.292000000000002</v>
      </c>
      <c r="S154">
        <v>36.825000000000003</v>
      </c>
      <c r="T154">
        <v>43.622999999999998</v>
      </c>
    </row>
    <row r="155" spans="1:20">
      <c r="A155" s="4" t="s">
        <v>182</v>
      </c>
      <c r="B155" s="4">
        <v>2021</v>
      </c>
      <c r="C155" s="5">
        <v>44489</v>
      </c>
      <c r="D155" s="4" t="s">
        <v>20</v>
      </c>
      <c r="E155" s="42" t="s">
        <v>91</v>
      </c>
      <c r="F155" s="46">
        <v>3</v>
      </c>
      <c r="G155" t="s">
        <v>27</v>
      </c>
      <c r="H155" t="s">
        <v>781</v>
      </c>
      <c r="I155" t="s">
        <v>96</v>
      </c>
      <c r="J155" t="s">
        <v>755</v>
      </c>
      <c r="K155" s="135">
        <f>(C155-VLOOKUP(H155,Riders!$A$2:$C$1999,2,FALSE))/365</f>
        <v>21.172602739726027</v>
      </c>
      <c r="L155" s="135">
        <f>(C155-VLOOKUP(I155,Riders!$A$2:$C$1999,2,FALSE))/365</f>
        <v>22.761643835616439</v>
      </c>
      <c r="M155" s="135" t="e">
        <f>(C155-VLOOKUP(J155,Riders!$A$2:$C$1999,2,FALSE))/365</f>
        <v>#N/A</v>
      </c>
      <c r="N155">
        <v>1</v>
      </c>
      <c r="O155">
        <v>10.728999999999999</v>
      </c>
      <c r="P155">
        <v>17.486000000000001</v>
      </c>
      <c r="Q155">
        <v>23.652999999999999</v>
      </c>
      <c r="R155">
        <v>29.850999999999999</v>
      </c>
      <c r="S155">
        <v>36.088999999999999</v>
      </c>
      <c r="T155">
        <v>42.466999999999999</v>
      </c>
    </row>
    <row r="156" spans="1:20">
      <c r="A156" s="4" t="s">
        <v>182</v>
      </c>
      <c r="B156" s="4">
        <v>2021</v>
      </c>
      <c r="C156" s="5">
        <v>44489</v>
      </c>
      <c r="D156" s="4" t="s">
        <v>20</v>
      </c>
      <c r="E156" s="42" t="s">
        <v>91</v>
      </c>
      <c r="F156" s="46">
        <v>3</v>
      </c>
      <c r="G156" t="str">
        <f>VLOOKUP(J156,Riders!$A$2:$D$364,4,FALSE)</f>
        <v>CAN</v>
      </c>
      <c r="H156" t="s">
        <v>183</v>
      </c>
      <c r="I156" t="s">
        <v>47</v>
      </c>
      <c r="J156" t="s">
        <v>134</v>
      </c>
      <c r="K156" s="135">
        <f>(C156-VLOOKUP(H156,Riders!$A$2:$C$1999,2,FALSE))/365</f>
        <v>30.317808219178083</v>
      </c>
      <c r="L156" s="135">
        <f>(C156-VLOOKUP(I156,Riders!$A$2:$C$1999,2,FALSE))/365</f>
        <v>24.893150684931506</v>
      </c>
      <c r="M156" s="135">
        <f>(C156-VLOOKUP(J156,Riders!$A$2:$C$1999,2,FALSE))/365</f>
        <v>22.013698630136986</v>
      </c>
      <c r="N156">
        <v>2</v>
      </c>
      <c r="O156">
        <v>11.082000000000001</v>
      </c>
      <c r="P156">
        <v>17.966999999999999</v>
      </c>
      <c r="Q156">
        <v>24.526</v>
      </c>
      <c r="R156">
        <v>30.896999999999998</v>
      </c>
      <c r="S156">
        <v>37.295999999999999</v>
      </c>
      <c r="T156">
        <v>43.783999999999999</v>
      </c>
    </row>
    <row r="157" spans="1:20">
      <c r="A157" s="4" t="s">
        <v>182</v>
      </c>
      <c r="B157" s="4">
        <v>2021</v>
      </c>
      <c r="C157" s="5">
        <v>44489</v>
      </c>
      <c r="D157" s="4" t="s">
        <v>20</v>
      </c>
      <c r="E157" s="42" t="s">
        <v>91</v>
      </c>
      <c r="F157" s="46">
        <v>4</v>
      </c>
      <c r="G157" t="str">
        <f>VLOOKUP(J157,Riders!$A$2:$D$364,4,FALSE)</f>
        <v>NED</v>
      </c>
      <c r="H157" t="s">
        <v>22</v>
      </c>
      <c r="I157" t="s">
        <v>92</v>
      </c>
      <c r="J157" t="s">
        <v>549</v>
      </c>
      <c r="K157" s="135">
        <f>(C157-VLOOKUP(H157,Riders!$A$2:$C$1999,2,FALSE))/365</f>
        <v>28.616438356164384</v>
      </c>
      <c r="L157" s="135">
        <f>(C157-VLOOKUP(I157,Riders!$A$2:$C$1999,2,FALSE))/365</f>
        <v>24.61917808219178</v>
      </c>
      <c r="M157" s="135">
        <f>(C157-VLOOKUP(J157,Riders!$A$2:$C$1999,2,FALSE))/365</f>
        <v>33.136986301369866</v>
      </c>
      <c r="N157">
        <v>1</v>
      </c>
      <c r="O157">
        <v>10.670999999999999</v>
      </c>
      <c r="P157">
        <v>17.370999999999999</v>
      </c>
      <c r="Q157">
        <v>23.652000000000001</v>
      </c>
      <c r="R157">
        <v>29.806999999999999</v>
      </c>
      <c r="S157">
        <v>35.965000000000003</v>
      </c>
      <c r="T157">
        <v>42.301000000000002</v>
      </c>
    </row>
    <row r="158" spans="1:20">
      <c r="A158" s="4" t="s">
        <v>182</v>
      </c>
      <c r="B158" s="4">
        <v>2021</v>
      </c>
      <c r="C158" s="5">
        <v>44489</v>
      </c>
      <c r="D158" s="4" t="s">
        <v>20</v>
      </c>
      <c r="E158" s="42" t="s">
        <v>91</v>
      </c>
      <c r="F158" s="46">
        <v>4</v>
      </c>
      <c r="G158" t="str">
        <f>VLOOKUP(J158,Riders!$A$2:$D$364,4,FALSE)</f>
        <v>JPN</v>
      </c>
      <c r="H158" t="s">
        <v>30</v>
      </c>
      <c r="I158" t="s">
        <v>98</v>
      </c>
      <c r="J158" t="s">
        <v>107</v>
      </c>
      <c r="K158" s="135">
        <f>(C158-VLOOKUP(H158,Riders!$A$2:$C$1999,2,FALSE))/365</f>
        <v>25.657534246575342</v>
      </c>
      <c r="L158" s="135">
        <f>(C158-VLOOKUP(I158,Riders!$A$2:$C$1999,2,FALSE))/365</f>
        <v>27.81095890410959</v>
      </c>
      <c r="M158" s="135">
        <f>(C158-VLOOKUP(J158,Riders!$A$2:$C$1999,2,FALSE))/365</f>
        <v>28.860273972602741</v>
      </c>
      <c r="N158">
        <v>2</v>
      </c>
      <c r="O158">
        <v>11.021000000000001</v>
      </c>
      <c r="P158">
        <v>17.881</v>
      </c>
      <c r="Q158">
        <v>24.545999999999999</v>
      </c>
      <c r="R158">
        <v>30.948</v>
      </c>
      <c r="S158">
        <v>37.463999999999999</v>
      </c>
      <c r="T158">
        <v>44.164000000000001</v>
      </c>
    </row>
    <row r="159" spans="1:20">
      <c r="A159" s="4" t="s">
        <v>182</v>
      </c>
      <c r="B159" s="4">
        <v>2021</v>
      </c>
      <c r="C159" s="5">
        <v>44489</v>
      </c>
      <c r="D159" s="4" t="s">
        <v>20</v>
      </c>
      <c r="E159" s="42" t="s">
        <v>64</v>
      </c>
      <c r="F159" s="46" t="s">
        <v>541</v>
      </c>
      <c r="G159" t="str">
        <f>VLOOKUP(J159,Riders!$A$2:$D$364,4,FALSE)</f>
        <v>NED</v>
      </c>
      <c r="H159" t="s">
        <v>22</v>
      </c>
      <c r="I159" t="s">
        <v>92</v>
      </c>
      <c r="J159" t="s">
        <v>549</v>
      </c>
      <c r="K159" s="135">
        <f>(C159-VLOOKUP(H159,Riders!$A$2:$C$1999,2,FALSE))/365</f>
        <v>28.616438356164384</v>
      </c>
      <c r="L159" s="135">
        <f>(C159-VLOOKUP(I159,Riders!$A$2:$C$1999,2,FALSE))/365</f>
        <v>24.61917808219178</v>
      </c>
      <c r="M159" s="135">
        <f>(C159-VLOOKUP(J159,Riders!$A$2:$C$1999,2,FALSE))/365</f>
        <v>33.136986301369866</v>
      </c>
      <c r="N159">
        <v>1</v>
      </c>
      <c r="O159">
        <v>10.734999999999999</v>
      </c>
      <c r="P159">
        <v>17.451000000000001</v>
      </c>
      <c r="Q159">
        <v>23.545999999999999</v>
      </c>
      <c r="R159">
        <v>29.614000000000001</v>
      </c>
      <c r="S159">
        <v>35.720999999999997</v>
      </c>
      <c r="T159">
        <v>41.978999999999999</v>
      </c>
    </row>
    <row r="160" spans="1:20">
      <c r="A160" s="4" t="s">
        <v>182</v>
      </c>
      <c r="B160" s="4">
        <v>2021</v>
      </c>
      <c r="C160" s="5">
        <v>44489</v>
      </c>
      <c r="D160" s="4" t="s">
        <v>20</v>
      </c>
      <c r="E160" s="42" t="s">
        <v>64</v>
      </c>
      <c r="F160" t="s">
        <v>541</v>
      </c>
      <c r="G160" t="s">
        <v>27</v>
      </c>
      <c r="H160" t="s">
        <v>781</v>
      </c>
      <c r="I160" t="s">
        <v>96</v>
      </c>
      <c r="J160" t="s">
        <v>755</v>
      </c>
      <c r="K160" s="135">
        <f>(C160-VLOOKUP(H160,Riders!$A$2:$C$1999,2,FALSE))/365</f>
        <v>21.172602739726027</v>
      </c>
      <c r="L160" s="135">
        <f>(C160-VLOOKUP(I160,Riders!$A$2:$C$1999,2,FALSE))/365</f>
        <v>22.761643835616439</v>
      </c>
      <c r="M160" s="135" t="e">
        <f>(C160-VLOOKUP(J160,Riders!$A$2:$C$1999,2,FALSE))/365</f>
        <v>#N/A</v>
      </c>
      <c r="N160">
        <v>2</v>
      </c>
      <c r="O160">
        <v>10.763</v>
      </c>
      <c r="P160">
        <v>17.513000000000002</v>
      </c>
      <c r="Q160">
        <v>23.727</v>
      </c>
      <c r="R160">
        <v>29.962</v>
      </c>
      <c r="S160">
        <v>36.165999999999997</v>
      </c>
      <c r="T160">
        <v>42.55</v>
      </c>
    </row>
    <row r="161" spans="1:20">
      <c r="A161" s="4" t="s">
        <v>182</v>
      </c>
      <c r="B161" s="4">
        <v>2021</v>
      </c>
      <c r="C161" s="5">
        <v>44489</v>
      </c>
      <c r="D161" s="4" t="s">
        <v>20</v>
      </c>
      <c r="E161" s="42" t="s">
        <v>64</v>
      </c>
      <c r="F161" t="s">
        <v>542</v>
      </c>
      <c r="G161" t="s">
        <v>29</v>
      </c>
      <c r="H161" t="s">
        <v>825</v>
      </c>
      <c r="I161" t="s">
        <v>68</v>
      </c>
      <c r="J161" t="s">
        <v>827</v>
      </c>
      <c r="K161" s="135" t="e">
        <f>(C161-VLOOKUP(H161,Riders!$A$2:$C$1999,2,FALSE))/365</f>
        <v>#N/A</v>
      </c>
      <c r="L161" s="135">
        <f>(C161-VLOOKUP(I161,Riders!$A$2:$C$1999,2,FALSE))/365</f>
        <v>31.572602739726026</v>
      </c>
      <c r="M161" s="135" t="e">
        <f>(C161-VLOOKUP(J161,Riders!$A$2:$C$1999,2,FALSE))/365</f>
        <v>#N/A</v>
      </c>
      <c r="N161">
        <v>3</v>
      </c>
      <c r="O161">
        <v>10.83</v>
      </c>
      <c r="P161">
        <v>17.59</v>
      </c>
      <c r="Q161">
        <v>23.84</v>
      </c>
      <c r="R161">
        <v>30.074999999999999</v>
      </c>
      <c r="S161">
        <v>36.497999999999998</v>
      </c>
      <c r="T161">
        <v>43.140999999999998</v>
      </c>
    </row>
    <row r="162" spans="1:20">
      <c r="A162" s="4" t="s">
        <v>182</v>
      </c>
      <c r="B162" s="4">
        <v>2021</v>
      </c>
      <c r="C162" s="5">
        <v>44489</v>
      </c>
      <c r="D162" s="4" t="s">
        <v>20</v>
      </c>
      <c r="E162" s="42" t="s">
        <v>64</v>
      </c>
      <c r="F162" t="s">
        <v>542</v>
      </c>
      <c r="G162" t="str">
        <f>VLOOKUP(J162,Riders!$A$2:$D$364,4,FALSE)</f>
        <v>RUS</v>
      </c>
      <c r="H162" t="s">
        <v>199</v>
      </c>
      <c r="I162" t="s">
        <v>801</v>
      </c>
      <c r="J162" t="s">
        <v>239</v>
      </c>
      <c r="K162" s="135">
        <f>(C162-VLOOKUP(H162,Riders!$A$2:$C$1999,2,FALSE))/365</f>
        <v>20.2</v>
      </c>
      <c r="L162" s="135">
        <f>(C162-VLOOKUP(I162,Riders!$A$2:$C$1999,2,FALSE))/365</f>
        <v>27.643835616438356</v>
      </c>
      <c r="M162" s="135">
        <f>(C162-VLOOKUP(J162,Riders!$A$2:$C$1999,2,FALSE))/365</f>
        <v>34.095890410958901</v>
      </c>
      <c r="N162">
        <v>4</v>
      </c>
      <c r="O162">
        <v>10.907</v>
      </c>
      <c r="P162">
        <v>17.684999999999999</v>
      </c>
      <c r="Q162">
        <v>24.173999999999999</v>
      </c>
      <c r="R162">
        <v>30.617000000000001</v>
      </c>
      <c r="S162">
        <v>37.052</v>
      </c>
      <c r="T162">
        <v>43.716999999999999</v>
      </c>
    </row>
    <row r="163" spans="1:20">
      <c r="A163" s="4" t="s">
        <v>139</v>
      </c>
      <c r="B163" s="4">
        <v>2021</v>
      </c>
      <c r="C163" s="5">
        <v>44448</v>
      </c>
      <c r="D163" s="4" t="s">
        <v>66</v>
      </c>
      <c r="E163" s="42" t="s">
        <v>21</v>
      </c>
      <c r="F163" s="70" t="s">
        <v>21</v>
      </c>
      <c r="G163" t="s">
        <v>33</v>
      </c>
      <c r="H163" t="s">
        <v>134</v>
      </c>
      <c r="I163" t="s">
        <v>47</v>
      </c>
      <c r="J163" t="s">
        <v>183</v>
      </c>
      <c r="K163" s="135">
        <f>(C163-VLOOKUP(H163,Riders!$A$2:$C$1999,2,FALSE))/365</f>
        <v>21.901369863013699</v>
      </c>
      <c r="L163" s="135">
        <f>(C163-VLOOKUP(I163,Riders!$A$2:$C$1999,2,FALSE))/365</f>
        <v>24.780821917808218</v>
      </c>
      <c r="M163" s="135">
        <f>(C163-VLOOKUP(J163,Riders!$A$2:$C$1999,2,FALSE))/365</f>
        <v>30.205479452054796</v>
      </c>
      <c r="N163">
        <v>1</v>
      </c>
      <c r="O163">
        <v>11.173</v>
      </c>
      <c r="P163">
        <v>18.138000000000002</v>
      </c>
      <c r="Q163">
        <v>24.5</v>
      </c>
      <c r="R163">
        <v>30.766999999999999</v>
      </c>
      <c r="S163">
        <v>37.143000000000001</v>
      </c>
      <c r="T163">
        <v>43.66</v>
      </c>
    </row>
    <row r="164" spans="1:20">
      <c r="A164" s="4" t="s">
        <v>139</v>
      </c>
      <c r="B164" s="4">
        <v>2021</v>
      </c>
      <c r="C164" s="5">
        <v>44448</v>
      </c>
      <c r="D164" s="4" t="s">
        <v>66</v>
      </c>
      <c r="E164" s="42" t="s">
        <v>21</v>
      </c>
      <c r="F164" s="70" t="s">
        <v>21</v>
      </c>
      <c r="G164" t="s">
        <v>44</v>
      </c>
      <c r="H164" t="s">
        <v>706</v>
      </c>
      <c r="I164" t="s">
        <v>707</v>
      </c>
      <c r="J164" t="s">
        <v>100</v>
      </c>
      <c r="K164" s="135">
        <f>(C164-VLOOKUP(H164,Riders!$A$2:$C$1999,2,FALSE))/365</f>
        <v>31.632876712328766</v>
      </c>
      <c r="L164" s="135">
        <f>(C164-VLOOKUP(I164,Riders!$A$2:$C$1999,2,FALSE))/365</f>
        <v>23.715068493150685</v>
      </c>
      <c r="M164" s="135">
        <f>(C164-VLOOKUP(J164,Riders!$A$2:$C$1999,2,FALSE))/365</f>
        <v>22.882191780821916</v>
      </c>
      <c r="N164">
        <v>2</v>
      </c>
      <c r="O164">
        <v>11.16</v>
      </c>
      <c r="P164">
        <v>18.006</v>
      </c>
      <c r="Q164">
        <v>24.370999999999999</v>
      </c>
      <c r="R164">
        <v>30.885999999999999</v>
      </c>
      <c r="S164">
        <v>37.334000000000003</v>
      </c>
      <c r="T164">
        <v>43.859000000000002</v>
      </c>
    </row>
    <row r="165" spans="1:20">
      <c r="A165" s="4" t="s">
        <v>139</v>
      </c>
      <c r="B165" s="4">
        <v>2021</v>
      </c>
      <c r="C165" s="5">
        <v>44448</v>
      </c>
      <c r="D165" s="4" t="s">
        <v>66</v>
      </c>
      <c r="E165" s="42" t="s">
        <v>21</v>
      </c>
      <c r="F165" s="70" t="s">
        <v>21</v>
      </c>
      <c r="G165" t="s">
        <v>46</v>
      </c>
      <c r="H165" t="s">
        <v>839</v>
      </c>
      <c r="I165" t="s">
        <v>45</v>
      </c>
      <c r="J165" t="s">
        <v>173</v>
      </c>
      <c r="K165" s="135">
        <f>(C165-VLOOKUP(H165,Riders!$A$2:$C$1999,2,FALSE))/365</f>
        <v>23.635616438356163</v>
      </c>
      <c r="L165" s="135">
        <f>(C165-VLOOKUP(I165,Riders!$A$2:$C$1999,2,FALSE))/365</f>
        <v>25.564383561643837</v>
      </c>
      <c r="M165" s="135">
        <f>(C165-VLOOKUP(J165,Riders!$A$2:$C$1999,2,FALSE))/365</f>
        <v>22.043835616438358</v>
      </c>
      <c r="N165">
        <v>3</v>
      </c>
      <c r="O165">
        <v>11.208</v>
      </c>
      <c r="P165">
        <v>18.088000000000001</v>
      </c>
      <c r="Q165">
        <v>24.484999999999999</v>
      </c>
      <c r="R165">
        <v>30.919</v>
      </c>
      <c r="S165">
        <v>37.457000000000001</v>
      </c>
      <c r="T165">
        <v>44.042999999999999</v>
      </c>
    </row>
    <row r="166" spans="1:20">
      <c r="A166" s="4" t="s">
        <v>139</v>
      </c>
      <c r="B166" s="4">
        <v>2021</v>
      </c>
      <c r="C166" s="5">
        <v>44448</v>
      </c>
      <c r="D166" s="4" t="s">
        <v>66</v>
      </c>
      <c r="E166" s="42" t="s">
        <v>21</v>
      </c>
      <c r="F166" s="70" t="s">
        <v>21</v>
      </c>
      <c r="G166" t="s">
        <v>42</v>
      </c>
      <c r="H166" t="s">
        <v>816</v>
      </c>
      <c r="I166" t="s">
        <v>742</v>
      </c>
      <c r="J166" t="s">
        <v>41</v>
      </c>
      <c r="K166" s="135" t="e">
        <f>(C166-VLOOKUP(H166,Riders!$A$2:$C$1999,2,FALSE))/365</f>
        <v>#N/A</v>
      </c>
      <c r="L166" s="135">
        <f>(C166-VLOOKUP(I166,Riders!$A$2:$C$1999,2,FALSE))/365</f>
        <v>28.12876712328767</v>
      </c>
      <c r="M166" s="135">
        <f>(C166-VLOOKUP(J166,Riders!$A$2:$C$1999,2,FALSE))/365</f>
        <v>28.602739726027398</v>
      </c>
      <c r="N166">
        <v>4</v>
      </c>
      <c r="O166">
        <v>10.712999999999999</v>
      </c>
      <c r="P166">
        <v>17.404</v>
      </c>
      <c r="Q166">
        <v>24.062999999999999</v>
      </c>
      <c r="R166">
        <v>30.718</v>
      </c>
      <c r="S166">
        <v>37.545999999999999</v>
      </c>
      <c r="T166">
        <v>44.71</v>
      </c>
    </row>
    <row r="167" spans="1:20">
      <c r="A167" s="4" t="s">
        <v>139</v>
      </c>
      <c r="B167" s="4">
        <v>2021</v>
      </c>
      <c r="C167" s="5">
        <v>44448</v>
      </c>
      <c r="D167" s="4" t="s">
        <v>66</v>
      </c>
      <c r="E167" s="42" t="s">
        <v>21</v>
      </c>
      <c r="F167" s="70" t="s">
        <v>21</v>
      </c>
      <c r="G167" t="s">
        <v>52</v>
      </c>
      <c r="H167" t="s">
        <v>885</v>
      </c>
      <c r="I167" t="s">
        <v>887</v>
      </c>
      <c r="J167" t="s">
        <v>76</v>
      </c>
      <c r="K167" s="135" t="e">
        <f>(C167-VLOOKUP(H167,Riders!$A$2:$C$1999,2,FALSE))/365</f>
        <v>#N/A</v>
      </c>
      <c r="L167" s="135" t="e">
        <f>(C167-VLOOKUP(I167,Riders!$A$2:$C$1999,2,FALSE))/365</f>
        <v>#N/A</v>
      </c>
      <c r="M167" s="135">
        <f>(C167-VLOOKUP(J167,Riders!$A$2:$C$1999,2,FALSE))/365</f>
        <v>20.526027397260275</v>
      </c>
      <c r="N167">
        <v>5</v>
      </c>
      <c r="O167">
        <v>11.31</v>
      </c>
      <c r="P167">
        <v>18.189</v>
      </c>
      <c r="Q167">
        <v>24.696999999999999</v>
      </c>
      <c r="R167">
        <v>31.175999999999998</v>
      </c>
      <c r="S167">
        <v>38.389000000000003</v>
      </c>
      <c r="T167">
        <v>45.786999999999999</v>
      </c>
    </row>
    <row r="168" spans="1:20">
      <c r="A168" s="4" t="s">
        <v>139</v>
      </c>
      <c r="B168" s="4">
        <v>2021</v>
      </c>
      <c r="C168" s="5">
        <v>44448</v>
      </c>
      <c r="D168" s="4" t="s">
        <v>66</v>
      </c>
      <c r="E168" s="42" t="s">
        <v>21</v>
      </c>
      <c r="F168" s="70" t="s">
        <v>21</v>
      </c>
      <c r="G168" t="s">
        <v>61</v>
      </c>
      <c r="H168" t="s">
        <v>111</v>
      </c>
      <c r="I168" t="s">
        <v>71</v>
      </c>
      <c r="J168" t="s">
        <v>558</v>
      </c>
      <c r="K168" s="135">
        <f>(C168-VLOOKUP(H168,Riders!$A$2:$C$1999,2,FALSE))/365</f>
        <v>20.515068493150686</v>
      </c>
      <c r="L168" s="135">
        <f>(C168-VLOOKUP(I168,Riders!$A$2:$C$1999,2,FALSE))/365</f>
        <v>19.230136986301371</v>
      </c>
      <c r="M168" s="135">
        <f>(C168-VLOOKUP(J168,Riders!$A$2:$C$1999,2,FALSE))/365</f>
        <v>19.608219178082191</v>
      </c>
      <c r="N168">
        <v>6</v>
      </c>
      <c r="O168">
        <v>11.164</v>
      </c>
      <c r="P168">
        <v>18.055</v>
      </c>
      <c r="Q168">
        <v>24.908000000000001</v>
      </c>
      <c r="R168">
        <v>31.626999999999999</v>
      </c>
      <c r="S168">
        <v>38.81</v>
      </c>
      <c r="T168">
        <v>45.981999999999999</v>
      </c>
    </row>
    <row r="169" spans="1:20">
      <c r="A169" s="4" t="s">
        <v>139</v>
      </c>
      <c r="B169" s="4">
        <v>2021</v>
      </c>
      <c r="C169" s="5">
        <v>44448</v>
      </c>
      <c r="D169" s="4" t="s">
        <v>66</v>
      </c>
      <c r="E169" s="42" t="s">
        <v>21</v>
      </c>
      <c r="F169" s="70" t="s">
        <v>21</v>
      </c>
      <c r="G169" t="s">
        <v>56</v>
      </c>
      <c r="H169" t="s">
        <v>883</v>
      </c>
      <c r="I169" t="s">
        <v>720</v>
      </c>
      <c r="J169" t="s">
        <v>838</v>
      </c>
      <c r="K169" s="135" t="e">
        <f>(C169-VLOOKUP(H169,Riders!$A$2:$C$1999,2,FALSE))/365</f>
        <v>#N/A</v>
      </c>
      <c r="L169" s="135">
        <f>(C169-VLOOKUP(I169,Riders!$A$2:$C$1999,2,FALSE))/365</f>
        <v>19.775342465753425</v>
      </c>
      <c r="M169" s="135" t="e">
        <f>(C169-VLOOKUP(J169,Riders!$A$2:$C$1999,2,FALSE))/365</f>
        <v>#N/A</v>
      </c>
      <c r="N169">
        <v>7</v>
      </c>
      <c r="O169">
        <v>11.367000000000001</v>
      </c>
      <c r="P169">
        <v>18.305</v>
      </c>
      <c r="Q169">
        <v>25.125</v>
      </c>
      <c r="R169">
        <v>32.012</v>
      </c>
      <c r="S169">
        <v>38.892000000000003</v>
      </c>
      <c r="T169">
        <v>46.131999999999998</v>
      </c>
    </row>
    <row r="170" spans="1:20">
      <c r="A170" s="4" t="s">
        <v>139</v>
      </c>
      <c r="B170" s="4">
        <v>2021</v>
      </c>
      <c r="C170" s="5">
        <v>44448</v>
      </c>
      <c r="D170" s="4" t="s">
        <v>66</v>
      </c>
      <c r="E170" s="42" t="s">
        <v>21</v>
      </c>
      <c r="F170" s="70" t="s">
        <v>21</v>
      </c>
      <c r="G170" t="s">
        <v>889</v>
      </c>
      <c r="H170" t="s">
        <v>888</v>
      </c>
      <c r="I170" t="s">
        <v>886</v>
      </c>
      <c r="J170" t="s">
        <v>884</v>
      </c>
      <c r="K170" s="135" t="e">
        <f>(C170-VLOOKUP(H170,Riders!$A$2:$C$1999,2,FALSE))/365</f>
        <v>#N/A</v>
      </c>
      <c r="L170" s="135" t="e">
        <f>(C170-VLOOKUP(I170,Riders!$A$2:$C$1999,2,FALSE))/365</f>
        <v>#N/A</v>
      </c>
      <c r="M170" s="135" t="e">
        <f>(C170-VLOOKUP(J170,Riders!$A$2:$C$1999,2,FALSE))/365</f>
        <v>#N/A</v>
      </c>
      <c r="N170">
        <v>8</v>
      </c>
      <c r="O170">
        <v>11.766999999999999</v>
      </c>
      <c r="P170">
        <v>18.908000000000001</v>
      </c>
      <c r="Q170">
        <v>25.869</v>
      </c>
      <c r="R170">
        <v>32.985999999999997</v>
      </c>
      <c r="S170">
        <v>40.133000000000003</v>
      </c>
      <c r="T170">
        <v>47.573999999999998</v>
      </c>
    </row>
    <row r="171" spans="1:20">
      <c r="A171" s="4" t="s">
        <v>139</v>
      </c>
      <c r="B171" s="4">
        <v>2021</v>
      </c>
      <c r="C171" s="5">
        <v>44448</v>
      </c>
      <c r="D171" s="4" t="s">
        <v>66</v>
      </c>
      <c r="E171" s="42" t="s">
        <v>21</v>
      </c>
      <c r="F171" s="70" t="s">
        <v>21</v>
      </c>
      <c r="G171" t="s">
        <v>207</v>
      </c>
      <c r="H171" t="s">
        <v>854</v>
      </c>
      <c r="I171" t="s">
        <v>891</v>
      </c>
      <c r="J171" t="s">
        <v>635</v>
      </c>
      <c r="K171" s="135">
        <f>(C171-VLOOKUP(H171,Riders!$A$2:$C$1999,2,FALSE))/365</f>
        <v>19.317808219178083</v>
      </c>
      <c r="L171" s="135" t="e">
        <f>(C171-VLOOKUP(I171,Riders!$A$2:$C$1999,2,FALSE))/365</f>
        <v>#N/A</v>
      </c>
      <c r="M171" s="135">
        <f>(C171-VLOOKUP(J171,Riders!$A$2:$C$1999,2,FALSE))/365</f>
        <v>20.583561643835615</v>
      </c>
      <c r="N171">
        <v>9</v>
      </c>
      <c r="O171">
        <v>12.747999999999999</v>
      </c>
      <c r="P171">
        <v>20.664000000000001</v>
      </c>
      <c r="Q171">
        <v>27.920999999999999</v>
      </c>
      <c r="R171">
        <v>35.012999999999998</v>
      </c>
      <c r="S171">
        <v>41.856999999999999</v>
      </c>
      <c r="T171">
        <v>48.899000000000001</v>
      </c>
    </row>
    <row r="172" spans="1:20">
      <c r="A172" s="4" t="s">
        <v>139</v>
      </c>
      <c r="B172" s="4">
        <v>2021</v>
      </c>
      <c r="C172" s="5">
        <v>44448</v>
      </c>
      <c r="D172" s="4" t="s">
        <v>66</v>
      </c>
      <c r="E172" s="42" t="s">
        <v>91</v>
      </c>
      <c r="F172" s="46">
        <v>1</v>
      </c>
      <c r="G172" s="46" t="s">
        <v>42</v>
      </c>
      <c r="H172" t="e">
        <f t="shared" ref="H172:H183" si="1">VLOOKUP(G172,$G$130:$J$138,2,FALSE)</f>
        <v>#N/A</v>
      </c>
      <c r="I172" t="e">
        <f t="shared" ref="I172:I183" si="2">VLOOKUP(G172,$G$130:$J$138,3,FALSE)</f>
        <v>#N/A</v>
      </c>
      <c r="J172" t="e">
        <f t="shared" ref="J172:J183" si="3">VLOOKUP(G172,$G$130:$J$138,4,FALSE)</f>
        <v>#N/A</v>
      </c>
      <c r="K172" s="135" t="e">
        <f>(C172-VLOOKUP(H172,Riders!$A$2:$C$1999,2,FALSE))/365</f>
        <v>#N/A</v>
      </c>
      <c r="L172" s="135" t="e">
        <f>(C172-VLOOKUP(I172,Riders!$A$2:$C$1999,2,FALSE))/365</f>
        <v>#N/A</v>
      </c>
      <c r="M172" s="135" t="e">
        <f>(C172-VLOOKUP(J172,Riders!$A$2:$C$1999,2,FALSE))/365</f>
        <v>#N/A</v>
      </c>
      <c r="N172">
        <v>1</v>
      </c>
      <c r="O172">
        <v>10.659000000000001</v>
      </c>
      <c r="P172">
        <v>17.338000000000001</v>
      </c>
      <c r="Q172">
        <v>24.481999999999999</v>
      </c>
      <c r="R172">
        <v>31.199000000000002</v>
      </c>
      <c r="S172">
        <v>37.942</v>
      </c>
      <c r="T172">
        <v>44.905999999999999</v>
      </c>
    </row>
    <row r="173" spans="1:20">
      <c r="A173" s="4" t="s">
        <v>139</v>
      </c>
      <c r="B173" s="4">
        <v>2021</v>
      </c>
      <c r="C173" s="5">
        <v>44448</v>
      </c>
      <c r="D173" s="4" t="s">
        <v>66</v>
      </c>
      <c r="E173" s="42" t="s">
        <v>91</v>
      </c>
      <c r="F173" s="46">
        <v>1</v>
      </c>
      <c r="G173" t="s">
        <v>52</v>
      </c>
      <c r="H173" t="e">
        <f t="shared" si="1"/>
        <v>#N/A</v>
      </c>
      <c r="I173" t="e">
        <f t="shared" si="2"/>
        <v>#N/A</v>
      </c>
      <c r="J173" t="e">
        <f t="shared" si="3"/>
        <v>#N/A</v>
      </c>
      <c r="K173" s="135" t="e">
        <f>(C173-VLOOKUP(H173,Riders!$A$2:$C$1999,2,FALSE))/365</f>
        <v>#N/A</v>
      </c>
      <c r="L173" s="135" t="e">
        <f>(C173-VLOOKUP(I173,Riders!$A$2:$C$1999,2,FALSE))/365</f>
        <v>#N/A</v>
      </c>
      <c r="M173" s="135" t="e">
        <f>(C173-VLOOKUP(J173,Riders!$A$2:$C$1999,2,FALSE))/365</f>
        <v>#N/A</v>
      </c>
      <c r="N173">
        <v>2</v>
      </c>
      <c r="O173">
        <v>11.194000000000001</v>
      </c>
      <c r="P173">
        <v>18.036999999999999</v>
      </c>
      <c r="Q173">
        <v>24.949000000000002</v>
      </c>
      <c r="R173">
        <v>31.468</v>
      </c>
      <c r="S173">
        <v>38.595999999999997</v>
      </c>
      <c r="T173">
        <v>46.079000000000001</v>
      </c>
    </row>
    <row r="174" spans="1:20">
      <c r="A174" s="4" t="s">
        <v>139</v>
      </c>
      <c r="B174" s="4">
        <v>2021</v>
      </c>
      <c r="C174" s="5">
        <v>44448</v>
      </c>
      <c r="D174" s="4" t="s">
        <v>66</v>
      </c>
      <c r="E174" s="42" t="s">
        <v>91</v>
      </c>
      <c r="F174" s="46">
        <v>2</v>
      </c>
      <c r="G174" t="s">
        <v>46</v>
      </c>
      <c r="H174" t="str">
        <f t="shared" si="1"/>
        <v>BIELECKI Maciej</v>
      </c>
      <c r="I174" t="str">
        <f t="shared" si="2"/>
        <v>ROCHNA Daniel</v>
      </c>
      <c r="J174" t="str">
        <f t="shared" si="3"/>
        <v>SARNECKI Rafal</v>
      </c>
      <c r="K174" s="135">
        <f>(C174-VLOOKUP(H174,Riders!$A$2:$C$1999,2,FALSE))/365</f>
        <v>34.334246575342469</v>
      </c>
      <c r="L174" s="135">
        <f>(C174-VLOOKUP(I174,Riders!$A$2:$C$1999,2,FALSE))/365</f>
        <v>22.043835616438358</v>
      </c>
      <c r="M174" s="135">
        <f>(C174-VLOOKUP(J174,Riders!$A$2:$C$1999,2,FALSE))/365</f>
        <v>31.69041095890411</v>
      </c>
      <c r="N174">
        <v>1</v>
      </c>
      <c r="O174">
        <v>11.118</v>
      </c>
      <c r="P174">
        <v>18.006</v>
      </c>
      <c r="Q174">
        <v>24.382000000000001</v>
      </c>
      <c r="R174">
        <v>30.745000000000001</v>
      </c>
      <c r="S174">
        <v>37.201000000000001</v>
      </c>
      <c r="T174">
        <v>43.668999999999997</v>
      </c>
    </row>
    <row r="175" spans="1:20">
      <c r="A175" s="4" t="s">
        <v>139</v>
      </c>
      <c r="B175" s="4">
        <v>2021</v>
      </c>
      <c r="C175" s="5">
        <v>44448</v>
      </c>
      <c r="D175" s="4" t="s">
        <v>66</v>
      </c>
      <c r="E175" s="42" t="s">
        <v>91</v>
      </c>
      <c r="F175" s="46">
        <v>2</v>
      </c>
      <c r="G175" t="s">
        <v>61</v>
      </c>
      <c r="H175" t="e">
        <f t="shared" si="1"/>
        <v>#N/A</v>
      </c>
      <c r="I175" t="e">
        <f t="shared" si="2"/>
        <v>#N/A</v>
      </c>
      <c r="J175" t="e">
        <f t="shared" si="3"/>
        <v>#N/A</v>
      </c>
      <c r="K175" s="135" t="e">
        <f>(C175-VLOOKUP(H175,Riders!$A$2:$C$1999,2,FALSE))/365</f>
        <v>#N/A</v>
      </c>
      <c r="L175" s="135" t="e">
        <f>(C175-VLOOKUP(I175,Riders!$A$2:$C$1999,2,FALSE))/365</f>
        <v>#N/A</v>
      </c>
      <c r="M175" s="135" t="e">
        <f>(C175-VLOOKUP(J175,Riders!$A$2:$C$1999,2,FALSE))/365</f>
        <v>#N/A</v>
      </c>
      <c r="N175">
        <v>2</v>
      </c>
      <c r="O175">
        <v>11.467000000000001</v>
      </c>
      <c r="P175">
        <v>18.384</v>
      </c>
      <c r="Q175">
        <v>24.989000000000001</v>
      </c>
      <c r="R175">
        <v>31.638000000000002</v>
      </c>
      <c r="S175">
        <v>39.777999999999999</v>
      </c>
      <c r="T175">
        <v>47.152999999999999</v>
      </c>
    </row>
    <row r="176" spans="1:20">
      <c r="A176" s="4" t="s">
        <v>139</v>
      </c>
      <c r="B176" s="4">
        <v>2021</v>
      </c>
      <c r="C176" s="5">
        <v>44448</v>
      </c>
      <c r="D176" s="4" t="s">
        <v>66</v>
      </c>
      <c r="E176" s="42" t="s">
        <v>91</v>
      </c>
      <c r="F176">
        <v>3</v>
      </c>
      <c r="G176" t="s">
        <v>44</v>
      </c>
      <c r="H176" t="e">
        <f t="shared" si="1"/>
        <v>#N/A</v>
      </c>
      <c r="I176" t="e">
        <f t="shared" si="2"/>
        <v>#N/A</v>
      </c>
      <c r="J176" t="e">
        <f t="shared" si="3"/>
        <v>#N/A</v>
      </c>
      <c r="K176" s="135" t="e">
        <f>(C176-VLOOKUP(H176,Riders!$A$2:$C$1999,2,FALSE))/365</f>
        <v>#N/A</v>
      </c>
      <c r="L176" s="135" t="e">
        <f>(C176-VLOOKUP(I176,Riders!$A$2:$C$1999,2,FALSE))/365</f>
        <v>#N/A</v>
      </c>
      <c r="M176" s="135" t="e">
        <f>(C176-VLOOKUP(J176,Riders!$A$2:$C$1999,2,FALSE))/365</f>
        <v>#N/A</v>
      </c>
      <c r="N176">
        <v>1</v>
      </c>
      <c r="O176">
        <v>11.092000000000001</v>
      </c>
      <c r="P176">
        <v>17.969000000000001</v>
      </c>
      <c r="Q176">
        <v>24.311</v>
      </c>
      <c r="R176">
        <v>30.785</v>
      </c>
      <c r="S176">
        <v>37.113999999999997</v>
      </c>
      <c r="T176">
        <v>43.521000000000001</v>
      </c>
    </row>
    <row r="177" spans="1:20">
      <c r="A177" s="4" t="s">
        <v>139</v>
      </c>
      <c r="B177" s="4">
        <v>2021</v>
      </c>
      <c r="C177" s="5">
        <v>44448</v>
      </c>
      <c r="D177" s="4" t="s">
        <v>66</v>
      </c>
      <c r="E177" s="42" t="s">
        <v>91</v>
      </c>
      <c r="F177">
        <v>3</v>
      </c>
      <c r="G177" t="s">
        <v>56</v>
      </c>
      <c r="H177" t="e">
        <f t="shared" si="1"/>
        <v>#N/A</v>
      </c>
      <c r="I177" t="e">
        <f t="shared" si="2"/>
        <v>#N/A</v>
      </c>
      <c r="J177" t="e">
        <f t="shared" si="3"/>
        <v>#N/A</v>
      </c>
      <c r="K177" s="135" t="e">
        <f>(C177-VLOOKUP(H177,Riders!$A$2:$C$1999,2,FALSE))/365</f>
        <v>#N/A</v>
      </c>
      <c r="L177" s="135" t="e">
        <f>(C177-VLOOKUP(I177,Riders!$A$2:$C$1999,2,FALSE))/365</f>
        <v>#N/A</v>
      </c>
      <c r="M177" s="135" t="e">
        <f>(C177-VLOOKUP(J177,Riders!$A$2:$C$1999,2,FALSE))/365</f>
        <v>#N/A</v>
      </c>
      <c r="N177">
        <v>2</v>
      </c>
      <c r="O177">
        <v>11.335000000000001</v>
      </c>
      <c r="P177">
        <v>18.257000000000001</v>
      </c>
      <c r="Q177">
        <v>25.448</v>
      </c>
      <c r="R177">
        <v>32.189</v>
      </c>
      <c r="S177">
        <v>38.893999999999998</v>
      </c>
      <c r="T177">
        <v>45.710999999999999</v>
      </c>
    </row>
    <row r="178" spans="1:20">
      <c r="A178" s="4" t="s">
        <v>139</v>
      </c>
      <c r="B178" s="4">
        <v>2021</v>
      </c>
      <c r="C178" s="5">
        <v>44448</v>
      </c>
      <c r="D178" s="4" t="s">
        <v>66</v>
      </c>
      <c r="E178" s="42" t="s">
        <v>91</v>
      </c>
      <c r="F178">
        <v>4</v>
      </c>
      <c r="G178" t="s">
        <v>33</v>
      </c>
      <c r="H178" t="str">
        <f t="shared" si="1"/>
        <v>DODYK Ryan</v>
      </c>
      <c r="I178" t="str">
        <f t="shared" si="2"/>
        <v>SYDNEY Je'Land</v>
      </c>
      <c r="J178" t="str">
        <f t="shared" si="3"/>
        <v>WAMMES Nick</v>
      </c>
      <c r="K178" s="135">
        <f>(C178-VLOOKUP(H178,Riders!$A$2:$C$1999,2,FALSE))/365</f>
        <v>24.780821917808218</v>
      </c>
      <c r="L178" s="135" t="e">
        <f>(C178-VLOOKUP(I178,Riders!$A$2:$C$1999,2,FALSE))/365</f>
        <v>#N/A</v>
      </c>
      <c r="M178" s="135">
        <f>(C178-VLOOKUP(J178,Riders!$A$2:$C$1999,2,FALSE))/365</f>
        <v>21.901369863013699</v>
      </c>
      <c r="N178">
        <v>1</v>
      </c>
      <c r="O178">
        <v>11.132</v>
      </c>
      <c r="P178">
        <v>18.032</v>
      </c>
      <c r="Q178">
        <v>24.347000000000001</v>
      </c>
      <c r="R178">
        <v>30.591999999999999</v>
      </c>
      <c r="S178">
        <v>36.930999999999997</v>
      </c>
      <c r="T178">
        <v>43.484000000000002</v>
      </c>
    </row>
    <row r="179" spans="1:20">
      <c r="A179" s="4" t="s">
        <v>139</v>
      </c>
      <c r="B179" s="4">
        <v>2021</v>
      </c>
      <c r="C179" s="5">
        <v>44448</v>
      </c>
      <c r="D179" s="4" t="s">
        <v>66</v>
      </c>
      <c r="E179" s="42" t="s">
        <v>91</v>
      </c>
      <c r="F179">
        <v>4</v>
      </c>
      <c r="G179" t="s">
        <v>889</v>
      </c>
      <c r="H179" t="e">
        <f t="shared" si="1"/>
        <v>#N/A</v>
      </c>
      <c r="I179" t="e">
        <f t="shared" si="2"/>
        <v>#N/A</v>
      </c>
      <c r="J179" t="e">
        <f t="shared" si="3"/>
        <v>#N/A</v>
      </c>
      <c r="K179" s="135" t="e">
        <f>(C179-VLOOKUP(H179,Riders!$A$2:$C$1999,2,FALSE))/365</f>
        <v>#N/A</v>
      </c>
      <c r="L179" s="135" t="e">
        <f>(C179-VLOOKUP(I179,Riders!$A$2:$C$1999,2,FALSE))/365</f>
        <v>#N/A</v>
      </c>
      <c r="M179" s="135" t="e">
        <f>(C179-VLOOKUP(J179,Riders!$A$2:$C$1999,2,FALSE))/365</f>
        <v>#N/A</v>
      </c>
      <c r="N179">
        <v>2</v>
      </c>
      <c r="O179">
        <v>11.637</v>
      </c>
      <c r="P179">
        <v>18.661999999999999</v>
      </c>
      <c r="Q179">
        <v>25.7</v>
      </c>
      <c r="R179">
        <v>32.822000000000003</v>
      </c>
      <c r="S179">
        <v>40.197000000000003</v>
      </c>
      <c r="T179">
        <v>47.884</v>
      </c>
    </row>
    <row r="180" spans="1:20">
      <c r="A180" s="4" t="s">
        <v>139</v>
      </c>
      <c r="B180" s="4">
        <v>2021</v>
      </c>
      <c r="C180" s="5">
        <v>44448</v>
      </c>
      <c r="D180" s="4" t="s">
        <v>66</v>
      </c>
      <c r="E180" s="42" t="s">
        <v>64</v>
      </c>
      <c r="F180" t="s">
        <v>541</v>
      </c>
      <c r="G180" t="s">
        <v>33</v>
      </c>
      <c r="H180" t="str">
        <f t="shared" si="1"/>
        <v>DODYK Ryan</v>
      </c>
      <c r="I180" t="str">
        <f t="shared" si="2"/>
        <v>SYDNEY Je'Land</v>
      </c>
      <c r="J180" t="str">
        <f t="shared" si="3"/>
        <v>WAMMES Nick</v>
      </c>
      <c r="K180" s="135">
        <f>(C180-VLOOKUP(H180,Riders!$A$2:$C$1999,2,FALSE))/365</f>
        <v>24.780821917808218</v>
      </c>
      <c r="L180" s="135" t="e">
        <f>(C180-VLOOKUP(I180,Riders!$A$2:$C$1999,2,FALSE))/365</f>
        <v>#N/A</v>
      </c>
      <c r="M180" s="135">
        <f>(C180-VLOOKUP(J180,Riders!$A$2:$C$1999,2,FALSE))/365</f>
        <v>21.901369863013699</v>
      </c>
      <c r="N180">
        <v>1</v>
      </c>
      <c r="O180">
        <v>11.196999999999999</v>
      </c>
      <c r="P180">
        <v>18.088999999999999</v>
      </c>
      <c r="Q180">
        <v>24.548999999999999</v>
      </c>
      <c r="R180">
        <v>30.841000000000001</v>
      </c>
      <c r="S180">
        <v>37.21</v>
      </c>
      <c r="T180">
        <v>43.747999999999998</v>
      </c>
    </row>
    <row r="181" spans="1:20">
      <c r="A181" s="4" t="s">
        <v>139</v>
      </c>
      <c r="B181" s="4">
        <v>2021</v>
      </c>
      <c r="C181" s="5">
        <v>44448</v>
      </c>
      <c r="D181" s="4" t="s">
        <v>66</v>
      </c>
      <c r="E181" s="42" t="s">
        <v>64</v>
      </c>
      <c r="F181" t="s">
        <v>541</v>
      </c>
      <c r="G181" t="s">
        <v>44</v>
      </c>
      <c r="H181" t="e">
        <f t="shared" si="1"/>
        <v>#N/A</v>
      </c>
      <c r="I181" t="e">
        <f t="shared" si="2"/>
        <v>#N/A</v>
      </c>
      <c r="J181" t="e">
        <f t="shared" si="3"/>
        <v>#N/A</v>
      </c>
      <c r="K181" s="135" t="e">
        <f>(C181-VLOOKUP(H181,Riders!$A$2:$C$1999,2,FALSE))/365</f>
        <v>#N/A</v>
      </c>
      <c r="L181" s="135" t="e">
        <f>(C181-VLOOKUP(I181,Riders!$A$2:$C$1999,2,FALSE))/365</f>
        <v>#N/A</v>
      </c>
      <c r="M181" s="135" t="e">
        <f>(C181-VLOOKUP(J181,Riders!$A$2:$C$1999,2,FALSE))/365</f>
        <v>#N/A</v>
      </c>
      <c r="N181">
        <v>2</v>
      </c>
      <c r="O181">
        <v>11.189</v>
      </c>
      <c r="P181">
        <v>18.004999999999999</v>
      </c>
      <c r="Q181">
        <v>24.37</v>
      </c>
      <c r="R181">
        <v>30.885000000000002</v>
      </c>
      <c r="S181">
        <v>37.277999999999999</v>
      </c>
      <c r="T181">
        <v>43.835999999999999</v>
      </c>
    </row>
    <row r="182" spans="1:20">
      <c r="A182" s="4" t="s">
        <v>139</v>
      </c>
      <c r="B182" s="4">
        <v>2021</v>
      </c>
      <c r="C182" s="5">
        <v>44448</v>
      </c>
      <c r="D182" s="4" t="s">
        <v>66</v>
      </c>
      <c r="E182" s="42" t="s">
        <v>64</v>
      </c>
      <c r="F182" t="s">
        <v>542</v>
      </c>
      <c r="G182" t="s">
        <v>46</v>
      </c>
      <c r="H182" t="str">
        <f t="shared" si="1"/>
        <v>BIELECKI Maciej</v>
      </c>
      <c r="I182" t="str">
        <f t="shared" si="2"/>
        <v>ROCHNA Daniel</v>
      </c>
      <c r="J182" t="str">
        <f t="shared" si="3"/>
        <v>SARNECKI Rafal</v>
      </c>
      <c r="K182" s="135">
        <f>(C182-VLOOKUP(H182,Riders!$A$2:$C$1999,2,FALSE))/365</f>
        <v>34.334246575342469</v>
      </c>
      <c r="L182" s="135">
        <f>(C182-VLOOKUP(I182,Riders!$A$2:$C$1999,2,FALSE))/365</f>
        <v>22.043835616438358</v>
      </c>
      <c r="M182" s="135">
        <f>(C182-VLOOKUP(J182,Riders!$A$2:$C$1999,2,FALSE))/365</f>
        <v>31.69041095890411</v>
      </c>
      <c r="N182">
        <v>3</v>
      </c>
      <c r="O182">
        <v>11.052</v>
      </c>
      <c r="P182">
        <v>18.039000000000001</v>
      </c>
      <c r="Q182">
        <v>24.388999999999999</v>
      </c>
      <c r="R182">
        <v>30.757000000000001</v>
      </c>
      <c r="S182">
        <v>37.274000000000001</v>
      </c>
      <c r="T182">
        <v>43.83</v>
      </c>
    </row>
    <row r="183" spans="1:20">
      <c r="A183" s="4" t="s">
        <v>139</v>
      </c>
      <c r="B183" s="4">
        <v>2021</v>
      </c>
      <c r="C183" s="5">
        <v>44448</v>
      </c>
      <c r="D183" s="4" t="s">
        <v>66</v>
      </c>
      <c r="E183" s="42" t="s">
        <v>64</v>
      </c>
      <c r="F183" t="s">
        <v>542</v>
      </c>
      <c r="G183" t="s">
        <v>42</v>
      </c>
      <c r="H183" t="e">
        <f t="shared" si="1"/>
        <v>#N/A</v>
      </c>
      <c r="I183" t="e">
        <f t="shared" si="2"/>
        <v>#N/A</v>
      </c>
      <c r="J183" t="e">
        <f t="shared" si="3"/>
        <v>#N/A</v>
      </c>
      <c r="K183" s="135" t="e">
        <f>(C183-VLOOKUP(H183,Riders!$A$2:$C$1999,2,FALSE))/365</f>
        <v>#N/A</v>
      </c>
      <c r="L183" s="135" t="e">
        <f>(C183-VLOOKUP(I183,Riders!$A$2:$C$1999,2,FALSE))/365</f>
        <v>#N/A</v>
      </c>
      <c r="M183" s="135" t="e">
        <f>(C183-VLOOKUP(J183,Riders!$A$2:$C$1999,2,FALSE))/365</f>
        <v>#N/A</v>
      </c>
      <c r="N183">
        <v>4</v>
      </c>
      <c r="O183">
        <v>11.228</v>
      </c>
      <c r="P183">
        <v>18.105</v>
      </c>
      <c r="Q183">
        <v>24.838999999999999</v>
      </c>
      <c r="R183">
        <v>31.565999999999999</v>
      </c>
      <c r="S183">
        <v>38.244999999999997</v>
      </c>
      <c r="T183">
        <v>45.14</v>
      </c>
    </row>
    <row r="184" spans="1:20">
      <c r="A184" s="40" t="s">
        <v>1274</v>
      </c>
      <c r="B184" s="40">
        <v>2021</v>
      </c>
      <c r="C184" s="123">
        <v>44385</v>
      </c>
      <c r="D184" s="40" t="s">
        <v>66</v>
      </c>
      <c r="E184" s="42" t="s">
        <v>21</v>
      </c>
      <c r="F184" s="40" t="s">
        <v>21</v>
      </c>
      <c r="G184" t="s">
        <v>198</v>
      </c>
      <c r="H184" t="s">
        <v>1281</v>
      </c>
      <c r="I184" t="s">
        <v>199</v>
      </c>
      <c r="J184" t="s">
        <v>844</v>
      </c>
      <c r="N184">
        <v>1</v>
      </c>
      <c r="O184">
        <v>10.749000000000001</v>
      </c>
      <c r="P184">
        <v>17.507000000000001</v>
      </c>
      <c r="Q184">
        <v>23.978999999999999</v>
      </c>
      <c r="R184">
        <v>30.474</v>
      </c>
      <c r="S184">
        <v>37.057000000000002</v>
      </c>
      <c r="T184">
        <v>43.804000000000002</v>
      </c>
    </row>
    <row r="185" spans="1:20">
      <c r="A185" s="40" t="s">
        <v>1274</v>
      </c>
      <c r="B185" s="40">
        <v>2021</v>
      </c>
      <c r="C185" s="123">
        <v>44385</v>
      </c>
      <c r="D185" s="40" t="s">
        <v>66</v>
      </c>
      <c r="E185" s="42" t="s">
        <v>21</v>
      </c>
      <c r="F185" s="40" t="s">
        <v>21</v>
      </c>
      <c r="G185" t="s">
        <v>29</v>
      </c>
      <c r="H185" t="s">
        <v>758</v>
      </c>
      <c r="I185" t="s">
        <v>1282</v>
      </c>
      <c r="J185" t="s">
        <v>40</v>
      </c>
      <c r="N185">
        <v>2</v>
      </c>
      <c r="O185">
        <v>11.115</v>
      </c>
      <c r="P185">
        <v>18.035</v>
      </c>
      <c r="Q185">
        <v>24.332999999999998</v>
      </c>
      <c r="R185">
        <v>30.677</v>
      </c>
      <c r="S185">
        <v>37.200000000000003</v>
      </c>
      <c r="T185">
        <v>44.009</v>
      </c>
    </row>
    <row r="186" spans="1:20">
      <c r="A186" s="40" t="s">
        <v>1274</v>
      </c>
      <c r="B186" s="40">
        <v>2021</v>
      </c>
      <c r="C186" s="123">
        <v>44385</v>
      </c>
      <c r="D186" s="40" t="s">
        <v>66</v>
      </c>
      <c r="E186" s="42" t="s">
        <v>21</v>
      </c>
      <c r="F186" s="40" t="s">
        <v>21</v>
      </c>
      <c r="G186" t="s">
        <v>198</v>
      </c>
      <c r="H186" t="s">
        <v>1301</v>
      </c>
      <c r="I186" t="s">
        <v>801</v>
      </c>
      <c r="J186" t="s">
        <v>377</v>
      </c>
      <c r="N186">
        <v>3</v>
      </c>
      <c r="O186">
        <v>10.792</v>
      </c>
      <c r="P186">
        <v>17.693000000000001</v>
      </c>
      <c r="Q186">
        <v>24.088000000000001</v>
      </c>
      <c r="R186">
        <v>30.53</v>
      </c>
      <c r="S186">
        <v>37.204999999999998</v>
      </c>
      <c r="T186">
        <v>44.134</v>
      </c>
    </row>
    <row r="187" spans="1:20">
      <c r="A187" s="40" t="s">
        <v>1274</v>
      </c>
      <c r="B187" s="40">
        <v>2021</v>
      </c>
      <c r="C187" s="123">
        <v>44385</v>
      </c>
      <c r="D187" s="40" t="s">
        <v>66</v>
      </c>
      <c r="E187" s="42" t="s">
        <v>21</v>
      </c>
      <c r="F187" s="40" t="s">
        <v>21</v>
      </c>
      <c r="G187" t="s">
        <v>27</v>
      </c>
      <c r="H187" t="s">
        <v>1280</v>
      </c>
      <c r="I187" t="s">
        <v>339</v>
      </c>
      <c r="J187" t="s">
        <v>550</v>
      </c>
      <c r="N187">
        <v>4</v>
      </c>
      <c r="O187">
        <v>10.725</v>
      </c>
      <c r="P187">
        <v>17.477</v>
      </c>
      <c r="Q187">
        <v>24.202999999999999</v>
      </c>
      <c r="R187">
        <v>30.760999999999999</v>
      </c>
      <c r="S187">
        <v>37.332999999999998</v>
      </c>
      <c r="T187">
        <v>44.152000000000001</v>
      </c>
    </row>
    <row r="188" spans="1:20">
      <c r="A188" s="40" t="s">
        <v>1274</v>
      </c>
      <c r="B188" s="40">
        <v>2021</v>
      </c>
      <c r="C188" s="123">
        <v>44385</v>
      </c>
      <c r="D188" s="40" t="s">
        <v>66</v>
      </c>
      <c r="E188" s="42" t="s">
        <v>21</v>
      </c>
      <c r="F188" s="40" t="s">
        <v>21</v>
      </c>
      <c r="G188" t="s">
        <v>1276</v>
      </c>
      <c r="H188" t="s">
        <v>209</v>
      </c>
      <c r="I188" t="s">
        <v>1302</v>
      </c>
      <c r="J188" t="s">
        <v>1277</v>
      </c>
      <c r="N188">
        <v>5</v>
      </c>
      <c r="O188">
        <v>10.939</v>
      </c>
      <c r="P188">
        <v>17.760999999999999</v>
      </c>
      <c r="Q188">
        <v>24.384</v>
      </c>
      <c r="R188">
        <v>31.042000000000002</v>
      </c>
      <c r="S188">
        <v>37.677</v>
      </c>
      <c r="T188">
        <v>44.424999999999997</v>
      </c>
    </row>
    <row r="189" spans="1:20">
      <c r="A189" s="40" t="s">
        <v>1274</v>
      </c>
      <c r="B189" s="40">
        <v>2021</v>
      </c>
      <c r="C189" s="123">
        <v>44385</v>
      </c>
      <c r="D189" s="40" t="s">
        <v>66</v>
      </c>
      <c r="E189" s="42" t="s">
        <v>21</v>
      </c>
      <c r="F189" s="40" t="s">
        <v>21</v>
      </c>
      <c r="G189" t="s">
        <v>188</v>
      </c>
      <c r="H189" t="s">
        <v>864</v>
      </c>
      <c r="I189" t="s">
        <v>210</v>
      </c>
      <c r="J189" t="s">
        <v>187</v>
      </c>
      <c r="N189">
        <v>6</v>
      </c>
      <c r="O189">
        <v>11.103</v>
      </c>
      <c r="P189">
        <v>17.96</v>
      </c>
      <c r="Q189">
        <v>24.5</v>
      </c>
      <c r="R189">
        <v>31.251000000000001</v>
      </c>
      <c r="S189">
        <v>38.051000000000002</v>
      </c>
      <c r="T189">
        <v>44.898000000000003</v>
      </c>
    </row>
    <row r="190" spans="1:20">
      <c r="A190" s="40" t="s">
        <v>1274</v>
      </c>
      <c r="B190" s="40">
        <v>2021</v>
      </c>
      <c r="C190" s="123">
        <v>44385</v>
      </c>
      <c r="D190" s="40" t="s">
        <v>66</v>
      </c>
      <c r="E190" s="42" t="s">
        <v>21</v>
      </c>
      <c r="F190" s="40" t="s">
        <v>21</v>
      </c>
      <c r="G190" t="s">
        <v>95</v>
      </c>
      <c r="H190" t="s">
        <v>1284</v>
      </c>
      <c r="I190" t="s">
        <v>143</v>
      </c>
      <c r="J190" t="s">
        <v>555</v>
      </c>
      <c r="N190">
        <v>7</v>
      </c>
      <c r="O190">
        <v>11.407</v>
      </c>
      <c r="P190">
        <v>18.587</v>
      </c>
      <c r="Q190">
        <v>25</v>
      </c>
      <c r="R190">
        <v>31.45</v>
      </c>
      <c r="S190">
        <v>38.171999999999997</v>
      </c>
      <c r="T190">
        <v>45.247</v>
      </c>
    </row>
    <row r="191" spans="1:20">
      <c r="A191" s="40" t="s">
        <v>1274</v>
      </c>
      <c r="B191" s="40">
        <v>2021</v>
      </c>
      <c r="C191" s="123">
        <v>44385</v>
      </c>
      <c r="D191" s="40" t="s">
        <v>66</v>
      </c>
      <c r="E191" s="42" t="s">
        <v>21</v>
      </c>
      <c r="F191" s="40" t="s">
        <v>21</v>
      </c>
      <c r="G191" t="s">
        <v>61</v>
      </c>
      <c r="H191" t="s">
        <v>111</v>
      </c>
      <c r="I191" t="s">
        <v>71</v>
      </c>
      <c r="J191" t="s">
        <v>558</v>
      </c>
      <c r="N191">
        <v>8</v>
      </c>
      <c r="O191">
        <v>11.304</v>
      </c>
      <c r="P191">
        <v>18.164999999999999</v>
      </c>
      <c r="Q191">
        <v>25.081</v>
      </c>
      <c r="R191">
        <v>32.119999999999997</v>
      </c>
      <c r="S191">
        <v>38.936</v>
      </c>
      <c r="T191">
        <v>45.853999999999999</v>
      </c>
    </row>
    <row r="192" spans="1:20">
      <c r="A192" s="40" t="s">
        <v>1274</v>
      </c>
      <c r="B192" s="40">
        <v>2021</v>
      </c>
      <c r="C192" s="123">
        <v>44385</v>
      </c>
      <c r="D192" s="40" t="s">
        <v>66</v>
      </c>
      <c r="E192" s="42" t="s">
        <v>21</v>
      </c>
      <c r="F192" s="40" t="s">
        <v>21</v>
      </c>
      <c r="G192" t="s">
        <v>207</v>
      </c>
      <c r="H192" t="s">
        <v>854</v>
      </c>
      <c r="I192" t="s">
        <v>804</v>
      </c>
      <c r="J192" t="s">
        <v>1279</v>
      </c>
      <c r="N192">
        <v>9</v>
      </c>
      <c r="O192">
        <v>11.317</v>
      </c>
      <c r="P192">
        <v>18.469000000000001</v>
      </c>
      <c r="Q192">
        <v>25.312000000000001</v>
      </c>
      <c r="R192">
        <v>32.219000000000001</v>
      </c>
      <c r="S192">
        <v>39.212000000000003</v>
      </c>
      <c r="T192">
        <v>46.234000000000002</v>
      </c>
    </row>
    <row r="193" spans="1:20">
      <c r="A193" s="40" t="s">
        <v>1274</v>
      </c>
      <c r="B193" s="40">
        <v>2021</v>
      </c>
      <c r="C193" s="123">
        <v>44385</v>
      </c>
      <c r="D193" s="40" t="s">
        <v>66</v>
      </c>
      <c r="E193" s="42" t="s">
        <v>91</v>
      </c>
      <c r="F193" s="46">
        <v>1</v>
      </c>
      <c r="G193" t="s">
        <v>1276</v>
      </c>
      <c r="H193" t="s">
        <v>209</v>
      </c>
      <c r="I193" t="s">
        <v>1302</v>
      </c>
      <c r="J193" t="s">
        <v>1275</v>
      </c>
      <c r="N193">
        <v>1</v>
      </c>
      <c r="O193">
        <v>11.006</v>
      </c>
      <c r="P193">
        <v>17.774000000000001</v>
      </c>
      <c r="Q193">
        <v>24.331</v>
      </c>
      <c r="R193">
        <v>30.795000000000002</v>
      </c>
      <c r="S193">
        <v>37.332999999999998</v>
      </c>
      <c r="T193">
        <v>44.054000000000002</v>
      </c>
    </row>
    <row r="194" spans="1:20">
      <c r="A194" s="40" t="s">
        <v>1274</v>
      </c>
      <c r="B194" s="40">
        <v>2021</v>
      </c>
      <c r="C194" s="123">
        <v>44385</v>
      </c>
      <c r="D194" s="40" t="s">
        <v>66</v>
      </c>
      <c r="E194" s="42" t="s">
        <v>91</v>
      </c>
      <c r="F194" s="46">
        <v>1</v>
      </c>
      <c r="G194" t="s">
        <v>27</v>
      </c>
      <c r="H194" t="s">
        <v>339</v>
      </c>
      <c r="I194" t="s">
        <v>470</v>
      </c>
      <c r="J194" t="s">
        <v>550</v>
      </c>
      <c r="N194">
        <v>2</v>
      </c>
      <c r="O194">
        <v>10.692</v>
      </c>
      <c r="P194">
        <v>17.428999999999998</v>
      </c>
      <c r="Q194">
        <v>24.492999999999999</v>
      </c>
      <c r="R194">
        <v>31.041</v>
      </c>
      <c r="S194">
        <v>37.545999999999999</v>
      </c>
      <c r="T194">
        <v>44.192</v>
      </c>
    </row>
    <row r="195" spans="1:20">
      <c r="A195" s="40" t="s">
        <v>1274</v>
      </c>
      <c r="B195" s="40">
        <v>2021</v>
      </c>
      <c r="C195" s="123">
        <v>44385</v>
      </c>
      <c r="D195" s="40" t="s">
        <v>66</v>
      </c>
      <c r="E195" s="42" t="s">
        <v>91</v>
      </c>
      <c r="F195" s="46">
        <v>2</v>
      </c>
      <c r="G195" t="s">
        <v>198</v>
      </c>
      <c r="H195" t="s">
        <v>1301</v>
      </c>
      <c r="I195" t="s">
        <v>801</v>
      </c>
      <c r="J195" t="s">
        <v>377</v>
      </c>
      <c r="N195">
        <v>1</v>
      </c>
      <c r="O195">
        <v>10.754</v>
      </c>
      <c r="P195">
        <v>17.593</v>
      </c>
      <c r="Q195">
        <v>23.994</v>
      </c>
      <c r="R195">
        <v>30.344000000000001</v>
      </c>
      <c r="S195">
        <v>36.933</v>
      </c>
      <c r="T195">
        <v>43.841000000000001</v>
      </c>
    </row>
    <row r="196" spans="1:20">
      <c r="A196" s="40" t="s">
        <v>1274</v>
      </c>
      <c r="B196" s="40">
        <v>2021</v>
      </c>
      <c r="C196" s="123">
        <v>44385</v>
      </c>
      <c r="D196" s="40" t="s">
        <v>66</v>
      </c>
      <c r="E196" s="42" t="s">
        <v>91</v>
      </c>
      <c r="F196" s="46">
        <v>2</v>
      </c>
      <c r="G196" t="s">
        <v>188</v>
      </c>
      <c r="H196" t="s">
        <v>864</v>
      </c>
      <c r="I196" t="s">
        <v>210</v>
      </c>
      <c r="J196" t="s">
        <v>187</v>
      </c>
      <c r="N196">
        <v>2</v>
      </c>
      <c r="O196">
        <v>11.167</v>
      </c>
      <c r="P196">
        <v>18.010000000000002</v>
      </c>
      <c r="Q196">
        <v>24.512</v>
      </c>
      <c r="R196">
        <v>31.163</v>
      </c>
      <c r="S196">
        <v>37.908999999999999</v>
      </c>
      <c r="T196">
        <v>44.878</v>
      </c>
    </row>
    <row r="197" spans="1:20">
      <c r="A197" s="40" t="s">
        <v>1274</v>
      </c>
      <c r="B197" s="40">
        <v>2021</v>
      </c>
      <c r="C197" s="123">
        <v>44385</v>
      </c>
      <c r="D197" s="40" t="s">
        <v>66</v>
      </c>
      <c r="E197" s="42" t="s">
        <v>91</v>
      </c>
      <c r="F197" s="46">
        <v>3</v>
      </c>
      <c r="G197" t="s">
        <v>29</v>
      </c>
      <c r="H197" t="s">
        <v>758</v>
      </c>
      <c r="I197" t="s">
        <v>1282</v>
      </c>
      <c r="J197" t="s">
        <v>40</v>
      </c>
      <c r="N197">
        <v>1</v>
      </c>
      <c r="O197">
        <v>11.090999999999999</v>
      </c>
      <c r="P197">
        <v>17.971</v>
      </c>
      <c r="Q197">
        <v>24.503</v>
      </c>
      <c r="R197">
        <v>30.831</v>
      </c>
      <c r="S197">
        <v>37.308999999999997</v>
      </c>
      <c r="T197">
        <v>44.01</v>
      </c>
    </row>
    <row r="198" spans="1:20">
      <c r="A198" s="40" t="s">
        <v>1274</v>
      </c>
      <c r="B198" s="40">
        <v>2021</v>
      </c>
      <c r="C198" s="123">
        <v>44385</v>
      </c>
      <c r="D198" s="40" t="s">
        <v>66</v>
      </c>
      <c r="E198" s="42" t="s">
        <v>91</v>
      </c>
      <c r="F198">
        <v>3</v>
      </c>
      <c r="G198" t="s">
        <v>95</v>
      </c>
      <c r="H198" t="s">
        <v>1284</v>
      </c>
      <c r="I198" t="s">
        <v>143</v>
      </c>
      <c r="J198" t="s">
        <v>555</v>
      </c>
      <c r="N198">
        <v>2</v>
      </c>
      <c r="O198">
        <v>11.141</v>
      </c>
      <c r="P198">
        <v>18.277999999999999</v>
      </c>
      <c r="Q198">
        <v>24.559000000000001</v>
      </c>
      <c r="R198">
        <v>30.893999999999998</v>
      </c>
      <c r="S198">
        <v>37.604999999999997</v>
      </c>
      <c r="T198">
        <v>44.621000000000002</v>
      </c>
    </row>
    <row r="199" spans="1:20">
      <c r="A199" s="40" t="s">
        <v>1274</v>
      </c>
      <c r="B199" s="40">
        <v>2021</v>
      </c>
      <c r="C199" s="123">
        <v>44385</v>
      </c>
      <c r="D199" s="40" t="s">
        <v>66</v>
      </c>
      <c r="E199" s="42" t="s">
        <v>91</v>
      </c>
      <c r="F199">
        <v>4</v>
      </c>
      <c r="G199" t="s">
        <v>198</v>
      </c>
      <c r="H199" t="s">
        <v>1281</v>
      </c>
      <c r="I199" t="s">
        <v>199</v>
      </c>
      <c r="J199" t="s">
        <v>844</v>
      </c>
      <c r="N199">
        <v>1</v>
      </c>
      <c r="O199">
        <v>10.667</v>
      </c>
      <c r="P199">
        <v>17.375</v>
      </c>
      <c r="Q199">
        <v>23.812000000000001</v>
      </c>
      <c r="R199">
        <v>30.196999999999999</v>
      </c>
      <c r="S199">
        <v>36.68</v>
      </c>
      <c r="T199">
        <v>43.253999999999998</v>
      </c>
    </row>
    <row r="200" spans="1:20">
      <c r="A200" s="40" t="s">
        <v>1274</v>
      </c>
      <c r="B200" s="40">
        <v>2021</v>
      </c>
      <c r="C200" s="123">
        <v>44385</v>
      </c>
      <c r="D200" s="40" t="s">
        <v>66</v>
      </c>
      <c r="E200" s="42" t="s">
        <v>91</v>
      </c>
      <c r="F200">
        <v>4</v>
      </c>
      <c r="G200" t="s">
        <v>61</v>
      </c>
      <c r="H200" t="s">
        <v>111</v>
      </c>
      <c r="I200" t="s">
        <v>71</v>
      </c>
      <c r="J200" t="s">
        <v>558</v>
      </c>
      <c r="N200">
        <v>2</v>
      </c>
      <c r="O200">
        <v>11.247999999999999</v>
      </c>
      <c r="P200">
        <v>18.091000000000001</v>
      </c>
      <c r="Q200">
        <v>24.756</v>
      </c>
      <c r="R200">
        <v>31.603000000000002</v>
      </c>
      <c r="S200">
        <v>38.363</v>
      </c>
      <c r="T200">
        <v>45.246000000000002</v>
      </c>
    </row>
    <row r="201" spans="1:20">
      <c r="A201" s="40" t="s">
        <v>1274</v>
      </c>
      <c r="B201" s="40">
        <v>2021</v>
      </c>
      <c r="C201" s="123">
        <v>44385</v>
      </c>
      <c r="D201" s="40" t="s">
        <v>66</v>
      </c>
      <c r="E201" s="42" t="s">
        <v>64</v>
      </c>
      <c r="F201" t="s">
        <v>541</v>
      </c>
      <c r="G201" t="s">
        <v>198</v>
      </c>
      <c r="H201" t="s">
        <v>1281</v>
      </c>
      <c r="I201" t="s">
        <v>199</v>
      </c>
      <c r="J201" t="s">
        <v>844</v>
      </c>
      <c r="N201">
        <v>1</v>
      </c>
      <c r="O201">
        <v>10.679</v>
      </c>
      <c r="P201">
        <v>17.405000000000001</v>
      </c>
      <c r="Q201">
        <v>24.236000000000001</v>
      </c>
      <c r="R201">
        <v>30.721</v>
      </c>
      <c r="S201">
        <v>37.311</v>
      </c>
      <c r="T201">
        <v>43.996000000000002</v>
      </c>
    </row>
    <row r="202" spans="1:20">
      <c r="A202" s="40" t="s">
        <v>1274</v>
      </c>
      <c r="B202" s="40">
        <v>2021</v>
      </c>
      <c r="C202" s="123">
        <v>44385</v>
      </c>
      <c r="D202" s="40" t="s">
        <v>66</v>
      </c>
      <c r="E202" s="42" t="s">
        <v>64</v>
      </c>
      <c r="F202" t="s">
        <v>541</v>
      </c>
      <c r="G202" t="s">
        <v>198</v>
      </c>
      <c r="H202" t="s">
        <v>1301</v>
      </c>
      <c r="I202" t="s">
        <v>801</v>
      </c>
      <c r="J202" t="s">
        <v>377</v>
      </c>
      <c r="N202">
        <v>2</v>
      </c>
      <c r="O202">
        <v>10.757999999999999</v>
      </c>
      <c r="P202">
        <v>17.574000000000002</v>
      </c>
      <c r="Q202">
        <v>23.917000000000002</v>
      </c>
      <c r="R202">
        <v>30.263999999999999</v>
      </c>
      <c r="S202">
        <v>38.700000000000003</v>
      </c>
      <c r="T202">
        <v>46.447000000000003</v>
      </c>
    </row>
    <row r="203" spans="1:20">
      <c r="A203" s="40" t="s">
        <v>1274</v>
      </c>
      <c r="B203" s="40">
        <v>2021</v>
      </c>
      <c r="C203" s="123">
        <v>44385</v>
      </c>
      <c r="D203" s="40" t="s">
        <v>66</v>
      </c>
      <c r="E203" s="42" t="s">
        <v>64</v>
      </c>
      <c r="F203" t="s">
        <v>542</v>
      </c>
      <c r="G203" t="s">
        <v>1276</v>
      </c>
      <c r="H203" t="s">
        <v>209</v>
      </c>
      <c r="I203" t="s">
        <v>1302</v>
      </c>
      <c r="J203" t="s">
        <v>1275</v>
      </c>
      <c r="N203">
        <v>3</v>
      </c>
      <c r="O203">
        <v>10.967000000000001</v>
      </c>
      <c r="P203">
        <v>17.742000000000001</v>
      </c>
      <c r="Q203">
        <v>24.352</v>
      </c>
      <c r="R203">
        <v>30.904</v>
      </c>
      <c r="S203">
        <v>37.433999999999997</v>
      </c>
      <c r="T203">
        <v>44.152000000000001</v>
      </c>
    </row>
    <row r="204" spans="1:20">
      <c r="A204" s="40" t="s">
        <v>1274</v>
      </c>
      <c r="B204" s="40">
        <v>2021</v>
      </c>
      <c r="C204" s="123">
        <v>44385</v>
      </c>
      <c r="D204" s="40" t="s">
        <v>66</v>
      </c>
      <c r="E204" s="42" t="s">
        <v>64</v>
      </c>
      <c r="F204" t="s">
        <v>542</v>
      </c>
      <c r="G204" t="s">
        <v>29</v>
      </c>
      <c r="H204" t="s">
        <v>758</v>
      </c>
      <c r="I204" t="s">
        <v>1282</v>
      </c>
      <c r="J204" t="s">
        <v>40</v>
      </c>
      <c r="N204">
        <v>4</v>
      </c>
      <c r="O204">
        <v>11.182</v>
      </c>
      <c r="P204">
        <v>18.07</v>
      </c>
      <c r="Q204">
        <v>24.361000000000001</v>
      </c>
      <c r="R204">
        <v>30.696999999999999</v>
      </c>
      <c r="S204">
        <v>37.463999999999999</v>
      </c>
      <c r="T204">
        <v>44.404000000000003</v>
      </c>
    </row>
    <row r="205" spans="1:20">
      <c r="A205" s="40" t="s">
        <v>226</v>
      </c>
      <c r="B205" s="40">
        <v>2021</v>
      </c>
      <c r="C205" s="123">
        <v>44329</v>
      </c>
      <c r="D205" s="40" t="s">
        <v>66</v>
      </c>
      <c r="E205" s="42" t="s">
        <v>21</v>
      </c>
      <c r="F205" s="70" t="s">
        <v>21</v>
      </c>
      <c r="G205" s="70" t="s">
        <v>1313</v>
      </c>
      <c r="H205" t="s">
        <v>257</v>
      </c>
      <c r="I205" t="s">
        <v>169</v>
      </c>
      <c r="J205" t="s">
        <v>30</v>
      </c>
      <c r="N205">
        <v>1</v>
      </c>
      <c r="O205">
        <v>11.097</v>
      </c>
      <c r="P205">
        <v>18.042000000000002</v>
      </c>
      <c r="Q205">
        <v>24.831</v>
      </c>
      <c r="R205">
        <v>31.471</v>
      </c>
      <c r="S205">
        <v>38.128</v>
      </c>
      <c r="T205">
        <v>44.875</v>
      </c>
    </row>
    <row r="206" spans="1:20">
      <c r="A206" s="40" t="s">
        <v>226</v>
      </c>
      <c r="B206" s="40">
        <v>2021</v>
      </c>
      <c r="C206" s="123">
        <v>44329</v>
      </c>
      <c r="D206" s="40" t="s">
        <v>66</v>
      </c>
      <c r="E206" s="42" t="s">
        <v>21</v>
      </c>
      <c r="F206" s="70" t="s">
        <v>21</v>
      </c>
      <c r="G206" t="s">
        <v>37</v>
      </c>
      <c r="H206" t="s">
        <v>165</v>
      </c>
      <c r="I206" t="s">
        <v>36</v>
      </c>
      <c r="J206" t="s">
        <v>174</v>
      </c>
      <c r="N206">
        <v>2</v>
      </c>
      <c r="O206">
        <v>11.14</v>
      </c>
      <c r="P206">
        <v>18.077999999999999</v>
      </c>
      <c r="Q206">
        <v>24.576000000000001</v>
      </c>
      <c r="R206">
        <v>31.187999999999999</v>
      </c>
      <c r="S206">
        <v>37.933</v>
      </c>
      <c r="T206">
        <v>44.941000000000003</v>
      </c>
    </row>
    <row r="207" spans="1:20">
      <c r="A207" s="40" t="s">
        <v>226</v>
      </c>
      <c r="B207" s="40">
        <v>2021</v>
      </c>
      <c r="C207" s="123">
        <v>44329</v>
      </c>
      <c r="D207" s="40" t="s">
        <v>66</v>
      </c>
      <c r="E207" s="42" t="s">
        <v>21</v>
      </c>
      <c r="F207" s="70" t="s">
        <v>21</v>
      </c>
      <c r="G207" t="s">
        <v>52</v>
      </c>
      <c r="H207" t="s">
        <v>885</v>
      </c>
      <c r="I207" t="s">
        <v>887</v>
      </c>
      <c r="J207" t="s">
        <v>76</v>
      </c>
      <c r="N207">
        <v>3</v>
      </c>
      <c r="O207">
        <v>11.337999999999999</v>
      </c>
      <c r="P207">
        <v>18.318000000000001</v>
      </c>
      <c r="Q207">
        <v>25.344999999999999</v>
      </c>
      <c r="R207">
        <v>31.95</v>
      </c>
      <c r="S207">
        <v>38.695</v>
      </c>
      <c r="T207">
        <v>45.682000000000002</v>
      </c>
    </row>
    <row r="208" spans="1:20">
      <c r="A208" s="40" t="s">
        <v>226</v>
      </c>
      <c r="B208" s="40">
        <v>2021</v>
      </c>
      <c r="C208" s="123">
        <v>44329</v>
      </c>
      <c r="D208" s="40" t="s">
        <v>66</v>
      </c>
      <c r="E208" s="42" t="s">
        <v>21</v>
      </c>
      <c r="F208" s="70" t="s">
        <v>21</v>
      </c>
      <c r="G208" t="s">
        <v>207</v>
      </c>
      <c r="H208" t="s">
        <v>854</v>
      </c>
      <c r="I208" t="s">
        <v>804</v>
      </c>
      <c r="J208" t="s">
        <v>880</v>
      </c>
      <c r="N208">
        <v>4</v>
      </c>
      <c r="O208">
        <v>11.706</v>
      </c>
      <c r="P208">
        <v>18.968</v>
      </c>
      <c r="Q208">
        <v>25.646999999999998</v>
      </c>
      <c r="R208">
        <v>32.334000000000003</v>
      </c>
      <c r="S208">
        <v>39.220999999999997</v>
      </c>
      <c r="T208">
        <v>46.311</v>
      </c>
    </row>
    <row r="209" spans="1:20">
      <c r="A209" s="40" t="s">
        <v>226</v>
      </c>
      <c r="B209" s="40">
        <v>2021</v>
      </c>
      <c r="C209" s="123">
        <v>44329</v>
      </c>
      <c r="D209" s="40" t="s">
        <v>66</v>
      </c>
      <c r="E209" s="42" t="s">
        <v>91</v>
      </c>
      <c r="F209">
        <v>1</v>
      </c>
      <c r="G209" t="s">
        <v>37</v>
      </c>
      <c r="H209" t="s">
        <v>165</v>
      </c>
      <c r="I209" t="s">
        <v>36</v>
      </c>
      <c r="J209" t="s">
        <v>174</v>
      </c>
      <c r="N209">
        <v>1</v>
      </c>
      <c r="O209">
        <v>11.281000000000001</v>
      </c>
      <c r="P209">
        <v>18.231000000000002</v>
      </c>
      <c r="Q209">
        <v>24.792999999999999</v>
      </c>
      <c r="R209">
        <v>31.379000000000001</v>
      </c>
      <c r="S209">
        <v>38.097999999999999</v>
      </c>
      <c r="T209">
        <v>45.076000000000001</v>
      </c>
    </row>
    <row r="210" spans="1:20">
      <c r="A210" s="40" t="s">
        <v>226</v>
      </c>
      <c r="B210" s="40">
        <v>2021</v>
      </c>
      <c r="C210" s="123">
        <v>44329</v>
      </c>
      <c r="D210" s="40" t="s">
        <v>66</v>
      </c>
      <c r="E210" s="42" t="s">
        <v>91</v>
      </c>
      <c r="F210" s="46">
        <v>1</v>
      </c>
      <c r="G210" t="s">
        <v>52</v>
      </c>
      <c r="H210" t="s">
        <v>885</v>
      </c>
      <c r="I210" t="s">
        <v>887</v>
      </c>
      <c r="J210" t="s">
        <v>76</v>
      </c>
      <c r="N210">
        <v>2</v>
      </c>
      <c r="O210">
        <v>11.346</v>
      </c>
      <c r="P210">
        <v>18.376000000000001</v>
      </c>
      <c r="Q210">
        <v>25.279</v>
      </c>
      <c r="R210">
        <v>31.95</v>
      </c>
      <c r="S210">
        <v>38.832999999999998</v>
      </c>
      <c r="T210">
        <v>45.953000000000003</v>
      </c>
    </row>
    <row r="211" spans="1:20">
      <c r="A211" s="40" t="s">
        <v>226</v>
      </c>
      <c r="B211" s="40">
        <v>2021</v>
      </c>
      <c r="C211" s="123">
        <v>44329</v>
      </c>
      <c r="D211" s="40" t="s">
        <v>66</v>
      </c>
      <c r="E211" s="42" t="s">
        <v>91</v>
      </c>
      <c r="F211" s="46">
        <v>2</v>
      </c>
      <c r="G211" t="s">
        <v>1313</v>
      </c>
      <c r="H211" t="s">
        <v>257</v>
      </c>
      <c r="I211" t="s">
        <v>169</v>
      </c>
      <c r="J211" t="s">
        <v>30</v>
      </c>
      <c r="N211">
        <v>1</v>
      </c>
      <c r="O211">
        <v>11.134</v>
      </c>
      <c r="P211">
        <v>18.024000000000001</v>
      </c>
      <c r="Q211">
        <v>24.788</v>
      </c>
      <c r="R211">
        <v>31.32</v>
      </c>
      <c r="S211">
        <v>37.826000000000001</v>
      </c>
      <c r="T211">
        <v>44.487000000000002</v>
      </c>
    </row>
    <row r="212" spans="1:20">
      <c r="A212" s="40" t="s">
        <v>226</v>
      </c>
      <c r="B212" s="40">
        <v>2021</v>
      </c>
      <c r="C212" s="123">
        <v>44329</v>
      </c>
      <c r="D212" s="40" t="s">
        <v>66</v>
      </c>
      <c r="E212" s="42" t="s">
        <v>91</v>
      </c>
      <c r="F212" s="46">
        <v>2</v>
      </c>
      <c r="G212" t="s">
        <v>207</v>
      </c>
      <c r="H212" t="s">
        <v>854</v>
      </c>
      <c r="I212" t="s">
        <v>804</v>
      </c>
      <c r="J212" t="s">
        <v>880</v>
      </c>
      <c r="N212">
        <v>2</v>
      </c>
      <c r="O212">
        <v>11.693</v>
      </c>
      <c r="P212">
        <v>18.954000000000001</v>
      </c>
      <c r="Q212">
        <v>25.675999999999998</v>
      </c>
      <c r="R212">
        <v>32.335999999999999</v>
      </c>
      <c r="S212">
        <v>39.177</v>
      </c>
      <c r="T212">
        <v>46.162999999999997</v>
      </c>
    </row>
    <row r="213" spans="1:20">
      <c r="A213" s="40" t="s">
        <v>226</v>
      </c>
      <c r="B213" s="40">
        <v>2021</v>
      </c>
      <c r="C213" s="123">
        <v>44329</v>
      </c>
      <c r="D213" s="40" t="s">
        <v>66</v>
      </c>
      <c r="E213" s="42" t="s">
        <v>64</v>
      </c>
      <c r="F213" s="46" t="s">
        <v>541</v>
      </c>
      <c r="G213" t="s">
        <v>1313</v>
      </c>
      <c r="H213" t="s">
        <v>257</v>
      </c>
      <c r="I213" t="s">
        <v>169</v>
      </c>
      <c r="J213" t="s">
        <v>30</v>
      </c>
      <c r="N213">
        <v>1</v>
      </c>
      <c r="O213">
        <v>11.265000000000001</v>
      </c>
      <c r="P213">
        <v>18.210999999999999</v>
      </c>
      <c r="Q213">
        <v>25.085000000000001</v>
      </c>
      <c r="R213">
        <v>31.643999999999998</v>
      </c>
      <c r="S213">
        <v>38.08</v>
      </c>
      <c r="T213">
        <v>44.616999999999997</v>
      </c>
    </row>
    <row r="214" spans="1:20">
      <c r="A214" s="40" t="s">
        <v>226</v>
      </c>
      <c r="B214" s="40">
        <v>2021</v>
      </c>
      <c r="C214" s="123">
        <v>44329</v>
      </c>
      <c r="D214" s="40" t="s">
        <v>66</v>
      </c>
      <c r="E214" s="42" t="s">
        <v>64</v>
      </c>
      <c r="F214" s="46" t="s">
        <v>541</v>
      </c>
      <c r="G214" t="s">
        <v>37</v>
      </c>
      <c r="H214" t="s">
        <v>165</v>
      </c>
      <c r="I214" t="s">
        <v>36</v>
      </c>
      <c r="J214" t="s">
        <v>174</v>
      </c>
      <c r="N214">
        <v>2</v>
      </c>
      <c r="O214">
        <v>11.067</v>
      </c>
      <c r="P214">
        <v>18.039000000000001</v>
      </c>
      <c r="Q214">
        <v>24.773</v>
      </c>
      <c r="R214">
        <v>31.452999999999999</v>
      </c>
      <c r="S214">
        <v>38.18</v>
      </c>
      <c r="T214">
        <v>45.177</v>
      </c>
    </row>
    <row r="215" spans="1:20">
      <c r="A215" s="40" t="s">
        <v>226</v>
      </c>
      <c r="B215" s="40">
        <v>2021</v>
      </c>
      <c r="C215" s="123">
        <v>44329</v>
      </c>
      <c r="D215" s="40" t="s">
        <v>66</v>
      </c>
      <c r="E215" s="42" t="s">
        <v>64</v>
      </c>
      <c r="F215" s="46" t="s">
        <v>542</v>
      </c>
      <c r="G215" t="s">
        <v>207</v>
      </c>
      <c r="H215" t="s">
        <v>854</v>
      </c>
      <c r="I215" t="s">
        <v>804</v>
      </c>
      <c r="J215" t="s">
        <v>880</v>
      </c>
      <c r="N215">
        <v>3</v>
      </c>
      <c r="O215">
        <v>11.651999999999999</v>
      </c>
      <c r="P215">
        <v>18.911000000000001</v>
      </c>
      <c r="Q215">
        <v>25.562000000000001</v>
      </c>
      <c r="R215">
        <v>32.15</v>
      </c>
      <c r="S215">
        <v>38.899000000000001</v>
      </c>
      <c r="T215">
        <v>45.816000000000003</v>
      </c>
    </row>
    <row r="216" spans="1:20">
      <c r="A216" s="40" t="s">
        <v>226</v>
      </c>
      <c r="B216" s="40">
        <v>2021</v>
      </c>
      <c r="C216" s="123">
        <v>44329</v>
      </c>
      <c r="D216" s="40" t="s">
        <v>66</v>
      </c>
      <c r="E216" s="42" t="s">
        <v>64</v>
      </c>
      <c r="F216" s="46" t="s">
        <v>542</v>
      </c>
      <c r="G216" t="s">
        <v>52</v>
      </c>
      <c r="H216" t="s">
        <v>885</v>
      </c>
      <c r="I216" t="s">
        <v>887</v>
      </c>
      <c r="J216" t="s">
        <v>76</v>
      </c>
      <c r="N216">
        <v>4</v>
      </c>
      <c r="O216">
        <v>11.343</v>
      </c>
      <c r="P216">
        <v>18.356999999999999</v>
      </c>
      <c r="Q216">
        <v>25.161000000000001</v>
      </c>
      <c r="R216">
        <v>31.783999999999999</v>
      </c>
      <c r="S216">
        <v>38.819000000000003</v>
      </c>
      <c r="T216">
        <v>46.179000000000002</v>
      </c>
    </row>
    <row r="217" spans="1:20">
      <c r="A217" s="40" t="s">
        <v>217</v>
      </c>
      <c r="B217" s="40">
        <v>2020</v>
      </c>
      <c r="C217" s="12">
        <v>43887</v>
      </c>
      <c r="D217" s="40" t="s">
        <v>20</v>
      </c>
      <c r="E217" s="42" t="s">
        <v>21</v>
      </c>
      <c r="F217" s="40" t="s">
        <v>21</v>
      </c>
      <c r="G217" t="s">
        <v>23</v>
      </c>
      <c r="H217" t="s">
        <v>1634</v>
      </c>
      <c r="I217" t="s">
        <v>92</v>
      </c>
      <c r="J217" t="s">
        <v>549</v>
      </c>
      <c r="N217">
        <v>1</v>
      </c>
      <c r="O217">
        <v>10.493</v>
      </c>
      <c r="P217">
        <v>17.123000000000001</v>
      </c>
      <c r="Q217">
        <v>23.181999999999999</v>
      </c>
      <c r="R217">
        <v>29.181999999999999</v>
      </c>
      <c r="S217">
        <v>35.484999999999999</v>
      </c>
      <c r="T217">
        <v>41.987000000000002</v>
      </c>
    </row>
    <row r="218" spans="1:20">
      <c r="A218" s="40" t="s">
        <v>217</v>
      </c>
      <c r="B218" s="40">
        <v>2020</v>
      </c>
      <c r="C218" s="12">
        <v>43887</v>
      </c>
      <c r="D218" s="40" t="s">
        <v>20</v>
      </c>
      <c r="E218" s="42" t="s">
        <v>21</v>
      </c>
      <c r="F218" s="70" t="s">
        <v>21</v>
      </c>
      <c r="G218" t="s">
        <v>113</v>
      </c>
      <c r="H218" t="s">
        <v>112</v>
      </c>
      <c r="I218" t="s">
        <v>192</v>
      </c>
      <c r="J218" t="s">
        <v>311</v>
      </c>
      <c r="N218">
        <v>2</v>
      </c>
      <c r="O218">
        <v>10.565</v>
      </c>
      <c r="P218">
        <v>17.181000000000001</v>
      </c>
      <c r="Q218">
        <v>23.277000000000001</v>
      </c>
      <c r="R218">
        <v>29.547999999999998</v>
      </c>
      <c r="S218">
        <v>35.947000000000003</v>
      </c>
      <c r="T218">
        <v>42.470999999999997</v>
      </c>
    </row>
    <row r="219" spans="1:20">
      <c r="A219" s="40" t="s">
        <v>217</v>
      </c>
      <c r="B219" s="40">
        <v>2020</v>
      </c>
      <c r="C219" s="12">
        <v>43887</v>
      </c>
      <c r="D219" s="40" t="s">
        <v>20</v>
      </c>
      <c r="E219" s="42" t="s">
        <v>21</v>
      </c>
      <c r="F219" s="70" t="s">
        <v>21</v>
      </c>
      <c r="G219" t="s">
        <v>27</v>
      </c>
      <c r="H219" t="s">
        <v>1640</v>
      </c>
      <c r="I219" t="s">
        <v>48</v>
      </c>
      <c r="J219" t="s">
        <v>755</v>
      </c>
      <c r="N219">
        <v>3</v>
      </c>
      <c r="O219">
        <v>10.869</v>
      </c>
      <c r="P219">
        <v>17.565999999999999</v>
      </c>
      <c r="Q219">
        <v>23.753</v>
      </c>
      <c r="R219">
        <v>29.956</v>
      </c>
      <c r="S219">
        <v>36.253</v>
      </c>
      <c r="T219">
        <v>42.805</v>
      </c>
    </row>
    <row r="220" spans="1:20">
      <c r="A220" s="40" t="s">
        <v>217</v>
      </c>
      <c r="B220" s="40">
        <v>2020</v>
      </c>
      <c r="C220" s="12">
        <v>43887</v>
      </c>
      <c r="D220" s="40" t="s">
        <v>20</v>
      </c>
      <c r="E220" s="42" t="s">
        <v>21</v>
      </c>
      <c r="F220" s="70" t="s">
        <v>21</v>
      </c>
      <c r="G220" t="s">
        <v>102</v>
      </c>
      <c r="H220" t="s">
        <v>114</v>
      </c>
      <c r="I220" t="s">
        <v>242</v>
      </c>
      <c r="J220" t="s">
        <v>101</v>
      </c>
      <c r="N220">
        <v>4</v>
      </c>
      <c r="O220">
        <v>10.843999999999999</v>
      </c>
      <c r="P220">
        <v>17.725999999999999</v>
      </c>
      <c r="Q220">
        <v>23.882999999999999</v>
      </c>
      <c r="R220">
        <v>30.097000000000001</v>
      </c>
      <c r="S220">
        <v>36.405000000000001</v>
      </c>
      <c r="T220">
        <v>42.996000000000002</v>
      </c>
    </row>
    <row r="221" spans="1:20">
      <c r="A221" s="40" t="s">
        <v>217</v>
      </c>
      <c r="B221" s="40">
        <v>2020</v>
      </c>
      <c r="C221" s="12">
        <v>43887</v>
      </c>
      <c r="D221" s="40" t="s">
        <v>20</v>
      </c>
      <c r="E221" s="42" t="s">
        <v>21</v>
      </c>
      <c r="F221" s="70" t="s">
        <v>21</v>
      </c>
      <c r="G221" t="s">
        <v>46</v>
      </c>
      <c r="H221" t="s">
        <v>782</v>
      </c>
      <c r="I221" t="s">
        <v>218</v>
      </c>
      <c r="J221" t="s">
        <v>202</v>
      </c>
      <c r="N221">
        <v>5</v>
      </c>
      <c r="O221">
        <v>10.747999999999999</v>
      </c>
      <c r="P221">
        <v>17.573</v>
      </c>
      <c r="Q221">
        <v>23.891999999999999</v>
      </c>
      <c r="R221">
        <v>30.265000000000001</v>
      </c>
      <c r="S221">
        <v>36.607999999999997</v>
      </c>
      <c r="T221">
        <v>43.040999999999997</v>
      </c>
    </row>
    <row r="222" spans="1:20">
      <c r="A222" s="40" t="s">
        <v>217</v>
      </c>
      <c r="B222" s="40">
        <v>2020</v>
      </c>
      <c r="C222" s="12">
        <v>43887</v>
      </c>
      <c r="D222" s="40" t="s">
        <v>20</v>
      </c>
      <c r="E222" s="42" t="s">
        <v>21</v>
      </c>
      <c r="F222" s="70" t="s">
        <v>21</v>
      </c>
      <c r="G222" t="s">
        <v>35</v>
      </c>
      <c r="H222" t="s">
        <v>220</v>
      </c>
      <c r="I222" t="s">
        <v>1635</v>
      </c>
      <c r="J222" t="s">
        <v>129</v>
      </c>
      <c r="N222">
        <v>6</v>
      </c>
      <c r="O222">
        <v>10.771000000000001</v>
      </c>
      <c r="P222">
        <v>17.529</v>
      </c>
      <c r="Q222">
        <v>23.707000000000001</v>
      </c>
      <c r="R222">
        <v>29.989000000000001</v>
      </c>
      <c r="S222">
        <v>36.4</v>
      </c>
      <c r="T222">
        <v>43.082999999999998</v>
      </c>
    </row>
    <row r="223" spans="1:20">
      <c r="A223" s="40" t="s">
        <v>217</v>
      </c>
      <c r="B223" s="40">
        <v>2020</v>
      </c>
      <c r="C223" s="12">
        <v>43887</v>
      </c>
      <c r="D223" s="40" t="s">
        <v>20</v>
      </c>
      <c r="E223" s="42" t="s">
        <v>21</v>
      </c>
      <c r="F223" s="70" t="s">
        <v>21</v>
      </c>
      <c r="G223" t="s">
        <v>29</v>
      </c>
      <c r="H223" t="s">
        <v>1633</v>
      </c>
      <c r="I223" t="s">
        <v>354</v>
      </c>
      <c r="J223" t="s">
        <v>194</v>
      </c>
      <c r="N223">
        <v>7</v>
      </c>
      <c r="O223">
        <v>10.904</v>
      </c>
      <c r="P223">
        <v>17.734000000000002</v>
      </c>
      <c r="Q223">
        <v>24.018000000000001</v>
      </c>
      <c r="R223">
        <v>30.331</v>
      </c>
      <c r="S223">
        <v>36.634999999999998</v>
      </c>
      <c r="T223">
        <v>43.14</v>
      </c>
    </row>
    <row r="224" spans="1:20">
      <c r="A224" s="40" t="s">
        <v>217</v>
      </c>
      <c r="B224" s="40">
        <v>2020</v>
      </c>
      <c r="C224" s="12">
        <v>43887</v>
      </c>
      <c r="D224" s="40" t="s">
        <v>20</v>
      </c>
      <c r="E224" s="42" t="s">
        <v>21</v>
      </c>
      <c r="F224" s="70" t="s">
        <v>21</v>
      </c>
      <c r="G224" t="s">
        <v>198</v>
      </c>
      <c r="H224" t="s">
        <v>197</v>
      </c>
      <c r="I224" t="s">
        <v>801</v>
      </c>
      <c r="J224" t="s">
        <v>239</v>
      </c>
      <c r="N224">
        <v>8</v>
      </c>
      <c r="O224">
        <v>10.787000000000001</v>
      </c>
      <c r="P224">
        <v>17.619</v>
      </c>
      <c r="Q224">
        <v>23.901</v>
      </c>
      <c r="R224">
        <v>30.260999999999999</v>
      </c>
      <c r="S224">
        <v>36.643999999999998</v>
      </c>
      <c r="T224">
        <v>43.235999999999997</v>
      </c>
    </row>
    <row r="225" spans="1:20">
      <c r="A225" s="40" t="s">
        <v>217</v>
      </c>
      <c r="B225" s="40">
        <v>2020</v>
      </c>
      <c r="C225" s="12">
        <v>43887</v>
      </c>
      <c r="D225" s="40" t="s">
        <v>20</v>
      </c>
      <c r="E225" s="42" t="s">
        <v>21</v>
      </c>
      <c r="F225" s="70" t="s">
        <v>21</v>
      </c>
      <c r="G225" t="s">
        <v>31</v>
      </c>
      <c r="H225" t="s">
        <v>254</v>
      </c>
      <c r="I225" t="s">
        <v>257</v>
      </c>
      <c r="J225" t="s">
        <v>193</v>
      </c>
      <c r="N225">
        <v>9</v>
      </c>
      <c r="O225">
        <v>10.930999999999999</v>
      </c>
      <c r="P225">
        <v>17.757000000000001</v>
      </c>
      <c r="Q225">
        <v>24.17</v>
      </c>
      <c r="R225">
        <v>30.468</v>
      </c>
      <c r="S225">
        <v>36.822000000000003</v>
      </c>
      <c r="T225">
        <v>43.415999999999997</v>
      </c>
    </row>
    <row r="226" spans="1:20">
      <c r="A226" s="40" t="s">
        <v>217</v>
      </c>
      <c r="B226" s="40">
        <v>2020</v>
      </c>
      <c r="C226" s="12">
        <v>43887</v>
      </c>
      <c r="D226" s="40" t="s">
        <v>20</v>
      </c>
      <c r="E226" s="42" t="s">
        <v>21</v>
      </c>
      <c r="F226" s="70" t="s">
        <v>21</v>
      </c>
      <c r="G226" t="s">
        <v>39</v>
      </c>
      <c r="H226" t="s">
        <v>552</v>
      </c>
      <c r="I226" t="s">
        <v>701</v>
      </c>
      <c r="J226" t="s">
        <v>427</v>
      </c>
      <c r="N226">
        <v>10</v>
      </c>
      <c r="O226">
        <v>10.643000000000001</v>
      </c>
      <c r="P226">
        <v>17.326000000000001</v>
      </c>
      <c r="Q226">
        <v>23.802</v>
      </c>
      <c r="R226">
        <v>30.411999999999999</v>
      </c>
      <c r="S226">
        <v>37.018999999999998</v>
      </c>
      <c r="T226">
        <v>43.83</v>
      </c>
    </row>
    <row r="227" spans="1:20">
      <c r="A227" s="40" t="s">
        <v>217</v>
      </c>
      <c r="B227" s="40">
        <v>2020</v>
      </c>
      <c r="C227" s="12">
        <v>43887</v>
      </c>
      <c r="D227" s="40" t="s">
        <v>20</v>
      </c>
      <c r="E227" s="42" t="s">
        <v>21</v>
      </c>
      <c r="F227" s="70" t="s">
        <v>21</v>
      </c>
      <c r="G227" t="s">
        <v>188</v>
      </c>
      <c r="H227" t="s">
        <v>864</v>
      </c>
      <c r="I227" t="s">
        <v>210</v>
      </c>
      <c r="J227" t="s">
        <v>187</v>
      </c>
      <c r="N227">
        <v>11</v>
      </c>
      <c r="O227">
        <v>10.82</v>
      </c>
      <c r="P227">
        <v>17.738</v>
      </c>
      <c r="Q227">
        <v>24.38</v>
      </c>
      <c r="R227">
        <v>31.024000000000001</v>
      </c>
      <c r="S227">
        <v>37.561999999999998</v>
      </c>
      <c r="T227">
        <v>44.351999999999997</v>
      </c>
    </row>
    <row r="228" spans="1:20">
      <c r="A228" s="40" t="s">
        <v>217</v>
      </c>
      <c r="B228" s="40">
        <v>2020</v>
      </c>
      <c r="C228" s="12">
        <v>43887</v>
      </c>
      <c r="D228" s="40" t="s">
        <v>20</v>
      </c>
      <c r="E228" s="42" t="s">
        <v>21</v>
      </c>
      <c r="F228" s="70" t="s">
        <v>21</v>
      </c>
      <c r="G228" t="s">
        <v>37</v>
      </c>
      <c r="H228" t="s">
        <v>36</v>
      </c>
      <c r="I228" t="s">
        <v>59</v>
      </c>
      <c r="J228" t="s">
        <v>174</v>
      </c>
      <c r="N228">
        <v>12</v>
      </c>
      <c r="O228">
        <v>11.481999999999999</v>
      </c>
      <c r="P228">
        <v>18.465</v>
      </c>
      <c r="Q228">
        <v>24.914000000000001</v>
      </c>
      <c r="R228">
        <v>31.401</v>
      </c>
      <c r="S228">
        <v>37.889000000000003</v>
      </c>
      <c r="T228">
        <v>44.63</v>
      </c>
    </row>
    <row r="229" spans="1:20">
      <c r="A229" s="40" t="s">
        <v>217</v>
      </c>
      <c r="B229" s="40">
        <v>2020</v>
      </c>
      <c r="C229" s="12">
        <v>43887</v>
      </c>
      <c r="D229" s="40" t="s">
        <v>20</v>
      </c>
      <c r="E229" s="42" t="s">
        <v>21</v>
      </c>
      <c r="F229" s="70" t="s">
        <v>21</v>
      </c>
      <c r="G229" t="s">
        <v>58</v>
      </c>
      <c r="H229" t="s">
        <v>57</v>
      </c>
      <c r="I229" t="s">
        <v>1641</v>
      </c>
      <c r="J229" t="s">
        <v>110</v>
      </c>
      <c r="N229">
        <v>13</v>
      </c>
      <c r="O229">
        <v>11.173999999999999</v>
      </c>
      <c r="P229">
        <v>18.178000000000001</v>
      </c>
      <c r="Q229">
        <v>24.800999999999998</v>
      </c>
      <c r="R229">
        <v>31.488</v>
      </c>
      <c r="S229">
        <v>38.209000000000003</v>
      </c>
      <c r="T229">
        <v>45.042999999999999</v>
      </c>
    </row>
    <row r="230" spans="1:20">
      <c r="A230" s="4" t="s">
        <v>217</v>
      </c>
      <c r="B230" s="4">
        <v>2020</v>
      </c>
      <c r="C230" s="124">
        <v>43887</v>
      </c>
      <c r="D230" s="4" t="s">
        <v>20</v>
      </c>
      <c r="E230" s="42" t="s">
        <v>21</v>
      </c>
      <c r="F230" s="40" t="s">
        <v>21</v>
      </c>
      <c r="G230" t="s">
        <v>61</v>
      </c>
      <c r="H230" t="s">
        <v>111</v>
      </c>
      <c r="I230" t="s">
        <v>830</v>
      </c>
      <c r="J230" t="s">
        <v>558</v>
      </c>
      <c r="N230">
        <v>14</v>
      </c>
      <c r="O230">
        <v>11.33</v>
      </c>
      <c r="P230">
        <v>18.507999999999999</v>
      </c>
      <c r="Q230">
        <v>25.143000000000001</v>
      </c>
      <c r="R230">
        <v>31.888000000000002</v>
      </c>
      <c r="S230">
        <v>38.802999999999997</v>
      </c>
      <c r="T230">
        <v>46.063000000000002</v>
      </c>
    </row>
    <row r="231" spans="1:20">
      <c r="A231" s="4" t="s">
        <v>217</v>
      </c>
      <c r="B231" s="4">
        <v>2020</v>
      </c>
      <c r="C231" s="124">
        <v>43887</v>
      </c>
      <c r="D231" s="4" t="s">
        <v>20</v>
      </c>
      <c r="E231" s="42" t="s">
        <v>91</v>
      </c>
      <c r="F231" s="46">
        <v>1</v>
      </c>
      <c r="G231" t="s">
        <v>102</v>
      </c>
      <c r="H231" t="s">
        <v>114</v>
      </c>
      <c r="I231" t="s">
        <v>242</v>
      </c>
      <c r="J231" t="s">
        <v>101</v>
      </c>
      <c r="N231">
        <v>1</v>
      </c>
      <c r="O231">
        <v>10.832000000000001</v>
      </c>
      <c r="P231">
        <v>17.645</v>
      </c>
      <c r="Q231">
        <v>23.792999999999999</v>
      </c>
      <c r="R231">
        <v>29.978999999999999</v>
      </c>
      <c r="S231">
        <v>36.353999999999999</v>
      </c>
      <c r="T231">
        <v>43.043999999999997</v>
      </c>
    </row>
    <row r="232" spans="1:20">
      <c r="A232" s="4" t="s">
        <v>217</v>
      </c>
      <c r="B232" s="4">
        <v>2020</v>
      </c>
      <c r="C232" s="124">
        <v>43887</v>
      </c>
      <c r="D232" s="4" t="s">
        <v>20</v>
      </c>
      <c r="E232" s="42" t="s">
        <v>91</v>
      </c>
      <c r="F232" s="46">
        <v>1</v>
      </c>
      <c r="G232" t="s">
        <v>46</v>
      </c>
      <c r="H232" t="s">
        <v>782</v>
      </c>
      <c r="I232" t="s">
        <v>202</v>
      </c>
      <c r="J232" t="s">
        <v>167</v>
      </c>
      <c r="N232">
        <v>2</v>
      </c>
      <c r="O232">
        <v>10.712</v>
      </c>
      <c r="P232">
        <v>17.486000000000001</v>
      </c>
      <c r="Q232">
        <v>23.678000000000001</v>
      </c>
      <c r="R232">
        <v>29.893000000000001</v>
      </c>
      <c r="S232">
        <v>36.567</v>
      </c>
      <c r="T232">
        <v>43.49</v>
      </c>
    </row>
    <row r="233" spans="1:20">
      <c r="A233" s="4" t="s">
        <v>217</v>
      </c>
      <c r="B233" s="4">
        <v>2020</v>
      </c>
      <c r="C233" s="124">
        <v>43887</v>
      </c>
      <c r="D233" s="4" t="s">
        <v>20</v>
      </c>
      <c r="E233" s="42" t="s">
        <v>91</v>
      </c>
      <c r="F233" s="46">
        <v>2</v>
      </c>
      <c r="G233" t="s">
        <v>27</v>
      </c>
      <c r="H233" t="s">
        <v>1640</v>
      </c>
      <c r="I233" t="s">
        <v>26</v>
      </c>
      <c r="J233" t="s">
        <v>755</v>
      </c>
      <c r="N233">
        <v>1</v>
      </c>
      <c r="O233">
        <v>10.778</v>
      </c>
      <c r="P233">
        <v>17.407</v>
      </c>
      <c r="Q233">
        <v>23.559000000000001</v>
      </c>
      <c r="R233">
        <v>29.71</v>
      </c>
      <c r="S233">
        <v>36.058</v>
      </c>
      <c r="T233">
        <v>42.73</v>
      </c>
    </row>
    <row r="234" spans="1:20">
      <c r="A234" s="4" t="s">
        <v>217</v>
      </c>
      <c r="B234" s="4">
        <v>2020</v>
      </c>
      <c r="C234" s="124">
        <v>43887</v>
      </c>
      <c r="D234" s="4" t="s">
        <v>20</v>
      </c>
      <c r="E234" s="42" t="s">
        <v>91</v>
      </c>
      <c r="F234" s="46">
        <v>2</v>
      </c>
      <c r="G234" t="s">
        <v>35</v>
      </c>
      <c r="H234" t="s">
        <v>220</v>
      </c>
      <c r="I234" t="s">
        <v>1635</v>
      </c>
      <c r="J234" t="s">
        <v>129</v>
      </c>
      <c r="N234">
        <v>2</v>
      </c>
      <c r="O234">
        <v>10.624000000000001</v>
      </c>
      <c r="P234">
        <v>17.335000000000001</v>
      </c>
      <c r="Q234">
        <v>23.523</v>
      </c>
      <c r="R234">
        <v>29.747</v>
      </c>
      <c r="S234">
        <v>36.579000000000001</v>
      </c>
      <c r="T234">
        <v>43.204999999999998</v>
      </c>
    </row>
    <row r="235" spans="1:20">
      <c r="A235" s="4" t="s">
        <v>217</v>
      </c>
      <c r="B235" s="4">
        <v>2020</v>
      </c>
      <c r="C235" s="124">
        <v>43887</v>
      </c>
      <c r="D235" s="4" t="s">
        <v>20</v>
      </c>
      <c r="E235" s="42" t="s">
        <v>91</v>
      </c>
      <c r="F235" s="46">
        <v>3</v>
      </c>
      <c r="G235" t="s">
        <v>113</v>
      </c>
      <c r="H235" t="s">
        <v>112</v>
      </c>
      <c r="I235" t="s">
        <v>192</v>
      </c>
      <c r="J235" t="s">
        <v>311</v>
      </c>
      <c r="N235">
        <v>1</v>
      </c>
      <c r="O235">
        <v>10.551</v>
      </c>
      <c r="P235">
        <v>17.170999999999999</v>
      </c>
      <c r="Q235">
        <v>23.236000000000001</v>
      </c>
      <c r="R235">
        <v>29.448</v>
      </c>
      <c r="S235">
        <v>35.792999999999999</v>
      </c>
      <c r="T235">
        <v>42.293999999999997</v>
      </c>
    </row>
    <row r="236" spans="1:20">
      <c r="A236" s="4" t="s">
        <v>217</v>
      </c>
      <c r="B236" s="4">
        <v>2020</v>
      </c>
      <c r="C236" s="124">
        <v>43887</v>
      </c>
      <c r="D236" s="4" t="s">
        <v>20</v>
      </c>
      <c r="E236" s="42" t="s">
        <v>91</v>
      </c>
      <c r="F236" s="46">
        <v>3</v>
      </c>
      <c r="G236" t="s">
        <v>29</v>
      </c>
      <c r="H236" t="s">
        <v>1633</v>
      </c>
      <c r="I236" t="s">
        <v>354</v>
      </c>
      <c r="J236" t="s">
        <v>194</v>
      </c>
      <c r="N236">
        <v>2</v>
      </c>
      <c r="O236">
        <v>10.882</v>
      </c>
      <c r="P236">
        <v>17.728999999999999</v>
      </c>
      <c r="Q236">
        <v>24.05</v>
      </c>
      <c r="R236">
        <v>30.355</v>
      </c>
      <c r="S236">
        <v>36.630000000000003</v>
      </c>
      <c r="T236">
        <v>43.143999999999998</v>
      </c>
    </row>
    <row r="237" spans="1:20">
      <c r="A237" s="4" t="s">
        <v>217</v>
      </c>
      <c r="B237" s="4">
        <v>2020</v>
      </c>
      <c r="C237" s="124">
        <v>43887</v>
      </c>
      <c r="D237" s="4" t="s">
        <v>20</v>
      </c>
      <c r="E237" s="42" t="s">
        <v>91</v>
      </c>
      <c r="F237" s="46">
        <v>4</v>
      </c>
      <c r="G237" t="s">
        <v>23</v>
      </c>
      <c r="H237" t="s">
        <v>22</v>
      </c>
      <c r="I237" t="s">
        <v>92</v>
      </c>
      <c r="J237" t="s">
        <v>549</v>
      </c>
      <c r="N237">
        <v>1</v>
      </c>
      <c r="O237">
        <v>10.465</v>
      </c>
      <c r="P237">
        <v>17.065999999999999</v>
      </c>
      <c r="Q237">
        <v>23.007999999999999</v>
      </c>
      <c r="R237">
        <v>28.946000000000002</v>
      </c>
      <c r="S237">
        <v>35.030999999999999</v>
      </c>
      <c r="T237">
        <v>41.274999999999999</v>
      </c>
    </row>
    <row r="238" spans="1:20">
      <c r="A238" s="4" t="s">
        <v>217</v>
      </c>
      <c r="B238" s="4">
        <v>2020</v>
      </c>
      <c r="C238" s="124">
        <v>43887</v>
      </c>
      <c r="D238" s="4" t="s">
        <v>20</v>
      </c>
      <c r="E238" s="42" t="s">
        <v>91</v>
      </c>
      <c r="F238" s="46">
        <v>4</v>
      </c>
      <c r="G238" t="s">
        <v>198</v>
      </c>
      <c r="H238" t="s">
        <v>197</v>
      </c>
      <c r="I238" t="s">
        <v>801</v>
      </c>
      <c r="J238" t="s">
        <v>239</v>
      </c>
      <c r="N238">
        <v>2</v>
      </c>
      <c r="O238">
        <v>10.816000000000001</v>
      </c>
      <c r="P238">
        <v>17.582000000000001</v>
      </c>
      <c r="Q238">
        <v>23.771999999999998</v>
      </c>
      <c r="R238">
        <v>30.036999999999999</v>
      </c>
      <c r="S238">
        <v>36.35</v>
      </c>
      <c r="T238">
        <v>42.886000000000003</v>
      </c>
    </row>
    <row r="239" spans="1:20">
      <c r="A239" s="4" t="s">
        <v>217</v>
      </c>
      <c r="B239" s="4">
        <v>2020</v>
      </c>
      <c r="C239" s="124">
        <v>43887</v>
      </c>
      <c r="D239" s="4" t="s">
        <v>20</v>
      </c>
      <c r="E239" s="42" t="s">
        <v>64</v>
      </c>
      <c r="F239" s="46" t="s">
        <v>541</v>
      </c>
      <c r="G239" t="s">
        <v>23</v>
      </c>
      <c r="H239" t="s">
        <v>22</v>
      </c>
      <c r="I239" t="s">
        <v>92</v>
      </c>
      <c r="J239" t="s">
        <v>549</v>
      </c>
      <c r="N239">
        <v>1</v>
      </c>
      <c r="O239">
        <v>10.468999999999999</v>
      </c>
      <c r="P239">
        <v>17.059000000000001</v>
      </c>
      <c r="Q239">
        <v>23.033999999999999</v>
      </c>
      <c r="R239">
        <v>28.998999999999999</v>
      </c>
      <c r="S239">
        <v>35.033000000000001</v>
      </c>
      <c r="T239">
        <v>41.225000000000001</v>
      </c>
    </row>
    <row r="240" spans="1:20">
      <c r="A240" s="4" t="s">
        <v>217</v>
      </c>
      <c r="B240" s="4">
        <v>2020</v>
      </c>
      <c r="C240" s="124">
        <v>43887</v>
      </c>
      <c r="D240" s="4" t="s">
        <v>20</v>
      </c>
      <c r="E240" s="42" t="s">
        <v>64</v>
      </c>
      <c r="F240" s="46" t="s">
        <v>541</v>
      </c>
      <c r="G240" t="s">
        <v>113</v>
      </c>
      <c r="H240" t="s">
        <v>112</v>
      </c>
      <c r="I240" t="s">
        <v>192</v>
      </c>
      <c r="J240" t="s">
        <v>311</v>
      </c>
      <c r="N240">
        <v>2</v>
      </c>
      <c r="O240">
        <v>10.612</v>
      </c>
      <c r="P240">
        <v>17.271000000000001</v>
      </c>
      <c r="Q240">
        <v>23.385999999999999</v>
      </c>
      <c r="R240">
        <v>29.568999999999999</v>
      </c>
      <c r="S240">
        <v>35.92</v>
      </c>
      <c r="T240">
        <v>42.4</v>
      </c>
    </row>
    <row r="241" spans="1:20">
      <c r="A241" s="4" t="s">
        <v>217</v>
      </c>
      <c r="B241" s="4">
        <v>2020</v>
      </c>
      <c r="C241" s="124">
        <v>43887</v>
      </c>
      <c r="D241" s="4" t="s">
        <v>20</v>
      </c>
      <c r="E241" s="42" t="s">
        <v>64</v>
      </c>
      <c r="F241" t="s">
        <v>542</v>
      </c>
      <c r="G241" t="s">
        <v>102</v>
      </c>
      <c r="H241" t="s">
        <v>114</v>
      </c>
      <c r="I241" t="s">
        <v>242</v>
      </c>
      <c r="J241" t="s">
        <v>101</v>
      </c>
      <c r="N241">
        <v>3</v>
      </c>
      <c r="O241">
        <v>10.771000000000001</v>
      </c>
      <c r="P241">
        <v>17.623000000000001</v>
      </c>
      <c r="Q241">
        <v>23.693000000000001</v>
      </c>
      <c r="R241">
        <v>29.867000000000001</v>
      </c>
      <c r="S241">
        <v>36.19</v>
      </c>
      <c r="T241">
        <v>42.829000000000001</v>
      </c>
    </row>
    <row r="242" spans="1:20">
      <c r="A242" s="4" t="s">
        <v>217</v>
      </c>
      <c r="B242" s="4">
        <v>2020</v>
      </c>
      <c r="C242" s="124">
        <v>43887</v>
      </c>
      <c r="D242" s="4" t="s">
        <v>20</v>
      </c>
      <c r="E242" s="42" t="s">
        <v>64</v>
      </c>
      <c r="F242" t="s">
        <v>542</v>
      </c>
      <c r="G242" t="s">
        <v>27</v>
      </c>
      <c r="H242" t="s">
        <v>1640</v>
      </c>
      <c r="I242" t="s">
        <v>48</v>
      </c>
      <c r="J242" t="s">
        <v>755</v>
      </c>
      <c r="N242">
        <v>4</v>
      </c>
      <c r="O242">
        <v>10.702</v>
      </c>
      <c r="P242">
        <v>17.378</v>
      </c>
      <c r="Q242">
        <v>23.527000000000001</v>
      </c>
      <c r="R242">
        <v>29.67</v>
      </c>
      <c r="S242">
        <v>36.533999999999999</v>
      </c>
      <c r="T242">
        <v>43.213000000000001</v>
      </c>
    </row>
    <row r="243" spans="1:20">
      <c r="A243" s="4" t="s">
        <v>162</v>
      </c>
      <c r="B243" s="4">
        <v>2020</v>
      </c>
      <c r="C243" s="124">
        <v>43854</v>
      </c>
      <c r="D243" s="4" t="s">
        <v>66</v>
      </c>
      <c r="E243" s="42" t="s">
        <v>21</v>
      </c>
      <c r="F243" s="70" t="s">
        <v>21</v>
      </c>
      <c r="G243" t="s">
        <v>27</v>
      </c>
      <c r="H243" t="s">
        <v>1280</v>
      </c>
      <c r="I243" t="s">
        <v>781</v>
      </c>
      <c r="J243" t="s">
        <v>48</v>
      </c>
      <c r="N243">
        <v>1</v>
      </c>
      <c r="O243">
        <v>11.058999999999999</v>
      </c>
      <c r="P243">
        <v>18.056000000000001</v>
      </c>
      <c r="Q243">
        <v>24.585999999999999</v>
      </c>
      <c r="R243">
        <v>31.08</v>
      </c>
      <c r="S243">
        <v>37.603000000000002</v>
      </c>
      <c r="T243">
        <v>44.27</v>
      </c>
    </row>
    <row r="244" spans="1:20">
      <c r="A244" s="4" t="s">
        <v>162</v>
      </c>
      <c r="B244" s="4">
        <v>2020</v>
      </c>
      <c r="C244" s="124">
        <v>43854</v>
      </c>
      <c r="D244" s="4" t="s">
        <v>66</v>
      </c>
      <c r="E244" s="42" t="s">
        <v>21</v>
      </c>
      <c r="F244" s="70" t="s">
        <v>21</v>
      </c>
      <c r="G244" t="s">
        <v>46</v>
      </c>
      <c r="H244" t="s">
        <v>782</v>
      </c>
      <c r="I244" t="s">
        <v>202</v>
      </c>
      <c r="J244" t="s">
        <v>167</v>
      </c>
      <c r="N244">
        <v>2</v>
      </c>
      <c r="O244">
        <v>10.917999999999999</v>
      </c>
      <c r="P244">
        <v>17.905000000000001</v>
      </c>
      <c r="Q244">
        <v>24.527000000000001</v>
      </c>
      <c r="R244">
        <v>31.231000000000002</v>
      </c>
      <c r="S244">
        <v>37.789000000000001</v>
      </c>
      <c r="T244">
        <v>44.317999999999998</v>
      </c>
    </row>
    <row r="245" spans="1:20">
      <c r="A245" s="4" t="s">
        <v>162</v>
      </c>
      <c r="B245" s="4">
        <v>2020</v>
      </c>
      <c r="C245" s="124">
        <v>43854</v>
      </c>
      <c r="D245" s="4" t="s">
        <v>66</v>
      </c>
      <c r="E245" s="42" t="s">
        <v>21</v>
      </c>
      <c r="F245" s="70" t="s">
        <v>21</v>
      </c>
      <c r="G245" t="s">
        <v>29</v>
      </c>
      <c r="H245" t="s">
        <v>1679</v>
      </c>
      <c r="I245" t="s">
        <v>68</v>
      </c>
      <c r="J245" t="s">
        <v>1678</v>
      </c>
      <c r="N245">
        <v>3</v>
      </c>
      <c r="O245">
        <v>10.894</v>
      </c>
      <c r="P245">
        <v>17.84</v>
      </c>
      <c r="Q245">
        <v>24.488</v>
      </c>
      <c r="R245">
        <v>31.21</v>
      </c>
      <c r="S245">
        <v>37.780999999999999</v>
      </c>
      <c r="T245">
        <v>44.49</v>
      </c>
    </row>
    <row r="246" spans="1:20">
      <c r="A246" s="4" t="s">
        <v>162</v>
      </c>
      <c r="B246" s="4">
        <v>2020</v>
      </c>
      <c r="C246" s="124">
        <v>43854</v>
      </c>
      <c r="D246" s="4" t="s">
        <v>66</v>
      </c>
      <c r="E246" s="42" t="s">
        <v>21</v>
      </c>
      <c r="F246" s="70" t="s">
        <v>21</v>
      </c>
      <c r="G246" t="s">
        <v>39</v>
      </c>
      <c r="H246" t="s">
        <v>552</v>
      </c>
      <c r="I246" t="s">
        <v>701</v>
      </c>
      <c r="J246" t="s">
        <v>427</v>
      </c>
      <c r="N246">
        <v>4</v>
      </c>
      <c r="O246">
        <v>10.920999999999999</v>
      </c>
      <c r="P246">
        <v>17.760000000000002</v>
      </c>
      <c r="Q246">
        <v>24.425000000000001</v>
      </c>
      <c r="R246">
        <v>31.093</v>
      </c>
      <c r="S246">
        <v>37.79</v>
      </c>
      <c r="T246">
        <v>44.576000000000001</v>
      </c>
    </row>
    <row r="247" spans="1:20">
      <c r="A247" s="4" t="s">
        <v>162</v>
      </c>
      <c r="B247" s="4">
        <v>2020</v>
      </c>
      <c r="C247" s="124">
        <v>43854</v>
      </c>
      <c r="D247" s="4" t="s">
        <v>66</v>
      </c>
      <c r="E247" s="42" t="s">
        <v>21</v>
      </c>
      <c r="F247" s="70" t="s">
        <v>21</v>
      </c>
      <c r="G247" t="s">
        <v>198</v>
      </c>
      <c r="H247" t="s">
        <v>199</v>
      </c>
      <c r="I247" t="s">
        <v>801</v>
      </c>
      <c r="J247" t="s">
        <v>327</v>
      </c>
      <c r="N247">
        <v>5</v>
      </c>
      <c r="O247">
        <v>11.186999999999999</v>
      </c>
      <c r="P247">
        <v>18.091999999999999</v>
      </c>
      <c r="Q247">
        <v>24.628</v>
      </c>
      <c r="R247">
        <v>31.216999999999999</v>
      </c>
      <c r="S247">
        <v>37.868000000000002</v>
      </c>
      <c r="T247">
        <v>44.723999999999997</v>
      </c>
    </row>
    <row r="248" spans="1:20">
      <c r="A248" s="4" t="s">
        <v>162</v>
      </c>
      <c r="B248" s="4">
        <v>2020</v>
      </c>
      <c r="C248" s="124">
        <v>43854</v>
      </c>
      <c r="D248" s="4" t="s">
        <v>66</v>
      </c>
      <c r="E248" s="42" t="s">
        <v>21</v>
      </c>
      <c r="F248" s="70" t="s">
        <v>21</v>
      </c>
      <c r="G248" t="s">
        <v>31</v>
      </c>
      <c r="H248" t="s">
        <v>254</v>
      </c>
      <c r="I248" t="s">
        <v>180</v>
      </c>
      <c r="J248" t="s">
        <v>30</v>
      </c>
      <c r="N248">
        <v>6</v>
      </c>
      <c r="O248">
        <v>10.954000000000001</v>
      </c>
      <c r="P248">
        <v>17.832999999999998</v>
      </c>
      <c r="Q248">
        <v>24.484000000000002</v>
      </c>
      <c r="R248">
        <v>30.963000000000001</v>
      </c>
      <c r="S248">
        <v>37.680999999999997</v>
      </c>
      <c r="T248">
        <v>44.81</v>
      </c>
    </row>
    <row r="249" spans="1:20">
      <c r="A249" s="4" t="s">
        <v>162</v>
      </c>
      <c r="B249" s="4">
        <v>2020</v>
      </c>
      <c r="C249" s="124">
        <v>43854</v>
      </c>
      <c r="D249" s="4" t="s">
        <v>66</v>
      </c>
      <c r="E249" s="42" t="s">
        <v>21</v>
      </c>
      <c r="F249" s="70" t="s">
        <v>21</v>
      </c>
      <c r="G249" t="s">
        <v>188</v>
      </c>
      <c r="H249" t="s">
        <v>864</v>
      </c>
      <c r="I249" t="s">
        <v>210</v>
      </c>
      <c r="J249" t="s">
        <v>187</v>
      </c>
      <c r="N249">
        <v>7</v>
      </c>
      <c r="O249">
        <v>10.842000000000001</v>
      </c>
      <c r="P249">
        <v>17.760000000000002</v>
      </c>
      <c r="Q249">
        <v>24.548999999999999</v>
      </c>
      <c r="R249">
        <v>31.311</v>
      </c>
      <c r="S249">
        <v>37.99</v>
      </c>
      <c r="T249">
        <v>44.914000000000001</v>
      </c>
    </row>
    <row r="250" spans="1:20">
      <c r="A250" s="4" t="s">
        <v>162</v>
      </c>
      <c r="B250" s="4">
        <v>2020</v>
      </c>
      <c r="C250" s="124">
        <v>43854</v>
      </c>
      <c r="D250" s="4" t="s">
        <v>66</v>
      </c>
      <c r="E250" s="42" t="s">
        <v>21</v>
      </c>
      <c r="F250" s="70" t="s">
        <v>21</v>
      </c>
      <c r="G250" t="s">
        <v>37</v>
      </c>
      <c r="H250" t="s">
        <v>165</v>
      </c>
      <c r="I250" t="s">
        <v>59</v>
      </c>
      <c r="J250" t="s">
        <v>174</v>
      </c>
      <c r="N250">
        <v>8</v>
      </c>
      <c r="O250">
        <v>11.054</v>
      </c>
      <c r="P250">
        <v>17.882999999999999</v>
      </c>
      <c r="Q250">
        <v>24.565000000000001</v>
      </c>
      <c r="R250">
        <v>31.262</v>
      </c>
      <c r="S250">
        <v>38.125</v>
      </c>
      <c r="T250">
        <v>45.371000000000002</v>
      </c>
    </row>
    <row r="251" spans="1:20">
      <c r="A251" s="4" t="s">
        <v>162</v>
      </c>
      <c r="B251" s="4">
        <v>2020</v>
      </c>
      <c r="C251" s="124">
        <v>43854</v>
      </c>
      <c r="D251" s="4" t="s">
        <v>66</v>
      </c>
      <c r="E251" s="42" t="s">
        <v>91</v>
      </c>
      <c r="F251">
        <v>1</v>
      </c>
      <c r="G251" t="s">
        <v>39</v>
      </c>
      <c r="H251" t="s">
        <v>552</v>
      </c>
      <c r="I251" t="s">
        <v>701</v>
      </c>
      <c r="J251" t="s">
        <v>427</v>
      </c>
      <c r="N251">
        <v>1</v>
      </c>
      <c r="O251">
        <v>10.983000000000001</v>
      </c>
      <c r="P251">
        <v>17.888000000000002</v>
      </c>
      <c r="Q251">
        <v>24.414000000000001</v>
      </c>
      <c r="R251">
        <v>31.125</v>
      </c>
      <c r="S251">
        <v>37.777999999999999</v>
      </c>
      <c r="T251">
        <v>44.518000000000001</v>
      </c>
    </row>
    <row r="252" spans="1:20">
      <c r="A252" s="4" t="s">
        <v>162</v>
      </c>
      <c r="B252" s="4">
        <v>2020</v>
      </c>
      <c r="C252" s="124">
        <v>43854</v>
      </c>
      <c r="D252" s="4" t="s">
        <v>66</v>
      </c>
      <c r="E252" s="42" t="s">
        <v>91</v>
      </c>
      <c r="F252">
        <v>1</v>
      </c>
      <c r="G252" t="s">
        <v>198</v>
      </c>
      <c r="H252" t="s">
        <v>199</v>
      </c>
      <c r="I252" t="s">
        <v>801</v>
      </c>
      <c r="J252" t="s">
        <v>327</v>
      </c>
      <c r="N252">
        <v>2</v>
      </c>
      <c r="O252">
        <v>11.147</v>
      </c>
      <c r="P252">
        <v>18.009</v>
      </c>
      <c r="Q252">
        <v>24.59</v>
      </c>
      <c r="R252">
        <v>31.175999999999998</v>
      </c>
      <c r="S252">
        <v>37.853000000000002</v>
      </c>
      <c r="T252">
        <v>44.701999999999998</v>
      </c>
    </row>
    <row r="253" spans="1:20">
      <c r="A253" s="4" t="s">
        <v>162</v>
      </c>
      <c r="B253" s="4">
        <v>2020</v>
      </c>
      <c r="C253" s="124">
        <v>43854</v>
      </c>
      <c r="D253" s="4" t="s">
        <v>66</v>
      </c>
      <c r="E253" s="42" t="s">
        <v>91</v>
      </c>
      <c r="F253" s="46">
        <v>2</v>
      </c>
      <c r="G253" t="s">
        <v>29</v>
      </c>
      <c r="H253" t="s">
        <v>1679</v>
      </c>
      <c r="I253" t="s">
        <v>68</v>
      </c>
      <c r="J253" t="s">
        <v>1678</v>
      </c>
      <c r="N253">
        <v>1</v>
      </c>
      <c r="O253">
        <v>10.895</v>
      </c>
      <c r="P253">
        <v>17.873000000000001</v>
      </c>
      <c r="Q253">
        <v>24.478999999999999</v>
      </c>
      <c r="R253">
        <v>31.28</v>
      </c>
      <c r="S253">
        <v>37.816000000000003</v>
      </c>
      <c r="T253">
        <v>44.534999999999997</v>
      </c>
    </row>
    <row r="254" spans="1:20">
      <c r="A254" s="4" t="s">
        <v>162</v>
      </c>
      <c r="B254" s="4">
        <v>2020</v>
      </c>
      <c r="C254" s="124">
        <v>43854</v>
      </c>
      <c r="D254" s="4" t="s">
        <v>66</v>
      </c>
      <c r="E254" s="42" t="s">
        <v>91</v>
      </c>
      <c r="F254" s="46">
        <v>2</v>
      </c>
      <c r="G254" t="s">
        <v>31</v>
      </c>
      <c r="H254" t="s">
        <v>254</v>
      </c>
      <c r="I254" t="s">
        <v>180</v>
      </c>
      <c r="J254" t="s">
        <v>30</v>
      </c>
      <c r="N254">
        <v>2</v>
      </c>
      <c r="O254" t="s">
        <v>536</v>
      </c>
      <c r="P254" t="s">
        <v>536</v>
      </c>
      <c r="Q254" t="s">
        <v>536</v>
      </c>
      <c r="R254" t="s">
        <v>536</v>
      </c>
      <c r="S254" t="s">
        <v>536</v>
      </c>
      <c r="T254" t="s">
        <v>536</v>
      </c>
    </row>
    <row r="255" spans="1:20">
      <c r="A255" s="4" t="s">
        <v>162</v>
      </c>
      <c r="B255" s="4">
        <v>2020</v>
      </c>
      <c r="C255" s="124">
        <v>43854</v>
      </c>
      <c r="D255" s="4" t="s">
        <v>66</v>
      </c>
      <c r="E255" s="42" t="s">
        <v>91</v>
      </c>
      <c r="F255" s="46">
        <v>3</v>
      </c>
      <c r="G255" t="s">
        <v>46</v>
      </c>
      <c r="H255" t="s">
        <v>782</v>
      </c>
      <c r="I255" t="s">
        <v>218</v>
      </c>
      <c r="J255" t="s">
        <v>202</v>
      </c>
      <c r="N255">
        <v>1</v>
      </c>
      <c r="O255">
        <v>10.941000000000001</v>
      </c>
      <c r="P255">
        <v>17.902999999999999</v>
      </c>
      <c r="Q255">
        <v>24.422000000000001</v>
      </c>
      <c r="R255">
        <v>30.937000000000001</v>
      </c>
      <c r="S255">
        <v>37.396000000000001</v>
      </c>
      <c r="T255">
        <v>43.86</v>
      </c>
    </row>
    <row r="256" spans="1:20">
      <c r="A256" s="4" t="s">
        <v>162</v>
      </c>
      <c r="B256" s="4">
        <v>2020</v>
      </c>
      <c r="C256" s="124">
        <v>43854</v>
      </c>
      <c r="D256" s="4" t="s">
        <v>66</v>
      </c>
      <c r="E256" s="42" t="s">
        <v>91</v>
      </c>
      <c r="F256" s="46">
        <v>3</v>
      </c>
      <c r="G256" t="s">
        <v>188</v>
      </c>
      <c r="H256" t="s">
        <v>864</v>
      </c>
      <c r="I256" t="s">
        <v>210</v>
      </c>
      <c r="J256" t="s">
        <v>187</v>
      </c>
      <c r="N256">
        <v>2</v>
      </c>
      <c r="O256">
        <v>10.833</v>
      </c>
      <c r="P256">
        <v>17.760999999999999</v>
      </c>
      <c r="Q256">
        <v>24.335999999999999</v>
      </c>
      <c r="R256">
        <v>31.015999999999998</v>
      </c>
      <c r="S256">
        <v>37.624000000000002</v>
      </c>
      <c r="T256">
        <v>44.463000000000001</v>
      </c>
    </row>
    <row r="257" spans="1:20">
      <c r="A257" s="4" t="s">
        <v>162</v>
      </c>
      <c r="B257" s="4">
        <v>2020</v>
      </c>
      <c r="C257" s="124">
        <v>43854</v>
      </c>
      <c r="D257" s="4" t="s">
        <v>66</v>
      </c>
      <c r="E257" s="42" t="s">
        <v>91</v>
      </c>
      <c r="F257" s="46">
        <v>4</v>
      </c>
      <c r="G257" t="s">
        <v>27</v>
      </c>
      <c r="H257" t="s">
        <v>1280</v>
      </c>
      <c r="I257" t="s">
        <v>781</v>
      </c>
      <c r="J257" t="s">
        <v>48</v>
      </c>
      <c r="N257">
        <v>1</v>
      </c>
      <c r="O257">
        <v>10.955</v>
      </c>
      <c r="P257">
        <v>17.850999999999999</v>
      </c>
      <c r="Q257">
        <v>24.405999999999999</v>
      </c>
      <c r="R257">
        <v>30.882000000000001</v>
      </c>
      <c r="S257">
        <v>37.292000000000002</v>
      </c>
      <c r="T257">
        <v>43.872</v>
      </c>
    </row>
    <row r="258" spans="1:20">
      <c r="A258" s="4" t="s">
        <v>162</v>
      </c>
      <c r="B258" s="4">
        <v>2020</v>
      </c>
      <c r="C258" s="124">
        <v>43854</v>
      </c>
      <c r="D258" s="4" t="s">
        <v>66</v>
      </c>
      <c r="E258" s="42" t="s">
        <v>91</v>
      </c>
      <c r="F258" s="46">
        <v>4</v>
      </c>
      <c r="G258" t="s">
        <v>37</v>
      </c>
      <c r="H258" t="s">
        <v>165</v>
      </c>
      <c r="I258" t="s">
        <v>59</v>
      </c>
      <c r="J258" t="s">
        <v>174</v>
      </c>
      <c r="N258">
        <v>2</v>
      </c>
      <c r="O258">
        <v>11.425000000000001</v>
      </c>
      <c r="P258">
        <v>18.379000000000001</v>
      </c>
      <c r="Q258">
        <v>24.945</v>
      </c>
      <c r="R258">
        <v>31.483000000000001</v>
      </c>
      <c r="S258">
        <v>38.25</v>
      </c>
      <c r="T258">
        <v>45.271000000000001</v>
      </c>
    </row>
    <row r="259" spans="1:20">
      <c r="A259" s="4" t="s">
        <v>162</v>
      </c>
      <c r="B259" s="4">
        <v>2020</v>
      </c>
      <c r="C259" s="124">
        <v>43854</v>
      </c>
      <c r="D259" s="4" t="s">
        <v>66</v>
      </c>
      <c r="E259" s="42" t="s">
        <v>64</v>
      </c>
      <c r="F259" s="46" t="s">
        <v>541</v>
      </c>
      <c r="G259" t="s">
        <v>27</v>
      </c>
      <c r="H259" t="s">
        <v>1280</v>
      </c>
      <c r="I259" t="s">
        <v>781</v>
      </c>
      <c r="J259" t="s">
        <v>48</v>
      </c>
      <c r="N259">
        <v>1</v>
      </c>
      <c r="O259">
        <v>10.928000000000001</v>
      </c>
      <c r="P259">
        <v>17.844000000000001</v>
      </c>
      <c r="Q259">
        <v>24.236999999999998</v>
      </c>
      <c r="R259">
        <v>30.75</v>
      </c>
      <c r="S259">
        <v>37.246000000000002</v>
      </c>
      <c r="T259">
        <v>43.920999999999999</v>
      </c>
    </row>
    <row r="260" spans="1:20">
      <c r="A260" s="4" t="s">
        <v>162</v>
      </c>
      <c r="B260" s="4">
        <v>2020</v>
      </c>
      <c r="C260" s="124">
        <v>43854</v>
      </c>
      <c r="D260" s="4" t="s">
        <v>66</v>
      </c>
      <c r="E260" s="42" t="s">
        <v>64</v>
      </c>
      <c r="F260" s="46" t="s">
        <v>541</v>
      </c>
      <c r="G260" t="s">
        <v>46</v>
      </c>
      <c r="H260" t="s">
        <v>782</v>
      </c>
      <c r="I260" t="s">
        <v>218</v>
      </c>
      <c r="J260" t="s">
        <v>202</v>
      </c>
      <c r="N260">
        <v>2</v>
      </c>
      <c r="O260">
        <v>10.916</v>
      </c>
      <c r="P260">
        <v>17.916</v>
      </c>
      <c r="Q260">
        <v>24.262</v>
      </c>
      <c r="R260">
        <v>30.594000000000001</v>
      </c>
      <c r="S260">
        <v>38.442999999999998</v>
      </c>
      <c r="T260">
        <v>45.457999999999998</v>
      </c>
    </row>
    <row r="261" spans="1:20">
      <c r="A261" s="4" t="s">
        <v>162</v>
      </c>
      <c r="B261" s="4">
        <v>2020</v>
      </c>
      <c r="C261" s="124">
        <v>43854</v>
      </c>
      <c r="D261" s="4" t="s">
        <v>66</v>
      </c>
      <c r="E261" s="42" t="s">
        <v>64</v>
      </c>
      <c r="F261" s="46" t="s">
        <v>542</v>
      </c>
      <c r="G261" t="s">
        <v>39</v>
      </c>
      <c r="H261" t="s">
        <v>552</v>
      </c>
      <c r="I261" t="s">
        <v>701</v>
      </c>
      <c r="J261" t="s">
        <v>427</v>
      </c>
      <c r="N261">
        <v>3</v>
      </c>
      <c r="O261">
        <v>10.89</v>
      </c>
      <c r="P261">
        <v>17.710999999999999</v>
      </c>
      <c r="Q261">
        <v>24.315000000000001</v>
      </c>
      <c r="R261">
        <v>30.931999999999999</v>
      </c>
      <c r="S261">
        <v>37.512</v>
      </c>
      <c r="T261">
        <v>44.209000000000003</v>
      </c>
    </row>
    <row r="262" spans="1:20">
      <c r="A262" s="4" t="s">
        <v>162</v>
      </c>
      <c r="B262" s="4">
        <v>2020</v>
      </c>
      <c r="C262" s="124">
        <v>43854</v>
      </c>
      <c r="D262" s="4" t="s">
        <v>66</v>
      </c>
      <c r="E262" s="42" t="s">
        <v>64</v>
      </c>
      <c r="F262" s="46" t="s">
        <v>542</v>
      </c>
      <c r="G262" t="s">
        <v>29</v>
      </c>
      <c r="H262" t="s">
        <v>1679</v>
      </c>
      <c r="I262" t="s">
        <v>68</v>
      </c>
      <c r="J262" t="s">
        <v>1678</v>
      </c>
      <c r="N262">
        <v>4</v>
      </c>
      <c r="O262">
        <v>10.948</v>
      </c>
      <c r="P262">
        <v>17.832000000000001</v>
      </c>
      <c r="Q262">
        <v>24.492999999999999</v>
      </c>
      <c r="R262">
        <v>31.190999999999999</v>
      </c>
      <c r="S262">
        <v>37.774000000000001</v>
      </c>
      <c r="T262">
        <v>44.552</v>
      </c>
    </row>
    <row r="263" spans="1:20">
      <c r="A263" s="4" t="s">
        <v>222</v>
      </c>
      <c r="B263" s="4">
        <v>2019</v>
      </c>
      <c r="C263" s="5">
        <v>43812</v>
      </c>
      <c r="D263" s="4" t="s">
        <v>66</v>
      </c>
      <c r="E263" s="42" t="s">
        <v>21</v>
      </c>
      <c r="F263" s="40" t="s">
        <v>21</v>
      </c>
      <c r="G263" t="s">
        <v>35</v>
      </c>
      <c r="H263" t="s">
        <v>1632</v>
      </c>
      <c r="I263" t="s">
        <v>1635</v>
      </c>
      <c r="J263" t="s">
        <v>129</v>
      </c>
      <c r="N263">
        <v>1</v>
      </c>
      <c r="O263">
        <v>10.741</v>
      </c>
      <c r="P263">
        <v>17.512</v>
      </c>
      <c r="Q263">
        <v>23.693999999999999</v>
      </c>
      <c r="R263">
        <v>30.003</v>
      </c>
      <c r="S263">
        <v>36.500999999999998</v>
      </c>
      <c r="T263">
        <v>43.220999999999997</v>
      </c>
    </row>
    <row r="264" spans="1:20">
      <c r="A264" s="4" t="s">
        <v>222</v>
      </c>
      <c r="B264" s="4">
        <v>2019</v>
      </c>
      <c r="C264" s="5">
        <v>43812</v>
      </c>
      <c r="D264" s="4" t="s">
        <v>66</v>
      </c>
      <c r="E264" s="42" t="s">
        <v>21</v>
      </c>
      <c r="F264" s="70" t="s">
        <v>21</v>
      </c>
      <c r="G264" t="s">
        <v>31</v>
      </c>
      <c r="H264" t="s">
        <v>257</v>
      </c>
      <c r="I264" t="s">
        <v>683</v>
      </c>
      <c r="J264" t="s">
        <v>193</v>
      </c>
      <c r="N264">
        <v>2</v>
      </c>
      <c r="O264">
        <v>10.952</v>
      </c>
      <c r="P264">
        <v>17.890999999999998</v>
      </c>
      <c r="Q264">
        <v>24.148</v>
      </c>
      <c r="R264">
        <v>30.46</v>
      </c>
      <c r="S264">
        <v>36.877000000000002</v>
      </c>
      <c r="T264">
        <v>43.49</v>
      </c>
    </row>
    <row r="265" spans="1:20">
      <c r="A265" s="4" t="s">
        <v>222</v>
      </c>
      <c r="B265" s="4">
        <v>2019</v>
      </c>
      <c r="C265" s="5">
        <v>43812</v>
      </c>
      <c r="D265" s="4" t="s">
        <v>66</v>
      </c>
      <c r="E265" s="42" t="s">
        <v>21</v>
      </c>
      <c r="F265" s="70" t="s">
        <v>21</v>
      </c>
      <c r="G265" t="s">
        <v>102</v>
      </c>
      <c r="H265" t="s">
        <v>114</v>
      </c>
      <c r="I265" t="s">
        <v>242</v>
      </c>
      <c r="J265" t="s">
        <v>101</v>
      </c>
      <c r="N265">
        <v>3</v>
      </c>
      <c r="O265">
        <v>10.938000000000001</v>
      </c>
      <c r="P265">
        <v>17.632000000000001</v>
      </c>
      <c r="Q265">
        <v>23.856999999999999</v>
      </c>
      <c r="R265">
        <v>30.161999999999999</v>
      </c>
      <c r="S265">
        <v>36.715000000000003</v>
      </c>
      <c r="T265">
        <v>43.588000000000001</v>
      </c>
    </row>
    <row r="266" spans="1:20">
      <c r="A266" s="4" t="s">
        <v>222</v>
      </c>
      <c r="B266" s="4">
        <v>2019</v>
      </c>
      <c r="C266" s="5">
        <v>43812</v>
      </c>
      <c r="D266" s="4" t="s">
        <v>66</v>
      </c>
      <c r="E266" s="42" t="s">
        <v>21</v>
      </c>
      <c r="F266" s="70" t="s">
        <v>21</v>
      </c>
      <c r="G266" t="s">
        <v>46</v>
      </c>
      <c r="H266" t="s">
        <v>782</v>
      </c>
      <c r="I266" t="s">
        <v>45</v>
      </c>
      <c r="J266" t="s">
        <v>202</v>
      </c>
      <c r="N266">
        <v>4</v>
      </c>
      <c r="O266">
        <v>10.755000000000001</v>
      </c>
      <c r="P266">
        <v>17.57</v>
      </c>
      <c r="Q266">
        <v>23.869</v>
      </c>
      <c r="R266">
        <v>30.155999999999999</v>
      </c>
      <c r="S266">
        <v>36.835999999999999</v>
      </c>
      <c r="T266">
        <v>43.831000000000003</v>
      </c>
    </row>
    <row r="267" spans="1:20">
      <c r="A267" s="4" t="s">
        <v>222</v>
      </c>
      <c r="B267" s="4">
        <v>2019</v>
      </c>
      <c r="C267" s="5">
        <v>43812</v>
      </c>
      <c r="D267" s="4" t="s">
        <v>66</v>
      </c>
      <c r="E267" s="42" t="s">
        <v>21</v>
      </c>
      <c r="F267" s="70" t="s">
        <v>21</v>
      </c>
      <c r="G267" t="s">
        <v>104</v>
      </c>
      <c r="H267" t="s">
        <v>1693</v>
      </c>
      <c r="I267" t="s">
        <v>128</v>
      </c>
      <c r="J267" t="s">
        <v>312</v>
      </c>
      <c r="N267">
        <v>5</v>
      </c>
      <c r="O267">
        <v>10.894</v>
      </c>
      <c r="P267">
        <v>17.695</v>
      </c>
      <c r="Q267">
        <v>24.030999999999999</v>
      </c>
      <c r="R267">
        <v>30.471</v>
      </c>
      <c r="S267">
        <v>37.11</v>
      </c>
      <c r="T267">
        <v>43.972999999999999</v>
      </c>
    </row>
    <row r="268" spans="1:20">
      <c r="A268" s="4" t="s">
        <v>222</v>
      </c>
      <c r="B268" s="4">
        <v>2019</v>
      </c>
      <c r="C268" s="5">
        <v>43812</v>
      </c>
      <c r="D268" s="4" t="s">
        <v>66</v>
      </c>
      <c r="E268" s="42" t="s">
        <v>21</v>
      </c>
      <c r="F268" s="70" t="s">
        <v>21</v>
      </c>
      <c r="G268" t="s">
        <v>113</v>
      </c>
      <c r="H268" t="s">
        <v>112</v>
      </c>
      <c r="I268" t="s">
        <v>261</v>
      </c>
      <c r="J268" t="s">
        <v>125</v>
      </c>
      <c r="N268">
        <v>6</v>
      </c>
      <c r="O268">
        <v>10.868</v>
      </c>
      <c r="P268">
        <v>17.681999999999999</v>
      </c>
      <c r="Q268">
        <v>23.911999999999999</v>
      </c>
      <c r="R268">
        <v>30.372</v>
      </c>
      <c r="S268">
        <v>37.024999999999999</v>
      </c>
      <c r="T268">
        <v>44.014000000000003</v>
      </c>
    </row>
    <row r="269" spans="1:20">
      <c r="A269" s="4" t="s">
        <v>222</v>
      </c>
      <c r="B269" s="4">
        <v>2019</v>
      </c>
      <c r="C269" s="5">
        <v>43812</v>
      </c>
      <c r="D269" s="4" t="s">
        <v>66</v>
      </c>
      <c r="E269" s="42" t="s">
        <v>21</v>
      </c>
      <c r="F269" s="70" t="s">
        <v>21</v>
      </c>
      <c r="G269" t="s">
        <v>198</v>
      </c>
      <c r="H269" t="s">
        <v>203</v>
      </c>
      <c r="I269" t="s">
        <v>327</v>
      </c>
      <c r="J269" t="s">
        <v>239</v>
      </c>
      <c r="N269">
        <v>7</v>
      </c>
      <c r="O269">
        <v>10.955</v>
      </c>
      <c r="P269">
        <v>17.806000000000001</v>
      </c>
      <c r="Q269">
        <v>24.338999999999999</v>
      </c>
      <c r="R269">
        <v>30.884</v>
      </c>
      <c r="S269">
        <v>37.368000000000002</v>
      </c>
      <c r="T269">
        <v>44.034999999999997</v>
      </c>
    </row>
    <row r="270" spans="1:20">
      <c r="A270" s="4" t="s">
        <v>222</v>
      </c>
      <c r="B270" s="4">
        <v>2019</v>
      </c>
      <c r="C270" s="5">
        <v>43812</v>
      </c>
      <c r="D270" s="4" t="s">
        <v>66</v>
      </c>
      <c r="E270" s="42" t="s">
        <v>21</v>
      </c>
      <c r="F270" s="70" t="s">
        <v>21</v>
      </c>
      <c r="G270" t="s">
        <v>204</v>
      </c>
      <c r="H270" t="s">
        <v>197</v>
      </c>
      <c r="I270" t="s">
        <v>199</v>
      </c>
      <c r="J270" t="s">
        <v>801</v>
      </c>
      <c r="N270">
        <v>8</v>
      </c>
      <c r="O270">
        <v>10.95</v>
      </c>
      <c r="P270">
        <v>17.776</v>
      </c>
      <c r="Q270">
        <v>24.059000000000001</v>
      </c>
      <c r="R270">
        <v>30.434000000000001</v>
      </c>
      <c r="S270">
        <v>37.11</v>
      </c>
      <c r="T270">
        <v>44.113</v>
      </c>
    </row>
    <row r="271" spans="1:20">
      <c r="A271" s="4" t="s">
        <v>222</v>
      </c>
      <c r="B271" s="4">
        <v>2019</v>
      </c>
      <c r="C271" s="5">
        <v>43812</v>
      </c>
      <c r="D271" s="4" t="s">
        <v>66</v>
      </c>
      <c r="E271" s="42" t="s">
        <v>21</v>
      </c>
      <c r="F271" s="70" t="s">
        <v>21</v>
      </c>
      <c r="G271" t="s">
        <v>39</v>
      </c>
      <c r="H271" t="s">
        <v>552</v>
      </c>
      <c r="I271" t="s">
        <v>701</v>
      </c>
      <c r="J271" t="s">
        <v>427</v>
      </c>
      <c r="N271">
        <v>9</v>
      </c>
      <c r="O271">
        <v>10.928000000000001</v>
      </c>
      <c r="P271">
        <v>17.797000000000001</v>
      </c>
      <c r="Q271">
        <v>24.295999999999999</v>
      </c>
      <c r="R271">
        <v>31.018000000000001</v>
      </c>
      <c r="S271">
        <v>37.74</v>
      </c>
      <c r="T271">
        <v>44.582999999999998</v>
      </c>
    </row>
    <row r="272" spans="1:20">
      <c r="A272" s="4" t="s">
        <v>222</v>
      </c>
      <c r="B272" s="4">
        <v>2019</v>
      </c>
      <c r="C272" s="5">
        <v>43812</v>
      </c>
      <c r="D272" s="4" t="s">
        <v>66</v>
      </c>
      <c r="E272" s="42" t="s">
        <v>21</v>
      </c>
      <c r="F272" s="70" t="s">
        <v>21</v>
      </c>
      <c r="G272" t="s">
        <v>1692</v>
      </c>
      <c r="H272" t="s">
        <v>292</v>
      </c>
      <c r="I272" t="s">
        <v>49</v>
      </c>
      <c r="J272" t="s">
        <v>1691</v>
      </c>
      <c r="N272">
        <v>10</v>
      </c>
      <c r="O272">
        <v>11.231999999999999</v>
      </c>
      <c r="P272">
        <v>18.236999999999998</v>
      </c>
      <c r="Q272">
        <v>24.727</v>
      </c>
      <c r="R272">
        <v>31.34</v>
      </c>
      <c r="S272">
        <v>38</v>
      </c>
      <c r="T272">
        <v>44.914000000000001</v>
      </c>
    </row>
    <row r="273" spans="1:20">
      <c r="A273" s="4" t="s">
        <v>222</v>
      </c>
      <c r="B273" s="4">
        <v>2019</v>
      </c>
      <c r="C273" s="5">
        <v>43812</v>
      </c>
      <c r="D273" s="4" t="s">
        <v>66</v>
      </c>
      <c r="E273" s="42" t="s">
        <v>21</v>
      </c>
      <c r="F273" s="70" t="s">
        <v>21</v>
      </c>
      <c r="G273" t="s">
        <v>116</v>
      </c>
      <c r="H273" t="s">
        <v>115</v>
      </c>
      <c r="I273" t="s">
        <v>263</v>
      </c>
      <c r="J273" t="s">
        <v>1694</v>
      </c>
      <c r="N273">
        <v>11</v>
      </c>
      <c r="O273">
        <v>11.504</v>
      </c>
      <c r="P273">
        <v>18.452999999999999</v>
      </c>
      <c r="Q273">
        <v>25.33</v>
      </c>
      <c r="R273">
        <v>32.261000000000003</v>
      </c>
      <c r="S273">
        <v>38.816000000000003</v>
      </c>
      <c r="T273">
        <v>45.468000000000004</v>
      </c>
    </row>
    <row r="274" spans="1:20">
      <c r="A274" s="4" t="s">
        <v>222</v>
      </c>
      <c r="B274" s="4">
        <v>2019</v>
      </c>
      <c r="C274" s="5">
        <v>43812</v>
      </c>
      <c r="D274" s="4" t="s">
        <v>66</v>
      </c>
      <c r="E274" s="42" t="s">
        <v>91</v>
      </c>
      <c r="F274">
        <v>11</v>
      </c>
      <c r="G274" t="s">
        <v>46</v>
      </c>
      <c r="H274" t="s">
        <v>782</v>
      </c>
      <c r="I274" t="s">
        <v>218</v>
      </c>
      <c r="J274" t="s">
        <v>202</v>
      </c>
      <c r="N274">
        <v>1</v>
      </c>
      <c r="O274">
        <v>10.724</v>
      </c>
      <c r="P274">
        <v>17.47</v>
      </c>
      <c r="Q274">
        <v>23.629000000000001</v>
      </c>
      <c r="R274">
        <v>29.8</v>
      </c>
      <c r="S274">
        <v>36.360999999999997</v>
      </c>
      <c r="T274">
        <v>43.091000000000001</v>
      </c>
    </row>
    <row r="275" spans="1:20">
      <c r="A275" s="4" t="s">
        <v>222</v>
      </c>
      <c r="B275" s="4">
        <v>2019</v>
      </c>
      <c r="C275" s="5">
        <v>43812</v>
      </c>
      <c r="D275" s="4" t="s">
        <v>66</v>
      </c>
      <c r="E275" s="42" t="s">
        <v>91</v>
      </c>
      <c r="F275">
        <v>1</v>
      </c>
      <c r="G275" t="s">
        <v>104</v>
      </c>
      <c r="H275" t="s">
        <v>1693</v>
      </c>
      <c r="I275" t="s">
        <v>128</v>
      </c>
      <c r="J275" t="s">
        <v>312</v>
      </c>
      <c r="N275">
        <v>2</v>
      </c>
      <c r="O275">
        <v>10.927</v>
      </c>
      <c r="P275">
        <v>17.638000000000002</v>
      </c>
      <c r="Q275">
        <v>23.981999999999999</v>
      </c>
      <c r="R275">
        <v>30.398</v>
      </c>
      <c r="S275">
        <v>36.953000000000003</v>
      </c>
      <c r="T275">
        <v>43.71</v>
      </c>
    </row>
    <row r="276" spans="1:20">
      <c r="A276" s="4" t="s">
        <v>222</v>
      </c>
      <c r="B276" s="4">
        <v>2019</v>
      </c>
      <c r="C276" s="5">
        <v>43812</v>
      </c>
      <c r="D276" s="4" t="s">
        <v>66</v>
      </c>
      <c r="E276" s="42" t="s">
        <v>91</v>
      </c>
      <c r="F276" s="46">
        <v>2</v>
      </c>
      <c r="G276" t="s">
        <v>113</v>
      </c>
      <c r="H276" t="s">
        <v>112</v>
      </c>
      <c r="I276" t="s">
        <v>311</v>
      </c>
      <c r="J276" t="s">
        <v>125</v>
      </c>
      <c r="N276">
        <v>1</v>
      </c>
      <c r="O276">
        <v>10.590999999999999</v>
      </c>
      <c r="P276">
        <v>17.277999999999999</v>
      </c>
      <c r="Q276">
        <v>23.527000000000001</v>
      </c>
      <c r="R276">
        <v>29.888000000000002</v>
      </c>
      <c r="S276">
        <v>36.476999999999997</v>
      </c>
      <c r="T276">
        <v>43.404000000000003</v>
      </c>
    </row>
    <row r="277" spans="1:20">
      <c r="A277" s="4" t="s">
        <v>222</v>
      </c>
      <c r="B277" s="4">
        <v>2019</v>
      </c>
      <c r="C277" s="5">
        <v>43812</v>
      </c>
      <c r="D277" s="4" t="s">
        <v>66</v>
      </c>
      <c r="E277" s="42" t="s">
        <v>91</v>
      </c>
      <c r="F277" s="46">
        <v>2</v>
      </c>
      <c r="G277" t="s">
        <v>102</v>
      </c>
      <c r="H277" t="s">
        <v>114</v>
      </c>
      <c r="I277" t="s">
        <v>242</v>
      </c>
      <c r="J277" t="s">
        <v>101</v>
      </c>
      <c r="N277">
        <v>2</v>
      </c>
      <c r="O277">
        <v>11.034000000000001</v>
      </c>
      <c r="P277">
        <v>17.728999999999999</v>
      </c>
      <c r="Q277">
        <v>23.934000000000001</v>
      </c>
      <c r="R277">
        <v>30.207999999999998</v>
      </c>
      <c r="S277">
        <v>37.192</v>
      </c>
      <c r="T277">
        <v>44.097000000000001</v>
      </c>
    </row>
    <row r="278" spans="1:20">
      <c r="A278" s="4" t="s">
        <v>222</v>
      </c>
      <c r="B278" s="4">
        <v>2019</v>
      </c>
      <c r="C278" s="5">
        <v>43812</v>
      </c>
      <c r="D278" s="4" t="s">
        <v>66</v>
      </c>
      <c r="E278" s="42" t="s">
        <v>91</v>
      </c>
      <c r="F278" s="46">
        <v>3</v>
      </c>
      <c r="G278" t="s">
        <v>31</v>
      </c>
      <c r="H278" t="s">
        <v>257</v>
      </c>
      <c r="I278" t="s">
        <v>683</v>
      </c>
      <c r="J278" t="s">
        <v>193</v>
      </c>
      <c r="N278">
        <v>1</v>
      </c>
      <c r="O278">
        <v>10.769</v>
      </c>
      <c r="P278">
        <v>17.675000000000001</v>
      </c>
      <c r="Q278">
        <v>24.039000000000001</v>
      </c>
      <c r="R278">
        <v>30.257999999999999</v>
      </c>
      <c r="S278">
        <v>36.548000000000002</v>
      </c>
      <c r="T278">
        <v>43.055</v>
      </c>
    </row>
    <row r="279" spans="1:20">
      <c r="A279" s="4" t="s">
        <v>222</v>
      </c>
      <c r="B279" s="4">
        <v>2019</v>
      </c>
      <c r="C279" s="5">
        <v>43812</v>
      </c>
      <c r="D279" s="4" t="s">
        <v>66</v>
      </c>
      <c r="E279" s="42" t="s">
        <v>91</v>
      </c>
      <c r="F279" s="46">
        <v>3</v>
      </c>
      <c r="G279" t="s">
        <v>198</v>
      </c>
      <c r="H279" t="s">
        <v>203</v>
      </c>
      <c r="I279" t="s">
        <v>327</v>
      </c>
      <c r="J279" t="s">
        <v>239</v>
      </c>
      <c r="N279">
        <v>2</v>
      </c>
      <c r="O279">
        <v>10.949</v>
      </c>
      <c r="P279">
        <v>17.771999999999998</v>
      </c>
      <c r="Q279">
        <v>24.198</v>
      </c>
      <c r="R279">
        <v>30.638000000000002</v>
      </c>
      <c r="S279">
        <v>36.968000000000004</v>
      </c>
      <c r="T279">
        <v>43.514000000000003</v>
      </c>
    </row>
    <row r="280" spans="1:20">
      <c r="A280" s="4" t="s">
        <v>222</v>
      </c>
      <c r="B280" s="4">
        <v>2019</v>
      </c>
      <c r="C280" s="5">
        <v>43812</v>
      </c>
      <c r="D280" s="4" t="s">
        <v>66</v>
      </c>
      <c r="E280" s="42" t="s">
        <v>91</v>
      </c>
      <c r="F280" s="46">
        <v>4</v>
      </c>
      <c r="G280" t="s">
        <v>35</v>
      </c>
      <c r="H280" t="s">
        <v>1632</v>
      </c>
      <c r="I280" t="s">
        <v>1635</v>
      </c>
      <c r="J280" t="s">
        <v>129</v>
      </c>
      <c r="N280">
        <v>1</v>
      </c>
      <c r="O280">
        <v>10.667</v>
      </c>
      <c r="P280">
        <v>17.399000000000001</v>
      </c>
      <c r="Q280">
        <v>24.059000000000001</v>
      </c>
      <c r="R280">
        <v>30.489000000000001</v>
      </c>
      <c r="S280">
        <v>36.805</v>
      </c>
      <c r="T280">
        <v>43.311</v>
      </c>
    </row>
    <row r="281" spans="1:20">
      <c r="A281" s="4" t="s">
        <v>222</v>
      </c>
      <c r="B281" s="4">
        <v>2019</v>
      </c>
      <c r="C281" s="5">
        <v>43812</v>
      </c>
      <c r="D281" s="4" t="s">
        <v>66</v>
      </c>
      <c r="E281" s="42" t="s">
        <v>91</v>
      </c>
      <c r="F281" s="46">
        <v>4</v>
      </c>
      <c r="G281" t="s">
        <v>204</v>
      </c>
      <c r="H281" t="s">
        <v>197</v>
      </c>
      <c r="I281" t="s">
        <v>199</v>
      </c>
      <c r="J281" t="s">
        <v>801</v>
      </c>
      <c r="N281">
        <v>2</v>
      </c>
      <c r="O281">
        <v>10.923999999999999</v>
      </c>
      <c r="P281">
        <v>17.684999999999999</v>
      </c>
      <c r="Q281">
        <v>23.96</v>
      </c>
      <c r="R281">
        <v>30.292999999999999</v>
      </c>
      <c r="S281">
        <v>36.902999999999999</v>
      </c>
      <c r="T281">
        <v>43.820999999999998</v>
      </c>
    </row>
    <row r="282" spans="1:20">
      <c r="A282" s="4" t="s">
        <v>222</v>
      </c>
      <c r="B282" s="4">
        <v>2019</v>
      </c>
      <c r="C282" s="5">
        <v>43812</v>
      </c>
      <c r="D282" s="4" t="s">
        <v>66</v>
      </c>
      <c r="E282" s="42" t="s">
        <v>64</v>
      </c>
      <c r="F282" s="46" t="s">
        <v>541</v>
      </c>
      <c r="G282" t="s">
        <v>31</v>
      </c>
      <c r="H282" t="s">
        <v>257</v>
      </c>
      <c r="I282" t="s">
        <v>683</v>
      </c>
      <c r="J282" t="s">
        <v>193</v>
      </c>
      <c r="N282">
        <v>1</v>
      </c>
      <c r="O282">
        <v>10.875</v>
      </c>
      <c r="P282">
        <v>17.777999999999999</v>
      </c>
      <c r="Q282">
        <v>24.053999999999998</v>
      </c>
      <c r="R282">
        <v>30.276</v>
      </c>
      <c r="S282">
        <v>36.485999999999997</v>
      </c>
      <c r="T282">
        <v>42.911999999999999</v>
      </c>
    </row>
    <row r="283" spans="1:20">
      <c r="A283" s="4" t="s">
        <v>222</v>
      </c>
      <c r="B283" s="4">
        <v>2019</v>
      </c>
      <c r="C283" s="5">
        <v>43812</v>
      </c>
      <c r="D283" s="4" t="s">
        <v>66</v>
      </c>
      <c r="E283" s="42" t="s">
        <v>64</v>
      </c>
      <c r="F283" s="46" t="s">
        <v>541</v>
      </c>
      <c r="G283" t="s">
        <v>46</v>
      </c>
      <c r="H283" t="s">
        <v>782</v>
      </c>
      <c r="I283" t="s">
        <v>218</v>
      </c>
      <c r="J283" t="s">
        <v>202</v>
      </c>
      <c r="N283">
        <v>2</v>
      </c>
      <c r="O283">
        <v>10.840999999999999</v>
      </c>
      <c r="P283">
        <v>17.663</v>
      </c>
      <c r="Q283">
        <v>23.901</v>
      </c>
      <c r="R283">
        <v>30.138000000000002</v>
      </c>
      <c r="S283">
        <v>38.395000000000003</v>
      </c>
      <c r="T283">
        <v>45.408000000000001</v>
      </c>
    </row>
    <row r="284" spans="1:20">
      <c r="A284" s="4" t="s">
        <v>222</v>
      </c>
      <c r="B284" s="4">
        <v>2019</v>
      </c>
      <c r="C284" s="5">
        <v>43812</v>
      </c>
      <c r="D284" s="4" t="s">
        <v>66</v>
      </c>
      <c r="E284" s="42" t="s">
        <v>64</v>
      </c>
      <c r="F284" s="46" t="s">
        <v>542</v>
      </c>
      <c r="G284" t="s">
        <v>35</v>
      </c>
      <c r="H284" t="s">
        <v>1632</v>
      </c>
      <c r="I284" t="s">
        <v>1635</v>
      </c>
      <c r="J284" t="s">
        <v>129</v>
      </c>
      <c r="N284">
        <v>3</v>
      </c>
      <c r="O284">
        <v>10.638999999999999</v>
      </c>
      <c r="P284">
        <v>17.329999999999998</v>
      </c>
      <c r="Q284">
        <v>23.614999999999998</v>
      </c>
      <c r="R284">
        <v>29.957000000000001</v>
      </c>
      <c r="S284">
        <v>36.53</v>
      </c>
      <c r="T284">
        <v>43.405999999999999</v>
      </c>
    </row>
    <row r="285" spans="1:20">
      <c r="A285" s="4" t="s">
        <v>222</v>
      </c>
      <c r="B285" s="4">
        <v>2019</v>
      </c>
      <c r="C285" s="5">
        <v>43812</v>
      </c>
      <c r="D285" s="4" t="s">
        <v>66</v>
      </c>
      <c r="E285" s="42" t="s">
        <v>64</v>
      </c>
      <c r="F285" s="46" t="s">
        <v>542</v>
      </c>
      <c r="G285" t="s">
        <v>113</v>
      </c>
      <c r="H285" t="s">
        <v>112</v>
      </c>
      <c r="I285" t="s">
        <v>311</v>
      </c>
      <c r="J285" t="s">
        <v>125</v>
      </c>
      <c r="N285">
        <v>4</v>
      </c>
      <c r="O285">
        <v>10.602</v>
      </c>
      <c r="P285">
        <v>17.341000000000001</v>
      </c>
      <c r="Q285">
        <v>23.766999999999999</v>
      </c>
      <c r="R285">
        <v>30.234999999999999</v>
      </c>
      <c r="S285">
        <v>37.036999999999999</v>
      </c>
      <c r="T285">
        <v>44.177</v>
      </c>
    </row>
    <row r="286" spans="1:20">
      <c r="A286" s="4" t="s">
        <v>225</v>
      </c>
      <c r="B286" s="4">
        <v>2019</v>
      </c>
      <c r="C286" s="5">
        <v>43805</v>
      </c>
      <c r="D286" s="4" t="s">
        <v>66</v>
      </c>
      <c r="E286" s="42" t="s">
        <v>21</v>
      </c>
      <c r="F286" s="40" t="s">
        <v>21</v>
      </c>
      <c r="G286" t="s">
        <v>35</v>
      </c>
      <c r="H286" t="s">
        <v>220</v>
      </c>
      <c r="I286" t="s">
        <v>1635</v>
      </c>
      <c r="J286" t="s">
        <v>129</v>
      </c>
      <c r="N286">
        <v>1</v>
      </c>
      <c r="O286">
        <v>10.613</v>
      </c>
      <c r="P286">
        <v>17.277999999999999</v>
      </c>
      <c r="Q286">
        <v>23.559000000000001</v>
      </c>
      <c r="R286">
        <v>29.88</v>
      </c>
      <c r="S286">
        <v>36.286999999999999</v>
      </c>
      <c r="T286">
        <v>43.037999999999997</v>
      </c>
    </row>
    <row r="287" spans="1:20">
      <c r="A287" s="4" t="s">
        <v>225</v>
      </c>
      <c r="B287" s="4">
        <v>2019</v>
      </c>
      <c r="C287" s="5">
        <v>43805</v>
      </c>
      <c r="D287" s="4" t="s">
        <v>66</v>
      </c>
      <c r="E287" s="42" t="s">
        <v>21</v>
      </c>
      <c r="F287" s="40" t="s">
        <v>21</v>
      </c>
      <c r="G287" t="s">
        <v>31</v>
      </c>
      <c r="H287" t="s">
        <v>254</v>
      </c>
      <c r="I287" t="s">
        <v>257</v>
      </c>
      <c r="J287" t="s">
        <v>193</v>
      </c>
      <c r="N287">
        <v>2</v>
      </c>
      <c r="O287">
        <v>10.978</v>
      </c>
      <c r="P287">
        <v>17.783999999999999</v>
      </c>
      <c r="Q287">
        <v>24.088999999999999</v>
      </c>
      <c r="R287">
        <v>30.305</v>
      </c>
      <c r="S287">
        <v>36.701000000000001</v>
      </c>
      <c r="T287">
        <v>43.363999999999997</v>
      </c>
    </row>
    <row r="288" spans="1:20">
      <c r="A288" s="4" t="s">
        <v>225</v>
      </c>
      <c r="B288" s="4">
        <v>2019</v>
      </c>
      <c r="C288" s="5">
        <v>43805</v>
      </c>
      <c r="D288" s="4" t="s">
        <v>66</v>
      </c>
      <c r="E288" s="42" t="s">
        <v>21</v>
      </c>
      <c r="F288" s="40" t="s">
        <v>21</v>
      </c>
      <c r="G288" t="s">
        <v>46</v>
      </c>
      <c r="H288" t="s">
        <v>782</v>
      </c>
      <c r="I288" t="s">
        <v>45</v>
      </c>
      <c r="J288" t="s">
        <v>202</v>
      </c>
      <c r="N288">
        <v>3</v>
      </c>
      <c r="O288">
        <v>10.771000000000001</v>
      </c>
      <c r="P288">
        <v>17.652000000000001</v>
      </c>
      <c r="Q288">
        <v>23.952000000000002</v>
      </c>
      <c r="R288">
        <v>30.202999999999999</v>
      </c>
      <c r="S288">
        <v>36.677</v>
      </c>
      <c r="T288">
        <v>43.442999999999998</v>
      </c>
    </row>
    <row r="289" spans="1:20">
      <c r="A289" s="4" t="s">
        <v>225</v>
      </c>
      <c r="B289" s="4">
        <v>2019</v>
      </c>
      <c r="C289" s="5">
        <v>43805</v>
      </c>
      <c r="D289" s="4" t="s">
        <v>66</v>
      </c>
      <c r="E289" s="42" t="s">
        <v>21</v>
      </c>
      <c r="F289" s="40" t="s">
        <v>21</v>
      </c>
      <c r="G289" t="s">
        <v>198</v>
      </c>
      <c r="H289" t="s">
        <v>197</v>
      </c>
      <c r="I289" t="s">
        <v>801</v>
      </c>
      <c r="J289" t="s">
        <v>239</v>
      </c>
      <c r="N289">
        <v>4</v>
      </c>
      <c r="O289">
        <v>10.95</v>
      </c>
      <c r="P289">
        <v>17.861999999999998</v>
      </c>
      <c r="Q289">
        <v>24.178999999999998</v>
      </c>
      <c r="R289">
        <v>30.529</v>
      </c>
      <c r="S289">
        <v>36.951999999999998</v>
      </c>
      <c r="T289">
        <v>43.613</v>
      </c>
    </row>
    <row r="290" spans="1:20">
      <c r="A290" s="4" t="s">
        <v>225</v>
      </c>
      <c r="B290" s="4">
        <v>2019</v>
      </c>
      <c r="C290" s="5">
        <v>43805</v>
      </c>
      <c r="D290" s="4" t="s">
        <v>66</v>
      </c>
      <c r="E290" s="42" t="s">
        <v>21</v>
      </c>
      <c r="F290" s="40" t="s">
        <v>21</v>
      </c>
      <c r="G290" t="s">
        <v>104</v>
      </c>
      <c r="H290" t="s">
        <v>1693</v>
      </c>
      <c r="I290" t="s">
        <v>128</v>
      </c>
      <c r="J290" t="s">
        <v>312</v>
      </c>
      <c r="N290">
        <v>5</v>
      </c>
      <c r="O290">
        <v>10.989000000000001</v>
      </c>
      <c r="P290">
        <v>17.754000000000001</v>
      </c>
      <c r="Q290">
        <v>24.064</v>
      </c>
      <c r="R290">
        <v>30.498999999999999</v>
      </c>
      <c r="S290">
        <v>37.082000000000001</v>
      </c>
      <c r="T290">
        <v>43.851999999999997</v>
      </c>
    </row>
    <row r="291" spans="1:20">
      <c r="A291" s="4" t="s">
        <v>225</v>
      </c>
      <c r="B291" s="4">
        <v>2019</v>
      </c>
      <c r="C291" s="5">
        <v>43805</v>
      </c>
      <c r="D291" s="4" t="s">
        <v>66</v>
      </c>
      <c r="E291" s="42" t="s">
        <v>21</v>
      </c>
      <c r="F291" s="40" t="s">
        <v>21</v>
      </c>
      <c r="G291" t="s">
        <v>1712</v>
      </c>
      <c r="H291" t="s">
        <v>247</v>
      </c>
      <c r="I291" t="s">
        <v>1632</v>
      </c>
      <c r="J291" t="s">
        <v>241</v>
      </c>
      <c r="N291">
        <v>6</v>
      </c>
      <c r="O291">
        <v>11.164999999999999</v>
      </c>
      <c r="P291">
        <v>17.975000000000001</v>
      </c>
      <c r="Q291">
        <v>24.329000000000001</v>
      </c>
      <c r="R291">
        <v>30.69</v>
      </c>
      <c r="S291">
        <v>37.177</v>
      </c>
      <c r="T291">
        <v>43.911000000000001</v>
      </c>
    </row>
    <row r="292" spans="1:20">
      <c r="A292" s="4" t="s">
        <v>225</v>
      </c>
      <c r="B292" s="4">
        <v>2019</v>
      </c>
      <c r="C292" s="5">
        <v>43805</v>
      </c>
      <c r="D292" s="4" t="s">
        <v>66</v>
      </c>
      <c r="E292" s="42" t="s">
        <v>21</v>
      </c>
      <c r="F292" s="70" t="s">
        <v>21</v>
      </c>
      <c r="G292" t="s">
        <v>102</v>
      </c>
      <c r="H292" t="s">
        <v>114</v>
      </c>
      <c r="I292" t="s">
        <v>242</v>
      </c>
      <c r="J292" t="s">
        <v>101</v>
      </c>
      <c r="N292">
        <v>7</v>
      </c>
      <c r="O292">
        <v>11.007</v>
      </c>
      <c r="P292">
        <v>17.759</v>
      </c>
      <c r="Q292">
        <v>23.988</v>
      </c>
      <c r="R292">
        <v>30.312000000000001</v>
      </c>
      <c r="S292">
        <v>37.015000000000001</v>
      </c>
      <c r="T292">
        <v>43.957999999999998</v>
      </c>
    </row>
    <row r="293" spans="1:20">
      <c r="A293" s="4" t="s">
        <v>225</v>
      </c>
      <c r="B293" s="4">
        <v>2019</v>
      </c>
      <c r="C293" s="5">
        <v>43805</v>
      </c>
      <c r="D293" s="4" t="s">
        <v>66</v>
      </c>
      <c r="E293" s="42" t="s">
        <v>21</v>
      </c>
      <c r="F293" s="70" t="s">
        <v>21</v>
      </c>
      <c r="G293" t="s">
        <v>204</v>
      </c>
      <c r="H293" t="s">
        <v>199</v>
      </c>
      <c r="I293" t="s">
        <v>203</v>
      </c>
      <c r="J293" t="s">
        <v>327</v>
      </c>
      <c r="N293">
        <v>8</v>
      </c>
      <c r="O293">
        <v>10.961</v>
      </c>
      <c r="P293">
        <v>17.783000000000001</v>
      </c>
      <c r="Q293">
        <v>24.116</v>
      </c>
      <c r="R293">
        <v>30.648</v>
      </c>
      <c r="S293">
        <v>37.299999999999997</v>
      </c>
      <c r="T293">
        <v>44.234000000000002</v>
      </c>
    </row>
    <row r="294" spans="1:20">
      <c r="A294" s="4" t="s">
        <v>225</v>
      </c>
      <c r="B294" s="4">
        <v>2019</v>
      </c>
      <c r="C294" s="5">
        <v>43805</v>
      </c>
      <c r="D294" s="4" t="s">
        <v>66</v>
      </c>
      <c r="E294" s="42" t="s">
        <v>21</v>
      </c>
      <c r="F294" s="70" t="s">
        <v>21</v>
      </c>
      <c r="G294" t="s">
        <v>39</v>
      </c>
      <c r="H294" t="s">
        <v>552</v>
      </c>
      <c r="I294" t="s">
        <v>427</v>
      </c>
      <c r="J294" t="s">
        <v>105</v>
      </c>
      <c r="N294">
        <v>9</v>
      </c>
      <c r="O294">
        <v>10.882999999999999</v>
      </c>
      <c r="P294">
        <v>17.710999999999999</v>
      </c>
      <c r="Q294">
        <v>24.155999999999999</v>
      </c>
      <c r="R294">
        <v>30.693999999999999</v>
      </c>
      <c r="S294">
        <v>37.396000000000001</v>
      </c>
      <c r="T294">
        <v>44.252000000000002</v>
      </c>
    </row>
    <row r="295" spans="1:20">
      <c r="A295" s="4" t="s">
        <v>225</v>
      </c>
      <c r="B295" s="4">
        <v>2019</v>
      </c>
      <c r="C295" s="5">
        <v>43805</v>
      </c>
      <c r="D295" s="4" t="s">
        <v>66</v>
      </c>
      <c r="E295" s="42" t="s">
        <v>21</v>
      </c>
      <c r="F295" s="70" t="s">
        <v>21</v>
      </c>
      <c r="G295" t="s">
        <v>58</v>
      </c>
      <c r="H295" t="s">
        <v>57</v>
      </c>
      <c r="I295" t="s">
        <v>110</v>
      </c>
      <c r="J295" t="s">
        <v>208</v>
      </c>
      <c r="N295">
        <v>10</v>
      </c>
      <c r="O295">
        <v>11</v>
      </c>
      <c r="P295">
        <v>18.044</v>
      </c>
      <c r="Q295">
        <v>25.152999999999999</v>
      </c>
      <c r="R295">
        <v>32.002000000000002</v>
      </c>
      <c r="S295">
        <v>38.722999999999999</v>
      </c>
      <c r="T295">
        <v>45.472999999999999</v>
      </c>
    </row>
    <row r="296" spans="1:20">
      <c r="A296" s="4" t="s">
        <v>225</v>
      </c>
      <c r="B296" s="4">
        <v>2019</v>
      </c>
      <c r="C296" s="5">
        <v>43805</v>
      </c>
      <c r="D296" s="4" t="s">
        <v>66</v>
      </c>
      <c r="E296" s="42" t="s">
        <v>21</v>
      </c>
      <c r="F296" s="70" t="s">
        <v>21</v>
      </c>
      <c r="G296" t="s">
        <v>61</v>
      </c>
      <c r="H296" t="s">
        <v>111</v>
      </c>
      <c r="I296" t="s">
        <v>1709</v>
      </c>
      <c r="J296" t="s">
        <v>1710</v>
      </c>
      <c r="N296">
        <v>11</v>
      </c>
      <c r="O296">
        <v>11.234</v>
      </c>
      <c r="P296">
        <v>18.117999999999999</v>
      </c>
      <c r="Q296">
        <v>25.140999999999998</v>
      </c>
      <c r="R296">
        <v>32.113</v>
      </c>
      <c r="S296">
        <v>38.978000000000002</v>
      </c>
      <c r="T296">
        <v>45.881</v>
      </c>
    </row>
    <row r="297" spans="1:20">
      <c r="A297" s="4" t="s">
        <v>225</v>
      </c>
      <c r="B297" s="4">
        <v>2019</v>
      </c>
      <c r="C297" s="5">
        <v>43805</v>
      </c>
      <c r="D297" s="4" t="s">
        <v>66</v>
      </c>
      <c r="E297" s="42" t="s">
        <v>91</v>
      </c>
      <c r="F297">
        <v>1</v>
      </c>
      <c r="G297" t="s">
        <v>104</v>
      </c>
      <c r="H297" t="s">
        <v>1693</v>
      </c>
      <c r="I297" t="s">
        <v>128</v>
      </c>
      <c r="J297" t="s">
        <v>312</v>
      </c>
      <c r="N297">
        <v>1</v>
      </c>
      <c r="O297">
        <v>10.818</v>
      </c>
      <c r="P297">
        <v>17.512</v>
      </c>
      <c r="Q297">
        <v>23.771999999999998</v>
      </c>
      <c r="R297">
        <v>30.143000000000001</v>
      </c>
      <c r="S297">
        <v>36.661999999999999</v>
      </c>
      <c r="T297">
        <v>43.369</v>
      </c>
    </row>
    <row r="298" spans="1:20">
      <c r="A298" s="4" t="s">
        <v>225</v>
      </c>
      <c r="B298" s="4">
        <v>2019</v>
      </c>
      <c r="C298" s="5">
        <v>43805</v>
      </c>
      <c r="D298" s="4" t="s">
        <v>66</v>
      </c>
      <c r="E298" s="42" t="s">
        <v>91</v>
      </c>
      <c r="F298">
        <v>1</v>
      </c>
      <c r="G298" t="s">
        <v>198</v>
      </c>
      <c r="H298" t="s">
        <v>197</v>
      </c>
      <c r="I298" t="s">
        <v>801</v>
      </c>
      <c r="J298" t="s">
        <v>239</v>
      </c>
      <c r="N298">
        <v>2</v>
      </c>
      <c r="O298">
        <v>11.036</v>
      </c>
      <c r="P298">
        <v>17.864000000000001</v>
      </c>
      <c r="Q298">
        <v>24.178999999999998</v>
      </c>
      <c r="R298">
        <v>30.521000000000001</v>
      </c>
      <c r="S298">
        <v>36.944000000000003</v>
      </c>
      <c r="T298">
        <v>43.587000000000003</v>
      </c>
    </row>
    <row r="299" spans="1:20">
      <c r="A299" s="4" t="s">
        <v>225</v>
      </c>
      <c r="B299" s="4">
        <v>2019</v>
      </c>
      <c r="C299" s="5">
        <v>43805</v>
      </c>
      <c r="D299" s="4" t="s">
        <v>66</v>
      </c>
      <c r="E299" s="42" t="s">
        <v>91</v>
      </c>
      <c r="F299">
        <v>2</v>
      </c>
      <c r="G299" t="s">
        <v>46</v>
      </c>
      <c r="H299" t="s">
        <v>782</v>
      </c>
      <c r="I299" t="s">
        <v>218</v>
      </c>
      <c r="J299" t="s">
        <v>202</v>
      </c>
      <c r="N299">
        <v>1</v>
      </c>
      <c r="O299">
        <v>10.765000000000001</v>
      </c>
      <c r="P299">
        <v>17.521999999999998</v>
      </c>
      <c r="Q299">
        <v>23.731000000000002</v>
      </c>
      <c r="R299">
        <v>29.856000000000002</v>
      </c>
      <c r="S299">
        <v>36.238</v>
      </c>
      <c r="T299">
        <v>42.872</v>
      </c>
    </row>
    <row r="300" spans="1:20">
      <c r="A300" s="4" t="s">
        <v>225</v>
      </c>
      <c r="B300" s="4">
        <v>2019</v>
      </c>
      <c r="C300" s="5">
        <v>43805</v>
      </c>
      <c r="D300" s="4" t="s">
        <v>66</v>
      </c>
      <c r="E300" s="42" t="s">
        <v>91</v>
      </c>
      <c r="F300">
        <v>2</v>
      </c>
      <c r="G300" t="s">
        <v>1712</v>
      </c>
      <c r="H300" t="s">
        <v>247</v>
      </c>
      <c r="I300" t="s">
        <v>1632</v>
      </c>
      <c r="J300" t="s">
        <v>241</v>
      </c>
      <c r="N300">
        <v>2</v>
      </c>
      <c r="O300">
        <v>11.175000000000001</v>
      </c>
      <c r="P300">
        <v>17.914000000000001</v>
      </c>
      <c r="Q300">
        <v>24.184000000000001</v>
      </c>
      <c r="R300">
        <v>30.497</v>
      </c>
      <c r="S300">
        <v>36.929000000000002</v>
      </c>
      <c r="T300">
        <v>43.555</v>
      </c>
    </row>
    <row r="301" spans="1:20">
      <c r="A301" s="4" t="s">
        <v>225</v>
      </c>
      <c r="B301" s="4">
        <v>2019</v>
      </c>
      <c r="C301" s="5">
        <v>43805</v>
      </c>
      <c r="D301" s="4" t="s">
        <v>66</v>
      </c>
      <c r="E301" s="42" t="s">
        <v>91</v>
      </c>
      <c r="F301">
        <v>3</v>
      </c>
      <c r="G301" t="s">
        <v>31</v>
      </c>
      <c r="H301" t="s">
        <v>254</v>
      </c>
      <c r="I301" t="s">
        <v>257</v>
      </c>
      <c r="J301" t="s">
        <v>193</v>
      </c>
      <c r="N301">
        <v>1</v>
      </c>
      <c r="O301">
        <v>10.955</v>
      </c>
      <c r="P301">
        <v>17.724</v>
      </c>
      <c r="Q301">
        <v>23.981999999999999</v>
      </c>
      <c r="R301">
        <v>30.135000000000002</v>
      </c>
      <c r="S301">
        <v>36.363999999999997</v>
      </c>
      <c r="T301">
        <v>42.841999999999999</v>
      </c>
    </row>
    <row r="302" spans="1:20">
      <c r="A302" s="4" t="s">
        <v>225</v>
      </c>
      <c r="B302" s="4">
        <v>2019</v>
      </c>
      <c r="C302" s="5">
        <v>43805</v>
      </c>
      <c r="D302" s="4" t="s">
        <v>66</v>
      </c>
      <c r="E302" s="42" t="s">
        <v>91</v>
      </c>
      <c r="F302">
        <v>3</v>
      </c>
      <c r="G302" t="s">
        <v>102</v>
      </c>
      <c r="H302" t="s">
        <v>114</v>
      </c>
      <c r="I302" t="s">
        <v>242</v>
      </c>
      <c r="J302" t="s">
        <v>101</v>
      </c>
      <c r="N302">
        <v>2</v>
      </c>
      <c r="O302">
        <v>10.679</v>
      </c>
      <c r="P302">
        <v>17.382999999999999</v>
      </c>
      <c r="Q302">
        <v>23.486000000000001</v>
      </c>
      <c r="R302">
        <v>29.739000000000001</v>
      </c>
      <c r="S302">
        <v>37.061999999999998</v>
      </c>
      <c r="T302">
        <v>44.027999999999999</v>
      </c>
    </row>
    <row r="303" spans="1:20">
      <c r="A303" s="4" t="s">
        <v>225</v>
      </c>
      <c r="B303" s="4">
        <v>2019</v>
      </c>
      <c r="C303" s="5">
        <v>43805</v>
      </c>
      <c r="D303" s="4" t="s">
        <v>66</v>
      </c>
      <c r="E303" s="42" t="s">
        <v>91</v>
      </c>
      <c r="F303">
        <v>4</v>
      </c>
      <c r="G303" t="s">
        <v>35</v>
      </c>
      <c r="H303" t="s">
        <v>220</v>
      </c>
      <c r="I303" t="s">
        <v>1635</v>
      </c>
      <c r="J303" t="s">
        <v>129</v>
      </c>
      <c r="N303">
        <v>1</v>
      </c>
      <c r="O303">
        <v>10.625999999999999</v>
      </c>
      <c r="P303">
        <v>17.245999999999999</v>
      </c>
      <c r="Q303">
        <v>23.428000000000001</v>
      </c>
      <c r="R303">
        <v>29.74</v>
      </c>
      <c r="S303">
        <v>36.832000000000001</v>
      </c>
      <c r="T303">
        <v>43.554000000000002</v>
      </c>
    </row>
    <row r="304" spans="1:20">
      <c r="A304" s="4" t="s">
        <v>225</v>
      </c>
      <c r="B304" s="4">
        <v>2019</v>
      </c>
      <c r="C304" s="5">
        <v>43805</v>
      </c>
      <c r="D304" s="4" t="s">
        <v>66</v>
      </c>
      <c r="E304" s="42" t="s">
        <v>91</v>
      </c>
      <c r="F304" s="46">
        <v>4</v>
      </c>
      <c r="G304" t="s">
        <v>204</v>
      </c>
      <c r="H304" t="s">
        <v>199</v>
      </c>
      <c r="I304" t="s">
        <v>203</v>
      </c>
      <c r="J304" t="s">
        <v>327</v>
      </c>
      <c r="N304">
        <v>2</v>
      </c>
      <c r="O304">
        <v>10.843999999999999</v>
      </c>
      <c r="P304">
        <v>17.619</v>
      </c>
      <c r="Q304">
        <v>23.91</v>
      </c>
      <c r="R304">
        <v>30.236000000000001</v>
      </c>
      <c r="S304">
        <v>36.799999999999997</v>
      </c>
      <c r="T304">
        <v>43.668999999999997</v>
      </c>
    </row>
    <row r="305" spans="1:20">
      <c r="A305" s="4" t="s">
        <v>225</v>
      </c>
      <c r="B305" s="4">
        <v>2019</v>
      </c>
      <c r="C305" s="5">
        <v>43805</v>
      </c>
      <c r="D305" s="4" t="s">
        <v>66</v>
      </c>
      <c r="E305" s="42" t="s">
        <v>64</v>
      </c>
      <c r="F305" s="46" t="s">
        <v>541</v>
      </c>
      <c r="G305" t="s">
        <v>31</v>
      </c>
      <c r="H305" t="s">
        <v>254</v>
      </c>
      <c r="I305" t="s">
        <v>257</v>
      </c>
      <c r="J305" t="s">
        <v>193</v>
      </c>
      <c r="N305">
        <v>1</v>
      </c>
      <c r="O305">
        <v>10.941000000000001</v>
      </c>
      <c r="P305">
        <v>17.68</v>
      </c>
      <c r="Q305">
        <v>23.991</v>
      </c>
      <c r="R305">
        <v>30.155000000000001</v>
      </c>
      <c r="S305">
        <v>36.356999999999999</v>
      </c>
      <c r="T305">
        <v>42.79</v>
      </c>
    </row>
    <row r="306" spans="1:20">
      <c r="A306" s="4" t="s">
        <v>225</v>
      </c>
      <c r="B306" s="4">
        <v>2019</v>
      </c>
      <c r="C306" s="5">
        <v>43805</v>
      </c>
      <c r="D306" s="4" t="s">
        <v>66</v>
      </c>
      <c r="E306" s="42" t="s">
        <v>64</v>
      </c>
      <c r="F306" s="46" t="s">
        <v>541</v>
      </c>
      <c r="G306" t="s">
        <v>46</v>
      </c>
      <c r="H306" t="s">
        <v>782</v>
      </c>
      <c r="I306" t="s">
        <v>45</v>
      </c>
      <c r="J306" t="s">
        <v>202</v>
      </c>
      <c r="N306">
        <v>2</v>
      </c>
      <c r="O306">
        <v>10.778</v>
      </c>
      <c r="P306">
        <v>17.545999999999999</v>
      </c>
      <c r="Q306">
        <v>23.766999999999999</v>
      </c>
      <c r="R306">
        <v>29.920999999999999</v>
      </c>
      <c r="S306">
        <v>36.454000000000001</v>
      </c>
      <c r="T306">
        <v>43.286000000000001</v>
      </c>
    </row>
    <row r="307" spans="1:20">
      <c r="A307" s="4" t="s">
        <v>225</v>
      </c>
      <c r="B307" s="4">
        <v>2019</v>
      </c>
      <c r="C307" s="5">
        <v>43805</v>
      </c>
      <c r="D307" s="4" t="s">
        <v>66</v>
      </c>
      <c r="E307" s="42" t="s">
        <v>64</v>
      </c>
      <c r="F307" s="46" t="s">
        <v>542</v>
      </c>
      <c r="G307" t="s">
        <v>35</v>
      </c>
      <c r="H307" t="s">
        <v>220</v>
      </c>
      <c r="I307" t="s">
        <v>1635</v>
      </c>
      <c r="J307" t="s">
        <v>129</v>
      </c>
      <c r="N307">
        <v>3</v>
      </c>
      <c r="O307">
        <v>11.244</v>
      </c>
      <c r="P307">
        <v>18.166</v>
      </c>
      <c r="Q307">
        <v>24.37</v>
      </c>
      <c r="R307">
        <v>30.6</v>
      </c>
      <c r="S307">
        <v>36.887999999999998</v>
      </c>
      <c r="T307">
        <v>43.366999999999997</v>
      </c>
    </row>
    <row r="308" spans="1:20">
      <c r="A308" s="4" t="s">
        <v>225</v>
      </c>
      <c r="B308" s="4">
        <v>2019</v>
      </c>
      <c r="C308" s="5">
        <v>43805</v>
      </c>
      <c r="D308" s="4" t="s">
        <v>66</v>
      </c>
      <c r="E308" s="42" t="s">
        <v>64</v>
      </c>
      <c r="F308" s="46" t="s">
        <v>542</v>
      </c>
      <c r="G308" t="s">
        <v>104</v>
      </c>
      <c r="H308" t="s">
        <v>1693</v>
      </c>
      <c r="I308" t="s">
        <v>128</v>
      </c>
      <c r="J308" t="s">
        <v>312</v>
      </c>
      <c r="N308">
        <v>4</v>
      </c>
      <c r="O308">
        <v>10.805999999999999</v>
      </c>
      <c r="P308">
        <v>17.562000000000001</v>
      </c>
      <c r="Q308">
        <v>23.902000000000001</v>
      </c>
      <c r="R308">
        <v>30.321999999999999</v>
      </c>
      <c r="S308">
        <v>36.82</v>
      </c>
      <c r="T308">
        <v>43.552</v>
      </c>
    </row>
    <row r="309" spans="1:20">
      <c r="A309" s="1" t="s">
        <v>226</v>
      </c>
      <c r="B309" s="1">
        <v>2019</v>
      </c>
      <c r="C309" s="2">
        <v>43798</v>
      </c>
      <c r="D309" s="1" t="s">
        <v>66</v>
      </c>
      <c r="E309" s="42" t="s">
        <v>21</v>
      </c>
      <c r="F309" s="50" t="s">
        <v>21</v>
      </c>
      <c r="G309" t="s">
        <v>23</v>
      </c>
      <c r="H309" t="s">
        <v>22</v>
      </c>
      <c r="I309" t="s">
        <v>92</v>
      </c>
      <c r="J309" t="s">
        <v>549</v>
      </c>
      <c r="N309">
        <v>1</v>
      </c>
      <c r="O309">
        <v>10.653</v>
      </c>
      <c r="P309">
        <v>17.399000000000001</v>
      </c>
      <c r="Q309">
        <v>23.623000000000001</v>
      </c>
      <c r="R309">
        <v>29.875</v>
      </c>
      <c r="S309">
        <v>36.167000000000002</v>
      </c>
      <c r="T309">
        <v>42.709000000000003</v>
      </c>
    </row>
    <row r="310" spans="1:20">
      <c r="A310" s="1" t="s">
        <v>226</v>
      </c>
      <c r="B310" s="1">
        <v>2019</v>
      </c>
      <c r="C310" s="2">
        <v>43798</v>
      </c>
      <c r="D310" s="1" t="s">
        <v>66</v>
      </c>
      <c r="E310" s="42" t="s">
        <v>21</v>
      </c>
      <c r="F310" s="50" t="s">
        <v>21</v>
      </c>
      <c r="G310" t="s">
        <v>27</v>
      </c>
      <c r="H310" t="s">
        <v>1640</v>
      </c>
      <c r="I310" t="s">
        <v>339</v>
      </c>
      <c r="J310" t="s">
        <v>96</v>
      </c>
      <c r="N310">
        <v>2</v>
      </c>
      <c r="O310">
        <v>10.952999999999999</v>
      </c>
      <c r="P310">
        <v>17.77</v>
      </c>
      <c r="Q310">
        <v>24.09</v>
      </c>
      <c r="R310">
        <v>30.529</v>
      </c>
      <c r="S310">
        <v>36.923000000000002</v>
      </c>
      <c r="T310">
        <v>43.548000000000002</v>
      </c>
    </row>
    <row r="311" spans="1:20">
      <c r="A311" s="1" t="s">
        <v>226</v>
      </c>
      <c r="B311" s="1">
        <v>2019</v>
      </c>
      <c r="C311" s="2">
        <v>43798</v>
      </c>
      <c r="D311" s="1" t="s">
        <v>66</v>
      </c>
      <c r="E311" s="42" t="s">
        <v>21</v>
      </c>
      <c r="F311" s="50" t="s">
        <v>21</v>
      </c>
      <c r="G311" t="s">
        <v>35</v>
      </c>
      <c r="H311" t="s">
        <v>220</v>
      </c>
      <c r="I311" t="s">
        <v>1635</v>
      </c>
      <c r="J311" t="s">
        <v>129</v>
      </c>
      <c r="N311">
        <v>3</v>
      </c>
      <c r="O311">
        <v>10.688000000000001</v>
      </c>
      <c r="P311">
        <v>17.440000000000001</v>
      </c>
      <c r="Q311">
        <v>23.867000000000001</v>
      </c>
      <c r="R311">
        <v>30.277999999999999</v>
      </c>
      <c r="S311">
        <v>36.801000000000002</v>
      </c>
      <c r="T311">
        <v>43.618000000000002</v>
      </c>
    </row>
    <row r="312" spans="1:20">
      <c r="A312" s="1" t="s">
        <v>226</v>
      </c>
      <c r="B312" s="1">
        <v>2019</v>
      </c>
      <c r="C312" s="2">
        <v>43798</v>
      </c>
      <c r="D312" s="1" t="s">
        <v>66</v>
      </c>
      <c r="E312" s="42" t="s">
        <v>21</v>
      </c>
      <c r="F312" s="50" t="s">
        <v>21</v>
      </c>
      <c r="G312" t="s">
        <v>29</v>
      </c>
      <c r="H312" t="s">
        <v>1679</v>
      </c>
      <c r="I312" t="s">
        <v>1633</v>
      </c>
      <c r="J312" t="s">
        <v>354</v>
      </c>
      <c r="N312">
        <v>4</v>
      </c>
      <c r="O312">
        <v>10.928000000000001</v>
      </c>
      <c r="P312">
        <v>17.86</v>
      </c>
      <c r="Q312">
        <v>24.181999999999999</v>
      </c>
      <c r="R312">
        <v>30.585000000000001</v>
      </c>
      <c r="S312">
        <v>36.981000000000002</v>
      </c>
      <c r="T312">
        <v>43.624000000000002</v>
      </c>
    </row>
    <row r="313" spans="1:20">
      <c r="A313" s="1" t="s">
        <v>226</v>
      </c>
      <c r="B313" s="1">
        <v>2019</v>
      </c>
      <c r="C313" s="2">
        <v>43798</v>
      </c>
      <c r="D313" s="1" t="s">
        <v>66</v>
      </c>
      <c r="E313" s="42" t="s">
        <v>21</v>
      </c>
      <c r="F313" s="50" t="s">
        <v>21</v>
      </c>
      <c r="G313" t="s">
        <v>46</v>
      </c>
      <c r="H313" t="s">
        <v>782</v>
      </c>
      <c r="I313" t="s">
        <v>45</v>
      </c>
      <c r="J313" t="s">
        <v>202</v>
      </c>
      <c r="N313">
        <v>5</v>
      </c>
      <c r="O313">
        <v>10.83</v>
      </c>
      <c r="P313">
        <v>17.706</v>
      </c>
      <c r="Q313">
        <v>23.998000000000001</v>
      </c>
      <c r="R313">
        <v>30.315000000000001</v>
      </c>
      <c r="S313">
        <v>36.924999999999997</v>
      </c>
      <c r="T313">
        <v>43.798000000000002</v>
      </c>
    </row>
    <row r="314" spans="1:20">
      <c r="A314" s="1" t="s">
        <v>226</v>
      </c>
      <c r="B314" s="1">
        <v>2019</v>
      </c>
      <c r="C314" s="2">
        <v>43798</v>
      </c>
      <c r="D314" s="1" t="s">
        <v>66</v>
      </c>
      <c r="E314" s="42" t="s">
        <v>21</v>
      </c>
      <c r="F314" s="50" t="s">
        <v>21</v>
      </c>
      <c r="G314" t="s">
        <v>31</v>
      </c>
      <c r="H314" t="s">
        <v>254</v>
      </c>
      <c r="I314" t="s">
        <v>257</v>
      </c>
      <c r="J314" t="s">
        <v>193</v>
      </c>
      <c r="N314">
        <v>6</v>
      </c>
      <c r="O314">
        <v>11.180999999999999</v>
      </c>
      <c r="P314">
        <v>18.041</v>
      </c>
      <c r="Q314">
        <v>24.402999999999999</v>
      </c>
      <c r="R314">
        <v>30.751999999999999</v>
      </c>
      <c r="S314">
        <v>37.234999999999999</v>
      </c>
      <c r="T314">
        <v>43.953000000000003</v>
      </c>
    </row>
    <row r="315" spans="1:20">
      <c r="A315" s="1" t="s">
        <v>226</v>
      </c>
      <c r="B315" s="1">
        <v>2019</v>
      </c>
      <c r="C315" s="2">
        <v>43798</v>
      </c>
      <c r="D315" s="1" t="s">
        <v>66</v>
      </c>
      <c r="E315" s="42" t="s">
        <v>21</v>
      </c>
      <c r="F315" s="50" t="s">
        <v>21</v>
      </c>
      <c r="G315" t="s">
        <v>104</v>
      </c>
      <c r="H315" t="s">
        <v>1693</v>
      </c>
      <c r="I315" t="s">
        <v>128</v>
      </c>
      <c r="J315" t="s">
        <v>312</v>
      </c>
      <c r="N315">
        <v>7</v>
      </c>
      <c r="O315">
        <v>10.791</v>
      </c>
      <c r="P315">
        <v>17.611999999999998</v>
      </c>
      <c r="Q315">
        <v>24.05</v>
      </c>
      <c r="R315">
        <v>30.548999999999999</v>
      </c>
      <c r="S315">
        <v>37.161999999999999</v>
      </c>
      <c r="T315">
        <v>43.978999999999999</v>
      </c>
    </row>
    <row r="316" spans="1:20">
      <c r="A316" s="1" t="s">
        <v>226</v>
      </c>
      <c r="B316" s="1">
        <v>2019</v>
      </c>
      <c r="C316" s="2">
        <v>43798</v>
      </c>
      <c r="D316" s="1" t="s">
        <v>66</v>
      </c>
      <c r="E316" s="42" t="s">
        <v>21</v>
      </c>
      <c r="F316" s="50" t="s">
        <v>21</v>
      </c>
      <c r="G316" t="s">
        <v>230</v>
      </c>
      <c r="H316" t="s">
        <v>1627</v>
      </c>
      <c r="I316" t="s">
        <v>194</v>
      </c>
      <c r="J316" t="s">
        <v>1725</v>
      </c>
      <c r="N316">
        <v>8</v>
      </c>
      <c r="O316">
        <v>11.102</v>
      </c>
      <c r="P316">
        <v>18</v>
      </c>
      <c r="Q316">
        <v>24.419</v>
      </c>
      <c r="R316">
        <v>30.891999999999999</v>
      </c>
      <c r="S316">
        <v>37.357999999999997</v>
      </c>
      <c r="T316">
        <v>44.085999999999999</v>
      </c>
    </row>
    <row r="317" spans="1:20">
      <c r="A317" s="1" t="s">
        <v>226</v>
      </c>
      <c r="B317" s="1">
        <v>2019</v>
      </c>
      <c r="C317" s="2">
        <v>43798</v>
      </c>
      <c r="D317" s="1" t="s">
        <v>66</v>
      </c>
      <c r="E317" s="42" t="s">
        <v>21</v>
      </c>
      <c r="F317" s="68" t="s">
        <v>21</v>
      </c>
      <c r="G317" t="s">
        <v>198</v>
      </c>
      <c r="H317" t="s">
        <v>1726</v>
      </c>
      <c r="I317" t="s">
        <v>1301</v>
      </c>
      <c r="J317" t="s">
        <v>377</v>
      </c>
      <c r="N317">
        <v>9</v>
      </c>
      <c r="O317">
        <v>10.8</v>
      </c>
      <c r="P317">
        <v>17.850000000000001</v>
      </c>
      <c r="Q317">
        <v>24.349</v>
      </c>
      <c r="R317">
        <v>31.010999999999999</v>
      </c>
      <c r="S317">
        <v>37.673999999999999</v>
      </c>
      <c r="T317">
        <v>44.488999999999997</v>
      </c>
    </row>
    <row r="318" spans="1:20">
      <c r="A318" s="1" t="s">
        <v>226</v>
      </c>
      <c r="B318" s="1">
        <v>2019</v>
      </c>
      <c r="C318" s="2">
        <v>43798</v>
      </c>
      <c r="D318" s="1" t="s">
        <v>66</v>
      </c>
      <c r="E318" s="42" t="s">
        <v>21</v>
      </c>
      <c r="F318" s="68" t="s">
        <v>21</v>
      </c>
      <c r="G318" t="s">
        <v>39</v>
      </c>
      <c r="H318" t="s">
        <v>552</v>
      </c>
      <c r="I318" t="s">
        <v>427</v>
      </c>
      <c r="J318" t="s">
        <v>105</v>
      </c>
      <c r="N318">
        <v>10</v>
      </c>
      <c r="O318">
        <v>10.997</v>
      </c>
      <c r="P318">
        <v>18.030999999999999</v>
      </c>
      <c r="Q318">
        <v>24.446000000000002</v>
      </c>
      <c r="R318">
        <v>31.111000000000001</v>
      </c>
      <c r="S318">
        <v>37.738</v>
      </c>
      <c r="T318">
        <v>44.642000000000003</v>
      </c>
    </row>
    <row r="319" spans="1:20">
      <c r="A319" s="1" t="s">
        <v>226</v>
      </c>
      <c r="B319" s="1">
        <v>2019</v>
      </c>
      <c r="C319" s="2">
        <v>43798</v>
      </c>
      <c r="D319" s="1" t="s">
        <v>66</v>
      </c>
      <c r="E319" s="42" t="s">
        <v>21</v>
      </c>
      <c r="F319" s="68" t="s">
        <v>21</v>
      </c>
      <c r="G319" t="s">
        <v>37</v>
      </c>
      <c r="H319" t="s">
        <v>36</v>
      </c>
      <c r="I319" t="s">
        <v>59</v>
      </c>
      <c r="J319" t="s">
        <v>1689</v>
      </c>
      <c r="N319">
        <v>11</v>
      </c>
      <c r="O319">
        <v>11.016</v>
      </c>
      <c r="P319">
        <v>17.994</v>
      </c>
      <c r="Q319">
        <v>24.693000000000001</v>
      </c>
      <c r="R319">
        <v>31.544</v>
      </c>
      <c r="S319">
        <v>38.320999999999998</v>
      </c>
      <c r="T319">
        <v>45.29</v>
      </c>
    </row>
    <row r="320" spans="1:20">
      <c r="A320" s="1" t="s">
        <v>226</v>
      </c>
      <c r="B320" s="1">
        <v>2019</v>
      </c>
      <c r="C320" s="2">
        <v>43798</v>
      </c>
      <c r="D320" s="1" t="s">
        <v>66</v>
      </c>
      <c r="E320" s="42" t="s">
        <v>21</v>
      </c>
      <c r="F320" s="68" t="s">
        <v>21</v>
      </c>
      <c r="G320" t="s">
        <v>1692</v>
      </c>
      <c r="H320" t="s">
        <v>292</v>
      </c>
      <c r="I320" t="s">
        <v>49</v>
      </c>
      <c r="J320" t="s">
        <v>1691</v>
      </c>
      <c r="N320">
        <v>12</v>
      </c>
      <c r="O320">
        <v>11.366</v>
      </c>
      <c r="P320">
        <v>18.503</v>
      </c>
      <c r="Q320">
        <v>25.013000000000002</v>
      </c>
      <c r="R320">
        <v>31.606999999999999</v>
      </c>
      <c r="S320">
        <v>38.305</v>
      </c>
      <c r="T320">
        <v>45.329000000000001</v>
      </c>
    </row>
    <row r="321" spans="1:20">
      <c r="A321" s="1" t="s">
        <v>226</v>
      </c>
      <c r="B321" s="1">
        <v>2019</v>
      </c>
      <c r="C321" s="2">
        <v>43798</v>
      </c>
      <c r="D321" s="1" t="s">
        <v>66</v>
      </c>
      <c r="E321" s="42" t="s">
        <v>21</v>
      </c>
      <c r="F321" s="68" t="s">
        <v>21</v>
      </c>
      <c r="G321" t="s">
        <v>58</v>
      </c>
      <c r="H321" t="s">
        <v>57</v>
      </c>
      <c r="I321" t="s">
        <v>110</v>
      </c>
      <c r="J321" t="s">
        <v>208</v>
      </c>
      <c r="N321">
        <v>13</v>
      </c>
      <c r="O321">
        <v>11.108000000000001</v>
      </c>
      <c r="P321">
        <v>18.091000000000001</v>
      </c>
      <c r="Q321">
        <v>24.716000000000001</v>
      </c>
      <c r="R321">
        <v>31.510999999999999</v>
      </c>
      <c r="S321">
        <v>38.323999999999998</v>
      </c>
      <c r="T321">
        <v>45.405999999999999</v>
      </c>
    </row>
    <row r="322" spans="1:20">
      <c r="A322" s="1" t="s">
        <v>226</v>
      </c>
      <c r="B322" s="1">
        <v>2019</v>
      </c>
      <c r="C322" s="2">
        <v>43798</v>
      </c>
      <c r="D322" s="1" t="s">
        <v>66</v>
      </c>
      <c r="E322" s="42" t="s">
        <v>21</v>
      </c>
      <c r="F322" s="68" t="s">
        <v>21</v>
      </c>
      <c r="G322" t="s">
        <v>116</v>
      </c>
      <c r="H322" t="s">
        <v>115</v>
      </c>
      <c r="I322" t="s">
        <v>263</v>
      </c>
      <c r="J322" t="s">
        <v>1694</v>
      </c>
      <c r="N322">
        <v>14</v>
      </c>
      <c r="O322">
        <v>11.163</v>
      </c>
      <c r="P322">
        <v>18.184000000000001</v>
      </c>
      <c r="Q322">
        <v>25.254000000000001</v>
      </c>
      <c r="R322">
        <v>32.039000000000001</v>
      </c>
      <c r="S322">
        <v>38.872</v>
      </c>
      <c r="T322">
        <v>45.72</v>
      </c>
    </row>
    <row r="323" spans="1:20">
      <c r="A323" s="1" t="s">
        <v>226</v>
      </c>
      <c r="B323" s="1">
        <v>2019</v>
      </c>
      <c r="C323" s="2">
        <v>43798</v>
      </c>
      <c r="D323" s="1" t="s">
        <v>66</v>
      </c>
      <c r="E323" s="42" t="s">
        <v>21</v>
      </c>
      <c r="F323" s="68" t="s">
        <v>21</v>
      </c>
      <c r="G323" t="s">
        <v>61</v>
      </c>
      <c r="H323" t="s">
        <v>111</v>
      </c>
      <c r="I323" t="s">
        <v>830</v>
      </c>
      <c r="J323" t="s">
        <v>71</v>
      </c>
      <c r="N323">
        <v>15</v>
      </c>
      <c r="O323">
        <v>11.397</v>
      </c>
      <c r="P323">
        <v>18.341999999999999</v>
      </c>
      <c r="Q323">
        <v>25.132999999999999</v>
      </c>
      <c r="R323">
        <v>32.179000000000002</v>
      </c>
      <c r="S323">
        <v>38.991999999999997</v>
      </c>
      <c r="T323">
        <v>45.838000000000001</v>
      </c>
    </row>
    <row r="324" spans="1:20">
      <c r="A324" s="1" t="s">
        <v>226</v>
      </c>
      <c r="B324" s="1">
        <v>2019</v>
      </c>
      <c r="C324" s="2">
        <v>43798</v>
      </c>
      <c r="D324" s="1" t="s">
        <v>66</v>
      </c>
      <c r="E324" s="42" t="s">
        <v>21</v>
      </c>
      <c r="F324" s="68" t="s">
        <v>21</v>
      </c>
      <c r="G324" t="s">
        <v>1276</v>
      </c>
      <c r="H324" t="s">
        <v>1302</v>
      </c>
      <c r="I324" t="s">
        <v>1727</v>
      </c>
      <c r="J324" t="s">
        <v>1275</v>
      </c>
      <c r="N324">
        <v>16</v>
      </c>
      <c r="O324">
        <v>11.493</v>
      </c>
      <c r="P324">
        <v>18.661000000000001</v>
      </c>
      <c r="Q324">
        <v>25.323</v>
      </c>
      <c r="R324">
        <v>32.243000000000002</v>
      </c>
      <c r="S324">
        <v>39.036999999999999</v>
      </c>
      <c r="T324">
        <v>45.930999999999997</v>
      </c>
    </row>
    <row r="325" spans="1:20">
      <c r="A325" s="1" t="s">
        <v>226</v>
      </c>
      <c r="B325" s="1">
        <v>2019</v>
      </c>
      <c r="C325" s="2">
        <v>43798</v>
      </c>
      <c r="D325" s="1" t="s">
        <v>66</v>
      </c>
      <c r="E325" s="42" t="s">
        <v>91</v>
      </c>
      <c r="F325">
        <v>1</v>
      </c>
      <c r="G325" t="s">
        <v>29</v>
      </c>
      <c r="H325" t="s">
        <v>1679</v>
      </c>
      <c r="I325" t="s">
        <v>1633</v>
      </c>
      <c r="J325" t="s">
        <v>354</v>
      </c>
      <c r="N325">
        <v>1</v>
      </c>
      <c r="O325">
        <v>10.863</v>
      </c>
      <c r="P325">
        <v>17.718</v>
      </c>
      <c r="Q325">
        <v>24.056000000000001</v>
      </c>
      <c r="R325">
        <v>30.404</v>
      </c>
      <c r="S325">
        <v>36.737000000000002</v>
      </c>
      <c r="T325">
        <v>43.26</v>
      </c>
    </row>
    <row r="326" spans="1:20">
      <c r="A326" s="1" t="s">
        <v>226</v>
      </c>
      <c r="B326" s="1">
        <v>2019</v>
      </c>
      <c r="C326" s="2">
        <v>43798</v>
      </c>
      <c r="D326" s="1" t="s">
        <v>66</v>
      </c>
      <c r="E326" s="42" t="s">
        <v>91</v>
      </c>
      <c r="F326">
        <v>1</v>
      </c>
      <c r="G326" t="s">
        <v>46</v>
      </c>
      <c r="H326" t="s">
        <v>782</v>
      </c>
      <c r="I326" t="s">
        <v>218</v>
      </c>
      <c r="J326" t="s">
        <v>202</v>
      </c>
      <c r="N326">
        <v>2</v>
      </c>
      <c r="O326">
        <v>10.749000000000001</v>
      </c>
      <c r="P326">
        <v>17.565000000000001</v>
      </c>
      <c r="Q326">
        <v>23.86</v>
      </c>
      <c r="R326">
        <v>30.123999999999999</v>
      </c>
      <c r="S326">
        <v>36.584000000000003</v>
      </c>
      <c r="T326">
        <v>43.277000000000001</v>
      </c>
    </row>
    <row r="327" spans="1:20">
      <c r="A327" s="1" t="s">
        <v>226</v>
      </c>
      <c r="B327" s="1">
        <v>2019</v>
      </c>
      <c r="C327" s="2">
        <v>43798</v>
      </c>
      <c r="D327" s="1" t="s">
        <v>66</v>
      </c>
      <c r="E327" s="42" t="s">
        <v>91</v>
      </c>
      <c r="F327">
        <v>2</v>
      </c>
      <c r="G327" t="s">
        <v>35</v>
      </c>
      <c r="H327" t="s">
        <v>220</v>
      </c>
      <c r="I327" t="s">
        <v>1635</v>
      </c>
      <c r="J327" t="s">
        <v>129</v>
      </c>
      <c r="N327">
        <v>1</v>
      </c>
      <c r="O327">
        <v>10.621</v>
      </c>
      <c r="P327">
        <v>17.375</v>
      </c>
      <c r="Q327">
        <v>23.814</v>
      </c>
      <c r="R327">
        <v>30.173999999999999</v>
      </c>
      <c r="S327">
        <v>36.646000000000001</v>
      </c>
      <c r="T327">
        <v>43.36</v>
      </c>
    </row>
    <row r="328" spans="1:20">
      <c r="A328" s="1" t="s">
        <v>226</v>
      </c>
      <c r="B328" s="1">
        <v>2019</v>
      </c>
      <c r="C328" s="2">
        <v>43798</v>
      </c>
      <c r="D328" s="1" t="s">
        <v>66</v>
      </c>
      <c r="E328" s="42" t="s">
        <v>91</v>
      </c>
      <c r="F328">
        <v>2</v>
      </c>
      <c r="G328" t="s">
        <v>31</v>
      </c>
      <c r="H328" t="s">
        <v>254</v>
      </c>
      <c r="I328" t="s">
        <v>257</v>
      </c>
      <c r="J328" t="s">
        <v>193</v>
      </c>
      <c r="N328">
        <v>2</v>
      </c>
      <c r="O328">
        <v>10.984999999999999</v>
      </c>
      <c r="P328">
        <v>17.754999999999999</v>
      </c>
      <c r="Q328">
        <v>24.207000000000001</v>
      </c>
      <c r="R328">
        <v>30.486000000000001</v>
      </c>
      <c r="S328">
        <v>36.823</v>
      </c>
      <c r="T328">
        <v>43.411000000000001</v>
      </c>
    </row>
    <row r="329" spans="1:20">
      <c r="A329" s="50" t="s">
        <v>226</v>
      </c>
      <c r="B329" s="50">
        <v>2019</v>
      </c>
      <c r="C329" s="82">
        <v>43798</v>
      </c>
      <c r="D329" s="50" t="s">
        <v>66</v>
      </c>
      <c r="E329" s="42" t="s">
        <v>91</v>
      </c>
      <c r="F329" s="46">
        <v>3</v>
      </c>
      <c r="G329" s="46" t="s">
        <v>27</v>
      </c>
      <c r="H329" t="s">
        <v>1640</v>
      </c>
      <c r="I329" t="s">
        <v>339</v>
      </c>
      <c r="J329" t="s">
        <v>96</v>
      </c>
      <c r="N329">
        <v>1</v>
      </c>
      <c r="O329">
        <v>11.071999999999999</v>
      </c>
      <c r="P329">
        <v>17.858000000000001</v>
      </c>
      <c r="Q329">
        <v>24.143000000000001</v>
      </c>
      <c r="R329">
        <v>30.42</v>
      </c>
      <c r="S329">
        <v>36.725000000000001</v>
      </c>
      <c r="T329">
        <v>43.316000000000003</v>
      </c>
    </row>
    <row r="330" spans="1:20">
      <c r="A330" s="50" t="s">
        <v>226</v>
      </c>
      <c r="B330" s="50">
        <v>2019</v>
      </c>
      <c r="C330" s="82">
        <v>43798</v>
      </c>
      <c r="D330" s="50" t="s">
        <v>66</v>
      </c>
      <c r="E330" s="42" t="s">
        <v>91</v>
      </c>
      <c r="F330" s="46">
        <v>3</v>
      </c>
      <c r="G330" s="46" t="s">
        <v>104</v>
      </c>
      <c r="H330" t="s">
        <v>1693</v>
      </c>
      <c r="I330" t="s">
        <v>128</v>
      </c>
      <c r="J330" t="s">
        <v>312</v>
      </c>
      <c r="N330">
        <v>2</v>
      </c>
      <c r="O330">
        <v>10.773999999999999</v>
      </c>
      <c r="P330">
        <v>17.597000000000001</v>
      </c>
      <c r="Q330">
        <v>24.033999999999999</v>
      </c>
      <c r="R330">
        <v>30.553999999999998</v>
      </c>
      <c r="S330">
        <v>37.197000000000003</v>
      </c>
      <c r="T330">
        <v>43.966000000000001</v>
      </c>
    </row>
    <row r="331" spans="1:20">
      <c r="A331" s="50" t="s">
        <v>226</v>
      </c>
      <c r="B331" s="50">
        <v>2019</v>
      </c>
      <c r="C331" s="82">
        <v>43798</v>
      </c>
      <c r="D331" s="50" t="s">
        <v>66</v>
      </c>
      <c r="E331" s="42" t="s">
        <v>91</v>
      </c>
      <c r="F331" s="46">
        <v>4</v>
      </c>
      <c r="G331" s="46" t="s">
        <v>23</v>
      </c>
      <c r="H331" t="s">
        <v>22</v>
      </c>
      <c r="I331" t="s">
        <v>92</v>
      </c>
      <c r="J331" t="s">
        <v>549</v>
      </c>
      <c r="N331">
        <v>1</v>
      </c>
      <c r="O331">
        <v>10.705</v>
      </c>
      <c r="P331">
        <v>17.466999999999999</v>
      </c>
      <c r="Q331">
        <v>23.571999999999999</v>
      </c>
      <c r="R331">
        <v>29.707000000000001</v>
      </c>
      <c r="S331">
        <v>35.896000000000001</v>
      </c>
      <c r="T331">
        <v>42.276000000000003</v>
      </c>
    </row>
    <row r="332" spans="1:20">
      <c r="A332" s="50" t="s">
        <v>226</v>
      </c>
      <c r="B332" s="50">
        <v>2019</v>
      </c>
      <c r="C332" s="82">
        <v>43798</v>
      </c>
      <c r="D332" s="50" t="s">
        <v>66</v>
      </c>
      <c r="E332" s="42" t="s">
        <v>91</v>
      </c>
      <c r="F332" s="46">
        <v>4</v>
      </c>
      <c r="G332" t="s">
        <v>230</v>
      </c>
      <c r="H332" t="s">
        <v>1627</v>
      </c>
      <c r="I332" t="s">
        <v>194</v>
      </c>
      <c r="J332" t="s">
        <v>1725</v>
      </c>
      <c r="N332">
        <v>2</v>
      </c>
      <c r="O332">
        <v>10.849</v>
      </c>
      <c r="P332">
        <v>17.702000000000002</v>
      </c>
      <c r="Q332">
        <v>24.041</v>
      </c>
      <c r="R332">
        <v>30.414000000000001</v>
      </c>
      <c r="S332">
        <v>36.834000000000003</v>
      </c>
      <c r="T332">
        <v>43.570999999999998</v>
      </c>
    </row>
    <row r="333" spans="1:20">
      <c r="A333" s="50" t="s">
        <v>226</v>
      </c>
      <c r="B333" s="50">
        <v>2019</v>
      </c>
      <c r="C333" s="82">
        <v>43798</v>
      </c>
      <c r="D333" s="50" t="s">
        <v>66</v>
      </c>
      <c r="E333" s="42" t="s">
        <v>64</v>
      </c>
      <c r="F333" s="46" t="s">
        <v>541</v>
      </c>
      <c r="G333" t="s">
        <v>23</v>
      </c>
      <c r="H333" t="s">
        <v>22</v>
      </c>
      <c r="I333" t="s">
        <v>92</v>
      </c>
      <c r="J333" t="s">
        <v>549</v>
      </c>
      <c r="N333">
        <v>1</v>
      </c>
      <c r="O333">
        <v>10.755000000000001</v>
      </c>
      <c r="P333">
        <v>17.448</v>
      </c>
      <c r="Q333">
        <v>23.661000000000001</v>
      </c>
      <c r="R333">
        <v>29.773</v>
      </c>
      <c r="S333">
        <v>35.930999999999997</v>
      </c>
      <c r="T333">
        <v>42.271000000000001</v>
      </c>
    </row>
    <row r="334" spans="1:20">
      <c r="A334" s="50" t="s">
        <v>226</v>
      </c>
      <c r="B334" s="50">
        <v>2019</v>
      </c>
      <c r="C334" s="82">
        <v>43798</v>
      </c>
      <c r="D334" s="50" t="s">
        <v>66</v>
      </c>
      <c r="E334" s="42" t="s">
        <v>64</v>
      </c>
      <c r="F334" s="46" t="s">
        <v>541</v>
      </c>
      <c r="G334" t="s">
        <v>29</v>
      </c>
      <c r="H334" t="s">
        <v>1679</v>
      </c>
      <c r="I334" t="s">
        <v>1633</v>
      </c>
      <c r="J334" t="s">
        <v>354</v>
      </c>
      <c r="N334">
        <v>2</v>
      </c>
      <c r="O334">
        <v>10.92</v>
      </c>
      <c r="P334">
        <v>17.754999999999999</v>
      </c>
      <c r="Q334">
        <v>24.067</v>
      </c>
      <c r="R334">
        <v>30.483000000000001</v>
      </c>
      <c r="S334">
        <v>36.829000000000001</v>
      </c>
      <c r="T334">
        <v>43.436</v>
      </c>
    </row>
    <row r="335" spans="1:20">
      <c r="A335" s="50" t="s">
        <v>226</v>
      </c>
      <c r="B335" s="50">
        <v>2019</v>
      </c>
      <c r="C335" s="82">
        <v>43798</v>
      </c>
      <c r="D335" s="50" t="s">
        <v>66</v>
      </c>
      <c r="E335" s="42" t="s">
        <v>64</v>
      </c>
      <c r="F335" s="46" t="s">
        <v>542</v>
      </c>
      <c r="G335" t="s">
        <v>27</v>
      </c>
      <c r="H335" t="s">
        <v>1640</v>
      </c>
      <c r="I335" t="s">
        <v>339</v>
      </c>
      <c r="J335" t="s">
        <v>96</v>
      </c>
      <c r="N335">
        <v>3</v>
      </c>
      <c r="O335">
        <v>10.994</v>
      </c>
      <c r="P335">
        <v>17.757000000000001</v>
      </c>
      <c r="Q335">
        <v>24.103999999999999</v>
      </c>
      <c r="R335">
        <v>30.359000000000002</v>
      </c>
      <c r="S335">
        <v>36.741</v>
      </c>
      <c r="T335">
        <v>43.395000000000003</v>
      </c>
    </row>
    <row r="336" spans="1:20">
      <c r="A336" s="50" t="s">
        <v>226</v>
      </c>
      <c r="B336" s="50">
        <v>2019</v>
      </c>
      <c r="C336" s="82">
        <v>43798</v>
      </c>
      <c r="D336" s="50" t="s">
        <v>66</v>
      </c>
      <c r="E336" s="42" t="s">
        <v>64</v>
      </c>
      <c r="F336" s="46" t="s">
        <v>542</v>
      </c>
      <c r="G336" t="s">
        <v>35</v>
      </c>
      <c r="H336" t="s">
        <v>220</v>
      </c>
      <c r="I336" t="s">
        <v>1635</v>
      </c>
      <c r="J336" t="s">
        <v>129</v>
      </c>
      <c r="N336">
        <v>4</v>
      </c>
      <c r="O336">
        <v>10.617000000000001</v>
      </c>
      <c r="P336">
        <v>17.425000000000001</v>
      </c>
      <c r="Q336">
        <v>23.776</v>
      </c>
      <c r="R336">
        <v>30.196000000000002</v>
      </c>
      <c r="S336">
        <v>36.917000000000002</v>
      </c>
      <c r="T336">
        <v>43.735999999999997</v>
      </c>
    </row>
    <row r="337" spans="1:20">
      <c r="A337" s="50" t="s">
        <v>65</v>
      </c>
      <c r="B337" s="50">
        <v>2019</v>
      </c>
      <c r="C337" s="82">
        <v>43777</v>
      </c>
      <c r="D337" s="50" t="s">
        <v>66</v>
      </c>
      <c r="E337" s="42" t="s">
        <v>21</v>
      </c>
      <c r="F337" s="50" t="s">
        <v>21</v>
      </c>
      <c r="G337" t="s">
        <v>113</v>
      </c>
      <c r="H337" t="s">
        <v>112</v>
      </c>
      <c r="I337" t="s">
        <v>192</v>
      </c>
      <c r="J337" t="s">
        <v>311</v>
      </c>
      <c r="N337">
        <v>1</v>
      </c>
      <c r="O337">
        <v>10.417999999999999</v>
      </c>
      <c r="P337">
        <v>17.030999999999999</v>
      </c>
      <c r="Q337">
        <v>23.263999999999999</v>
      </c>
      <c r="R337">
        <v>29.734999999999999</v>
      </c>
      <c r="S337">
        <v>36.274999999999999</v>
      </c>
      <c r="T337">
        <v>43.084000000000003</v>
      </c>
    </row>
    <row r="338" spans="1:20">
      <c r="A338" s="50" t="s">
        <v>65</v>
      </c>
      <c r="B338" s="50">
        <v>2019</v>
      </c>
      <c r="C338" s="82">
        <v>43777</v>
      </c>
      <c r="D338" s="50" t="s">
        <v>66</v>
      </c>
      <c r="E338" s="42" t="s">
        <v>21</v>
      </c>
      <c r="F338" s="50" t="s">
        <v>21</v>
      </c>
      <c r="G338" t="s">
        <v>27</v>
      </c>
      <c r="H338" t="s">
        <v>1280</v>
      </c>
      <c r="I338" t="s">
        <v>339</v>
      </c>
      <c r="J338" t="s">
        <v>755</v>
      </c>
      <c r="N338">
        <v>2</v>
      </c>
      <c r="O338">
        <v>10.984</v>
      </c>
      <c r="P338">
        <v>17.841000000000001</v>
      </c>
      <c r="Q338">
        <v>24.068000000000001</v>
      </c>
      <c r="R338">
        <v>30.321000000000002</v>
      </c>
      <c r="S338">
        <v>36.701999999999998</v>
      </c>
      <c r="T338">
        <v>43.268999999999998</v>
      </c>
    </row>
    <row r="339" spans="1:20">
      <c r="A339" s="50" t="s">
        <v>65</v>
      </c>
      <c r="B339" s="50">
        <v>2019</v>
      </c>
      <c r="C339" s="82">
        <v>43777</v>
      </c>
      <c r="D339" s="50" t="s">
        <v>66</v>
      </c>
      <c r="E339" s="42" t="s">
        <v>21</v>
      </c>
      <c r="F339" s="50" t="s">
        <v>21</v>
      </c>
      <c r="G339" t="s">
        <v>228</v>
      </c>
      <c r="H339" t="s">
        <v>219</v>
      </c>
      <c r="I339" t="s">
        <v>1634</v>
      </c>
      <c r="J339" t="s">
        <v>549</v>
      </c>
      <c r="N339">
        <v>3</v>
      </c>
      <c r="O339">
        <v>10.612</v>
      </c>
      <c r="P339">
        <v>17.327999999999999</v>
      </c>
      <c r="Q339">
        <v>23.613</v>
      </c>
      <c r="R339">
        <v>30.024000000000001</v>
      </c>
      <c r="S339">
        <v>36.563000000000002</v>
      </c>
      <c r="T339">
        <v>43.276000000000003</v>
      </c>
    </row>
    <row r="340" spans="1:20">
      <c r="A340" s="50" t="s">
        <v>65</v>
      </c>
      <c r="B340" s="50">
        <v>2019</v>
      </c>
      <c r="C340" s="82">
        <v>43777</v>
      </c>
      <c r="D340" s="50" t="s">
        <v>66</v>
      </c>
      <c r="E340" s="42" t="s">
        <v>21</v>
      </c>
      <c r="F340" s="50" t="s">
        <v>21</v>
      </c>
      <c r="G340" t="s">
        <v>23</v>
      </c>
      <c r="H340" t="s">
        <v>92</v>
      </c>
      <c r="I340" t="s">
        <v>295</v>
      </c>
      <c r="J340" t="s">
        <v>1736</v>
      </c>
      <c r="N340">
        <v>4</v>
      </c>
      <c r="O340">
        <v>10.787000000000001</v>
      </c>
      <c r="P340">
        <v>17.687000000000001</v>
      </c>
      <c r="Q340">
        <v>23.917999999999999</v>
      </c>
      <c r="R340">
        <v>30.123000000000001</v>
      </c>
      <c r="S340">
        <v>36.598999999999997</v>
      </c>
      <c r="T340">
        <v>43.389000000000003</v>
      </c>
    </row>
    <row r="341" spans="1:20">
      <c r="A341" s="50" t="s">
        <v>65</v>
      </c>
      <c r="B341" s="50">
        <v>2019</v>
      </c>
      <c r="C341" s="82">
        <v>43777</v>
      </c>
      <c r="D341" s="50" t="s">
        <v>66</v>
      </c>
      <c r="E341" s="42" t="s">
        <v>21</v>
      </c>
      <c r="F341" s="50" t="s">
        <v>21</v>
      </c>
      <c r="G341" t="s">
        <v>198</v>
      </c>
      <c r="H341" t="s">
        <v>197</v>
      </c>
      <c r="I341" t="s">
        <v>801</v>
      </c>
      <c r="J341" t="s">
        <v>239</v>
      </c>
      <c r="N341">
        <v>5</v>
      </c>
      <c r="O341">
        <v>11.021000000000001</v>
      </c>
      <c r="P341">
        <v>17.881</v>
      </c>
      <c r="Q341">
        <v>24.189</v>
      </c>
      <c r="R341">
        <v>30.51</v>
      </c>
      <c r="S341">
        <v>36.866999999999997</v>
      </c>
      <c r="T341">
        <v>43.453000000000003</v>
      </c>
    </row>
    <row r="342" spans="1:20">
      <c r="A342" s="50" t="s">
        <v>65</v>
      </c>
      <c r="B342" s="50">
        <v>2019</v>
      </c>
      <c r="C342" s="82">
        <v>43777</v>
      </c>
      <c r="D342" s="50" t="s">
        <v>66</v>
      </c>
      <c r="E342" s="42" t="s">
        <v>21</v>
      </c>
      <c r="F342" s="50" t="s">
        <v>21</v>
      </c>
      <c r="G342" t="s">
        <v>230</v>
      </c>
      <c r="H342" t="s">
        <v>1627</v>
      </c>
      <c r="I342" t="s">
        <v>194</v>
      </c>
      <c r="J342" t="s">
        <v>1725</v>
      </c>
      <c r="N342">
        <v>6</v>
      </c>
      <c r="O342">
        <v>10.754</v>
      </c>
      <c r="P342">
        <v>17.62</v>
      </c>
      <c r="Q342">
        <v>23.908999999999999</v>
      </c>
      <c r="R342">
        <v>30.294</v>
      </c>
      <c r="S342">
        <v>36.768999999999998</v>
      </c>
      <c r="T342">
        <v>43.529000000000003</v>
      </c>
    </row>
    <row r="343" spans="1:20">
      <c r="A343" s="50" t="s">
        <v>65</v>
      </c>
      <c r="B343" s="50">
        <v>2019</v>
      </c>
      <c r="C343" s="82">
        <v>43777</v>
      </c>
      <c r="D343" s="50" t="s">
        <v>66</v>
      </c>
      <c r="E343" s="42" t="s">
        <v>21</v>
      </c>
      <c r="F343" s="50" t="s">
        <v>21</v>
      </c>
      <c r="G343" t="s">
        <v>102</v>
      </c>
      <c r="H343" t="s">
        <v>231</v>
      </c>
      <c r="I343" t="s">
        <v>114</v>
      </c>
      <c r="J343" t="s">
        <v>101</v>
      </c>
      <c r="N343">
        <v>7</v>
      </c>
      <c r="O343">
        <v>10.914999999999999</v>
      </c>
      <c r="P343">
        <v>17.634</v>
      </c>
      <c r="Q343">
        <v>24.09</v>
      </c>
      <c r="R343">
        <v>30.52</v>
      </c>
      <c r="S343">
        <v>36.951000000000001</v>
      </c>
      <c r="T343">
        <v>43.561999999999998</v>
      </c>
    </row>
    <row r="344" spans="1:20">
      <c r="A344" s="50" t="s">
        <v>65</v>
      </c>
      <c r="B344" s="50">
        <v>2019</v>
      </c>
      <c r="C344" s="82">
        <v>43777</v>
      </c>
      <c r="D344" s="50" t="s">
        <v>66</v>
      </c>
      <c r="E344" s="42" t="s">
        <v>21</v>
      </c>
      <c r="F344" s="50" t="s">
        <v>21</v>
      </c>
      <c r="G344" t="s">
        <v>46</v>
      </c>
      <c r="H344" t="s">
        <v>782</v>
      </c>
      <c r="I344" t="s">
        <v>45</v>
      </c>
      <c r="J344" t="s">
        <v>202</v>
      </c>
      <c r="N344">
        <v>8</v>
      </c>
      <c r="O344">
        <v>10.875999999999999</v>
      </c>
      <c r="P344">
        <v>17.782</v>
      </c>
      <c r="Q344">
        <v>24.082000000000001</v>
      </c>
      <c r="R344">
        <v>30.361999999999998</v>
      </c>
      <c r="S344">
        <v>36.914000000000001</v>
      </c>
      <c r="T344">
        <v>43.786999999999999</v>
      </c>
    </row>
    <row r="345" spans="1:20">
      <c r="A345" s="50" t="s">
        <v>65</v>
      </c>
      <c r="B345" s="50">
        <v>2019</v>
      </c>
      <c r="C345" s="82">
        <v>43777</v>
      </c>
      <c r="D345" s="50" t="s">
        <v>66</v>
      </c>
      <c r="E345" s="42" t="s">
        <v>21</v>
      </c>
      <c r="F345" s="68" t="s">
        <v>21</v>
      </c>
      <c r="G345" t="s">
        <v>42</v>
      </c>
      <c r="H345" t="s">
        <v>1629</v>
      </c>
      <c r="I345" t="s">
        <v>817</v>
      </c>
      <c r="J345" t="s">
        <v>213</v>
      </c>
      <c r="N345">
        <v>9</v>
      </c>
      <c r="O345">
        <v>11.233000000000001</v>
      </c>
      <c r="P345">
        <v>18.152000000000001</v>
      </c>
      <c r="Q345">
        <v>24.483000000000001</v>
      </c>
      <c r="R345">
        <v>30.928999999999998</v>
      </c>
      <c r="S345">
        <v>37.423999999999999</v>
      </c>
      <c r="T345">
        <v>44.1</v>
      </c>
    </row>
    <row r="346" spans="1:20">
      <c r="A346" s="50" t="s">
        <v>65</v>
      </c>
      <c r="B346" s="50">
        <v>2019</v>
      </c>
      <c r="C346" s="82">
        <v>43777</v>
      </c>
      <c r="D346" s="50" t="s">
        <v>66</v>
      </c>
      <c r="E346" s="42" t="s">
        <v>21</v>
      </c>
      <c r="F346" s="68" t="s">
        <v>21</v>
      </c>
      <c r="G346" t="s">
        <v>39</v>
      </c>
      <c r="H346" t="s">
        <v>552</v>
      </c>
      <c r="I346" t="s">
        <v>427</v>
      </c>
      <c r="J346" t="s">
        <v>105</v>
      </c>
      <c r="N346">
        <v>10</v>
      </c>
      <c r="O346">
        <v>10.871</v>
      </c>
      <c r="P346">
        <v>17.763999999999999</v>
      </c>
      <c r="Q346">
        <v>24.193000000000001</v>
      </c>
      <c r="R346">
        <v>30.803999999999998</v>
      </c>
      <c r="S346">
        <v>37.454999999999998</v>
      </c>
      <c r="T346">
        <v>44.369</v>
      </c>
    </row>
    <row r="347" spans="1:20">
      <c r="A347" s="50" t="s">
        <v>65</v>
      </c>
      <c r="B347" s="50">
        <v>2019</v>
      </c>
      <c r="C347" s="82">
        <v>43777</v>
      </c>
      <c r="D347" s="50" t="s">
        <v>66</v>
      </c>
      <c r="E347" s="42" t="s">
        <v>21</v>
      </c>
      <c r="F347" s="68" t="s">
        <v>21</v>
      </c>
      <c r="G347" t="s">
        <v>37</v>
      </c>
      <c r="H347" t="s">
        <v>36</v>
      </c>
      <c r="I347" t="s">
        <v>59</v>
      </c>
      <c r="J347" t="s">
        <v>1689</v>
      </c>
      <c r="N347">
        <v>11</v>
      </c>
      <c r="O347">
        <v>11.053000000000001</v>
      </c>
      <c r="P347">
        <v>18.117999999999999</v>
      </c>
      <c r="Q347">
        <v>24.582999999999998</v>
      </c>
      <c r="R347">
        <v>31.145</v>
      </c>
      <c r="S347">
        <v>37.747999999999998</v>
      </c>
      <c r="T347">
        <v>44.65</v>
      </c>
    </row>
    <row r="348" spans="1:20">
      <c r="A348" s="50" t="s">
        <v>65</v>
      </c>
      <c r="B348" s="50">
        <v>2019</v>
      </c>
      <c r="C348" s="82">
        <v>43777</v>
      </c>
      <c r="D348" s="50" t="s">
        <v>66</v>
      </c>
      <c r="E348" s="42" t="s">
        <v>21</v>
      </c>
      <c r="F348" s="68" t="s">
        <v>21</v>
      </c>
      <c r="G348" t="s">
        <v>1276</v>
      </c>
      <c r="H348" t="s">
        <v>1302</v>
      </c>
      <c r="I348" t="s">
        <v>1727</v>
      </c>
      <c r="J348" t="s">
        <v>1275</v>
      </c>
      <c r="N348">
        <v>12</v>
      </c>
      <c r="O348">
        <v>10.923</v>
      </c>
      <c r="P348">
        <v>17.939</v>
      </c>
      <c r="Q348">
        <v>24.510999999999999</v>
      </c>
      <c r="R348">
        <v>31.271999999999998</v>
      </c>
      <c r="S348">
        <v>38.04</v>
      </c>
      <c r="T348">
        <v>45.164999999999999</v>
      </c>
    </row>
    <row r="349" spans="1:20">
      <c r="A349" s="50" t="s">
        <v>65</v>
      </c>
      <c r="B349" s="50">
        <v>2019</v>
      </c>
      <c r="C349" s="82">
        <v>43777</v>
      </c>
      <c r="D349" s="50" t="s">
        <v>66</v>
      </c>
      <c r="E349" s="42" t="s">
        <v>21</v>
      </c>
      <c r="F349" s="68" t="s">
        <v>21</v>
      </c>
      <c r="G349" t="s">
        <v>1737</v>
      </c>
      <c r="H349" t="s">
        <v>354</v>
      </c>
      <c r="I349" t="s">
        <v>1678</v>
      </c>
      <c r="J349" t="s">
        <v>758</v>
      </c>
      <c r="N349">
        <v>13</v>
      </c>
      <c r="O349">
        <v>10.801</v>
      </c>
      <c r="P349">
        <v>17.542999999999999</v>
      </c>
      <c r="Q349">
        <v>24.11</v>
      </c>
      <c r="R349">
        <v>30.853999999999999</v>
      </c>
      <c r="S349">
        <v>38.524000000000001</v>
      </c>
      <c r="T349">
        <v>45.978000000000002</v>
      </c>
    </row>
    <row r="350" spans="1:20">
      <c r="A350" s="50" t="s">
        <v>65</v>
      </c>
      <c r="B350" s="50">
        <v>2019</v>
      </c>
      <c r="C350" s="82">
        <v>43777</v>
      </c>
      <c r="D350" s="50" t="s">
        <v>66</v>
      </c>
      <c r="E350" s="42" t="s">
        <v>91</v>
      </c>
      <c r="F350">
        <v>1</v>
      </c>
      <c r="G350" t="s">
        <v>23</v>
      </c>
      <c r="H350" t="s">
        <v>22</v>
      </c>
      <c r="I350" t="s">
        <v>92</v>
      </c>
      <c r="J350" t="s">
        <v>1736</v>
      </c>
      <c r="N350">
        <v>1</v>
      </c>
      <c r="O350">
        <v>10.65</v>
      </c>
      <c r="P350">
        <v>17.460999999999999</v>
      </c>
      <c r="Q350">
        <v>23.626999999999999</v>
      </c>
      <c r="R350">
        <v>29.728999999999999</v>
      </c>
      <c r="S350">
        <v>35.966999999999999</v>
      </c>
      <c r="T350">
        <v>42.405999999999999</v>
      </c>
    </row>
    <row r="351" spans="1:20">
      <c r="A351" s="50" t="s">
        <v>65</v>
      </c>
      <c r="B351" s="50">
        <v>2019</v>
      </c>
      <c r="C351" s="82">
        <v>43777</v>
      </c>
      <c r="D351" s="50" t="s">
        <v>66</v>
      </c>
      <c r="E351" s="42" t="s">
        <v>91</v>
      </c>
      <c r="F351">
        <v>1</v>
      </c>
      <c r="G351" t="s">
        <v>198</v>
      </c>
      <c r="H351" t="s">
        <v>197</v>
      </c>
      <c r="I351" t="s">
        <v>801</v>
      </c>
      <c r="J351" t="s">
        <v>239</v>
      </c>
      <c r="N351">
        <v>2</v>
      </c>
      <c r="O351">
        <v>10.994999999999999</v>
      </c>
      <c r="P351">
        <v>17.824000000000002</v>
      </c>
      <c r="Q351">
        <v>24.077999999999999</v>
      </c>
      <c r="R351">
        <v>30.359000000000002</v>
      </c>
      <c r="S351">
        <v>36.722000000000001</v>
      </c>
      <c r="T351">
        <v>43.307000000000002</v>
      </c>
    </row>
    <row r="352" spans="1:20">
      <c r="A352" s="50" t="s">
        <v>65</v>
      </c>
      <c r="B352" s="50">
        <v>2019</v>
      </c>
      <c r="C352" s="82">
        <v>43777</v>
      </c>
      <c r="D352" s="50" t="s">
        <v>66</v>
      </c>
      <c r="E352" s="42" t="s">
        <v>91</v>
      </c>
      <c r="F352">
        <v>2</v>
      </c>
      <c r="G352" t="s">
        <v>228</v>
      </c>
      <c r="H352" t="s">
        <v>219</v>
      </c>
      <c r="I352" t="s">
        <v>1634</v>
      </c>
      <c r="J352" t="s">
        <v>549</v>
      </c>
      <c r="N352">
        <v>1</v>
      </c>
      <c r="O352">
        <v>10.625</v>
      </c>
      <c r="P352">
        <v>17.321000000000002</v>
      </c>
      <c r="Q352">
        <v>23.83</v>
      </c>
      <c r="R352">
        <v>30.25</v>
      </c>
      <c r="S352">
        <v>36.58</v>
      </c>
      <c r="T352">
        <v>43.115000000000002</v>
      </c>
    </row>
    <row r="353" spans="1:20">
      <c r="A353" s="50" t="s">
        <v>65</v>
      </c>
      <c r="B353" s="50">
        <v>2019</v>
      </c>
      <c r="C353" s="82">
        <v>43777</v>
      </c>
      <c r="D353" s="50" t="s">
        <v>66</v>
      </c>
      <c r="E353" s="42" t="s">
        <v>91</v>
      </c>
      <c r="F353">
        <v>2</v>
      </c>
      <c r="G353" t="s">
        <v>230</v>
      </c>
      <c r="H353" t="s">
        <v>1627</v>
      </c>
      <c r="I353" t="s">
        <v>194</v>
      </c>
      <c r="J353" t="s">
        <v>1725</v>
      </c>
      <c r="N353">
        <v>2</v>
      </c>
      <c r="O353">
        <v>10.795999999999999</v>
      </c>
      <c r="P353">
        <v>17.588000000000001</v>
      </c>
      <c r="Q353">
        <v>23.917999999999999</v>
      </c>
      <c r="R353">
        <v>30.27</v>
      </c>
      <c r="S353">
        <v>36.707999999999998</v>
      </c>
      <c r="T353">
        <v>43.459000000000003</v>
      </c>
    </row>
    <row r="354" spans="1:20">
      <c r="A354" s="50" t="s">
        <v>65</v>
      </c>
      <c r="B354" s="50">
        <v>2019</v>
      </c>
      <c r="C354" s="82">
        <v>43777</v>
      </c>
      <c r="D354" s="50" t="s">
        <v>66</v>
      </c>
      <c r="E354" s="42" t="s">
        <v>91</v>
      </c>
      <c r="F354">
        <v>3</v>
      </c>
      <c r="G354" t="s">
        <v>27</v>
      </c>
      <c r="H354" t="s">
        <v>1280</v>
      </c>
      <c r="I354" t="s">
        <v>26</v>
      </c>
      <c r="J354" t="s">
        <v>755</v>
      </c>
      <c r="N354">
        <v>1</v>
      </c>
      <c r="O354">
        <v>10.965999999999999</v>
      </c>
      <c r="P354">
        <v>17.887</v>
      </c>
      <c r="Q354">
        <v>24.001000000000001</v>
      </c>
      <c r="R354">
        <v>30.184000000000001</v>
      </c>
      <c r="S354">
        <v>36.427999999999997</v>
      </c>
      <c r="T354">
        <v>42.921999999999997</v>
      </c>
    </row>
    <row r="355" spans="1:20">
      <c r="A355" s="50" t="s">
        <v>65</v>
      </c>
      <c r="B355" s="50">
        <v>2019</v>
      </c>
      <c r="C355" s="82">
        <v>43777</v>
      </c>
      <c r="D355" s="50" t="s">
        <v>66</v>
      </c>
      <c r="E355" s="42" t="s">
        <v>91</v>
      </c>
      <c r="F355">
        <v>3</v>
      </c>
      <c r="G355" t="s">
        <v>102</v>
      </c>
      <c r="H355" t="s">
        <v>231</v>
      </c>
      <c r="I355" t="s">
        <v>114</v>
      </c>
      <c r="J355" t="s">
        <v>101</v>
      </c>
      <c r="N355">
        <v>2</v>
      </c>
      <c r="O355">
        <v>10.914999999999999</v>
      </c>
      <c r="P355">
        <v>17.727</v>
      </c>
      <c r="Q355">
        <v>24.155000000000001</v>
      </c>
      <c r="R355">
        <v>30.609000000000002</v>
      </c>
      <c r="S355">
        <v>37.533999999999999</v>
      </c>
      <c r="T355">
        <v>44.44</v>
      </c>
    </row>
    <row r="356" spans="1:20">
      <c r="A356" s="50" t="s">
        <v>65</v>
      </c>
      <c r="B356" s="50">
        <v>2019</v>
      </c>
      <c r="C356" s="82">
        <v>43777</v>
      </c>
      <c r="D356" s="50" t="s">
        <v>66</v>
      </c>
      <c r="E356" s="42" t="s">
        <v>91</v>
      </c>
      <c r="F356">
        <v>4</v>
      </c>
      <c r="G356" t="s">
        <v>113</v>
      </c>
      <c r="H356" t="s">
        <v>112</v>
      </c>
      <c r="I356" t="s">
        <v>192</v>
      </c>
      <c r="J356" t="s">
        <v>311</v>
      </c>
      <c r="N356">
        <v>1</v>
      </c>
      <c r="O356">
        <v>10.446999999999999</v>
      </c>
      <c r="P356">
        <v>17.009</v>
      </c>
      <c r="Q356">
        <v>23.114000000000001</v>
      </c>
      <c r="R356">
        <v>29.434999999999999</v>
      </c>
      <c r="S356">
        <v>35.783999999999999</v>
      </c>
      <c r="T356">
        <v>42.497</v>
      </c>
    </row>
    <row r="357" spans="1:20">
      <c r="A357" s="1" t="s">
        <v>65</v>
      </c>
      <c r="B357" s="1">
        <v>2019</v>
      </c>
      <c r="C357" s="2">
        <v>43777</v>
      </c>
      <c r="D357" s="1" t="s">
        <v>66</v>
      </c>
      <c r="E357" s="42" t="s">
        <v>91</v>
      </c>
      <c r="F357" s="46">
        <v>4</v>
      </c>
      <c r="G357" t="s">
        <v>46</v>
      </c>
      <c r="H357" t="s">
        <v>782</v>
      </c>
      <c r="I357" t="s">
        <v>218</v>
      </c>
      <c r="J357" t="s">
        <v>202</v>
      </c>
      <c r="N357">
        <v>2</v>
      </c>
      <c r="O357">
        <v>10.785</v>
      </c>
      <c r="P357">
        <v>17.609000000000002</v>
      </c>
      <c r="Q357">
        <v>23.891999999999999</v>
      </c>
      <c r="R357">
        <v>30.123999999999999</v>
      </c>
      <c r="S357">
        <v>36.593000000000004</v>
      </c>
      <c r="T357">
        <v>43.341999999999999</v>
      </c>
    </row>
    <row r="358" spans="1:20">
      <c r="A358" s="1" t="s">
        <v>65</v>
      </c>
      <c r="B358" s="1">
        <v>2019</v>
      </c>
      <c r="C358" s="2">
        <v>43777</v>
      </c>
      <c r="D358" s="1" t="s">
        <v>66</v>
      </c>
      <c r="E358" s="42" t="s">
        <v>64</v>
      </c>
      <c r="F358" s="46" t="s">
        <v>541</v>
      </c>
      <c r="G358" t="s">
        <v>23</v>
      </c>
      <c r="H358" t="s">
        <v>22</v>
      </c>
      <c r="I358" t="s">
        <v>92</v>
      </c>
      <c r="J358" t="s">
        <v>1736</v>
      </c>
      <c r="N358">
        <v>1</v>
      </c>
      <c r="O358">
        <v>10.605</v>
      </c>
      <c r="P358">
        <v>17.373000000000001</v>
      </c>
      <c r="Q358">
        <v>23.491</v>
      </c>
      <c r="R358">
        <v>29.582999999999998</v>
      </c>
      <c r="S358">
        <v>35.783000000000001</v>
      </c>
      <c r="T358">
        <v>42.162999999999997</v>
      </c>
    </row>
    <row r="359" spans="1:20">
      <c r="A359" s="1" t="s">
        <v>65</v>
      </c>
      <c r="B359" s="1">
        <v>2019</v>
      </c>
      <c r="C359" s="2">
        <v>43777</v>
      </c>
      <c r="D359" s="1" t="s">
        <v>66</v>
      </c>
      <c r="E359" s="42" t="s">
        <v>64</v>
      </c>
      <c r="F359" s="46" t="s">
        <v>541</v>
      </c>
      <c r="G359" t="s">
        <v>113</v>
      </c>
      <c r="H359" t="s">
        <v>112</v>
      </c>
      <c r="I359" t="s">
        <v>311</v>
      </c>
      <c r="J359" t="s">
        <v>125</v>
      </c>
      <c r="N359">
        <v>2</v>
      </c>
      <c r="O359">
        <v>10.538</v>
      </c>
      <c r="P359">
        <v>17.111999999999998</v>
      </c>
      <c r="Q359">
        <v>23.274999999999999</v>
      </c>
      <c r="R359">
        <v>29.565000000000001</v>
      </c>
      <c r="S359">
        <v>36.411999999999999</v>
      </c>
      <c r="T359">
        <v>43.515000000000001</v>
      </c>
    </row>
    <row r="360" spans="1:20">
      <c r="A360" s="1" t="s">
        <v>65</v>
      </c>
      <c r="B360" s="1">
        <v>2019</v>
      </c>
      <c r="C360" s="2">
        <v>43777</v>
      </c>
      <c r="D360" s="1" t="s">
        <v>66</v>
      </c>
      <c r="E360" s="42" t="s">
        <v>64</v>
      </c>
      <c r="F360" s="46" t="s">
        <v>542</v>
      </c>
      <c r="G360" t="s">
        <v>27</v>
      </c>
      <c r="H360" t="s">
        <v>1280</v>
      </c>
      <c r="I360" t="s">
        <v>26</v>
      </c>
      <c r="J360" t="s">
        <v>755</v>
      </c>
      <c r="N360">
        <v>3</v>
      </c>
      <c r="O360">
        <v>10.926</v>
      </c>
      <c r="P360">
        <v>17.773</v>
      </c>
      <c r="Q360">
        <v>23.920999999999999</v>
      </c>
      <c r="R360">
        <v>30.071000000000002</v>
      </c>
      <c r="S360">
        <v>36.332999999999998</v>
      </c>
      <c r="T360">
        <v>42.813000000000002</v>
      </c>
    </row>
    <row r="361" spans="1:20">
      <c r="A361" s="1" t="s">
        <v>65</v>
      </c>
      <c r="B361" s="1">
        <v>2019</v>
      </c>
      <c r="C361" s="2">
        <v>43777</v>
      </c>
      <c r="D361" s="1" t="s">
        <v>66</v>
      </c>
      <c r="E361" s="42" t="s">
        <v>64</v>
      </c>
      <c r="F361" s="46" t="s">
        <v>542</v>
      </c>
      <c r="G361" t="s">
        <v>228</v>
      </c>
      <c r="H361" t="s">
        <v>219</v>
      </c>
      <c r="I361" t="s">
        <v>1634</v>
      </c>
      <c r="J361" t="s">
        <v>549</v>
      </c>
      <c r="N361">
        <v>4</v>
      </c>
      <c r="O361">
        <v>10.734999999999999</v>
      </c>
      <c r="P361">
        <v>17.46</v>
      </c>
      <c r="Q361">
        <v>23.751000000000001</v>
      </c>
      <c r="R361">
        <v>30.07</v>
      </c>
      <c r="S361">
        <v>36.56</v>
      </c>
      <c r="T361">
        <v>43.261000000000003</v>
      </c>
    </row>
    <row r="362" spans="1:20">
      <c r="A362" s="1" t="s">
        <v>233</v>
      </c>
      <c r="B362" s="1">
        <v>2019</v>
      </c>
      <c r="C362" s="124">
        <v>43770</v>
      </c>
      <c r="D362" s="1" t="s">
        <v>66</v>
      </c>
      <c r="E362" s="50" t="s">
        <v>21</v>
      </c>
      <c r="F362" s="50" t="s">
        <v>21</v>
      </c>
      <c r="G362" s="68" t="s">
        <v>113</v>
      </c>
      <c r="H362" s="68" t="s">
        <v>311</v>
      </c>
      <c r="I362" s="68" t="s">
        <v>112</v>
      </c>
      <c r="J362" s="68" t="s">
        <v>192</v>
      </c>
      <c r="K362" s="68"/>
      <c r="L362" s="68"/>
      <c r="M362" s="68"/>
      <c r="N362" s="68">
        <v>1</v>
      </c>
      <c r="O362">
        <v>10.478999999999999</v>
      </c>
      <c r="P362">
        <v>17.062000000000001</v>
      </c>
      <c r="Q362">
        <v>23.242000000000001</v>
      </c>
      <c r="R362">
        <v>29.646999999999998</v>
      </c>
      <c r="S362">
        <v>36.14</v>
      </c>
      <c r="T362">
        <v>42.862000000000002</v>
      </c>
    </row>
    <row r="363" spans="1:20">
      <c r="A363" s="1" t="s">
        <v>233</v>
      </c>
      <c r="B363" s="1">
        <v>2019</v>
      </c>
      <c r="C363" s="124">
        <v>43770</v>
      </c>
      <c r="D363" s="1" t="s">
        <v>66</v>
      </c>
      <c r="E363" s="50" t="s">
        <v>21</v>
      </c>
      <c r="F363" s="50" t="s">
        <v>21</v>
      </c>
      <c r="G363" s="68" t="s">
        <v>23</v>
      </c>
      <c r="H363" s="68" t="s">
        <v>2318</v>
      </c>
      <c r="I363" s="68" t="s">
        <v>22</v>
      </c>
      <c r="J363" s="68" t="s">
        <v>295</v>
      </c>
      <c r="K363" s="68"/>
      <c r="L363" s="68"/>
      <c r="M363" s="68"/>
      <c r="N363" s="68">
        <v>2</v>
      </c>
      <c r="O363">
        <v>10.709</v>
      </c>
      <c r="P363">
        <v>17.521999999999998</v>
      </c>
      <c r="Q363">
        <v>23.754999999999999</v>
      </c>
      <c r="R363">
        <v>29.942</v>
      </c>
      <c r="S363">
        <v>36.356000000000002</v>
      </c>
      <c r="T363">
        <v>43.054000000000002</v>
      </c>
    </row>
    <row r="364" spans="1:20">
      <c r="A364" s="1" t="s">
        <v>233</v>
      </c>
      <c r="B364" s="1">
        <v>2019</v>
      </c>
      <c r="C364" s="124">
        <v>43770</v>
      </c>
      <c r="D364" s="1" t="s">
        <v>66</v>
      </c>
      <c r="E364" s="50" t="s">
        <v>21</v>
      </c>
      <c r="F364" s="50" t="s">
        <v>21</v>
      </c>
      <c r="G364" s="68" t="s">
        <v>27</v>
      </c>
      <c r="H364" s="68" t="s">
        <v>755</v>
      </c>
      <c r="I364" s="68" t="s">
        <v>339</v>
      </c>
      <c r="J364" s="68" t="s">
        <v>26</v>
      </c>
      <c r="K364" s="68"/>
      <c r="L364" s="68"/>
      <c r="M364" s="68"/>
      <c r="N364" s="68">
        <v>3</v>
      </c>
      <c r="O364">
        <v>10.907999999999999</v>
      </c>
      <c r="P364">
        <v>17.600999999999999</v>
      </c>
      <c r="Q364">
        <v>23.989000000000001</v>
      </c>
      <c r="R364">
        <v>30.317</v>
      </c>
      <c r="S364">
        <v>36.651000000000003</v>
      </c>
      <c r="T364">
        <v>43.162999999999997</v>
      </c>
    </row>
    <row r="365" spans="1:20">
      <c r="A365" s="1" t="s">
        <v>233</v>
      </c>
      <c r="B365" s="1">
        <v>2019</v>
      </c>
      <c r="C365" s="124">
        <v>43770</v>
      </c>
      <c r="D365" s="1" t="s">
        <v>66</v>
      </c>
      <c r="E365" s="50" t="s">
        <v>21</v>
      </c>
      <c r="F365" s="50" t="s">
        <v>21</v>
      </c>
      <c r="G365" s="68" t="s">
        <v>228</v>
      </c>
      <c r="H365" s="68" t="s">
        <v>2319</v>
      </c>
      <c r="I365" s="68" t="s">
        <v>1634</v>
      </c>
      <c r="J365" s="68" t="s">
        <v>219</v>
      </c>
      <c r="K365" s="68"/>
      <c r="L365" s="68"/>
      <c r="M365" s="68"/>
      <c r="N365" s="68">
        <v>4</v>
      </c>
      <c r="O365">
        <v>10.625</v>
      </c>
      <c r="P365">
        <v>17.253</v>
      </c>
      <c r="Q365">
        <v>23.62</v>
      </c>
      <c r="R365">
        <v>30.013999999999999</v>
      </c>
      <c r="S365">
        <v>36.613999999999997</v>
      </c>
      <c r="T365">
        <v>43.401000000000003</v>
      </c>
    </row>
    <row r="366" spans="1:20">
      <c r="A366" s="1" t="s">
        <v>233</v>
      </c>
      <c r="B366" s="1">
        <v>2019</v>
      </c>
      <c r="C366" s="124">
        <v>43770</v>
      </c>
      <c r="D366" s="1" t="s">
        <v>66</v>
      </c>
      <c r="E366" s="50" t="s">
        <v>21</v>
      </c>
      <c r="F366" s="50" t="s">
        <v>21</v>
      </c>
      <c r="G366" s="68" t="s">
        <v>29</v>
      </c>
      <c r="H366" s="68" t="s">
        <v>1679</v>
      </c>
      <c r="I366" s="68" t="s">
        <v>1633</v>
      </c>
      <c r="J366" s="68" t="s">
        <v>194</v>
      </c>
      <c r="K366" s="68"/>
      <c r="L366" s="68"/>
      <c r="M366" s="68"/>
      <c r="N366" s="68">
        <v>5</v>
      </c>
      <c r="O366">
        <v>10.788</v>
      </c>
      <c r="P366">
        <v>17.654</v>
      </c>
      <c r="Q366">
        <v>24.021000000000001</v>
      </c>
      <c r="R366">
        <v>30.47</v>
      </c>
      <c r="S366">
        <v>36.896999999999998</v>
      </c>
      <c r="T366">
        <v>43.518999999999998</v>
      </c>
    </row>
    <row r="367" spans="1:20">
      <c r="A367" s="1" t="s">
        <v>233</v>
      </c>
      <c r="B367" s="1">
        <v>2019</v>
      </c>
      <c r="C367" s="124">
        <v>43770</v>
      </c>
      <c r="D367" s="1" t="s">
        <v>66</v>
      </c>
      <c r="E367" s="50" t="s">
        <v>21</v>
      </c>
      <c r="F367" s="50" t="s">
        <v>21</v>
      </c>
      <c r="G367" s="68" t="s">
        <v>198</v>
      </c>
      <c r="H367" s="68" t="s">
        <v>239</v>
      </c>
      <c r="I367" s="68" t="s">
        <v>197</v>
      </c>
      <c r="J367" s="68" t="s">
        <v>801</v>
      </c>
      <c r="K367" s="68"/>
      <c r="L367" s="68"/>
      <c r="M367" s="68"/>
      <c r="N367" s="68">
        <v>6</v>
      </c>
      <c r="O367">
        <v>10.622</v>
      </c>
      <c r="P367">
        <v>17.268999999999998</v>
      </c>
      <c r="Q367">
        <v>23.597999999999999</v>
      </c>
      <c r="R367">
        <v>30.030999999999999</v>
      </c>
      <c r="S367">
        <v>36.656999999999996</v>
      </c>
      <c r="T367">
        <v>43.542000000000002</v>
      </c>
    </row>
    <row r="368" spans="1:20">
      <c r="A368" s="1" t="s">
        <v>233</v>
      </c>
      <c r="B368" s="1">
        <v>2019</v>
      </c>
      <c r="C368" s="124">
        <v>43770</v>
      </c>
      <c r="D368" s="1" t="s">
        <v>66</v>
      </c>
      <c r="E368" s="50" t="s">
        <v>21</v>
      </c>
      <c r="F368" s="50" t="s">
        <v>21</v>
      </c>
      <c r="G368" s="68" t="s">
        <v>230</v>
      </c>
      <c r="H368" s="68" t="s">
        <v>1725</v>
      </c>
      <c r="I368" s="68" t="s">
        <v>40</v>
      </c>
      <c r="J368" s="68" t="s">
        <v>1627</v>
      </c>
      <c r="K368" s="68"/>
      <c r="L368" s="68"/>
      <c r="M368" s="68"/>
      <c r="N368" s="68">
        <v>7</v>
      </c>
      <c r="O368">
        <v>10.801</v>
      </c>
      <c r="P368">
        <v>17.693000000000001</v>
      </c>
      <c r="Q368">
        <v>24.102</v>
      </c>
      <c r="R368">
        <v>30.564</v>
      </c>
      <c r="S368">
        <v>37.014000000000003</v>
      </c>
      <c r="T368">
        <v>43.631</v>
      </c>
    </row>
    <row r="369" spans="1:20">
      <c r="A369" s="1" t="s">
        <v>233</v>
      </c>
      <c r="B369" s="1">
        <v>2019</v>
      </c>
      <c r="C369" s="124">
        <v>43770</v>
      </c>
      <c r="D369" s="1" t="s">
        <v>66</v>
      </c>
      <c r="E369" s="50" t="s">
        <v>21</v>
      </c>
      <c r="F369" s="50" t="s">
        <v>21</v>
      </c>
      <c r="G369" s="68" t="s">
        <v>46</v>
      </c>
      <c r="H369" s="68" t="s">
        <v>782</v>
      </c>
      <c r="I369" s="68" t="s">
        <v>202</v>
      </c>
      <c r="J369" s="68" t="s">
        <v>45</v>
      </c>
      <c r="K369" s="68"/>
      <c r="L369" s="68"/>
      <c r="M369" s="68"/>
      <c r="N369" s="68">
        <v>8</v>
      </c>
      <c r="O369">
        <v>10.746</v>
      </c>
      <c r="P369">
        <v>17.552</v>
      </c>
      <c r="Q369">
        <v>23.838000000000001</v>
      </c>
      <c r="R369">
        <v>30.137</v>
      </c>
      <c r="S369">
        <v>36.75</v>
      </c>
      <c r="T369">
        <v>43.664999999999999</v>
      </c>
    </row>
    <row r="370" spans="1:20">
      <c r="A370" s="1" t="s">
        <v>233</v>
      </c>
      <c r="B370" s="1">
        <v>2019</v>
      </c>
      <c r="C370" s="124">
        <v>43770</v>
      </c>
      <c r="D370" s="1" t="s">
        <v>66</v>
      </c>
      <c r="E370" s="50" t="s">
        <v>21</v>
      </c>
      <c r="F370" s="50" t="s">
        <v>21</v>
      </c>
      <c r="G370" s="68" t="s">
        <v>42</v>
      </c>
      <c r="H370" s="68" t="s">
        <v>817</v>
      </c>
      <c r="I370" s="68" t="s">
        <v>213</v>
      </c>
      <c r="J370" s="68" t="s">
        <v>1629</v>
      </c>
      <c r="K370" s="68"/>
      <c r="L370" s="68"/>
      <c r="M370" s="68"/>
      <c r="N370" s="68">
        <v>9</v>
      </c>
      <c r="O370">
        <v>11.132</v>
      </c>
      <c r="P370">
        <v>18.029</v>
      </c>
      <c r="Q370">
        <v>24.428999999999998</v>
      </c>
      <c r="R370">
        <v>30.943000000000001</v>
      </c>
      <c r="S370">
        <v>37.406999999999996</v>
      </c>
      <c r="T370">
        <v>44.02</v>
      </c>
    </row>
    <row r="371" spans="1:20">
      <c r="A371" s="1" t="s">
        <v>233</v>
      </c>
      <c r="B371" s="1">
        <v>2019</v>
      </c>
      <c r="C371" s="124">
        <v>43770</v>
      </c>
      <c r="D371" s="1" t="s">
        <v>66</v>
      </c>
      <c r="E371" s="50" t="s">
        <v>21</v>
      </c>
      <c r="F371" s="50" t="s">
        <v>21</v>
      </c>
      <c r="G371" s="68" t="s">
        <v>39</v>
      </c>
      <c r="H371" s="68" t="s">
        <v>552</v>
      </c>
      <c r="I371" s="68" t="s">
        <v>701</v>
      </c>
      <c r="J371" s="68" t="s">
        <v>427</v>
      </c>
      <c r="K371" s="68"/>
      <c r="L371" s="68"/>
      <c r="M371" s="68"/>
      <c r="N371" s="68">
        <v>10</v>
      </c>
      <c r="O371">
        <v>10.879</v>
      </c>
      <c r="P371">
        <v>17.727</v>
      </c>
      <c r="Q371">
        <v>24.201000000000001</v>
      </c>
      <c r="R371">
        <v>30.824000000000002</v>
      </c>
      <c r="S371">
        <v>37.552</v>
      </c>
      <c r="T371">
        <v>44.395000000000003</v>
      </c>
    </row>
    <row r="372" spans="1:20">
      <c r="A372" s="1" t="s">
        <v>233</v>
      </c>
      <c r="B372" s="1">
        <v>2019</v>
      </c>
      <c r="C372" s="124">
        <v>43770</v>
      </c>
      <c r="D372" s="1" t="s">
        <v>66</v>
      </c>
      <c r="E372" s="50" t="s">
        <v>21</v>
      </c>
      <c r="F372" s="50" t="s">
        <v>21</v>
      </c>
      <c r="G372" s="68" t="s">
        <v>37</v>
      </c>
      <c r="H372" s="68" t="s">
        <v>36</v>
      </c>
      <c r="I372" s="68" t="s">
        <v>1689</v>
      </c>
      <c r="J372" s="68" t="s">
        <v>59</v>
      </c>
      <c r="K372" s="68"/>
      <c r="L372" s="68"/>
      <c r="M372" s="68"/>
      <c r="N372" s="68">
        <v>11</v>
      </c>
      <c r="O372">
        <v>11.079000000000001</v>
      </c>
      <c r="P372">
        <v>18.052</v>
      </c>
      <c r="Q372">
        <v>24.553000000000001</v>
      </c>
      <c r="R372">
        <v>31.074000000000002</v>
      </c>
      <c r="S372">
        <v>37.639000000000003</v>
      </c>
      <c r="T372">
        <v>44.456000000000003</v>
      </c>
    </row>
    <row r="373" spans="1:20">
      <c r="A373" s="1" t="s">
        <v>233</v>
      </c>
      <c r="B373" s="1">
        <v>2019</v>
      </c>
      <c r="C373" s="124">
        <v>43770</v>
      </c>
      <c r="D373" s="1" t="s">
        <v>66</v>
      </c>
      <c r="E373" s="50" t="s">
        <v>21</v>
      </c>
      <c r="F373" s="68" t="s">
        <v>21</v>
      </c>
      <c r="G373" s="68" t="s">
        <v>1276</v>
      </c>
      <c r="H373" s="68" t="s">
        <v>1302</v>
      </c>
      <c r="I373" s="68" t="s">
        <v>1727</v>
      </c>
      <c r="J373" s="68" t="s">
        <v>1726</v>
      </c>
      <c r="K373" s="68"/>
      <c r="L373" s="68"/>
      <c r="M373" s="68"/>
      <c r="N373" s="68">
        <v>12</v>
      </c>
      <c r="O373">
        <v>10.93</v>
      </c>
      <c r="P373">
        <v>17.891999999999999</v>
      </c>
      <c r="Q373">
        <v>24.391999999999999</v>
      </c>
      <c r="R373">
        <v>31.164000000000001</v>
      </c>
      <c r="S373">
        <v>37.993000000000002</v>
      </c>
      <c r="T373">
        <v>44.930999999999997</v>
      </c>
    </row>
    <row r="374" spans="1:20">
      <c r="A374" s="1" t="s">
        <v>233</v>
      </c>
      <c r="B374" s="1">
        <v>2019</v>
      </c>
      <c r="C374" s="124">
        <v>43770</v>
      </c>
      <c r="D374" s="1" t="s">
        <v>66</v>
      </c>
      <c r="E374" s="50" t="s">
        <v>21</v>
      </c>
      <c r="F374" s="68" t="s">
        <v>21</v>
      </c>
      <c r="G374" s="68" t="s">
        <v>1737</v>
      </c>
      <c r="H374" s="68" t="s">
        <v>354</v>
      </c>
      <c r="I374" s="68" t="s">
        <v>1678</v>
      </c>
      <c r="J374" s="68" t="s">
        <v>758</v>
      </c>
      <c r="K374" s="68"/>
      <c r="L374" s="68"/>
      <c r="M374" s="68"/>
      <c r="N374" s="68">
        <v>13</v>
      </c>
      <c r="O374">
        <v>10.856999999999999</v>
      </c>
      <c r="P374">
        <v>17.648</v>
      </c>
      <c r="Q374">
        <v>24.42</v>
      </c>
      <c r="R374">
        <v>31.231999999999999</v>
      </c>
      <c r="S374">
        <v>38.078000000000003</v>
      </c>
      <c r="T374">
        <v>45.277999999999999</v>
      </c>
    </row>
    <row r="375" spans="1:20">
      <c r="A375" s="1" t="s">
        <v>233</v>
      </c>
      <c r="B375" s="1">
        <v>2019</v>
      </c>
      <c r="C375" s="124">
        <v>43770</v>
      </c>
      <c r="D375" s="1" t="s">
        <v>66</v>
      </c>
      <c r="E375" s="50" t="s">
        <v>21</v>
      </c>
      <c r="F375" s="68" t="s">
        <v>21</v>
      </c>
      <c r="G375" s="68" t="s">
        <v>188</v>
      </c>
      <c r="H375" s="68" t="s">
        <v>864</v>
      </c>
      <c r="I375" s="68" t="s">
        <v>2317</v>
      </c>
      <c r="J375" s="68" t="s">
        <v>210</v>
      </c>
      <c r="K375" s="68"/>
      <c r="L375" s="68"/>
      <c r="M375" s="68"/>
      <c r="N375" s="68">
        <v>14</v>
      </c>
      <c r="O375">
        <v>10.715</v>
      </c>
      <c r="P375">
        <v>17.606999999999999</v>
      </c>
      <c r="Q375">
        <v>24.774999999999999</v>
      </c>
      <c r="R375">
        <v>31.745000000000001</v>
      </c>
      <c r="S375">
        <v>38.451999999999998</v>
      </c>
      <c r="T375">
        <v>45.295000000000002</v>
      </c>
    </row>
    <row r="376" spans="1:20">
      <c r="A376" s="1" t="s">
        <v>233</v>
      </c>
      <c r="B376" s="1">
        <v>2019</v>
      </c>
      <c r="C376" s="124">
        <v>43770</v>
      </c>
      <c r="D376" s="1" t="s">
        <v>66</v>
      </c>
      <c r="E376" s="50" t="s">
        <v>21</v>
      </c>
      <c r="F376" s="68" t="s">
        <v>21</v>
      </c>
      <c r="G376" s="68" t="s">
        <v>58</v>
      </c>
      <c r="H376" s="68" t="s">
        <v>1641</v>
      </c>
      <c r="I376" s="68" t="s">
        <v>110</v>
      </c>
      <c r="J376" s="68" t="s">
        <v>833</v>
      </c>
      <c r="K376" s="68"/>
      <c r="L376" s="68"/>
      <c r="M376" s="68"/>
      <c r="N376" s="68">
        <v>15</v>
      </c>
      <c r="O376">
        <v>11.119</v>
      </c>
      <c r="P376">
        <v>18.05</v>
      </c>
      <c r="Q376">
        <v>24.765000000000001</v>
      </c>
      <c r="R376">
        <v>31.492000000000001</v>
      </c>
      <c r="S376">
        <v>38.386000000000003</v>
      </c>
      <c r="T376">
        <v>45.597000000000001</v>
      </c>
    </row>
    <row r="377" spans="1:20">
      <c r="A377" s="1" t="s">
        <v>233</v>
      </c>
      <c r="B377" s="1">
        <v>2019</v>
      </c>
      <c r="C377" s="124">
        <v>43770</v>
      </c>
      <c r="D377" s="1" t="s">
        <v>66</v>
      </c>
      <c r="E377" s="50" t="s">
        <v>21</v>
      </c>
      <c r="F377" s="68" t="s">
        <v>21</v>
      </c>
      <c r="G377" s="68" t="s">
        <v>207</v>
      </c>
      <c r="H377" s="68" t="s">
        <v>251</v>
      </c>
      <c r="I377" s="68" t="s">
        <v>206</v>
      </c>
      <c r="J377" s="68" t="s">
        <v>804</v>
      </c>
      <c r="K377" s="68"/>
      <c r="L377" s="68"/>
      <c r="M377" s="68"/>
      <c r="N377" s="68">
        <v>16</v>
      </c>
      <c r="O377">
        <v>11.515000000000001</v>
      </c>
      <c r="P377">
        <v>18.667000000000002</v>
      </c>
      <c r="Q377">
        <v>25.501000000000001</v>
      </c>
      <c r="R377">
        <v>32.320999999999998</v>
      </c>
      <c r="S377">
        <v>39.087000000000003</v>
      </c>
      <c r="T377">
        <v>46.036000000000001</v>
      </c>
    </row>
    <row r="378" spans="1:20">
      <c r="A378" s="1" t="s">
        <v>233</v>
      </c>
      <c r="B378" s="1">
        <v>2019</v>
      </c>
      <c r="C378" s="124">
        <v>43770</v>
      </c>
      <c r="D378" s="1" t="s">
        <v>66</v>
      </c>
      <c r="E378" s="50" t="s">
        <v>91</v>
      </c>
      <c r="F378">
        <v>1</v>
      </c>
      <c r="G378" s="68" t="s">
        <v>228</v>
      </c>
      <c r="H378" t="str">
        <f t="shared" ref="H378:H389" si="4">VLOOKUP(G378,$G$329:$J$344,2,FALSE)</f>
        <v>BOS Theo</v>
      </c>
      <c r="I378" t="str">
        <f t="shared" ref="I378:I389" si="5">VLOOKUP(G378,$G$329:$J$344,3,FALSE)</f>
        <v>BUCHLI Matthijs</v>
      </c>
      <c r="J378" t="str">
        <f t="shared" ref="J378:J389" si="6">VLOOKUP(G378,$G$329:$J$344,4,FALSE)</f>
        <v>VAN DEN BERG Roy</v>
      </c>
      <c r="N378" s="68">
        <v>1</v>
      </c>
      <c r="O378">
        <v>10.641999999999999</v>
      </c>
      <c r="P378">
        <v>17.317</v>
      </c>
      <c r="Q378">
        <v>23.582999999999998</v>
      </c>
      <c r="R378">
        <v>29.928999999999998</v>
      </c>
      <c r="S378">
        <v>36.503999999999998</v>
      </c>
      <c r="T378">
        <v>43.28</v>
      </c>
    </row>
    <row r="379" spans="1:20">
      <c r="A379" s="1" t="s">
        <v>233</v>
      </c>
      <c r="B379" s="1">
        <v>2019</v>
      </c>
      <c r="C379" s="124">
        <v>43770</v>
      </c>
      <c r="D379" s="1" t="s">
        <v>66</v>
      </c>
      <c r="E379" s="50" t="s">
        <v>91</v>
      </c>
      <c r="F379">
        <v>1</v>
      </c>
      <c r="G379" s="68" t="s">
        <v>29</v>
      </c>
      <c r="H379" t="str">
        <f t="shared" si="4"/>
        <v>BICHLER Timo</v>
      </c>
      <c r="I379" t="str">
        <f t="shared" si="5"/>
        <v>BOTTICHER Stefan</v>
      </c>
      <c r="J379" t="str">
        <f t="shared" si="6"/>
        <v>ENGLER Eric</v>
      </c>
      <c r="N379" s="68">
        <v>2</v>
      </c>
      <c r="O379">
        <v>10.791</v>
      </c>
      <c r="P379">
        <v>17.689</v>
      </c>
      <c r="Q379">
        <v>24.006</v>
      </c>
      <c r="R379">
        <v>30.41</v>
      </c>
      <c r="S379">
        <v>36.866999999999997</v>
      </c>
      <c r="T379">
        <v>43.561</v>
      </c>
    </row>
    <row r="380" spans="1:20">
      <c r="A380" s="1" t="s">
        <v>233</v>
      </c>
      <c r="B380" s="1">
        <v>2019</v>
      </c>
      <c r="C380" s="124">
        <v>43770</v>
      </c>
      <c r="D380" s="1" t="s">
        <v>66</v>
      </c>
      <c r="E380" s="50" t="s">
        <v>91</v>
      </c>
      <c r="F380">
        <v>2</v>
      </c>
      <c r="G380" s="68" t="s">
        <v>27</v>
      </c>
      <c r="H380" t="str">
        <f t="shared" si="4"/>
        <v>BAUGE Gregory</v>
      </c>
      <c r="I380" t="str">
        <f t="shared" si="5"/>
        <v>D'ALMEIDA Michael</v>
      </c>
      <c r="J380" t="str">
        <f t="shared" si="6"/>
        <v>HELAL Rayan</v>
      </c>
      <c r="N380" s="68">
        <v>1</v>
      </c>
      <c r="O380">
        <v>10.861000000000001</v>
      </c>
      <c r="P380">
        <v>17.529</v>
      </c>
      <c r="Q380">
        <v>23.771999999999998</v>
      </c>
      <c r="R380">
        <v>30.132999999999999</v>
      </c>
      <c r="S380">
        <v>36.429000000000002</v>
      </c>
      <c r="T380">
        <v>43.085999999999999</v>
      </c>
    </row>
    <row r="381" spans="1:20">
      <c r="A381" s="1" t="s">
        <v>233</v>
      </c>
      <c r="B381" s="1">
        <v>2019</v>
      </c>
      <c r="C381" s="124">
        <v>43770</v>
      </c>
      <c r="D381" s="1" t="s">
        <v>66</v>
      </c>
      <c r="E381" s="50" t="s">
        <v>91</v>
      </c>
      <c r="F381">
        <v>2</v>
      </c>
      <c r="G381" s="68" t="s">
        <v>198</v>
      </c>
      <c r="H381" t="str">
        <f t="shared" si="4"/>
        <v>DMITRIEV Denis</v>
      </c>
      <c r="I381" t="str">
        <f t="shared" si="5"/>
        <v>SHARAPOV Alexander</v>
      </c>
      <c r="J381" t="str">
        <f t="shared" si="6"/>
        <v>YAKUSHEVSKIY Pavel</v>
      </c>
      <c r="N381" s="68">
        <v>2</v>
      </c>
      <c r="O381">
        <v>10.670999999999999</v>
      </c>
      <c r="P381">
        <v>17.318000000000001</v>
      </c>
      <c r="Q381">
        <v>23.65</v>
      </c>
      <c r="R381">
        <v>30</v>
      </c>
      <c r="S381">
        <v>36.601999999999997</v>
      </c>
      <c r="T381">
        <v>43.465000000000003</v>
      </c>
    </row>
    <row r="382" spans="1:20">
      <c r="A382" s="1" t="s">
        <v>233</v>
      </c>
      <c r="B382" s="1">
        <v>2019</v>
      </c>
      <c r="C382" s="124">
        <v>43770</v>
      </c>
      <c r="D382" s="1" t="s">
        <v>66</v>
      </c>
      <c r="E382" s="50" t="s">
        <v>91</v>
      </c>
      <c r="F382">
        <v>3</v>
      </c>
      <c r="G382" s="68" t="s">
        <v>23</v>
      </c>
      <c r="H382" t="str">
        <f t="shared" si="4"/>
        <v>HOOGLAND Jeffrey</v>
      </c>
      <c r="I382" t="str">
        <f t="shared" si="5"/>
        <v>LAVREYSEN Harrie</v>
      </c>
      <c r="J382" t="str">
        <f t="shared" si="6"/>
        <v>VAN DEN BERG Roy</v>
      </c>
      <c r="N382" s="68">
        <v>1</v>
      </c>
      <c r="O382">
        <v>10.65</v>
      </c>
      <c r="P382">
        <v>17.408999999999999</v>
      </c>
      <c r="Q382">
        <v>23.526</v>
      </c>
      <c r="R382">
        <v>29.629000000000001</v>
      </c>
      <c r="S382">
        <v>35.834000000000003</v>
      </c>
      <c r="T382">
        <v>42.256</v>
      </c>
    </row>
    <row r="383" spans="1:20">
      <c r="A383" s="1" t="s">
        <v>233</v>
      </c>
      <c r="B383" s="1">
        <v>2019</v>
      </c>
      <c r="C383" s="124">
        <v>43770</v>
      </c>
      <c r="D383" s="1" t="s">
        <v>66</v>
      </c>
      <c r="E383" s="50" t="s">
        <v>91</v>
      </c>
      <c r="F383">
        <v>3</v>
      </c>
      <c r="G383" s="68" t="s">
        <v>230</v>
      </c>
      <c r="H383" t="str">
        <f t="shared" si="4"/>
        <v>DORNBACH Maximilian</v>
      </c>
      <c r="I383" t="str">
        <f t="shared" si="5"/>
        <v>LEVY Maximilian</v>
      </c>
      <c r="J383" t="str">
        <f t="shared" si="6"/>
        <v>SCHROTER Nik</v>
      </c>
      <c r="N383" s="68">
        <v>2</v>
      </c>
      <c r="O383">
        <v>10.755000000000001</v>
      </c>
      <c r="P383">
        <v>17.603000000000002</v>
      </c>
      <c r="Q383">
        <v>24.001999999999999</v>
      </c>
      <c r="R383">
        <v>30.405999999999999</v>
      </c>
      <c r="S383">
        <v>36.805999999999997</v>
      </c>
      <c r="T383">
        <v>43.442999999999998</v>
      </c>
    </row>
    <row r="384" spans="1:20">
      <c r="A384" s="1" t="s">
        <v>233</v>
      </c>
      <c r="B384" s="1">
        <v>2019</v>
      </c>
      <c r="C384" s="124">
        <v>43770</v>
      </c>
      <c r="D384" s="1" t="s">
        <v>66</v>
      </c>
      <c r="E384" s="50" t="s">
        <v>91</v>
      </c>
      <c r="F384">
        <v>4</v>
      </c>
      <c r="G384" s="68" t="s">
        <v>113</v>
      </c>
      <c r="H384" t="str">
        <f t="shared" si="4"/>
        <v>CARLIN Jack</v>
      </c>
      <c r="I384" t="str">
        <f t="shared" si="5"/>
        <v>KENNY Jason</v>
      </c>
      <c r="J384" t="str">
        <f t="shared" si="6"/>
        <v>OWENS Ryan</v>
      </c>
      <c r="N384" s="68">
        <v>1</v>
      </c>
      <c r="O384">
        <v>10.445</v>
      </c>
      <c r="P384">
        <v>17.004999999999999</v>
      </c>
      <c r="Q384">
        <v>23.178999999999998</v>
      </c>
      <c r="R384">
        <v>29.521000000000001</v>
      </c>
      <c r="S384">
        <v>35.906999999999996</v>
      </c>
      <c r="T384">
        <v>42.515999999999998</v>
      </c>
    </row>
    <row r="385" spans="1:20">
      <c r="A385" s="23" t="s">
        <v>233</v>
      </c>
      <c r="B385" s="23">
        <v>2019</v>
      </c>
      <c r="C385" s="139">
        <v>43770</v>
      </c>
      <c r="D385" s="23" t="s">
        <v>66</v>
      </c>
      <c r="E385" s="50" t="s">
        <v>91</v>
      </c>
      <c r="F385" s="46">
        <v>4</v>
      </c>
      <c r="G385" s="68" t="s">
        <v>46</v>
      </c>
      <c r="H385" t="str">
        <f t="shared" si="4"/>
        <v>BIELECKI Maciej</v>
      </c>
      <c r="I385" t="str">
        <f t="shared" si="5"/>
        <v>RAJKOWSKI Patryk</v>
      </c>
      <c r="J385" t="str">
        <f t="shared" si="6"/>
        <v>RUDYK Mateusz</v>
      </c>
      <c r="N385" s="68">
        <v>2</v>
      </c>
      <c r="O385">
        <v>10.694000000000001</v>
      </c>
      <c r="P385">
        <v>17.483000000000001</v>
      </c>
      <c r="Q385">
        <v>23.728999999999999</v>
      </c>
      <c r="R385">
        <v>29.975999999999999</v>
      </c>
      <c r="S385">
        <v>36.423000000000002</v>
      </c>
      <c r="T385">
        <v>43.17</v>
      </c>
    </row>
    <row r="386" spans="1:20">
      <c r="A386" s="1" t="s">
        <v>233</v>
      </c>
      <c r="B386" s="1">
        <v>2019</v>
      </c>
      <c r="C386" s="139">
        <v>43770</v>
      </c>
      <c r="D386" s="1" t="s">
        <v>66</v>
      </c>
      <c r="E386" s="50" t="s">
        <v>64</v>
      </c>
      <c r="F386" s="46" t="s">
        <v>541</v>
      </c>
      <c r="G386" s="68" t="s">
        <v>23</v>
      </c>
      <c r="H386" t="str">
        <f t="shared" si="4"/>
        <v>HOOGLAND Jeffrey</v>
      </c>
      <c r="I386" t="str">
        <f t="shared" si="5"/>
        <v>LAVREYSEN Harrie</v>
      </c>
      <c r="J386" t="str">
        <f t="shared" si="6"/>
        <v>VAN DEN BERG Roy</v>
      </c>
      <c r="N386" s="68">
        <v>1</v>
      </c>
      <c r="O386">
        <v>10.7</v>
      </c>
      <c r="P386">
        <v>17.471</v>
      </c>
      <c r="Q386">
        <v>23.550999999999998</v>
      </c>
      <c r="R386">
        <v>29.63</v>
      </c>
      <c r="S386">
        <v>35.805</v>
      </c>
      <c r="T386">
        <v>42.204000000000001</v>
      </c>
    </row>
    <row r="387" spans="1:20">
      <c r="A387" s="23" t="s">
        <v>233</v>
      </c>
      <c r="B387" s="23">
        <v>2019</v>
      </c>
      <c r="C387" s="139">
        <v>43770</v>
      </c>
      <c r="D387" s="23" t="s">
        <v>66</v>
      </c>
      <c r="E387" s="50" t="s">
        <v>64</v>
      </c>
      <c r="F387" s="46" t="s">
        <v>541</v>
      </c>
      <c r="G387" s="68" t="s">
        <v>113</v>
      </c>
      <c r="H387" t="str">
        <f t="shared" si="4"/>
        <v>CARLIN Jack</v>
      </c>
      <c r="I387" t="str">
        <f t="shared" si="5"/>
        <v>KENNY Jason</v>
      </c>
      <c r="J387" t="str">
        <f t="shared" si="6"/>
        <v>OWENS Ryan</v>
      </c>
      <c r="N387" s="68">
        <v>2</v>
      </c>
      <c r="O387">
        <v>10.477</v>
      </c>
      <c r="P387">
        <v>17.024000000000001</v>
      </c>
      <c r="Q387">
        <v>23.257000000000001</v>
      </c>
      <c r="R387">
        <v>29.574000000000002</v>
      </c>
      <c r="S387">
        <v>35.953000000000003</v>
      </c>
      <c r="T387">
        <v>42.59</v>
      </c>
    </row>
    <row r="388" spans="1:20">
      <c r="A388" s="1" t="s">
        <v>233</v>
      </c>
      <c r="B388" s="1">
        <v>2019</v>
      </c>
      <c r="C388" s="139">
        <v>43770</v>
      </c>
      <c r="D388" s="1" t="s">
        <v>66</v>
      </c>
      <c r="E388" s="50" t="s">
        <v>64</v>
      </c>
      <c r="F388" s="46" t="s">
        <v>542</v>
      </c>
      <c r="G388" s="68" t="s">
        <v>228</v>
      </c>
      <c r="H388" t="str">
        <f t="shared" si="4"/>
        <v>BOS Theo</v>
      </c>
      <c r="I388" t="str">
        <f t="shared" si="5"/>
        <v>BUCHLI Matthijs</v>
      </c>
      <c r="J388" t="str">
        <f t="shared" si="6"/>
        <v>VAN DEN BERG Roy</v>
      </c>
      <c r="N388" s="68">
        <v>3</v>
      </c>
      <c r="O388">
        <v>10.62</v>
      </c>
      <c r="P388">
        <v>17.253</v>
      </c>
      <c r="Q388">
        <v>23.718</v>
      </c>
      <c r="R388">
        <v>30.123000000000001</v>
      </c>
      <c r="S388">
        <v>36.491999999999997</v>
      </c>
      <c r="T388">
        <v>43.018000000000001</v>
      </c>
    </row>
    <row r="389" spans="1:20">
      <c r="A389" s="23" t="s">
        <v>233</v>
      </c>
      <c r="B389" s="23">
        <v>2019</v>
      </c>
      <c r="C389" s="139">
        <v>43770</v>
      </c>
      <c r="D389" s="23" t="s">
        <v>66</v>
      </c>
      <c r="E389" s="50" t="s">
        <v>64</v>
      </c>
      <c r="F389" s="46" t="s">
        <v>542</v>
      </c>
      <c r="G389" s="68" t="s">
        <v>27</v>
      </c>
      <c r="H389" t="str">
        <f t="shared" si="4"/>
        <v>BAUGE Gregory</v>
      </c>
      <c r="I389" t="str">
        <f t="shared" si="5"/>
        <v>D'ALMEIDA Michael</v>
      </c>
      <c r="J389" t="str">
        <f t="shared" si="6"/>
        <v>HELAL Rayan</v>
      </c>
      <c r="N389" s="68">
        <v>4</v>
      </c>
      <c r="O389">
        <v>10.788</v>
      </c>
      <c r="P389">
        <v>17.484000000000002</v>
      </c>
      <c r="Q389">
        <v>23.812999999999999</v>
      </c>
      <c r="R389">
        <v>30.184999999999999</v>
      </c>
      <c r="S389">
        <v>36.500999999999998</v>
      </c>
      <c r="T389">
        <v>43.154000000000003</v>
      </c>
    </row>
    <row r="390" spans="1:20">
      <c r="A390" s="4" t="s">
        <v>281</v>
      </c>
      <c r="B390" s="4">
        <v>2019</v>
      </c>
      <c r="C390" s="62">
        <v>43523</v>
      </c>
      <c r="D390" s="4" t="s">
        <v>20</v>
      </c>
      <c r="E390" s="50" t="s">
        <v>21</v>
      </c>
      <c r="F390" s="50" t="s">
        <v>21</v>
      </c>
      <c r="G390" s="68" t="s">
        <v>23</v>
      </c>
      <c r="H390" s="68" t="s">
        <v>2319</v>
      </c>
      <c r="I390" s="68" t="s">
        <v>92</v>
      </c>
      <c r="J390" t="s">
        <v>22</v>
      </c>
      <c r="N390" s="68">
        <v>1</v>
      </c>
      <c r="O390">
        <v>10.622999999999999</v>
      </c>
      <c r="P390">
        <v>17.306000000000001</v>
      </c>
      <c r="Q390">
        <v>23.484999999999999</v>
      </c>
      <c r="R390">
        <v>29.67</v>
      </c>
      <c r="S390">
        <v>35.982999999999997</v>
      </c>
      <c r="T390">
        <v>42.573999999999998</v>
      </c>
    </row>
    <row r="391" spans="1:20">
      <c r="A391" s="55" t="s">
        <v>281</v>
      </c>
      <c r="B391" s="55">
        <v>2019</v>
      </c>
      <c r="C391" s="62">
        <v>43523</v>
      </c>
      <c r="D391" s="55" t="s">
        <v>20</v>
      </c>
      <c r="E391" s="50" t="s">
        <v>21</v>
      </c>
      <c r="F391" s="50" t="s">
        <v>21</v>
      </c>
      <c r="G391" s="68" t="s">
        <v>27</v>
      </c>
      <c r="H391" s="68" t="s">
        <v>1640</v>
      </c>
      <c r="I391" t="s">
        <v>755</v>
      </c>
      <c r="J391" t="s">
        <v>48</v>
      </c>
      <c r="N391" s="68">
        <v>2</v>
      </c>
      <c r="O391">
        <v>10.814</v>
      </c>
      <c r="P391">
        <v>17.556999999999999</v>
      </c>
      <c r="Q391">
        <v>23.919</v>
      </c>
      <c r="R391">
        <v>30.318000000000001</v>
      </c>
      <c r="S391">
        <v>36.755000000000003</v>
      </c>
      <c r="T391">
        <v>43.357999999999997</v>
      </c>
    </row>
    <row r="392" spans="1:20">
      <c r="A392" s="4" t="s">
        <v>281</v>
      </c>
      <c r="B392" s="4">
        <v>2019</v>
      </c>
      <c r="C392" s="62">
        <v>43523</v>
      </c>
      <c r="D392" s="4" t="s">
        <v>20</v>
      </c>
      <c r="E392" s="50" t="s">
        <v>21</v>
      </c>
      <c r="F392" s="50" t="s">
        <v>21</v>
      </c>
      <c r="G392" s="68" t="s">
        <v>35</v>
      </c>
      <c r="H392" t="s">
        <v>1635</v>
      </c>
      <c r="I392" t="s">
        <v>129</v>
      </c>
      <c r="J392" t="s">
        <v>220</v>
      </c>
      <c r="N392" s="68">
        <v>3</v>
      </c>
      <c r="O392">
        <v>10.59</v>
      </c>
      <c r="P392">
        <v>17.338000000000001</v>
      </c>
      <c r="Q392">
        <v>23.643000000000001</v>
      </c>
      <c r="R392">
        <v>30.117000000000001</v>
      </c>
      <c r="S392">
        <v>36.603999999999999</v>
      </c>
      <c r="T392">
        <v>43.387999999999998</v>
      </c>
    </row>
    <row r="393" spans="1:20">
      <c r="A393" s="55" t="s">
        <v>281</v>
      </c>
      <c r="B393" s="55">
        <v>2019</v>
      </c>
      <c r="C393" s="62">
        <v>43523</v>
      </c>
      <c r="D393" s="55" t="s">
        <v>20</v>
      </c>
      <c r="E393" s="50" t="s">
        <v>21</v>
      </c>
      <c r="F393" s="50" t="s">
        <v>21</v>
      </c>
      <c r="G393" s="68" t="s">
        <v>46</v>
      </c>
      <c r="H393" s="68" t="s">
        <v>167</v>
      </c>
      <c r="I393" t="s">
        <v>202</v>
      </c>
      <c r="J393" s="68" t="s">
        <v>218</v>
      </c>
      <c r="N393" s="68">
        <v>4</v>
      </c>
      <c r="O393">
        <v>10.795999999999999</v>
      </c>
      <c r="P393">
        <v>17.681999999999999</v>
      </c>
      <c r="Q393">
        <v>23.946999999999999</v>
      </c>
      <c r="R393">
        <v>30.215</v>
      </c>
      <c r="S393">
        <v>36.695</v>
      </c>
      <c r="T393">
        <v>43.475000000000001</v>
      </c>
    </row>
    <row r="394" spans="1:20">
      <c r="A394" s="4" t="s">
        <v>281</v>
      </c>
      <c r="B394" s="4">
        <v>2019</v>
      </c>
      <c r="C394" s="62">
        <v>43523</v>
      </c>
      <c r="D394" s="4" t="s">
        <v>20</v>
      </c>
      <c r="E394" s="50" t="s">
        <v>21</v>
      </c>
      <c r="F394" s="50" t="s">
        <v>21</v>
      </c>
      <c r="G394" s="68" t="s">
        <v>29</v>
      </c>
      <c r="H394" s="68" t="s">
        <v>1679</v>
      </c>
      <c r="I394" s="68" t="s">
        <v>1633</v>
      </c>
      <c r="J394" s="68" t="s">
        <v>1627</v>
      </c>
      <c r="N394" s="68">
        <v>5</v>
      </c>
      <c r="O394">
        <v>10.842000000000001</v>
      </c>
      <c r="P394">
        <v>17.834</v>
      </c>
      <c r="Q394">
        <v>24.17</v>
      </c>
      <c r="R394">
        <v>30.556000000000001</v>
      </c>
      <c r="S394">
        <v>36.993000000000002</v>
      </c>
      <c r="T394">
        <v>43.59</v>
      </c>
    </row>
    <row r="395" spans="1:20">
      <c r="A395" s="55" t="s">
        <v>281</v>
      </c>
      <c r="B395" s="55">
        <v>2019</v>
      </c>
      <c r="C395" s="62">
        <v>43523</v>
      </c>
      <c r="D395" s="55" t="s">
        <v>20</v>
      </c>
      <c r="E395" s="50" t="s">
        <v>21</v>
      </c>
      <c r="F395" s="50" t="s">
        <v>21</v>
      </c>
      <c r="G395" s="68" t="s">
        <v>198</v>
      </c>
      <c r="H395" s="68" t="s">
        <v>801</v>
      </c>
      <c r="I395" s="68" t="s">
        <v>197</v>
      </c>
      <c r="J395" s="68" t="s">
        <v>239</v>
      </c>
      <c r="N395" s="68">
        <v>6</v>
      </c>
      <c r="O395">
        <v>10.791</v>
      </c>
      <c r="P395">
        <v>17.649000000000001</v>
      </c>
      <c r="Q395">
        <v>24.061</v>
      </c>
      <c r="R395">
        <v>30.48</v>
      </c>
      <c r="S395">
        <v>36.929000000000002</v>
      </c>
      <c r="T395">
        <v>43.606000000000002</v>
      </c>
    </row>
    <row r="396" spans="1:20">
      <c r="A396" s="4" t="s">
        <v>281</v>
      </c>
      <c r="B396" s="4">
        <v>2019</v>
      </c>
      <c r="C396" s="62">
        <v>43523</v>
      </c>
      <c r="D396" s="4" t="s">
        <v>20</v>
      </c>
      <c r="E396" s="50" t="s">
        <v>21</v>
      </c>
      <c r="F396" s="50" t="s">
        <v>21</v>
      </c>
      <c r="G396" s="68" t="s">
        <v>102</v>
      </c>
      <c r="H396" s="68" t="s">
        <v>101</v>
      </c>
      <c r="I396" s="68" t="s">
        <v>242</v>
      </c>
      <c r="J396" s="68" t="s">
        <v>265</v>
      </c>
      <c r="N396" s="68">
        <v>7</v>
      </c>
      <c r="O396">
        <v>10.749000000000001</v>
      </c>
      <c r="P396">
        <v>17.536000000000001</v>
      </c>
      <c r="Q396">
        <v>23.882999999999999</v>
      </c>
      <c r="R396">
        <v>30.367000000000001</v>
      </c>
      <c r="S396">
        <v>36.901000000000003</v>
      </c>
      <c r="T396">
        <v>43.628</v>
      </c>
    </row>
    <row r="397" spans="1:20">
      <c r="A397" s="55" t="s">
        <v>281</v>
      </c>
      <c r="B397" s="55">
        <v>2019</v>
      </c>
      <c r="C397" s="62">
        <v>43523</v>
      </c>
      <c r="D397" s="55" t="s">
        <v>20</v>
      </c>
      <c r="E397" s="50" t="s">
        <v>21</v>
      </c>
      <c r="F397" s="50" t="s">
        <v>21</v>
      </c>
      <c r="G397" s="68" t="s">
        <v>113</v>
      </c>
      <c r="H397" s="68" t="s">
        <v>311</v>
      </c>
      <c r="I397" s="68" t="s">
        <v>261</v>
      </c>
      <c r="J397" s="68" t="s">
        <v>192</v>
      </c>
      <c r="N397" s="68">
        <v>8</v>
      </c>
      <c r="O397">
        <v>10.582000000000001</v>
      </c>
      <c r="P397">
        <v>17.388000000000002</v>
      </c>
      <c r="Q397">
        <v>23.600999999999999</v>
      </c>
      <c r="R397">
        <v>30.219000000000001</v>
      </c>
      <c r="S397">
        <v>36.866999999999997</v>
      </c>
      <c r="T397">
        <v>43.704000000000001</v>
      </c>
    </row>
    <row r="398" spans="1:20">
      <c r="A398" s="4" t="s">
        <v>281</v>
      </c>
      <c r="B398" s="4">
        <v>2019</v>
      </c>
      <c r="C398" s="62">
        <v>43523</v>
      </c>
      <c r="D398" s="4" t="s">
        <v>20</v>
      </c>
      <c r="E398" s="50" t="s">
        <v>21</v>
      </c>
      <c r="F398" s="50" t="s">
        <v>21</v>
      </c>
      <c r="G398" s="68" t="s">
        <v>39</v>
      </c>
      <c r="H398" s="68" t="s">
        <v>552</v>
      </c>
      <c r="I398" s="68" t="s">
        <v>201</v>
      </c>
      <c r="J398" s="68" t="s">
        <v>105</v>
      </c>
      <c r="N398" s="68">
        <v>9</v>
      </c>
      <c r="O398">
        <v>10.749000000000001</v>
      </c>
      <c r="P398">
        <v>17.649000000000001</v>
      </c>
      <c r="Q398">
        <v>23.972000000000001</v>
      </c>
      <c r="R398">
        <v>30.544</v>
      </c>
      <c r="S398">
        <v>37.250999999999998</v>
      </c>
      <c r="T398">
        <v>44.158999999999999</v>
      </c>
    </row>
    <row r="399" spans="1:20">
      <c r="A399" s="55" t="s">
        <v>281</v>
      </c>
      <c r="B399" s="55">
        <v>2019</v>
      </c>
      <c r="C399" s="62">
        <v>43523</v>
      </c>
      <c r="D399" s="55" t="s">
        <v>20</v>
      </c>
      <c r="E399" s="50" t="s">
        <v>21</v>
      </c>
      <c r="F399" s="68" t="s">
        <v>21</v>
      </c>
      <c r="G399" s="68" t="s">
        <v>31</v>
      </c>
      <c r="H399" s="68" t="s">
        <v>254</v>
      </c>
      <c r="I399" s="68" t="s">
        <v>3050</v>
      </c>
      <c r="J399" s="68" t="s">
        <v>257</v>
      </c>
      <c r="N399" s="68">
        <v>10</v>
      </c>
      <c r="O399">
        <v>10.923999999999999</v>
      </c>
      <c r="P399">
        <v>17.806000000000001</v>
      </c>
      <c r="Q399">
        <v>24.248000000000001</v>
      </c>
      <c r="R399">
        <v>30.84</v>
      </c>
      <c r="S399">
        <v>37.415999999999997</v>
      </c>
      <c r="T399">
        <v>44.26</v>
      </c>
    </row>
    <row r="400" spans="1:20">
      <c r="A400" s="4" t="s">
        <v>281</v>
      </c>
      <c r="B400" s="4">
        <v>2019</v>
      </c>
      <c r="C400" s="62">
        <v>43523</v>
      </c>
      <c r="D400" s="4" t="s">
        <v>20</v>
      </c>
      <c r="E400" s="50" t="s">
        <v>21</v>
      </c>
      <c r="F400" s="68" t="s">
        <v>21</v>
      </c>
      <c r="G400" s="68" t="s">
        <v>104</v>
      </c>
      <c r="H400" s="68" t="s">
        <v>312</v>
      </c>
      <c r="I400" s="68" t="s">
        <v>1693</v>
      </c>
      <c r="J400" s="68" t="s">
        <v>128</v>
      </c>
      <c r="N400" s="68">
        <v>11</v>
      </c>
      <c r="O400">
        <v>10.606999999999999</v>
      </c>
      <c r="P400">
        <v>17.172000000000001</v>
      </c>
      <c r="Q400">
        <v>23.805</v>
      </c>
      <c r="R400">
        <v>30.675999999999998</v>
      </c>
      <c r="S400">
        <v>37.505000000000003</v>
      </c>
      <c r="T400">
        <v>44.396999999999998</v>
      </c>
    </row>
    <row r="401" spans="1:20">
      <c r="A401" s="55" t="s">
        <v>281</v>
      </c>
      <c r="B401" s="55">
        <v>2019</v>
      </c>
      <c r="C401" s="62">
        <v>43523</v>
      </c>
      <c r="D401" s="55" t="s">
        <v>20</v>
      </c>
      <c r="E401" s="50" t="s">
        <v>21</v>
      </c>
      <c r="F401" s="68" t="s">
        <v>21</v>
      </c>
      <c r="G401" s="68" t="s">
        <v>42</v>
      </c>
      <c r="H401" s="68" t="s">
        <v>213</v>
      </c>
      <c r="I401" s="68" t="s">
        <v>1629</v>
      </c>
      <c r="J401" s="68" t="s">
        <v>41</v>
      </c>
      <c r="N401" s="68">
        <v>12</v>
      </c>
      <c r="O401">
        <v>10.928000000000001</v>
      </c>
      <c r="P401">
        <v>17.846</v>
      </c>
      <c r="Q401">
        <v>24.234999999999999</v>
      </c>
      <c r="R401">
        <v>30.712</v>
      </c>
      <c r="S401">
        <v>37.395000000000003</v>
      </c>
      <c r="T401">
        <v>44.423999999999999</v>
      </c>
    </row>
    <row r="402" spans="1:20">
      <c r="A402" s="4" t="s">
        <v>281</v>
      </c>
      <c r="B402" s="4">
        <v>2019</v>
      </c>
      <c r="C402" s="62">
        <v>43523</v>
      </c>
      <c r="D402" s="4" t="s">
        <v>20</v>
      </c>
      <c r="E402" s="50" t="s">
        <v>21</v>
      </c>
      <c r="F402" s="68" t="s">
        <v>21</v>
      </c>
      <c r="G402" s="68" t="s">
        <v>37</v>
      </c>
      <c r="H402" s="68" t="s">
        <v>36</v>
      </c>
      <c r="I402" s="68" t="s">
        <v>1689</v>
      </c>
      <c r="J402" s="68" t="s">
        <v>59</v>
      </c>
      <c r="N402" s="68">
        <v>13</v>
      </c>
      <c r="O402">
        <v>11.086</v>
      </c>
      <c r="P402">
        <v>18.158999999999999</v>
      </c>
      <c r="Q402">
        <v>24.594000000000001</v>
      </c>
      <c r="R402">
        <v>31.169</v>
      </c>
      <c r="S402">
        <v>37.746000000000002</v>
      </c>
      <c r="T402">
        <v>44.554000000000002</v>
      </c>
    </row>
    <row r="403" spans="1:20">
      <c r="A403" s="55" t="s">
        <v>281</v>
      </c>
      <c r="B403" s="55">
        <v>2019</v>
      </c>
      <c r="C403" s="62">
        <v>43523</v>
      </c>
      <c r="D403" s="55" t="s">
        <v>20</v>
      </c>
      <c r="E403" s="50" t="s">
        <v>21</v>
      </c>
      <c r="F403" s="68" t="s">
        <v>21</v>
      </c>
      <c r="G403" s="68" t="s">
        <v>188</v>
      </c>
      <c r="H403" s="68" t="s">
        <v>2317</v>
      </c>
      <c r="I403" s="68" t="s">
        <v>187</v>
      </c>
      <c r="J403" s="68" t="s">
        <v>210</v>
      </c>
      <c r="N403" s="68">
        <v>14</v>
      </c>
      <c r="O403">
        <v>11.15</v>
      </c>
      <c r="P403">
        <v>18.13</v>
      </c>
      <c r="Q403">
        <v>24.716999999999999</v>
      </c>
      <c r="R403">
        <v>31.475000000000001</v>
      </c>
      <c r="S403">
        <v>38.087000000000003</v>
      </c>
      <c r="T403">
        <v>44.994999999999997</v>
      </c>
    </row>
    <row r="404" spans="1:20">
      <c r="A404" s="4" t="s">
        <v>281</v>
      </c>
      <c r="B404" s="4">
        <v>2019</v>
      </c>
      <c r="C404" s="62">
        <v>43523</v>
      </c>
      <c r="D404" s="4" t="s">
        <v>20</v>
      </c>
      <c r="E404" s="50" t="s">
        <v>21</v>
      </c>
      <c r="F404" s="68" t="s">
        <v>21</v>
      </c>
      <c r="G404" s="68" t="s">
        <v>52</v>
      </c>
      <c r="H404" s="68" t="s">
        <v>196</v>
      </c>
      <c r="I404" s="68" t="s">
        <v>93</v>
      </c>
      <c r="J404" s="68" t="s">
        <v>51</v>
      </c>
      <c r="N404" s="68">
        <v>15</v>
      </c>
      <c r="O404">
        <v>11.04</v>
      </c>
      <c r="P404">
        <v>17.742000000000001</v>
      </c>
      <c r="Q404">
        <v>24.658000000000001</v>
      </c>
      <c r="R404">
        <v>31.367000000000001</v>
      </c>
      <c r="S404">
        <v>38.148000000000003</v>
      </c>
      <c r="T404">
        <v>45.098999999999997</v>
      </c>
    </row>
    <row r="405" spans="1:20">
      <c r="A405" s="55" t="s">
        <v>281</v>
      </c>
      <c r="B405" s="55">
        <v>2019</v>
      </c>
      <c r="C405" s="62">
        <v>43523</v>
      </c>
      <c r="D405" s="55" t="s">
        <v>20</v>
      </c>
      <c r="E405" s="50" t="s">
        <v>21</v>
      </c>
      <c r="F405" s="68" t="s">
        <v>21</v>
      </c>
      <c r="G405" s="68" t="s">
        <v>58</v>
      </c>
      <c r="H405" s="68" t="s">
        <v>1641</v>
      </c>
      <c r="I405" s="68" t="s">
        <v>110</v>
      </c>
      <c r="J405" s="68" t="s">
        <v>208</v>
      </c>
      <c r="N405" s="68">
        <v>16</v>
      </c>
      <c r="O405">
        <v>11.061999999999999</v>
      </c>
      <c r="P405">
        <v>17.992000000000001</v>
      </c>
      <c r="Q405">
        <v>24.568000000000001</v>
      </c>
      <c r="R405">
        <v>31.317</v>
      </c>
      <c r="S405">
        <v>38.148000000000003</v>
      </c>
      <c r="T405">
        <v>45.387999999999998</v>
      </c>
    </row>
    <row r="406" spans="1:20">
      <c r="A406" s="4" t="s">
        <v>281</v>
      </c>
      <c r="B406" s="4">
        <v>2019</v>
      </c>
      <c r="C406" s="62">
        <v>43523</v>
      </c>
      <c r="D406" s="4" t="s">
        <v>20</v>
      </c>
      <c r="E406" s="50" t="s">
        <v>91</v>
      </c>
      <c r="F406">
        <v>1</v>
      </c>
      <c r="G406" t="s">
        <v>29</v>
      </c>
      <c r="H406" s="71" t="s">
        <v>1679</v>
      </c>
      <c r="I406" s="71" t="s">
        <v>1633</v>
      </c>
      <c r="J406" s="71" t="s">
        <v>1627</v>
      </c>
      <c r="N406">
        <v>1</v>
      </c>
      <c r="O406">
        <v>10.833</v>
      </c>
      <c r="P406">
        <v>17.797000000000001</v>
      </c>
      <c r="Q406">
        <v>24.056999999999999</v>
      </c>
      <c r="R406">
        <v>30.388999999999999</v>
      </c>
      <c r="S406">
        <v>36.719000000000001</v>
      </c>
      <c r="T406">
        <v>43.265999999999998</v>
      </c>
    </row>
    <row r="407" spans="1:20">
      <c r="A407" s="55" t="s">
        <v>281</v>
      </c>
      <c r="B407" s="55">
        <v>2019</v>
      </c>
      <c r="C407" s="62">
        <v>43523</v>
      </c>
      <c r="D407" s="55" t="s">
        <v>20</v>
      </c>
      <c r="E407" s="50" t="s">
        <v>91</v>
      </c>
      <c r="F407" s="46">
        <v>1</v>
      </c>
      <c r="G407" t="s">
        <v>46</v>
      </c>
      <c r="H407" s="71" t="s">
        <v>782</v>
      </c>
      <c r="I407" s="71" t="s">
        <v>202</v>
      </c>
      <c r="J407" s="71" t="s">
        <v>167</v>
      </c>
      <c r="N407">
        <v>2</v>
      </c>
      <c r="O407">
        <v>10.872999999999999</v>
      </c>
      <c r="P407">
        <v>17.695</v>
      </c>
      <c r="Q407">
        <v>23.904</v>
      </c>
      <c r="R407">
        <v>30.087</v>
      </c>
      <c r="S407">
        <v>36.780999999999999</v>
      </c>
      <c r="T407">
        <v>43.747999999999998</v>
      </c>
    </row>
    <row r="408" spans="1:20">
      <c r="A408" s="4" t="s">
        <v>281</v>
      </c>
      <c r="B408" s="4">
        <v>2019</v>
      </c>
      <c r="C408" s="62">
        <v>43523</v>
      </c>
      <c r="D408" s="4" t="s">
        <v>20</v>
      </c>
      <c r="E408" s="50" t="s">
        <v>91</v>
      </c>
      <c r="F408" s="46">
        <v>2</v>
      </c>
      <c r="G408" t="s">
        <v>198</v>
      </c>
      <c r="H408" s="71" t="s">
        <v>801</v>
      </c>
      <c r="I408" s="71" t="s">
        <v>197</v>
      </c>
      <c r="J408" s="71" t="s">
        <v>239</v>
      </c>
      <c r="N408">
        <v>1</v>
      </c>
      <c r="O408">
        <v>10.964</v>
      </c>
      <c r="P408">
        <v>17.829999999999998</v>
      </c>
      <c r="Q408">
        <v>24.082999999999998</v>
      </c>
      <c r="R408">
        <v>30.431999999999999</v>
      </c>
      <c r="S408">
        <v>36.896000000000001</v>
      </c>
      <c r="T408">
        <v>43.546999999999997</v>
      </c>
    </row>
    <row r="409" spans="1:20">
      <c r="A409" s="55" t="s">
        <v>281</v>
      </c>
      <c r="B409" s="55">
        <v>2019</v>
      </c>
      <c r="C409" s="62">
        <v>43523</v>
      </c>
      <c r="D409" s="55" t="s">
        <v>20</v>
      </c>
      <c r="E409" s="50" t="s">
        <v>91</v>
      </c>
      <c r="F409" s="46">
        <v>2</v>
      </c>
      <c r="G409" t="s">
        <v>35</v>
      </c>
      <c r="H409" s="71" t="s">
        <v>1635</v>
      </c>
      <c r="I409" s="71" t="s">
        <v>129</v>
      </c>
      <c r="J409" s="71" t="s">
        <v>220</v>
      </c>
      <c r="N409">
        <v>2</v>
      </c>
      <c r="O409">
        <v>10.523999999999999</v>
      </c>
      <c r="P409">
        <v>17.277999999999999</v>
      </c>
      <c r="Q409">
        <v>23.846</v>
      </c>
      <c r="R409">
        <v>30.332999999999998</v>
      </c>
      <c r="S409">
        <v>37.124000000000002</v>
      </c>
      <c r="T409">
        <v>43.997</v>
      </c>
    </row>
    <row r="410" spans="1:20">
      <c r="A410" s="4" t="s">
        <v>281</v>
      </c>
      <c r="B410" s="4">
        <v>2019</v>
      </c>
      <c r="C410" s="62">
        <v>43523</v>
      </c>
      <c r="D410" s="4" t="s">
        <v>20</v>
      </c>
      <c r="E410" s="50" t="s">
        <v>91</v>
      </c>
      <c r="F410" s="47">
        <v>3</v>
      </c>
      <c r="G410" t="s">
        <v>27</v>
      </c>
      <c r="H410" s="71" t="s">
        <v>1640</v>
      </c>
      <c r="I410" s="71" t="s">
        <v>3051</v>
      </c>
      <c r="J410" s="71" t="s">
        <v>755</v>
      </c>
      <c r="N410">
        <v>1</v>
      </c>
      <c r="O410">
        <v>10.662000000000001</v>
      </c>
      <c r="P410">
        <v>17.347000000000001</v>
      </c>
      <c r="Q410">
        <v>23.696000000000002</v>
      </c>
      <c r="R410">
        <v>30.027000000000001</v>
      </c>
      <c r="S410">
        <v>36.466000000000001</v>
      </c>
      <c r="T410">
        <v>43.085999999999999</v>
      </c>
    </row>
    <row r="411" spans="1:20">
      <c r="A411" s="4" t="s">
        <v>281</v>
      </c>
      <c r="B411" s="4">
        <v>2019</v>
      </c>
      <c r="C411" s="5">
        <v>43523</v>
      </c>
      <c r="D411" s="4" t="s">
        <v>20</v>
      </c>
      <c r="E411" s="68" t="s">
        <v>91</v>
      </c>
      <c r="F411" s="47">
        <v>3</v>
      </c>
      <c r="G411" t="s">
        <v>102</v>
      </c>
      <c r="H411" s="71" t="s">
        <v>101</v>
      </c>
      <c r="I411" s="71" t="s">
        <v>242</v>
      </c>
      <c r="J411" s="71" t="s">
        <v>265</v>
      </c>
      <c r="N411">
        <v>2</v>
      </c>
      <c r="O411">
        <v>10.747999999999999</v>
      </c>
      <c r="P411">
        <v>17.524999999999999</v>
      </c>
      <c r="Q411">
        <v>23.757999999999999</v>
      </c>
      <c r="R411">
        <v>30.242999999999999</v>
      </c>
      <c r="S411">
        <v>36.790999999999997</v>
      </c>
      <c r="T411">
        <v>43.518000000000001</v>
      </c>
    </row>
    <row r="412" spans="1:20">
      <c r="A412" s="4" t="s">
        <v>281</v>
      </c>
      <c r="B412" s="4">
        <v>2019</v>
      </c>
      <c r="C412" s="5">
        <v>43523</v>
      </c>
      <c r="D412" s="4" t="s">
        <v>20</v>
      </c>
      <c r="E412" s="68" t="s">
        <v>91</v>
      </c>
      <c r="F412" s="47">
        <v>4</v>
      </c>
      <c r="G412" t="s">
        <v>23</v>
      </c>
      <c r="H412" s="71" t="s">
        <v>1634</v>
      </c>
      <c r="I412" s="71" t="s">
        <v>92</v>
      </c>
      <c r="J412" s="71" t="s">
        <v>2319</v>
      </c>
      <c r="N412">
        <v>1</v>
      </c>
      <c r="O412">
        <v>10.528</v>
      </c>
      <c r="P412">
        <v>17.152000000000001</v>
      </c>
      <c r="Q412">
        <v>23.27</v>
      </c>
      <c r="R412">
        <v>29.366</v>
      </c>
      <c r="S412">
        <v>35.707999999999998</v>
      </c>
      <c r="T412">
        <v>42.436</v>
      </c>
    </row>
    <row r="413" spans="1:20">
      <c r="A413" s="4" t="s">
        <v>281</v>
      </c>
      <c r="B413" s="4">
        <v>2019</v>
      </c>
      <c r="C413" s="5">
        <v>43523</v>
      </c>
      <c r="D413" s="4" t="s">
        <v>20</v>
      </c>
      <c r="E413" s="68" t="s">
        <v>91</v>
      </c>
      <c r="F413" s="47">
        <v>4</v>
      </c>
      <c r="G413" t="s">
        <v>113</v>
      </c>
      <c r="H413" s="71" t="s">
        <v>112</v>
      </c>
      <c r="I413" s="71" t="s">
        <v>192</v>
      </c>
      <c r="J413" s="71" t="s">
        <v>311</v>
      </c>
      <c r="N413">
        <v>2</v>
      </c>
      <c r="O413">
        <v>10.585000000000001</v>
      </c>
      <c r="P413">
        <v>17.129000000000001</v>
      </c>
      <c r="Q413">
        <v>23.55</v>
      </c>
      <c r="R413">
        <v>29.997</v>
      </c>
      <c r="S413">
        <v>36.557000000000002</v>
      </c>
      <c r="T413">
        <v>43.33</v>
      </c>
    </row>
    <row r="414" spans="1:20">
      <c r="A414" s="4" t="s">
        <v>281</v>
      </c>
      <c r="B414" s="4">
        <v>2019</v>
      </c>
      <c r="C414" s="5">
        <v>43523</v>
      </c>
      <c r="D414" s="4" t="s">
        <v>20</v>
      </c>
      <c r="E414" s="68" t="s">
        <v>64</v>
      </c>
      <c r="F414" s="47" t="s">
        <v>541</v>
      </c>
      <c r="G414" t="s">
        <v>23</v>
      </c>
      <c r="H414" t="s">
        <v>22</v>
      </c>
      <c r="I414" t="s">
        <v>92</v>
      </c>
      <c r="J414" t="s">
        <v>3049</v>
      </c>
      <c r="N414">
        <v>1</v>
      </c>
      <c r="O414">
        <v>10.494999999999999</v>
      </c>
      <c r="P414">
        <v>17.116</v>
      </c>
      <c r="Q414">
        <v>23.199000000000002</v>
      </c>
      <c r="R414">
        <v>29.288</v>
      </c>
      <c r="S414">
        <v>35.487000000000002</v>
      </c>
      <c r="T414">
        <v>41.923000000000002</v>
      </c>
    </row>
    <row r="415" spans="1:20">
      <c r="A415" s="4" t="s">
        <v>281</v>
      </c>
      <c r="B415" s="4">
        <v>2019</v>
      </c>
      <c r="C415" s="5">
        <v>43523</v>
      </c>
      <c r="D415" s="4" t="s">
        <v>20</v>
      </c>
      <c r="E415" s="68" t="s">
        <v>64</v>
      </c>
      <c r="F415" s="47" t="s">
        <v>541</v>
      </c>
      <c r="G415" t="s">
        <v>27</v>
      </c>
      <c r="H415" t="s">
        <v>1640</v>
      </c>
      <c r="I415" t="s">
        <v>48</v>
      </c>
      <c r="J415" t="s">
        <v>755</v>
      </c>
      <c r="N415">
        <v>2</v>
      </c>
      <c r="O415">
        <v>10.726000000000001</v>
      </c>
      <c r="P415">
        <v>17.399000000000001</v>
      </c>
      <c r="Q415">
        <v>23.741</v>
      </c>
      <c r="R415">
        <v>30.021000000000001</v>
      </c>
      <c r="S415">
        <v>36.371000000000002</v>
      </c>
      <c r="T415">
        <v>42.889000000000003</v>
      </c>
    </row>
    <row r="416" spans="1:20">
      <c r="A416" s="4" t="s">
        <v>281</v>
      </c>
      <c r="B416" s="4">
        <v>2019</v>
      </c>
      <c r="C416" s="5">
        <v>43523</v>
      </c>
      <c r="D416" s="4" t="s">
        <v>20</v>
      </c>
      <c r="E416" s="68" t="s">
        <v>64</v>
      </c>
      <c r="F416" s="47" t="s">
        <v>542</v>
      </c>
      <c r="G416" t="s">
        <v>198</v>
      </c>
      <c r="H416" t="s">
        <v>197</v>
      </c>
      <c r="I416" t="s">
        <v>801</v>
      </c>
      <c r="J416" t="s">
        <v>239</v>
      </c>
      <c r="N416">
        <v>3</v>
      </c>
      <c r="O416">
        <v>10.897</v>
      </c>
      <c r="P416">
        <v>17.71</v>
      </c>
      <c r="Q416">
        <v>23.896000000000001</v>
      </c>
      <c r="R416">
        <v>30.196999999999999</v>
      </c>
      <c r="S416">
        <v>36.531999999999996</v>
      </c>
      <c r="T416">
        <v>43.115000000000002</v>
      </c>
    </row>
    <row r="417" spans="1:20">
      <c r="A417" s="4" t="s">
        <v>281</v>
      </c>
      <c r="B417" s="4">
        <v>2019</v>
      </c>
      <c r="C417" s="5">
        <v>43523</v>
      </c>
      <c r="D417" s="4" t="s">
        <v>20</v>
      </c>
      <c r="E417" s="68" t="s">
        <v>64</v>
      </c>
      <c r="F417" s="47" t="s">
        <v>542</v>
      </c>
      <c r="G417" t="s">
        <v>29</v>
      </c>
      <c r="H417" t="s">
        <v>1679</v>
      </c>
      <c r="I417" t="s">
        <v>1633</v>
      </c>
      <c r="J417" t="s">
        <v>1627</v>
      </c>
      <c r="N417">
        <v>4</v>
      </c>
      <c r="O417">
        <v>10.866</v>
      </c>
      <c r="P417">
        <v>17.835999999999999</v>
      </c>
      <c r="Q417">
        <v>24.134</v>
      </c>
      <c r="R417">
        <v>30.48</v>
      </c>
      <c r="S417">
        <v>36.820999999999998</v>
      </c>
      <c r="T417">
        <v>43.293999999999997</v>
      </c>
    </row>
    <row r="418" spans="1:20">
      <c r="A418" s="4" t="s">
        <v>226</v>
      </c>
      <c r="B418" s="4">
        <v>2019</v>
      </c>
      <c r="C418" s="5">
        <v>43490</v>
      </c>
      <c r="D418" s="4" t="s">
        <v>66</v>
      </c>
      <c r="E418" s="68" t="s">
        <v>21</v>
      </c>
      <c r="F418" s="64" t="s">
        <v>21</v>
      </c>
      <c r="G418" t="s">
        <v>102</v>
      </c>
      <c r="H418" t="s">
        <v>101</v>
      </c>
      <c r="I418" t="s">
        <v>231</v>
      </c>
      <c r="J418" t="s">
        <v>205</v>
      </c>
      <c r="N418">
        <v>1</v>
      </c>
      <c r="O418">
        <v>10.821</v>
      </c>
      <c r="P418">
        <v>17.597000000000001</v>
      </c>
      <c r="Q418">
        <v>24.106000000000002</v>
      </c>
      <c r="R418">
        <v>30.687000000000001</v>
      </c>
      <c r="S418">
        <v>37.384999999999998</v>
      </c>
      <c r="T418">
        <v>44.343000000000004</v>
      </c>
    </row>
    <row r="419" spans="1:20">
      <c r="A419" s="4" t="s">
        <v>226</v>
      </c>
      <c r="B419" s="4">
        <v>2019</v>
      </c>
      <c r="C419" s="5">
        <v>43490</v>
      </c>
      <c r="D419" s="4" t="s">
        <v>66</v>
      </c>
      <c r="E419" s="68" t="s">
        <v>21</v>
      </c>
      <c r="F419" s="64" t="s">
        <v>21</v>
      </c>
      <c r="G419" t="s">
        <v>31</v>
      </c>
      <c r="H419" t="s">
        <v>254</v>
      </c>
      <c r="I419" t="s">
        <v>193</v>
      </c>
      <c r="J419" t="s">
        <v>257</v>
      </c>
      <c r="N419">
        <v>2</v>
      </c>
      <c r="O419">
        <v>10.972</v>
      </c>
      <c r="P419">
        <v>17.84</v>
      </c>
      <c r="Q419">
        <v>24.312999999999999</v>
      </c>
      <c r="R419">
        <v>30.962</v>
      </c>
      <c r="S419">
        <v>37.603999999999999</v>
      </c>
      <c r="T419">
        <v>44.494999999999997</v>
      </c>
    </row>
    <row r="420" spans="1:20">
      <c r="A420" s="4" t="s">
        <v>226</v>
      </c>
      <c r="B420" s="4">
        <v>2019</v>
      </c>
      <c r="C420" s="5">
        <v>43490</v>
      </c>
      <c r="D420" s="4" t="s">
        <v>66</v>
      </c>
      <c r="E420" s="68" t="s">
        <v>21</v>
      </c>
      <c r="F420" s="64" t="s">
        <v>21</v>
      </c>
      <c r="G420" t="s">
        <v>198</v>
      </c>
      <c r="H420" t="s">
        <v>801</v>
      </c>
      <c r="I420" t="s">
        <v>239</v>
      </c>
      <c r="J420" t="s">
        <v>209</v>
      </c>
      <c r="N420">
        <v>3</v>
      </c>
      <c r="O420">
        <v>10.942</v>
      </c>
      <c r="P420">
        <v>17.818999999999999</v>
      </c>
      <c r="Q420">
        <v>24.224</v>
      </c>
      <c r="R420">
        <v>30.721</v>
      </c>
      <c r="S420">
        <v>37.468000000000004</v>
      </c>
      <c r="T420">
        <v>44.509</v>
      </c>
    </row>
    <row r="421" spans="1:20">
      <c r="A421" s="4" t="s">
        <v>226</v>
      </c>
      <c r="B421" s="4">
        <v>2019</v>
      </c>
      <c r="C421" s="5">
        <v>43490</v>
      </c>
      <c r="D421" s="4" t="s">
        <v>66</v>
      </c>
      <c r="E421" s="68" t="s">
        <v>21</v>
      </c>
      <c r="F421" s="64" t="s">
        <v>21</v>
      </c>
      <c r="G421" t="s">
        <v>46</v>
      </c>
      <c r="H421" t="s">
        <v>839</v>
      </c>
      <c r="I421" t="s">
        <v>782</v>
      </c>
      <c r="J421" t="s">
        <v>45</v>
      </c>
      <c r="N421">
        <v>4</v>
      </c>
      <c r="O421">
        <v>11.009</v>
      </c>
      <c r="P421">
        <v>17.922999999999998</v>
      </c>
      <c r="Q421">
        <v>24.303999999999998</v>
      </c>
      <c r="R421">
        <v>30.902000000000001</v>
      </c>
      <c r="S421">
        <v>37.616999999999997</v>
      </c>
      <c r="T421">
        <v>44.552999999999997</v>
      </c>
    </row>
    <row r="422" spans="1:20">
      <c r="A422" s="4" t="s">
        <v>226</v>
      </c>
      <c r="B422" s="4">
        <v>2019</v>
      </c>
      <c r="C422" s="5">
        <v>43490</v>
      </c>
      <c r="D422" s="4" t="s">
        <v>66</v>
      </c>
      <c r="E422" s="68" t="s">
        <v>21</v>
      </c>
      <c r="F422" s="64" t="s">
        <v>21</v>
      </c>
      <c r="G422" t="s">
        <v>42</v>
      </c>
      <c r="H422" t="s">
        <v>213</v>
      </c>
      <c r="I422" t="s">
        <v>1629</v>
      </c>
      <c r="J422" t="s">
        <v>41</v>
      </c>
      <c r="N422">
        <v>5</v>
      </c>
      <c r="O422">
        <v>11.07</v>
      </c>
      <c r="P422">
        <v>17.981999999999999</v>
      </c>
      <c r="Q422">
        <v>24.448</v>
      </c>
      <c r="R422">
        <v>31.053000000000001</v>
      </c>
      <c r="S422">
        <v>37.665999999999997</v>
      </c>
      <c r="T422">
        <v>44.585000000000001</v>
      </c>
    </row>
    <row r="423" spans="1:20">
      <c r="A423" s="4" t="s">
        <v>226</v>
      </c>
      <c r="B423" s="4">
        <v>2019</v>
      </c>
      <c r="C423" s="5">
        <v>43490</v>
      </c>
      <c r="D423" s="4" t="s">
        <v>66</v>
      </c>
      <c r="E423" s="68" t="s">
        <v>21</v>
      </c>
      <c r="F423" s="64" t="s">
        <v>21</v>
      </c>
      <c r="G423" t="s">
        <v>104</v>
      </c>
      <c r="H423" t="s">
        <v>312</v>
      </c>
      <c r="I423" t="s">
        <v>128</v>
      </c>
      <c r="J423" t="s">
        <v>103</v>
      </c>
      <c r="N423">
        <v>6</v>
      </c>
      <c r="O423">
        <v>10.654999999999999</v>
      </c>
      <c r="P423">
        <v>17.212</v>
      </c>
      <c r="Q423">
        <v>23.981999999999999</v>
      </c>
      <c r="R423">
        <v>30.510999999999999</v>
      </c>
      <c r="S423">
        <v>37.362000000000002</v>
      </c>
      <c r="T423">
        <v>44.588999999999999</v>
      </c>
    </row>
    <row r="424" spans="1:20">
      <c r="A424" s="4" t="s">
        <v>226</v>
      </c>
      <c r="B424" s="4">
        <v>2019</v>
      </c>
      <c r="C424" s="5">
        <v>43490</v>
      </c>
      <c r="D424" s="4" t="s">
        <v>66</v>
      </c>
      <c r="E424" s="68" t="s">
        <v>21</v>
      </c>
      <c r="F424" s="68" t="s">
        <v>21</v>
      </c>
      <c r="G424" t="s">
        <v>35</v>
      </c>
      <c r="H424" t="s">
        <v>241</v>
      </c>
      <c r="I424" t="s">
        <v>248</v>
      </c>
      <c r="J424" t="s">
        <v>247</v>
      </c>
      <c r="N424">
        <v>7</v>
      </c>
      <c r="O424">
        <v>11.276</v>
      </c>
      <c r="P424">
        <v>18.196999999999999</v>
      </c>
      <c r="Q424">
        <v>24.699000000000002</v>
      </c>
      <c r="R424">
        <v>31.227</v>
      </c>
      <c r="S424">
        <v>37.835999999999999</v>
      </c>
      <c r="T424">
        <v>44.715000000000003</v>
      </c>
    </row>
    <row r="425" spans="1:20">
      <c r="A425" s="4" t="s">
        <v>226</v>
      </c>
      <c r="B425" s="4">
        <v>2019</v>
      </c>
      <c r="C425" s="5">
        <v>43490</v>
      </c>
      <c r="D425" s="4" t="s">
        <v>66</v>
      </c>
      <c r="E425" s="68" t="s">
        <v>21</v>
      </c>
      <c r="F425" s="68" t="s">
        <v>21</v>
      </c>
      <c r="G425" t="s">
        <v>188</v>
      </c>
      <c r="H425" t="s">
        <v>2317</v>
      </c>
      <c r="I425" t="s">
        <v>187</v>
      </c>
      <c r="J425" t="s">
        <v>210</v>
      </c>
      <c r="N425">
        <v>8</v>
      </c>
      <c r="O425">
        <v>10.974</v>
      </c>
      <c r="P425">
        <v>17.956</v>
      </c>
      <c r="Q425">
        <v>24.484000000000002</v>
      </c>
      <c r="R425">
        <v>31.167999999999999</v>
      </c>
      <c r="S425">
        <v>37.771999999999998</v>
      </c>
      <c r="T425">
        <v>44.75</v>
      </c>
    </row>
    <row r="426" spans="1:20">
      <c r="A426" s="4" t="s">
        <v>226</v>
      </c>
      <c r="B426" s="4">
        <v>2019</v>
      </c>
      <c r="C426" s="5">
        <v>43490</v>
      </c>
      <c r="D426" s="4" t="s">
        <v>66</v>
      </c>
      <c r="E426" s="68" t="s">
        <v>21</v>
      </c>
      <c r="F426" s="68" t="s">
        <v>21</v>
      </c>
      <c r="G426" t="s">
        <v>39</v>
      </c>
      <c r="H426" t="s">
        <v>552</v>
      </c>
      <c r="I426" t="s">
        <v>105</v>
      </c>
      <c r="J426" t="s">
        <v>427</v>
      </c>
      <c r="N426">
        <v>9</v>
      </c>
      <c r="O426">
        <v>10.781000000000001</v>
      </c>
      <c r="P426">
        <v>17.645</v>
      </c>
      <c r="Q426">
        <v>24.117000000000001</v>
      </c>
      <c r="R426">
        <v>30.844999999999999</v>
      </c>
      <c r="S426">
        <v>37.656999999999996</v>
      </c>
      <c r="T426">
        <v>44.764000000000003</v>
      </c>
    </row>
    <row r="427" spans="1:20">
      <c r="A427" s="4" t="s">
        <v>226</v>
      </c>
      <c r="B427" s="4">
        <v>2019</v>
      </c>
      <c r="C427" s="5">
        <v>43490</v>
      </c>
      <c r="D427" s="4" t="s">
        <v>66</v>
      </c>
      <c r="E427" s="68" t="s">
        <v>21</v>
      </c>
      <c r="F427" s="68" t="s">
        <v>21</v>
      </c>
      <c r="G427" t="s">
        <v>29</v>
      </c>
      <c r="H427" t="s">
        <v>1725</v>
      </c>
      <c r="I427" t="s">
        <v>1678</v>
      </c>
      <c r="J427" t="s">
        <v>40</v>
      </c>
      <c r="N427">
        <v>10</v>
      </c>
      <c r="O427">
        <v>11.074</v>
      </c>
      <c r="P427">
        <v>18.004999999999999</v>
      </c>
      <c r="Q427">
        <v>24.646999999999998</v>
      </c>
      <c r="R427">
        <v>31.463000000000001</v>
      </c>
      <c r="S427">
        <v>38.167000000000002</v>
      </c>
      <c r="T427">
        <v>44.982999999999997</v>
      </c>
    </row>
    <row r="428" spans="1:20">
      <c r="A428" s="4" t="s">
        <v>226</v>
      </c>
      <c r="B428" s="4">
        <v>2019</v>
      </c>
      <c r="C428" s="5">
        <v>43490</v>
      </c>
      <c r="D428" s="4" t="s">
        <v>66</v>
      </c>
      <c r="E428" s="68" t="s">
        <v>21</v>
      </c>
      <c r="F428" s="68" t="s">
        <v>21</v>
      </c>
      <c r="G428" t="s">
        <v>3089</v>
      </c>
      <c r="H428" t="s">
        <v>3085</v>
      </c>
      <c r="I428" t="s">
        <v>701</v>
      </c>
      <c r="J428" t="s">
        <v>3086</v>
      </c>
      <c r="N428">
        <v>11</v>
      </c>
      <c r="O428">
        <v>11.042999999999999</v>
      </c>
      <c r="P428">
        <v>18.050999999999998</v>
      </c>
      <c r="Q428">
        <v>24.565000000000001</v>
      </c>
      <c r="R428">
        <v>31.266999999999999</v>
      </c>
      <c r="S428">
        <v>38.076999999999998</v>
      </c>
      <c r="T428">
        <v>45.030999999999999</v>
      </c>
    </row>
    <row r="429" spans="1:20">
      <c r="A429" s="4" t="s">
        <v>226</v>
      </c>
      <c r="B429" s="4">
        <v>2019</v>
      </c>
      <c r="C429" s="5">
        <v>43490</v>
      </c>
      <c r="D429" s="4" t="s">
        <v>66</v>
      </c>
      <c r="E429" s="68" t="s">
        <v>21</v>
      </c>
      <c r="F429" s="68" t="s">
        <v>21</v>
      </c>
      <c r="G429" t="s">
        <v>58</v>
      </c>
      <c r="H429" t="s">
        <v>1641</v>
      </c>
      <c r="I429" t="s">
        <v>110</v>
      </c>
      <c r="J429" t="s">
        <v>208</v>
      </c>
      <c r="N429">
        <v>12</v>
      </c>
      <c r="O429">
        <v>11.031000000000001</v>
      </c>
      <c r="P429">
        <v>17.875</v>
      </c>
      <c r="Q429">
        <v>24.666</v>
      </c>
      <c r="R429">
        <v>31.402000000000001</v>
      </c>
      <c r="S429">
        <v>38.195999999999998</v>
      </c>
      <c r="T429">
        <v>45.286999999999999</v>
      </c>
    </row>
    <row r="430" spans="1:20">
      <c r="A430" s="4" t="s">
        <v>226</v>
      </c>
      <c r="B430" s="4">
        <v>2019</v>
      </c>
      <c r="C430" s="5">
        <v>43490</v>
      </c>
      <c r="D430" s="4" t="s">
        <v>66</v>
      </c>
      <c r="E430" s="68" t="s">
        <v>21</v>
      </c>
      <c r="F430" s="68" t="s">
        <v>21</v>
      </c>
      <c r="G430" t="s">
        <v>1276</v>
      </c>
      <c r="H430" t="s">
        <v>1302</v>
      </c>
      <c r="I430" t="s">
        <v>3087</v>
      </c>
      <c r="J430" t="s">
        <v>1275</v>
      </c>
      <c r="N430">
        <v>13</v>
      </c>
      <c r="O430">
        <v>10.885999999999999</v>
      </c>
      <c r="P430">
        <v>17.853999999999999</v>
      </c>
      <c r="Q430">
        <v>24.423999999999999</v>
      </c>
      <c r="R430">
        <v>31.161000000000001</v>
      </c>
      <c r="S430">
        <v>38.033000000000001</v>
      </c>
      <c r="T430">
        <v>45.314999999999998</v>
      </c>
    </row>
    <row r="431" spans="1:20">
      <c r="A431" s="4" t="s">
        <v>226</v>
      </c>
      <c r="B431" s="4">
        <v>2019</v>
      </c>
      <c r="C431" s="5">
        <v>43490</v>
      </c>
      <c r="D431" s="4" t="s">
        <v>66</v>
      </c>
      <c r="E431" s="68" t="s">
        <v>21</v>
      </c>
      <c r="F431" s="68" t="s">
        <v>21</v>
      </c>
      <c r="G431" t="s">
        <v>3090</v>
      </c>
      <c r="H431" t="s">
        <v>1691</v>
      </c>
      <c r="I431" t="s">
        <v>3088</v>
      </c>
      <c r="J431" t="s">
        <v>49</v>
      </c>
      <c r="N431">
        <v>14</v>
      </c>
      <c r="O431">
        <v>11.026</v>
      </c>
      <c r="P431">
        <v>17.914000000000001</v>
      </c>
      <c r="Q431">
        <v>25.109000000000002</v>
      </c>
      <c r="R431">
        <v>32.075000000000003</v>
      </c>
      <c r="S431">
        <v>38.862000000000002</v>
      </c>
      <c r="T431">
        <v>45.8</v>
      </c>
    </row>
    <row r="432" spans="1:20">
      <c r="A432" s="4" t="s">
        <v>226</v>
      </c>
      <c r="B432" s="4">
        <v>2019</v>
      </c>
      <c r="C432" s="5">
        <v>43490</v>
      </c>
      <c r="D432" s="4" t="s">
        <v>66</v>
      </c>
      <c r="E432" s="68" t="s">
        <v>91</v>
      </c>
      <c r="F432">
        <v>1</v>
      </c>
      <c r="G432" t="s">
        <v>46</v>
      </c>
      <c r="H432" t="s">
        <v>839</v>
      </c>
      <c r="I432" t="s">
        <v>782</v>
      </c>
      <c r="J432" t="s">
        <v>45</v>
      </c>
      <c r="N432">
        <v>1</v>
      </c>
      <c r="O432">
        <v>10.87</v>
      </c>
      <c r="P432">
        <v>17.779</v>
      </c>
      <c r="Q432">
        <v>24.152999999999999</v>
      </c>
      <c r="R432">
        <v>30.677</v>
      </c>
      <c r="S432">
        <v>37.290999999999997</v>
      </c>
      <c r="T432">
        <v>44.137999999999998</v>
      </c>
    </row>
    <row r="433" spans="1:20">
      <c r="A433" s="4" t="s">
        <v>226</v>
      </c>
      <c r="B433" s="4">
        <v>2019</v>
      </c>
      <c r="C433" s="5">
        <v>43490</v>
      </c>
      <c r="D433" s="4" t="s">
        <v>66</v>
      </c>
      <c r="E433" s="68" t="s">
        <v>91</v>
      </c>
      <c r="F433" s="47">
        <v>1</v>
      </c>
      <c r="G433" t="s">
        <v>42</v>
      </c>
      <c r="H433" t="s">
        <v>213</v>
      </c>
      <c r="I433" t="s">
        <v>1629</v>
      </c>
      <c r="J433" t="s">
        <v>41</v>
      </c>
      <c r="N433">
        <v>2</v>
      </c>
      <c r="O433">
        <v>11.005000000000001</v>
      </c>
      <c r="P433">
        <v>17.920000000000002</v>
      </c>
      <c r="Q433">
        <v>24.324999999999999</v>
      </c>
      <c r="R433">
        <v>30.852</v>
      </c>
      <c r="S433">
        <v>37.494999999999997</v>
      </c>
      <c r="T433">
        <v>44.418999999999997</v>
      </c>
    </row>
    <row r="434" spans="1:20">
      <c r="A434" s="4" t="s">
        <v>226</v>
      </c>
      <c r="B434" s="4">
        <v>2019</v>
      </c>
      <c r="C434" s="5">
        <v>43490</v>
      </c>
      <c r="D434" s="4" t="s">
        <v>66</v>
      </c>
      <c r="E434" s="68" t="s">
        <v>91</v>
      </c>
      <c r="F434">
        <v>2</v>
      </c>
      <c r="G434" t="s">
        <v>104</v>
      </c>
      <c r="H434" t="s">
        <v>312</v>
      </c>
      <c r="I434" t="s">
        <v>128</v>
      </c>
      <c r="J434" t="s">
        <v>103</v>
      </c>
      <c r="N434">
        <v>1</v>
      </c>
      <c r="O434">
        <v>10.673999999999999</v>
      </c>
      <c r="P434">
        <v>17.22</v>
      </c>
      <c r="Q434">
        <v>23.815999999999999</v>
      </c>
      <c r="R434">
        <v>30.332999999999998</v>
      </c>
      <c r="S434">
        <v>37.076000000000001</v>
      </c>
      <c r="T434">
        <v>44.273000000000003</v>
      </c>
    </row>
    <row r="435" spans="1:20">
      <c r="A435" s="4" t="s">
        <v>226</v>
      </c>
      <c r="B435" s="4">
        <v>2019</v>
      </c>
      <c r="C435" s="5">
        <v>43490</v>
      </c>
      <c r="D435" s="4" t="s">
        <v>66</v>
      </c>
      <c r="E435" s="68" t="s">
        <v>91</v>
      </c>
      <c r="F435" s="47">
        <v>2</v>
      </c>
      <c r="G435" t="s">
        <v>198</v>
      </c>
      <c r="H435" t="s">
        <v>801</v>
      </c>
      <c r="I435" t="s">
        <v>239</v>
      </c>
      <c r="J435" t="s">
        <v>209</v>
      </c>
      <c r="N435">
        <v>2</v>
      </c>
      <c r="O435">
        <v>10.925000000000001</v>
      </c>
      <c r="P435">
        <v>17.79</v>
      </c>
      <c r="Q435">
        <v>24.122</v>
      </c>
      <c r="R435">
        <v>30.603000000000002</v>
      </c>
      <c r="S435">
        <v>37.476999999999997</v>
      </c>
      <c r="T435">
        <v>44.588999999999999</v>
      </c>
    </row>
    <row r="436" spans="1:20">
      <c r="A436" s="4" t="s">
        <v>226</v>
      </c>
      <c r="B436" s="4">
        <v>2019</v>
      </c>
      <c r="C436" s="5">
        <v>43490</v>
      </c>
      <c r="D436" s="4" t="s">
        <v>66</v>
      </c>
      <c r="E436" s="68" t="s">
        <v>91</v>
      </c>
      <c r="F436">
        <v>3</v>
      </c>
      <c r="G436" t="s">
        <v>31</v>
      </c>
      <c r="H436" t="s">
        <v>254</v>
      </c>
      <c r="I436" t="s">
        <v>193</v>
      </c>
      <c r="J436" t="s">
        <v>257</v>
      </c>
      <c r="N436">
        <v>1</v>
      </c>
      <c r="O436">
        <v>10.891999999999999</v>
      </c>
      <c r="P436">
        <v>17.733000000000001</v>
      </c>
      <c r="Q436">
        <v>24.14</v>
      </c>
      <c r="R436">
        <v>30.652999999999999</v>
      </c>
      <c r="S436">
        <v>37.201000000000001</v>
      </c>
      <c r="T436">
        <v>44.054000000000002</v>
      </c>
    </row>
    <row r="437" spans="1:20">
      <c r="A437" s="4" t="s">
        <v>226</v>
      </c>
      <c r="B437" s="4">
        <v>2019</v>
      </c>
      <c r="C437" s="5">
        <v>43490</v>
      </c>
      <c r="D437" s="4" t="s">
        <v>66</v>
      </c>
      <c r="E437" s="68" t="s">
        <v>91</v>
      </c>
      <c r="F437">
        <v>3</v>
      </c>
      <c r="G437" t="s">
        <v>35</v>
      </c>
      <c r="H437" t="s">
        <v>241</v>
      </c>
      <c r="I437" t="s">
        <v>248</v>
      </c>
      <c r="J437" t="s">
        <v>247</v>
      </c>
      <c r="N437">
        <v>2</v>
      </c>
      <c r="O437">
        <v>11.095000000000001</v>
      </c>
      <c r="P437">
        <v>17.981000000000002</v>
      </c>
      <c r="Q437">
        <v>24.422000000000001</v>
      </c>
      <c r="R437">
        <v>30.905999999999999</v>
      </c>
      <c r="S437">
        <v>37.482999999999997</v>
      </c>
      <c r="T437">
        <v>44.343000000000004</v>
      </c>
    </row>
    <row r="438" spans="1:20">
      <c r="A438" s="4" t="s">
        <v>226</v>
      </c>
      <c r="B438" s="4">
        <v>2019</v>
      </c>
      <c r="C438" s="5">
        <v>43490</v>
      </c>
      <c r="D438" s="4" t="s">
        <v>66</v>
      </c>
      <c r="E438" s="68" t="s">
        <v>91</v>
      </c>
      <c r="F438">
        <v>4</v>
      </c>
      <c r="G438" t="s">
        <v>102</v>
      </c>
      <c r="H438" t="s">
        <v>101</v>
      </c>
      <c r="I438" t="s">
        <v>231</v>
      </c>
      <c r="J438" t="s">
        <v>205</v>
      </c>
      <c r="N438">
        <v>1</v>
      </c>
      <c r="O438">
        <v>10.754</v>
      </c>
      <c r="P438">
        <v>17.512</v>
      </c>
      <c r="Q438">
        <v>24.065999999999999</v>
      </c>
      <c r="R438">
        <v>30.571000000000002</v>
      </c>
      <c r="S438">
        <v>37.067999999999998</v>
      </c>
      <c r="T438">
        <v>43.774000000000001</v>
      </c>
    </row>
    <row r="439" spans="1:20">
      <c r="A439" s="4" t="s">
        <v>226</v>
      </c>
      <c r="B439" s="4">
        <v>2019</v>
      </c>
      <c r="C439" s="5">
        <v>43490</v>
      </c>
      <c r="D439" s="4" t="s">
        <v>66</v>
      </c>
      <c r="E439" s="68" t="s">
        <v>91</v>
      </c>
      <c r="F439">
        <v>4</v>
      </c>
      <c r="G439" t="s">
        <v>188</v>
      </c>
      <c r="H439" t="s">
        <v>2317</v>
      </c>
      <c r="I439" t="s">
        <v>187</v>
      </c>
      <c r="J439" t="s">
        <v>210</v>
      </c>
      <c r="N439">
        <v>2</v>
      </c>
      <c r="O439">
        <v>10.878</v>
      </c>
      <c r="P439">
        <v>17.847000000000001</v>
      </c>
      <c r="Q439">
        <v>24.311</v>
      </c>
      <c r="R439">
        <v>30.934999999999999</v>
      </c>
      <c r="S439">
        <v>37.593000000000004</v>
      </c>
      <c r="T439" t="s">
        <v>536</v>
      </c>
    </row>
    <row r="440" spans="1:20">
      <c r="A440" s="4" t="s">
        <v>226</v>
      </c>
      <c r="B440" s="4">
        <v>2019</v>
      </c>
      <c r="C440" s="5">
        <v>43490</v>
      </c>
      <c r="D440" s="4" t="s">
        <v>66</v>
      </c>
      <c r="E440" s="68" t="s">
        <v>64</v>
      </c>
      <c r="F440" s="70" t="s">
        <v>541</v>
      </c>
      <c r="G440" t="s">
        <v>102</v>
      </c>
      <c r="H440" t="s">
        <v>101</v>
      </c>
      <c r="I440" t="s">
        <v>231</v>
      </c>
      <c r="J440" t="s">
        <v>205</v>
      </c>
      <c r="N440">
        <v>1</v>
      </c>
      <c r="O440">
        <v>10.82</v>
      </c>
      <c r="P440">
        <v>17.513000000000002</v>
      </c>
      <c r="Q440">
        <v>24.140999999999998</v>
      </c>
      <c r="R440">
        <v>30.648</v>
      </c>
      <c r="S440">
        <v>37.076000000000001</v>
      </c>
      <c r="T440">
        <v>43.814999999999998</v>
      </c>
    </row>
    <row r="441" spans="1:20">
      <c r="A441" s="4" t="s">
        <v>226</v>
      </c>
      <c r="B441" s="4">
        <v>2019</v>
      </c>
      <c r="C441" s="5">
        <v>43490</v>
      </c>
      <c r="D441" s="4" t="s">
        <v>66</v>
      </c>
      <c r="E441" s="68" t="s">
        <v>64</v>
      </c>
      <c r="F441" s="70" t="s">
        <v>541</v>
      </c>
      <c r="G441" t="s">
        <v>31</v>
      </c>
      <c r="H441" t="s">
        <v>254</v>
      </c>
      <c r="I441" t="s">
        <v>193</v>
      </c>
      <c r="J441" t="s">
        <v>257</v>
      </c>
      <c r="N441">
        <v>2</v>
      </c>
      <c r="O441">
        <v>10.816000000000001</v>
      </c>
      <c r="P441">
        <v>17.66</v>
      </c>
      <c r="Q441">
        <v>24.341000000000001</v>
      </c>
      <c r="R441">
        <v>30.841000000000001</v>
      </c>
      <c r="S441">
        <v>37.398000000000003</v>
      </c>
      <c r="T441">
        <v>44.148000000000003</v>
      </c>
    </row>
    <row r="442" spans="1:20">
      <c r="A442" s="4" t="s">
        <v>226</v>
      </c>
      <c r="B442" s="4">
        <v>2019</v>
      </c>
      <c r="C442" s="5">
        <v>43490</v>
      </c>
      <c r="D442" s="4" t="s">
        <v>66</v>
      </c>
      <c r="E442" s="68" t="s">
        <v>64</v>
      </c>
      <c r="F442" s="70" t="s">
        <v>542</v>
      </c>
      <c r="G442" t="s">
        <v>46</v>
      </c>
      <c r="H442" t="s">
        <v>839</v>
      </c>
      <c r="I442" t="s">
        <v>782</v>
      </c>
      <c r="J442" t="s">
        <v>45</v>
      </c>
      <c r="N442">
        <v>3</v>
      </c>
      <c r="O442">
        <v>10.875999999999999</v>
      </c>
      <c r="P442">
        <v>17.806999999999999</v>
      </c>
      <c r="Q442">
        <v>24.280999999999999</v>
      </c>
      <c r="R442">
        <v>30.853000000000002</v>
      </c>
      <c r="S442">
        <v>37.420999999999999</v>
      </c>
      <c r="T442">
        <v>44.201999999999998</v>
      </c>
    </row>
    <row r="443" spans="1:20">
      <c r="A443" s="4" t="s">
        <v>226</v>
      </c>
      <c r="B443" s="4">
        <v>2019</v>
      </c>
      <c r="C443" s="5">
        <v>43490</v>
      </c>
      <c r="D443" s="4" t="s">
        <v>66</v>
      </c>
      <c r="E443" s="68" t="s">
        <v>64</v>
      </c>
      <c r="F443" s="70" t="s">
        <v>542</v>
      </c>
      <c r="G443" t="s">
        <v>104</v>
      </c>
      <c r="H443" t="s">
        <v>312</v>
      </c>
      <c r="I443" t="s">
        <v>128</v>
      </c>
      <c r="J443" t="s">
        <v>103</v>
      </c>
      <c r="N443">
        <v>4</v>
      </c>
      <c r="O443">
        <v>10.698</v>
      </c>
      <c r="P443">
        <v>17.218</v>
      </c>
      <c r="Q443">
        <v>23.946999999999999</v>
      </c>
      <c r="R443">
        <v>30.777000000000001</v>
      </c>
      <c r="S443">
        <v>37.515999999999998</v>
      </c>
      <c r="T443">
        <v>44.326000000000001</v>
      </c>
    </row>
    <row r="444" spans="1:20">
      <c r="A444" s="4" t="s">
        <v>225</v>
      </c>
      <c r="B444" s="4">
        <v>2019</v>
      </c>
      <c r="C444" s="5">
        <v>43483</v>
      </c>
      <c r="D444" s="4" t="s">
        <v>66</v>
      </c>
      <c r="E444" t="s">
        <v>21</v>
      </c>
      <c r="F444" s="70" t="s">
        <v>21</v>
      </c>
      <c r="G444" t="s">
        <v>35</v>
      </c>
      <c r="H444" t="s">
        <v>1635</v>
      </c>
      <c r="I444" t="s">
        <v>129</v>
      </c>
      <c r="J444" t="s">
        <v>220</v>
      </c>
      <c r="N444">
        <v>1</v>
      </c>
      <c r="O444">
        <v>10.672000000000001</v>
      </c>
      <c r="P444">
        <v>17.349</v>
      </c>
      <c r="Q444">
        <v>23.545999999999999</v>
      </c>
      <c r="R444">
        <v>29.861999999999998</v>
      </c>
      <c r="S444">
        <v>36.246000000000002</v>
      </c>
      <c r="T444">
        <v>42.942</v>
      </c>
    </row>
    <row r="445" spans="1:20">
      <c r="A445" s="4" t="s">
        <v>225</v>
      </c>
      <c r="B445" s="4">
        <v>2019</v>
      </c>
      <c r="C445" s="5">
        <v>43483</v>
      </c>
      <c r="D445" s="4" t="s">
        <v>66</v>
      </c>
      <c r="E445" t="s">
        <v>21</v>
      </c>
      <c r="F445" s="70" t="s">
        <v>21</v>
      </c>
      <c r="G445" t="s">
        <v>27</v>
      </c>
      <c r="H445" t="s">
        <v>1640</v>
      </c>
      <c r="I445" t="s">
        <v>755</v>
      </c>
      <c r="J445" t="s">
        <v>48</v>
      </c>
      <c r="N445">
        <v>2</v>
      </c>
      <c r="O445">
        <v>10.92</v>
      </c>
      <c r="P445">
        <v>17.725000000000001</v>
      </c>
      <c r="Q445">
        <v>24.117000000000001</v>
      </c>
      <c r="R445">
        <v>30.535</v>
      </c>
      <c r="S445">
        <v>36.997999999999998</v>
      </c>
      <c r="T445">
        <v>43.656999999999996</v>
      </c>
    </row>
    <row r="446" spans="1:20">
      <c r="A446" s="4" t="s">
        <v>225</v>
      </c>
      <c r="B446" s="4">
        <v>2019</v>
      </c>
      <c r="C446" s="5">
        <v>43483</v>
      </c>
      <c r="D446" s="4" t="s">
        <v>66</v>
      </c>
      <c r="E446" t="s">
        <v>21</v>
      </c>
      <c r="F446" s="70" t="s">
        <v>21</v>
      </c>
      <c r="G446" t="s">
        <v>102</v>
      </c>
      <c r="H446" t="s">
        <v>242</v>
      </c>
      <c r="I446" t="s">
        <v>286</v>
      </c>
      <c r="J446" t="s">
        <v>231</v>
      </c>
      <c r="N446">
        <v>3</v>
      </c>
      <c r="O446">
        <v>10.805</v>
      </c>
      <c r="P446">
        <v>17.420999999999999</v>
      </c>
      <c r="Q446">
        <v>23.762</v>
      </c>
      <c r="R446">
        <v>30.268999999999998</v>
      </c>
      <c r="S446">
        <v>36.936999999999998</v>
      </c>
      <c r="T446">
        <v>43.853000000000002</v>
      </c>
    </row>
    <row r="447" spans="1:20">
      <c r="A447" s="4" t="s">
        <v>225</v>
      </c>
      <c r="B447" s="4">
        <v>2019</v>
      </c>
      <c r="C447" s="5">
        <v>43483</v>
      </c>
      <c r="D447" s="4" t="s">
        <v>66</v>
      </c>
      <c r="E447" t="s">
        <v>21</v>
      </c>
      <c r="F447" s="70" t="s">
        <v>21</v>
      </c>
      <c r="G447" t="s">
        <v>42</v>
      </c>
      <c r="H447" t="s">
        <v>213</v>
      </c>
      <c r="I447" t="s">
        <v>1629</v>
      </c>
      <c r="J447" t="s">
        <v>41</v>
      </c>
      <c r="N447">
        <v>4</v>
      </c>
      <c r="O447">
        <v>10.896000000000001</v>
      </c>
      <c r="P447">
        <v>17.722999999999999</v>
      </c>
      <c r="Q447">
        <v>24.175000000000001</v>
      </c>
      <c r="R447">
        <v>30.704000000000001</v>
      </c>
      <c r="S447">
        <v>37.265999999999998</v>
      </c>
      <c r="T447">
        <v>44.122999999999998</v>
      </c>
    </row>
    <row r="448" spans="1:20">
      <c r="A448" s="4" t="s">
        <v>225</v>
      </c>
      <c r="B448" s="4">
        <v>2019</v>
      </c>
      <c r="C448" s="5">
        <v>43483</v>
      </c>
      <c r="D448" s="4" t="s">
        <v>66</v>
      </c>
      <c r="E448" t="s">
        <v>21</v>
      </c>
      <c r="F448" s="70" t="s">
        <v>21</v>
      </c>
      <c r="G448" t="s">
        <v>39</v>
      </c>
      <c r="H448" t="s">
        <v>3118</v>
      </c>
      <c r="I448" t="s">
        <v>201</v>
      </c>
      <c r="J448" t="s">
        <v>427</v>
      </c>
      <c r="N448">
        <v>5</v>
      </c>
      <c r="O448">
        <v>10.978999999999999</v>
      </c>
      <c r="P448">
        <v>17.885999999999999</v>
      </c>
      <c r="Q448">
        <v>24.198</v>
      </c>
      <c r="R448">
        <v>30.67</v>
      </c>
      <c r="S448">
        <v>37.308999999999997</v>
      </c>
      <c r="T448">
        <v>44.134</v>
      </c>
    </row>
    <row r="449" spans="1:20">
      <c r="A449" s="4" t="s">
        <v>225</v>
      </c>
      <c r="B449" s="4">
        <v>2019</v>
      </c>
      <c r="C449" s="5">
        <v>43483</v>
      </c>
      <c r="D449" s="4" t="s">
        <v>66</v>
      </c>
      <c r="E449" t="s">
        <v>21</v>
      </c>
      <c r="F449" s="70" t="s">
        <v>21</v>
      </c>
      <c r="G449" t="s">
        <v>31</v>
      </c>
      <c r="H449" t="s">
        <v>254</v>
      </c>
      <c r="I449" t="s">
        <v>193</v>
      </c>
      <c r="J449" t="s">
        <v>257</v>
      </c>
      <c r="N449">
        <v>6</v>
      </c>
      <c r="O449">
        <v>10.901</v>
      </c>
      <c r="P449">
        <v>17.725000000000001</v>
      </c>
      <c r="Q449">
        <v>24.309000000000001</v>
      </c>
      <c r="R449">
        <v>30.841000000000001</v>
      </c>
      <c r="S449">
        <v>37.423000000000002</v>
      </c>
      <c r="T449">
        <v>44.274000000000001</v>
      </c>
    </row>
    <row r="450" spans="1:20">
      <c r="A450" s="4" t="s">
        <v>225</v>
      </c>
      <c r="B450" s="4">
        <v>2019</v>
      </c>
      <c r="C450" s="5">
        <v>43483</v>
      </c>
      <c r="D450" s="4" t="s">
        <v>66</v>
      </c>
      <c r="E450" t="s">
        <v>21</v>
      </c>
      <c r="F450" s="70" t="s">
        <v>21</v>
      </c>
      <c r="G450" t="s">
        <v>46</v>
      </c>
      <c r="H450" t="s">
        <v>782</v>
      </c>
      <c r="I450" t="s">
        <v>202</v>
      </c>
      <c r="J450" t="s">
        <v>45</v>
      </c>
      <c r="N450">
        <v>7</v>
      </c>
      <c r="O450">
        <v>10.988</v>
      </c>
      <c r="P450">
        <v>17.864999999999998</v>
      </c>
      <c r="Q450">
        <v>24.134</v>
      </c>
      <c r="R450">
        <v>30.457999999999998</v>
      </c>
      <c r="S450">
        <v>37.372</v>
      </c>
      <c r="T450">
        <v>44.4</v>
      </c>
    </row>
    <row r="451" spans="1:20">
      <c r="A451" s="4" t="s">
        <v>225</v>
      </c>
      <c r="B451" s="4">
        <v>2019</v>
      </c>
      <c r="C451" s="5">
        <v>43483</v>
      </c>
      <c r="D451" s="4" t="s">
        <v>66</v>
      </c>
      <c r="E451" t="s">
        <v>21</v>
      </c>
      <c r="F451" s="70" t="s">
        <v>21</v>
      </c>
      <c r="G451" t="s">
        <v>3089</v>
      </c>
      <c r="H451" t="s">
        <v>3085</v>
      </c>
      <c r="I451" t="s">
        <v>701</v>
      </c>
      <c r="J451" t="s">
        <v>3086</v>
      </c>
      <c r="N451">
        <v>8</v>
      </c>
      <c r="O451">
        <v>10.956</v>
      </c>
      <c r="P451">
        <v>17.890999999999998</v>
      </c>
      <c r="Q451">
        <v>24.382999999999999</v>
      </c>
      <c r="R451">
        <v>30.994</v>
      </c>
      <c r="S451">
        <v>37.700000000000003</v>
      </c>
      <c r="T451">
        <v>44.536999999999999</v>
      </c>
    </row>
    <row r="452" spans="1:20">
      <c r="A452" s="4" t="s">
        <v>225</v>
      </c>
      <c r="B452" s="4">
        <v>2019</v>
      </c>
      <c r="C452" s="5">
        <v>43483</v>
      </c>
      <c r="D452" s="4" t="s">
        <v>66</v>
      </c>
      <c r="E452" t="s">
        <v>21</v>
      </c>
      <c r="F452" s="70" t="s">
        <v>21</v>
      </c>
      <c r="G452" t="s">
        <v>3099</v>
      </c>
      <c r="H452" t="s">
        <v>241</v>
      </c>
      <c r="I452" t="s">
        <v>248</v>
      </c>
      <c r="J452" t="s">
        <v>1632</v>
      </c>
      <c r="N452">
        <v>9</v>
      </c>
      <c r="O452">
        <v>11.337</v>
      </c>
      <c r="P452">
        <v>18.213000000000001</v>
      </c>
      <c r="Q452">
        <v>24.640999999999998</v>
      </c>
      <c r="R452">
        <v>31.108000000000001</v>
      </c>
      <c r="S452">
        <v>37.698</v>
      </c>
      <c r="T452">
        <v>44.545000000000002</v>
      </c>
    </row>
    <row r="453" spans="1:20">
      <c r="A453" s="4" t="s">
        <v>225</v>
      </c>
      <c r="B453" s="4">
        <v>2019</v>
      </c>
      <c r="C453" s="5">
        <v>43483</v>
      </c>
      <c r="D453" s="4" t="s">
        <v>66</v>
      </c>
      <c r="E453" t="s">
        <v>21</v>
      </c>
      <c r="F453" s="70" t="s">
        <v>21</v>
      </c>
      <c r="G453" t="s">
        <v>198</v>
      </c>
      <c r="H453" t="s">
        <v>1302</v>
      </c>
      <c r="I453" t="s">
        <v>1727</v>
      </c>
      <c r="J453" t="s">
        <v>209</v>
      </c>
      <c r="N453">
        <v>10</v>
      </c>
      <c r="O453">
        <v>10.988</v>
      </c>
      <c r="P453">
        <v>17.904</v>
      </c>
      <c r="Q453">
        <v>24.398</v>
      </c>
      <c r="R453">
        <v>31.038</v>
      </c>
      <c r="S453">
        <v>37.704999999999998</v>
      </c>
      <c r="T453">
        <v>44.587000000000003</v>
      </c>
    </row>
    <row r="454" spans="1:20">
      <c r="A454" s="4" t="s">
        <v>225</v>
      </c>
      <c r="B454" s="4">
        <v>2019</v>
      </c>
      <c r="C454" s="5">
        <v>43483</v>
      </c>
      <c r="D454" s="4" t="s">
        <v>66</v>
      </c>
      <c r="E454" t="s">
        <v>21</v>
      </c>
      <c r="F454" s="70" t="s">
        <v>21</v>
      </c>
      <c r="G454" t="s">
        <v>37</v>
      </c>
      <c r="H454" t="s">
        <v>36</v>
      </c>
      <c r="I454" t="s">
        <v>1689</v>
      </c>
      <c r="J454" t="s">
        <v>59</v>
      </c>
      <c r="N454">
        <v>11</v>
      </c>
      <c r="O454">
        <v>11.484</v>
      </c>
      <c r="P454">
        <v>18.584</v>
      </c>
      <c r="Q454">
        <v>25.007000000000001</v>
      </c>
      <c r="R454">
        <v>31.571999999999999</v>
      </c>
      <c r="S454">
        <v>38.106999999999999</v>
      </c>
      <c r="T454">
        <v>44.884</v>
      </c>
    </row>
    <row r="455" spans="1:20">
      <c r="A455" s="4" t="s">
        <v>225</v>
      </c>
      <c r="B455" s="4">
        <v>2019</v>
      </c>
      <c r="C455" s="5">
        <v>43483</v>
      </c>
      <c r="D455" s="4" t="s">
        <v>66</v>
      </c>
      <c r="E455" t="s">
        <v>21</v>
      </c>
      <c r="F455" s="70" t="s">
        <v>21</v>
      </c>
      <c r="G455" t="s">
        <v>58</v>
      </c>
      <c r="H455" t="s">
        <v>1641</v>
      </c>
      <c r="I455" t="s">
        <v>110</v>
      </c>
      <c r="J455" t="s">
        <v>208</v>
      </c>
      <c r="N455">
        <v>12</v>
      </c>
      <c r="O455">
        <v>11.077999999999999</v>
      </c>
      <c r="P455">
        <v>18.010000000000002</v>
      </c>
      <c r="Q455">
        <v>24.695</v>
      </c>
      <c r="R455">
        <v>31.484000000000002</v>
      </c>
      <c r="S455">
        <v>38.192</v>
      </c>
      <c r="T455">
        <v>45.113999999999997</v>
      </c>
    </row>
    <row r="456" spans="1:20">
      <c r="A456" s="4" t="s">
        <v>225</v>
      </c>
      <c r="B456" s="4">
        <v>2019</v>
      </c>
      <c r="C456" s="5">
        <v>43483</v>
      </c>
      <c r="D456" s="4" t="s">
        <v>66</v>
      </c>
      <c r="E456" t="s">
        <v>21</v>
      </c>
      <c r="F456" s="70" t="s">
        <v>21</v>
      </c>
      <c r="G456" t="s">
        <v>3090</v>
      </c>
      <c r="H456" t="s">
        <v>1691</v>
      </c>
      <c r="I456" t="s">
        <v>3088</v>
      </c>
      <c r="J456" t="s">
        <v>49</v>
      </c>
      <c r="N456">
        <v>13</v>
      </c>
      <c r="O456">
        <v>10.984999999999999</v>
      </c>
      <c r="P456">
        <v>17.872</v>
      </c>
      <c r="Q456">
        <v>24.596</v>
      </c>
      <c r="R456">
        <v>31.443000000000001</v>
      </c>
      <c r="S456">
        <v>38.179000000000002</v>
      </c>
      <c r="T456">
        <v>45.139000000000003</v>
      </c>
    </row>
    <row r="457" spans="1:20">
      <c r="A457" s="4" t="s">
        <v>225</v>
      </c>
      <c r="B457" s="4">
        <v>2019</v>
      </c>
      <c r="C457" s="5">
        <v>43483</v>
      </c>
      <c r="D457" s="4" t="s">
        <v>66</v>
      </c>
      <c r="E457" t="s">
        <v>91</v>
      </c>
      <c r="F457">
        <v>1</v>
      </c>
      <c r="G457" t="s">
        <v>39</v>
      </c>
      <c r="H457" t="s">
        <v>3118</v>
      </c>
      <c r="I457" t="s">
        <v>201</v>
      </c>
      <c r="J457" t="s">
        <v>427</v>
      </c>
      <c r="N457">
        <v>1</v>
      </c>
      <c r="O457">
        <v>11.021000000000001</v>
      </c>
      <c r="P457">
        <v>17.923999999999999</v>
      </c>
      <c r="Q457">
        <v>24.233000000000001</v>
      </c>
      <c r="R457">
        <v>30.596</v>
      </c>
      <c r="S457">
        <v>37.090000000000003</v>
      </c>
      <c r="T457">
        <v>43.732999999999997</v>
      </c>
    </row>
    <row r="458" spans="1:20">
      <c r="A458" s="4" t="s">
        <v>225</v>
      </c>
      <c r="B458" s="4">
        <v>2019</v>
      </c>
      <c r="C458" s="5">
        <v>43483</v>
      </c>
      <c r="D458" s="4" t="s">
        <v>66</v>
      </c>
      <c r="E458" t="s">
        <v>91</v>
      </c>
      <c r="F458">
        <v>1</v>
      </c>
      <c r="G458" t="s">
        <v>42</v>
      </c>
      <c r="H458" t="s">
        <v>213</v>
      </c>
      <c r="I458" t="s">
        <v>1629</v>
      </c>
      <c r="J458" t="s">
        <v>41</v>
      </c>
      <c r="N458">
        <v>2</v>
      </c>
      <c r="O458">
        <v>10.946</v>
      </c>
      <c r="P458">
        <v>17.771000000000001</v>
      </c>
      <c r="Q458">
        <v>24.169</v>
      </c>
      <c r="R458">
        <v>30.591999999999999</v>
      </c>
      <c r="S458">
        <v>37.122</v>
      </c>
      <c r="T458">
        <v>43.902999999999999</v>
      </c>
    </row>
    <row r="459" spans="1:20">
      <c r="A459" s="4" t="s">
        <v>225</v>
      </c>
      <c r="B459" s="4">
        <v>2019</v>
      </c>
      <c r="C459" s="5">
        <v>43483</v>
      </c>
      <c r="D459" s="4" t="s">
        <v>66</v>
      </c>
      <c r="E459" t="s">
        <v>91</v>
      </c>
      <c r="F459">
        <v>2</v>
      </c>
      <c r="G459" t="s">
        <v>102</v>
      </c>
      <c r="H459" t="s">
        <v>242</v>
      </c>
      <c r="I459" t="s">
        <v>286</v>
      </c>
      <c r="J459" t="s">
        <v>231</v>
      </c>
      <c r="N459">
        <v>1</v>
      </c>
      <c r="O459">
        <v>10.643000000000001</v>
      </c>
      <c r="P459">
        <v>17.198</v>
      </c>
      <c r="Q459">
        <v>23.568000000000001</v>
      </c>
      <c r="R459">
        <v>29.995999999999999</v>
      </c>
      <c r="S459">
        <v>36.524999999999999</v>
      </c>
      <c r="T459">
        <v>43.262999999999998</v>
      </c>
    </row>
    <row r="460" spans="1:20">
      <c r="A460" s="4" t="s">
        <v>225</v>
      </c>
      <c r="B460" s="4">
        <v>2019</v>
      </c>
      <c r="C460" s="5">
        <v>43483</v>
      </c>
      <c r="D460" s="4" t="s">
        <v>66</v>
      </c>
      <c r="E460" t="s">
        <v>91</v>
      </c>
      <c r="F460">
        <v>2</v>
      </c>
      <c r="G460" t="s">
        <v>31</v>
      </c>
      <c r="H460" t="s">
        <v>254</v>
      </c>
      <c r="I460" t="s">
        <v>193</v>
      </c>
      <c r="J460" t="s">
        <v>257</v>
      </c>
      <c r="N460">
        <v>2</v>
      </c>
      <c r="O460">
        <v>10.834</v>
      </c>
      <c r="P460">
        <v>17.63</v>
      </c>
      <c r="Q460">
        <v>24.408999999999999</v>
      </c>
      <c r="R460">
        <v>30.887</v>
      </c>
      <c r="S460">
        <v>37.334000000000003</v>
      </c>
      <c r="T460">
        <v>43.975000000000001</v>
      </c>
    </row>
    <row r="461" spans="1:20">
      <c r="A461" s="4" t="s">
        <v>225</v>
      </c>
      <c r="B461" s="4">
        <v>2019</v>
      </c>
      <c r="C461" s="5">
        <v>43483</v>
      </c>
      <c r="D461" s="4" t="s">
        <v>66</v>
      </c>
      <c r="E461" t="s">
        <v>91</v>
      </c>
      <c r="F461">
        <v>3</v>
      </c>
      <c r="G461" t="s">
        <v>27</v>
      </c>
      <c r="H461" t="s">
        <v>1640</v>
      </c>
      <c r="I461" t="s">
        <v>755</v>
      </c>
      <c r="J461" t="s">
        <v>48</v>
      </c>
      <c r="N461">
        <v>1</v>
      </c>
      <c r="O461">
        <v>11.1</v>
      </c>
      <c r="P461">
        <v>17.933</v>
      </c>
      <c r="Q461">
        <v>24.199000000000002</v>
      </c>
      <c r="R461">
        <v>30.513000000000002</v>
      </c>
      <c r="S461">
        <v>36.869999999999997</v>
      </c>
      <c r="T461">
        <v>43.488999999999997</v>
      </c>
    </row>
    <row r="462" spans="1:20">
      <c r="A462" s="4" t="s">
        <v>225</v>
      </c>
      <c r="B462" s="4">
        <v>2019</v>
      </c>
      <c r="C462" s="5">
        <v>43483</v>
      </c>
      <c r="D462" s="4" t="s">
        <v>66</v>
      </c>
      <c r="E462" t="s">
        <v>91</v>
      </c>
      <c r="F462">
        <v>3</v>
      </c>
      <c r="G462" t="s">
        <v>46</v>
      </c>
      <c r="H462" t="s">
        <v>782</v>
      </c>
      <c r="I462" t="s">
        <v>202</v>
      </c>
      <c r="J462" t="s">
        <v>45</v>
      </c>
      <c r="N462">
        <v>2</v>
      </c>
      <c r="O462">
        <v>11.023999999999999</v>
      </c>
      <c r="P462">
        <v>17.876000000000001</v>
      </c>
      <c r="Q462">
        <v>24.067</v>
      </c>
      <c r="R462">
        <v>30.271999999999998</v>
      </c>
      <c r="S462">
        <v>37.075000000000003</v>
      </c>
      <c r="T462">
        <v>44.097000000000001</v>
      </c>
    </row>
    <row r="463" spans="1:20">
      <c r="A463" s="4" t="s">
        <v>225</v>
      </c>
      <c r="B463" s="4">
        <v>2019</v>
      </c>
      <c r="C463" s="5">
        <v>43483</v>
      </c>
      <c r="D463" s="4" t="s">
        <v>66</v>
      </c>
      <c r="E463" t="s">
        <v>91</v>
      </c>
      <c r="F463">
        <v>4</v>
      </c>
      <c r="G463" t="s">
        <v>35</v>
      </c>
      <c r="H463" t="s">
        <v>1635</v>
      </c>
      <c r="I463" t="s">
        <v>129</v>
      </c>
      <c r="J463" t="s">
        <v>220</v>
      </c>
      <c r="N463">
        <v>1</v>
      </c>
      <c r="O463">
        <v>10.516</v>
      </c>
      <c r="P463">
        <v>17.155000000000001</v>
      </c>
      <c r="Q463">
        <v>23.32</v>
      </c>
      <c r="R463">
        <v>29.582999999999998</v>
      </c>
      <c r="S463">
        <v>35.933999999999997</v>
      </c>
      <c r="T463">
        <v>42.569000000000003</v>
      </c>
    </row>
    <row r="464" spans="1:20">
      <c r="A464" s="4" t="s">
        <v>225</v>
      </c>
      <c r="B464" s="4">
        <v>2019</v>
      </c>
      <c r="C464" s="5">
        <v>43483</v>
      </c>
      <c r="D464" s="4" t="s">
        <v>66</v>
      </c>
      <c r="E464" t="s">
        <v>91</v>
      </c>
      <c r="F464">
        <v>4</v>
      </c>
      <c r="G464" t="s">
        <v>3089</v>
      </c>
      <c r="H464" t="s">
        <v>3085</v>
      </c>
      <c r="I464" t="s">
        <v>701</v>
      </c>
      <c r="J464" t="s">
        <v>3086</v>
      </c>
      <c r="N464">
        <v>2</v>
      </c>
      <c r="O464">
        <v>10.877000000000001</v>
      </c>
      <c r="P464">
        <v>17.78</v>
      </c>
      <c r="Q464">
        <v>24.155000000000001</v>
      </c>
      <c r="R464">
        <v>30.634</v>
      </c>
      <c r="S464">
        <v>37.39</v>
      </c>
      <c r="T464">
        <v>44.271000000000001</v>
      </c>
    </row>
    <row r="465" spans="1:20">
      <c r="A465" s="4" t="s">
        <v>225</v>
      </c>
      <c r="B465" s="4">
        <v>2019</v>
      </c>
      <c r="C465" s="5">
        <v>43483</v>
      </c>
      <c r="D465" s="4" t="s">
        <v>66</v>
      </c>
      <c r="E465" t="s">
        <v>64</v>
      </c>
      <c r="F465" t="s">
        <v>541</v>
      </c>
      <c r="G465" t="s">
        <v>35</v>
      </c>
      <c r="H465" t="s">
        <v>1635</v>
      </c>
      <c r="I465" t="s">
        <v>129</v>
      </c>
      <c r="J465" t="s">
        <v>220</v>
      </c>
      <c r="N465">
        <v>1</v>
      </c>
      <c r="O465">
        <v>10.582000000000001</v>
      </c>
      <c r="P465">
        <v>17.224</v>
      </c>
      <c r="Q465">
        <v>23.547000000000001</v>
      </c>
      <c r="R465">
        <v>29.885000000000002</v>
      </c>
      <c r="S465">
        <v>36.457999999999998</v>
      </c>
      <c r="T465">
        <v>43.121000000000002</v>
      </c>
    </row>
    <row r="466" spans="1:20">
      <c r="A466" s="4" t="s">
        <v>225</v>
      </c>
      <c r="B466" s="4">
        <v>2019</v>
      </c>
      <c r="C466" s="5">
        <v>43483</v>
      </c>
      <c r="D466" s="4" t="s">
        <v>66</v>
      </c>
      <c r="E466" t="s">
        <v>64</v>
      </c>
      <c r="F466" s="70" t="s">
        <v>541</v>
      </c>
      <c r="G466" t="s">
        <v>102</v>
      </c>
      <c r="H466" t="s">
        <v>242</v>
      </c>
      <c r="I466" t="s">
        <v>286</v>
      </c>
      <c r="J466" t="s">
        <v>231</v>
      </c>
      <c r="N466">
        <v>2</v>
      </c>
      <c r="O466">
        <v>10.657999999999999</v>
      </c>
      <c r="P466">
        <v>17.209</v>
      </c>
      <c r="Q466">
        <v>23.687000000000001</v>
      </c>
      <c r="R466">
        <v>30.170999999999999</v>
      </c>
      <c r="S466">
        <v>36.799999999999997</v>
      </c>
      <c r="T466">
        <v>43.734000000000002</v>
      </c>
    </row>
    <row r="467" spans="1:20">
      <c r="A467" s="4" t="s">
        <v>225</v>
      </c>
      <c r="B467" s="4">
        <v>2019</v>
      </c>
      <c r="C467" s="5">
        <v>43483</v>
      </c>
      <c r="D467" s="4" t="s">
        <v>66</v>
      </c>
      <c r="E467" t="s">
        <v>64</v>
      </c>
      <c r="F467" t="s">
        <v>542</v>
      </c>
      <c r="G467" t="s">
        <v>27</v>
      </c>
      <c r="H467" t="s">
        <v>1640</v>
      </c>
      <c r="I467" t="s">
        <v>755</v>
      </c>
      <c r="J467" t="s">
        <v>48</v>
      </c>
      <c r="N467">
        <v>3</v>
      </c>
      <c r="O467">
        <v>10.961</v>
      </c>
      <c r="P467">
        <v>17.774000000000001</v>
      </c>
      <c r="Q467">
        <v>24.061</v>
      </c>
      <c r="R467">
        <v>30.382999999999999</v>
      </c>
      <c r="S467">
        <v>36.768000000000001</v>
      </c>
      <c r="T467">
        <v>43.328000000000003</v>
      </c>
    </row>
    <row r="468" spans="1:20">
      <c r="A468" s="4" t="s">
        <v>225</v>
      </c>
      <c r="B468" s="4">
        <v>2019</v>
      </c>
      <c r="C468" s="5">
        <v>43483</v>
      </c>
      <c r="D468" s="4" t="s">
        <v>66</v>
      </c>
      <c r="E468" t="s">
        <v>64</v>
      </c>
      <c r="F468" s="70" t="s">
        <v>542</v>
      </c>
      <c r="G468" t="s">
        <v>39</v>
      </c>
      <c r="H468" t="s">
        <v>3118</v>
      </c>
      <c r="I468" t="s">
        <v>201</v>
      </c>
      <c r="J468" t="s">
        <v>427</v>
      </c>
      <c r="N468">
        <v>4</v>
      </c>
      <c r="O468">
        <v>10.941000000000001</v>
      </c>
      <c r="P468">
        <v>17.827000000000002</v>
      </c>
      <c r="Q468">
        <v>24.146999999999998</v>
      </c>
      <c r="R468">
        <v>30.539000000000001</v>
      </c>
      <c r="S468">
        <v>37.098999999999997</v>
      </c>
      <c r="T468">
        <v>43.802</v>
      </c>
    </row>
    <row r="469" spans="1:20">
      <c r="A469" s="4" t="s">
        <v>288</v>
      </c>
      <c r="B469" s="4">
        <v>2018</v>
      </c>
      <c r="C469" s="5">
        <v>43448</v>
      </c>
      <c r="D469" s="4" t="s">
        <v>66</v>
      </c>
      <c r="E469" t="s">
        <v>21</v>
      </c>
      <c r="F469" t="s">
        <v>21</v>
      </c>
      <c r="G469" t="s">
        <v>23</v>
      </c>
      <c r="H469" s="68" t="s">
        <v>2319</v>
      </c>
      <c r="I469" s="68" t="s">
        <v>92</v>
      </c>
      <c r="J469" s="68" t="s">
        <v>1634</v>
      </c>
      <c r="K469" s="68"/>
      <c r="L469" s="68"/>
      <c r="M469" s="68"/>
      <c r="N469">
        <v>1</v>
      </c>
      <c r="O469">
        <v>10.622</v>
      </c>
      <c r="P469">
        <v>17.315000000000001</v>
      </c>
      <c r="Q469">
        <v>23.494</v>
      </c>
      <c r="R469">
        <v>29.661000000000001</v>
      </c>
      <c r="S469">
        <v>36.034999999999997</v>
      </c>
      <c r="T469">
        <v>42.65</v>
      </c>
    </row>
    <row r="470" spans="1:20">
      <c r="A470" s="4" t="s">
        <v>288</v>
      </c>
      <c r="B470" s="4">
        <v>2018</v>
      </c>
      <c r="C470" s="5">
        <v>43448</v>
      </c>
      <c r="D470" s="4" t="s">
        <v>66</v>
      </c>
      <c r="E470" t="s">
        <v>21</v>
      </c>
      <c r="F470" t="s">
        <v>21</v>
      </c>
      <c r="G470" t="s">
        <v>113</v>
      </c>
      <c r="H470" s="68" t="s">
        <v>311</v>
      </c>
      <c r="I470" s="68" t="s">
        <v>261</v>
      </c>
      <c r="J470" s="68" t="s">
        <v>125</v>
      </c>
      <c r="K470" s="68"/>
      <c r="L470" s="68"/>
      <c r="M470" s="68"/>
      <c r="N470">
        <v>2</v>
      </c>
      <c r="O470">
        <v>10.568</v>
      </c>
      <c r="P470">
        <v>17.126999999999999</v>
      </c>
      <c r="Q470">
        <v>23.515999999999998</v>
      </c>
      <c r="R470">
        <v>29.972000000000001</v>
      </c>
      <c r="S470">
        <v>36.619</v>
      </c>
      <c r="T470">
        <v>43.606999999999999</v>
      </c>
    </row>
    <row r="471" spans="1:20">
      <c r="A471" s="4" t="s">
        <v>288</v>
      </c>
      <c r="B471" s="4">
        <v>2018</v>
      </c>
      <c r="C471" s="5">
        <v>43448</v>
      </c>
      <c r="D471" s="4" t="s">
        <v>66</v>
      </c>
      <c r="E471" t="s">
        <v>21</v>
      </c>
      <c r="F471" t="s">
        <v>21</v>
      </c>
      <c r="G471" t="s">
        <v>29</v>
      </c>
      <c r="H471" s="68" t="s">
        <v>1679</v>
      </c>
      <c r="I471" s="68" t="s">
        <v>194</v>
      </c>
      <c r="J471" s="68" t="s">
        <v>68</v>
      </c>
      <c r="K471" s="68"/>
      <c r="L471" s="68"/>
      <c r="M471" s="68"/>
      <c r="N471">
        <v>3</v>
      </c>
      <c r="O471">
        <v>10.977</v>
      </c>
      <c r="P471">
        <v>17.864000000000001</v>
      </c>
      <c r="Q471">
        <v>24.128</v>
      </c>
      <c r="R471">
        <v>30.495000000000001</v>
      </c>
      <c r="S471">
        <v>37.076999999999998</v>
      </c>
      <c r="T471">
        <v>43.795999999999999</v>
      </c>
    </row>
    <row r="472" spans="1:20">
      <c r="A472" s="4" t="s">
        <v>288</v>
      </c>
      <c r="B472" s="4">
        <v>2018</v>
      </c>
      <c r="C472" s="5">
        <v>43448</v>
      </c>
      <c r="D472" s="4" t="s">
        <v>66</v>
      </c>
      <c r="E472" t="s">
        <v>21</v>
      </c>
      <c r="F472" t="s">
        <v>21</v>
      </c>
      <c r="G472" t="s">
        <v>46</v>
      </c>
      <c r="H472" s="68" t="s">
        <v>782</v>
      </c>
      <c r="I472" s="68" t="s">
        <v>167</v>
      </c>
      <c r="J472" s="68" t="s">
        <v>218</v>
      </c>
      <c r="K472" s="68"/>
      <c r="L472" s="68"/>
      <c r="M472" s="68"/>
      <c r="N472">
        <v>4</v>
      </c>
      <c r="O472">
        <v>10.885999999999999</v>
      </c>
      <c r="P472">
        <v>17.72</v>
      </c>
      <c r="Q472">
        <v>24.064</v>
      </c>
      <c r="R472">
        <v>30.39</v>
      </c>
      <c r="S472">
        <v>36.987000000000002</v>
      </c>
      <c r="T472">
        <v>43.825000000000003</v>
      </c>
    </row>
    <row r="473" spans="1:20">
      <c r="A473" s="4" t="s">
        <v>288</v>
      </c>
      <c r="B473" s="4">
        <v>2018</v>
      </c>
      <c r="C473" s="5">
        <v>43448</v>
      </c>
      <c r="D473" s="4" t="s">
        <v>66</v>
      </c>
      <c r="E473" t="s">
        <v>21</v>
      </c>
      <c r="F473" t="s">
        <v>21</v>
      </c>
      <c r="G473" t="s">
        <v>104</v>
      </c>
      <c r="H473" s="68" t="s">
        <v>312</v>
      </c>
      <c r="I473" s="68" t="s">
        <v>128</v>
      </c>
      <c r="J473" s="68" t="s">
        <v>103</v>
      </c>
      <c r="K473" s="68"/>
      <c r="L473" s="68"/>
      <c r="M473" s="68"/>
      <c r="N473">
        <v>5</v>
      </c>
      <c r="O473">
        <v>10.991</v>
      </c>
      <c r="P473">
        <v>17.603000000000002</v>
      </c>
      <c r="Q473">
        <v>23.959</v>
      </c>
      <c r="R473">
        <v>30.44</v>
      </c>
      <c r="S473">
        <v>37.146000000000001</v>
      </c>
      <c r="T473">
        <v>44.225000000000001</v>
      </c>
    </row>
    <row r="474" spans="1:20">
      <c r="A474" s="4" t="s">
        <v>288</v>
      </c>
      <c r="B474" s="4">
        <v>2018</v>
      </c>
      <c r="C474" s="5">
        <v>43448</v>
      </c>
      <c r="D474" s="4" t="s">
        <v>66</v>
      </c>
      <c r="E474" t="s">
        <v>21</v>
      </c>
      <c r="F474" t="s">
        <v>21</v>
      </c>
      <c r="G474" t="s">
        <v>39</v>
      </c>
      <c r="H474" s="68" t="s">
        <v>552</v>
      </c>
      <c r="I474" s="68" t="s">
        <v>201</v>
      </c>
      <c r="J474" s="68" t="s">
        <v>105</v>
      </c>
      <c r="K474" s="68"/>
      <c r="L474" s="68"/>
      <c r="M474" s="68"/>
      <c r="N474">
        <v>6</v>
      </c>
      <c r="O474">
        <v>10.823</v>
      </c>
      <c r="P474">
        <v>17.664999999999999</v>
      </c>
      <c r="Q474">
        <v>24.045999999999999</v>
      </c>
      <c r="R474">
        <v>30.561</v>
      </c>
      <c r="S474">
        <v>37.343000000000004</v>
      </c>
      <c r="T474">
        <v>44.332000000000001</v>
      </c>
    </row>
    <row r="475" spans="1:20">
      <c r="A475" s="4" t="s">
        <v>288</v>
      </c>
      <c r="B475" s="4">
        <v>2018</v>
      </c>
      <c r="C475" s="5">
        <v>43448</v>
      </c>
      <c r="D475" s="4" t="s">
        <v>66</v>
      </c>
      <c r="E475" t="s">
        <v>21</v>
      </c>
      <c r="F475" t="s">
        <v>21</v>
      </c>
      <c r="G475" t="s">
        <v>37</v>
      </c>
      <c r="H475" s="68" t="s">
        <v>36</v>
      </c>
      <c r="I475" s="68" t="s">
        <v>1689</v>
      </c>
      <c r="J475" s="68" t="s">
        <v>59</v>
      </c>
      <c r="K475" s="68"/>
      <c r="L475" s="68"/>
      <c r="M475" s="68"/>
      <c r="N475">
        <v>7</v>
      </c>
      <c r="O475">
        <v>11.109</v>
      </c>
      <c r="P475">
        <v>18.148</v>
      </c>
      <c r="Q475">
        <v>24.562999999999999</v>
      </c>
      <c r="R475">
        <v>31.113</v>
      </c>
      <c r="S475">
        <v>37.659999999999997</v>
      </c>
      <c r="T475">
        <v>44.496000000000002</v>
      </c>
    </row>
    <row r="476" spans="1:20">
      <c r="A476" s="4" t="s">
        <v>288</v>
      </c>
      <c r="B476" s="4">
        <v>2018</v>
      </c>
      <c r="C476" s="5">
        <v>43448</v>
      </c>
      <c r="D476" s="4" t="s">
        <v>66</v>
      </c>
      <c r="E476" t="s">
        <v>21</v>
      </c>
      <c r="F476" t="s">
        <v>21</v>
      </c>
      <c r="G476" t="s">
        <v>27</v>
      </c>
      <c r="H476" s="68" t="s">
        <v>781</v>
      </c>
      <c r="I476" s="68" t="s">
        <v>26</v>
      </c>
      <c r="J476" s="68" t="s">
        <v>96</v>
      </c>
      <c r="K476" s="68"/>
      <c r="L476" s="68"/>
      <c r="M476" s="68"/>
      <c r="N476">
        <v>8</v>
      </c>
      <c r="O476">
        <v>11.129</v>
      </c>
      <c r="P476">
        <v>18.013999999999999</v>
      </c>
      <c r="Q476">
        <v>24.36</v>
      </c>
      <c r="R476">
        <v>30.901</v>
      </c>
      <c r="S476">
        <v>37.706000000000003</v>
      </c>
      <c r="T476">
        <v>44.564999999999998</v>
      </c>
    </row>
    <row r="477" spans="1:20">
      <c r="A477" s="4" t="s">
        <v>288</v>
      </c>
      <c r="B477" s="4">
        <v>2018</v>
      </c>
      <c r="C477" s="5">
        <v>43448</v>
      </c>
      <c r="D477" s="4" t="s">
        <v>66</v>
      </c>
      <c r="E477" t="s">
        <v>21</v>
      </c>
      <c r="F477" t="s">
        <v>21</v>
      </c>
      <c r="G477" t="s">
        <v>52</v>
      </c>
      <c r="H477" s="68" t="s">
        <v>196</v>
      </c>
      <c r="I477" s="68" t="s">
        <v>93</v>
      </c>
      <c r="J477" s="68" t="s">
        <v>51</v>
      </c>
      <c r="K477" s="68"/>
      <c r="L477" s="68"/>
      <c r="M477" s="68"/>
      <c r="N477">
        <v>9</v>
      </c>
      <c r="O477">
        <v>11.218999999999999</v>
      </c>
      <c r="P477">
        <v>18.036000000000001</v>
      </c>
      <c r="Q477">
        <v>24.556999999999999</v>
      </c>
      <c r="R477">
        <v>31.122</v>
      </c>
      <c r="S477">
        <v>37.845999999999997</v>
      </c>
      <c r="T477">
        <v>44.71</v>
      </c>
    </row>
    <row r="478" spans="1:20">
      <c r="A478" s="4" t="s">
        <v>288</v>
      </c>
      <c r="B478" s="4">
        <v>2018</v>
      </c>
      <c r="C478" s="5">
        <v>43448</v>
      </c>
      <c r="D478" s="4" t="s">
        <v>66</v>
      </c>
      <c r="E478" t="s">
        <v>21</v>
      </c>
      <c r="F478" t="s">
        <v>21</v>
      </c>
      <c r="G478" t="s">
        <v>198</v>
      </c>
      <c r="H478" s="68" t="s">
        <v>801</v>
      </c>
      <c r="I478" s="68" t="s">
        <v>377</v>
      </c>
      <c r="J478" s="68" t="s">
        <v>209</v>
      </c>
      <c r="K478" s="68"/>
      <c r="L478" s="68"/>
      <c r="M478" s="68"/>
      <c r="N478">
        <v>10</v>
      </c>
      <c r="O478">
        <v>10.952999999999999</v>
      </c>
      <c r="P478">
        <v>17.846</v>
      </c>
      <c r="Q478">
        <v>24.312999999999999</v>
      </c>
      <c r="R478">
        <v>30.911000000000001</v>
      </c>
      <c r="S478">
        <v>37.709000000000003</v>
      </c>
      <c r="T478">
        <v>44.715000000000003</v>
      </c>
    </row>
    <row r="479" spans="1:20">
      <c r="A479" s="4" t="s">
        <v>288</v>
      </c>
      <c r="B479" s="4">
        <v>2018</v>
      </c>
      <c r="C479" s="5">
        <v>43448</v>
      </c>
      <c r="D479" s="4" t="s">
        <v>66</v>
      </c>
      <c r="E479" t="s">
        <v>21</v>
      </c>
      <c r="F479" t="s">
        <v>21</v>
      </c>
      <c r="G479" t="s">
        <v>188</v>
      </c>
      <c r="H479" s="68" t="s">
        <v>2317</v>
      </c>
      <c r="I479" s="68" t="s">
        <v>187</v>
      </c>
      <c r="J479" s="68" t="s">
        <v>210</v>
      </c>
      <c r="K479" s="68"/>
      <c r="L479" s="68"/>
      <c r="M479" s="68"/>
      <c r="N479">
        <v>11</v>
      </c>
      <c r="O479">
        <v>10.958</v>
      </c>
      <c r="P479">
        <v>17.951000000000001</v>
      </c>
      <c r="Q479">
        <v>24.516999999999999</v>
      </c>
      <c r="R479">
        <v>31.186</v>
      </c>
      <c r="S479">
        <v>37.918999999999997</v>
      </c>
      <c r="T479">
        <v>44.93</v>
      </c>
    </row>
    <row r="480" spans="1:20">
      <c r="A480" s="4" t="s">
        <v>288</v>
      </c>
      <c r="B480" s="4">
        <v>2018</v>
      </c>
      <c r="C480" s="5">
        <v>43448</v>
      </c>
      <c r="D480" s="4" t="s">
        <v>66</v>
      </c>
      <c r="E480" t="s">
        <v>21</v>
      </c>
      <c r="F480" t="s">
        <v>21</v>
      </c>
      <c r="G480" t="s">
        <v>154</v>
      </c>
      <c r="H480" s="68" t="s">
        <v>3138</v>
      </c>
      <c r="I480" s="68" t="s">
        <v>3120</v>
      </c>
      <c r="J480" s="68" t="s">
        <v>3139</v>
      </c>
      <c r="K480" s="68"/>
      <c r="L480" s="68"/>
      <c r="M480" s="68"/>
      <c r="N480">
        <v>12</v>
      </c>
      <c r="O480">
        <v>11.14</v>
      </c>
      <c r="P480">
        <v>18.088999999999999</v>
      </c>
      <c r="Q480">
        <v>24.503</v>
      </c>
      <c r="R480">
        <v>31.042000000000002</v>
      </c>
      <c r="S480">
        <v>37.862000000000002</v>
      </c>
      <c r="T480">
        <v>45.171999999999997</v>
      </c>
    </row>
    <row r="481" spans="1:20">
      <c r="A481" s="4" t="s">
        <v>288</v>
      </c>
      <c r="B481" s="4">
        <v>2018</v>
      </c>
      <c r="C481" s="5">
        <v>43448</v>
      </c>
      <c r="D481" s="4" t="s">
        <v>66</v>
      </c>
      <c r="E481" t="s">
        <v>21</v>
      </c>
      <c r="F481" t="s">
        <v>21</v>
      </c>
      <c r="G481" t="s">
        <v>42</v>
      </c>
      <c r="H481" s="68" t="s">
        <v>3140</v>
      </c>
      <c r="I481" s="68" t="s">
        <v>3141</v>
      </c>
      <c r="J481" s="68" t="s">
        <v>313</v>
      </c>
      <c r="K481" s="68"/>
      <c r="L481" s="68"/>
      <c r="M481" s="68"/>
      <c r="N481">
        <v>13</v>
      </c>
      <c r="O481">
        <v>11.105</v>
      </c>
      <c r="P481">
        <v>18.234000000000002</v>
      </c>
      <c r="Q481">
        <v>24.797999999999998</v>
      </c>
      <c r="R481">
        <v>31.571000000000002</v>
      </c>
      <c r="S481">
        <v>38.314</v>
      </c>
      <c r="T481">
        <v>45.24</v>
      </c>
    </row>
    <row r="482" spans="1:20">
      <c r="A482" s="4" t="s">
        <v>288</v>
      </c>
      <c r="B482" s="4">
        <v>2018</v>
      </c>
      <c r="C482" s="5">
        <v>43448</v>
      </c>
      <c r="D482" s="4" t="s">
        <v>66</v>
      </c>
      <c r="E482" t="s">
        <v>91</v>
      </c>
      <c r="F482">
        <v>1</v>
      </c>
      <c r="G482" t="s">
        <v>46</v>
      </c>
      <c r="H482" s="71" t="s">
        <v>782</v>
      </c>
      <c r="I482" s="71" t="s">
        <v>167</v>
      </c>
      <c r="J482" s="71" t="s">
        <v>218</v>
      </c>
      <c r="K482" s="71"/>
      <c r="L482" s="71"/>
      <c r="M482" s="71"/>
      <c r="N482">
        <v>1</v>
      </c>
      <c r="O482">
        <v>11.009</v>
      </c>
      <c r="P482">
        <v>17.875</v>
      </c>
      <c r="Q482">
        <v>24.306999999999999</v>
      </c>
      <c r="R482">
        <v>30.861999999999998</v>
      </c>
      <c r="S482">
        <v>37.514000000000003</v>
      </c>
      <c r="T482">
        <v>44.341000000000001</v>
      </c>
    </row>
    <row r="483" spans="1:20">
      <c r="A483" s="4" t="s">
        <v>288</v>
      </c>
      <c r="B483" s="4">
        <v>2018</v>
      </c>
      <c r="C483" s="5">
        <v>43448</v>
      </c>
      <c r="D483" s="4" t="s">
        <v>66</v>
      </c>
      <c r="E483" t="s">
        <v>91</v>
      </c>
      <c r="F483">
        <v>1</v>
      </c>
      <c r="G483" t="s">
        <v>104</v>
      </c>
      <c r="H483" s="71" t="s">
        <v>312</v>
      </c>
      <c r="I483" s="71" t="s">
        <v>128</v>
      </c>
      <c r="J483" s="71" t="s">
        <v>103</v>
      </c>
      <c r="K483" s="71"/>
      <c r="L483" s="71"/>
      <c r="M483" s="71"/>
      <c r="N483">
        <v>2</v>
      </c>
      <c r="O483">
        <v>11.089</v>
      </c>
      <c r="P483">
        <v>17.736000000000001</v>
      </c>
      <c r="Q483">
        <v>24.117000000000001</v>
      </c>
      <c r="R483">
        <v>30.625</v>
      </c>
      <c r="S483">
        <v>37.323</v>
      </c>
      <c r="T483">
        <v>44.401000000000003</v>
      </c>
    </row>
    <row r="484" spans="1:20">
      <c r="A484" s="4" t="s">
        <v>288</v>
      </c>
      <c r="B484" s="4">
        <v>2018</v>
      </c>
      <c r="C484" s="5">
        <v>43448</v>
      </c>
      <c r="D484" s="4" t="s">
        <v>66</v>
      </c>
      <c r="E484" t="s">
        <v>91</v>
      </c>
      <c r="F484">
        <v>2</v>
      </c>
      <c r="G484" t="s">
        <v>29</v>
      </c>
      <c r="H484" s="71" t="s">
        <v>1679</v>
      </c>
      <c r="I484" s="71" t="s">
        <v>194</v>
      </c>
      <c r="J484" s="71" t="s">
        <v>68</v>
      </c>
      <c r="K484" s="71"/>
      <c r="L484" s="71"/>
      <c r="M484" s="71"/>
      <c r="N484">
        <v>1</v>
      </c>
      <c r="O484">
        <v>10.936</v>
      </c>
      <c r="P484">
        <v>17.818999999999999</v>
      </c>
      <c r="Q484">
        <v>24.111999999999998</v>
      </c>
      <c r="R484">
        <v>30.463000000000001</v>
      </c>
      <c r="S484">
        <v>37</v>
      </c>
      <c r="T484">
        <v>43.758000000000003</v>
      </c>
    </row>
    <row r="485" spans="1:20">
      <c r="A485" s="4" t="s">
        <v>288</v>
      </c>
      <c r="B485" s="4">
        <v>2018</v>
      </c>
      <c r="C485" s="5">
        <v>43448</v>
      </c>
      <c r="D485" s="4" t="s">
        <v>66</v>
      </c>
      <c r="E485" t="s">
        <v>91</v>
      </c>
      <c r="F485">
        <v>2</v>
      </c>
      <c r="G485" t="s">
        <v>39</v>
      </c>
      <c r="H485" s="71" t="s">
        <v>552</v>
      </c>
      <c r="I485" s="71" t="s">
        <v>201</v>
      </c>
      <c r="J485" s="71" t="s">
        <v>105</v>
      </c>
      <c r="K485" s="71"/>
      <c r="L485" s="71"/>
      <c r="M485" s="71"/>
      <c r="N485">
        <v>2</v>
      </c>
      <c r="O485">
        <v>10.728</v>
      </c>
      <c r="P485">
        <v>17.52</v>
      </c>
      <c r="Q485">
        <v>23.896000000000001</v>
      </c>
      <c r="R485">
        <v>30.463000000000001</v>
      </c>
      <c r="S485">
        <v>37.244</v>
      </c>
      <c r="T485">
        <v>44.209000000000003</v>
      </c>
    </row>
    <row r="486" spans="1:20">
      <c r="A486" s="4" t="s">
        <v>288</v>
      </c>
      <c r="B486" s="4">
        <v>2018</v>
      </c>
      <c r="C486" s="5">
        <v>43448</v>
      </c>
      <c r="D486" s="4" t="s">
        <v>66</v>
      </c>
      <c r="E486" t="s">
        <v>91</v>
      </c>
      <c r="F486">
        <v>3</v>
      </c>
      <c r="G486" t="s">
        <v>113</v>
      </c>
      <c r="H486" s="71" t="s">
        <v>311</v>
      </c>
      <c r="I486" s="71" t="s">
        <v>261</v>
      </c>
      <c r="J486" s="71" t="s">
        <v>125</v>
      </c>
      <c r="K486" s="71"/>
      <c r="L486" s="71"/>
      <c r="M486" s="71"/>
      <c r="N486">
        <v>1</v>
      </c>
      <c r="O486">
        <v>10.537000000000001</v>
      </c>
      <c r="P486">
        <v>17.131</v>
      </c>
      <c r="Q486">
        <v>23.443000000000001</v>
      </c>
      <c r="R486">
        <v>29.893000000000001</v>
      </c>
      <c r="S486">
        <v>36.359000000000002</v>
      </c>
      <c r="T486">
        <v>43.140999999999998</v>
      </c>
    </row>
    <row r="487" spans="1:20">
      <c r="A487" s="4" t="s">
        <v>288</v>
      </c>
      <c r="B487" s="4">
        <v>2018</v>
      </c>
      <c r="C487" s="5">
        <v>43448</v>
      </c>
      <c r="D487" s="4" t="s">
        <v>66</v>
      </c>
      <c r="E487" t="s">
        <v>91</v>
      </c>
      <c r="F487">
        <v>3</v>
      </c>
      <c r="G487" t="s">
        <v>37</v>
      </c>
      <c r="H487" s="71" t="s">
        <v>36</v>
      </c>
      <c r="I487" s="71" t="s">
        <v>1689</v>
      </c>
      <c r="J487" s="71" t="s">
        <v>59</v>
      </c>
      <c r="K487" s="71"/>
      <c r="L487" s="71"/>
      <c r="M487" s="71"/>
      <c r="N487">
        <v>2</v>
      </c>
      <c r="O487">
        <v>11.162000000000001</v>
      </c>
      <c r="P487">
        <v>18.2</v>
      </c>
      <c r="Q487">
        <v>24.616</v>
      </c>
      <c r="R487">
        <v>31.14</v>
      </c>
      <c r="S487">
        <v>37.704999999999998</v>
      </c>
      <c r="T487">
        <v>44.613999999999997</v>
      </c>
    </row>
    <row r="488" spans="1:20">
      <c r="A488" s="4" t="s">
        <v>288</v>
      </c>
      <c r="B488" s="4">
        <v>2018</v>
      </c>
      <c r="C488" s="5">
        <v>43448</v>
      </c>
      <c r="D488" s="4" t="s">
        <v>66</v>
      </c>
      <c r="E488" t="s">
        <v>91</v>
      </c>
      <c r="F488">
        <v>4</v>
      </c>
      <c r="G488" t="s">
        <v>23</v>
      </c>
      <c r="H488" s="71" t="s">
        <v>2319</v>
      </c>
      <c r="I488" s="71" t="s">
        <v>92</v>
      </c>
      <c r="J488" s="71" t="s">
        <v>1634</v>
      </c>
      <c r="K488" s="71"/>
      <c r="L488" s="71"/>
      <c r="M488" s="71"/>
      <c r="N488">
        <v>1</v>
      </c>
      <c r="O488">
        <v>10.669</v>
      </c>
      <c r="P488">
        <v>17.370999999999999</v>
      </c>
      <c r="Q488">
        <v>23.55</v>
      </c>
      <c r="R488">
        <v>29.759</v>
      </c>
      <c r="S488">
        <v>36.112000000000002</v>
      </c>
      <c r="T488">
        <v>42.758000000000003</v>
      </c>
    </row>
    <row r="489" spans="1:20">
      <c r="A489" s="4" t="s">
        <v>288</v>
      </c>
      <c r="B489" s="4">
        <v>2018</v>
      </c>
      <c r="C489" s="5">
        <v>43448</v>
      </c>
      <c r="D489" s="4" t="s">
        <v>66</v>
      </c>
      <c r="E489" t="s">
        <v>91</v>
      </c>
      <c r="F489">
        <v>4</v>
      </c>
      <c r="G489" t="s">
        <v>27</v>
      </c>
      <c r="H489" s="71" t="s">
        <v>781</v>
      </c>
      <c r="I489" s="71" t="s">
        <v>26</v>
      </c>
      <c r="J489" s="71" t="s">
        <v>96</v>
      </c>
      <c r="K489" s="71"/>
      <c r="L489" s="71"/>
      <c r="M489" s="71"/>
      <c r="N489">
        <v>2</v>
      </c>
      <c r="O489">
        <v>10.984999999999999</v>
      </c>
      <c r="P489">
        <v>17.896999999999998</v>
      </c>
      <c r="Q489">
        <v>24.369</v>
      </c>
      <c r="R489">
        <v>30.922999999999998</v>
      </c>
      <c r="S489">
        <v>37.414000000000001</v>
      </c>
      <c r="T489">
        <v>44.021000000000001</v>
      </c>
    </row>
    <row r="490" spans="1:20">
      <c r="A490" s="4" t="s">
        <v>288</v>
      </c>
      <c r="B490" s="4">
        <v>2018</v>
      </c>
      <c r="C490" s="5">
        <v>43448</v>
      </c>
      <c r="D490" s="4" t="s">
        <v>66</v>
      </c>
      <c r="E490" t="s">
        <v>64</v>
      </c>
      <c r="F490" t="s">
        <v>541</v>
      </c>
      <c r="G490" t="s">
        <v>23</v>
      </c>
      <c r="H490" s="70" t="s">
        <v>2319</v>
      </c>
      <c r="I490" s="70" t="s">
        <v>92</v>
      </c>
      <c r="J490" s="70" t="s">
        <v>1634</v>
      </c>
      <c r="K490" s="70"/>
      <c r="L490" s="70"/>
      <c r="M490" s="70"/>
      <c r="N490">
        <v>1</v>
      </c>
      <c r="O490">
        <v>10.582000000000001</v>
      </c>
      <c r="P490">
        <v>17.263000000000002</v>
      </c>
      <c r="Q490">
        <v>23.47</v>
      </c>
      <c r="R490">
        <v>29.635000000000002</v>
      </c>
      <c r="S490">
        <v>36.063000000000002</v>
      </c>
      <c r="T490">
        <v>42.789000000000001</v>
      </c>
    </row>
    <row r="491" spans="1:20">
      <c r="A491" s="4" t="s">
        <v>288</v>
      </c>
      <c r="B491" s="4">
        <v>2018</v>
      </c>
      <c r="C491" s="5">
        <v>43448</v>
      </c>
      <c r="D491" s="4" t="s">
        <v>66</v>
      </c>
      <c r="E491" t="s">
        <v>64</v>
      </c>
      <c r="F491" t="s">
        <v>541</v>
      </c>
      <c r="G491" t="s">
        <v>113</v>
      </c>
      <c r="H491" s="70" t="s">
        <v>311</v>
      </c>
      <c r="I491" s="70" t="s">
        <v>261</v>
      </c>
      <c r="J491" s="70" t="s">
        <v>125</v>
      </c>
      <c r="K491" s="70"/>
      <c r="L491" s="70"/>
      <c r="M491" s="70"/>
      <c r="N491">
        <v>2</v>
      </c>
      <c r="O491">
        <v>10.664999999999999</v>
      </c>
      <c r="P491">
        <v>17.247</v>
      </c>
      <c r="Q491">
        <v>23.571999999999999</v>
      </c>
      <c r="R491">
        <v>29.962</v>
      </c>
      <c r="S491">
        <v>36.991999999999997</v>
      </c>
      <c r="T491">
        <v>44.186</v>
      </c>
    </row>
    <row r="492" spans="1:20">
      <c r="A492" s="4" t="s">
        <v>288</v>
      </c>
      <c r="B492" s="4">
        <v>2018</v>
      </c>
      <c r="C492" s="5">
        <v>43448</v>
      </c>
      <c r="D492" s="4" t="s">
        <v>66</v>
      </c>
      <c r="E492" t="s">
        <v>64</v>
      </c>
      <c r="F492" t="s">
        <v>542</v>
      </c>
      <c r="G492" t="s">
        <v>29</v>
      </c>
      <c r="H492" s="70" t="s">
        <v>1679</v>
      </c>
      <c r="I492" s="70" t="s">
        <v>194</v>
      </c>
      <c r="J492" s="70" t="s">
        <v>68</v>
      </c>
      <c r="K492" s="70"/>
      <c r="L492" s="70"/>
      <c r="M492" s="70"/>
      <c r="N492">
        <v>3</v>
      </c>
      <c r="O492">
        <v>11.034000000000001</v>
      </c>
      <c r="P492">
        <v>17.992000000000001</v>
      </c>
      <c r="Q492">
        <v>24.295999999999999</v>
      </c>
      <c r="R492">
        <v>30.684000000000001</v>
      </c>
      <c r="S492">
        <v>37.225000000000001</v>
      </c>
      <c r="T492">
        <v>44.000999999999998</v>
      </c>
    </row>
    <row r="493" spans="1:20">
      <c r="A493" s="4" t="s">
        <v>288</v>
      </c>
      <c r="B493" s="4">
        <v>2018</v>
      </c>
      <c r="C493" s="5">
        <v>43448</v>
      </c>
      <c r="D493" s="4" t="s">
        <v>66</v>
      </c>
      <c r="E493" t="s">
        <v>64</v>
      </c>
      <c r="F493" t="s">
        <v>542</v>
      </c>
      <c r="G493" t="s">
        <v>46</v>
      </c>
      <c r="H493" s="70" t="s">
        <v>782</v>
      </c>
      <c r="I493" s="70" t="s">
        <v>167</v>
      </c>
      <c r="J493" s="70" t="s">
        <v>218</v>
      </c>
      <c r="K493" s="70"/>
      <c r="L493" s="70"/>
      <c r="M493" s="70"/>
      <c r="N493">
        <v>4</v>
      </c>
      <c r="O493">
        <v>10.867000000000001</v>
      </c>
      <c r="P493">
        <v>17.710999999999999</v>
      </c>
      <c r="Q493">
        <v>24.286999999999999</v>
      </c>
      <c r="R493">
        <v>30.925000000000001</v>
      </c>
      <c r="S493">
        <v>37.808999999999997</v>
      </c>
      <c r="T493">
        <v>44.841999999999999</v>
      </c>
    </row>
    <row r="494" spans="1:20">
      <c r="A494" s="1" t="s">
        <v>217</v>
      </c>
      <c r="B494" s="1">
        <v>2018</v>
      </c>
      <c r="C494" s="2">
        <v>43434</v>
      </c>
      <c r="D494" s="1" t="s">
        <v>66</v>
      </c>
      <c r="E494" t="s">
        <v>21</v>
      </c>
      <c r="F494" t="s">
        <v>21</v>
      </c>
      <c r="G494" t="s">
        <v>23</v>
      </c>
      <c r="H494" t="s">
        <v>2318</v>
      </c>
      <c r="I494" t="s">
        <v>92</v>
      </c>
      <c r="J494" t="s">
        <v>295</v>
      </c>
      <c r="N494">
        <v>1</v>
      </c>
      <c r="O494">
        <v>10.608000000000001</v>
      </c>
      <c r="P494">
        <v>17.367999999999999</v>
      </c>
      <c r="Q494">
        <v>23.503</v>
      </c>
      <c r="R494">
        <v>29.684999999999999</v>
      </c>
      <c r="S494">
        <v>36.142000000000003</v>
      </c>
      <c r="T494">
        <v>42.98</v>
      </c>
    </row>
    <row r="495" spans="1:20">
      <c r="A495" s="1" t="s">
        <v>217</v>
      </c>
      <c r="B495" s="1">
        <v>2018</v>
      </c>
      <c r="C495" s="2">
        <v>43434</v>
      </c>
      <c r="D495" s="1" t="s">
        <v>66</v>
      </c>
      <c r="E495" t="s">
        <v>21</v>
      </c>
      <c r="F495" t="s">
        <v>21</v>
      </c>
      <c r="G495" t="s">
        <v>113</v>
      </c>
      <c r="H495" t="s">
        <v>311</v>
      </c>
      <c r="I495" t="s">
        <v>112</v>
      </c>
      <c r="J495" t="s">
        <v>192</v>
      </c>
      <c r="N495">
        <v>2</v>
      </c>
      <c r="O495">
        <v>10.622</v>
      </c>
      <c r="P495">
        <v>17.204000000000001</v>
      </c>
      <c r="Q495">
        <v>23.384</v>
      </c>
      <c r="R495">
        <v>29.759</v>
      </c>
      <c r="S495">
        <v>36.298999999999999</v>
      </c>
      <c r="T495">
        <v>43.045000000000002</v>
      </c>
    </row>
    <row r="496" spans="1:20">
      <c r="A496" s="1" t="s">
        <v>217</v>
      </c>
      <c r="B496" s="1">
        <v>2018</v>
      </c>
      <c r="C496" s="2">
        <v>43434</v>
      </c>
      <c r="D496" s="1" t="s">
        <v>66</v>
      </c>
      <c r="E496" t="s">
        <v>21</v>
      </c>
      <c r="F496" t="s">
        <v>21</v>
      </c>
      <c r="G496" t="s">
        <v>27</v>
      </c>
      <c r="H496" t="s">
        <v>755</v>
      </c>
      <c r="I496" t="s">
        <v>96</v>
      </c>
      <c r="J496" t="s">
        <v>48</v>
      </c>
      <c r="N496">
        <v>3</v>
      </c>
      <c r="O496">
        <v>10.901</v>
      </c>
      <c r="P496">
        <v>17.686</v>
      </c>
      <c r="Q496">
        <v>24.068999999999999</v>
      </c>
      <c r="R496">
        <v>30.398</v>
      </c>
      <c r="S496">
        <v>36.871000000000002</v>
      </c>
      <c r="T496">
        <v>43.57</v>
      </c>
    </row>
    <row r="497" spans="1:20">
      <c r="A497" s="1" t="s">
        <v>217</v>
      </c>
      <c r="B497" s="1">
        <v>2018</v>
      </c>
      <c r="C497" s="2">
        <v>43434</v>
      </c>
      <c r="D497" s="1" t="s">
        <v>66</v>
      </c>
      <c r="E497" t="s">
        <v>21</v>
      </c>
      <c r="F497" t="s">
        <v>21</v>
      </c>
      <c r="G497" t="s">
        <v>46</v>
      </c>
      <c r="H497" t="s">
        <v>782</v>
      </c>
      <c r="I497" t="s">
        <v>202</v>
      </c>
      <c r="J497" t="s">
        <v>218</v>
      </c>
      <c r="N497">
        <v>4</v>
      </c>
      <c r="O497">
        <v>10.981999999999999</v>
      </c>
      <c r="P497">
        <v>17.885000000000002</v>
      </c>
      <c r="Q497">
        <v>24.071000000000002</v>
      </c>
      <c r="R497">
        <v>30.308</v>
      </c>
      <c r="S497">
        <v>36.825000000000003</v>
      </c>
      <c r="T497">
        <v>43.725000000000001</v>
      </c>
    </row>
    <row r="498" spans="1:20">
      <c r="A498" s="1" t="s">
        <v>217</v>
      </c>
      <c r="B498" s="1">
        <v>2018</v>
      </c>
      <c r="C498" s="2">
        <v>43434</v>
      </c>
      <c r="D498" s="1" t="s">
        <v>66</v>
      </c>
      <c r="E498" t="s">
        <v>21</v>
      </c>
      <c r="F498" t="s">
        <v>21</v>
      </c>
      <c r="G498" t="s">
        <v>29</v>
      </c>
      <c r="H498" t="s">
        <v>1679</v>
      </c>
      <c r="I498" t="s">
        <v>1633</v>
      </c>
      <c r="J498" t="s">
        <v>194</v>
      </c>
      <c r="N498">
        <v>5</v>
      </c>
      <c r="O498">
        <v>10.819000000000001</v>
      </c>
      <c r="P498">
        <v>17.742000000000001</v>
      </c>
      <c r="Q498">
        <v>24.102</v>
      </c>
      <c r="R498">
        <v>30.593</v>
      </c>
      <c r="S498">
        <v>37.052</v>
      </c>
      <c r="T498">
        <v>43.744</v>
      </c>
    </row>
    <row r="499" spans="1:20">
      <c r="A499" s="1" t="s">
        <v>217</v>
      </c>
      <c r="B499" s="1">
        <v>2018</v>
      </c>
      <c r="C499" s="2">
        <v>43434</v>
      </c>
      <c r="D499" s="1" t="s">
        <v>66</v>
      </c>
      <c r="E499" t="s">
        <v>21</v>
      </c>
      <c r="F499" t="s">
        <v>21</v>
      </c>
      <c r="G499" t="s">
        <v>228</v>
      </c>
      <c r="H499" t="s">
        <v>2319</v>
      </c>
      <c r="I499" t="s">
        <v>219</v>
      </c>
      <c r="J499" t="s">
        <v>1634</v>
      </c>
      <c r="N499">
        <v>6</v>
      </c>
      <c r="O499">
        <v>10.728999999999999</v>
      </c>
      <c r="P499">
        <v>17.484000000000002</v>
      </c>
      <c r="Q499">
        <v>24.035</v>
      </c>
      <c r="R499">
        <v>30.577999999999999</v>
      </c>
      <c r="S499">
        <v>37.055</v>
      </c>
      <c r="T499">
        <v>43.808</v>
      </c>
    </row>
    <row r="500" spans="1:20">
      <c r="A500" s="1" t="s">
        <v>217</v>
      </c>
      <c r="B500" s="1">
        <v>2018</v>
      </c>
      <c r="C500" s="2">
        <v>43434</v>
      </c>
      <c r="D500" s="1" t="s">
        <v>66</v>
      </c>
      <c r="E500" t="s">
        <v>21</v>
      </c>
      <c r="F500" t="s">
        <v>21</v>
      </c>
      <c r="G500" t="s">
        <v>39</v>
      </c>
      <c r="H500" t="s">
        <v>552</v>
      </c>
      <c r="I500" t="s">
        <v>201</v>
      </c>
      <c r="J500" t="s">
        <v>105</v>
      </c>
      <c r="N500">
        <v>7</v>
      </c>
      <c r="O500">
        <v>10.750999999999999</v>
      </c>
      <c r="P500">
        <v>17.603000000000002</v>
      </c>
      <c r="Q500">
        <v>24.032</v>
      </c>
      <c r="R500">
        <v>30.614000000000001</v>
      </c>
      <c r="S500">
        <v>37.325000000000003</v>
      </c>
      <c r="T500">
        <v>44.292999999999999</v>
      </c>
    </row>
    <row r="501" spans="1:20">
      <c r="A501" s="1" t="s">
        <v>217</v>
      </c>
      <c r="B501" s="1">
        <v>2018</v>
      </c>
      <c r="C501" s="2">
        <v>43434</v>
      </c>
      <c r="D501" s="1" t="s">
        <v>66</v>
      </c>
      <c r="E501" t="s">
        <v>21</v>
      </c>
      <c r="F501" t="s">
        <v>21</v>
      </c>
      <c r="G501" t="s">
        <v>42</v>
      </c>
      <c r="H501" t="s">
        <v>213</v>
      </c>
      <c r="I501" t="s">
        <v>1629</v>
      </c>
      <c r="J501" t="s">
        <v>41</v>
      </c>
      <c r="N501">
        <v>8</v>
      </c>
      <c r="O501">
        <v>10.853</v>
      </c>
      <c r="P501">
        <v>17.687000000000001</v>
      </c>
      <c r="Q501">
        <v>24.199000000000002</v>
      </c>
      <c r="R501">
        <v>30.748000000000001</v>
      </c>
      <c r="S501">
        <v>37.380000000000003</v>
      </c>
      <c r="T501">
        <v>44.295999999999999</v>
      </c>
    </row>
    <row r="502" spans="1:20">
      <c r="A502" s="1" t="s">
        <v>217</v>
      </c>
      <c r="B502" s="1">
        <v>2018</v>
      </c>
      <c r="C502" s="2">
        <v>43434</v>
      </c>
      <c r="D502" s="1" t="s">
        <v>66</v>
      </c>
      <c r="E502" t="s">
        <v>21</v>
      </c>
      <c r="F502" t="s">
        <v>21</v>
      </c>
      <c r="G502" t="s">
        <v>31</v>
      </c>
      <c r="H502" t="s">
        <v>254</v>
      </c>
      <c r="I502" t="s">
        <v>193</v>
      </c>
      <c r="J502" t="s">
        <v>257</v>
      </c>
      <c r="N502">
        <v>9</v>
      </c>
      <c r="O502">
        <v>10.96</v>
      </c>
      <c r="P502">
        <v>17.856999999999999</v>
      </c>
      <c r="Q502">
        <v>24.286000000000001</v>
      </c>
      <c r="R502">
        <v>30.821000000000002</v>
      </c>
      <c r="S502">
        <v>37.475999999999999</v>
      </c>
      <c r="T502">
        <v>44.328000000000003</v>
      </c>
    </row>
    <row r="503" spans="1:20">
      <c r="A503" s="1" t="s">
        <v>217</v>
      </c>
      <c r="B503" s="1">
        <v>2018</v>
      </c>
      <c r="C503" s="2">
        <v>43434</v>
      </c>
      <c r="D503" s="1" t="s">
        <v>66</v>
      </c>
      <c r="E503" t="s">
        <v>21</v>
      </c>
      <c r="F503" t="s">
        <v>21</v>
      </c>
      <c r="G503" t="s">
        <v>104</v>
      </c>
      <c r="H503" t="s">
        <v>312</v>
      </c>
      <c r="I503" t="s">
        <v>128</v>
      </c>
      <c r="J503" t="s">
        <v>103</v>
      </c>
      <c r="N503">
        <v>10</v>
      </c>
      <c r="O503">
        <v>10.754</v>
      </c>
      <c r="P503">
        <v>17.37</v>
      </c>
      <c r="Q503">
        <v>23.882999999999999</v>
      </c>
      <c r="R503">
        <v>30.47</v>
      </c>
      <c r="S503">
        <v>37.213999999999999</v>
      </c>
      <c r="T503">
        <v>44.353000000000002</v>
      </c>
    </row>
    <row r="504" spans="1:20">
      <c r="A504" s="1" t="s">
        <v>217</v>
      </c>
      <c r="B504" s="1">
        <v>2018</v>
      </c>
      <c r="C504" s="2">
        <v>43434</v>
      </c>
      <c r="D504" s="1" t="s">
        <v>66</v>
      </c>
      <c r="E504" t="s">
        <v>21</v>
      </c>
      <c r="F504" t="s">
        <v>21</v>
      </c>
      <c r="G504" t="s">
        <v>198</v>
      </c>
      <c r="H504" t="s">
        <v>197</v>
      </c>
      <c r="I504" t="s">
        <v>239</v>
      </c>
      <c r="J504" t="s">
        <v>203</v>
      </c>
      <c r="N504">
        <v>11</v>
      </c>
      <c r="O504">
        <v>10.936</v>
      </c>
      <c r="P504">
        <v>17.632000000000001</v>
      </c>
      <c r="Q504">
        <v>24.111999999999998</v>
      </c>
      <c r="R504">
        <v>30.622</v>
      </c>
      <c r="S504">
        <v>37.378999999999998</v>
      </c>
      <c r="T504">
        <v>44.459000000000003</v>
      </c>
    </row>
    <row r="505" spans="1:20">
      <c r="A505" s="1" t="s">
        <v>217</v>
      </c>
      <c r="B505" s="1">
        <v>2018</v>
      </c>
      <c r="C505" s="2">
        <v>43434</v>
      </c>
      <c r="D505" s="1" t="s">
        <v>66</v>
      </c>
      <c r="E505" t="s">
        <v>21</v>
      </c>
      <c r="F505" t="s">
        <v>21</v>
      </c>
      <c r="G505" t="s">
        <v>37</v>
      </c>
      <c r="H505" t="s">
        <v>36</v>
      </c>
      <c r="I505" t="s">
        <v>1689</v>
      </c>
      <c r="J505" t="s">
        <v>59</v>
      </c>
      <c r="N505">
        <v>12</v>
      </c>
      <c r="O505">
        <v>11.047000000000001</v>
      </c>
      <c r="P505">
        <v>18.103000000000002</v>
      </c>
      <c r="Q505">
        <v>24.561</v>
      </c>
      <c r="R505">
        <v>31.138999999999999</v>
      </c>
      <c r="S505">
        <v>37.82</v>
      </c>
      <c r="T505">
        <v>44.777000000000001</v>
      </c>
    </row>
    <row r="506" spans="1:20">
      <c r="A506" s="1" t="s">
        <v>217</v>
      </c>
      <c r="B506" s="1">
        <v>2018</v>
      </c>
      <c r="C506" s="2">
        <v>43434</v>
      </c>
      <c r="D506" s="1" t="s">
        <v>66</v>
      </c>
      <c r="E506" t="s">
        <v>21</v>
      </c>
      <c r="F506" t="s">
        <v>21</v>
      </c>
      <c r="G506" t="s">
        <v>52</v>
      </c>
      <c r="H506" t="s">
        <v>196</v>
      </c>
      <c r="I506" t="s">
        <v>93</v>
      </c>
      <c r="J506" t="s">
        <v>3190</v>
      </c>
      <c r="N506">
        <v>13</v>
      </c>
      <c r="O506">
        <v>11.243</v>
      </c>
      <c r="P506">
        <v>18.097999999999999</v>
      </c>
      <c r="Q506">
        <v>24.664999999999999</v>
      </c>
      <c r="R506">
        <v>31.391999999999999</v>
      </c>
      <c r="S506">
        <v>38.197000000000003</v>
      </c>
      <c r="T506">
        <v>45.134</v>
      </c>
    </row>
    <row r="507" spans="1:20">
      <c r="A507" s="1" t="s">
        <v>217</v>
      </c>
      <c r="B507" s="1">
        <v>2018</v>
      </c>
      <c r="C507" s="2">
        <v>43434</v>
      </c>
      <c r="D507" s="1" t="s">
        <v>66</v>
      </c>
      <c r="E507" t="s">
        <v>21</v>
      </c>
      <c r="F507" t="s">
        <v>21</v>
      </c>
      <c r="G507" t="s">
        <v>1737</v>
      </c>
      <c r="H507" t="s">
        <v>354</v>
      </c>
      <c r="I507" t="s">
        <v>1678</v>
      </c>
      <c r="J507" t="s">
        <v>758</v>
      </c>
      <c r="N507">
        <v>14</v>
      </c>
      <c r="O507">
        <v>11.147</v>
      </c>
      <c r="P507">
        <v>17.988</v>
      </c>
      <c r="Q507">
        <v>24.564</v>
      </c>
      <c r="R507">
        <v>31.233000000000001</v>
      </c>
      <c r="S507">
        <v>38.119</v>
      </c>
      <c r="T507">
        <v>45.390999999999998</v>
      </c>
    </row>
    <row r="508" spans="1:20">
      <c r="A508" s="1" t="s">
        <v>217</v>
      </c>
      <c r="B508" s="1">
        <v>2018</v>
      </c>
      <c r="C508" s="2">
        <v>43434</v>
      </c>
      <c r="D508" s="1" t="s">
        <v>66</v>
      </c>
      <c r="E508" t="s">
        <v>21</v>
      </c>
      <c r="F508" t="s">
        <v>21</v>
      </c>
      <c r="G508" t="s">
        <v>58</v>
      </c>
      <c r="H508" t="s">
        <v>1641</v>
      </c>
      <c r="I508" t="s">
        <v>208</v>
      </c>
      <c r="J508" t="s">
        <v>57</v>
      </c>
      <c r="N508">
        <v>15</v>
      </c>
      <c r="O508">
        <v>10.962</v>
      </c>
      <c r="P508">
        <v>17.786000000000001</v>
      </c>
      <c r="Q508">
        <v>25.059000000000001</v>
      </c>
      <c r="R508">
        <v>31.885999999999999</v>
      </c>
      <c r="S508">
        <v>38.71</v>
      </c>
      <c r="T508">
        <v>45.767000000000003</v>
      </c>
    </row>
    <row r="509" spans="1:20">
      <c r="A509" s="1" t="s">
        <v>217</v>
      </c>
      <c r="B509" s="1">
        <v>2018</v>
      </c>
      <c r="C509" s="2">
        <v>43434</v>
      </c>
      <c r="D509" s="1" t="s">
        <v>66</v>
      </c>
      <c r="E509" t="s">
        <v>91</v>
      </c>
      <c r="F509">
        <v>1</v>
      </c>
      <c r="G509" t="s">
        <v>29</v>
      </c>
      <c r="H509" t="str">
        <f t="shared" ref="H509:H520" si="7">VLOOKUP($G509,$G$461:$J$475,2,FALSE)</f>
        <v>BICHLER Timo</v>
      </c>
      <c r="I509" t="str">
        <f t="shared" ref="I509:I520" si="8">VLOOKUP($G509,$G$461:$J$475,3,FALSE)</f>
        <v>LEVY Maximilian</v>
      </c>
      <c r="J509" t="str">
        <f t="shared" ref="J509:J520" si="9">VLOOKUP($G509,$G$461:$J$475,4,FALSE)</f>
        <v>EILERS Joachim</v>
      </c>
      <c r="N509">
        <v>1</v>
      </c>
      <c r="O509">
        <v>10.887</v>
      </c>
      <c r="P509">
        <v>17.808</v>
      </c>
      <c r="Q509">
        <v>24.106000000000002</v>
      </c>
      <c r="R509">
        <v>30.491</v>
      </c>
      <c r="S509">
        <v>36.972000000000001</v>
      </c>
      <c r="T509">
        <v>43.731000000000002</v>
      </c>
    </row>
    <row r="510" spans="1:20">
      <c r="A510" s="1" t="s">
        <v>217</v>
      </c>
      <c r="B510" s="1">
        <v>2018</v>
      </c>
      <c r="C510" s="2">
        <v>43434</v>
      </c>
      <c r="D510" s="1" t="s">
        <v>66</v>
      </c>
      <c r="E510" t="s">
        <v>91</v>
      </c>
      <c r="F510">
        <v>1</v>
      </c>
      <c r="G510" t="s">
        <v>46</v>
      </c>
      <c r="H510" t="str">
        <f t="shared" si="7"/>
        <v>BIELECKI Maciej</v>
      </c>
      <c r="I510" t="str">
        <f t="shared" si="8"/>
        <v>RUDYK Mateusz</v>
      </c>
      <c r="J510" t="str">
        <f t="shared" si="9"/>
        <v>RAJKOWSKI Patryk</v>
      </c>
      <c r="N510">
        <v>2</v>
      </c>
      <c r="O510">
        <v>10.954000000000001</v>
      </c>
      <c r="P510">
        <v>17.841999999999999</v>
      </c>
      <c r="Q510">
        <v>24.035</v>
      </c>
      <c r="R510">
        <v>30.228000000000002</v>
      </c>
      <c r="S510">
        <v>38.145000000000003</v>
      </c>
      <c r="T510">
        <v>46.673999999999999</v>
      </c>
    </row>
    <row r="511" spans="1:20">
      <c r="A511" s="1" t="s">
        <v>217</v>
      </c>
      <c r="B511" s="1">
        <v>2018</v>
      </c>
      <c r="C511" s="2">
        <v>43434</v>
      </c>
      <c r="D511" s="1" t="s">
        <v>66</v>
      </c>
      <c r="E511" t="s">
        <v>91</v>
      </c>
      <c r="F511">
        <v>2</v>
      </c>
      <c r="G511" t="s">
        <v>228</v>
      </c>
      <c r="H511" t="e">
        <f t="shared" si="7"/>
        <v>#N/A</v>
      </c>
      <c r="I511" t="e">
        <f t="shared" si="8"/>
        <v>#N/A</v>
      </c>
      <c r="J511" t="e">
        <f t="shared" si="9"/>
        <v>#N/A</v>
      </c>
      <c r="N511">
        <v>1</v>
      </c>
      <c r="O511">
        <v>10.757</v>
      </c>
      <c r="P511">
        <v>17.46</v>
      </c>
      <c r="Q511">
        <v>23.744</v>
      </c>
      <c r="R511">
        <v>30.079000000000001</v>
      </c>
      <c r="S511">
        <v>36.646000000000001</v>
      </c>
      <c r="T511">
        <v>43.42</v>
      </c>
    </row>
    <row r="512" spans="1:20">
      <c r="A512" s="1" t="s">
        <v>217</v>
      </c>
      <c r="B512" s="1">
        <v>2018</v>
      </c>
      <c r="C512" s="2">
        <v>43434</v>
      </c>
      <c r="D512" s="1" t="s">
        <v>66</v>
      </c>
      <c r="E512" t="s">
        <v>91</v>
      </c>
      <c r="F512">
        <v>2</v>
      </c>
      <c r="G512" t="s">
        <v>27</v>
      </c>
      <c r="H512" t="str">
        <f t="shared" si="7"/>
        <v>BAUGE Gregory</v>
      </c>
      <c r="I512" t="str">
        <f t="shared" si="8"/>
        <v>VIGIER Sebastien</v>
      </c>
      <c r="J512" t="str">
        <f t="shared" si="9"/>
        <v>LAFARGUE Quentin</v>
      </c>
      <c r="N512">
        <v>2</v>
      </c>
      <c r="O512">
        <v>10.865</v>
      </c>
      <c r="P512">
        <v>17.577000000000002</v>
      </c>
      <c r="Q512">
        <v>23.885999999999999</v>
      </c>
      <c r="R512">
        <v>30.143000000000001</v>
      </c>
      <c r="S512">
        <v>37.070999999999998</v>
      </c>
      <c r="T512">
        <v>43.807000000000002</v>
      </c>
    </row>
    <row r="513" spans="1:20">
      <c r="A513" s="1" t="s">
        <v>217</v>
      </c>
      <c r="B513" s="1">
        <v>2018</v>
      </c>
      <c r="C513" s="2">
        <v>43434</v>
      </c>
      <c r="D513" s="1" t="s">
        <v>66</v>
      </c>
      <c r="E513" t="s">
        <v>91</v>
      </c>
      <c r="F513">
        <v>3</v>
      </c>
      <c r="G513" t="s">
        <v>113</v>
      </c>
      <c r="H513" t="str">
        <f t="shared" si="7"/>
        <v>OWENS Ryan</v>
      </c>
      <c r="I513" t="str">
        <f t="shared" si="8"/>
        <v>HINDES Philip</v>
      </c>
      <c r="J513" t="str">
        <f t="shared" si="9"/>
        <v>TRUMAN Joseph</v>
      </c>
      <c r="N513">
        <v>1</v>
      </c>
      <c r="O513">
        <v>10.67</v>
      </c>
      <c r="P513">
        <v>17.245999999999999</v>
      </c>
      <c r="Q513">
        <v>23.446000000000002</v>
      </c>
      <c r="R513">
        <v>29.763000000000002</v>
      </c>
      <c r="S513">
        <v>36.182000000000002</v>
      </c>
      <c r="T513">
        <v>42.802999999999997</v>
      </c>
    </row>
    <row r="514" spans="1:20">
      <c r="A514" s="1" t="s">
        <v>217</v>
      </c>
      <c r="B514" s="1">
        <v>2018</v>
      </c>
      <c r="C514" s="2">
        <v>43434</v>
      </c>
      <c r="D514" s="1" t="s">
        <v>66</v>
      </c>
      <c r="E514" t="s">
        <v>91</v>
      </c>
      <c r="F514">
        <v>3</v>
      </c>
      <c r="G514" t="s">
        <v>39</v>
      </c>
      <c r="H514" t="str">
        <f t="shared" si="7"/>
        <v>LI Jianxin</v>
      </c>
      <c r="I514" t="str">
        <f t="shared" si="8"/>
        <v>XU Chao</v>
      </c>
      <c r="J514" t="str">
        <f t="shared" si="9"/>
        <v>ZHANG Miao</v>
      </c>
      <c r="N514">
        <v>2</v>
      </c>
      <c r="O514">
        <v>10.81</v>
      </c>
      <c r="P514">
        <v>17.609000000000002</v>
      </c>
      <c r="Q514">
        <v>23.946000000000002</v>
      </c>
      <c r="R514">
        <v>30.396000000000001</v>
      </c>
      <c r="S514">
        <v>37.018999999999998</v>
      </c>
      <c r="T514">
        <v>43.863999999999997</v>
      </c>
    </row>
    <row r="515" spans="1:20">
      <c r="A515" s="1" t="s">
        <v>217</v>
      </c>
      <c r="B515" s="1">
        <v>2018</v>
      </c>
      <c r="C515" s="2">
        <v>43434</v>
      </c>
      <c r="D515" s="1" t="s">
        <v>66</v>
      </c>
      <c r="E515" t="s">
        <v>91</v>
      </c>
      <c r="F515">
        <v>4</v>
      </c>
      <c r="G515" t="s">
        <v>23</v>
      </c>
      <c r="H515" t="str">
        <f t="shared" si="7"/>
        <v>van den BERG Roy</v>
      </c>
      <c r="I515" t="str">
        <f t="shared" si="8"/>
        <v>LAVREYSEN Harrie</v>
      </c>
      <c r="J515" t="str">
        <f t="shared" si="9"/>
        <v>BUCHLI Matthijs</v>
      </c>
      <c r="N515">
        <v>1</v>
      </c>
      <c r="O515">
        <v>10.577999999999999</v>
      </c>
      <c r="P515">
        <v>17.273</v>
      </c>
      <c r="Q515">
        <v>23.428000000000001</v>
      </c>
      <c r="R515">
        <v>29.585999999999999</v>
      </c>
      <c r="S515">
        <v>35.953000000000003</v>
      </c>
      <c r="T515">
        <v>42.585999999999999</v>
      </c>
    </row>
    <row r="516" spans="1:20">
      <c r="A516" s="1" t="s">
        <v>217</v>
      </c>
      <c r="B516" s="1">
        <v>2018</v>
      </c>
      <c r="C516" s="2">
        <v>43434</v>
      </c>
      <c r="D516" s="1" t="s">
        <v>66</v>
      </c>
      <c r="E516" t="s">
        <v>91</v>
      </c>
      <c r="F516">
        <v>4</v>
      </c>
      <c r="G516" t="s">
        <v>42</v>
      </c>
      <c r="H516" t="e">
        <f t="shared" si="7"/>
        <v>#N/A</v>
      </c>
      <c r="I516" t="e">
        <f t="shared" si="8"/>
        <v>#N/A</v>
      </c>
      <c r="J516" t="e">
        <f t="shared" si="9"/>
        <v>#N/A</v>
      </c>
      <c r="N516">
        <v>2</v>
      </c>
      <c r="O516">
        <v>10.917999999999999</v>
      </c>
      <c r="P516">
        <v>17.731999999999999</v>
      </c>
      <c r="Q516">
        <v>24.443999999999999</v>
      </c>
      <c r="R516">
        <v>30.989000000000001</v>
      </c>
      <c r="S516">
        <v>37.545000000000002</v>
      </c>
      <c r="T516">
        <v>44.384</v>
      </c>
    </row>
    <row r="517" spans="1:20">
      <c r="A517" s="1" t="s">
        <v>217</v>
      </c>
      <c r="B517" s="1">
        <v>2018</v>
      </c>
      <c r="C517" s="2">
        <v>43434</v>
      </c>
      <c r="D517" s="1" t="s">
        <v>66</v>
      </c>
      <c r="E517" t="s">
        <v>64</v>
      </c>
      <c r="F517" t="s">
        <v>541</v>
      </c>
      <c r="G517" t="s">
        <v>23</v>
      </c>
      <c r="H517" t="str">
        <f t="shared" si="7"/>
        <v>van den BERG Roy</v>
      </c>
      <c r="I517" t="str">
        <f t="shared" si="8"/>
        <v>LAVREYSEN Harrie</v>
      </c>
      <c r="J517" t="str">
        <f t="shared" si="9"/>
        <v>BUCHLI Matthijs</v>
      </c>
      <c r="N517">
        <v>1</v>
      </c>
      <c r="O517">
        <v>10.595000000000001</v>
      </c>
      <c r="P517">
        <v>17.312000000000001</v>
      </c>
      <c r="Q517">
        <v>23.491</v>
      </c>
      <c r="R517">
        <v>29.704999999999998</v>
      </c>
      <c r="S517">
        <v>35.954000000000001</v>
      </c>
      <c r="T517">
        <v>42.466999999999999</v>
      </c>
    </row>
    <row r="518" spans="1:20">
      <c r="A518" s="1" t="s">
        <v>217</v>
      </c>
      <c r="B518" s="1">
        <v>2018</v>
      </c>
      <c r="C518" s="2">
        <v>43434</v>
      </c>
      <c r="D518" s="1" t="s">
        <v>66</v>
      </c>
      <c r="E518" t="s">
        <v>64</v>
      </c>
      <c r="F518" t="s">
        <v>541</v>
      </c>
      <c r="G518" t="s">
        <v>113</v>
      </c>
      <c r="H518" t="str">
        <f t="shared" si="7"/>
        <v>OWENS Ryan</v>
      </c>
      <c r="I518" t="str">
        <f t="shared" si="8"/>
        <v>HINDES Philip</v>
      </c>
      <c r="J518" t="str">
        <f t="shared" si="9"/>
        <v>TRUMAN Joseph</v>
      </c>
      <c r="N518">
        <v>2</v>
      </c>
      <c r="O518">
        <v>10.586</v>
      </c>
      <c r="P518">
        <v>17.113</v>
      </c>
      <c r="Q518">
        <v>23.367000000000001</v>
      </c>
      <c r="R518">
        <v>29.777999999999999</v>
      </c>
      <c r="S518">
        <v>36.308</v>
      </c>
      <c r="T518">
        <v>42.981000000000002</v>
      </c>
    </row>
    <row r="519" spans="1:20">
      <c r="A519" s="1" t="s">
        <v>217</v>
      </c>
      <c r="B519" s="1">
        <v>2018</v>
      </c>
      <c r="C519" s="2">
        <v>43434</v>
      </c>
      <c r="D519" s="1" t="s">
        <v>66</v>
      </c>
      <c r="E519" t="s">
        <v>64</v>
      </c>
      <c r="F519" t="s">
        <v>542</v>
      </c>
      <c r="G519" t="s">
        <v>29</v>
      </c>
      <c r="H519" t="str">
        <f t="shared" si="7"/>
        <v>BICHLER Timo</v>
      </c>
      <c r="I519" t="str">
        <f t="shared" si="8"/>
        <v>LEVY Maximilian</v>
      </c>
      <c r="J519" t="str">
        <f t="shared" si="9"/>
        <v>EILERS Joachim</v>
      </c>
      <c r="N519">
        <v>3</v>
      </c>
      <c r="O519">
        <v>10.903</v>
      </c>
      <c r="P519">
        <v>17.809000000000001</v>
      </c>
      <c r="Q519">
        <v>24.175000000000001</v>
      </c>
      <c r="R519">
        <v>30.588999999999999</v>
      </c>
      <c r="S519">
        <v>37.073999999999998</v>
      </c>
      <c r="T519">
        <v>43.787999999999997</v>
      </c>
    </row>
    <row r="520" spans="1:20">
      <c r="A520" s="1" t="s">
        <v>217</v>
      </c>
      <c r="B520" s="1">
        <v>2018</v>
      </c>
      <c r="C520" s="2">
        <v>43434</v>
      </c>
      <c r="D520" s="1" t="s">
        <v>66</v>
      </c>
      <c r="E520" t="s">
        <v>64</v>
      </c>
      <c r="F520" t="s">
        <v>542</v>
      </c>
      <c r="G520" t="s">
        <v>228</v>
      </c>
      <c r="H520" t="e">
        <f t="shared" si="7"/>
        <v>#N/A</v>
      </c>
      <c r="I520" t="e">
        <f t="shared" si="8"/>
        <v>#N/A</v>
      </c>
      <c r="J520" t="e">
        <f t="shared" si="9"/>
        <v>#N/A</v>
      </c>
      <c r="N520">
        <v>4</v>
      </c>
      <c r="O520">
        <v>10.582000000000001</v>
      </c>
      <c r="P520">
        <v>17.260000000000002</v>
      </c>
      <c r="Q520">
        <v>23.54</v>
      </c>
      <c r="R520">
        <v>29.963999999999999</v>
      </c>
      <c r="S520">
        <v>37.320999999999998</v>
      </c>
      <c r="T520">
        <v>44.22</v>
      </c>
    </row>
  </sheetData>
  <autoFilter ref="A1:U520" xr:uid="{B4FB5FD5-B0CE-4DA6-88B7-718A80CDAA64}">
    <sortState xmlns:xlrd2="http://schemas.microsoft.com/office/spreadsheetml/2017/richdata2" ref="A2:U520">
      <sortCondition descending="1" ref="B1:B520"/>
    </sortState>
  </autoFilter>
  <sortState xmlns:xlrd2="http://schemas.microsoft.com/office/spreadsheetml/2017/richdata2" ref="O488:T508">
    <sortCondition ref="T488:T508"/>
  </sortState>
  <phoneticPr fontId="2" type="noConversion"/>
  <conditionalFormatting sqref="O2:O17">
    <cfRule type="colorScale" priority="42">
      <colorScale>
        <cfvo type="min"/>
        <cfvo type="percentile" val="50"/>
        <cfvo type="max"/>
        <color rgb="FF63BE7B"/>
        <color rgb="FFFFEB84"/>
        <color rgb="FFF8696B"/>
      </colorScale>
    </cfRule>
  </conditionalFormatting>
  <conditionalFormatting sqref="P2:P17">
    <cfRule type="colorScale" priority="41">
      <colorScale>
        <cfvo type="min"/>
        <cfvo type="percentile" val="50"/>
        <cfvo type="max"/>
        <color rgb="FF63BE7B"/>
        <color rgb="FFFFEB84"/>
        <color rgb="FFF8696B"/>
      </colorScale>
    </cfRule>
  </conditionalFormatting>
  <conditionalFormatting sqref="Q2:Q17">
    <cfRule type="colorScale" priority="40">
      <colorScale>
        <cfvo type="min"/>
        <cfvo type="percentile" val="50"/>
        <cfvo type="max"/>
        <color rgb="FF63BE7B"/>
        <color rgb="FFFFEB84"/>
        <color rgb="FFF8696B"/>
      </colorScale>
    </cfRule>
  </conditionalFormatting>
  <conditionalFormatting sqref="R2:R17">
    <cfRule type="colorScale" priority="39">
      <colorScale>
        <cfvo type="min"/>
        <cfvo type="percentile" val="50"/>
        <cfvo type="max"/>
        <color rgb="FF63BE7B"/>
        <color rgb="FFFFEB84"/>
        <color rgb="FFF8696B"/>
      </colorScale>
    </cfRule>
  </conditionalFormatting>
  <conditionalFormatting sqref="S2:S17">
    <cfRule type="colorScale" priority="38">
      <colorScale>
        <cfvo type="min"/>
        <cfvo type="percentile" val="50"/>
        <cfvo type="max"/>
        <color rgb="FF63BE7B"/>
        <color rgb="FFFFEB84"/>
        <color rgb="FFF8696B"/>
      </colorScale>
    </cfRule>
  </conditionalFormatting>
  <conditionalFormatting sqref="T2:T17">
    <cfRule type="colorScale" priority="37">
      <colorScale>
        <cfvo type="min"/>
        <cfvo type="percentile" val="50"/>
        <cfvo type="max"/>
        <color rgb="FF63BE7B"/>
        <color rgb="FFFFEB84"/>
        <color rgb="FFF8696B"/>
      </colorScale>
    </cfRule>
  </conditionalFormatting>
  <conditionalFormatting sqref="U2:U29">
    <cfRule type="colorScale" priority="36">
      <colorScale>
        <cfvo type="min"/>
        <cfvo type="percentile" val="50"/>
        <cfvo type="max"/>
        <color rgb="FFF8696B"/>
        <color rgb="FFFFEB84"/>
        <color rgb="FF63BE7B"/>
      </colorScale>
    </cfRule>
  </conditionalFormatting>
  <conditionalFormatting sqref="U18:U29">
    <cfRule type="colorScale" priority="34">
      <colorScale>
        <cfvo type="min"/>
        <cfvo type="percentile" val="50"/>
        <cfvo type="max"/>
        <color rgb="FFF8696B"/>
        <color rgb="FFFFEB84"/>
        <color rgb="FF63BE7B"/>
      </colorScale>
    </cfRule>
  </conditionalFormatting>
  <conditionalFormatting sqref="U2:U17">
    <cfRule type="colorScale" priority="33">
      <colorScale>
        <cfvo type="min"/>
        <cfvo type="percentile" val="50"/>
        <cfvo type="max"/>
        <color rgb="FFF8696B"/>
        <color rgb="FFFFEB84"/>
        <color rgb="FF63BE7B"/>
      </colorScale>
    </cfRule>
  </conditionalFormatting>
  <conditionalFormatting sqref="O18:O25">
    <cfRule type="colorScale" priority="32">
      <colorScale>
        <cfvo type="min"/>
        <cfvo type="percentile" val="50"/>
        <cfvo type="max"/>
        <color rgb="FF63BE7B"/>
        <color rgb="FFFFEB84"/>
        <color rgb="FFF8696B"/>
      </colorScale>
    </cfRule>
  </conditionalFormatting>
  <conditionalFormatting sqref="P18:P25">
    <cfRule type="colorScale" priority="31">
      <colorScale>
        <cfvo type="min"/>
        <cfvo type="percentile" val="50"/>
        <cfvo type="max"/>
        <color rgb="FF63BE7B"/>
        <color rgb="FFFFEB84"/>
        <color rgb="FFF8696B"/>
      </colorScale>
    </cfRule>
  </conditionalFormatting>
  <conditionalFormatting sqref="Q18:Q25">
    <cfRule type="colorScale" priority="30">
      <colorScale>
        <cfvo type="min"/>
        <cfvo type="percentile" val="50"/>
        <cfvo type="max"/>
        <color rgb="FF63BE7B"/>
        <color rgb="FFFFEB84"/>
        <color rgb="FFF8696B"/>
      </colorScale>
    </cfRule>
  </conditionalFormatting>
  <conditionalFormatting sqref="R18:R25">
    <cfRule type="colorScale" priority="29">
      <colorScale>
        <cfvo type="min"/>
        <cfvo type="percentile" val="50"/>
        <cfvo type="max"/>
        <color rgb="FF63BE7B"/>
        <color rgb="FFFFEB84"/>
        <color rgb="FFF8696B"/>
      </colorScale>
    </cfRule>
  </conditionalFormatting>
  <conditionalFormatting sqref="S18:S25">
    <cfRule type="colorScale" priority="28">
      <colorScale>
        <cfvo type="min"/>
        <cfvo type="percentile" val="50"/>
        <cfvo type="max"/>
        <color rgb="FF63BE7B"/>
        <color rgb="FFFFEB84"/>
        <color rgb="FFF8696B"/>
      </colorScale>
    </cfRule>
  </conditionalFormatting>
  <conditionalFormatting sqref="T18:T25">
    <cfRule type="colorScale" priority="27">
      <colorScale>
        <cfvo type="min"/>
        <cfvo type="percentile" val="50"/>
        <cfvo type="max"/>
        <color rgb="FF63BE7B"/>
        <color rgb="FFFFEB84"/>
        <color rgb="FFF8696B"/>
      </colorScale>
    </cfRule>
  </conditionalFormatting>
  <conditionalFormatting sqref="U26:U29">
    <cfRule type="colorScale" priority="26">
      <colorScale>
        <cfvo type="min"/>
        <cfvo type="percentile" val="50"/>
        <cfvo type="max"/>
        <color rgb="FFF8696B"/>
        <color rgb="FFFFEB84"/>
        <color rgb="FF63BE7B"/>
      </colorScale>
    </cfRule>
  </conditionalFormatting>
  <conditionalFormatting sqref="O26:O29">
    <cfRule type="colorScale" priority="25">
      <colorScale>
        <cfvo type="min"/>
        <cfvo type="percentile" val="50"/>
        <cfvo type="max"/>
        <color rgb="FF63BE7B"/>
        <color rgb="FFFFEB84"/>
        <color rgb="FFF8696B"/>
      </colorScale>
    </cfRule>
  </conditionalFormatting>
  <conditionalFormatting sqref="P26:P29">
    <cfRule type="colorScale" priority="24">
      <colorScale>
        <cfvo type="min"/>
        <cfvo type="percentile" val="50"/>
        <cfvo type="max"/>
        <color rgb="FF63BE7B"/>
        <color rgb="FFFFEB84"/>
        <color rgb="FFF8696B"/>
      </colorScale>
    </cfRule>
  </conditionalFormatting>
  <conditionalFormatting sqref="Q26:Q29">
    <cfRule type="colorScale" priority="23">
      <colorScale>
        <cfvo type="min"/>
        <cfvo type="percentile" val="50"/>
        <cfvo type="max"/>
        <color rgb="FF63BE7B"/>
        <color rgb="FFFFEB84"/>
        <color rgb="FFF8696B"/>
      </colorScale>
    </cfRule>
  </conditionalFormatting>
  <conditionalFormatting sqref="R26:R29">
    <cfRule type="colorScale" priority="22">
      <colorScale>
        <cfvo type="min"/>
        <cfvo type="percentile" val="50"/>
        <cfvo type="max"/>
        <color rgb="FF63BE7B"/>
        <color rgb="FFFFEB84"/>
        <color rgb="FFF8696B"/>
      </colorScale>
    </cfRule>
  </conditionalFormatting>
  <conditionalFormatting sqref="S26:S29">
    <cfRule type="colorScale" priority="21">
      <colorScale>
        <cfvo type="min"/>
        <cfvo type="percentile" val="50"/>
        <cfvo type="max"/>
        <color rgb="FF63BE7B"/>
        <color rgb="FFFFEB84"/>
        <color rgb="FFF8696B"/>
      </colorScale>
    </cfRule>
  </conditionalFormatting>
  <conditionalFormatting sqref="T26:T29">
    <cfRule type="colorScale" priority="20">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60 A521:N2000 E461:N520">
    <cfRule type="expression" dxfId="205" priority="17">
      <formula>$E2="R1"</formula>
    </cfRule>
    <cfRule type="expression" dxfId="204" priority="18">
      <formula>$E2="F"</formula>
    </cfRule>
    <cfRule type="expression" dxfId="203" priority="19">
      <formula>$E2="Q"</formula>
    </cfRule>
  </conditionalFormatting>
  <conditionalFormatting sqref="H331:J331">
    <cfRule type="expression" dxfId="202" priority="1457">
      <formula>$E330="R1"</formula>
    </cfRule>
    <cfRule type="expression" dxfId="201" priority="1458">
      <formula>$E330="F"</formula>
    </cfRule>
    <cfRule type="expression" dxfId="200" priority="1459">
      <formula>$E330="Q"</formula>
    </cfRule>
  </conditionalFormatting>
  <conditionalFormatting sqref="H334:J334">
    <cfRule type="expression" dxfId="199" priority="1463">
      <formula>$E331="R1"</formula>
    </cfRule>
    <cfRule type="expression" dxfId="198" priority="1464">
      <formula>$E331="F"</formula>
    </cfRule>
    <cfRule type="expression" dxfId="197" priority="1465">
      <formula>$E331="Q"</formula>
    </cfRule>
  </conditionalFormatting>
  <conditionalFormatting sqref="H336:J336 H342:J342">
    <cfRule type="expression" dxfId="196" priority="1475">
      <formula>$E332="R1"</formula>
    </cfRule>
    <cfRule type="expression" dxfId="195" priority="1476">
      <formula>$E332="F"</formula>
    </cfRule>
    <cfRule type="expression" dxfId="194" priority="1477">
      <formula>$E332="Q"</formula>
    </cfRule>
  </conditionalFormatting>
  <conditionalFormatting sqref="H338:J338 H344:J344">
    <cfRule type="expression" dxfId="193" priority="1484">
      <formula>$E333="R1"</formula>
    </cfRule>
    <cfRule type="expression" dxfId="192" priority="1485">
      <formula>$E333="F"</formula>
    </cfRule>
    <cfRule type="expression" dxfId="191" priority="1486">
      <formula>$E333="Q"</formula>
    </cfRule>
  </conditionalFormatting>
  <conditionalFormatting sqref="H344:J344">
    <cfRule type="expression" dxfId="190" priority="1490">
      <formula>$E341="R1"</formula>
    </cfRule>
    <cfRule type="expression" dxfId="189" priority="1491">
      <formula>$E341="F"</formula>
    </cfRule>
    <cfRule type="expression" dxfId="188" priority="1492">
      <formula>$E341="Q"</formula>
    </cfRule>
  </conditionalFormatting>
  <conditionalFormatting sqref="H341:J342">
    <cfRule type="expression" dxfId="187" priority="1496">
      <formula>$E334="R1"</formula>
    </cfRule>
    <cfRule type="expression" dxfId="186" priority="1497">
      <formula>$E334="F"</formula>
    </cfRule>
    <cfRule type="expression" dxfId="185" priority="1498">
      <formula>$E334="Q"</formula>
    </cfRule>
  </conditionalFormatting>
  <conditionalFormatting sqref="H344:J344">
    <cfRule type="expression" dxfId="184" priority="1508">
      <formula>$E336="R1"</formula>
    </cfRule>
    <cfRule type="expression" dxfId="183" priority="1509">
      <formula>$E336="F"</formula>
    </cfRule>
    <cfRule type="expression" dxfId="182" priority="1510">
      <formula>$E336="Q"</formula>
    </cfRule>
  </conditionalFormatting>
  <conditionalFormatting sqref="A357:D384">
    <cfRule type="expression" dxfId="181" priority="15">
      <formula>$E357="F"</formula>
    </cfRule>
    <cfRule type="expression" dxfId="180" priority="16">
      <formula>$E357="Q"</formula>
    </cfRule>
  </conditionalFormatting>
  <conditionalFormatting sqref="A385:B410 D385:D410">
    <cfRule type="expression" dxfId="179" priority="13">
      <formula>$E385="F"</formula>
    </cfRule>
    <cfRule type="expression" dxfId="178" priority="14">
      <formula>$E385="Q"</formula>
    </cfRule>
  </conditionalFormatting>
  <conditionalFormatting sqref="A411:B411 D411:D435 A413:B413 A415:B415 A417:B417 A419:B419 A421:B421 A423:B423 A425:B425 A427:B427 A429:B429 A431:B431 A433:B433 A435:B435">
    <cfRule type="expression" dxfId="177" priority="11">
      <formula>$E411="F"</formula>
    </cfRule>
    <cfRule type="expression" dxfId="176" priority="12">
      <formula>$E411="Q"</formula>
    </cfRule>
  </conditionalFormatting>
  <conditionalFormatting sqref="A412:B412 A414:B414 A416:B416 A418:B418 A420:B420 A422:B422 A424:B424 A426:B426 A428:B428 A430:B430 A432:B432 A434:B434">
    <cfRule type="expression" dxfId="175" priority="9">
      <formula>$E412="F"</formula>
    </cfRule>
    <cfRule type="expression" dxfId="174" priority="10">
      <formula>$E412="Q"</formula>
    </cfRule>
  </conditionalFormatting>
  <conditionalFormatting sqref="A436:B460 D436:D460">
    <cfRule type="expression" dxfId="173" priority="7">
      <formula>$E436="F"</formula>
    </cfRule>
    <cfRule type="expression" dxfId="172" priority="8">
      <formula>$E436="Q"</formula>
    </cfRule>
  </conditionalFormatting>
  <conditionalFormatting sqref="D461:D487">
    <cfRule type="expression" dxfId="171" priority="5">
      <formula>#REF!="F"</formula>
    </cfRule>
    <cfRule type="expression" dxfId="170" priority="6">
      <formula>#REF!="Q"</formula>
    </cfRule>
  </conditionalFormatting>
  <conditionalFormatting sqref="A461:B461 A463:B463 A465:B465 A467:B467 A469:B469 A471:B471 A473:B473 A475:B475 A477:B477 A479:B479 A481:B481 A483:B483 A485:B485 A487:B487">
    <cfRule type="expression" dxfId="169" priority="3">
      <formula>#REF!="F"</formula>
    </cfRule>
    <cfRule type="expression" dxfId="168" priority="4">
      <formula>#REF!="Q"</formula>
    </cfRule>
  </conditionalFormatting>
  <conditionalFormatting sqref="A462:B462 A464:B464 A466:B466 A468:B468 A470:B470 A472:B472 A474:B474 A476:B476 A478:B478 A480:B480 A482:B482 A484:B484 A486:B486">
    <cfRule type="expression" dxfId="167" priority="1">
      <formula>#REF!="F"</formula>
    </cfRule>
    <cfRule type="expression" dxfId="166" priority="2">
      <formula>#REF!="Q"</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CC463"/>
  <sheetViews>
    <sheetView tabSelected="1" topLeftCell="H1" zoomScale="70" zoomScaleNormal="70" workbookViewId="0">
      <pane ySplit="1" topLeftCell="A343" activePane="bottomLeft" state="frozen"/>
      <selection pane="bottomLeft" activeCell="U371" sqref="U371"/>
    </sheetView>
  </sheetViews>
  <sheetFormatPr defaultColWidth="29.1796875" defaultRowHeight="14.5"/>
  <cols>
    <col min="1" max="1" width="11.81640625" bestFit="1" customWidth="1"/>
    <col min="2" max="2" width="7.6328125" bestFit="1" customWidth="1"/>
    <col min="3" max="3" width="10.453125" bestFit="1" customWidth="1"/>
    <col min="4" max="4" width="8.6328125" bestFit="1" customWidth="1"/>
    <col min="5" max="5" width="8.54296875" bestFit="1" customWidth="1"/>
    <col min="6" max="6" width="7.90625" bestFit="1" customWidth="1"/>
    <col min="7" max="7" width="31.6328125" bestFit="1" customWidth="1"/>
    <col min="8" max="8" width="29.08984375" bestFit="1" customWidth="1"/>
    <col min="9" max="10" width="32.54296875" bestFit="1" customWidth="1"/>
    <col min="11" max="14" width="8.1796875" bestFit="1" customWidth="1"/>
    <col min="15" max="15" width="8" bestFit="1" customWidth="1"/>
    <col min="16" max="16" width="10.453125" bestFit="1" customWidth="1"/>
    <col min="17" max="17" width="7.90625" bestFit="1" customWidth="1"/>
    <col min="18" max="19" width="8.90625" bestFit="1" customWidth="1"/>
    <col min="20" max="20" width="7.90625" bestFit="1" customWidth="1"/>
    <col min="21" max="21" width="8.90625" bestFit="1" customWidth="1"/>
    <col min="22" max="22" width="7.90625" bestFit="1" customWidth="1"/>
    <col min="23" max="23" width="8.90625" bestFit="1" customWidth="1"/>
    <col min="24" max="47" width="7.90625" bestFit="1" customWidth="1"/>
    <col min="48" max="48" width="9.26953125" customWidth="1"/>
    <col min="49" max="49" width="12.54296875" bestFit="1" customWidth="1"/>
  </cols>
  <sheetData>
    <row r="1" spans="1:81">
      <c r="A1" t="s">
        <v>0</v>
      </c>
      <c r="B1" t="s">
        <v>1</v>
      </c>
      <c r="C1" t="s">
        <v>2</v>
      </c>
      <c r="D1" t="s">
        <v>3</v>
      </c>
      <c r="E1" t="s">
        <v>4</v>
      </c>
      <c r="F1" t="s">
        <v>89</v>
      </c>
      <c r="G1" t="s">
        <v>543</v>
      </c>
      <c r="H1" t="s">
        <v>544</v>
      </c>
      <c r="I1" t="s">
        <v>545</v>
      </c>
      <c r="J1" t="s">
        <v>651</v>
      </c>
      <c r="K1" t="s">
        <v>546</v>
      </c>
      <c r="L1" t="s">
        <v>547</v>
      </c>
      <c r="M1" t="s">
        <v>548</v>
      </c>
      <c r="N1" t="s">
        <v>652</v>
      </c>
      <c r="O1" t="s">
        <v>9</v>
      </c>
      <c r="P1" t="s">
        <v>8</v>
      </c>
      <c r="Q1" t="s">
        <v>10</v>
      </c>
      <c r="R1" t="s">
        <v>11</v>
      </c>
      <c r="S1" t="s">
        <v>12</v>
      </c>
      <c r="T1" t="s">
        <v>13</v>
      </c>
      <c r="U1" t="s">
        <v>14</v>
      </c>
      <c r="V1" t="s">
        <v>15</v>
      </c>
      <c r="W1" t="s">
        <v>16</v>
      </c>
      <c r="X1" t="s">
        <v>17</v>
      </c>
      <c r="Y1" t="s">
        <v>3280</v>
      </c>
      <c r="Z1" t="s">
        <v>3281</v>
      </c>
      <c r="AA1" t="s">
        <v>3282</v>
      </c>
      <c r="AB1" t="s">
        <v>3283</v>
      </c>
      <c r="AC1" t="s">
        <v>3284</v>
      </c>
      <c r="AD1" t="s">
        <v>3285</v>
      </c>
      <c r="AE1" t="s">
        <v>3286</v>
      </c>
      <c r="AF1" t="s">
        <v>3287</v>
      </c>
      <c r="AG1" t="s">
        <v>3288</v>
      </c>
      <c r="AH1" t="s">
        <v>3289</v>
      </c>
      <c r="AI1" t="s">
        <v>3290</v>
      </c>
      <c r="AJ1" t="s">
        <v>3291</v>
      </c>
      <c r="AK1" t="s">
        <v>3292</v>
      </c>
      <c r="AL1" t="s">
        <v>3293</v>
      </c>
      <c r="AM1" t="s">
        <v>3294</v>
      </c>
      <c r="AN1" t="s">
        <v>3295</v>
      </c>
      <c r="AO1" t="s">
        <v>3296</v>
      </c>
      <c r="AP1" t="s">
        <v>3297</v>
      </c>
      <c r="AQ1" t="s">
        <v>3298</v>
      </c>
      <c r="AR1" t="s">
        <v>3299</v>
      </c>
      <c r="AS1" t="s">
        <v>3300</v>
      </c>
      <c r="AT1" t="s">
        <v>3301</v>
      </c>
      <c r="AU1" t="s">
        <v>3302</v>
      </c>
      <c r="AV1" t="s">
        <v>3279</v>
      </c>
      <c r="AW1" t="s">
        <v>18</v>
      </c>
    </row>
    <row r="2" spans="1:81">
      <c r="A2" s="1" t="s">
        <v>3227</v>
      </c>
      <c r="B2" s="1">
        <v>2023</v>
      </c>
      <c r="C2" s="2">
        <v>44980</v>
      </c>
      <c r="D2" s="1" t="s">
        <v>66</v>
      </c>
      <c r="E2" s="4" t="s">
        <v>21</v>
      </c>
      <c r="F2" s="1" t="s">
        <v>21</v>
      </c>
      <c r="G2" s="3" t="s">
        <v>600</v>
      </c>
      <c r="H2" s="3" t="s">
        <v>599</v>
      </c>
      <c r="I2" s="3" t="s">
        <v>1713</v>
      </c>
      <c r="J2" s="3" t="s">
        <v>34</v>
      </c>
      <c r="K2" s="3"/>
      <c r="L2" s="3"/>
      <c r="M2" s="3"/>
      <c r="N2" s="3"/>
      <c r="O2" s="3">
        <v>1</v>
      </c>
      <c r="P2" s="3" t="s">
        <v>35</v>
      </c>
      <c r="Q2" s="150">
        <v>1.5333333333333334E-4</v>
      </c>
      <c r="R2" s="150">
        <v>2.4120370370370368E-4</v>
      </c>
      <c r="S2" s="150">
        <v>3.2233796296296296E-4</v>
      </c>
      <c r="T2" s="150">
        <v>4.0177083333333335E-4</v>
      </c>
      <c r="U2" s="150">
        <v>4.8288194444444442E-4</v>
      </c>
      <c r="V2" s="150">
        <v>5.6353009259259258E-4</v>
      </c>
      <c r="W2" s="150">
        <v>6.4450231481481487E-4</v>
      </c>
      <c r="X2" s="151">
        <v>7.2523148148148154E-4</v>
      </c>
      <c r="Y2" s="151">
        <v>8.0696759259259252E-4</v>
      </c>
      <c r="Z2" s="151">
        <v>8.8659722222222221E-4</v>
      </c>
      <c r="AA2" s="151">
        <v>9.6615740740740733E-4</v>
      </c>
      <c r="AB2" s="151">
        <v>1.0470023148148146E-3</v>
      </c>
      <c r="AC2" s="151">
        <v>1.1272916666666666E-3</v>
      </c>
      <c r="AD2" s="151">
        <v>1.2080902777777778E-3</v>
      </c>
      <c r="AE2" s="151">
        <v>1.2893055555555555E-3</v>
      </c>
      <c r="AF2" s="151">
        <v>1.3711458333333334E-3</v>
      </c>
      <c r="AG2" s="151">
        <v>1.4513773148148151E-3</v>
      </c>
      <c r="AH2" s="151">
        <v>1.5330208333333333E-3</v>
      </c>
      <c r="AI2" s="151">
        <v>1.6138888888888887E-3</v>
      </c>
      <c r="AJ2" s="151">
        <v>1.6949537037037037E-3</v>
      </c>
      <c r="AK2" s="151">
        <v>1.775960648148148E-3</v>
      </c>
      <c r="AL2" s="151">
        <v>1.8587152777777779E-3</v>
      </c>
      <c r="AM2" s="151">
        <v>1.9398379629629629E-3</v>
      </c>
      <c r="AN2" s="151">
        <v>2.0223032407407407E-3</v>
      </c>
      <c r="AO2" s="151">
        <v>2.1027893518518518E-3</v>
      </c>
      <c r="AP2" s="151">
        <v>2.1827430555555554E-3</v>
      </c>
      <c r="AQ2" s="151">
        <v>2.2623148148148147E-3</v>
      </c>
      <c r="AR2" s="151">
        <v>2.3414814814814813E-3</v>
      </c>
      <c r="AS2" s="151">
        <v>2.4204282407407408E-3</v>
      </c>
      <c r="AT2" s="151">
        <v>2.4994444444444443E-3</v>
      </c>
      <c r="AU2" s="151">
        <v>2.5787268518518516E-3</v>
      </c>
      <c r="AV2" s="150">
        <v>2.6664583333333332E-3</v>
      </c>
      <c r="AW2" s="153">
        <f>3.6*4000/(AV2*86400)</f>
        <v>62.50488319399954</v>
      </c>
      <c r="AX2" s="150">
        <f>R2-Q2</f>
        <v>8.7870370370370343E-5</v>
      </c>
      <c r="AY2" s="150">
        <f t="shared" ref="AY2:CC17" si="0">S2-R2</f>
        <v>8.1134259259259283E-5</v>
      </c>
      <c r="AZ2" s="150">
        <f t="shared" si="0"/>
        <v>7.9432870370370388E-5</v>
      </c>
      <c r="BA2" s="150">
        <f t="shared" si="0"/>
        <v>8.1111111111111065E-5</v>
      </c>
      <c r="BB2" s="150">
        <f t="shared" si="0"/>
        <v>8.0648148148148159E-5</v>
      </c>
      <c r="BC2" s="150">
        <f t="shared" si="0"/>
        <v>8.0972222222222296E-5</v>
      </c>
      <c r="BD2" s="150">
        <f t="shared" si="0"/>
        <v>8.0729166666666666E-5</v>
      </c>
      <c r="BE2" s="150">
        <f t="shared" si="0"/>
        <v>8.1736111111110985E-5</v>
      </c>
      <c r="BF2" s="150">
        <f t="shared" si="0"/>
        <v>7.962962962962969E-5</v>
      </c>
      <c r="BG2" s="150">
        <f t="shared" si="0"/>
        <v>7.9560185185185116E-5</v>
      </c>
      <c r="BH2" s="150">
        <f t="shared" si="0"/>
        <v>8.0844907407407298E-5</v>
      </c>
      <c r="BI2" s="150">
        <f t="shared" si="0"/>
        <v>8.0289351851852006E-5</v>
      </c>
      <c r="BJ2" s="150">
        <f t="shared" si="0"/>
        <v>8.0798611111111132E-5</v>
      </c>
      <c r="BK2" s="150">
        <f t="shared" si="0"/>
        <v>8.1215277777777709E-5</v>
      </c>
      <c r="BL2" s="150">
        <f t="shared" si="0"/>
        <v>8.1840277777777901E-5</v>
      </c>
      <c r="BM2" s="150">
        <f t="shared" si="0"/>
        <v>8.023148148148169E-5</v>
      </c>
      <c r="BN2" s="150">
        <f t="shared" si="0"/>
        <v>8.164351851851822E-5</v>
      </c>
      <c r="BO2" s="150">
        <f t="shared" si="0"/>
        <v>8.0868055555555381E-5</v>
      </c>
      <c r="BP2" s="150">
        <f t="shared" si="0"/>
        <v>8.1064814814815062E-5</v>
      </c>
      <c r="BQ2" s="150">
        <f t="shared" si="0"/>
        <v>8.1006944444444312E-5</v>
      </c>
      <c r="BR2" s="150">
        <f t="shared" si="0"/>
        <v>8.2754629629629888E-5</v>
      </c>
      <c r="BS2" s="150">
        <f t="shared" si="0"/>
        <v>8.1122685185184944E-5</v>
      </c>
      <c r="BT2" s="150">
        <f t="shared" si="0"/>
        <v>8.2465277777777875E-5</v>
      </c>
      <c r="BU2" s="150">
        <f t="shared" si="0"/>
        <v>8.0486111111111036E-5</v>
      </c>
      <c r="BV2" s="150">
        <f t="shared" si="0"/>
        <v>7.995370370370361E-5</v>
      </c>
      <c r="BW2" s="150">
        <f t="shared" si="0"/>
        <v>7.9571759259259266E-5</v>
      </c>
      <c r="BX2" s="150">
        <f t="shared" si="0"/>
        <v>7.9166666666666621E-5</v>
      </c>
      <c r="BY2" s="150">
        <f t="shared" si="0"/>
        <v>7.8946759259259508E-5</v>
      </c>
      <c r="BZ2" s="150">
        <f t="shared" si="0"/>
        <v>7.901620370370354E-5</v>
      </c>
      <c r="CA2" s="150">
        <f t="shared" si="0"/>
        <v>7.9282407407407253E-5</v>
      </c>
      <c r="CB2" s="150">
        <f t="shared" si="0"/>
        <v>8.7731481481481601E-5</v>
      </c>
      <c r="CC2" s="150"/>
    </row>
    <row r="3" spans="1:81">
      <c r="A3" s="1" t="s">
        <v>3227</v>
      </c>
      <c r="B3" s="1">
        <v>2023</v>
      </c>
      <c r="C3" s="2">
        <v>44980</v>
      </c>
      <c r="D3" s="1" t="s">
        <v>66</v>
      </c>
      <c r="E3" s="4" t="s">
        <v>21</v>
      </c>
      <c r="F3" s="1" t="s">
        <v>21</v>
      </c>
      <c r="G3" s="3" t="s">
        <v>483</v>
      </c>
      <c r="H3" s="3" t="s">
        <v>676</v>
      </c>
      <c r="I3" s="3" t="s">
        <v>655</v>
      </c>
      <c r="J3" s="3" t="s">
        <v>645</v>
      </c>
      <c r="K3" s="3"/>
      <c r="L3" s="3"/>
      <c r="M3" s="3"/>
      <c r="N3" s="3"/>
      <c r="O3" s="3">
        <v>2</v>
      </c>
      <c r="P3" s="3" t="s">
        <v>484</v>
      </c>
      <c r="Q3" s="150">
        <v>1.5056712962962965E-4</v>
      </c>
      <c r="R3" s="150">
        <v>2.4201388888888886E-4</v>
      </c>
      <c r="S3" s="150">
        <v>3.2614583333333329E-4</v>
      </c>
      <c r="T3" s="150">
        <v>4.0697916666666665E-4</v>
      </c>
      <c r="U3" s="150">
        <v>4.8652777777777778E-4</v>
      </c>
      <c r="V3" s="150">
        <v>5.6699074074074074E-4</v>
      </c>
      <c r="W3" s="150">
        <v>6.4636574074074065E-4</v>
      </c>
      <c r="X3" s="151">
        <v>7.2600694444444449E-4</v>
      </c>
      <c r="Y3" s="151">
        <v>8.0598379629629629E-4</v>
      </c>
      <c r="Z3" s="151">
        <v>8.8718749999999996E-4</v>
      </c>
      <c r="AA3" s="151">
        <v>9.6700231481481474E-4</v>
      </c>
      <c r="AB3" s="151">
        <v>1.046712962962963E-3</v>
      </c>
      <c r="AC3" s="151">
        <v>1.1272222222222224E-3</v>
      </c>
      <c r="AD3" s="151">
        <v>1.2093171296296296E-3</v>
      </c>
      <c r="AE3" s="151">
        <v>1.2900462962962963E-3</v>
      </c>
      <c r="AF3" s="151">
        <v>1.369976851851852E-3</v>
      </c>
      <c r="AG3" s="151">
        <v>1.4500462962962963E-3</v>
      </c>
      <c r="AH3" s="151">
        <v>1.5316087962962963E-3</v>
      </c>
      <c r="AI3" s="151">
        <v>1.6133333333333332E-3</v>
      </c>
      <c r="AJ3" s="151">
        <v>1.6943634259259258E-3</v>
      </c>
      <c r="AK3" s="151">
        <v>1.7755902777777776E-3</v>
      </c>
      <c r="AL3" s="151">
        <v>1.8573379629629632E-3</v>
      </c>
      <c r="AM3" s="151">
        <v>1.9402199074074072E-3</v>
      </c>
      <c r="AN3" s="151">
        <v>2.0215162037037038E-3</v>
      </c>
      <c r="AO3" s="151">
        <v>2.1034606481481481E-3</v>
      </c>
      <c r="AP3" s="151">
        <v>2.1871064814814817E-3</v>
      </c>
      <c r="AQ3" s="151">
        <v>2.2684722222222221E-3</v>
      </c>
      <c r="AR3" s="151">
        <v>2.3490393518518517E-3</v>
      </c>
      <c r="AS3" s="151">
        <v>2.4293171296296298E-3</v>
      </c>
      <c r="AT3" s="151">
        <v>2.5091087962962962E-3</v>
      </c>
      <c r="AU3" s="151">
        <v>2.588472222222222E-3</v>
      </c>
      <c r="AV3" s="150">
        <v>2.6728124999999998E-3</v>
      </c>
      <c r="AW3" s="153">
        <f t="shared" ref="AW3:AW66" si="1">3.6*4000/(AV3*86400)</f>
        <v>62.356288241942401</v>
      </c>
      <c r="AX3" s="150">
        <f t="shared" ref="AX3:AY66" si="2">R3-Q3</f>
        <v>9.1446759259259216E-5</v>
      </c>
      <c r="AY3" s="150">
        <f t="shared" si="0"/>
        <v>8.4131944444444429E-5</v>
      </c>
      <c r="AZ3" s="150">
        <f t="shared" ref="AZ3:AZ66" si="3">T3-S3</f>
        <v>8.0833333333333365E-5</v>
      </c>
      <c r="BA3" s="150">
        <f t="shared" ref="BA3:BA66" si="4">U3-T3</f>
        <v>7.9548611111111129E-5</v>
      </c>
      <c r="BB3" s="150">
        <f t="shared" ref="BB3:BB66" si="5">V3-U3</f>
        <v>8.0462962962962953E-5</v>
      </c>
      <c r="BC3" s="150">
        <f t="shared" ref="BC3:BC66" si="6">W3-V3</f>
        <v>7.937499999999991E-5</v>
      </c>
      <c r="BD3" s="150">
        <f t="shared" ref="BD3:BD66" si="7">X3-W3</f>
        <v>7.964120370370384E-5</v>
      </c>
      <c r="BE3" s="150">
        <f t="shared" ref="BE3:BE66" si="8">Y3-X3</f>
        <v>7.9976851851851802E-5</v>
      </c>
      <c r="BF3" s="150">
        <f t="shared" ref="BF3:BF66" si="9">Z3-Y3</f>
        <v>8.1203703703703668E-5</v>
      </c>
      <c r="BG3" s="150">
        <f t="shared" ref="BG3:BG66" si="10">AA3-Z3</f>
        <v>7.9814814814814787E-5</v>
      </c>
      <c r="BH3" s="150">
        <f t="shared" ref="BH3:BH66" si="11">AB3-AA3</f>
        <v>7.9710648148148306E-5</v>
      </c>
      <c r="BI3" s="150">
        <f t="shared" ref="BI3:BI66" si="12">AC3-AB3</f>
        <v>8.0509259259259336E-5</v>
      </c>
      <c r="BJ3" s="150">
        <f t="shared" ref="BJ3:BJ66" si="13">AD3-AC3</f>
        <v>8.2094907407407247E-5</v>
      </c>
      <c r="BK3" s="150">
        <f t="shared" ref="BK3:BK66" si="14">AE3-AD3</f>
        <v>8.0729166666666666E-5</v>
      </c>
      <c r="BL3" s="150">
        <f t="shared" ref="BL3:BL66" si="15">AF3-AE3</f>
        <v>7.9930555555555744E-5</v>
      </c>
      <c r="BM3" s="150">
        <f t="shared" ref="BM3:BM66" si="16">AG3-AF3</f>
        <v>8.0069444444444242E-5</v>
      </c>
      <c r="BN3" s="150">
        <f t="shared" ref="BN3:BN66" si="17">AH3-AG3</f>
        <v>8.1562500000000038E-5</v>
      </c>
      <c r="BO3" s="150">
        <f t="shared" ref="BO3:BO66" si="18">AI3-AH3</f>
        <v>8.1724537037036835E-5</v>
      </c>
      <c r="BP3" s="150">
        <f t="shared" ref="BP3:BP66" si="19">AJ3-AI3</f>
        <v>8.1030092592592612E-5</v>
      </c>
      <c r="BQ3" s="150">
        <f t="shared" ref="BQ3:BQ66" si="20">AK3-AJ3</f>
        <v>8.1226851851851859E-5</v>
      </c>
      <c r="BR3" s="150">
        <f t="shared" ref="BR3:BR66" si="21">AL3-AK3</f>
        <v>8.1747685185185569E-5</v>
      </c>
      <c r="BS3" s="150">
        <f t="shared" ref="BS3:BS66" si="22">AM3-AL3</f>
        <v>8.2881944444444019E-5</v>
      </c>
      <c r="BT3" s="150">
        <f t="shared" ref="BT3:BT66" si="23">AN3-AM3</f>
        <v>8.1296296296296542E-5</v>
      </c>
      <c r="BU3" s="150">
        <f t="shared" ref="BU3:BU66" si="24">AO3-AN3</f>
        <v>8.1944444444444382E-5</v>
      </c>
      <c r="BV3" s="150">
        <f t="shared" ref="BV3:BV66" si="25">AP3-AO3</f>
        <v>8.3645833333333575E-5</v>
      </c>
      <c r="BW3" s="150">
        <f t="shared" ref="BW3:BW66" si="26">AQ3-AP3</f>
        <v>8.1365740740740357E-5</v>
      </c>
      <c r="BX3" s="150">
        <f t="shared" ref="BX3:BX66" si="27">AR3-AQ3</f>
        <v>8.0567129629629652E-5</v>
      </c>
      <c r="BY3" s="150">
        <f t="shared" ref="BY3:BY66" si="28">AS3-AR3</f>
        <v>8.0277777777778073E-5</v>
      </c>
      <c r="BZ3" s="150">
        <f t="shared" ref="BZ3:BZ66" si="29">AT3-AS3</f>
        <v>7.9791666666666379E-5</v>
      </c>
      <c r="CA3" s="150">
        <f t="shared" ref="CA3:CA66" si="30">AU3-AT3</f>
        <v>7.9363425925925869E-5</v>
      </c>
      <c r="CB3" s="150">
        <f t="shared" ref="CB3:CB66" si="31">AV3-AU3</f>
        <v>8.4340277777777799E-5</v>
      </c>
    </row>
    <row r="4" spans="1:81">
      <c r="A4" s="1" t="s">
        <v>3227</v>
      </c>
      <c r="B4" s="1">
        <v>2023</v>
      </c>
      <c r="C4" s="2">
        <v>44980</v>
      </c>
      <c r="D4" s="1" t="s">
        <v>66</v>
      </c>
      <c r="E4" s="4" t="s">
        <v>21</v>
      </c>
      <c r="F4" s="1" t="s">
        <v>21</v>
      </c>
      <c r="G4" s="3" t="s">
        <v>3239</v>
      </c>
      <c r="H4" s="3" t="s">
        <v>734</v>
      </c>
      <c r="I4" s="3" t="s">
        <v>3228</v>
      </c>
      <c r="J4" s="3" t="s">
        <v>506</v>
      </c>
      <c r="K4" s="3"/>
      <c r="L4" s="3"/>
      <c r="M4" s="3"/>
      <c r="N4" s="3"/>
      <c r="O4" s="3">
        <v>3</v>
      </c>
      <c r="P4" s="3" t="s">
        <v>102</v>
      </c>
      <c r="Q4" s="150">
        <v>1.5515046296296295E-4</v>
      </c>
      <c r="R4" s="150">
        <v>2.4725694444444442E-4</v>
      </c>
      <c r="S4" s="150">
        <v>3.3245370370370373E-4</v>
      </c>
      <c r="T4" s="150">
        <v>4.1383101851851862E-4</v>
      </c>
      <c r="U4" s="150">
        <v>4.9467592592592597E-4</v>
      </c>
      <c r="V4" s="150">
        <v>5.7494212962962957E-4</v>
      </c>
      <c r="W4" s="150">
        <v>6.56712962962963E-4</v>
      </c>
      <c r="X4" s="151">
        <v>7.4013888888888903E-4</v>
      </c>
      <c r="Y4" s="151">
        <v>8.220254629629631E-4</v>
      </c>
      <c r="Z4" s="151">
        <v>9.0327546296296304E-4</v>
      </c>
      <c r="AA4" s="151">
        <v>9.8467592592592595E-4</v>
      </c>
      <c r="AB4" s="151">
        <v>1.066736111111111E-3</v>
      </c>
      <c r="AC4" s="151">
        <v>1.1467592592592593E-3</v>
      </c>
      <c r="AD4" s="151">
        <v>1.2264699074074072E-3</v>
      </c>
      <c r="AE4" s="151">
        <v>1.3064930555555555E-3</v>
      </c>
      <c r="AF4" s="151">
        <v>1.3874884259259259E-3</v>
      </c>
      <c r="AG4" s="151">
        <v>1.467476851851852E-3</v>
      </c>
      <c r="AH4" s="151">
        <v>1.5470949074074074E-3</v>
      </c>
      <c r="AI4" s="151">
        <v>1.6284027777777779E-3</v>
      </c>
      <c r="AJ4" s="151">
        <v>1.7089583333333334E-3</v>
      </c>
      <c r="AK4" s="151">
        <v>1.7919675925925926E-3</v>
      </c>
      <c r="AL4" s="151">
        <v>1.8738310185185186E-3</v>
      </c>
      <c r="AM4" s="151">
        <v>1.9552777777777776E-3</v>
      </c>
      <c r="AN4" s="151">
        <v>2.0376157407407404E-3</v>
      </c>
      <c r="AO4" s="151">
        <v>2.1183680555555556E-3</v>
      </c>
      <c r="AP4" s="151">
        <v>2.1985532407407405E-3</v>
      </c>
      <c r="AQ4" s="151">
        <v>2.280763888888889E-3</v>
      </c>
      <c r="AR4" s="151">
        <v>2.3628009259259257E-3</v>
      </c>
      <c r="AS4" s="151">
        <v>2.4467939814814816E-3</v>
      </c>
      <c r="AT4" s="151">
        <v>2.5290393518518518E-3</v>
      </c>
      <c r="AU4" s="151">
        <v>2.6108796296296297E-3</v>
      </c>
      <c r="AV4" s="150">
        <v>2.6957986111111111E-3</v>
      </c>
      <c r="AW4" s="153">
        <f t="shared" si="1"/>
        <v>61.824598462113116</v>
      </c>
      <c r="AX4" s="150">
        <f t="shared" si="2"/>
        <v>9.2106481481481477E-5</v>
      </c>
      <c r="AY4" s="150">
        <f t="shared" si="0"/>
        <v>8.5196759259259308E-5</v>
      </c>
      <c r="AZ4" s="150">
        <f t="shared" si="3"/>
        <v>8.1377314814814886E-5</v>
      </c>
      <c r="BA4" s="150">
        <f t="shared" si="4"/>
        <v>8.0844907407407352E-5</v>
      </c>
      <c r="BB4" s="150">
        <f t="shared" si="5"/>
        <v>8.0266203703703598E-5</v>
      </c>
      <c r="BC4" s="150">
        <f t="shared" si="6"/>
        <v>8.1770833333333435E-5</v>
      </c>
      <c r="BD4" s="150">
        <f t="shared" si="7"/>
        <v>8.3425925925926028E-5</v>
      </c>
      <c r="BE4" s="150">
        <f t="shared" si="8"/>
        <v>8.1886574074074066E-5</v>
      </c>
      <c r="BF4" s="150">
        <f t="shared" si="9"/>
        <v>8.1249999999999942E-5</v>
      </c>
      <c r="BG4" s="150">
        <f t="shared" si="10"/>
        <v>8.1400462962962915E-5</v>
      </c>
      <c r="BH4" s="150">
        <f t="shared" si="11"/>
        <v>8.2060185185185014E-5</v>
      </c>
      <c r="BI4" s="150">
        <f t="shared" si="12"/>
        <v>8.0023148148148293E-5</v>
      </c>
      <c r="BJ4" s="150">
        <f t="shared" si="13"/>
        <v>7.971064814814798E-5</v>
      </c>
      <c r="BK4" s="150">
        <f t="shared" si="14"/>
        <v>8.0023148148148293E-5</v>
      </c>
      <c r="BL4" s="150">
        <f t="shared" si="15"/>
        <v>8.0995370370370379E-5</v>
      </c>
      <c r="BM4" s="150">
        <f t="shared" si="16"/>
        <v>7.998842592592606E-5</v>
      </c>
      <c r="BN4" s="150">
        <f t="shared" si="17"/>
        <v>7.9618055555555432E-5</v>
      </c>
      <c r="BO4" s="150">
        <f t="shared" si="18"/>
        <v>8.1307870370370475E-5</v>
      </c>
      <c r="BP4" s="150">
        <f t="shared" si="19"/>
        <v>8.0555555555555502E-5</v>
      </c>
      <c r="BQ4" s="150">
        <f t="shared" si="20"/>
        <v>8.3009259259259234E-5</v>
      </c>
      <c r="BR4" s="150">
        <f t="shared" si="21"/>
        <v>8.1863425925925984E-5</v>
      </c>
      <c r="BS4" s="150">
        <f t="shared" si="22"/>
        <v>8.1446759259258972E-5</v>
      </c>
      <c r="BT4" s="150">
        <f t="shared" si="23"/>
        <v>8.2337962962962877E-5</v>
      </c>
      <c r="BU4" s="150">
        <f t="shared" si="24"/>
        <v>8.0752314814815183E-5</v>
      </c>
      <c r="BV4" s="150">
        <f t="shared" si="25"/>
        <v>8.0185185185184873E-5</v>
      </c>
      <c r="BW4" s="150">
        <f t="shared" si="26"/>
        <v>8.2210648148148529E-5</v>
      </c>
      <c r="BX4" s="150">
        <f t="shared" si="27"/>
        <v>8.2037037037036714E-5</v>
      </c>
      <c r="BY4" s="150">
        <f t="shared" si="28"/>
        <v>8.3993055555555904E-5</v>
      </c>
      <c r="BZ4" s="150">
        <f t="shared" si="29"/>
        <v>8.2245370370370111E-5</v>
      </c>
      <c r="CA4" s="150">
        <f t="shared" si="30"/>
        <v>8.1840277777777901E-5</v>
      </c>
      <c r="CB4" s="150">
        <f t="shared" si="31"/>
        <v>8.491898148148139E-5</v>
      </c>
    </row>
    <row r="5" spans="1:81">
      <c r="A5" s="1" t="s">
        <v>3227</v>
      </c>
      <c r="B5" s="1">
        <v>2023</v>
      </c>
      <c r="C5" s="2">
        <v>44980</v>
      </c>
      <c r="D5" s="1" t="s">
        <v>66</v>
      </c>
      <c r="E5" s="4" t="s">
        <v>21</v>
      </c>
      <c r="F5" s="1" t="s">
        <v>21</v>
      </c>
      <c r="G5" s="3" t="s">
        <v>587</v>
      </c>
      <c r="H5" s="3" t="s">
        <v>762</v>
      </c>
      <c r="I5" s="3" t="s">
        <v>648</v>
      </c>
      <c r="J5" s="3" t="s">
        <v>780</v>
      </c>
      <c r="K5" s="3"/>
      <c r="L5" s="3"/>
      <c r="M5" s="3"/>
      <c r="N5" s="3"/>
      <c r="O5" s="3">
        <v>4</v>
      </c>
      <c r="P5" s="3" t="s">
        <v>113</v>
      </c>
      <c r="Q5" s="150">
        <v>1.5510416666666664E-4</v>
      </c>
      <c r="R5" s="150">
        <v>2.4651620370370371E-4</v>
      </c>
      <c r="S5" s="150">
        <v>3.305671296296296E-4</v>
      </c>
      <c r="T5" s="150">
        <v>4.1138888888888887E-4</v>
      </c>
      <c r="U5" s="150">
        <v>4.9263888888888892E-4</v>
      </c>
      <c r="V5" s="150">
        <v>5.730555555555556E-4</v>
      </c>
      <c r="W5" s="150">
        <v>6.5378472222222227E-4</v>
      </c>
      <c r="X5" s="151">
        <v>7.3548611111111113E-4</v>
      </c>
      <c r="Y5" s="151">
        <v>8.1686342592592585E-4</v>
      </c>
      <c r="Z5" s="151">
        <v>8.9775462962962953E-4</v>
      </c>
      <c r="AA5" s="151">
        <v>9.7880787037037034E-4</v>
      </c>
      <c r="AB5" s="151">
        <v>1.0607638888888887E-3</v>
      </c>
      <c r="AC5" s="151">
        <v>1.142060185185185E-3</v>
      </c>
      <c r="AD5" s="151">
        <v>1.2228125000000002E-3</v>
      </c>
      <c r="AE5" s="151">
        <v>1.3034027777777777E-3</v>
      </c>
      <c r="AF5" s="151">
        <v>1.3836226851851854E-3</v>
      </c>
      <c r="AG5" s="151">
        <v>1.4663888888888888E-3</v>
      </c>
      <c r="AH5" s="151">
        <v>1.5499768518518519E-3</v>
      </c>
      <c r="AI5" s="151">
        <v>1.6317708333333334E-3</v>
      </c>
      <c r="AJ5" s="151">
        <v>1.7130208333333335E-3</v>
      </c>
      <c r="AK5" s="151">
        <v>1.7935763888888888E-3</v>
      </c>
      <c r="AL5" s="151">
        <v>1.8753935185185184E-3</v>
      </c>
      <c r="AM5" s="151">
        <v>1.9574884259259259E-3</v>
      </c>
      <c r="AN5" s="151">
        <v>2.0396643518518515E-3</v>
      </c>
      <c r="AO5" s="151">
        <v>2.1222685185185186E-3</v>
      </c>
      <c r="AP5" s="151">
        <v>2.206296296296296E-3</v>
      </c>
      <c r="AQ5" s="151">
        <v>2.2891782407407405E-3</v>
      </c>
      <c r="AR5" s="151">
        <v>2.3714351851851852E-3</v>
      </c>
      <c r="AS5" s="151">
        <v>2.4533564814814817E-3</v>
      </c>
      <c r="AT5" s="151">
        <v>2.5360763888888885E-3</v>
      </c>
      <c r="AU5" s="151">
        <v>2.616099537037037E-3</v>
      </c>
      <c r="AV5" s="150">
        <v>2.7006944444444448E-3</v>
      </c>
      <c r="AW5" s="153">
        <f t="shared" si="1"/>
        <v>61.712522499357149</v>
      </c>
      <c r="AX5" s="150">
        <f t="shared" si="2"/>
        <v>9.1412037037037064E-5</v>
      </c>
      <c r="AY5" s="150">
        <f t="shared" si="0"/>
        <v>8.4050925925925894E-5</v>
      </c>
      <c r="AZ5" s="150">
        <f t="shared" si="3"/>
        <v>8.0821759259259269E-5</v>
      </c>
      <c r="BA5" s="150">
        <f t="shared" si="4"/>
        <v>8.125000000000005E-5</v>
      </c>
      <c r="BB5" s="150">
        <f t="shared" si="5"/>
        <v>8.0416666666666679E-5</v>
      </c>
      <c r="BC5" s="150">
        <f t="shared" si="6"/>
        <v>8.0729166666666666E-5</v>
      </c>
      <c r="BD5" s="150">
        <f t="shared" si="7"/>
        <v>8.1701388888888861E-5</v>
      </c>
      <c r="BE5" s="150">
        <f t="shared" si="8"/>
        <v>8.1377314814814724E-5</v>
      </c>
      <c r="BF5" s="150">
        <f t="shared" si="9"/>
        <v>8.089120370370368E-5</v>
      </c>
      <c r="BG5" s="150">
        <f t="shared" si="10"/>
        <v>8.1053240740740803E-5</v>
      </c>
      <c r="BH5" s="150">
        <f t="shared" si="11"/>
        <v>8.1956018518518315E-5</v>
      </c>
      <c r="BI5" s="150">
        <f t="shared" si="12"/>
        <v>8.1296296296296325E-5</v>
      </c>
      <c r="BJ5" s="150">
        <f t="shared" si="13"/>
        <v>8.0752314814815183E-5</v>
      </c>
      <c r="BK5" s="150">
        <f t="shared" si="14"/>
        <v>8.0590277777777518E-5</v>
      </c>
      <c r="BL5" s="150">
        <f t="shared" si="15"/>
        <v>8.0219907407407757E-5</v>
      </c>
      <c r="BM5" s="150">
        <f t="shared" si="16"/>
        <v>8.2766203703703387E-5</v>
      </c>
      <c r="BN5" s="150">
        <f t="shared" si="17"/>
        <v>8.3587962962963043E-5</v>
      </c>
      <c r="BO5" s="150">
        <f t="shared" si="18"/>
        <v>8.1793981481481518E-5</v>
      </c>
      <c r="BP5" s="150">
        <f t="shared" si="19"/>
        <v>8.1250000000000159E-5</v>
      </c>
      <c r="BQ5" s="150">
        <f t="shared" si="20"/>
        <v>8.0555555555555285E-5</v>
      </c>
      <c r="BR5" s="150">
        <f t="shared" si="21"/>
        <v>8.1817129629629601E-5</v>
      </c>
      <c r="BS5" s="150">
        <f t="shared" si="22"/>
        <v>8.2094907407407464E-5</v>
      </c>
      <c r="BT5" s="150">
        <f t="shared" si="23"/>
        <v>8.2175925925925646E-5</v>
      </c>
      <c r="BU5" s="150">
        <f t="shared" si="24"/>
        <v>8.2604166666667023E-5</v>
      </c>
      <c r="BV5" s="150">
        <f t="shared" si="25"/>
        <v>8.4027777777777486E-5</v>
      </c>
      <c r="BW5" s="150">
        <f t="shared" si="26"/>
        <v>8.2881944444444453E-5</v>
      </c>
      <c r="BX5" s="150">
        <f t="shared" si="27"/>
        <v>8.2256944444444695E-5</v>
      </c>
      <c r="BY5" s="150">
        <f t="shared" si="28"/>
        <v>8.1921296296296516E-5</v>
      </c>
      <c r="BZ5" s="150">
        <f t="shared" si="29"/>
        <v>8.2719907407406788E-5</v>
      </c>
      <c r="CA5" s="150">
        <f t="shared" si="30"/>
        <v>8.002314814814851E-5</v>
      </c>
      <c r="CB5" s="150">
        <f t="shared" si="31"/>
        <v>8.4594907407407795E-5</v>
      </c>
    </row>
    <row r="6" spans="1:81">
      <c r="A6" s="1" t="s">
        <v>3227</v>
      </c>
      <c r="B6" s="1">
        <v>2023</v>
      </c>
      <c r="C6" s="2">
        <v>44980</v>
      </c>
      <c r="D6" s="1" t="s">
        <v>66</v>
      </c>
      <c r="E6" s="4" t="s">
        <v>21</v>
      </c>
      <c r="F6" s="1" t="s">
        <v>21</v>
      </c>
      <c r="G6" s="3" t="s">
        <v>493</v>
      </c>
      <c r="H6" s="3" t="s">
        <v>660</v>
      </c>
      <c r="I6" s="3" t="s">
        <v>596</v>
      </c>
      <c r="J6" s="3" t="s">
        <v>509</v>
      </c>
      <c r="K6" s="3"/>
      <c r="L6" s="3"/>
      <c r="M6" s="3"/>
      <c r="N6" s="3"/>
      <c r="O6" s="3">
        <v>5</v>
      </c>
      <c r="P6" s="3" t="s">
        <v>31</v>
      </c>
      <c r="Q6" s="150">
        <v>1.5284722222222221E-4</v>
      </c>
      <c r="R6" s="150">
        <v>2.4313657407407408E-4</v>
      </c>
      <c r="S6" s="150">
        <v>3.2474537037037037E-4</v>
      </c>
      <c r="T6" s="150">
        <v>4.037152777777778E-4</v>
      </c>
      <c r="U6" s="150">
        <v>4.8439814814814808E-4</v>
      </c>
      <c r="V6" s="150">
        <v>5.6444444444444446E-4</v>
      </c>
      <c r="W6" s="150">
        <v>6.450347222222223E-4</v>
      </c>
      <c r="X6" s="151">
        <v>7.2740740740740752E-4</v>
      </c>
      <c r="Y6" s="151">
        <v>8.0773148148148143E-4</v>
      </c>
      <c r="Z6" s="151">
        <v>8.8738425925925931E-4</v>
      </c>
      <c r="AA6" s="151">
        <v>9.6751157407407409E-4</v>
      </c>
      <c r="AB6" s="151">
        <v>1.0488310185185186E-3</v>
      </c>
      <c r="AC6" s="151">
        <v>1.1298842592592593E-3</v>
      </c>
      <c r="AD6" s="151">
        <v>1.2111111111111112E-3</v>
      </c>
      <c r="AE6" s="151">
        <v>1.2931018518518519E-3</v>
      </c>
      <c r="AF6" s="151">
        <v>1.3764120370370371E-3</v>
      </c>
      <c r="AG6" s="151">
        <v>1.4581365740740742E-3</v>
      </c>
      <c r="AH6" s="151">
        <v>1.5396759259259261E-3</v>
      </c>
      <c r="AI6" s="151">
        <v>1.6231712962962962E-3</v>
      </c>
      <c r="AJ6" s="151">
        <v>1.706099537037037E-3</v>
      </c>
      <c r="AK6" s="151">
        <v>1.7893981481481482E-3</v>
      </c>
      <c r="AL6" s="151">
        <v>1.8739351851851851E-3</v>
      </c>
      <c r="AM6" s="151">
        <v>1.9558564814814816E-3</v>
      </c>
      <c r="AN6" s="151">
        <v>2.0371643518518521E-3</v>
      </c>
      <c r="AO6" s="151">
        <v>2.1183217592592595E-3</v>
      </c>
      <c r="AP6" s="151">
        <v>2.2011921296296298E-3</v>
      </c>
      <c r="AQ6" s="151">
        <v>2.2841435185185183E-3</v>
      </c>
      <c r="AR6" s="151">
        <v>2.3695717592592592E-3</v>
      </c>
      <c r="AS6" s="151">
        <v>2.4547337962962964E-3</v>
      </c>
      <c r="AT6" s="151">
        <v>2.5411226851851849E-3</v>
      </c>
      <c r="AU6" s="151">
        <v>2.6223842592592596E-3</v>
      </c>
      <c r="AV6" s="150">
        <v>2.7078819444444446E-3</v>
      </c>
      <c r="AW6" s="153">
        <f t="shared" si="1"/>
        <v>61.5487196584046</v>
      </c>
      <c r="AX6" s="150">
        <f t="shared" si="2"/>
        <v>9.0289351851851869E-5</v>
      </c>
      <c r="AY6" s="150">
        <f t="shared" si="0"/>
        <v>8.1608796296296285E-5</v>
      </c>
      <c r="AZ6" s="150">
        <f t="shared" si="3"/>
        <v>7.8969907407407428E-5</v>
      </c>
      <c r="BA6" s="150">
        <f t="shared" si="4"/>
        <v>8.0682870370370283E-5</v>
      </c>
      <c r="BB6" s="150">
        <f t="shared" si="5"/>
        <v>8.0046296296296376E-5</v>
      </c>
      <c r="BC6" s="150">
        <f t="shared" si="6"/>
        <v>8.0590277777777843E-5</v>
      </c>
      <c r="BD6" s="150">
        <f t="shared" si="7"/>
        <v>8.2372685185185218E-5</v>
      </c>
      <c r="BE6" s="150">
        <f t="shared" si="8"/>
        <v>8.0324074074073913E-5</v>
      </c>
      <c r="BF6" s="150">
        <f t="shared" si="9"/>
        <v>7.9652777777777881E-5</v>
      </c>
      <c r="BG6" s="150">
        <f t="shared" si="10"/>
        <v>8.0127314814814775E-5</v>
      </c>
      <c r="BH6" s="150">
        <f t="shared" si="11"/>
        <v>8.1319444444444516E-5</v>
      </c>
      <c r="BI6" s="150">
        <f t="shared" si="12"/>
        <v>8.1053240740740695E-5</v>
      </c>
      <c r="BJ6" s="150">
        <f t="shared" si="13"/>
        <v>8.1226851851851859E-5</v>
      </c>
      <c r="BK6" s="150">
        <f t="shared" si="14"/>
        <v>8.1990740740740765E-5</v>
      </c>
      <c r="BL6" s="150">
        <f t="shared" si="15"/>
        <v>8.331018518518518E-5</v>
      </c>
      <c r="BM6" s="150">
        <f t="shared" si="16"/>
        <v>8.1724537037037052E-5</v>
      </c>
      <c r="BN6" s="150">
        <f t="shared" si="17"/>
        <v>8.1539351851851955E-5</v>
      </c>
      <c r="BO6" s="150">
        <f t="shared" si="18"/>
        <v>8.349537037037006E-5</v>
      </c>
      <c r="BP6" s="150">
        <f t="shared" si="19"/>
        <v>8.2928240740740835E-5</v>
      </c>
      <c r="BQ6" s="150">
        <f t="shared" si="20"/>
        <v>8.3298611111111247E-5</v>
      </c>
      <c r="BR6" s="150">
        <f t="shared" si="21"/>
        <v>8.4537037037036829E-5</v>
      </c>
      <c r="BS6" s="150">
        <f t="shared" si="22"/>
        <v>8.1921296296296516E-5</v>
      </c>
      <c r="BT6" s="150">
        <f t="shared" si="23"/>
        <v>8.1307870370370475E-5</v>
      </c>
      <c r="BU6" s="150">
        <f t="shared" si="24"/>
        <v>8.1157407407407393E-5</v>
      </c>
      <c r="BV6" s="150">
        <f t="shared" si="25"/>
        <v>8.2870370370370303E-5</v>
      </c>
      <c r="BW6" s="150">
        <f t="shared" si="26"/>
        <v>8.2951388888888485E-5</v>
      </c>
      <c r="BX6" s="150">
        <f t="shared" si="27"/>
        <v>8.542824074074095E-5</v>
      </c>
      <c r="BY6" s="150">
        <f t="shared" si="28"/>
        <v>8.5162037037037237E-5</v>
      </c>
      <c r="BZ6" s="150">
        <f t="shared" si="29"/>
        <v>8.6388888888888453E-5</v>
      </c>
      <c r="CA6" s="150">
        <f t="shared" si="30"/>
        <v>8.1261574074074742E-5</v>
      </c>
      <c r="CB6" s="150">
        <f t="shared" si="31"/>
        <v>8.5497685185184982E-5</v>
      </c>
    </row>
    <row r="7" spans="1:81">
      <c r="A7" s="1" t="s">
        <v>3227</v>
      </c>
      <c r="B7" s="1">
        <v>2023</v>
      </c>
      <c r="C7" s="2">
        <v>44980</v>
      </c>
      <c r="D7" s="1" t="s">
        <v>66</v>
      </c>
      <c r="E7" s="4" t="s">
        <v>21</v>
      </c>
      <c r="F7" s="1" t="s">
        <v>21</v>
      </c>
      <c r="G7" s="3" t="s">
        <v>589</v>
      </c>
      <c r="H7" s="3" t="s">
        <v>657</v>
      </c>
      <c r="I7" s="3" t="s">
        <v>643</v>
      </c>
      <c r="J7" s="3" t="s">
        <v>658</v>
      </c>
      <c r="K7" s="3"/>
      <c r="L7" s="3"/>
      <c r="M7" s="3"/>
      <c r="N7" s="3"/>
      <c r="O7" s="3">
        <v>6</v>
      </c>
      <c r="P7" s="3" t="s">
        <v>78</v>
      </c>
      <c r="Q7" s="150">
        <v>1.520138888888889E-4</v>
      </c>
      <c r="R7" s="150">
        <v>2.4258101851851852E-4</v>
      </c>
      <c r="S7" s="150">
        <v>3.2675925925925922E-4</v>
      </c>
      <c r="T7" s="150">
        <v>4.0910879629629636E-4</v>
      </c>
      <c r="U7" s="150">
        <v>4.9249999999999999E-4</v>
      </c>
      <c r="V7" s="150">
        <v>5.7490740740740733E-4</v>
      </c>
      <c r="W7" s="150">
        <v>6.5783564814814817E-4</v>
      </c>
      <c r="X7" s="151">
        <v>7.4059027777777762E-4</v>
      </c>
      <c r="Y7" s="151">
        <v>8.2405092592592599E-4</v>
      </c>
      <c r="Z7" s="151">
        <v>9.0541666666666678E-4</v>
      </c>
      <c r="AA7" s="151">
        <v>9.8673611111111119E-4</v>
      </c>
      <c r="AB7" s="151">
        <v>1.0694328703703703E-3</v>
      </c>
      <c r="AC7" s="151">
        <v>1.1502546296296295E-3</v>
      </c>
      <c r="AD7" s="151">
        <v>1.2307870370370372E-3</v>
      </c>
      <c r="AE7" s="151">
        <v>1.3116898148148148E-3</v>
      </c>
      <c r="AF7" s="151">
        <v>1.3943055555555555E-3</v>
      </c>
      <c r="AG7" s="151">
        <v>1.475162037037037E-3</v>
      </c>
      <c r="AH7" s="151">
        <v>1.5558449074074075E-3</v>
      </c>
      <c r="AI7" s="151">
        <v>1.6365277777777778E-3</v>
      </c>
      <c r="AJ7" s="151">
        <v>1.7175694444444445E-3</v>
      </c>
      <c r="AK7" s="151">
        <v>1.8004629629629629E-3</v>
      </c>
      <c r="AL7" s="151">
        <v>1.8820833333333335E-3</v>
      </c>
      <c r="AM7" s="151">
        <v>1.963877314814815E-3</v>
      </c>
      <c r="AN7" s="151">
        <v>2.0470949074074076E-3</v>
      </c>
      <c r="AO7" s="151">
        <v>2.1287152777777776E-3</v>
      </c>
      <c r="AP7" s="151">
        <v>2.2104282407407407E-3</v>
      </c>
      <c r="AQ7" s="151">
        <v>2.2944560185185186E-3</v>
      </c>
      <c r="AR7" s="151">
        <v>2.3766435185185184E-3</v>
      </c>
      <c r="AS7" s="151">
        <v>2.4589004629629631E-3</v>
      </c>
      <c r="AT7" s="151">
        <v>2.5408449074074075E-3</v>
      </c>
      <c r="AU7" s="151">
        <v>2.6228935185185188E-3</v>
      </c>
      <c r="AV7" s="150">
        <v>2.7092361111111115E-3</v>
      </c>
      <c r="AW7" s="153">
        <f t="shared" si="1"/>
        <v>61.517955553277105</v>
      </c>
      <c r="AX7" s="150">
        <f t="shared" si="2"/>
        <v>9.0567129629629624E-5</v>
      </c>
      <c r="AY7" s="150">
        <f t="shared" si="0"/>
        <v>8.4178240740740703E-5</v>
      </c>
      <c r="AZ7" s="150">
        <f t="shared" si="3"/>
        <v>8.2349537037037135E-5</v>
      </c>
      <c r="BA7" s="150">
        <f t="shared" si="4"/>
        <v>8.3391203703703633E-5</v>
      </c>
      <c r="BB7" s="150">
        <f t="shared" si="5"/>
        <v>8.2407407407407342E-5</v>
      </c>
      <c r="BC7" s="150">
        <f t="shared" si="6"/>
        <v>8.2928240740740835E-5</v>
      </c>
      <c r="BD7" s="150">
        <f t="shared" si="7"/>
        <v>8.2754629629629454E-5</v>
      </c>
      <c r="BE7" s="150">
        <f t="shared" si="8"/>
        <v>8.346064814814837E-5</v>
      </c>
      <c r="BF7" s="150">
        <f t="shared" si="9"/>
        <v>8.1365740740740791E-5</v>
      </c>
      <c r="BG7" s="150">
        <f t="shared" si="10"/>
        <v>8.1319444444444408E-5</v>
      </c>
      <c r="BH7" s="150">
        <f t="shared" si="11"/>
        <v>8.2696759259259138E-5</v>
      </c>
      <c r="BI7" s="150">
        <f t="shared" si="12"/>
        <v>8.0821759259259215E-5</v>
      </c>
      <c r="BJ7" s="150">
        <f t="shared" si="13"/>
        <v>8.0532407407407636E-5</v>
      </c>
      <c r="BK7" s="150">
        <f t="shared" si="14"/>
        <v>8.0902777777777614E-5</v>
      </c>
      <c r="BL7" s="150">
        <f t="shared" si="15"/>
        <v>8.261574074074074E-5</v>
      </c>
      <c r="BM7" s="150">
        <f t="shared" si="16"/>
        <v>8.0856481481481448E-5</v>
      </c>
      <c r="BN7" s="150">
        <f t="shared" si="17"/>
        <v>8.06828703703705E-5</v>
      </c>
      <c r="BO7" s="150">
        <f t="shared" si="18"/>
        <v>8.0682870370370283E-5</v>
      </c>
      <c r="BP7" s="150">
        <f t="shared" si="19"/>
        <v>8.1041666666666762E-5</v>
      </c>
      <c r="BQ7" s="150">
        <f t="shared" si="20"/>
        <v>8.2893518518518386E-5</v>
      </c>
      <c r="BR7" s="150">
        <f t="shared" si="21"/>
        <v>8.162037037037057E-5</v>
      </c>
      <c r="BS7" s="150">
        <f t="shared" si="22"/>
        <v>8.1793981481481518E-5</v>
      </c>
      <c r="BT7" s="150">
        <f t="shared" si="23"/>
        <v>8.3217592592592631E-5</v>
      </c>
      <c r="BU7" s="150">
        <f t="shared" si="24"/>
        <v>8.162037037036992E-5</v>
      </c>
      <c r="BV7" s="150">
        <f t="shared" si="25"/>
        <v>8.1712962962963119E-5</v>
      </c>
      <c r="BW7" s="150">
        <f t="shared" si="26"/>
        <v>8.402777777777792E-5</v>
      </c>
      <c r="BX7" s="150">
        <f t="shared" si="27"/>
        <v>8.2187499999999795E-5</v>
      </c>
      <c r="BY7" s="150">
        <f t="shared" si="28"/>
        <v>8.2256944444444695E-5</v>
      </c>
      <c r="BZ7" s="150">
        <f t="shared" si="29"/>
        <v>8.1944444444444382E-5</v>
      </c>
      <c r="CA7" s="150">
        <f t="shared" si="30"/>
        <v>8.2048611111111298E-5</v>
      </c>
      <c r="CB7" s="150">
        <f t="shared" si="31"/>
        <v>8.6342592592592721E-5</v>
      </c>
    </row>
    <row r="8" spans="1:81">
      <c r="A8" s="1" t="s">
        <v>3227</v>
      </c>
      <c r="B8" s="1">
        <v>2023</v>
      </c>
      <c r="C8" s="2">
        <v>44980</v>
      </c>
      <c r="D8" s="1" t="s">
        <v>66</v>
      </c>
      <c r="E8" s="4" t="s">
        <v>21</v>
      </c>
      <c r="F8" s="1" t="s">
        <v>21</v>
      </c>
      <c r="G8" s="3" t="s">
        <v>799</v>
      </c>
      <c r="H8" s="3" t="s">
        <v>80</v>
      </c>
      <c r="I8" s="3" t="s">
        <v>507</v>
      </c>
      <c r="J8" s="3" t="s">
        <v>48</v>
      </c>
      <c r="K8" s="3"/>
      <c r="L8" s="3"/>
      <c r="M8" s="3"/>
      <c r="N8" s="3"/>
      <c r="O8" s="3">
        <v>7</v>
      </c>
      <c r="P8" s="3" t="s">
        <v>27</v>
      </c>
      <c r="Q8" s="150">
        <v>1.4771990740740742E-4</v>
      </c>
      <c r="R8" s="150">
        <v>2.357523148148148E-4</v>
      </c>
      <c r="S8" s="150">
        <v>3.1848379629629631E-4</v>
      </c>
      <c r="T8" s="150">
        <v>4.0031250000000001E-4</v>
      </c>
      <c r="U8" s="150">
        <v>4.8267361111111118E-4</v>
      </c>
      <c r="V8" s="150">
        <v>5.6486111111111114E-4</v>
      </c>
      <c r="W8" s="150">
        <v>6.466666666666667E-4</v>
      </c>
      <c r="X8" s="151">
        <v>7.2804398148148142E-4</v>
      </c>
      <c r="Y8" s="151">
        <v>8.1106481481481481E-4</v>
      </c>
      <c r="Z8" s="151">
        <v>8.9187499999999998E-4</v>
      </c>
      <c r="AA8" s="151">
        <v>9.7287037037037036E-4</v>
      </c>
      <c r="AB8" s="151">
        <v>1.0540393518518518E-3</v>
      </c>
      <c r="AC8" s="151">
        <v>1.1368402777777776E-3</v>
      </c>
      <c r="AD8" s="151">
        <v>1.2188425925925925E-3</v>
      </c>
      <c r="AE8" s="151">
        <v>1.3005902777777779E-3</v>
      </c>
      <c r="AF8" s="151">
        <v>1.3813541666666668E-3</v>
      </c>
      <c r="AG8" s="151">
        <v>1.4633101851851853E-3</v>
      </c>
      <c r="AH8" s="151">
        <v>1.5435300925925927E-3</v>
      </c>
      <c r="AI8" s="151">
        <v>1.624074074074074E-3</v>
      </c>
      <c r="AJ8" s="151">
        <v>1.7042824074074072E-3</v>
      </c>
      <c r="AK8" s="151">
        <v>1.7847569444444445E-3</v>
      </c>
      <c r="AL8" s="151">
        <v>1.8650694444444446E-3</v>
      </c>
      <c r="AM8" s="151">
        <v>1.947337962962963E-3</v>
      </c>
      <c r="AN8" s="151">
        <v>2.0293634259259262E-3</v>
      </c>
      <c r="AO8" s="151">
        <v>2.1142361111111114E-3</v>
      </c>
      <c r="AP8" s="151">
        <v>2.1982523148148148E-3</v>
      </c>
      <c r="AQ8" s="151">
        <v>2.2836342592592591E-3</v>
      </c>
      <c r="AR8" s="151">
        <v>2.366550925925926E-3</v>
      </c>
      <c r="AS8" s="151">
        <v>2.4493171296296294E-3</v>
      </c>
      <c r="AT8" s="151">
        <v>2.5313194444444445E-3</v>
      </c>
      <c r="AU8" s="151">
        <v>2.6139583333333332E-3</v>
      </c>
      <c r="AV8" s="150">
        <v>2.7112500000000001E-3</v>
      </c>
      <c r="AW8" s="153">
        <f t="shared" si="1"/>
        <v>61.472260642385123</v>
      </c>
      <c r="AX8" s="150">
        <f t="shared" si="2"/>
        <v>8.8032407407407384E-5</v>
      </c>
      <c r="AY8" s="150">
        <f t="shared" si="0"/>
        <v>8.2731481481481507E-5</v>
      </c>
      <c r="AZ8" s="150">
        <f t="shared" si="3"/>
        <v>8.1828703703703696E-5</v>
      </c>
      <c r="BA8" s="150">
        <f t="shared" si="4"/>
        <v>8.2361111111111177E-5</v>
      </c>
      <c r="BB8" s="150">
        <f t="shared" si="5"/>
        <v>8.2187499999999958E-5</v>
      </c>
      <c r="BC8" s="150">
        <f t="shared" si="6"/>
        <v>8.1805555555555559E-5</v>
      </c>
      <c r="BD8" s="150">
        <f t="shared" si="7"/>
        <v>8.1377314814814724E-5</v>
      </c>
      <c r="BE8" s="150">
        <f t="shared" si="8"/>
        <v>8.3020833333333384E-5</v>
      </c>
      <c r="BF8" s="150">
        <f t="shared" si="9"/>
        <v>8.0810185185185173E-5</v>
      </c>
      <c r="BG8" s="150">
        <f t="shared" si="10"/>
        <v>8.0995370370370379E-5</v>
      </c>
      <c r="BH8" s="150">
        <f t="shared" si="11"/>
        <v>8.1168981481481435E-5</v>
      </c>
      <c r="BI8" s="150">
        <f t="shared" si="12"/>
        <v>8.2800925925925837E-5</v>
      </c>
      <c r="BJ8" s="150">
        <f t="shared" si="13"/>
        <v>8.2002314814814915E-5</v>
      </c>
      <c r="BK8" s="150">
        <f t="shared" si="14"/>
        <v>8.1747685185185352E-5</v>
      </c>
      <c r="BL8" s="150">
        <f t="shared" si="15"/>
        <v>8.0763888888888899E-5</v>
      </c>
      <c r="BM8" s="150">
        <f t="shared" si="16"/>
        <v>8.1956018518518532E-5</v>
      </c>
      <c r="BN8" s="150">
        <f t="shared" si="17"/>
        <v>8.0219907407407323E-5</v>
      </c>
      <c r="BO8" s="150">
        <f t="shared" si="18"/>
        <v>8.0543981481481352E-5</v>
      </c>
      <c r="BP8" s="150">
        <f t="shared" si="19"/>
        <v>8.0208333333333173E-5</v>
      </c>
      <c r="BQ8" s="150">
        <f t="shared" si="20"/>
        <v>8.047453703703732E-5</v>
      </c>
      <c r="BR8" s="150">
        <f t="shared" si="21"/>
        <v>8.0312500000000089E-5</v>
      </c>
      <c r="BS8" s="150">
        <f t="shared" si="22"/>
        <v>8.2268518518518411E-5</v>
      </c>
      <c r="BT8" s="150">
        <f t="shared" si="23"/>
        <v>8.2025462962963215E-5</v>
      </c>
      <c r="BU8" s="150">
        <f t="shared" si="24"/>
        <v>8.4872685185185225E-5</v>
      </c>
      <c r="BV8" s="150">
        <f t="shared" si="25"/>
        <v>8.4016203703703336E-5</v>
      </c>
      <c r="BW8" s="150">
        <f t="shared" si="26"/>
        <v>8.5381944444444351E-5</v>
      </c>
      <c r="BX8" s="150">
        <f t="shared" si="27"/>
        <v>8.2916666666666902E-5</v>
      </c>
      <c r="BY8" s="150">
        <f t="shared" si="28"/>
        <v>8.2766203703703387E-5</v>
      </c>
      <c r="BZ8" s="150">
        <f t="shared" si="29"/>
        <v>8.2002314814815132E-5</v>
      </c>
      <c r="CA8" s="150">
        <f t="shared" si="30"/>
        <v>8.2638888888888606E-5</v>
      </c>
      <c r="CB8" s="150">
        <f t="shared" si="31"/>
        <v>9.7291666666666967E-5</v>
      </c>
    </row>
    <row r="9" spans="1:81">
      <c r="A9" s="1" t="s">
        <v>3227</v>
      </c>
      <c r="B9" s="1">
        <v>2023</v>
      </c>
      <c r="C9" s="2">
        <v>44980</v>
      </c>
      <c r="D9" s="1" t="s">
        <v>66</v>
      </c>
      <c r="E9" s="4" t="s">
        <v>21</v>
      </c>
      <c r="F9" s="1" t="s">
        <v>21</v>
      </c>
      <c r="G9" s="3" t="s">
        <v>696</v>
      </c>
      <c r="H9" s="3" t="s">
        <v>606</v>
      </c>
      <c r="I9" s="3" t="s">
        <v>500</v>
      </c>
      <c r="J9" s="3" t="s">
        <v>518</v>
      </c>
      <c r="K9" s="3"/>
      <c r="L9" s="3"/>
      <c r="M9" s="3"/>
      <c r="N9" s="3"/>
      <c r="O9" s="3">
        <v>8</v>
      </c>
      <c r="P9" s="3" t="s">
        <v>33</v>
      </c>
      <c r="Q9" s="150">
        <v>1.5053240740740741E-4</v>
      </c>
      <c r="R9" s="150">
        <v>2.4041666666666664E-4</v>
      </c>
      <c r="S9" s="150">
        <v>3.2460648148148144E-4</v>
      </c>
      <c r="T9" s="150">
        <v>4.0619212962962961E-4</v>
      </c>
      <c r="U9" s="150">
        <v>4.892939814814815E-4</v>
      </c>
      <c r="V9" s="150">
        <v>5.7182870370370373E-4</v>
      </c>
      <c r="W9" s="150">
        <v>6.5493055555555541E-4</v>
      </c>
      <c r="X9" s="151">
        <v>7.3777777777777774E-4</v>
      </c>
      <c r="Y9" s="151">
        <v>8.2210648148148139E-4</v>
      </c>
      <c r="Z9" s="151">
        <v>9.0432870370370374E-4</v>
      </c>
      <c r="AA9" s="151">
        <v>9.8641203703703716E-4</v>
      </c>
      <c r="AB9" s="151">
        <v>1.0694907407407409E-3</v>
      </c>
      <c r="AC9" s="151">
        <v>1.1516782407407407E-3</v>
      </c>
      <c r="AD9" s="151">
        <v>1.2341898148148147E-3</v>
      </c>
      <c r="AE9" s="151">
        <v>1.3171412037037038E-3</v>
      </c>
      <c r="AF9" s="151">
        <v>1.3994328703703703E-3</v>
      </c>
      <c r="AG9" s="151">
        <v>1.4819097222222221E-3</v>
      </c>
      <c r="AH9" s="151">
        <v>1.5641087962962963E-3</v>
      </c>
      <c r="AI9" s="151">
        <v>1.6480902777777778E-3</v>
      </c>
      <c r="AJ9" s="151">
        <v>1.7312499999999999E-3</v>
      </c>
      <c r="AK9" s="151">
        <v>1.8161689814814813E-3</v>
      </c>
      <c r="AL9" s="151">
        <v>1.8995023148148148E-3</v>
      </c>
      <c r="AM9" s="151">
        <v>1.9827546296296299E-3</v>
      </c>
      <c r="AN9" s="151">
        <v>2.0652546296296296E-3</v>
      </c>
      <c r="AO9" s="151">
        <v>2.1475347222222221E-3</v>
      </c>
      <c r="AP9" s="151">
        <v>2.230740740740741E-3</v>
      </c>
      <c r="AQ9" s="151">
        <v>2.3120833333333335E-3</v>
      </c>
      <c r="AR9" s="151">
        <v>2.3926967592592589E-3</v>
      </c>
      <c r="AS9" s="151">
        <v>2.4736111111111109E-3</v>
      </c>
      <c r="AT9" s="151">
        <v>2.5545601851851853E-3</v>
      </c>
      <c r="AU9" s="151">
        <v>2.6365046296296297E-3</v>
      </c>
      <c r="AV9" s="150">
        <v>2.7214351851851848E-3</v>
      </c>
      <c r="AW9" s="153">
        <f t="shared" si="1"/>
        <v>61.242195872956472</v>
      </c>
      <c r="AX9" s="150">
        <f t="shared" si="2"/>
        <v>8.9884259259259225E-5</v>
      </c>
      <c r="AY9" s="150">
        <f t="shared" si="0"/>
        <v>8.4189814814814799E-5</v>
      </c>
      <c r="AZ9" s="150">
        <f t="shared" si="3"/>
        <v>8.1585648148148175E-5</v>
      </c>
      <c r="BA9" s="150">
        <f t="shared" si="4"/>
        <v>8.3101851851851891E-5</v>
      </c>
      <c r="BB9" s="150">
        <f t="shared" si="5"/>
        <v>8.2534722222222232E-5</v>
      </c>
      <c r="BC9" s="150">
        <f t="shared" si="6"/>
        <v>8.3101851851851674E-5</v>
      </c>
      <c r="BD9" s="150">
        <f t="shared" si="7"/>
        <v>8.2847222222222328E-5</v>
      </c>
      <c r="BE9" s="150">
        <f t="shared" si="8"/>
        <v>8.4328703703703649E-5</v>
      </c>
      <c r="BF9" s="150">
        <f t="shared" si="9"/>
        <v>8.2222222222222354E-5</v>
      </c>
      <c r="BG9" s="150">
        <f t="shared" si="10"/>
        <v>8.2083333333333422E-5</v>
      </c>
      <c r="BH9" s="150">
        <f t="shared" si="11"/>
        <v>8.30787037037037E-5</v>
      </c>
      <c r="BI9" s="150">
        <f t="shared" si="12"/>
        <v>8.2187499999999795E-5</v>
      </c>
      <c r="BJ9" s="150">
        <f t="shared" si="13"/>
        <v>8.2511574074074041E-5</v>
      </c>
      <c r="BK9" s="150">
        <f t="shared" si="14"/>
        <v>8.2951388888889135E-5</v>
      </c>
      <c r="BL9" s="150">
        <f t="shared" si="15"/>
        <v>8.2291666666666494E-5</v>
      </c>
      <c r="BM9" s="150">
        <f t="shared" si="16"/>
        <v>8.2476851851851808E-5</v>
      </c>
      <c r="BN9" s="150">
        <f t="shared" si="17"/>
        <v>8.2199074074074162E-5</v>
      </c>
      <c r="BO9" s="150">
        <f t="shared" si="18"/>
        <v>8.3981481481481537E-5</v>
      </c>
      <c r="BP9" s="150">
        <f t="shared" si="19"/>
        <v>8.3159722222222099E-5</v>
      </c>
      <c r="BQ9" s="150">
        <f t="shared" si="20"/>
        <v>8.491898148148139E-5</v>
      </c>
      <c r="BR9" s="150">
        <f t="shared" si="21"/>
        <v>8.333333333333348E-5</v>
      </c>
      <c r="BS9" s="150">
        <f t="shared" si="22"/>
        <v>8.3252314814815081E-5</v>
      </c>
      <c r="BT9" s="150">
        <f t="shared" si="23"/>
        <v>8.2499999999999674E-5</v>
      </c>
      <c r="BU9" s="150">
        <f t="shared" si="24"/>
        <v>8.2280092592592561E-5</v>
      </c>
      <c r="BV9" s="150">
        <f t="shared" si="25"/>
        <v>8.3206018518518915E-5</v>
      </c>
      <c r="BW9" s="150">
        <f t="shared" si="26"/>
        <v>8.1342592592592491E-5</v>
      </c>
      <c r="BX9" s="150">
        <f t="shared" si="27"/>
        <v>8.0613425925925384E-5</v>
      </c>
      <c r="BY9" s="150">
        <f t="shared" si="28"/>
        <v>8.091435185185198E-5</v>
      </c>
      <c r="BZ9" s="150">
        <f t="shared" si="29"/>
        <v>8.094907407407443E-5</v>
      </c>
      <c r="CA9" s="150">
        <f t="shared" si="30"/>
        <v>8.1944444444444382E-5</v>
      </c>
      <c r="CB9" s="150">
        <f t="shared" si="31"/>
        <v>8.4930555555555107E-5</v>
      </c>
    </row>
    <row r="10" spans="1:81">
      <c r="A10" s="1" t="s">
        <v>3227</v>
      </c>
      <c r="B10" s="1">
        <v>2023</v>
      </c>
      <c r="C10" s="2">
        <v>44980</v>
      </c>
      <c r="D10" s="1" t="s">
        <v>66</v>
      </c>
      <c r="E10" s="4" t="s">
        <v>21</v>
      </c>
      <c r="F10" s="1" t="s">
        <v>21</v>
      </c>
      <c r="G10" s="3" t="s">
        <v>689</v>
      </c>
      <c r="H10" s="3" t="s">
        <v>53</v>
      </c>
      <c r="I10" s="3" t="s">
        <v>69</v>
      </c>
      <c r="J10" s="3" t="s">
        <v>591</v>
      </c>
      <c r="K10" s="3"/>
      <c r="L10" s="3"/>
      <c r="M10" s="3"/>
      <c r="N10" s="3"/>
      <c r="O10" s="3">
        <v>9</v>
      </c>
      <c r="P10" s="3" t="s">
        <v>25</v>
      </c>
      <c r="Q10" s="150">
        <v>1.5045138888888891E-4</v>
      </c>
      <c r="R10" s="150">
        <v>2.3980324074074073E-4</v>
      </c>
      <c r="S10" s="150">
        <v>3.2302083333333331E-4</v>
      </c>
      <c r="T10" s="150">
        <v>4.0420138888888889E-4</v>
      </c>
      <c r="U10" s="150">
        <v>4.8622685185185184E-4</v>
      </c>
      <c r="V10" s="150">
        <v>5.67349537037037E-4</v>
      </c>
      <c r="W10" s="150">
        <v>6.4892361111111108E-4</v>
      </c>
      <c r="X10" s="151">
        <v>7.309027777777778E-4</v>
      </c>
      <c r="Y10" s="151">
        <v>8.1388888888888884E-4</v>
      </c>
      <c r="Z10" s="151">
        <v>8.9458333333333328E-4</v>
      </c>
      <c r="AA10" s="151">
        <v>9.7475694444444443E-4</v>
      </c>
      <c r="AB10" s="151">
        <v>1.0552546296296295E-3</v>
      </c>
      <c r="AC10" s="151">
        <v>1.1375925925925926E-3</v>
      </c>
      <c r="AD10" s="151">
        <v>1.2188425925925925E-3</v>
      </c>
      <c r="AE10" s="151">
        <v>1.3004976851851854E-3</v>
      </c>
      <c r="AF10" s="151">
        <v>1.3829398148148145E-3</v>
      </c>
      <c r="AG10" s="151">
        <v>1.4669791666666666E-3</v>
      </c>
      <c r="AH10" s="151">
        <v>1.5493750000000002E-3</v>
      </c>
      <c r="AI10" s="151">
        <v>1.6328472222222224E-3</v>
      </c>
      <c r="AJ10" s="151">
        <v>1.7156828703703702E-3</v>
      </c>
      <c r="AK10" s="151">
        <v>1.7991666666666666E-3</v>
      </c>
      <c r="AL10" s="151">
        <v>1.8839814814814815E-3</v>
      </c>
      <c r="AM10" s="151">
        <v>1.9674305555555556E-3</v>
      </c>
      <c r="AN10" s="151">
        <v>2.050775462962963E-3</v>
      </c>
      <c r="AO10" s="151">
        <v>2.134375E-3</v>
      </c>
      <c r="AP10" s="151">
        <v>2.2198611111111113E-3</v>
      </c>
      <c r="AQ10" s="151">
        <v>2.3030324074074073E-3</v>
      </c>
      <c r="AR10" s="151">
        <v>2.3863773148148147E-3</v>
      </c>
      <c r="AS10" s="151">
        <v>2.4705787037037036E-3</v>
      </c>
      <c r="AT10" s="151">
        <v>2.5562499999999999E-3</v>
      </c>
      <c r="AU10" s="151">
        <v>2.6385763888888887E-3</v>
      </c>
      <c r="AV10" s="150">
        <v>2.7246643518518518E-3</v>
      </c>
      <c r="AW10" s="153">
        <f t="shared" si="1"/>
        <v>61.169613994248358</v>
      </c>
      <c r="AX10" s="150">
        <f t="shared" si="2"/>
        <v>8.9351851851851826E-5</v>
      </c>
      <c r="AY10" s="150">
        <f t="shared" si="0"/>
        <v>8.3217592592592577E-5</v>
      </c>
      <c r="AZ10" s="150">
        <f t="shared" si="3"/>
        <v>8.1180555555555585E-5</v>
      </c>
      <c r="BA10" s="150">
        <f t="shared" si="4"/>
        <v>8.2025462962962944E-5</v>
      </c>
      <c r="BB10" s="150">
        <f t="shared" si="5"/>
        <v>8.1122685185185161E-5</v>
      </c>
      <c r="BC10" s="150">
        <f t="shared" si="6"/>
        <v>8.1574074074074079E-5</v>
      </c>
      <c r="BD10" s="150">
        <f t="shared" si="7"/>
        <v>8.1979166666666724E-5</v>
      </c>
      <c r="BE10" s="150">
        <f t="shared" si="8"/>
        <v>8.2986111111111043E-5</v>
      </c>
      <c r="BF10" s="150">
        <f t="shared" si="9"/>
        <v>8.0694444444444433E-5</v>
      </c>
      <c r="BG10" s="150">
        <f t="shared" si="10"/>
        <v>8.0173611111111157E-5</v>
      </c>
      <c r="BH10" s="150">
        <f t="shared" si="11"/>
        <v>8.0497685185185078E-5</v>
      </c>
      <c r="BI10" s="150">
        <f t="shared" si="12"/>
        <v>8.2337962962963094E-5</v>
      </c>
      <c r="BJ10" s="150">
        <f t="shared" si="13"/>
        <v>8.1249999999999942E-5</v>
      </c>
      <c r="BK10" s="150">
        <f t="shared" si="14"/>
        <v>8.1655092592592803E-5</v>
      </c>
      <c r="BL10" s="150">
        <f t="shared" si="15"/>
        <v>8.2442129629629142E-5</v>
      </c>
      <c r="BM10" s="150">
        <f t="shared" si="16"/>
        <v>8.403935185185207E-5</v>
      </c>
      <c r="BN10" s="150">
        <f t="shared" si="17"/>
        <v>8.2395833333333626E-5</v>
      </c>
      <c r="BO10" s="150">
        <f t="shared" si="18"/>
        <v>8.3472222222222194E-5</v>
      </c>
      <c r="BP10" s="150">
        <f t="shared" si="19"/>
        <v>8.2835648148147853E-5</v>
      </c>
      <c r="BQ10" s="150">
        <f t="shared" si="20"/>
        <v>8.3483796296296344E-5</v>
      </c>
      <c r="BR10" s="150">
        <f t="shared" si="21"/>
        <v>8.4814814814814909E-5</v>
      </c>
      <c r="BS10" s="150">
        <f t="shared" si="22"/>
        <v>8.3449074074074111E-5</v>
      </c>
      <c r="BT10" s="150">
        <f t="shared" si="23"/>
        <v>8.3344907407407413E-5</v>
      </c>
      <c r="BU10" s="150">
        <f t="shared" si="24"/>
        <v>8.3599537037036976E-5</v>
      </c>
      <c r="BV10" s="150">
        <f t="shared" si="25"/>
        <v>8.5486111111111266E-5</v>
      </c>
      <c r="BW10" s="150">
        <f t="shared" si="26"/>
        <v>8.3171296296296032E-5</v>
      </c>
      <c r="BX10" s="150">
        <f t="shared" si="27"/>
        <v>8.3344907407407413E-5</v>
      </c>
      <c r="BY10" s="150">
        <f t="shared" si="28"/>
        <v>8.4201388888888867E-5</v>
      </c>
      <c r="BZ10" s="150">
        <f t="shared" si="29"/>
        <v>8.5671296296296363E-5</v>
      </c>
      <c r="CA10" s="150">
        <f t="shared" si="30"/>
        <v>8.2326388888888727E-5</v>
      </c>
      <c r="CB10" s="150">
        <f t="shared" si="31"/>
        <v>8.6087962962963158E-5</v>
      </c>
    </row>
    <row r="11" spans="1:81">
      <c r="A11" s="1" t="s">
        <v>3227</v>
      </c>
      <c r="B11" s="1">
        <v>2023</v>
      </c>
      <c r="C11" s="2">
        <v>44980</v>
      </c>
      <c r="D11" s="1" t="s">
        <v>66</v>
      </c>
      <c r="E11" s="4" t="s">
        <v>21</v>
      </c>
      <c r="F11" s="1" t="s">
        <v>21</v>
      </c>
      <c r="G11" s="3" t="s">
        <v>597</v>
      </c>
      <c r="H11" s="3" t="s">
        <v>598</v>
      </c>
      <c r="I11" s="3" t="s">
        <v>510</v>
      </c>
      <c r="J11" s="3" t="s">
        <v>516</v>
      </c>
      <c r="K11" s="3"/>
      <c r="L11" s="3"/>
      <c r="M11" s="3"/>
      <c r="N11" s="3"/>
      <c r="O11" s="3">
        <v>10</v>
      </c>
      <c r="P11" s="3" t="s">
        <v>29</v>
      </c>
      <c r="Q11" s="150">
        <v>1.5909722222222223E-4</v>
      </c>
      <c r="R11" s="150">
        <v>2.5447916666666669E-4</v>
      </c>
      <c r="S11" s="150">
        <v>3.4215277777777781E-4</v>
      </c>
      <c r="T11" s="150">
        <v>4.2641203703703699E-4</v>
      </c>
      <c r="U11" s="150">
        <v>5.1050925925925927E-4</v>
      </c>
      <c r="V11" s="150">
        <v>5.922800925925926E-4</v>
      </c>
      <c r="W11" s="150">
        <v>6.7387731481481476E-4</v>
      </c>
      <c r="X11" s="151">
        <v>7.5643518518518508E-4</v>
      </c>
      <c r="Y11" s="151">
        <v>8.3701388888888888E-4</v>
      </c>
      <c r="Z11" s="151">
        <v>9.1732638888888897E-4</v>
      </c>
      <c r="AA11" s="151">
        <v>9.9846064814814828E-4</v>
      </c>
      <c r="AB11" s="151">
        <v>1.081273148148148E-3</v>
      </c>
      <c r="AC11" s="151">
        <v>1.1628009259259261E-3</v>
      </c>
      <c r="AD11" s="151">
        <v>1.2444791666666667E-3</v>
      </c>
      <c r="AE11" s="151">
        <v>1.3279282407407406E-3</v>
      </c>
      <c r="AF11" s="151">
        <v>1.4100115740740739E-3</v>
      </c>
      <c r="AG11" s="151">
        <v>1.4917476851851851E-3</v>
      </c>
      <c r="AH11" s="151">
        <v>1.5748263888888888E-3</v>
      </c>
      <c r="AI11" s="151">
        <v>1.6566782407407407E-3</v>
      </c>
      <c r="AJ11" s="151">
        <v>1.738310185185185E-3</v>
      </c>
      <c r="AK11" s="151">
        <v>1.8202430555555556E-3</v>
      </c>
      <c r="AL11" s="151">
        <v>1.9027777777777778E-3</v>
      </c>
      <c r="AM11" s="151">
        <v>1.9878356481481483E-3</v>
      </c>
      <c r="AN11" s="151">
        <v>2.0718518518518521E-3</v>
      </c>
      <c r="AO11" s="151">
        <v>2.1564236111111111E-3</v>
      </c>
      <c r="AP11" s="151">
        <v>2.2417476851851852E-3</v>
      </c>
      <c r="AQ11" s="151">
        <v>2.3286921296296298E-3</v>
      </c>
      <c r="AR11" s="151">
        <v>2.4119560185185186E-3</v>
      </c>
      <c r="AS11" s="151">
        <v>2.4942824074074073E-3</v>
      </c>
      <c r="AT11" s="151">
        <v>2.5758564814814815E-3</v>
      </c>
      <c r="AU11" s="151">
        <v>2.6576388888888886E-3</v>
      </c>
      <c r="AV11" s="150">
        <v>2.7423726851851849E-3</v>
      </c>
      <c r="AW11" s="153">
        <f t="shared" si="1"/>
        <v>60.77462321843835</v>
      </c>
      <c r="AX11" s="150">
        <f t="shared" si="2"/>
        <v>9.5381944444444458E-5</v>
      </c>
      <c r="AY11" s="150">
        <f t="shared" si="0"/>
        <v>8.7673611111111123E-5</v>
      </c>
      <c r="AZ11" s="150">
        <f t="shared" si="3"/>
        <v>8.4259259259259183E-5</v>
      </c>
      <c r="BA11" s="150">
        <f t="shared" si="4"/>
        <v>8.4097222222222277E-5</v>
      </c>
      <c r="BB11" s="150">
        <f t="shared" si="5"/>
        <v>8.1770833333333326E-5</v>
      </c>
      <c r="BC11" s="150">
        <f t="shared" si="6"/>
        <v>8.1597222222222162E-5</v>
      </c>
      <c r="BD11" s="150">
        <f t="shared" si="7"/>
        <v>8.2557870370370315E-5</v>
      </c>
      <c r="BE11" s="150">
        <f t="shared" si="8"/>
        <v>8.0578703703703802E-5</v>
      </c>
      <c r="BF11" s="150">
        <f t="shared" si="9"/>
        <v>8.0312500000000089E-5</v>
      </c>
      <c r="BG11" s="150">
        <f t="shared" si="10"/>
        <v>8.113425925925931E-5</v>
      </c>
      <c r="BH11" s="150">
        <f t="shared" si="11"/>
        <v>8.281249999999977E-5</v>
      </c>
      <c r="BI11" s="150">
        <f t="shared" si="12"/>
        <v>8.1527777777778022E-5</v>
      </c>
      <c r="BJ11" s="150">
        <f t="shared" si="13"/>
        <v>8.1678240740740669E-5</v>
      </c>
      <c r="BK11" s="150">
        <f t="shared" si="14"/>
        <v>8.3449074074073894E-5</v>
      </c>
      <c r="BL11" s="150">
        <f t="shared" si="15"/>
        <v>8.2083333333333314E-5</v>
      </c>
      <c r="BM11" s="150">
        <f t="shared" si="16"/>
        <v>8.1736111111111202E-5</v>
      </c>
      <c r="BN11" s="150">
        <f t="shared" si="17"/>
        <v>8.30787037037037E-5</v>
      </c>
      <c r="BO11" s="150">
        <f t="shared" si="18"/>
        <v>8.1851851851851834E-5</v>
      </c>
      <c r="BP11" s="150">
        <f t="shared" si="19"/>
        <v>8.1631944444444287E-5</v>
      </c>
      <c r="BQ11" s="150">
        <f t="shared" si="20"/>
        <v>8.1932870370370666E-5</v>
      </c>
      <c r="BR11" s="150">
        <f t="shared" si="21"/>
        <v>8.2534722222222124E-5</v>
      </c>
      <c r="BS11" s="150">
        <f t="shared" si="22"/>
        <v>8.5057870370370539E-5</v>
      </c>
      <c r="BT11" s="150">
        <f t="shared" si="23"/>
        <v>8.401620370370377E-5</v>
      </c>
      <c r="BU11" s="150">
        <f t="shared" si="24"/>
        <v>8.4571759259259062E-5</v>
      </c>
      <c r="BV11" s="150">
        <f t="shared" si="25"/>
        <v>8.5324074074074035E-5</v>
      </c>
      <c r="BW11" s="150">
        <f t="shared" si="26"/>
        <v>8.6944444444444612E-5</v>
      </c>
      <c r="BX11" s="150">
        <f t="shared" si="27"/>
        <v>8.3263888888888797E-5</v>
      </c>
      <c r="BY11" s="150">
        <f t="shared" si="28"/>
        <v>8.2326388888888727E-5</v>
      </c>
      <c r="BZ11" s="150">
        <f t="shared" si="29"/>
        <v>8.1574074074074188E-5</v>
      </c>
      <c r="CA11" s="150">
        <f t="shared" si="30"/>
        <v>8.1782407407407151E-5</v>
      </c>
      <c r="CB11" s="150">
        <f t="shared" si="31"/>
        <v>8.4733796296296293E-5</v>
      </c>
    </row>
    <row r="12" spans="1:81">
      <c r="A12" s="1" t="s">
        <v>3227</v>
      </c>
      <c r="B12" s="1">
        <v>2023</v>
      </c>
      <c r="C12" s="2">
        <v>44980</v>
      </c>
      <c r="D12" s="1" t="s">
        <v>66</v>
      </c>
      <c r="E12" s="4" t="s">
        <v>21</v>
      </c>
      <c r="F12" s="1" t="s">
        <v>21</v>
      </c>
      <c r="G12" s="3" t="s">
        <v>664</v>
      </c>
      <c r="H12" s="3" t="s">
        <v>520</v>
      </c>
      <c r="I12" s="3" t="s">
        <v>3255</v>
      </c>
      <c r="J12" s="3" t="s">
        <v>517</v>
      </c>
      <c r="K12" s="3"/>
      <c r="L12" s="3"/>
      <c r="M12" s="3"/>
      <c r="N12" s="3"/>
      <c r="O12" s="3">
        <v>11</v>
      </c>
      <c r="P12" s="3" t="s">
        <v>164</v>
      </c>
      <c r="Q12" s="150">
        <v>1.6067129629629629E-4</v>
      </c>
      <c r="R12" s="150">
        <v>2.54537037037037E-4</v>
      </c>
      <c r="S12" s="150">
        <v>3.3972222222222222E-4</v>
      </c>
      <c r="T12" s="150">
        <v>4.2096064814814817E-4</v>
      </c>
      <c r="U12" s="150">
        <v>5.0326388888888892E-4</v>
      </c>
      <c r="V12" s="150">
        <v>5.8505787037037044E-4</v>
      </c>
      <c r="W12" s="150">
        <v>6.6765046296296288E-4</v>
      </c>
      <c r="X12" s="151">
        <v>7.5207175925925929E-4</v>
      </c>
      <c r="Y12" s="151">
        <v>8.3461805555555557E-4</v>
      </c>
      <c r="Z12" s="151">
        <v>9.1770833333333331E-4</v>
      </c>
      <c r="AA12" s="151">
        <v>1.0018749999999999E-3</v>
      </c>
      <c r="AB12" s="151">
        <v>1.0874074074074074E-3</v>
      </c>
      <c r="AC12" s="151">
        <v>1.1713541666666667E-3</v>
      </c>
      <c r="AD12" s="151">
        <v>1.2551620370370371E-3</v>
      </c>
      <c r="AE12" s="151">
        <v>1.3385763888888889E-3</v>
      </c>
      <c r="AF12" s="151">
        <v>1.4229050925925926E-3</v>
      </c>
      <c r="AG12" s="151">
        <v>1.5062962962962964E-3</v>
      </c>
      <c r="AH12" s="151">
        <v>1.5907407407407407E-3</v>
      </c>
      <c r="AI12" s="151">
        <v>1.6747916666666664E-3</v>
      </c>
      <c r="AJ12" s="151">
        <v>1.7588078703703704E-3</v>
      </c>
      <c r="AK12" s="151">
        <v>1.8434259259259257E-3</v>
      </c>
      <c r="AL12" s="151">
        <v>1.9301041666666668E-3</v>
      </c>
      <c r="AM12" s="151">
        <v>2.0153819444444442E-3</v>
      </c>
      <c r="AN12" s="151">
        <v>2.1014699074074074E-3</v>
      </c>
      <c r="AO12" s="151">
        <v>2.1888194444444442E-3</v>
      </c>
      <c r="AP12" s="151">
        <v>2.2770601851851854E-3</v>
      </c>
      <c r="AQ12" s="151">
        <v>2.3663078703703706E-3</v>
      </c>
      <c r="AR12" s="151">
        <v>2.4531712962962966E-3</v>
      </c>
      <c r="AS12" s="151">
        <v>2.5395717592592592E-3</v>
      </c>
      <c r="AT12" s="151">
        <v>2.6250231481481485E-3</v>
      </c>
      <c r="AU12" s="151">
        <v>2.709375E-3</v>
      </c>
      <c r="AV12" s="150">
        <v>2.7963425925925929E-3</v>
      </c>
      <c r="AW12" s="153">
        <f t="shared" si="1"/>
        <v>59.60166222413536</v>
      </c>
      <c r="AX12" s="150">
        <f t="shared" si="2"/>
        <v>9.3865740740740715E-5</v>
      </c>
      <c r="AY12" s="150">
        <f t="shared" si="0"/>
        <v>8.5185185185185212E-5</v>
      </c>
      <c r="AZ12" s="150">
        <f t="shared" si="3"/>
        <v>8.1238425925925955E-5</v>
      </c>
      <c r="BA12" s="150">
        <f t="shared" si="4"/>
        <v>8.2303240740740752E-5</v>
      </c>
      <c r="BB12" s="150">
        <f t="shared" si="5"/>
        <v>8.1793981481481518E-5</v>
      </c>
      <c r="BC12" s="150">
        <f t="shared" si="6"/>
        <v>8.259259259259244E-5</v>
      </c>
      <c r="BD12" s="150">
        <f t="shared" si="7"/>
        <v>8.4421296296296414E-5</v>
      </c>
      <c r="BE12" s="150">
        <f t="shared" si="8"/>
        <v>8.2546296296296274E-5</v>
      </c>
      <c r="BF12" s="150">
        <f t="shared" si="9"/>
        <v>8.3090277777777741E-5</v>
      </c>
      <c r="BG12" s="150">
        <f t="shared" si="10"/>
        <v>8.4166666666666634E-5</v>
      </c>
      <c r="BH12" s="150">
        <f t="shared" si="11"/>
        <v>8.5532407407407432E-5</v>
      </c>
      <c r="BI12" s="150">
        <f t="shared" si="12"/>
        <v>8.3946759259259304E-5</v>
      </c>
      <c r="BJ12" s="150">
        <f t="shared" si="13"/>
        <v>8.3807870370370373E-5</v>
      </c>
      <c r="BK12" s="150">
        <f t="shared" si="14"/>
        <v>8.3414351851851878E-5</v>
      </c>
      <c r="BL12" s="150">
        <f t="shared" si="15"/>
        <v>8.4328703703703649E-5</v>
      </c>
      <c r="BM12" s="150">
        <f t="shared" si="16"/>
        <v>8.3391203703703795E-5</v>
      </c>
      <c r="BN12" s="150">
        <f t="shared" si="17"/>
        <v>8.444444444444428E-5</v>
      </c>
      <c r="BO12" s="150">
        <f t="shared" si="18"/>
        <v>8.4050925925925786E-5</v>
      </c>
      <c r="BP12" s="150">
        <f t="shared" si="19"/>
        <v>8.4016203703703987E-5</v>
      </c>
      <c r="BQ12" s="150">
        <f t="shared" si="20"/>
        <v>8.4618055555555228E-5</v>
      </c>
      <c r="BR12" s="150">
        <f t="shared" si="21"/>
        <v>8.6678240740741116E-5</v>
      </c>
      <c r="BS12" s="150">
        <f t="shared" si="22"/>
        <v>8.5277777777777435E-5</v>
      </c>
      <c r="BT12" s="150">
        <f t="shared" si="23"/>
        <v>8.6087962962963158E-5</v>
      </c>
      <c r="BU12" s="150">
        <f t="shared" si="24"/>
        <v>8.7349537037036823E-5</v>
      </c>
      <c r="BV12" s="150">
        <f t="shared" si="25"/>
        <v>8.8240740740741161E-5</v>
      </c>
      <c r="BW12" s="150">
        <f t="shared" si="26"/>
        <v>8.9247685185185263E-5</v>
      </c>
      <c r="BX12" s="150">
        <f t="shared" si="27"/>
        <v>8.6863425925925997E-5</v>
      </c>
      <c r="BY12" s="150">
        <f t="shared" si="28"/>
        <v>8.6400462962962603E-5</v>
      </c>
      <c r="BZ12" s="150">
        <f t="shared" si="29"/>
        <v>8.545138888888925E-5</v>
      </c>
      <c r="CA12" s="150">
        <f t="shared" si="30"/>
        <v>8.4351851851851515E-5</v>
      </c>
      <c r="CB12" s="150">
        <f t="shared" si="31"/>
        <v>8.6967592592592912E-5</v>
      </c>
    </row>
    <row r="13" spans="1:81">
      <c r="A13" s="1" t="s">
        <v>3227</v>
      </c>
      <c r="B13" s="1">
        <v>2023</v>
      </c>
      <c r="C13" s="2">
        <v>44980</v>
      </c>
      <c r="D13" s="1" t="s">
        <v>66</v>
      </c>
      <c r="E13" s="4" t="s">
        <v>21</v>
      </c>
      <c r="F13" s="1" t="s">
        <v>21</v>
      </c>
      <c r="G13" s="3" t="s">
        <v>494</v>
      </c>
      <c r="H13" s="3" t="s">
        <v>3241</v>
      </c>
      <c r="I13" s="3" t="s">
        <v>665</v>
      </c>
      <c r="J13" s="3" t="s">
        <v>3256</v>
      </c>
      <c r="K13" s="3"/>
      <c r="L13" s="3"/>
      <c r="M13" s="3"/>
      <c r="N13" s="3"/>
      <c r="O13" s="3">
        <v>12</v>
      </c>
      <c r="P13" s="3" t="s">
        <v>37</v>
      </c>
      <c r="Q13" s="150">
        <v>1.597800925925926E-4</v>
      </c>
      <c r="R13" s="150">
        <v>2.5554398148148149E-4</v>
      </c>
      <c r="S13" s="150">
        <v>3.421643518518518E-4</v>
      </c>
      <c r="T13" s="150">
        <v>4.2686342592592597E-4</v>
      </c>
      <c r="U13" s="150">
        <v>5.1215277777777782E-4</v>
      </c>
      <c r="V13" s="150">
        <v>5.9685185185185177E-4</v>
      </c>
      <c r="W13" s="150">
        <v>6.8164351851851849E-4</v>
      </c>
      <c r="X13" s="151">
        <v>7.6777777777777771E-4</v>
      </c>
      <c r="Y13" s="151">
        <v>8.5054398148148153E-4</v>
      </c>
      <c r="Z13" s="151">
        <v>9.3331018518518535E-4</v>
      </c>
      <c r="AA13" s="151">
        <v>1.0162152777777778E-3</v>
      </c>
      <c r="AB13" s="151">
        <v>1.0996990740740739E-3</v>
      </c>
      <c r="AC13" s="151">
        <v>1.1849074074074073E-3</v>
      </c>
      <c r="AD13" s="151">
        <v>1.2687152777777779E-3</v>
      </c>
      <c r="AE13" s="151">
        <v>1.3527777777777776E-3</v>
      </c>
      <c r="AF13" s="151">
        <v>1.4366319444444444E-3</v>
      </c>
      <c r="AG13" s="151">
        <v>1.522627314814815E-3</v>
      </c>
      <c r="AH13" s="151">
        <v>1.6072569444444444E-3</v>
      </c>
      <c r="AI13" s="151">
        <v>1.6921527777777779E-3</v>
      </c>
      <c r="AJ13" s="151">
        <v>1.7770717592592593E-3</v>
      </c>
      <c r="AK13" s="151">
        <v>1.8639004629629628E-3</v>
      </c>
      <c r="AL13" s="151">
        <v>1.9497337962962964E-3</v>
      </c>
      <c r="AM13" s="151">
        <v>2.0363194444444443E-3</v>
      </c>
      <c r="AN13" s="151">
        <v>2.1245717592592592E-3</v>
      </c>
      <c r="AO13" s="151">
        <v>2.2090972222222221E-3</v>
      </c>
      <c r="AP13" s="151">
        <v>2.2927546296296294E-3</v>
      </c>
      <c r="AQ13" s="151">
        <v>2.3755671296296298E-3</v>
      </c>
      <c r="AR13" s="151">
        <v>2.457997685185185E-3</v>
      </c>
      <c r="AS13" s="151">
        <v>2.5407291666666664E-3</v>
      </c>
      <c r="AT13" s="151">
        <v>2.6261921296296294E-3</v>
      </c>
      <c r="AU13" s="151">
        <v>2.7127314814814813E-3</v>
      </c>
      <c r="AV13" s="150">
        <v>2.8061574074074078E-3</v>
      </c>
      <c r="AW13" s="153">
        <f t="shared" si="1"/>
        <v>59.393199478659689</v>
      </c>
      <c r="AX13" s="150">
        <f t="shared" si="2"/>
        <v>9.5763888888888884E-5</v>
      </c>
      <c r="AY13" s="150">
        <f t="shared" si="0"/>
        <v>8.6620370370370312E-5</v>
      </c>
      <c r="AZ13" s="150">
        <f t="shared" si="3"/>
        <v>8.4699074074074169E-5</v>
      </c>
      <c r="BA13" s="150">
        <f t="shared" si="4"/>
        <v>8.5289351851851856E-5</v>
      </c>
      <c r="BB13" s="150">
        <f t="shared" si="5"/>
        <v>8.4699074074073952E-5</v>
      </c>
      <c r="BC13" s="150">
        <f t="shared" si="6"/>
        <v>8.4791666666666717E-5</v>
      </c>
      <c r="BD13" s="150">
        <f t="shared" si="7"/>
        <v>8.6134259259259215E-5</v>
      </c>
      <c r="BE13" s="150">
        <f t="shared" si="8"/>
        <v>8.2766203703703821E-5</v>
      </c>
      <c r="BF13" s="150">
        <f t="shared" si="9"/>
        <v>8.2766203703703821E-5</v>
      </c>
      <c r="BG13" s="150">
        <f t="shared" si="10"/>
        <v>8.2905092592592427E-5</v>
      </c>
      <c r="BH13" s="150">
        <f t="shared" si="11"/>
        <v>8.3483796296296127E-5</v>
      </c>
      <c r="BI13" s="150">
        <f t="shared" si="12"/>
        <v>8.5208333333333403E-5</v>
      </c>
      <c r="BJ13" s="150">
        <f t="shared" si="13"/>
        <v>8.380787037037059E-5</v>
      </c>
      <c r="BK13" s="150">
        <f t="shared" si="14"/>
        <v>8.4062499999999719E-5</v>
      </c>
      <c r="BL13" s="150">
        <f t="shared" si="15"/>
        <v>8.3854166666666756E-5</v>
      </c>
      <c r="BM13" s="150">
        <f t="shared" si="16"/>
        <v>8.5995370370370609E-5</v>
      </c>
      <c r="BN13" s="150">
        <f t="shared" si="17"/>
        <v>8.4629629629629378E-5</v>
      </c>
      <c r="BO13" s="150">
        <f t="shared" si="18"/>
        <v>8.4895833333333524E-5</v>
      </c>
      <c r="BP13" s="150">
        <f t="shared" si="19"/>
        <v>8.491898148148139E-5</v>
      </c>
      <c r="BQ13" s="150">
        <f t="shared" si="20"/>
        <v>8.6828703703703547E-5</v>
      </c>
      <c r="BR13" s="150">
        <f t="shared" si="21"/>
        <v>8.5833333333333595E-5</v>
      </c>
      <c r="BS13" s="150">
        <f t="shared" si="22"/>
        <v>8.6585648148147917E-5</v>
      </c>
      <c r="BT13" s="150">
        <f t="shared" si="23"/>
        <v>8.8252314814814877E-5</v>
      </c>
      <c r="BU13" s="150">
        <f t="shared" si="24"/>
        <v>8.4525462962962896E-5</v>
      </c>
      <c r="BV13" s="150">
        <f t="shared" si="25"/>
        <v>8.3657407407407292E-5</v>
      </c>
      <c r="BW13" s="150">
        <f t="shared" si="26"/>
        <v>8.281250000000042E-5</v>
      </c>
      <c r="BX13" s="150">
        <f t="shared" si="27"/>
        <v>8.2430555555555209E-5</v>
      </c>
      <c r="BY13" s="150">
        <f t="shared" si="28"/>
        <v>8.2731481481481371E-5</v>
      </c>
      <c r="BZ13" s="150">
        <f t="shared" si="29"/>
        <v>8.5462962962962966E-5</v>
      </c>
      <c r="CA13" s="150">
        <f t="shared" si="30"/>
        <v>8.6539351851851968E-5</v>
      </c>
      <c r="CB13" s="150">
        <f t="shared" si="31"/>
        <v>9.3425925925926488E-5</v>
      </c>
    </row>
    <row r="14" spans="1:81">
      <c r="A14" s="1" t="s">
        <v>3227</v>
      </c>
      <c r="B14" s="1">
        <v>2023</v>
      </c>
      <c r="C14" s="2">
        <v>44980</v>
      </c>
      <c r="D14" s="1" t="s">
        <v>66</v>
      </c>
      <c r="E14" s="4" t="s">
        <v>21</v>
      </c>
      <c r="F14" s="1" t="s">
        <v>21</v>
      </c>
      <c r="G14" s="3" t="s">
        <v>3231</v>
      </c>
      <c r="H14" s="3" t="s">
        <v>3257</v>
      </c>
      <c r="I14" s="3" t="s">
        <v>3258</v>
      </c>
      <c r="J14" s="3" t="s">
        <v>3259</v>
      </c>
      <c r="K14" s="3"/>
      <c r="L14" s="3"/>
      <c r="M14" s="3"/>
      <c r="N14" s="3"/>
      <c r="O14" s="3">
        <v>13</v>
      </c>
      <c r="P14" s="3" t="s">
        <v>620</v>
      </c>
      <c r="Q14" s="150">
        <v>1.5891203703703702E-4</v>
      </c>
      <c r="R14" s="150">
        <v>2.5137731481481484E-4</v>
      </c>
      <c r="S14" s="150">
        <v>3.372453703703704E-4</v>
      </c>
      <c r="T14" s="150">
        <v>4.2160879629629628E-4</v>
      </c>
      <c r="U14" s="150">
        <v>5.0771990740740736E-4</v>
      </c>
      <c r="V14" s="150">
        <v>5.9317129629629629E-4</v>
      </c>
      <c r="W14" s="150">
        <v>6.8086805555555554E-4</v>
      </c>
      <c r="X14" s="151">
        <v>7.6601851851851842E-4</v>
      </c>
      <c r="Y14" s="151">
        <v>8.5307870370370366E-4</v>
      </c>
      <c r="Z14" s="151">
        <v>9.388773148148148E-4</v>
      </c>
      <c r="AA14" s="151">
        <v>1.0267824074074075E-3</v>
      </c>
      <c r="AB14" s="151">
        <v>1.1151736111111111E-3</v>
      </c>
      <c r="AC14" s="151">
        <v>1.2030092592592594E-3</v>
      </c>
      <c r="AD14" s="151">
        <v>1.2917361111111111E-3</v>
      </c>
      <c r="AE14" s="151">
        <v>1.3820023148148149E-3</v>
      </c>
      <c r="AF14" s="151">
        <v>1.4701388888888889E-3</v>
      </c>
      <c r="AG14" s="151">
        <v>1.5586689814814814E-3</v>
      </c>
      <c r="AH14" s="151">
        <v>1.6497337962962965E-3</v>
      </c>
      <c r="AI14" s="151">
        <v>1.7392361111111113E-3</v>
      </c>
      <c r="AJ14" s="151">
        <v>1.8285763888888889E-3</v>
      </c>
      <c r="AK14" s="151">
        <v>1.919351851851852E-3</v>
      </c>
      <c r="AL14" s="151">
        <v>2.0078472222222225E-3</v>
      </c>
      <c r="AM14" s="151">
        <v>2.0955787037037037E-3</v>
      </c>
      <c r="AN14" s="151">
        <v>2.1823379629629627E-3</v>
      </c>
      <c r="AO14" s="151">
        <v>2.2712037037037037E-3</v>
      </c>
      <c r="AP14" s="151">
        <v>2.360775462962963E-3</v>
      </c>
      <c r="AQ14" s="151">
        <v>2.4523032407407406E-3</v>
      </c>
      <c r="AR14" s="151">
        <v>2.5407523148148147E-3</v>
      </c>
      <c r="AS14" s="151">
        <v>2.6295138888888891E-3</v>
      </c>
      <c r="AT14" s="151">
        <v>2.7204745370370369E-3</v>
      </c>
      <c r="AU14" s="151">
        <v>2.8085648148148145E-3</v>
      </c>
      <c r="AV14" s="150">
        <v>2.8986458333333334E-3</v>
      </c>
      <c r="AW14" s="153">
        <f t="shared" si="1"/>
        <v>57.498113343155921</v>
      </c>
      <c r="AX14" s="150">
        <f t="shared" si="2"/>
        <v>9.246527777777782E-5</v>
      </c>
      <c r="AY14" s="150">
        <f t="shared" si="0"/>
        <v>8.5868055555555556E-5</v>
      </c>
      <c r="AZ14" s="150">
        <f t="shared" si="3"/>
        <v>8.4363425925925882E-5</v>
      </c>
      <c r="BA14" s="150">
        <f t="shared" si="4"/>
        <v>8.6111111111111078E-5</v>
      </c>
      <c r="BB14" s="150">
        <f t="shared" si="5"/>
        <v>8.5451388888888925E-5</v>
      </c>
      <c r="BC14" s="150">
        <f t="shared" si="6"/>
        <v>8.769675925925926E-5</v>
      </c>
      <c r="BD14" s="150">
        <f t="shared" si="7"/>
        <v>8.5150462962962871E-5</v>
      </c>
      <c r="BE14" s="150">
        <f t="shared" si="8"/>
        <v>8.7060185185185244E-5</v>
      </c>
      <c r="BF14" s="150">
        <f t="shared" si="9"/>
        <v>8.5798611111111145E-5</v>
      </c>
      <c r="BG14" s="150">
        <f t="shared" si="10"/>
        <v>8.7905092592592657E-5</v>
      </c>
      <c r="BH14" s="150">
        <f t="shared" si="11"/>
        <v>8.8391203703703592E-5</v>
      </c>
      <c r="BI14" s="150">
        <f t="shared" si="12"/>
        <v>8.78356481481483E-5</v>
      </c>
      <c r="BJ14" s="150">
        <f t="shared" si="13"/>
        <v>8.872685185185177E-5</v>
      </c>
      <c r="BK14" s="150">
        <f t="shared" si="14"/>
        <v>9.0266203703703732E-5</v>
      </c>
      <c r="BL14" s="150">
        <f t="shared" si="15"/>
        <v>8.8136574074074029E-5</v>
      </c>
      <c r="BM14" s="150">
        <f t="shared" si="16"/>
        <v>8.8530092592592523E-5</v>
      </c>
      <c r="BN14" s="150">
        <f t="shared" si="17"/>
        <v>9.1064814814815088E-5</v>
      </c>
      <c r="BO14" s="150">
        <f t="shared" si="18"/>
        <v>8.9502314814814826E-5</v>
      </c>
      <c r="BP14" s="150">
        <f t="shared" si="19"/>
        <v>8.9340277777777595E-5</v>
      </c>
      <c r="BQ14" s="150">
        <f t="shared" si="20"/>
        <v>9.0775462962963075E-5</v>
      </c>
      <c r="BR14" s="150">
        <f t="shared" si="21"/>
        <v>8.8495370370370507E-5</v>
      </c>
      <c r="BS14" s="150">
        <f t="shared" si="22"/>
        <v>8.7731481481481167E-5</v>
      </c>
      <c r="BT14" s="150">
        <f t="shared" si="23"/>
        <v>8.6759259259259081E-5</v>
      </c>
      <c r="BU14" s="150">
        <f t="shared" si="24"/>
        <v>8.8865740740740919E-5</v>
      </c>
      <c r="BV14" s="150">
        <f t="shared" si="25"/>
        <v>8.9571759259259292E-5</v>
      </c>
      <c r="BW14" s="150">
        <f t="shared" si="26"/>
        <v>9.1527777777777614E-5</v>
      </c>
      <c r="BX14" s="150">
        <f t="shared" si="27"/>
        <v>8.8449074074074124E-5</v>
      </c>
      <c r="BY14" s="150">
        <f t="shared" si="28"/>
        <v>8.8761574074074437E-5</v>
      </c>
      <c r="BZ14" s="150">
        <f t="shared" si="29"/>
        <v>9.0960648148147739E-5</v>
      </c>
      <c r="CA14" s="150">
        <f t="shared" si="30"/>
        <v>8.8090277777777646E-5</v>
      </c>
      <c r="CB14" s="150">
        <f t="shared" si="31"/>
        <v>9.0081018518518852E-5</v>
      </c>
    </row>
    <row r="15" spans="1:81">
      <c r="A15" s="1" t="s">
        <v>3227</v>
      </c>
      <c r="B15" s="1">
        <v>2023</v>
      </c>
      <c r="C15" s="2">
        <v>44980</v>
      </c>
      <c r="D15" s="1" t="s">
        <v>66</v>
      </c>
      <c r="E15" s="4" t="s">
        <v>21</v>
      </c>
      <c r="F15" s="1" t="s">
        <v>21</v>
      </c>
      <c r="G15" s="3" t="s">
        <v>523</v>
      </c>
      <c r="H15" s="3" t="s">
        <v>670</v>
      </c>
      <c r="I15" s="3" t="s">
        <v>668</v>
      </c>
      <c r="J15" s="3" t="s">
        <v>687</v>
      </c>
      <c r="K15" s="3"/>
      <c r="L15" s="3"/>
      <c r="M15" s="3"/>
      <c r="N15" s="3"/>
      <c r="O15" s="3">
        <v>14</v>
      </c>
      <c r="P15" s="3" t="s">
        <v>524</v>
      </c>
      <c r="Q15" s="150">
        <v>1.6207175925925927E-4</v>
      </c>
      <c r="R15" s="150">
        <v>2.6056712962962964E-4</v>
      </c>
      <c r="S15" s="150">
        <v>3.5292824074074073E-4</v>
      </c>
      <c r="T15" s="151">
        <v>4.4409722222222219E-4</v>
      </c>
      <c r="U15" s="150">
        <v>5.3238425925925925E-4</v>
      </c>
      <c r="V15" s="150">
        <v>6.1980324074074075E-4</v>
      </c>
      <c r="W15" s="151">
        <v>7.0853009259259263E-4</v>
      </c>
      <c r="X15" s="151">
        <v>7.946527777777777E-4</v>
      </c>
      <c r="Y15" s="151">
        <v>8.8068287037037054E-4</v>
      </c>
      <c r="Z15" s="151">
        <v>9.6592592592592596E-4</v>
      </c>
      <c r="AA15" s="151">
        <v>1.0522453703703703E-3</v>
      </c>
      <c r="AB15" s="151">
        <v>1.1380208333333333E-3</v>
      </c>
      <c r="AC15" s="151">
        <v>1.2246527777777778E-3</v>
      </c>
      <c r="AD15" s="151">
        <v>1.3143518518518519E-3</v>
      </c>
      <c r="AE15" s="151">
        <v>1.4034143518518517E-3</v>
      </c>
      <c r="AF15" s="151">
        <v>1.4928819444444445E-3</v>
      </c>
      <c r="AG15" s="151">
        <v>1.5829976851851853E-3</v>
      </c>
      <c r="AH15" s="151">
        <v>1.6739583333333331E-3</v>
      </c>
      <c r="AI15" s="151">
        <v>1.7639814814814816E-3</v>
      </c>
      <c r="AJ15" s="151">
        <v>1.8544791666666666E-3</v>
      </c>
      <c r="AK15" s="151">
        <v>1.9469328703703706E-3</v>
      </c>
      <c r="AL15" s="151">
        <v>2.0366319444444446E-3</v>
      </c>
      <c r="AM15" s="151">
        <v>2.1256250000000003E-3</v>
      </c>
      <c r="AN15" s="151">
        <v>2.2130902777777778E-3</v>
      </c>
      <c r="AO15" s="151">
        <v>2.3020254629629627E-3</v>
      </c>
      <c r="AP15" s="151">
        <v>2.389872685185185E-3</v>
      </c>
      <c r="AQ15" s="151">
        <v>2.4807407407407408E-3</v>
      </c>
      <c r="AR15" s="151">
        <v>2.5712037037037036E-3</v>
      </c>
      <c r="AS15" s="151">
        <v>2.664976851851852E-3</v>
      </c>
      <c r="AT15" s="151">
        <v>2.7557754629629629E-3</v>
      </c>
      <c r="AU15" s="151">
        <v>2.8454861111111111E-3</v>
      </c>
      <c r="AV15" s="150">
        <v>2.9370023148148146E-3</v>
      </c>
      <c r="AW15" s="153">
        <f t="shared" si="1"/>
        <v>56.747203032822746</v>
      </c>
      <c r="AX15" s="150">
        <f t="shared" si="2"/>
        <v>9.8495370370370371E-5</v>
      </c>
      <c r="AY15" s="150">
        <f t="shared" si="0"/>
        <v>9.2361111111111094E-5</v>
      </c>
      <c r="AZ15" s="150">
        <f t="shared" si="3"/>
        <v>9.1168981481481461E-5</v>
      </c>
      <c r="BA15" s="150">
        <f t="shared" si="4"/>
        <v>8.8287037037037056E-5</v>
      </c>
      <c r="BB15" s="150">
        <f t="shared" si="5"/>
        <v>8.7418981481481505E-5</v>
      </c>
      <c r="BC15" s="150">
        <f t="shared" si="6"/>
        <v>8.8726851851851879E-5</v>
      </c>
      <c r="BD15" s="150">
        <f t="shared" si="7"/>
        <v>8.6122685185185065E-5</v>
      </c>
      <c r="BE15" s="150">
        <f t="shared" si="8"/>
        <v>8.6030092592592842E-5</v>
      </c>
      <c r="BF15" s="150">
        <f t="shared" si="9"/>
        <v>8.5243055555555419E-5</v>
      </c>
      <c r="BG15" s="150">
        <f t="shared" si="10"/>
        <v>8.6319444444444312E-5</v>
      </c>
      <c r="BH15" s="150">
        <f t="shared" si="11"/>
        <v>8.5775462962963062E-5</v>
      </c>
      <c r="BI15" s="150">
        <f t="shared" si="12"/>
        <v>8.6631944444444517E-5</v>
      </c>
      <c r="BJ15" s="150">
        <f t="shared" si="13"/>
        <v>8.9699074074074073E-5</v>
      </c>
      <c r="BK15" s="150">
        <f t="shared" si="14"/>
        <v>8.9062499999999732E-5</v>
      </c>
      <c r="BL15" s="150">
        <f t="shared" si="15"/>
        <v>8.946759259259281E-5</v>
      </c>
      <c r="BM15" s="150">
        <f t="shared" si="16"/>
        <v>9.0115740740740868E-5</v>
      </c>
      <c r="BN15" s="150">
        <f t="shared" si="17"/>
        <v>9.0960648148147739E-5</v>
      </c>
      <c r="BO15" s="150">
        <f t="shared" si="18"/>
        <v>9.0023148148148536E-5</v>
      </c>
      <c r="BP15" s="150">
        <f t="shared" si="19"/>
        <v>9.0497685185184995E-5</v>
      </c>
      <c r="BQ15" s="150">
        <f t="shared" si="20"/>
        <v>9.2453703703703968E-5</v>
      </c>
      <c r="BR15" s="150">
        <f t="shared" si="21"/>
        <v>8.9699074074074073E-5</v>
      </c>
      <c r="BS15" s="150">
        <f t="shared" si="22"/>
        <v>8.89930555555557E-5</v>
      </c>
      <c r="BT15" s="150">
        <f t="shared" si="23"/>
        <v>8.7465277777777455E-5</v>
      </c>
      <c r="BU15" s="150">
        <f t="shared" si="24"/>
        <v>8.8935185185184951E-5</v>
      </c>
      <c r="BV15" s="150">
        <f t="shared" si="25"/>
        <v>8.7847222222222233E-5</v>
      </c>
      <c r="BW15" s="150">
        <f t="shared" si="26"/>
        <v>9.0868055555555841E-5</v>
      </c>
      <c r="BX15" s="150">
        <f t="shared" si="27"/>
        <v>9.0462962962962763E-5</v>
      </c>
      <c r="BY15" s="150">
        <f t="shared" si="28"/>
        <v>9.3773148148148383E-5</v>
      </c>
      <c r="BZ15" s="150">
        <f t="shared" si="29"/>
        <v>9.0798611111110941E-5</v>
      </c>
      <c r="CA15" s="150">
        <f t="shared" si="30"/>
        <v>8.9710648148148223E-5</v>
      </c>
      <c r="CB15" s="150">
        <f t="shared" si="31"/>
        <v>9.1516203703703464E-5</v>
      </c>
    </row>
    <row r="16" spans="1:81">
      <c r="A16" s="1" t="s">
        <v>3227</v>
      </c>
      <c r="B16" s="1">
        <v>2023</v>
      </c>
      <c r="C16" s="2">
        <v>44981</v>
      </c>
      <c r="D16" s="1" t="s">
        <v>66</v>
      </c>
      <c r="E16" s="4" t="s">
        <v>91</v>
      </c>
      <c r="F16" s="3">
        <v>1</v>
      </c>
      <c r="G16" s="3" t="s">
        <v>799</v>
      </c>
      <c r="H16" s="3" t="s">
        <v>80</v>
      </c>
      <c r="I16" s="3" t="s">
        <v>507</v>
      </c>
      <c r="J16" s="3" t="s">
        <v>48</v>
      </c>
      <c r="K16" s="3"/>
      <c r="L16" s="3"/>
      <c r="M16" s="3"/>
      <c r="N16" s="3"/>
      <c r="O16" s="3">
        <v>1</v>
      </c>
      <c r="P16" s="3" t="s">
        <v>27</v>
      </c>
      <c r="Q16" s="150">
        <v>1.5180555555555555E-4</v>
      </c>
      <c r="R16" s="150">
        <v>2.4093749999999997E-4</v>
      </c>
      <c r="S16" s="150">
        <v>3.2349537037037036E-4</v>
      </c>
      <c r="T16" s="150">
        <v>4.0434027777777782E-4</v>
      </c>
      <c r="U16" s="150">
        <v>4.8428240740740745E-4</v>
      </c>
      <c r="V16" s="150">
        <v>5.6439814814814818E-4</v>
      </c>
      <c r="W16" s="150">
        <v>6.4436342592592594E-4</v>
      </c>
      <c r="X16" s="151">
        <v>7.2471064814814805E-4</v>
      </c>
      <c r="Y16" s="151">
        <v>8.0684027777777785E-4</v>
      </c>
      <c r="Z16" s="151">
        <v>8.8775462962962972E-4</v>
      </c>
      <c r="AA16" s="151">
        <v>9.6755787037037047E-4</v>
      </c>
      <c r="AB16" s="151">
        <v>1.0481828703703703E-3</v>
      </c>
      <c r="AC16" s="151">
        <v>1.1292476851851852E-3</v>
      </c>
      <c r="AD16" s="151">
        <v>1.2116666666666667E-3</v>
      </c>
      <c r="AE16" s="151">
        <v>1.2928356481481482E-3</v>
      </c>
      <c r="AF16" s="151">
        <v>1.3739351851851853E-3</v>
      </c>
      <c r="AG16" s="151">
        <v>1.4555902777777779E-3</v>
      </c>
      <c r="AH16" s="151">
        <v>1.5372685185185185E-3</v>
      </c>
      <c r="AI16" s="151">
        <v>1.6165856481481482E-3</v>
      </c>
      <c r="AJ16" s="151">
        <v>1.6961226851851851E-3</v>
      </c>
      <c r="AK16" s="151">
        <v>1.7747685185185186E-3</v>
      </c>
      <c r="AL16" s="151">
        <v>1.8547800925925925E-3</v>
      </c>
      <c r="AM16" s="151">
        <v>1.9349537037037037E-3</v>
      </c>
      <c r="AN16" s="151">
        <v>2.0172106481481482E-3</v>
      </c>
      <c r="AO16" s="151">
        <v>2.0994675925925924E-3</v>
      </c>
      <c r="AP16" s="151">
        <v>2.1823148148148144E-3</v>
      </c>
      <c r="AQ16" s="151">
        <v>2.2649652777777776E-3</v>
      </c>
      <c r="AR16" s="151">
        <v>2.3473032407407409E-3</v>
      </c>
      <c r="AS16" s="151">
        <v>2.4310069444444444E-3</v>
      </c>
      <c r="AT16" s="151">
        <v>2.5114004629629631E-3</v>
      </c>
      <c r="AU16" s="151">
        <v>2.5924305555555557E-3</v>
      </c>
      <c r="AV16" s="150">
        <v>2.6735648148148148E-3</v>
      </c>
      <c r="AW16" s="153">
        <f t="shared" si="1"/>
        <v>62.338741796394743</v>
      </c>
      <c r="AX16" s="150">
        <f t="shared" si="2"/>
        <v>8.9131944444444415E-5</v>
      </c>
      <c r="AY16" s="150">
        <f t="shared" si="0"/>
        <v>8.2557870370370397E-5</v>
      </c>
      <c r="AZ16" s="150">
        <f t="shared" si="3"/>
        <v>8.084490740740746E-5</v>
      </c>
      <c r="BA16" s="150">
        <f t="shared" si="4"/>
        <v>7.9942129629629623E-5</v>
      </c>
      <c r="BB16" s="150">
        <f t="shared" si="5"/>
        <v>8.0115740740740733E-5</v>
      </c>
      <c r="BC16" s="150">
        <f t="shared" si="6"/>
        <v>7.996527777777776E-5</v>
      </c>
      <c r="BD16" s="150">
        <f t="shared" si="7"/>
        <v>8.0347222222222105E-5</v>
      </c>
      <c r="BE16" s="150">
        <f t="shared" si="8"/>
        <v>8.2129629629629805E-5</v>
      </c>
      <c r="BF16" s="150">
        <f t="shared" si="9"/>
        <v>8.0914351851851872E-5</v>
      </c>
      <c r="BG16" s="150">
        <f t="shared" si="10"/>
        <v>7.9803240740740746E-5</v>
      </c>
      <c r="BH16" s="150">
        <f t="shared" si="11"/>
        <v>8.0624999999999859E-5</v>
      </c>
      <c r="BI16" s="150">
        <f t="shared" si="12"/>
        <v>8.1064814814814845E-5</v>
      </c>
      <c r="BJ16" s="150">
        <f t="shared" si="13"/>
        <v>8.2418981481481492E-5</v>
      </c>
      <c r="BK16" s="150">
        <f t="shared" si="14"/>
        <v>8.1168981481481543E-5</v>
      </c>
      <c r="BL16" s="150">
        <f t="shared" si="15"/>
        <v>8.1099537037037078E-5</v>
      </c>
      <c r="BM16" s="150">
        <f t="shared" si="16"/>
        <v>8.1655092592592586E-5</v>
      </c>
      <c r="BN16" s="150">
        <f t="shared" si="17"/>
        <v>8.1678240740740669E-5</v>
      </c>
      <c r="BO16" s="150">
        <f t="shared" si="18"/>
        <v>7.9317129629629703E-5</v>
      </c>
      <c r="BP16" s="150">
        <f t="shared" si="19"/>
        <v>7.9537037037036816E-5</v>
      </c>
      <c r="BQ16" s="150">
        <f t="shared" si="20"/>
        <v>7.8645833333333562E-5</v>
      </c>
      <c r="BR16" s="150">
        <f t="shared" si="21"/>
        <v>8.0011574074073926E-5</v>
      </c>
      <c r="BS16" s="150">
        <f t="shared" si="22"/>
        <v>8.0173611111111157E-5</v>
      </c>
      <c r="BT16" s="150">
        <f t="shared" si="23"/>
        <v>8.2256944444444478E-5</v>
      </c>
      <c r="BU16" s="150">
        <f t="shared" si="24"/>
        <v>8.2256944444444261E-5</v>
      </c>
      <c r="BV16" s="150">
        <f t="shared" si="25"/>
        <v>8.2847222222222003E-5</v>
      </c>
      <c r="BW16" s="150">
        <f t="shared" si="26"/>
        <v>8.2650462962963189E-5</v>
      </c>
      <c r="BX16" s="150">
        <f t="shared" si="27"/>
        <v>8.233796296296331E-5</v>
      </c>
      <c r="BY16" s="150">
        <f t="shared" si="28"/>
        <v>8.3703703703703457E-5</v>
      </c>
      <c r="BZ16" s="150">
        <f t="shared" si="29"/>
        <v>8.0393518518518704E-5</v>
      </c>
      <c r="CA16" s="150">
        <f t="shared" si="30"/>
        <v>8.1030092592592612E-5</v>
      </c>
      <c r="CB16" s="150">
        <f t="shared" si="31"/>
        <v>8.1134259259259094E-5</v>
      </c>
    </row>
    <row r="17" spans="1:80">
      <c r="A17" s="1" t="s">
        <v>3227</v>
      </c>
      <c r="B17" s="1">
        <v>2023</v>
      </c>
      <c r="C17" s="2">
        <v>44981</v>
      </c>
      <c r="D17" s="1" t="s">
        <v>66</v>
      </c>
      <c r="E17" s="4" t="s">
        <v>91</v>
      </c>
      <c r="F17" s="3">
        <v>1</v>
      </c>
      <c r="G17" s="3" t="s">
        <v>589</v>
      </c>
      <c r="H17" s="3" t="s">
        <v>657</v>
      </c>
      <c r="I17" s="3" t="s">
        <v>643</v>
      </c>
      <c r="J17" s="3" t="s">
        <v>658</v>
      </c>
      <c r="K17" s="3"/>
      <c r="L17" s="3"/>
      <c r="M17" s="3"/>
      <c r="N17" s="3"/>
      <c r="O17" s="3">
        <v>2</v>
      </c>
      <c r="P17" s="3" t="s">
        <v>78</v>
      </c>
      <c r="Q17" s="150">
        <v>1.5521990740740741E-4</v>
      </c>
      <c r="R17" s="150">
        <v>2.4291666666666667E-4</v>
      </c>
      <c r="S17" s="150">
        <v>3.251736111111111E-4</v>
      </c>
      <c r="T17" s="150">
        <v>4.037152777777778E-4</v>
      </c>
      <c r="U17" s="150">
        <v>4.8327546296296297E-4</v>
      </c>
      <c r="V17" s="150">
        <v>5.6175925925925935E-4</v>
      </c>
      <c r="W17" s="150">
        <v>6.4224537037037039E-4</v>
      </c>
      <c r="X17" s="151">
        <v>7.229629629629629E-4</v>
      </c>
      <c r="Y17" s="151">
        <v>8.0554398148148141E-4</v>
      </c>
      <c r="Z17" s="151">
        <v>8.8578703703703703E-4</v>
      </c>
      <c r="AA17" s="151">
        <v>9.6609953703703701E-4</v>
      </c>
      <c r="AB17" s="151">
        <v>1.0496412037037037E-3</v>
      </c>
      <c r="AC17" s="151">
        <v>1.1279166666666666E-3</v>
      </c>
      <c r="AD17" s="151">
        <v>1.207175925925926E-3</v>
      </c>
      <c r="AE17" s="151">
        <v>1.2860069444444444E-3</v>
      </c>
      <c r="AF17" s="151">
        <v>1.3681828703703703E-3</v>
      </c>
      <c r="AG17" s="151">
        <v>1.446585648148148E-3</v>
      </c>
      <c r="AH17" s="151">
        <v>1.5275578703703703E-3</v>
      </c>
      <c r="AI17" s="151">
        <v>1.6048958333333332E-3</v>
      </c>
      <c r="AJ17" s="151">
        <v>1.6879166666666668E-3</v>
      </c>
      <c r="AK17" s="151">
        <v>1.7681712962962963E-3</v>
      </c>
      <c r="AL17" s="151">
        <v>1.8482638888888891E-3</v>
      </c>
      <c r="AM17" s="151">
        <v>1.9304166666666664E-3</v>
      </c>
      <c r="AN17" s="151">
        <v>2.0132754629629628E-3</v>
      </c>
      <c r="AO17" s="151">
        <v>2.0959953703703705E-3</v>
      </c>
      <c r="AP17" s="151">
        <v>2.1804282407407406E-3</v>
      </c>
      <c r="AQ17" s="151">
        <v>2.2635416666666667E-3</v>
      </c>
      <c r="AR17" s="151">
        <v>2.3459490740740741E-3</v>
      </c>
      <c r="AS17" s="151">
        <v>2.4284837962962962E-3</v>
      </c>
      <c r="AT17" s="151">
        <v>2.5116666666666668E-3</v>
      </c>
      <c r="AU17" s="151">
        <v>2.5937962962962963E-3</v>
      </c>
      <c r="AV17" s="150">
        <v>2.675763888888889E-3</v>
      </c>
      <c r="AW17" s="153">
        <f t="shared" si="1"/>
        <v>62.287508759180916</v>
      </c>
      <c r="AX17" s="150">
        <f t="shared" si="2"/>
        <v>8.769675925925926E-5</v>
      </c>
      <c r="AY17" s="150">
        <f t="shared" si="0"/>
        <v>8.2256944444444424E-5</v>
      </c>
      <c r="AZ17" s="150">
        <f t="shared" si="3"/>
        <v>7.8541666666666701E-5</v>
      </c>
      <c r="BA17" s="150">
        <f t="shared" si="4"/>
        <v>7.956018518518517E-5</v>
      </c>
      <c r="BB17" s="150">
        <f t="shared" si="5"/>
        <v>7.8483796296296385E-5</v>
      </c>
      <c r="BC17" s="150">
        <f t="shared" si="6"/>
        <v>8.0486111111111036E-5</v>
      </c>
      <c r="BD17" s="150">
        <f t="shared" si="7"/>
        <v>8.0717592592592516E-5</v>
      </c>
      <c r="BE17" s="150">
        <f t="shared" si="8"/>
        <v>8.2581018518518507E-5</v>
      </c>
      <c r="BF17" s="150">
        <f t="shared" si="9"/>
        <v>8.0243055555555623E-5</v>
      </c>
      <c r="BG17" s="150">
        <f t="shared" si="10"/>
        <v>8.031249999999998E-5</v>
      </c>
      <c r="BH17" s="150">
        <f t="shared" si="11"/>
        <v>8.354166666666666E-5</v>
      </c>
      <c r="BI17" s="150">
        <f t="shared" si="12"/>
        <v>7.8275462962962934E-5</v>
      </c>
      <c r="BJ17" s="150">
        <f t="shared" si="13"/>
        <v>7.9259259259259387E-5</v>
      </c>
      <c r="BK17" s="150">
        <f t="shared" si="14"/>
        <v>7.8831018518518443E-5</v>
      </c>
      <c r="BL17" s="150">
        <f t="shared" si="15"/>
        <v>8.2175925925925862E-5</v>
      </c>
      <c r="BM17" s="150">
        <f t="shared" si="16"/>
        <v>7.8402777777777715E-5</v>
      </c>
      <c r="BN17" s="150">
        <f t="shared" si="17"/>
        <v>8.0972222222222296E-5</v>
      </c>
      <c r="BO17" s="150">
        <f t="shared" si="18"/>
        <v>7.7337962962962864E-5</v>
      </c>
      <c r="BP17" s="150">
        <f t="shared" si="19"/>
        <v>8.3020833333333601E-5</v>
      </c>
      <c r="BQ17" s="150">
        <f t="shared" si="20"/>
        <v>8.0254629629629556E-5</v>
      </c>
      <c r="BR17" s="150">
        <f t="shared" si="21"/>
        <v>8.0092592592592758E-5</v>
      </c>
      <c r="BS17" s="150">
        <f t="shared" si="22"/>
        <v>8.2152777777777346E-5</v>
      </c>
      <c r="BT17" s="150">
        <f t="shared" si="23"/>
        <v>8.285879629629637E-5</v>
      </c>
      <c r="BU17" s="150">
        <f t="shared" si="24"/>
        <v>8.2719907407407655E-5</v>
      </c>
      <c r="BV17" s="150">
        <f t="shared" si="25"/>
        <v>8.4432870370370131E-5</v>
      </c>
      <c r="BW17" s="150">
        <f t="shared" si="26"/>
        <v>8.3113425925926149E-5</v>
      </c>
      <c r="BX17" s="150">
        <f t="shared" si="27"/>
        <v>8.2407407407407342E-5</v>
      </c>
      <c r="BY17" s="150">
        <f t="shared" si="28"/>
        <v>8.2534722222222124E-5</v>
      </c>
      <c r="BZ17" s="150">
        <f t="shared" si="29"/>
        <v>8.3182870370370615E-5</v>
      </c>
      <c r="CA17" s="150">
        <f t="shared" si="30"/>
        <v>8.212962962962948E-5</v>
      </c>
      <c r="CB17" s="150">
        <f t="shared" si="31"/>
        <v>8.1967592592592682E-5</v>
      </c>
    </row>
    <row r="18" spans="1:80">
      <c r="A18" s="1" t="s">
        <v>3227</v>
      </c>
      <c r="B18" s="1">
        <v>2023</v>
      </c>
      <c r="C18" s="2">
        <v>44981</v>
      </c>
      <c r="D18" s="1" t="s">
        <v>66</v>
      </c>
      <c r="E18" s="4" t="s">
        <v>91</v>
      </c>
      <c r="F18" s="3">
        <v>2</v>
      </c>
      <c r="G18" s="3" t="s">
        <v>696</v>
      </c>
      <c r="H18" s="3" t="s">
        <v>606</v>
      </c>
      <c r="I18" s="3" t="s">
        <v>500</v>
      </c>
      <c r="J18" s="3" t="s">
        <v>518</v>
      </c>
      <c r="K18" s="3"/>
      <c r="L18" s="3"/>
      <c r="M18" s="3"/>
      <c r="N18" s="3"/>
      <c r="O18" s="3">
        <v>1</v>
      </c>
      <c r="P18" s="3" t="s">
        <v>33</v>
      </c>
      <c r="Q18" s="150">
        <v>1.5582175925925925E-4</v>
      </c>
      <c r="R18" s="150">
        <v>2.4516203703703701E-4</v>
      </c>
      <c r="S18" s="150">
        <v>3.2987268518518522E-4</v>
      </c>
      <c r="T18" s="150">
        <v>4.1379629629629628E-4</v>
      </c>
      <c r="U18" s="150">
        <v>4.9511574074074074E-4</v>
      </c>
      <c r="V18" s="150">
        <v>5.7907407407407408E-4</v>
      </c>
      <c r="W18" s="150">
        <v>6.6107638888888889E-4</v>
      </c>
      <c r="X18" s="151">
        <v>7.416087962962962E-4</v>
      </c>
      <c r="Y18" s="151">
        <v>8.2381944444444462E-4</v>
      </c>
      <c r="Z18" s="151">
        <v>9.0468750000000011E-4</v>
      </c>
      <c r="AA18" s="151">
        <v>9.8545138888888879E-4</v>
      </c>
      <c r="AB18" s="151">
        <v>1.0670486111111113E-3</v>
      </c>
      <c r="AC18" s="151">
        <v>1.1501041666666667E-3</v>
      </c>
      <c r="AD18" s="151">
        <v>1.2310300925925924E-3</v>
      </c>
      <c r="AE18" s="151">
        <v>1.3118402777777779E-3</v>
      </c>
      <c r="AF18" s="151">
        <v>1.3927083333333335E-3</v>
      </c>
      <c r="AG18" s="151">
        <v>1.476041666666667E-3</v>
      </c>
      <c r="AH18" s="151">
        <v>1.560358796296296E-3</v>
      </c>
      <c r="AI18" s="151">
        <v>1.6422337962962961E-3</v>
      </c>
      <c r="AJ18" s="151">
        <v>1.7238657407407409E-3</v>
      </c>
      <c r="AK18" s="151">
        <v>1.8052777777777778E-3</v>
      </c>
      <c r="AL18" s="151">
        <v>1.8862152777777777E-3</v>
      </c>
      <c r="AM18" s="151">
        <v>1.9684722222222222E-3</v>
      </c>
      <c r="AN18" s="151">
        <v>2.0499074074074074E-3</v>
      </c>
      <c r="AO18" s="151">
        <v>2.1336689814814816E-3</v>
      </c>
      <c r="AP18" s="151">
        <v>2.2172800925925927E-3</v>
      </c>
      <c r="AQ18" s="151">
        <v>2.3005439814814815E-3</v>
      </c>
      <c r="AR18" s="151">
        <v>2.3850925925925927E-3</v>
      </c>
      <c r="AS18" s="151">
        <v>2.4704861111111112E-3</v>
      </c>
      <c r="AT18" s="151">
        <v>2.5529050925925927E-3</v>
      </c>
      <c r="AU18" s="151">
        <v>2.6337037037037036E-3</v>
      </c>
      <c r="AV18" s="150">
        <v>2.7184027777777779E-3</v>
      </c>
      <c r="AW18" s="153">
        <f t="shared" si="1"/>
        <v>61.310512198237319</v>
      </c>
      <c r="AX18" s="150">
        <f t="shared" si="2"/>
        <v>8.9340277777777758E-5</v>
      </c>
      <c r="AY18" s="150">
        <f t="shared" si="2"/>
        <v>8.471064814814821E-5</v>
      </c>
      <c r="AZ18" s="150">
        <f t="shared" si="3"/>
        <v>8.3923611111111059E-5</v>
      </c>
      <c r="BA18" s="150">
        <f t="shared" si="4"/>
        <v>8.1319444444444462E-5</v>
      </c>
      <c r="BB18" s="150">
        <f t="shared" si="5"/>
        <v>8.3958333333333346E-5</v>
      </c>
      <c r="BC18" s="150">
        <f t="shared" si="6"/>
        <v>8.2002314814814807E-5</v>
      </c>
      <c r="BD18" s="150">
        <f t="shared" si="7"/>
        <v>8.053240740740731E-5</v>
      </c>
      <c r="BE18" s="150">
        <f t="shared" si="8"/>
        <v>8.221064814814842E-5</v>
      </c>
      <c r="BF18" s="150">
        <f t="shared" si="9"/>
        <v>8.0868055555555489E-5</v>
      </c>
      <c r="BG18" s="150">
        <f t="shared" si="10"/>
        <v>8.0763888888888682E-5</v>
      </c>
      <c r="BH18" s="150">
        <f t="shared" si="11"/>
        <v>8.1597222222222487E-5</v>
      </c>
      <c r="BI18" s="150">
        <f t="shared" si="12"/>
        <v>8.30555555555554E-5</v>
      </c>
      <c r="BJ18" s="150">
        <f t="shared" si="13"/>
        <v>8.0925925925925696E-5</v>
      </c>
      <c r="BK18" s="150">
        <f t="shared" si="14"/>
        <v>8.0810185185185499E-5</v>
      </c>
      <c r="BL18" s="150">
        <f t="shared" si="15"/>
        <v>8.0868055555555598E-5</v>
      </c>
      <c r="BM18" s="150">
        <f t="shared" si="16"/>
        <v>8.333333333333348E-5</v>
      </c>
      <c r="BN18" s="150">
        <f t="shared" si="17"/>
        <v>8.4317129629629065E-5</v>
      </c>
      <c r="BO18" s="150">
        <f t="shared" si="18"/>
        <v>8.1875000000000133E-5</v>
      </c>
      <c r="BP18" s="150">
        <f t="shared" si="19"/>
        <v>8.163194444444472E-5</v>
      </c>
      <c r="BQ18" s="150">
        <f t="shared" si="20"/>
        <v>8.1412037037036956E-5</v>
      </c>
      <c r="BR18" s="150">
        <f t="shared" si="21"/>
        <v>8.0937499999999846E-5</v>
      </c>
      <c r="BS18" s="150">
        <f t="shared" si="22"/>
        <v>8.2256944444444478E-5</v>
      </c>
      <c r="BT18" s="150">
        <f t="shared" si="23"/>
        <v>8.1435185185185256E-5</v>
      </c>
      <c r="BU18" s="150">
        <f t="shared" si="24"/>
        <v>8.3761574074074207E-5</v>
      </c>
      <c r="BV18" s="150">
        <f t="shared" si="25"/>
        <v>8.3611111111111126E-5</v>
      </c>
      <c r="BW18" s="150">
        <f t="shared" si="26"/>
        <v>8.3263888888888797E-5</v>
      </c>
      <c r="BX18" s="150">
        <f t="shared" si="27"/>
        <v>8.4548611111111196E-5</v>
      </c>
      <c r="BY18" s="150">
        <f t="shared" si="28"/>
        <v>8.5393518518518501E-5</v>
      </c>
      <c r="BZ18" s="150">
        <f t="shared" si="29"/>
        <v>8.2418981481481492E-5</v>
      </c>
      <c r="CA18" s="150">
        <f t="shared" si="30"/>
        <v>8.0798611111110915E-5</v>
      </c>
      <c r="CB18" s="150">
        <f t="shared" si="31"/>
        <v>8.4699074074074277E-5</v>
      </c>
    </row>
    <row r="19" spans="1:80">
      <c r="A19" s="1" t="s">
        <v>3227</v>
      </c>
      <c r="B19" s="1">
        <v>2023</v>
      </c>
      <c r="C19" s="2">
        <v>44981</v>
      </c>
      <c r="D19" s="1" t="s">
        <v>66</v>
      </c>
      <c r="E19" s="4" t="s">
        <v>91</v>
      </c>
      <c r="F19" s="3">
        <v>2</v>
      </c>
      <c r="G19" s="3" t="s">
        <v>493</v>
      </c>
      <c r="H19" s="3" t="s">
        <v>660</v>
      </c>
      <c r="I19" s="3" t="s">
        <v>596</v>
      </c>
      <c r="J19" s="3" t="s">
        <v>509</v>
      </c>
      <c r="K19" s="3"/>
      <c r="L19" s="3"/>
      <c r="M19" s="3"/>
      <c r="N19" s="3"/>
      <c r="O19" s="3">
        <v>2</v>
      </c>
      <c r="P19" s="3" t="s">
        <v>31</v>
      </c>
      <c r="Q19" t="s">
        <v>3303</v>
      </c>
      <c r="R19" s="150"/>
      <c r="S19" s="150"/>
      <c r="T19" s="150"/>
      <c r="U19" s="150"/>
      <c r="V19" s="150"/>
      <c r="W19" s="150"/>
      <c r="X19" s="151"/>
      <c r="Y19" s="151"/>
      <c r="Z19" s="151"/>
      <c r="AA19" s="151"/>
      <c r="AB19" s="151"/>
      <c r="AC19" s="151"/>
      <c r="AD19" s="151"/>
      <c r="AE19" s="151"/>
      <c r="AF19" s="151"/>
      <c r="AG19" s="151"/>
      <c r="AH19" s="151"/>
      <c r="AI19" s="151"/>
      <c r="AJ19" s="151"/>
      <c r="AK19" s="151"/>
      <c r="AL19" s="151"/>
      <c r="AM19" s="151"/>
      <c r="AN19" s="151"/>
      <c r="AO19" s="151"/>
      <c r="AP19" s="151"/>
      <c r="AQ19" s="151"/>
      <c r="AR19" s="151"/>
      <c r="AS19" s="151"/>
      <c r="AT19" s="151"/>
      <c r="AU19" s="151"/>
      <c r="AV19" s="150"/>
      <c r="AW19" s="153"/>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row>
    <row r="20" spans="1:80">
      <c r="A20" s="1" t="s">
        <v>3227</v>
      </c>
      <c r="B20" s="1">
        <v>2023</v>
      </c>
      <c r="C20" s="2">
        <v>44981</v>
      </c>
      <c r="D20" s="1" t="s">
        <v>66</v>
      </c>
      <c r="E20" s="4" t="s">
        <v>91</v>
      </c>
      <c r="F20" s="3">
        <v>3</v>
      </c>
      <c r="G20" s="3" t="s">
        <v>483</v>
      </c>
      <c r="H20" s="3" t="s">
        <v>676</v>
      </c>
      <c r="I20" s="3" t="s">
        <v>655</v>
      </c>
      <c r="J20" s="3" t="s">
        <v>645</v>
      </c>
      <c r="K20" s="3"/>
      <c r="L20" s="3"/>
      <c r="M20" s="3"/>
      <c r="N20" s="3"/>
      <c r="O20" s="3">
        <v>1</v>
      </c>
      <c r="P20" s="3" t="s">
        <v>484</v>
      </c>
      <c r="Q20" s="150">
        <v>1.5111111111111111E-4</v>
      </c>
      <c r="R20" s="150">
        <v>2.3972222222222222E-4</v>
      </c>
      <c r="S20" s="150">
        <v>3.2224537037037036E-4</v>
      </c>
      <c r="T20" s="150">
        <v>4.0290509259259267E-4</v>
      </c>
      <c r="U20" s="150">
        <v>4.8660879629629624E-4</v>
      </c>
      <c r="V20" s="150">
        <v>5.6146990740740734E-4</v>
      </c>
      <c r="W20" s="150">
        <v>6.3915509259259253E-4</v>
      </c>
      <c r="X20" s="151">
        <v>7.1678240740740741E-4</v>
      </c>
      <c r="Y20" s="151">
        <v>7.952546296296297E-4</v>
      </c>
      <c r="Z20" s="151">
        <v>8.7496527777777779E-4</v>
      </c>
      <c r="AA20" s="151">
        <v>9.5377314814814815E-4</v>
      </c>
      <c r="AB20" s="151">
        <v>1.0316203703703705E-3</v>
      </c>
      <c r="AC20" s="151">
        <v>1.1094907407407405E-3</v>
      </c>
      <c r="AD20" s="151">
        <v>1.1897569444444445E-3</v>
      </c>
      <c r="AE20" s="151">
        <v>1.2684837962962964E-3</v>
      </c>
      <c r="AF20" s="151">
        <v>1.3465277777777779E-3</v>
      </c>
      <c r="AG20" s="151">
        <v>1.4226041666666666E-3</v>
      </c>
      <c r="AH20" s="151">
        <v>1.5039930555555555E-3</v>
      </c>
      <c r="AI20" s="151">
        <v>1.5823842592592593E-3</v>
      </c>
      <c r="AJ20" s="151">
        <v>1.6614236111111111E-3</v>
      </c>
      <c r="AK20" s="151">
        <v>1.7407291666666667E-3</v>
      </c>
      <c r="AL20" s="151">
        <v>1.8217476851851851E-3</v>
      </c>
      <c r="AM20" s="151">
        <v>1.9039351851851854E-3</v>
      </c>
      <c r="AN20" s="151">
        <v>1.9844907407407411E-3</v>
      </c>
      <c r="AO20" s="151">
        <v>2.0673032407407406E-3</v>
      </c>
      <c r="AP20" s="151">
        <v>2.1458912037037037E-3</v>
      </c>
      <c r="AQ20" s="151">
        <v>2.2255555555555557E-3</v>
      </c>
      <c r="AR20" s="151">
        <v>2.305127314814815E-3</v>
      </c>
      <c r="AS20" s="151">
        <v>2.384178240740741E-3</v>
      </c>
      <c r="AT20" s="151">
        <v>2.4624537037037037E-3</v>
      </c>
      <c r="AU20" s="151">
        <v>2.5418402777777778E-3</v>
      </c>
      <c r="AV20" s="150">
        <v>2.6239120370370374E-3</v>
      </c>
      <c r="AW20" s="153">
        <f t="shared" si="1"/>
        <v>63.518389455947336</v>
      </c>
      <c r="AX20" s="150">
        <f t="shared" si="2"/>
        <v>8.8611111111111112E-5</v>
      </c>
      <c r="AY20" s="150">
        <f t="shared" si="2"/>
        <v>8.2523148148148137E-5</v>
      </c>
      <c r="AZ20" s="150">
        <f t="shared" si="3"/>
        <v>8.0659722222222309E-5</v>
      </c>
      <c r="BA20" s="150">
        <f t="shared" si="4"/>
        <v>8.3703703703703566E-5</v>
      </c>
      <c r="BB20" s="150">
        <f t="shared" si="5"/>
        <v>7.4861111111111103E-5</v>
      </c>
      <c r="BC20" s="150">
        <f t="shared" si="6"/>
        <v>7.7685185185185192E-5</v>
      </c>
      <c r="BD20" s="150">
        <f t="shared" si="7"/>
        <v>7.7627314814814876E-5</v>
      </c>
      <c r="BE20" s="150">
        <f t="shared" si="8"/>
        <v>7.847222222222229E-5</v>
      </c>
      <c r="BF20" s="150">
        <f t="shared" si="9"/>
        <v>7.9710648148148089E-5</v>
      </c>
      <c r="BG20" s="150">
        <f t="shared" si="10"/>
        <v>7.880787037037036E-5</v>
      </c>
      <c r="BH20" s="150">
        <f t="shared" si="11"/>
        <v>7.7847222222222315E-5</v>
      </c>
      <c r="BI20" s="150">
        <f t="shared" si="12"/>
        <v>7.7870370370370073E-5</v>
      </c>
      <c r="BJ20" s="150">
        <f t="shared" si="13"/>
        <v>8.0266203703703923E-5</v>
      </c>
      <c r="BK20" s="150">
        <f t="shared" si="14"/>
        <v>7.8726851851851961E-5</v>
      </c>
      <c r="BL20" s="150">
        <f t="shared" si="15"/>
        <v>7.8043981481481454E-5</v>
      </c>
      <c r="BM20" s="150">
        <f t="shared" si="16"/>
        <v>7.6076388888888765E-5</v>
      </c>
      <c r="BN20" s="150">
        <f t="shared" si="17"/>
        <v>8.1388888888888873E-5</v>
      </c>
      <c r="BO20" s="150">
        <f t="shared" si="18"/>
        <v>7.8391203703703782E-5</v>
      </c>
      <c r="BP20" s="150">
        <f t="shared" si="19"/>
        <v>7.903935185185184E-5</v>
      </c>
      <c r="BQ20" s="150">
        <f t="shared" si="20"/>
        <v>7.9305555555555553E-5</v>
      </c>
      <c r="BR20" s="150">
        <f t="shared" si="21"/>
        <v>8.1018518518518462E-5</v>
      </c>
      <c r="BS20" s="150">
        <f t="shared" si="22"/>
        <v>8.2187500000000229E-5</v>
      </c>
      <c r="BT20" s="150">
        <f t="shared" si="23"/>
        <v>8.0555555555555719E-5</v>
      </c>
      <c r="BU20" s="150">
        <f t="shared" si="24"/>
        <v>8.2812499999999553E-5</v>
      </c>
      <c r="BV20" s="150">
        <f t="shared" si="25"/>
        <v>7.858796296296303E-5</v>
      </c>
      <c r="BW20" s="150">
        <f t="shared" si="26"/>
        <v>7.9664351851852031E-5</v>
      </c>
      <c r="BX20" s="150">
        <f t="shared" si="27"/>
        <v>7.9571759259259266E-5</v>
      </c>
      <c r="BY20" s="150">
        <f t="shared" si="28"/>
        <v>7.905092592592599E-5</v>
      </c>
      <c r="BZ20" s="150">
        <f t="shared" si="29"/>
        <v>7.8275462962962717E-5</v>
      </c>
      <c r="CA20" s="150">
        <f t="shared" si="30"/>
        <v>7.9386574074074168E-5</v>
      </c>
      <c r="CB20" s="150">
        <f t="shared" si="31"/>
        <v>8.2071759259259598E-5</v>
      </c>
    </row>
    <row r="21" spans="1:80">
      <c r="A21" s="1" t="s">
        <v>3227</v>
      </c>
      <c r="B21" s="1">
        <v>2023</v>
      </c>
      <c r="C21" s="2">
        <v>44981</v>
      </c>
      <c r="D21" s="1" t="s">
        <v>66</v>
      </c>
      <c r="E21" s="4" t="s">
        <v>91</v>
      </c>
      <c r="F21" s="3">
        <v>3</v>
      </c>
      <c r="G21" s="3" t="s">
        <v>3239</v>
      </c>
      <c r="H21" s="3" t="s">
        <v>734</v>
      </c>
      <c r="I21" s="3" t="s">
        <v>3228</v>
      </c>
      <c r="J21" s="3" t="s">
        <v>506</v>
      </c>
      <c r="K21" s="3"/>
      <c r="L21" s="3"/>
      <c r="M21" s="3"/>
      <c r="N21" s="3"/>
      <c r="O21" s="3">
        <v>2</v>
      </c>
      <c r="P21" s="3" t="s">
        <v>102</v>
      </c>
      <c r="Q21" s="150">
        <v>1.5226851851851851E-4</v>
      </c>
      <c r="R21" s="150">
        <v>2.4357638888888888E-4</v>
      </c>
      <c r="S21" s="150">
        <v>3.2730324074074069E-4</v>
      </c>
      <c r="T21" s="150">
        <v>4.0813657407407405E-4</v>
      </c>
      <c r="U21" s="150">
        <v>4.8747685185185195E-4</v>
      </c>
      <c r="V21" s="150">
        <v>5.6700231481481478E-4</v>
      </c>
      <c r="W21" s="150">
        <v>6.4640046296296288E-4</v>
      </c>
      <c r="X21" s="151">
        <v>7.2561342592592599E-4</v>
      </c>
      <c r="Y21" s="151">
        <v>8.0576388888888885E-4</v>
      </c>
      <c r="Z21" s="151">
        <v>8.8829861111111108E-4</v>
      </c>
      <c r="AA21" s="151">
        <v>9.6664351851851859E-4</v>
      </c>
      <c r="AB21" s="151">
        <v>1.0463310185185185E-3</v>
      </c>
      <c r="AC21" s="151">
        <v>1.1258101851851852E-3</v>
      </c>
      <c r="AD21" s="151">
        <v>1.2065393518518519E-3</v>
      </c>
      <c r="AE21" s="151">
        <v>1.286875E-3</v>
      </c>
      <c r="AF21" s="151">
        <v>1.3663078703703704E-3</v>
      </c>
      <c r="AG21" s="151">
        <v>1.4468865740740742E-3</v>
      </c>
      <c r="AH21" s="151">
        <v>1.5293750000000001E-3</v>
      </c>
      <c r="AI21" s="151">
        <v>1.6104861111111111E-3</v>
      </c>
      <c r="AJ21" s="151">
        <v>1.6927083333333334E-3</v>
      </c>
      <c r="AK21" s="151">
        <v>1.7742476851851851E-3</v>
      </c>
      <c r="AL21" s="151">
        <v>1.8566435185185188E-3</v>
      </c>
      <c r="AM21" s="151">
        <v>1.9387268518518519E-3</v>
      </c>
      <c r="AN21" s="151">
        <v>2.0205324074074075E-3</v>
      </c>
      <c r="AO21" s="151">
        <v>2.1032407407407406E-3</v>
      </c>
      <c r="AP21" s="151">
        <v>2.1836574074074076E-3</v>
      </c>
      <c r="AQ21" s="151">
        <v>2.2631249999999999E-3</v>
      </c>
      <c r="AR21" s="151">
        <v>2.3437499999999999E-3</v>
      </c>
      <c r="AS21" s="151">
        <v>2.4243402777777779E-3</v>
      </c>
      <c r="AT21" s="151">
        <v>2.5059490740740741E-3</v>
      </c>
      <c r="AU21" s="151">
        <v>2.5889120370370371E-3</v>
      </c>
      <c r="AV21" s="150">
        <v>2.673113425925926E-3</v>
      </c>
      <c r="AW21" s="153">
        <f t="shared" si="1"/>
        <v>62.349268478547955</v>
      </c>
      <c r="AX21" s="150">
        <f t="shared" si="2"/>
        <v>9.1307870370370365E-5</v>
      </c>
      <c r="AY21" s="150">
        <f t="shared" si="2"/>
        <v>8.3726851851851811E-5</v>
      </c>
      <c r="AZ21" s="150">
        <f t="shared" si="3"/>
        <v>8.0833333333333365E-5</v>
      </c>
      <c r="BA21" s="150">
        <f t="shared" si="4"/>
        <v>7.9340277777777894E-5</v>
      </c>
      <c r="BB21" s="150">
        <f t="shared" si="5"/>
        <v>7.9525462962962829E-5</v>
      </c>
      <c r="BC21" s="150">
        <f t="shared" si="6"/>
        <v>7.9398148148148101E-5</v>
      </c>
      <c r="BD21" s="150">
        <f t="shared" si="7"/>
        <v>7.9212962962963113E-5</v>
      </c>
      <c r="BE21" s="150">
        <f t="shared" si="8"/>
        <v>8.0150462962962857E-5</v>
      </c>
      <c r="BF21" s="150">
        <f t="shared" si="9"/>
        <v>8.2534722222222232E-5</v>
      </c>
      <c r="BG21" s="150">
        <f t="shared" si="10"/>
        <v>7.8344907407407508E-5</v>
      </c>
      <c r="BH21" s="150">
        <f t="shared" si="11"/>
        <v>7.9687499999999897E-5</v>
      </c>
      <c r="BI21" s="150">
        <f t="shared" si="12"/>
        <v>7.9479166666666717E-5</v>
      </c>
      <c r="BJ21" s="150">
        <f t="shared" si="13"/>
        <v>8.0729166666666666E-5</v>
      </c>
      <c r="BK21" s="150">
        <f t="shared" si="14"/>
        <v>8.0335648148148172E-5</v>
      </c>
      <c r="BL21" s="150">
        <f t="shared" si="15"/>
        <v>7.9432870370370334E-5</v>
      </c>
      <c r="BM21" s="150">
        <f t="shared" si="16"/>
        <v>8.0578703703703802E-5</v>
      </c>
      <c r="BN21" s="150">
        <f t="shared" si="17"/>
        <v>8.2488425925925958E-5</v>
      </c>
      <c r="BO21" s="150">
        <f t="shared" si="18"/>
        <v>8.1111111111111011E-5</v>
      </c>
      <c r="BP21" s="150">
        <f t="shared" si="19"/>
        <v>8.2222222222222245E-5</v>
      </c>
      <c r="BQ21" s="150">
        <f t="shared" si="20"/>
        <v>8.1539351851851738E-5</v>
      </c>
      <c r="BR21" s="150">
        <f t="shared" si="21"/>
        <v>8.2395833333333626E-5</v>
      </c>
      <c r="BS21" s="150">
        <f t="shared" si="22"/>
        <v>8.2083333333333097E-5</v>
      </c>
      <c r="BT21" s="150">
        <f t="shared" si="23"/>
        <v>8.1805555555555668E-5</v>
      </c>
      <c r="BU21" s="150">
        <f t="shared" si="24"/>
        <v>8.2708333333333071E-5</v>
      </c>
      <c r="BV21" s="150">
        <f t="shared" si="25"/>
        <v>8.0416666666667004E-5</v>
      </c>
      <c r="BW21" s="150">
        <f t="shared" si="26"/>
        <v>7.946759259259235E-5</v>
      </c>
      <c r="BX21" s="150">
        <f t="shared" si="27"/>
        <v>8.0624999999999968E-5</v>
      </c>
      <c r="BY21" s="150">
        <f t="shared" si="28"/>
        <v>8.0590277777777952E-5</v>
      </c>
      <c r="BZ21" s="150">
        <f t="shared" si="29"/>
        <v>8.1608796296296204E-5</v>
      </c>
      <c r="CA21" s="150">
        <f t="shared" si="30"/>
        <v>8.2962962962963068E-5</v>
      </c>
      <c r="CB21" s="150">
        <f t="shared" si="31"/>
        <v>8.4201388888888867E-5</v>
      </c>
    </row>
    <row r="22" spans="1:80">
      <c r="A22" s="1" t="s">
        <v>3227</v>
      </c>
      <c r="B22" s="1">
        <v>2023</v>
      </c>
      <c r="C22" s="2">
        <v>44981</v>
      </c>
      <c r="D22" s="1" t="s">
        <v>66</v>
      </c>
      <c r="E22" s="4" t="s">
        <v>91</v>
      </c>
      <c r="F22" s="3">
        <v>4</v>
      </c>
      <c r="G22" s="3" t="s">
        <v>600</v>
      </c>
      <c r="H22" s="3" t="s">
        <v>599</v>
      </c>
      <c r="I22" s="3" t="s">
        <v>1713</v>
      </c>
      <c r="J22" s="3" t="s">
        <v>34</v>
      </c>
      <c r="K22" s="3"/>
      <c r="L22" s="3"/>
      <c r="M22" s="3"/>
      <c r="N22" s="3"/>
      <c r="O22" s="3">
        <v>1</v>
      </c>
      <c r="P22" s="3" t="s">
        <v>35</v>
      </c>
      <c r="Q22" s="150">
        <v>1.5608796296296296E-4</v>
      </c>
      <c r="R22" s="150">
        <v>2.4427083333333337E-4</v>
      </c>
      <c r="S22" s="150">
        <v>3.2543981481481481E-4</v>
      </c>
      <c r="T22" s="150">
        <v>4.0577546296296287E-4</v>
      </c>
      <c r="U22" s="150">
        <v>4.8600694444444445E-4</v>
      </c>
      <c r="V22" s="150">
        <v>5.6657407407407405E-4</v>
      </c>
      <c r="W22" s="150">
        <v>6.4670138888888893E-4</v>
      </c>
      <c r="X22" s="151">
        <v>7.27037037037037E-4</v>
      </c>
      <c r="Y22" s="151">
        <v>8.0814814814814812E-4</v>
      </c>
      <c r="Z22" s="151">
        <v>8.8701388888888901E-4</v>
      </c>
      <c r="AA22" s="151">
        <v>9.6482638888888887E-4</v>
      </c>
      <c r="AB22" s="151">
        <v>1.0443865740740741E-3</v>
      </c>
      <c r="AC22" s="151">
        <v>1.1227777777777779E-3</v>
      </c>
      <c r="AD22" s="151">
        <v>1.2011458333333334E-3</v>
      </c>
      <c r="AE22" s="151">
        <v>1.2792592592592593E-3</v>
      </c>
      <c r="AF22" s="151">
        <v>1.3593055555555554E-3</v>
      </c>
      <c r="AG22" s="151">
        <v>1.4398958333333332E-3</v>
      </c>
      <c r="AH22" s="151">
        <v>1.5203356481481483E-3</v>
      </c>
      <c r="AI22" s="151">
        <v>1.6011689814814814E-3</v>
      </c>
      <c r="AJ22" s="151">
        <v>1.6818518518518519E-3</v>
      </c>
      <c r="AK22" s="151">
        <v>1.7616782407407407E-3</v>
      </c>
      <c r="AL22" s="151">
        <v>1.8415046296296296E-3</v>
      </c>
      <c r="AM22" s="151">
        <v>1.923935185185185E-3</v>
      </c>
      <c r="AN22" s="151">
        <v>2.0029861111111112E-3</v>
      </c>
      <c r="AO22" s="151">
        <v>2.0864351851851851E-3</v>
      </c>
      <c r="AP22" s="151">
        <v>2.1660648148148147E-3</v>
      </c>
      <c r="AQ22" s="151">
        <v>2.2440972222222224E-3</v>
      </c>
      <c r="AR22" s="151">
        <v>2.3230787037037035E-3</v>
      </c>
      <c r="AS22" s="151">
        <v>2.401527777777778E-3</v>
      </c>
      <c r="AT22" s="151">
        <v>2.4820370370370369E-3</v>
      </c>
      <c r="AU22" s="151">
        <v>2.5625347222222221E-3</v>
      </c>
      <c r="AV22" s="150">
        <v>2.6447453703703702E-3</v>
      </c>
      <c r="AW22" s="153">
        <f t="shared" si="1"/>
        <v>63.018038913639032</v>
      </c>
      <c r="AX22" s="150">
        <f t="shared" si="2"/>
        <v>8.8182870370370411E-5</v>
      </c>
      <c r="AY22" s="150">
        <f t="shared" si="2"/>
        <v>8.1168981481481435E-5</v>
      </c>
      <c r="AZ22" s="150">
        <f t="shared" si="3"/>
        <v>8.0335648148148063E-5</v>
      </c>
      <c r="BA22" s="150">
        <f t="shared" si="4"/>
        <v>8.0231481481481581E-5</v>
      </c>
      <c r="BB22" s="150">
        <f t="shared" si="5"/>
        <v>8.0567129629629598E-5</v>
      </c>
      <c r="BC22" s="150">
        <f t="shared" si="6"/>
        <v>8.0127314814814883E-5</v>
      </c>
      <c r="BD22" s="150">
        <f t="shared" si="7"/>
        <v>8.0335648148148063E-5</v>
      </c>
      <c r="BE22" s="150">
        <f t="shared" si="8"/>
        <v>8.1111111111111119E-5</v>
      </c>
      <c r="BF22" s="150">
        <f t="shared" si="9"/>
        <v>7.8865740740740892E-5</v>
      </c>
      <c r="BG22" s="150">
        <f t="shared" si="10"/>
        <v>7.7812499999999865E-5</v>
      </c>
      <c r="BH22" s="150">
        <f t="shared" si="11"/>
        <v>7.9560185185185224E-5</v>
      </c>
      <c r="BI22" s="150">
        <f t="shared" si="12"/>
        <v>7.8391203703703782E-5</v>
      </c>
      <c r="BJ22" s="150">
        <f t="shared" si="13"/>
        <v>7.8368055555555483E-5</v>
      </c>
      <c r="BK22" s="150">
        <f t="shared" si="14"/>
        <v>7.8113425925925919E-5</v>
      </c>
      <c r="BL22" s="150">
        <f t="shared" si="15"/>
        <v>8.0046296296296159E-5</v>
      </c>
      <c r="BM22" s="150">
        <f t="shared" si="16"/>
        <v>8.0590277777777735E-5</v>
      </c>
      <c r="BN22" s="150">
        <f t="shared" si="17"/>
        <v>8.0439814814815087E-5</v>
      </c>
      <c r="BO22" s="150">
        <f t="shared" si="18"/>
        <v>8.0833333333333148E-5</v>
      </c>
      <c r="BP22" s="150">
        <f t="shared" si="19"/>
        <v>8.06828703703705E-5</v>
      </c>
      <c r="BQ22" s="150">
        <f t="shared" si="20"/>
        <v>7.9826388888888829E-5</v>
      </c>
      <c r="BR22" s="150">
        <f t="shared" si="21"/>
        <v>7.9826388888888829E-5</v>
      </c>
      <c r="BS22" s="150">
        <f t="shared" si="22"/>
        <v>8.2430555555555425E-5</v>
      </c>
      <c r="BT22" s="150">
        <f t="shared" si="23"/>
        <v>7.9050925925926207E-5</v>
      </c>
      <c r="BU22" s="150">
        <f t="shared" si="24"/>
        <v>8.3449074074073894E-5</v>
      </c>
      <c r="BV22" s="150">
        <f t="shared" si="25"/>
        <v>7.9629629629629581E-5</v>
      </c>
      <c r="BW22" s="150">
        <f t="shared" si="26"/>
        <v>7.8032407407407738E-5</v>
      </c>
      <c r="BX22" s="150">
        <f t="shared" si="27"/>
        <v>7.898148148148109E-5</v>
      </c>
      <c r="BY22" s="150">
        <f t="shared" si="28"/>
        <v>7.8449074074074532E-5</v>
      </c>
      <c r="BZ22" s="150">
        <f t="shared" si="29"/>
        <v>8.0509259259258902E-5</v>
      </c>
      <c r="CA22" s="150">
        <f t="shared" si="30"/>
        <v>8.0497685185185186E-5</v>
      </c>
      <c r="CB22" s="150">
        <f t="shared" si="31"/>
        <v>8.2210648148148095E-5</v>
      </c>
    </row>
    <row r="23" spans="1:80">
      <c r="A23" s="1" t="s">
        <v>3227</v>
      </c>
      <c r="B23" s="1">
        <v>2023</v>
      </c>
      <c r="C23" s="2">
        <v>44981</v>
      </c>
      <c r="D23" s="1" t="s">
        <v>66</v>
      </c>
      <c r="E23" s="4" t="s">
        <v>91</v>
      </c>
      <c r="F23" s="3">
        <v>4</v>
      </c>
      <c r="G23" s="3" t="s">
        <v>587</v>
      </c>
      <c r="H23" s="3" t="s">
        <v>762</v>
      </c>
      <c r="I23" s="3" t="s">
        <v>648</v>
      </c>
      <c r="J23" s="3" t="s">
        <v>780</v>
      </c>
      <c r="K23" s="3"/>
      <c r="L23" s="3"/>
      <c r="M23" s="3"/>
      <c r="N23" s="3"/>
      <c r="O23" s="3">
        <v>2</v>
      </c>
      <c r="P23" s="3" t="s">
        <v>113</v>
      </c>
      <c r="Q23" s="150">
        <v>1.5252314814814816E-4</v>
      </c>
      <c r="R23" s="150">
        <v>2.4079861111111112E-4</v>
      </c>
      <c r="S23" s="150">
        <v>3.2254629629629631E-4</v>
      </c>
      <c r="T23" s="150">
        <v>4.0228009259259253E-4</v>
      </c>
      <c r="U23" s="150">
        <v>4.8203703703703706E-4</v>
      </c>
      <c r="V23" s="150">
        <v>5.6078703703703705E-4</v>
      </c>
      <c r="W23" s="150">
        <v>6.3968749999999996E-4</v>
      </c>
      <c r="X23" s="151">
        <v>7.1887731481481488E-4</v>
      </c>
      <c r="Y23" s="151">
        <v>7.9905092592592604E-4</v>
      </c>
      <c r="Z23" s="151">
        <v>8.7813657407407415E-4</v>
      </c>
      <c r="AA23" s="151">
        <v>9.5853009259259253E-4</v>
      </c>
      <c r="AB23" s="151">
        <v>1.0395486111111111E-3</v>
      </c>
      <c r="AC23" s="151">
        <v>1.1193402777777779E-3</v>
      </c>
      <c r="AD23" s="151">
        <v>1.199398148148148E-3</v>
      </c>
      <c r="AE23" s="151">
        <v>1.2800810185185183E-3</v>
      </c>
      <c r="AF23" s="151">
        <v>1.3603703703703703E-3</v>
      </c>
      <c r="AG23" s="151">
        <v>1.4412847222222223E-3</v>
      </c>
      <c r="AH23" s="151">
        <v>1.5224189814814814E-3</v>
      </c>
      <c r="AI23" s="151">
        <v>1.6049537037037037E-3</v>
      </c>
      <c r="AJ23" s="151">
        <v>1.6860532407407406E-3</v>
      </c>
      <c r="AK23" s="151">
        <v>1.7677777777777776E-3</v>
      </c>
      <c r="AL23" s="151">
        <v>1.8510995370370367E-3</v>
      </c>
      <c r="AM23" s="151">
        <v>1.931122685185185E-3</v>
      </c>
      <c r="AN23" s="151">
        <v>2.0118750000000002E-3</v>
      </c>
      <c r="AO23" s="151">
        <v>2.0921064814814817E-3</v>
      </c>
      <c r="AP23" s="151">
        <v>2.1711226851851852E-3</v>
      </c>
      <c r="AQ23" s="151">
        <v>2.2520023148148148E-3</v>
      </c>
      <c r="AR23" s="151">
        <v>2.3304861111111113E-3</v>
      </c>
      <c r="AS23" s="151">
        <v>2.4125810185185183E-3</v>
      </c>
      <c r="AT23" s="151">
        <v>2.4934837962962962E-3</v>
      </c>
      <c r="AU23" s="151">
        <v>2.5763888888888889E-3</v>
      </c>
      <c r="AV23" s="150">
        <v>2.6599884259259255E-3</v>
      </c>
      <c r="AW23" s="153">
        <f t="shared" si="1"/>
        <v>62.656914233997483</v>
      </c>
      <c r="AX23" s="150">
        <f t="shared" si="2"/>
        <v>8.827546296296296E-5</v>
      </c>
      <c r="AY23" s="150">
        <f t="shared" si="2"/>
        <v>8.1747685185185189E-5</v>
      </c>
      <c r="AZ23" s="150">
        <f t="shared" si="3"/>
        <v>7.9733796296296226E-5</v>
      </c>
      <c r="BA23" s="150">
        <f t="shared" si="4"/>
        <v>7.9756944444444526E-5</v>
      </c>
      <c r="BB23" s="150">
        <f t="shared" si="5"/>
        <v>7.874999999999999E-5</v>
      </c>
      <c r="BC23" s="150">
        <f t="shared" si="6"/>
        <v>7.8900462962962908E-5</v>
      </c>
      <c r="BD23" s="150">
        <f t="shared" si="7"/>
        <v>7.9189814814814921E-5</v>
      </c>
      <c r="BE23" s="150">
        <f t="shared" si="8"/>
        <v>8.0173611111111157E-5</v>
      </c>
      <c r="BF23" s="150">
        <f t="shared" si="9"/>
        <v>7.9085648148148114E-5</v>
      </c>
      <c r="BG23" s="150">
        <f t="shared" si="10"/>
        <v>8.0393518518518379E-5</v>
      </c>
      <c r="BH23" s="150">
        <f t="shared" si="11"/>
        <v>8.101851851851857E-5</v>
      </c>
      <c r="BI23" s="150">
        <f t="shared" si="12"/>
        <v>7.9791666666666813E-5</v>
      </c>
      <c r="BJ23" s="150">
        <f t="shared" si="13"/>
        <v>8.0057870370370092E-5</v>
      </c>
      <c r="BK23" s="150">
        <f t="shared" si="14"/>
        <v>8.0682870370370283E-5</v>
      </c>
      <c r="BL23" s="150">
        <f t="shared" si="15"/>
        <v>8.0289351851852006E-5</v>
      </c>
      <c r="BM23" s="150">
        <f t="shared" si="16"/>
        <v>8.091435185185198E-5</v>
      </c>
      <c r="BN23" s="150">
        <f t="shared" si="17"/>
        <v>8.1134259259259094E-5</v>
      </c>
      <c r="BO23" s="150">
        <f t="shared" si="18"/>
        <v>8.2534722222222341E-5</v>
      </c>
      <c r="BP23" s="150">
        <f t="shared" si="19"/>
        <v>8.1099537037036861E-5</v>
      </c>
      <c r="BQ23" s="150">
        <f t="shared" si="20"/>
        <v>8.1724537037037052E-5</v>
      </c>
      <c r="BR23" s="150">
        <f t="shared" si="21"/>
        <v>8.3321759259259113E-5</v>
      </c>
      <c r="BS23" s="150">
        <f t="shared" si="22"/>
        <v>8.0023148148148293E-5</v>
      </c>
      <c r="BT23" s="150">
        <f t="shared" si="23"/>
        <v>8.0752314814815183E-5</v>
      </c>
      <c r="BU23" s="150">
        <f t="shared" si="24"/>
        <v>8.0231481481481473E-5</v>
      </c>
      <c r="BV23" s="150">
        <f t="shared" si="25"/>
        <v>7.901620370370354E-5</v>
      </c>
      <c r="BW23" s="150">
        <f t="shared" si="26"/>
        <v>8.0879629629629531E-5</v>
      </c>
      <c r="BX23" s="150">
        <f t="shared" si="27"/>
        <v>7.8483796296296548E-5</v>
      </c>
      <c r="BY23" s="150">
        <f t="shared" si="28"/>
        <v>8.209490740740703E-5</v>
      </c>
      <c r="BZ23" s="150">
        <f t="shared" si="29"/>
        <v>8.090277777777783E-5</v>
      </c>
      <c r="CA23" s="150">
        <f t="shared" si="30"/>
        <v>8.2905092592592752E-5</v>
      </c>
      <c r="CB23" s="150">
        <f t="shared" si="31"/>
        <v>8.3599537037036542E-5</v>
      </c>
    </row>
    <row r="24" spans="1:80">
      <c r="A24" s="1" t="s">
        <v>3227</v>
      </c>
      <c r="B24" s="1">
        <v>2023</v>
      </c>
      <c r="C24" s="2">
        <v>44981</v>
      </c>
      <c r="D24" s="1" t="s">
        <v>66</v>
      </c>
      <c r="E24" s="4" t="s">
        <v>64</v>
      </c>
      <c r="F24" s="3" t="s">
        <v>541</v>
      </c>
      <c r="G24" s="3" t="s">
        <v>483</v>
      </c>
      <c r="H24" s="3" t="s">
        <v>676</v>
      </c>
      <c r="I24" s="3" t="s">
        <v>655</v>
      </c>
      <c r="J24" s="3" t="s">
        <v>645</v>
      </c>
      <c r="K24" s="3"/>
      <c r="L24" s="3"/>
      <c r="M24" s="3"/>
      <c r="N24" s="3"/>
      <c r="O24" s="3">
        <v>1</v>
      </c>
      <c r="P24" s="3" t="s">
        <v>484</v>
      </c>
      <c r="Q24" s="150">
        <v>1.537962962962963E-4</v>
      </c>
      <c r="R24" s="150">
        <v>2.4442129629629629E-4</v>
      </c>
      <c r="S24" s="150">
        <v>3.2716435185185187E-4</v>
      </c>
      <c r="T24" s="150">
        <v>4.0723379629629633E-4</v>
      </c>
      <c r="U24" s="150">
        <v>4.8612268518518514E-4</v>
      </c>
      <c r="V24" s="150">
        <v>5.6738425925925923E-4</v>
      </c>
      <c r="W24" s="150">
        <v>6.46087962962963E-4</v>
      </c>
      <c r="X24" s="151">
        <v>7.2422453703703711E-4</v>
      </c>
      <c r="Y24" s="151">
        <v>8.0321759259259268E-4</v>
      </c>
      <c r="Z24" s="151">
        <v>8.8332175925925915E-4</v>
      </c>
      <c r="AA24" s="151">
        <v>9.6247685185185184E-4</v>
      </c>
      <c r="AB24" s="151">
        <v>1.0418287037037037E-3</v>
      </c>
      <c r="AC24" s="151">
        <v>1.1214236111111112E-3</v>
      </c>
      <c r="AD24" s="151">
        <v>1.2026504629629629E-3</v>
      </c>
      <c r="AE24" s="151">
        <v>1.282141203703704E-3</v>
      </c>
      <c r="AF24" s="151">
        <v>1.3614583333333334E-3</v>
      </c>
      <c r="AG24" s="151">
        <v>1.4402083333333333E-3</v>
      </c>
      <c r="AH24" s="151">
        <v>1.519236111111111E-3</v>
      </c>
      <c r="AI24" s="151">
        <v>1.5984375E-3</v>
      </c>
      <c r="AJ24" s="151">
        <v>1.6838657407407408E-3</v>
      </c>
      <c r="AK24" s="151">
        <v>1.7543055555555558E-3</v>
      </c>
      <c r="AL24" s="151">
        <v>1.8478472222222221E-3</v>
      </c>
      <c r="AM24" s="151">
        <v>1.9161921296296297E-3</v>
      </c>
      <c r="AN24" s="151">
        <v>2.0044675925925924E-3</v>
      </c>
      <c r="AO24" s="151">
        <v>2.0833217592592592E-3</v>
      </c>
      <c r="AP24" s="151">
        <v>2.1649652777777778E-3</v>
      </c>
      <c r="AQ24" s="151">
        <v>2.2444328703703702E-3</v>
      </c>
      <c r="AR24" s="151">
        <v>2.3247453703703707E-3</v>
      </c>
      <c r="AS24" s="151">
        <v>2.4028472222222225E-3</v>
      </c>
      <c r="AT24" s="151">
        <v>2.4869791666666664E-3</v>
      </c>
      <c r="AU24" s="151">
        <v>2.5690046296296298E-3</v>
      </c>
      <c r="AV24" s="150">
        <v>2.6528935185185184E-3</v>
      </c>
      <c r="AW24" s="153">
        <f t="shared" si="1"/>
        <v>62.824484097552471</v>
      </c>
      <c r="AX24" s="150">
        <f t="shared" si="2"/>
        <v>9.0624999999999994E-5</v>
      </c>
      <c r="AY24" s="150">
        <f t="shared" si="2"/>
        <v>8.2743055555555575E-5</v>
      </c>
      <c r="AZ24" s="150">
        <f t="shared" si="3"/>
        <v>8.0069444444444459E-5</v>
      </c>
      <c r="BA24" s="150">
        <f t="shared" si="4"/>
        <v>7.8888888888888813E-5</v>
      </c>
      <c r="BB24" s="150">
        <f t="shared" si="5"/>
        <v>8.1261574074074092E-5</v>
      </c>
      <c r="BC24" s="150">
        <f t="shared" si="6"/>
        <v>7.870370370370377E-5</v>
      </c>
      <c r="BD24" s="150">
        <f t="shared" si="7"/>
        <v>7.8136574074074111E-5</v>
      </c>
      <c r="BE24" s="150">
        <f t="shared" si="8"/>
        <v>7.8993055555555565E-5</v>
      </c>
      <c r="BF24" s="150">
        <f t="shared" si="9"/>
        <v>8.0104166666666475E-5</v>
      </c>
      <c r="BG24" s="150">
        <f t="shared" si="10"/>
        <v>7.9155092592592688E-5</v>
      </c>
      <c r="BH24" s="150">
        <f t="shared" si="11"/>
        <v>7.9351851851851827E-5</v>
      </c>
      <c r="BI24" s="150">
        <f t="shared" si="12"/>
        <v>7.9594907407407565E-5</v>
      </c>
      <c r="BJ24" s="150">
        <f t="shared" si="13"/>
        <v>8.1226851851851642E-5</v>
      </c>
      <c r="BK24" s="150">
        <f t="shared" si="14"/>
        <v>7.9490740740741084E-5</v>
      </c>
      <c r="BL24" s="150">
        <f t="shared" si="15"/>
        <v>7.9317129629629486E-5</v>
      </c>
      <c r="BM24" s="150">
        <f t="shared" si="16"/>
        <v>7.8749999999999827E-5</v>
      </c>
      <c r="BN24" s="150">
        <f t="shared" si="17"/>
        <v>7.902777777777769E-5</v>
      </c>
      <c r="BO24" s="150">
        <f t="shared" si="18"/>
        <v>7.9201388888889071E-5</v>
      </c>
      <c r="BP24" s="150">
        <f t="shared" si="19"/>
        <v>8.5428240740740733E-5</v>
      </c>
      <c r="BQ24" s="150">
        <f t="shared" si="20"/>
        <v>7.0439814814815061E-5</v>
      </c>
      <c r="BR24" s="150">
        <f t="shared" si="21"/>
        <v>9.3541666666666252E-5</v>
      </c>
      <c r="BS24" s="150">
        <f t="shared" si="22"/>
        <v>6.834490740740759E-5</v>
      </c>
      <c r="BT24" s="150">
        <f t="shared" si="23"/>
        <v>8.8275462962962743E-5</v>
      </c>
      <c r="BU24" s="150">
        <f t="shared" si="24"/>
        <v>7.8854166666666742E-5</v>
      </c>
      <c r="BV24" s="150">
        <f t="shared" si="25"/>
        <v>8.1643518518518653E-5</v>
      </c>
      <c r="BW24" s="150">
        <f t="shared" si="26"/>
        <v>7.946759259259235E-5</v>
      </c>
      <c r="BX24" s="150">
        <f t="shared" si="27"/>
        <v>8.0312500000000522E-5</v>
      </c>
      <c r="BY24" s="150">
        <f t="shared" si="28"/>
        <v>7.810185185185177E-5</v>
      </c>
      <c r="BZ24" s="150">
        <f t="shared" si="29"/>
        <v>8.4131944444443968E-5</v>
      </c>
      <c r="CA24" s="150">
        <f t="shared" si="30"/>
        <v>8.2025462962963432E-5</v>
      </c>
      <c r="CB24" s="150">
        <f t="shared" si="31"/>
        <v>8.3888888888888555E-5</v>
      </c>
    </row>
    <row r="25" spans="1:80">
      <c r="A25" s="1" t="s">
        <v>3227</v>
      </c>
      <c r="B25" s="1">
        <v>2023</v>
      </c>
      <c r="C25" s="2">
        <v>44981</v>
      </c>
      <c r="D25" s="1" t="s">
        <v>66</v>
      </c>
      <c r="E25" s="4" t="s">
        <v>64</v>
      </c>
      <c r="F25" s="3" t="s">
        <v>541</v>
      </c>
      <c r="G25" s="3" t="s">
        <v>600</v>
      </c>
      <c r="H25" s="3" t="s">
        <v>599</v>
      </c>
      <c r="I25" s="3" t="s">
        <v>746</v>
      </c>
      <c r="J25" s="3" t="s">
        <v>34</v>
      </c>
      <c r="K25" s="3"/>
      <c r="L25" s="3"/>
      <c r="M25" s="3"/>
      <c r="N25" s="3"/>
      <c r="O25" s="3">
        <v>2</v>
      </c>
      <c r="P25" s="3" t="s">
        <v>35</v>
      </c>
      <c r="Q25" s="150">
        <v>1.5444444444444444E-4</v>
      </c>
      <c r="R25" s="150">
        <v>2.4263888888888889E-4</v>
      </c>
      <c r="S25" s="150">
        <v>3.2372685185185184E-4</v>
      </c>
      <c r="T25" s="150">
        <v>4.0240740740740737E-4</v>
      </c>
      <c r="U25" s="150">
        <v>4.8223379629629631E-4</v>
      </c>
      <c r="V25" s="150">
        <v>5.6168981481481489E-4</v>
      </c>
      <c r="W25" s="150">
        <v>6.4143518518518521E-4</v>
      </c>
      <c r="X25" s="151">
        <v>7.2140046296296308E-4</v>
      </c>
      <c r="Y25" s="151">
        <v>8.0270833333333323E-4</v>
      </c>
      <c r="Z25" s="151">
        <v>8.8285879629629619E-4</v>
      </c>
      <c r="AA25" s="151">
        <v>9.630208333333332E-4</v>
      </c>
      <c r="AB25" s="151">
        <v>1.0446064814814814E-3</v>
      </c>
      <c r="AC25" s="151">
        <v>1.1245023148148147E-3</v>
      </c>
      <c r="AD25" s="151">
        <v>1.2041782407407407E-3</v>
      </c>
      <c r="AE25" s="151">
        <v>1.2839930555555554E-3</v>
      </c>
      <c r="AF25" s="151">
        <v>1.3640856481481481E-3</v>
      </c>
      <c r="AG25" s="151">
        <v>1.4454629629629628E-3</v>
      </c>
      <c r="AH25" s="151">
        <v>1.5261921296296297E-3</v>
      </c>
      <c r="AI25" s="151">
        <v>1.6091782407407409E-3</v>
      </c>
      <c r="AJ25" s="151">
        <v>1.6900000000000003E-3</v>
      </c>
      <c r="AK25" s="151">
        <v>1.7712152777777778E-3</v>
      </c>
      <c r="AL25" s="151">
        <v>1.8539236111111109E-3</v>
      </c>
      <c r="AM25" s="151">
        <v>1.9346412037037038E-3</v>
      </c>
      <c r="AN25" s="151">
        <v>2.0177546296296293E-3</v>
      </c>
      <c r="AO25" s="151">
        <v>2.0984143518518517E-3</v>
      </c>
      <c r="AP25" s="151">
        <v>2.1791435185185186E-3</v>
      </c>
      <c r="AQ25" s="151">
        <v>2.2583101851851852E-3</v>
      </c>
      <c r="AR25" s="151">
        <v>2.3390740740740737E-3</v>
      </c>
      <c r="AS25" s="151">
        <v>2.4197337962962961E-3</v>
      </c>
      <c r="AT25" s="151">
        <v>2.4991435185185186E-3</v>
      </c>
      <c r="AU25" s="151">
        <v>2.5804861111111111E-3</v>
      </c>
      <c r="AV25" s="150">
        <v>2.6615046296296296E-3</v>
      </c>
      <c r="AW25" s="153">
        <f t="shared" si="1"/>
        <v>62.62121989615315</v>
      </c>
      <c r="AX25" s="150">
        <f t="shared" si="2"/>
        <v>8.8194444444444453E-5</v>
      </c>
      <c r="AY25" s="150">
        <f t="shared" si="2"/>
        <v>8.1087962962962955E-5</v>
      </c>
      <c r="AZ25" s="150">
        <f t="shared" si="3"/>
        <v>7.8680555555555524E-5</v>
      </c>
      <c r="BA25" s="150">
        <f t="shared" si="4"/>
        <v>7.9826388888888937E-5</v>
      </c>
      <c r="BB25" s="150">
        <f t="shared" si="5"/>
        <v>7.945601851851858E-5</v>
      </c>
      <c r="BC25" s="150">
        <f t="shared" si="6"/>
        <v>7.9745370370370322E-5</v>
      </c>
      <c r="BD25" s="150">
        <f t="shared" si="7"/>
        <v>7.9965277777777869E-5</v>
      </c>
      <c r="BE25" s="150">
        <f t="shared" si="8"/>
        <v>8.1307870370370149E-5</v>
      </c>
      <c r="BF25" s="150">
        <f t="shared" si="9"/>
        <v>8.0150462962962966E-5</v>
      </c>
      <c r="BG25" s="150">
        <f t="shared" si="10"/>
        <v>8.0162037037037007E-5</v>
      </c>
      <c r="BH25" s="150">
        <f t="shared" si="11"/>
        <v>8.1585648148148229E-5</v>
      </c>
      <c r="BI25" s="150">
        <f t="shared" si="12"/>
        <v>7.9895833333333294E-5</v>
      </c>
      <c r="BJ25" s="150">
        <f t="shared" si="13"/>
        <v>7.9675925925925964E-5</v>
      </c>
      <c r="BK25" s="150">
        <f t="shared" si="14"/>
        <v>7.9814814814814679E-5</v>
      </c>
      <c r="BL25" s="150">
        <f t="shared" si="15"/>
        <v>8.0092592592592758E-5</v>
      </c>
      <c r="BM25" s="150">
        <f t="shared" si="16"/>
        <v>8.1377314814814724E-5</v>
      </c>
      <c r="BN25" s="150">
        <f t="shared" si="17"/>
        <v>8.0729166666666883E-5</v>
      </c>
      <c r="BO25" s="150">
        <f t="shared" si="18"/>
        <v>8.2986111111111151E-5</v>
      </c>
      <c r="BP25" s="150">
        <f t="shared" si="19"/>
        <v>8.0821759259259432E-5</v>
      </c>
      <c r="BQ25" s="150">
        <f t="shared" si="20"/>
        <v>8.1215277777777492E-5</v>
      </c>
      <c r="BR25" s="150">
        <f t="shared" si="21"/>
        <v>8.2708333333333071E-5</v>
      </c>
      <c r="BS25" s="150">
        <f t="shared" si="22"/>
        <v>8.071759259259295E-5</v>
      </c>
      <c r="BT25" s="150">
        <f t="shared" si="23"/>
        <v>8.3113425925925499E-5</v>
      </c>
      <c r="BU25" s="150">
        <f t="shared" si="24"/>
        <v>8.0659722222222417E-5</v>
      </c>
      <c r="BV25" s="150">
        <f t="shared" si="25"/>
        <v>8.0729166666666883E-5</v>
      </c>
      <c r="BW25" s="150">
        <f t="shared" si="26"/>
        <v>7.9166666666666621E-5</v>
      </c>
      <c r="BX25" s="150">
        <f t="shared" si="27"/>
        <v>8.0763888888888465E-5</v>
      </c>
      <c r="BY25" s="150">
        <f t="shared" si="28"/>
        <v>8.0659722222222417E-5</v>
      </c>
      <c r="BZ25" s="150">
        <f t="shared" si="29"/>
        <v>7.9409722222222468E-5</v>
      </c>
      <c r="CA25" s="150">
        <f t="shared" si="30"/>
        <v>8.1342592592592491E-5</v>
      </c>
      <c r="CB25" s="150">
        <f t="shared" si="31"/>
        <v>8.1018518518518462E-5</v>
      </c>
    </row>
    <row r="26" spans="1:80">
      <c r="A26" s="1" t="s">
        <v>3227</v>
      </c>
      <c r="B26" s="1">
        <v>2023</v>
      </c>
      <c r="C26" s="2">
        <v>44981</v>
      </c>
      <c r="D26" s="1" t="s">
        <v>66</v>
      </c>
      <c r="E26" s="4" t="s">
        <v>64</v>
      </c>
      <c r="F26" s="3" t="s">
        <v>542</v>
      </c>
      <c r="G26" s="3" t="s">
        <v>587</v>
      </c>
      <c r="H26" s="3" t="s">
        <v>762</v>
      </c>
      <c r="I26" s="3" t="s">
        <v>648</v>
      </c>
      <c r="J26" s="3" t="s">
        <v>780</v>
      </c>
      <c r="K26" s="3"/>
      <c r="L26" s="3"/>
      <c r="M26" s="3"/>
      <c r="N26" s="3"/>
      <c r="O26" s="3">
        <v>3</v>
      </c>
      <c r="P26" s="3" t="s">
        <v>113</v>
      </c>
      <c r="Q26" s="150">
        <v>1.5553240740740743E-4</v>
      </c>
      <c r="R26" s="150">
        <v>2.4304398148148145E-4</v>
      </c>
      <c r="S26" s="150">
        <v>3.2523148148148152E-4</v>
      </c>
      <c r="T26" s="150">
        <v>4.0539351851851864E-4</v>
      </c>
      <c r="U26" s="150">
        <v>4.8701388888888888E-4</v>
      </c>
      <c r="V26" s="150">
        <v>5.6814814814814824E-4</v>
      </c>
      <c r="W26" s="150">
        <v>6.4951388888888893E-4</v>
      </c>
      <c r="X26" s="151">
        <v>7.3071759259259259E-4</v>
      </c>
      <c r="Y26" s="151">
        <v>8.1099537037037034E-4</v>
      </c>
      <c r="Z26" s="151">
        <v>8.9103009259259257E-4</v>
      </c>
      <c r="AA26" s="151">
        <v>9.7165509259259254E-4</v>
      </c>
      <c r="AB26" s="151">
        <v>1.0524189814814814E-3</v>
      </c>
      <c r="AC26" s="151">
        <v>1.133449074074074E-3</v>
      </c>
      <c r="AD26" s="151">
        <v>1.2145023148148147E-3</v>
      </c>
      <c r="AE26" s="151">
        <v>1.2956365740740741E-3</v>
      </c>
      <c r="AF26" s="151">
        <v>1.3759027777777778E-3</v>
      </c>
      <c r="AG26" s="151">
        <v>1.4591319444444445E-3</v>
      </c>
      <c r="AH26" s="151">
        <v>1.5398032407407407E-3</v>
      </c>
      <c r="AI26" s="151">
        <v>1.6288078703703701E-3</v>
      </c>
      <c r="AJ26" s="151">
        <v>1.7037500000000002E-3</v>
      </c>
      <c r="AK26" s="151">
        <v>1.7851388888888888E-3</v>
      </c>
      <c r="AL26" s="151">
        <v>1.8643171296296298E-3</v>
      </c>
      <c r="AM26" s="151">
        <v>1.9455439814814815E-3</v>
      </c>
      <c r="AN26" s="151">
        <v>2.0285995370370371E-3</v>
      </c>
      <c r="AO26" s="151">
        <v>2.1089930555555554E-3</v>
      </c>
      <c r="AP26" s="151">
        <v>2.1906828703703706E-3</v>
      </c>
      <c r="AQ26" s="151">
        <v>2.2713541666666667E-3</v>
      </c>
      <c r="AR26" s="151">
        <v>2.3515162037037038E-3</v>
      </c>
      <c r="AS26" s="151">
        <v>2.4311805555555558E-3</v>
      </c>
      <c r="AT26" s="151">
        <v>2.5110069444444446E-3</v>
      </c>
      <c r="AU26" s="151">
        <v>2.591122685185185E-3</v>
      </c>
      <c r="AV26" s="150">
        <v>2.672071759259259E-3</v>
      </c>
      <c r="AW26" s="153">
        <f t="shared" si="1"/>
        <v>62.373574395647715</v>
      </c>
      <c r="AX26" s="150">
        <f t="shared" si="2"/>
        <v>8.7511574074074027E-5</v>
      </c>
      <c r="AY26" s="150">
        <f t="shared" si="2"/>
        <v>8.2187500000000066E-5</v>
      </c>
      <c r="AZ26" s="150">
        <f t="shared" si="3"/>
        <v>8.0162037037037116E-5</v>
      </c>
      <c r="BA26" s="150">
        <f t="shared" si="4"/>
        <v>8.1620370370370245E-5</v>
      </c>
      <c r="BB26" s="150">
        <f t="shared" si="5"/>
        <v>8.1134259259259365E-5</v>
      </c>
      <c r="BC26" s="150">
        <f t="shared" si="6"/>
        <v>8.1365740740740682E-5</v>
      </c>
      <c r="BD26" s="150">
        <f t="shared" si="7"/>
        <v>8.1203703703703668E-5</v>
      </c>
      <c r="BE26" s="150">
        <f t="shared" si="8"/>
        <v>8.0277777777777747E-5</v>
      </c>
      <c r="BF26" s="150">
        <f t="shared" si="9"/>
        <v>8.0034722222222226E-5</v>
      </c>
      <c r="BG26" s="150">
        <f t="shared" si="10"/>
        <v>8.0624999999999968E-5</v>
      </c>
      <c r="BH26" s="150">
        <f t="shared" si="11"/>
        <v>8.0763888888888899E-5</v>
      </c>
      <c r="BI26" s="150">
        <f t="shared" si="12"/>
        <v>8.1030092592592612E-5</v>
      </c>
      <c r="BJ26" s="150">
        <f t="shared" si="13"/>
        <v>8.1053240740740695E-5</v>
      </c>
      <c r="BK26" s="150">
        <f t="shared" si="14"/>
        <v>8.113425925925931E-5</v>
      </c>
      <c r="BL26" s="150">
        <f t="shared" si="15"/>
        <v>8.0266203703703706E-5</v>
      </c>
      <c r="BM26" s="150">
        <f t="shared" si="16"/>
        <v>8.3229166666666781E-5</v>
      </c>
      <c r="BN26" s="150">
        <f t="shared" si="17"/>
        <v>8.0671296296296133E-5</v>
      </c>
      <c r="BO26" s="150">
        <f t="shared" si="18"/>
        <v>8.9004629629629416E-5</v>
      </c>
      <c r="BP26" s="150">
        <f t="shared" si="19"/>
        <v>7.4942129629630098E-5</v>
      </c>
      <c r="BQ26" s="150">
        <f t="shared" si="20"/>
        <v>8.1388888888888657E-5</v>
      </c>
      <c r="BR26" s="150">
        <f t="shared" si="21"/>
        <v>7.9178240740740988E-5</v>
      </c>
      <c r="BS26" s="150">
        <f t="shared" si="22"/>
        <v>8.1226851851851642E-5</v>
      </c>
      <c r="BT26" s="150">
        <f t="shared" si="23"/>
        <v>8.3055555555555617E-5</v>
      </c>
      <c r="BU26" s="150">
        <f t="shared" si="24"/>
        <v>8.0393518518518271E-5</v>
      </c>
      <c r="BV26" s="150">
        <f t="shared" si="25"/>
        <v>8.1689814814815253E-5</v>
      </c>
      <c r="BW26" s="150">
        <f t="shared" si="26"/>
        <v>8.0671296296296133E-5</v>
      </c>
      <c r="BX26" s="150">
        <f t="shared" si="27"/>
        <v>8.0162037037037007E-5</v>
      </c>
      <c r="BY26" s="150">
        <f t="shared" si="28"/>
        <v>7.9664351851852031E-5</v>
      </c>
      <c r="BZ26" s="150">
        <f t="shared" si="29"/>
        <v>7.9826388888888829E-5</v>
      </c>
      <c r="CA26" s="150">
        <f t="shared" si="30"/>
        <v>8.0115740740740408E-5</v>
      </c>
      <c r="CB26" s="150">
        <f t="shared" si="31"/>
        <v>8.0949074074073996E-5</v>
      </c>
    </row>
    <row r="27" spans="1:80">
      <c r="A27" s="1" t="s">
        <v>3227</v>
      </c>
      <c r="B27" s="1">
        <v>2023</v>
      </c>
      <c r="C27" s="2">
        <v>44981</v>
      </c>
      <c r="D27" s="1" t="s">
        <v>66</v>
      </c>
      <c r="E27" s="4" t="s">
        <v>64</v>
      </c>
      <c r="F27" s="3" t="s">
        <v>542</v>
      </c>
      <c r="G27" s="3" t="s">
        <v>3239</v>
      </c>
      <c r="H27" s="3" t="s">
        <v>3228</v>
      </c>
      <c r="I27" s="3" t="s">
        <v>506</v>
      </c>
      <c r="J27" s="3" t="s">
        <v>637</v>
      </c>
      <c r="K27" s="3"/>
      <c r="L27" s="3"/>
      <c r="M27" s="3"/>
      <c r="N27" s="3"/>
      <c r="O27" s="3">
        <v>4</v>
      </c>
      <c r="P27" s="3" t="s">
        <v>102</v>
      </c>
      <c r="Q27" s="150">
        <v>1.5577546296296295E-4</v>
      </c>
      <c r="R27" s="150">
        <v>2.4751157407407409E-4</v>
      </c>
      <c r="S27" s="150">
        <v>3.3105324074074075E-4</v>
      </c>
      <c r="T27" s="150">
        <v>4.1128472222222217E-4</v>
      </c>
      <c r="U27" s="150">
        <v>4.9026620370370381E-4</v>
      </c>
      <c r="V27" s="150">
        <v>5.7011574074074072E-4</v>
      </c>
      <c r="W27" s="150">
        <v>6.484027777777778E-4</v>
      </c>
      <c r="X27" s="151">
        <v>7.2745370370370379E-4</v>
      </c>
      <c r="Y27" s="151">
        <v>8.0755787037037037E-4</v>
      </c>
      <c r="Z27" s="151">
        <v>8.8964120370370369E-4</v>
      </c>
      <c r="AA27" s="151">
        <v>9.6950231481481486E-4</v>
      </c>
      <c r="AB27" s="151">
        <v>1.0495138888888887E-3</v>
      </c>
      <c r="AC27" s="151">
        <v>1.1296759259259259E-3</v>
      </c>
      <c r="AD27" s="151">
        <v>1.2113657407407407E-3</v>
      </c>
      <c r="AE27" s="151">
        <v>1.2915393518518519E-3</v>
      </c>
      <c r="AF27" s="151">
        <v>1.3721296296296296E-3</v>
      </c>
      <c r="AG27" s="151">
        <v>1.4526967592592595E-3</v>
      </c>
      <c r="AH27" s="151">
        <v>1.5353240740740742E-3</v>
      </c>
      <c r="AI27" s="151">
        <v>1.6177314814814815E-3</v>
      </c>
      <c r="AJ27" s="151">
        <v>1.6991550925925926E-3</v>
      </c>
      <c r="AK27" s="151">
        <v>1.7792708333333332E-3</v>
      </c>
      <c r="AL27" s="151">
        <v>1.8607407407407407E-3</v>
      </c>
      <c r="AM27" s="151">
        <v>1.9417939814814816E-3</v>
      </c>
      <c r="AN27" s="151">
        <v>2.023611111111111E-3</v>
      </c>
      <c r="AO27" s="151">
        <v>2.1058449074074074E-3</v>
      </c>
      <c r="AP27" s="151">
        <v>2.1902893518518517E-3</v>
      </c>
      <c r="AQ27" s="151">
        <v>2.2721296296296296E-3</v>
      </c>
      <c r="AR27" s="151">
        <v>2.3537152777777779E-3</v>
      </c>
      <c r="AS27" s="151">
        <v>2.4361342592592594E-3</v>
      </c>
      <c r="AT27" s="151">
        <v>2.5193055555555554E-3</v>
      </c>
      <c r="AU27" s="151">
        <v>2.5996296296296293E-3</v>
      </c>
      <c r="AV27" s="150">
        <v>2.6805671296296295E-3</v>
      </c>
      <c r="AW27" s="153">
        <f t="shared" si="1"/>
        <v>62.175897340685054</v>
      </c>
      <c r="AX27" s="150">
        <f t="shared" si="2"/>
        <v>9.1736111111111147E-5</v>
      </c>
      <c r="AY27" s="150">
        <f t="shared" si="2"/>
        <v>8.354166666666666E-5</v>
      </c>
      <c r="AZ27" s="150">
        <f t="shared" si="3"/>
        <v>8.0231481481481419E-5</v>
      </c>
      <c r="BA27" s="150">
        <f t="shared" si="4"/>
        <v>7.8981481481481632E-5</v>
      </c>
      <c r="BB27" s="150">
        <f t="shared" si="5"/>
        <v>7.9849537037036912E-5</v>
      </c>
      <c r="BC27" s="150">
        <f t="shared" si="6"/>
        <v>7.8287037037037084E-5</v>
      </c>
      <c r="BD27" s="150">
        <f t="shared" si="7"/>
        <v>7.905092592592599E-5</v>
      </c>
      <c r="BE27" s="150">
        <f t="shared" si="8"/>
        <v>8.0104166666666583E-5</v>
      </c>
      <c r="BF27" s="150">
        <f t="shared" si="9"/>
        <v>8.2083333333333314E-5</v>
      </c>
      <c r="BG27" s="150">
        <f t="shared" si="10"/>
        <v>7.986111111111117E-5</v>
      </c>
      <c r="BH27" s="150">
        <f t="shared" si="11"/>
        <v>8.0011574074073818E-5</v>
      </c>
      <c r="BI27" s="150">
        <f t="shared" si="12"/>
        <v>8.0162037037037224E-5</v>
      </c>
      <c r="BJ27" s="150">
        <f t="shared" si="13"/>
        <v>8.1689814814814819E-5</v>
      </c>
      <c r="BK27" s="150">
        <f t="shared" si="14"/>
        <v>8.0173611111111157E-5</v>
      </c>
      <c r="BL27" s="150">
        <f t="shared" si="15"/>
        <v>8.0590277777777735E-5</v>
      </c>
      <c r="BM27" s="150">
        <f t="shared" si="16"/>
        <v>8.0567129629629869E-5</v>
      </c>
      <c r="BN27" s="150">
        <f t="shared" si="17"/>
        <v>8.2627314814814673E-5</v>
      </c>
      <c r="BO27" s="150">
        <f t="shared" si="18"/>
        <v>8.2407407407407342E-5</v>
      </c>
      <c r="BP27" s="150">
        <f t="shared" si="19"/>
        <v>8.1423611111111106E-5</v>
      </c>
      <c r="BQ27" s="150">
        <f t="shared" si="20"/>
        <v>8.0115740740740625E-5</v>
      </c>
      <c r="BR27" s="150">
        <f t="shared" si="21"/>
        <v>8.1469907407407489E-5</v>
      </c>
      <c r="BS27" s="150">
        <f t="shared" si="22"/>
        <v>8.1053240740740912E-5</v>
      </c>
      <c r="BT27" s="150">
        <f t="shared" si="23"/>
        <v>8.1817129629629384E-5</v>
      </c>
      <c r="BU27" s="150">
        <f t="shared" si="24"/>
        <v>8.2233796296296395E-5</v>
      </c>
      <c r="BV27" s="150">
        <f t="shared" si="25"/>
        <v>8.444444444444428E-5</v>
      </c>
      <c r="BW27" s="150">
        <f t="shared" si="26"/>
        <v>8.1840277777777901E-5</v>
      </c>
      <c r="BX27" s="150">
        <f t="shared" si="27"/>
        <v>8.1585648148148338E-5</v>
      </c>
      <c r="BY27" s="150">
        <f t="shared" si="28"/>
        <v>8.2418981481481492E-5</v>
      </c>
      <c r="BZ27" s="150">
        <f t="shared" si="29"/>
        <v>8.3171296296296032E-5</v>
      </c>
      <c r="CA27" s="150">
        <f t="shared" si="30"/>
        <v>8.0324074074073805E-5</v>
      </c>
      <c r="CB27" s="150">
        <f t="shared" si="31"/>
        <v>8.093750000000028E-5</v>
      </c>
    </row>
    <row r="28" spans="1:80">
      <c r="A28" s="1" t="s">
        <v>19</v>
      </c>
      <c r="B28" s="1">
        <v>2022</v>
      </c>
      <c r="C28" s="2">
        <v>44846</v>
      </c>
      <c r="D28" s="1" t="s">
        <v>20</v>
      </c>
      <c r="E28" s="1" t="s">
        <v>21</v>
      </c>
      <c r="F28" s="1" t="s">
        <v>21</v>
      </c>
      <c r="G28" s="1" t="s">
        <v>586</v>
      </c>
      <c r="H28" s="1" t="s">
        <v>587</v>
      </c>
      <c r="I28" s="1" t="s">
        <v>475</v>
      </c>
      <c r="J28" s="1" t="s">
        <v>503</v>
      </c>
      <c r="K28" s="13">
        <f>(C28-VLOOKUP(G28,Riders!$A$2:$C$213,2,FALSE))/365</f>
        <v>24.082191780821919</v>
      </c>
      <c r="L28" s="13">
        <f>(C28-VLOOKUP(H28,Riders!$A$2:$C$213,2,FALSE))/365</f>
        <v>26.895890410958906</v>
      </c>
      <c r="M28" s="13">
        <f>(C28-VLOOKUP(I28,Riders!$A$2:$C$213,2,FALSE))/365</f>
        <v>22.142465753424659</v>
      </c>
      <c r="N28" s="13" t="e">
        <f>(C28-VLOOKUP(J28,Riders!$A$2:$C$213,2,FALSE))/365</f>
        <v>#N/A</v>
      </c>
      <c r="O28" s="1">
        <v>1</v>
      </c>
      <c r="P28" s="1" t="s">
        <v>113</v>
      </c>
      <c r="Q28" s="150">
        <v>1.5408564814814818E-4</v>
      </c>
      <c r="R28" s="150">
        <v>2.4379629629629632E-4</v>
      </c>
      <c r="S28" s="150">
        <v>3.2626157407407408E-4</v>
      </c>
      <c r="T28" s="150">
        <v>4.0627314814814817E-4</v>
      </c>
      <c r="U28" s="150">
        <v>4.8692129629629633E-4</v>
      </c>
      <c r="V28" s="150">
        <v>5.6745370370370359E-4</v>
      </c>
      <c r="W28" s="150">
        <v>6.4759259259259262E-4</v>
      </c>
      <c r="X28" s="151">
        <v>7.2932870370370371E-4</v>
      </c>
      <c r="Y28" s="151">
        <v>8.0888888888888894E-4</v>
      </c>
      <c r="Z28" s="151">
        <v>8.8844907407407416E-4</v>
      </c>
      <c r="AA28" s="151">
        <v>9.6795138888888885E-4</v>
      </c>
      <c r="AB28" s="151">
        <v>1.0484027777777779E-3</v>
      </c>
      <c r="AC28" s="151">
        <v>1.1278703703703704E-3</v>
      </c>
      <c r="AD28" s="151">
        <v>1.2082060185185184E-3</v>
      </c>
      <c r="AE28" s="151">
        <v>1.2879513888888888E-3</v>
      </c>
      <c r="AF28" s="151">
        <v>1.3684722222222221E-3</v>
      </c>
      <c r="AG28" s="151">
        <v>1.4474537037037036E-3</v>
      </c>
      <c r="AH28" s="151">
        <v>1.5289583333333336E-3</v>
      </c>
      <c r="AI28" s="151">
        <v>1.607951388888889E-3</v>
      </c>
      <c r="AJ28" s="151">
        <v>1.686875E-3</v>
      </c>
      <c r="AK28" s="151">
        <v>1.7648379629629631E-3</v>
      </c>
      <c r="AL28" s="151">
        <v>1.8443749999999999E-3</v>
      </c>
      <c r="AM28" s="151">
        <v>1.9226736111111111E-3</v>
      </c>
      <c r="AN28" s="151">
        <v>2.0013773148148148E-3</v>
      </c>
      <c r="AO28" s="151">
        <v>2.0812731481481485E-3</v>
      </c>
      <c r="AP28" s="151">
        <v>2.1599884259259259E-3</v>
      </c>
      <c r="AQ28" s="151">
        <v>2.2386111111111109E-3</v>
      </c>
      <c r="AR28" s="151">
        <v>2.3179398148148148E-3</v>
      </c>
      <c r="AS28" s="151">
        <v>2.3977314814814812E-3</v>
      </c>
      <c r="AT28" s="151">
        <v>2.4773032407407409E-3</v>
      </c>
      <c r="AU28" s="151">
        <v>2.5571180555555555E-3</v>
      </c>
      <c r="AV28" s="150">
        <v>2.6399537037037038E-3</v>
      </c>
      <c r="AW28" s="153">
        <f t="shared" si="1"/>
        <v>63.13242025147747</v>
      </c>
      <c r="AX28" s="150">
        <f t="shared" si="2"/>
        <v>8.9710648148148142E-5</v>
      </c>
      <c r="AY28" s="150">
        <f t="shared" si="2"/>
        <v>8.2465277777777767E-5</v>
      </c>
      <c r="AZ28" s="150">
        <f t="shared" si="3"/>
        <v>8.0011574074074089E-5</v>
      </c>
      <c r="BA28" s="150">
        <f t="shared" si="4"/>
        <v>8.0648148148148159E-5</v>
      </c>
      <c r="BB28" s="150">
        <f t="shared" si="5"/>
        <v>8.0532407407407256E-5</v>
      </c>
      <c r="BC28" s="150">
        <f t="shared" si="6"/>
        <v>8.0138888888889033E-5</v>
      </c>
      <c r="BD28" s="150">
        <f t="shared" si="7"/>
        <v>8.1736111111111094E-5</v>
      </c>
      <c r="BE28" s="150">
        <f t="shared" si="8"/>
        <v>7.9560185185185224E-5</v>
      </c>
      <c r="BF28" s="150">
        <f t="shared" si="9"/>
        <v>7.9560185185185224E-5</v>
      </c>
      <c r="BG28" s="150">
        <f t="shared" si="10"/>
        <v>7.9502314814814692E-5</v>
      </c>
      <c r="BH28" s="150">
        <f t="shared" si="11"/>
        <v>8.045138888888902E-5</v>
      </c>
      <c r="BI28" s="150">
        <f t="shared" si="12"/>
        <v>7.9467592592592567E-5</v>
      </c>
      <c r="BJ28" s="150">
        <f t="shared" si="13"/>
        <v>8.0335648148147955E-5</v>
      </c>
      <c r="BK28" s="150">
        <f t="shared" si="14"/>
        <v>7.974537037037043E-5</v>
      </c>
      <c r="BL28" s="150">
        <f t="shared" si="15"/>
        <v>8.0520833333333269E-5</v>
      </c>
      <c r="BM28" s="150">
        <f t="shared" si="16"/>
        <v>7.8981481481481524E-5</v>
      </c>
      <c r="BN28" s="150">
        <f t="shared" si="17"/>
        <v>8.1504629629629939E-5</v>
      </c>
      <c r="BO28" s="150">
        <f t="shared" si="18"/>
        <v>7.8993055555555457E-5</v>
      </c>
      <c r="BP28" s="150">
        <f t="shared" si="19"/>
        <v>7.8923611111110991E-5</v>
      </c>
      <c r="BQ28" s="150">
        <f t="shared" si="20"/>
        <v>7.7962962962963055E-5</v>
      </c>
      <c r="BR28" s="150">
        <f t="shared" si="21"/>
        <v>7.9537037037036816E-5</v>
      </c>
      <c r="BS28" s="150">
        <f t="shared" si="22"/>
        <v>7.8298611111111234E-5</v>
      </c>
      <c r="BT28" s="150">
        <f t="shared" si="23"/>
        <v>7.8703703703703661E-5</v>
      </c>
      <c r="BU28" s="150">
        <f t="shared" si="24"/>
        <v>7.9895833333333728E-5</v>
      </c>
      <c r="BV28" s="150">
        <f t="shared" si="25"/>
        <v>7.8715277777777377E-5</v>
      </c>
      <c r="BW28" s="150">
        <f t="shared" si="26"/>
        <v>7.8622685185185046E-5</v>
      </c>
      <c r="BX28" s="150">
        <f t="shared" si="27"/>
        <v>7.9328703703703853E-5</v>
      </c>
      <c r="BY28" s="150">
        <f t="shared" si="28"/>
        <v>7.9791666666666379E-5</v>
      </c>
      <c r="BZ28" s="150">
        <f t="shared" si="29"/>
        <v>7.9571759259259699E-5</v>
      </c>
      <c r="CA28" s="150">
        <f t="shared" si="30"/>
        <v>7.9814814814814679E-5</v>
      </c>
      <c r="CB28" s="150">
        <f t="shared" si="31"/>
        <v>8.2835648148148287E-5</v>
      </c>
    </row>
    <row r="29" spans="1:80">
      <c r="A29" s="1" t="s">
        <v>19</v>
      </c>
      <c r="B29" s="1">
        <v>2022</v>
      </c>
      <c r="C29" s="2">
        <v>44846</v>
      </c>
      <c r="D29" s="1" t="s">
        <v>20</v>
      </c>
      <c r="E29" s="1" t="s">
        <v>21</v>
      </c>
      <c r="F29" s="1" t="s">
        <v>21</v>
      </c>
      <c r="G29" s="1" t="s">
        <v>501</v>
      </c>
      <c r="H29" s="1" t="s">
        <v>69</v>
      </c>
      <c r="I29" s="1" t="s">
        <v>502</v>
      </c>
      <c r="J29" s="1" t="s">
        <v>653</v>
      </c>
      <c r="K29" s="13">
        <f>(C29-VLOOKUP(G29,Riders!$A$2:$C$213,2,FALSE))/365</f>
        <v>26.232876712328768</v>
      </c>
      <c r="L29" s="13">
        <f>(C29-VLOOKUP(H29,Riders!$A$2:$C$213,2,FALSE))/365</f>
        <v>28.701369863013699</v>
      </c>
      <c r="M29" s="13">
        <f>(C29-VLOOKUP(I29,Riders!$A$2:$C$213,2,FALSE))/365</f>
        <v>22.043835616438358</v>
      </c>
      <c r="N29" s="13">
        <f>(C29-VLOOKUP(J29,Riders!$A$2:$C$213,2,FALSE))/365</f>
        <v>20.586301369863012</v>
      </c>
      <c r="O29" s="1">
        <v>2</v>
      </c>
      <c r="P29" s="1" t="s">
        <v>25</v>
      </c>
      <c r="Q29" s="150">
        <v>1.5170138888888888E-4</v>
      </c>
      <c r="R29" s="150">
        <v>2.3986111111111107E-4</v>
      </c>
      <c r="S29" s="150">
        <v>3.2097222222222222E-4</v>
      </c>
      <c r="T29" s="150">
        <v>3.9978009259259258E-4</v>
      </c>
      <c r="U29" s="150">
        <v>4.7881944444444447E-4</v>
      </c>
      <c r="V29" s="150">
        <v>5.5695601851851859E-4</v>
      </c>
      <c r="W29" s="150">
        <v>6.3501157407407408E-4</v>
      </c>
      <c r="X29" s="151">
        <v>7.1306712962962958E-4</v>
      </c>
      <c r="Y29" s="151">
        <v>7.932060185185185E-4</v>
      </c>
      <c r="Z29" s="151">
        <v>8.7258101851851863E-4</v>
      </c>
      <c r="AA29" s="151">
        <v>9.5251157407407405E-4</v>
      </c>
      <c r="AB29" s="151">
        <v>1.0321180555555557E-3</v>
      </c>
      <c r="AC29" s="151">
        <v>1.1126157407407408E-3</v>
      </c>
      <c r="AD29" s="151">
        <v>1.1910416666666669E-3</v>
      </c>
      <c r="AE29" s="151">
        <v>1.2699189814814815E-3</v>
      </c>
      <c r="AF29" s="151">
        <v>1.3489351851851854E-3</v>
      </c>
      <c r="AG29" s="151">
        <v>1.4296180555555555E-3</v>
      </c>
      <c r="AH29" s="151">
        <v>1.5107523148148146E-3</v>
      </c>
      <c r="AI29" s="151">
        <v>1.5933217592592594E-3</v>
      </c>
      <c r="AJ29" s="151">
        <v>1.6780671296296298E-3</v>
      </c>
      <c r="AK29" s="151">
        <v>1.7612037037037038E-3</v>
      </c>
      <c r="AL29" s="151">
        <v>1.843611111111111E-3</v>
      </c>
      <c r="AM29" s="151">
        <v>1.9252314814814818E-3</v>
      </c>
      <c r="AN29" s="151">
        <v>2.0058912037037037E-3</v>
      </c>
      <c r="AO29" s="151">
        <v>2.0862037037037038E-3</v>
      </c>
      <c r="AP29" s="151">
        <v>2.1679282407407407E-3</v>
      </c>
      <c r="AQ29" s="151">
        <v>2.2480671296296298E-3</v>
      </c>
      <c r="AR29" s="151">
        <v>2.3283912037037036E-3</v>
      </c>
      <c r="AS29" s="151">
        <v>2.4095601851851852E-3</v>
      </c>
      <c r="AT29" s="151">
        <v>2.4873495370370366E-3</v>
      </c>
      <c r="AU29" s="151">
        <v>2.564282407407407E-3</v>
      </c>
      <c r="AV29" s="150">
        <v>2.6417013888888892E-3</v>
      </c>
      <c r="AW29" s="153">
        <f t="shared" si="1"/>
        <v>63.090653382579085</v>
      </c>
      <c r="AX29" s="150">
        <f t="shared" si="2"/>
        <v>8.8159722222222193E-5</v>
      </c>
      <c r="AY29" s="150">
        <f t="shared" si="2"/>
        <v>8.1111111111111146E-5</v>
      </c>
      <c r="AZ29" s="150">
        <f t="shared" si="3"/>
        <v>7.880787037037036E-5</v>
      </c>
      <c r="BA29" s="150">
        <f t="shared" si="4"/>
        <v>7.9039351851851894E-5</v>
      </c>
      <c r="BB29" s="150">
        <f t="shared" si="5"/>
        <v>7.8136574074074111E-5</v>
      </c>
      <c r="BC29" s="150">
        <f t="shared" si="6"/>
        <v>7.8055555555555495E-5</v>
      </c>
      <c r="BD29" s="150">
        <f t="shared" si="7"/>
        <v>7.8055555555555495E-5</v>
      </c>
      <c r="BE29" s="150">
        <f t="shared" si="8"/>
        <v>8.0138888888888924E-5</v>
      </c>
      <c r="BF29" s="150">
        <f t="shared" si="9"/>
        <v>7.9375000000000127E-5</v>
      </c>
      <c r="BG29" s="150">
        <f t="shared" si="10"/>
        <v>7.9930555555555419E-5</v>
      </c>
      <c r="BH29" s="150">
        <f t="shared" si="11"/>
        <v>7.9606481481481607E-5</v>
      </c>
      <c r="BI29" s="150">
        <f t="shared" si="12"/>
        <v>8.0497685185185186E-5</v>
      </c>
      <c r="BJ29" s="150">
        <f t="shared" si="13"/>
        <v>7.8425925925926015E-5</v>
      </c>
      <c r="BK29" s="150">
        <f t="shared" si="14"/>
        <v>7.8877314814814609E-5</v>
      </c>
      <c r="BL29" s="150">
        <f t="shared" si="15"/>
        <v>7.9016203703703974E-5</v>
      </c>
      <c r="BM29" s="150">
        <f t="shared" si="16"/>
        <v>8.0682870370370066E-5</v>
      </c>
      <c r="BN29" s="150">
        <f t="shared" si="17"/>
        <v>8.1134259259259094E-5</v>
      </c>
      <c r="BO29" s="150">
        <f t="shared" si="18"/>
        <v>8.2569444444444791E-5</v>
      </c>
      <c r="BP29" s="150">
        <f t="shared" si="19"/>
        <v>8.4745370370370443E-5</v>
      </c>
      <c r="BQ29" s="150">
        <f t="shared" si="20"/>
        <v>8.3136574074074016E-5</v>
      </c>
      <c r="BR29" s="150">
        <f t="shared" si="21"/>
        <v>8.2407407407407126E-5</v>
      </c>
      <c r="BS29" s="150">
        <f t="shared" si="22"/>
        <v>8.1620370370370787E-5</v>
      </c>
      <c r="BT29" s="150">
        <f t="shared" si="23"/>
        <v>8.0659722222221984E-5</v>
      </c>
      <c r="BU29" s="150">
        <f t="shared" si="24"/>
        <v>8.0312500000000089E-5</v>
      </c>
      <c r="BV29" s="150">
        <f t="shared" si="25"/>
        <v>8.1724537037036835E-5</v>
      </c>
      <c r="BW29" s="150">
        <f t="shared" si="26"/>
        <v>8.0138888888889141E-5</v>
      </c>
      <c r="BX29" s="150">
        <f t="shared" si="27"/>
        <v>8.0324074074073805E-5</v>
      </c>
      <c r="BY29" s="150">
        <f t="shared" si="28"/>
        <v>8.1168981481481543E-5</v>
      </c>
      <c r="BZ29" s="150">
        <f t="shared" si="29"/>
        <v>7.7789351851851457E-5</v>
      </c>
      <c r="CA29" s="150">
        <f t="shared" si="30"/>
        <v>7.6932870370370436E-5</v>
      </c>
      <c r="CB29" s="150">
        <f t="shared" si="31"/>
        <v>7.741898148148213E-5</v>
      </c>
    </row>
    <row r="30" spans="1:80">
      <c r="A30" s="1" t="s">
        <v>19</v>
      </c>
      <c r="B30" s="1">
        <v>2022</v>
      </c>
      <c r="C30" s="2">
        <v>44846</v>
      </c>
      <c r="D30" s="1" t="s">
        <v>20</v>
      </c>
      <c r="E30" s="1" t="s">
        <v>21</v>
      </c>
      <c r="F30" s="1" t="s">
        <v>21</v>
      </c>
      <c r="G30" s="1" t="s">
        <v>654</v>
      </c>
      <c r="H30" s="1" t="s">
        <v>80</v>
      </c>
      <c r="I30" s="1" t="s">
        <v>507</v>
      </c>
      <c r="J30" s="1" t="s">
        <v>48</v>
      </c>
      <c r="K30" s="13">
        <f>(C30-VLOOKUP(G30,Riders!$A$2:$C$213,2,FALSE))/365</f>
        <v>23.572602739726026</v>
      </c>
      <c r="L30" s="13">
        <f>(C30-VLOOKUP(H30,Riders!$A$2:$C$213,2,FALSE))/365</f>
        <v>25.252054794520546</v>
      </c>
      <c r="M30" s="13" t="e">
        <f>(C30-VLOOKUP(I30,Riders!$A$2:$C$213,2,FALSE))/365</f>
        <v>#N/A</v>
      </c>
      <c r="N30" s="13" t="e">
        <f>(C30-VLOOKUP(J30,Riders!$A$2:$C$213,2,FALSE))/365</f>
        <v>#N/A</v>
      </c>
      <c r="O30" s="1">
        <v>3</v>
      </c>
      <c r="P30" s="1" t="s">
        <v>27</v>
      </c>
      <c r="Q30" s="150">
        <v>1.5091435185185184E-4</v>
      </c>
      <c r="R30" s="150">
        <v>2.3869212962962963E-4</v>
      </c>
      <c r="S30" s="150">
        <v>3.1908564814814815E-4</v>
      </c>
      <c r="T30" s="150">
        <v>3.9734953703703704E-4</v>
      </c>
      <c r="U30" s="150">
        <v>4.7562500000000008E-4</v>
      </c>
      <c r="V30" s="150">
        <v>5.5458333333333325E-4</v>
      </c>
      <c r="W30" s="150">
        <v>6.3444444444444453E-4</v>
      </c>
      <c r="X30" s="150">
        <v>7.1487268518518514E-4</v>
      </c>
      <c r="Y30" s="150">
        <v>7.9769675925925928E-4</v>
      </c>
      <c r="Z30" s="150">
        <v>8.7804398148148149E-4</v>
      </c>
      <c r="AA30" s="150">
        <v>9.5755787037037044E-4</v>
      </c>
      <c r="AB30" s="150">
        <v>1.0376273148148148E-3</v>
      </c>
      <c r="AC30" s="150">
        <v>1.118287037037037E-3</v>
      </c>
      <c r="AD30" s="150">
        <v>1.1991898148148148E-3</v>
      </c>
      <c r="AE30" s="150">
        <v>1.2800347222222221E-3</v>
      </c>
      <c r="AF30" s="150">
        <v>1.3629629629629632E-3</v>
      </c>
      <c r="AG30" s="150">
        <v>1.4438078703703703E-3</v>
      </c>
      <c r="AH30" s="150">
        <v>1.5243865740740741E-3</v>
      </c>
      <c r="AI30" s="150">
        <v>1.6046875E-3</v>
      </c>
      <c r="AJ30" s="150">
        <v>1.6846180555555555E-3</v>
      </c>
      <c r="AK30" s="150">
        <v>1.7647453703703705E-3</v>
      </c>
      <c r="AL30" s="150">
        <v>1.8450347222222221E-3</v>
      </c>
      <c r="AM30" s="150">
        <v>1.9272106481481484E-3</v>
      </c>
      <c r="AN30" s="150">
        <v>2.0072106481481482E-3</v>
      </c>
      <c r="AO30" s="150">
        <v>2.0866203703703702E-3</v>
      </c>
      <c r="AP30" s="150">
        <v>2.166122685185185E-3</v>
      </c>
      <c r="AQ30" s="150">
        <v>2.2451504629629631E-3</v>
      </c>
      <c r="AR30" s="150">
        <v>2.3243865740740738E-3</v>
      </c>
      <c r="AS30" s="150">
        <v>2.4037615740740742E-3</v>
      </c>
      <c r="AT30" s="150">
        <v>2.4836226851851855E-3</v>
      </c>
      <c r="AU30" s="150">
        <v>2.5644444444444443E-3</v>
      </c>
      <c r="AV30" s="150">
        <v>2.6486689814814814E-3</v>
      </c>
      <c r="AW30" s="153">
        <f t="shared" si="1"/>
        <v>62.924687015228649</v>
      </c>
      <c r="AX30" s="150">
        <f t="shared" si="2"/>
        <v>8.7777777777777794E-5</v>
      </c>
      <c r="AY30" s="150">
        <f t="shared" si="2"/>
        <v>8.0393518518518515E-5</v>
      </c>
      <c r="AZ30" s="150">
        <f t="shared" si="3"/>
        <v>7.8263888888888892E-5</v>
      </c>
      <c r="BA30" s="150">
        <f t="shared" si="4"/>
        <v>7.8275462962963042E-5</v>
      </c>
      <c r="BB30" s="150">
        <f t="shared" si="5"/>
        <v>7.895833333333317E-5</v>
      </c>
      <c r="BC30" s="150">
        <f t="shared" si="6"/>
        <v>7.9861111111111278E-5</v>
      </c>
      <c r="BD30" s="150">
        <f t="shared" si="7"/>
        <v>8.0428240740740612E-5</v>
      </c>
      <c r="BE30" s="150">
        <f t="shared" si="8"/>
        <v>8.2824074074074137E-5</v>
      </c>
      <c r="BF30" s="150">
        <f t="shared" si="9"/>
        <v>8.0347222222222213E-5</v>
      </c>
      <c r="BG30" s="150">
        <f t="shared" si="10"/>
        <v>7.951388888888895E-5</v>
      </c>
      <c r="BH30" s="150">
        <f t="shared" si="11"/>
        <v>8.006944444444435E-5</v>
      </c>
      <c r="BI30" s="150">
        <f t="shared" si="12"/>
        <v>8.06597222222222E-5</v>
      </c>
      <c r="BJ30" s="150">
        <f t="shared" si="13"/>
        <v>8.090277777777783E-5</v>
      </c>
      <c r="BK30" s="150">
        <f t="shared" si="14"/>
        <v>8.0844907407407298E-5</v>
      </c>
      <c r="BL30" s="150">
        <f t="shared" si="15"/>
        <v>8.2928240740741052E-5</v>
      </c>
      <c r="BM30" s="150">
        <f t="shared" si="16"/>
        <v>8.0844907407407081E-5</v>
      </c>
      <c r="BN30" s="150">
        <f t="shared" si="17"/>
        <v>8.0578703703703802E-5</v>
      </c>
      <c r="BO30" s="150">
        <f t="shared" si="18"/>
        <v>8.0300925925925939E-5</v>
      </c>
      <c r="BP30" s="150">
        <f t="shared" si="19"/>
        <v>7.9930555555555527E-5</v>
      </c>
      <c r="BQ30" s="150">
        <f t="shared" si="20"/>
        <v>8.0127314814814991E-5</v>
      </c>
      <c r="BR30" s="150">
        <f t="shared" si="21"/>
        <v>8.0289351851851572E-5</v>
      </c>
      <c r="BS30" s="150">
        <f t="shared" si="22"/>
        <v>8.2175925925926296E-5</v>
      </c>
      <c r="BT30" s="150">
        <f t="shared" si="23"/>
        <v>7.9999999999999776E-5</v>
      </c>
      <c r="BU30" s="150">
        <f t="shared" si="24"/>
        <v>7.9409722222222034E-5</v>
      </c>
      <c r="BV30" s="150">
        <f t="shared" si="25"/>
        <v>7.95023148148148E-5</v>
      </c>
      <c r="BW30" s="150">
        <f t="shared" si="26"/>
        <v>7.9027777777778124E-5</v>
      </c>
      <c r="BX30" s="150">
        <f t="shared" si="27"/>
        <v>7.9236111111110653E-5</v>
      </c>
      <c r="BY30" s="150">
        <f t="shared" si="28"/>
        <v>7.9375000000000452E-5</v>
      </c>
      <c r="BZ30" s="150">
        <f t="shared" si="29"/>
        <v>7.9861111111111278E-5</v>
      </c>
      <c r="CA30" s="150">
        <f t="shared" si="30"/>
        <v>8.0821759259258781E-5</v>
      </c>
      <c r="CB30" s="150">
        <f t="shared" si="31"/>
        <v>8.4224537037037167E-5</v>
      </c>
    </row>
    <row r="31" spans="1:80">
      <c r="A31" s="1" t="s">
        <v>19</v>
      </c>
      <c r="B31" s="1">
        <v>2022</v>
      </c>
      <c r="C31" s="2">
        <v>44846</v>
      </c>
      <c r="D31" s="1" t="s">
        <v>20</v>
      </c>
      <c r="E31" s="1" t="s">
        <v>21</v>
      </c>
      <c r="F31" s="1" t="s">
        <v>21</v>
      </c>
      <c r="G31" s="1" t="s">
        <v>600</v>
      </c>
      <c r="H31" s="1" t="s">
        <v>505</v>
      </c>
      <c r="I31" s="1" t="s">
        <v>34</v>
      </c>
      <c r="J31" s="1" t="s">
        <v>599</v>
      </c>
      <c r="K31" s="13">
        <f>(C31-VLOOKUP(G31,Riders!$A$2:$C$213,2,FALSE))/365</f>
        <v>31.898630136986302</v>
      </c>
      <c r="L31" s="13" t="e">
        <f>(C31-VLOOKUP(H31,Riders!$A$2:$C$213,2,FALSE))/365</f>
        <v>#N/A</v>
      </c>
      <c r="M31" s="13" t="e">
        <f>(C31-VLOOKUP(I31,Riders!$A$2:$C$213,2,FALSE))/365</f>
        <v>#N/A</v>
      </c>
      <c r="N31" s="13" t="e">
        <f>(C31-VLOOKUP(J31,Riders!$A$2:$C$213,2,FALSE))/365</f>
        <v>#N/A</v>
      </c>
      <c r="O31" s="1">
        <v>4</v>
      </c>
      <c r="P31" s="1" t="s">
        <v>35</v>
      </c>
      <c r="Q31" s="150">
        <v>1.5251157407407406E-4</v>
      </c>
      <c r="R31" s="150">
        <v>2.4343750000000003E-4</v>
      </c>
      <c r="S31" s="150">
        <v>3.2311342592592597E-4</v>
      </c>
      <c r="T31" s="150">
        <v>4.0295138888888884E-4</v>
      </c>
      <c r="U31" s="150">
        <v>4.8459490740740738E-4</v>
      </c>
      <c r="V31" s="150">
        <v>5.6606481481481482E-4</v>
      </c>
      <c r="W31" s="150">
        <v>6.4682870370370371E-4</v>
      </c>
      <c r="X31" s="150">
        <v>7.2792824074074068E-4</v>
      </c>
      <c r="Y31" s="150">
        <v>8.0989583333333337E-4</v>
      </c>
      <c r="Z31" s="150">
        <v>8.9033564814814824E-4</v>
      </c>
      <c r="AA31" s="150">
        <v>9.7052083333333333E-4</v>
      </c>
      <c r="AB31" s="150">
        <v>1.0508101851851852E-3</v>
      </c>
      <c r="AC31" s="150">
        <v>1.1325925925925926E-3</v>
      </c>
      <c r="AD31" s="150">
        <v>1.2128240740740741E-3</v>
      </c>
      <c r="AE31" s="150">
        <v>1.2928587962962963E-3</v>
      </c>
      <c r="AF31" s="150">
        <v>1.3729398148148149E-3</v>
      </c>
      <c r="AG31" s="150">
        <v>1.4524652777777776E-3</v>
      </c>
      <c r="AH31" s="150">
        <v>1.5325810185185188E-3</v>
      </c>
      <c r="AI31" s="150">
        <v>1.6132060185185184E-3</v>
      </c>
      <c r="AJ31" s="150">
        <v>1.6928587962962965E-3</v>
      </c>
      <c r="AK31" s="150">
        <v>1.7740972222222223E-3</v>
      </c>
      <c r="AL31" s="150">
        <v>1.8540277777777776E-3</v>
      </c>
      <c r="AM31" s="150">
        <v>1.9336574074074076E-3</v>
      </c>
      <c r="AN31" s="150">
        <v>2.0150925925925926E-3</v>
      </c>
      <c r="AO31" s="150">
        <v>2.0951504629629632E-3</v>
      </c>
      <c r="AP31" s="150">
        <v>2.1761689814814816E-3</v>
      </c>
      <c r="AQ31" s="150">
        <v>2.259259259259259E-3</v>
      </c>
      <c r="AR31" s="150">
        <v>2.3394328703703706E-3</v>
      </c>
      <c r="AS31" s="150">
        <v>2.4189004629629625E-3</v>
      </c>
      <c r="AT31" s="150">
        <v>2.4978703703703703E-3</v>
      </c>
      <c r="AU31" s="150">
        <v>2.5762962962962961E-3</v>
      </c>
      <c r="AV31" s="150">
        <v>2.6562268518518519E-3</v>
      </c>
      <c r="AW31" s="153">
        <f t="shared" si="1"/>
        <v>62.745644842220848</v>
      </c>
      <c r="AX31" s="150">
        <f t="shared" si="2"/>
        <v>9.0925925925925967E-5</v>
      </c>
      <c r="AY31" s="150">
        <f t="shared" si="2"/>
        <v>7.9675925925925937E-5</v>
      </c>
      <c r="AZ31" s="150">
        <f t="shared" si="3"/>
        <v>7.983796296296287E-5</v>
      </c>
      <c r="BA31" s="150">
        <f t="shared" si="4"/>
        <v>8.1643518518518545E-5</v>
      </c>
      <c r="BB31" s="150">
        <f t="shared" si="5"/>
        <v>8.1469907407407435E-5</v>
      </c>
      <c r="BC31" s="150">
        <f t="shared" si="6"/>
        <v>8.0763888888888899E-5</v>
      </c>
      <c r="BD31" s="150">
        <f t="shared" si="7"/>
        <v>8.1099537037036969E-5</v>
      </c>
      <c r="BE31" s="150">
        <f t="shared" si="8"/>
        <v>8.1967592592592682E-5</v>
      </c>
      <c r="BF31" s="150">
        <f t="shared" si="9"/>
        <v>8.043981481481487E-5</v>
      </c>
      <c r="BG31" s="150">
        <f t="shared" si="10"/>
        <v>8.018518518518509E-5</v>
      </c>
      <c r="BH31" s="150">
        <f t="shared" si="11"/>
        <v>8.0289351851851897E-5</v>
      </c>
      <c r="BI31" s="150">
        <f t="shared" si="12"/>
        <v>8.1782407407407368E-5</v>
      </c>
      <c r="BJ31" s="150">
        <f t="shared" si="13"/>
        <v>8.0231481481481473E-5</v>
      </c>
      <c r="BK31" s="150">
        <f t="shared" si="14"/>
        <v>8.0034722222222226E-5</v>
      </c>
      <c r="BL31" s="150">
        <f t="shared" si="15"/>
        <v>8.0081018518518609E-5</v>
      </c>
      <c r="BM31" s="150">
        <f t="shared" si="16"/>
        <v>7.9525462962962666E-5</v>
      </c>
      <c r="BN31" s="150">
        <f t="shared" si="17"/>
        <v>8.0115740740741275E-5</v>
      </c>
      <c r="BO31" s="150">
        <f t="shared" si="18"/>
        <v>8.0624999999999534E-5</v>
      </c>
      <c r="BP31" s="150">
        <f t="shared" si="19"/>
        <v>7.9652777777778098E-5</v>
      </c>
      <c r="BQ31" s="150">
        <f t="shared" si="20"/>
        <v>8.1238425925925792E-5</v>
      </c>
      <c r="BR31" s="150">
        <f t="shared" si="21"/>
        <v>7.993055555555531E-5</v>
      </c>
      <c r="BS31" s="150">
        <f t="shared" si="22"/>
        <v>7.9629629629630015E-5</v>
      </c>
      <c r="BT31" s="150">
        <f t="shared" si="23"/>
        <v>8.1435185185185039E-5</v>
      </c>
      <c r="BU31" s="150">
        <f t="shared" si="24"/>
        <v>8.0057870370370526E-5</v>
      </c>
      <c r="BV31" s="150">
        <f t="shared" si="25"/>
        <v>8.1018518518518462E-5</v>
      </c>
      <c r="BW31" s="150">
        <f t="shared" si="26"/>
        <v>8.3090277777777416E-5</v>
      </c>
      <c r="BX31" s="150">
        <f t="shared" si="27"/>
        <v>8.0173611111111591E-5</v>
      </c>
      <c r="BY31" s="150">
        <f t="shared" si="28"/>
        <v>7.9467592592591917E-5</v>
      </c>
      <c r="BZ31" s="150">
        <f t="shared" si="29"/>
        <v>7.8969907407407808E-5</v>
      </c>
      <c r="CA31" s="150">
        <f t="shared" si="30"/>
        <v>7.8425925925925798E-5</v>
      </c>
      <c r="CB31" s="150">
        <f t="shared" si="31"/>
        <v>7.9930555555555744E-5</v>
      </c>
    </row>
    <row r="32" spans="1:80">
      <c r="A32" s="1" t="s">
        <v>19</v>
      </c>
      <c r="B32" s="1">
        <v>2022</v>
      </c>
      <c r="C32" s="2">
        <v>44846</v>
      </c>
      <c r="D32" s="1" t="s">
        <v>20</v>
      </c>
      <c r="E32" s="1" t="s">
        <v>21</v>
      </c>
      <c r="F32" s="1" t="s">
        <v>21</v>
      </c>
      <c r="G32" s="1" t="s">
        <v>483</v>
      </c>
      <c r="H32" s="1" t="s">
        <v>655</v>
      </c>
      <c r="I32" s="1" t="s">
        <v>656</v>
      </c>
      <c r="J32" s="1" t="s">
        <v>645</v>
      </c>
      <c r="K32" s="13">
        <f>(C32-VLOOKUP(G32,Riders!$A$2:$C$213,2,FALSE))/365</f>
        <v>20.605479452054794</v>
      </c>
      <c r="L32" s="13">
        <f>(C32-VLOOKUP(H32,Riders!$A$2:$C$213,2,FALSE))/365</f>
        <v>18.895890410958906</v>
      </c>
      <c r="M32" s="13">
        <f>(C32-VLOOKUP(I32,Riders!$A$2:$C$213,2,FALSE))/365</f>
        <v>30.687671232876713</v>
      </c>
      <c r="N32" s="13">
        <f>(C32-VLOOKUP(J32,Riders!$A$2:$C$213,2,FALSE))/365</f>
        <v>24.276712328767122</v>
      </c>
      <c r="O32" s="1">
        <v>5</v>
      </c>
      <c r="P32" s="1" t="s">
        <v>484</v>
      </c>
      <c r="Q32" s="150">
        <v>1.5638888888888888E-4</v>
      </c>
      <c r="R32" s="150">
        <v>2.5020833333333329E-4</v>
      </c>
      <c r="S32" s="150">
        <v>3.3557870370370377E-4</v>
      </c>
      <c r="T32" s="150">
        <v>4.1677083333333328E-4</v>
      </c>
      <c r="U32" s="150">
        <v>4.9603009259259251E-4</v>
      </c>
      <c r="V32" s="150">
        <v>5.7626157407407409E-4</v>
      </c>
      <c r="W32" s="150">
        <v>6.5472222222222223E-4</v>
      </c>
      <c r="X32" s="150">
        <v>7.3375000000000003E-4</v>
      </c>
      <c r="Y32" s="150">
        <v>8.1230324074074072E-4</v>
      </c>
      <c r="Z32" s="150">
        <v>8.9233796296296294E-4</v>
      </c>
      <c r="AA32" s="150">
        <v>9.7202546296296306E-4</v>
      </c>
      <c r="AB32" s="150">
        <v>1.0521527777777777E-3</v>
      </c>
      <c r="AC32" s="150">
        <v>1.1327662037037038E-3</v>
      </c>
      <c r="AD32" s="150">
        <v>1.2153356481481483E-3</v>
      </c>
      <c r="AE32" s="150">
        <v>1.2967013888888887E-3</v>
      </c>
      <c r="AF32" s="150">
        <v>1.3775115740740742E-3</v>
      </c>
      <c r="AG32" s="150">
        <v>1.4581134259259259E-3</v>
      </c>
      <c r="AH32" s="150">
        <v>1.5395833333333336E-3</v>
      </c>
      <c r="AI32" s="150">
        <v>1.6191898148148148E-3</v>
      </c>
      <c r="AJ32" s="150">
        <v>1.6996527777777776E-3</v>
      </c>
      <c r="AK32" s="150">
        <v>1.781851851851852E-3</v>
      </c>
      <c r="AL32" s="150">
        <v>1.8623032407407408E-3</v>
      </c>
      <c r="AM32" s="150">
        <v>1.9428472222222223E-3</v>
      </c>
      <c r="AN32" s="150">
        <v>2.0231018518518519E-3</v>
      </c>
      <c r="AO32" s="150">
        <v>2.1043402777777779E-3</v>
      </c>
      <c r="AP32" s="150">
        <v>2.1847685185185186E-3</v>
      </c>
      <c r="AQ32" s="150">
        <v>2.2666898148148147E-3</v>
      </c>
      <c r="AR32" s="150">
        <v>2.3464583333333332E-3</v>
      </c>
      <c r="AS32" s="150">
        <v>2.4251967592592593E-3</v>
      </c>
      <c r="AT32" s="150">
        <v>2.5027662037037037E-3</v>
      </c>
      <c r="AU32" s="150">
        <v>2.5797685185185186E-3</v>
      </c>
      <c r="AV32" s="150">
        <v>2.6578587962962958E-3</v>
      </c>
      <c r="AW32" s="153">
        <f t="shared" si="1"/>
        <v>62.707118564355369</v>
      </c>
      <c r="AX32" s="150">
        <f t="shared" si="2"/>
        <v>9.3819444444444413E-5</v>
      </c>
      <c r="AY32" s="150">
        <f t="shared" si="2"/>
        <v>8.5370370370370472E-5</v>
      </c>
      <c r="AZ32" s="150">
        <f t="shared" si="3"/>
        <v>8.1192129629629518E-5</v>
      </c>
      <c r="BA32" s="150">
        <f t="shared" si="4"/>
        <v>7.9259259259259224E-5</v>
      </c>
      <c r="BB32" s="150">
        <f t="shared" si="5"/>
        <v>8.0231481481481581E-5</v>
      </c>
      <c r="BC32" s="150">
        <f t="shared" si="6"/>
        <v>7.846064814814814E-5</v>
      </c>
      <c r="BD32" s="150">
        <f t="shared" si="7"/>
        <v>7.9027777777777798E-5</v>
      </c>
      <c r="BE32" s="150">
        <f t="shared" si="8"/>
        <v>7.8553240740740688E-5</v>
      </c>
      <c r="BF32" s="150">
        <f t="shared" si="9"/>
        <v>8.0034722222222226E-5</v>
      </c>
      <c r="BG32" s="150">
        <f t="shared" si="10"/>
        <v>7.9687500000000114E-5</v>
      </c>
      <c r="BH32" s="150">
        <f t="shared" si="11"/>
        <v>8.0127314814814666E-5</v>
      </c>
      <c r="BI32" s="150">
        <f t="shared" si="12"/>
        <v>8.0613425925926034E-5</v>
      </c>
      <c r="BJ32" s="150">
        <f t="shared" si="13"/>
        <v>8.2569444444444574E-5</v>
      </c>
      <c r="BK32" s="150">
        <f t="shared" si="14"/>
        <v>8.1365740740740357E-5</v>
      </c>
      <c r="BL32" s="150">
        <f t="shared" si="15"/>
        <v>8.0810185185185499E-5</v>
      </c>
      <c r="BM32" s="150">
        <f t="shared" si="16"/>
        <v>8.0601851851851668E-5</v>
      </c>
      <c r="BN32" s="150">
        <f t="shared" si="17"/>
        <v>8.1469907407407706E-5</v>
      </c>
      <c r="BO32" s="150">
        <f t="shared" si="18"/>
        <v>7.9606481481481282E-5</v>
      </c>
      <c r="BP32" s="150">
        <f t="shared" si="19"/>
        <v>8.0462962962962736E-5</v>
      </c>
      <c r="BQ32" s="150">
        <f t="shared" si="20"/>
        <v>8.2199074074074379E-5</v>
      </c>
      <c r="BR32" s="150">
        <f t="shared" si="21"/>
        <v>8.0451388888888803E-5</v>
      </c>
      <c r="BS32" s="150">
        <f t="shared" si="22"/>
        <v>8.0543981481481569E-5</v>
      </c>
      <c r="BT32" s="150">
        <f t="shared" si="23"/>
        <v>8.0254629629629556E-5</v>
      </c>
      <c r="BU32" s="150">
        <f t="shared" si="24"/>
        <v>8.1238425925926009E-5</v>
      </c>
      <c r="BV32" s="150">
        <f t="shared" si="25"/>
        <v>8.042824074074072E-5</v>
      </c>
      <c r="BW32" s="150">
        <f t="shared" si="26"/>
        <v>8.1921296296296083E-5</v>
      </c>
      <c r="BX32" s="150">
        <f t="shared" si="27"/>
        <v>7.9768518518518513E-5</v>
      </c>
      <c r="BY32" s="150">
        <f t="shared" si="28"/>
        <v>7.8738425925926111E-5</v>
      </c>
      <c r="BZ32" s="150">
        <f t="shared" si="29"/>
        <v>7.7569444444444344E-5</v>
      </c>
      <c r="CA32" s="150">
        <f t="shared" si="30"/>
        <v>7.7002314814814902E-5</v>
      </c>
      <c r="CB32" s="150">
        <f t="shared" si="31"/>
        <v>7.8090277777777186E-5</v>
      </c>
    </row>
    <row r="33" spans="1:80">
      <c r="A33" s="1" t="s">
        <v>19</v>
      </c>
      <c r="B33" s="1">
        <v>2022</v>
      </c>
      <c r="C33" s="2">
        <v>44846</v>
      </c>
      <c r="D33" s="1" t="s">
        <v>20</v>
      </c>
      <c r="E33" s="1" t="s">
        <v>21</v>
      </c>
      <c r="F33" s="1" t="s">
        <v>21</v>
      </c>
      <c r="G33" s="1" t="s">
        <v>506</v>
      </c>
      <c r="H33" s="1" t="s">
        <v>601</v>
      </c>
      <c r="I33" s="1" t="s">
        <v>489</v>
      </c>
      <c r="J33" s="1" t="s">
        <v>602</v>
      </c>
      <c r="K33" s="13" t="e">
        <f>(C33-VLOOKUP(G33,Riders!$A$2:$C$213,2,FALSE))/365</f>
        <v>#N/A</v>
      </c>
      <c r="L33" s="13" t="e">
        <f>(C33-VLOOKUP(H33,Riders!$A$2:$C$213,2,FALSE))/365</f>
        <v>#N/A</v>
      </c>
      <c r="M33" s="13" t="e">
        <f>(C33-VLOOKUP(I33,Riders!$A$2:$C$213,2,FALSE))/365</f>
        <v>#N/A</v>
      </c>
      <c r="N33" s="13" t="e">
        <f>(C33-VLOOKUP(J33,Riders!$A$2:$C$213,2,FALSE))/365</f>
        <v>#N/A</v>
      </c>
      <c r="O33" s="1">
        <v>6</v>
      </c>
      <c r="P33" s="1" t="s">
        <v>102</v>
      </c>
      <c r="Q33" s="150">
        <v>1.5679398148148147E-4</v>
      </c>
      <c r="R33" s="150">
        <v>2.4736111111111112E-4</v>
      </c>
      <c r="S33" s="150">
        <v>3.3098379629629629E-4</v>
      </c>
      <c r="T33" s="150">
        <v>4.1270833333333334E-4</v>
      </c>
      <c r="U33" s="150">
        <v>4.9377314814814813E-4</v>
      </c>
      <c r="V33" s="150">
        <v>5.7569444444444454E-4</v>
      </c>
      <c r="W33" s="150">
        <v>6.5611111111111122E-4</v>
      </c>
      <c r="X33" s="150">
        <v>7.3682870370370363E-4</v>
      </c>
      <c r="Y33" s="150">
        <v>8.1846064814814813E-4</v>
      </c>
      <c r="Z33" s="150">
        <v>8.9910879629629629E-4</v>
      </c>
      <c r="AA33" s="150">
        <v>9.7961805555555541E-4</v>
      </c>
      <c r="AB33" s="150">
        <v>1.0599189814814813E-3</v>
      </c>
      <c r="AC33" s="150">
        <v>1.1409953703703703E-3</v>
      </c>
      <c r="AD33" s="150">
        <v>1.2202314814814816E-3</v>
      </c>
      <c r="AE33" s="150">
        <v>1.2990740740740742E-3</v>
      </c>
      <c r="AF33" s="150">
        <v>1.3771412037037036E-3</v>
      </c>
      <c r="AG33" s="150">
        <v>1.457083333333333E-3</v>
      </c>
      <c r="AH33" s="150">
        <v>1.5387615740740741E-3</v>
      </c>
      <c r="AI33" s="150">
        <v>1.6188888888888887E-3</v>
      </c>
      <c r="AJ33" s="150">
        <v>1.6993171296296296E-3</v>
      </c>
      <c r="AK33" s="150">
        <v>1.7798611111111112E-3</v>
      </c>
      <c r="AL33" s="150">
        <v>1.8604282407407406E-3</v>
      </c>
      <c r="AM33" s="150">
        <v>1.9422453703703702E-3</v>
      </c>
      <c r="AN33" s="150">
        <v>2.0230092592592591E-3</v>
      </c>
      <c r="AO33" s="150">
        <v>2.1036805555555557E-3</v>
      </c>
      <c r="AP33" s="150">
        <v>2.1845833333333331E-3</v>
      </c>
      <c r="AQ33" s="150">
        <v>2.2657986111111112E-3</v>
      </c>
      <c r="AR33" s="150">
        <v>2.348310185185185E-3</v>
      </c>
      <c r="AS33" s="150">
        <v>2.4276504629629631E-3</v>
      </c>
      <c r="AT33" s="150">
        <v>2.5063194444444443E-3</v>
      </c>
      <c r="AU33" s="150">
        <v>2.5852777777777779E-3</v>
      </c>
      <c r="AV33" s="150">
        <v>2.6660185185185185E-3</v>
      </c>
      <c r="AW33" s="153">
        <f t="shared" si="1"/>
        <v>62.515194665370053</v>
      </c>
      <c r="AX33" s="150">
        <f t="shared" si="2"/>
        <v>9.0567129629629651E-5</v>
      </c>
      <c r="AY33" s="150">
        <f t="shared" si="2"/>
        <v>8.3622685185185167E-5</v>
      </c>
      <c r="AZ33" s="150">
        <f t="shared" si="3"/>
        <v>8.1724537037037052E-5</v>
      </c>
      <c r="BA33" s="150">
        <f t="shared" si="4"/>
        <v>8.1064814814814791E-5</v>
      </c>
      <c r="BB33" s="150">
        <f t="shared" si="5"/>
        <v>8.1921296296296408E-5</v>
      </c>
      <c r="BC33" s="150">
        <f t="shared" si="6"/>
        <v>8.0416666666666679E-5</v>
      </c>
      <c r="BD33" s="150">
        <f t="shared" si="7"/>
        <v>8.0717592592592408E-5</v>
      </c>
      <c r="BE33" s="150">
        <f t="shared" si="8"/>
        <v>8.1631944444444503E-5</v>
      </c>
      <c r="BF33" s="150">
        <f t="shared" si="9"/>
        <v>8.0648148148148159E-5</v>
      </c>
      <c r="BG33" s="150">
        <f t="shared" si="10"/>
        <v>8.0509259259259119E-5</v>
      </c>
      <c r="BH33" s="150">
        <f t="shared" si="11"/>
        <v>8.0300925925925939E-5</v>
      </c>
      <c r="BI33" s="150">
        <f t="shared" si="12"/>
        <v>8.1076388888888995E-5</v>
      </c>
      <c r="BJ33" s="150">
        <f t="shared" si="13"/>
        <v>7.9236111111111304E-5</v>
      </c>
      <c r="BK33" s="150">
        <f t="shared" si="14"/>
        <v>7.8842592592592593E-5</v>
      </c>
      <c r="BL33" s="150">
        <f t="shared" si="15"/>
        <v>7.806712962962932E-5</v>
      </c>
      <c r="BM33" s="150">
        <f t="shared" si="16"/>
        <v>7.994212962962946E-5</v>
      </c>
      <c r="BN33" s="150">
        <f t="shared" si="17"/>
        <v>8.1678240740741103E-5</v>
      </c>
      <c r="BO33" s="150">
        <f t="shared" si="18"/>
        <v>8.0127314814814558E-5</v>
      </c>
      <c r="BP33" s="150">
        <f t="shared" si="19"/>
        <v>8.0428240740740937E-5</v>
      </c>
      <c r="BQ33" s="150">
        <f t="shared" si="20"/>
        <v>8.0543981481481569E-5</v>
      </c>
      <c r="BR33" s="150">
        <f t="shared" si="21"/>
        <v>8.0567129629629435E-5</v>
      </c>
      <c r="BS33" s="150">
        <f t="shared" si="22"/>
        <v>8.1817129629629601E-5</v>
      </c>
      <c r="BT33" s="150">
        <f t="shared" si="23"/>
        <v>8.0763888888888899E-5</v>
      </c>
      <c r="BU33" s="150">
        <f t="shared" si="24"/>
        <v>8.0671296296296567E-5</v>
      </c>
      <c r="BV33" s="150">
        <f t="shared" si="25"/>
        <v>8.0902777777777397E-5</v>
      </c>
      <c r="BW33" s="150">
        <f t="shared" si="26"/>
        <v>8.1215277777778143E-5</v>
      </c>
      <c r="BX33" s="150">
        <f t="shared" si="27"/>
        <v>8.2511574074073824E-5</v>
      </c>
      <c r="BY33" s="150">
        <f t="shared" si="28"/>
        <v>7.9340277777778002E-5</v>
      </c>
      <c r="BZ33" s="150">
        <f t="shared" si="29"/>
        <v>7.8668981481481211E-5</v>
      </c>
      <c r="CA33" s="150">
        <f t="shared" si="30"/>
        <v>7.8958333333333658E-5</v>
      </c>
      <c r="CB33" s="150">
        <f t="shared" si="31"/>
        <v>8.0740740740740599E-5</v>
      </c>
    </row>
    <row r="34" spans="1:80">
      <c r="A34" s="1" t="s">
        <v>19</v>
      </c>
      <c r="B34" s="1">
        <v>2022</v>
      </c>
      <c r="C34" s="2">
        <v>44846</v>
      </c>
      <c r="D34" s="1" t="s">
        <v>20</v>
      </c>
      <c r="E34" s="1" t="s">
        <v>21</v>
      </c>
      <c r="F34" s="1" t="s">
        <v>21</v>
      </c>
      <c r="G34" s="1" t="s">
        <v>598</v>
      </c>
      <c r="H34" s="1" t="s">
        <v>510</v>
      </c>
      <c r="I34" s="1" t="s">
        <v>516</v>
      </c>
      <c r="J34" s="1" t="s">
        <v>513</v>
      </c>
      <c r="K34" s="13">
        <f>(C34-VLOOKUP(G34,Riders!$A$2:$C$213,2,FALSE))/365</f>
        <v>32.090410958904108</v>
      </c>
      <c r="L34" s="13">
        <f>(C34-VLOOKUP(H34,Riders!$A$2:$C$213,2,FALSE))/365</f>
        <v>21.791780821917808</v>
      </c>
      <c r="M34" s="13">
        <f>(C34-VLOOKUP(I34,Riders!$A$2:$C$213,2,FALSE))/365</f>
        <v>20.873972602739727</v>
      </c>
      <c r="N34" s="13" t="e">
        <f>(C34-VLOOKUP(J34,Riders!$A$2:$C$213,2,FALSE))/365</f>
        <v>#N/A</v>
      </c>
      <c r="O34" s="1">
        <v>7</v>
      </c>
      <c r="P34" s="1" t="s">
        <v>29</v>
      </c>
      <c r="Q34" s="150">
        <v>1.5578703703703704E-4</v>
      </c>
      <c r="R34" s="150">
        <v>2.4651620370370371E-4</v>
      </c>
      <c r="S34" s="150">
        <v>3.3074074074074077E-4</v>
      </c>
      <c r="T34" s="150">
        <v>4.1353009259259256E-4</v>
      </c>
      <c r="U34" s="150">
        <v>4.9656249999999993E-4</v>
      </c>
      <c r="V34" s="150">
        <v>5.7747685185185191E-4</v>
      </c>
      <c r="W34" s="150">
        <v>6.5809027777777784E-4</v>
      </c>
      <c r="X34" s="150">
        <v>7.385300925925926E-4</v>
      </c>
      <c r="Y34" s="150">
        <v>8.2009259259259264E-4</v>
      </c>
      <c r="Z34" s="150">
        <v>8.9996527777777774E-4</v>
      </c>
      <c r="AA34" s="150">
        <v>9.8001157407407412E-4</v>
      </c>
      <c r="AB34" s="150">
        <v>1.0605324074074074E-3</v>
      </c>
      <c r="AC34" s="150">
        <v>1.1421180555555555E-3</v>
      </c>
      <c r="AD34" s="150">
        <v>1.2226157407407407E-3</v>
      </c>
      <c r="AE34" s="150">
        <v>1.3028935185185185E-3</v>
      </c>
      <c r="AF34" s="150">
        <v>1.3838657407407408E-3</v>
      </c>
      <c r="AG34" s="150">
        <v>1.466226851851852E-3</v>
      </c>
      <c r="AH34" s="150">
        <v>1.5456712962962961E-3</v>
      </c>
      <c r="AI34" s="150">
        <v>1.6253125E-3</v>
      </c>
      <c r="AJ34" s="150">
        <v>1.7060648148148148E-3</v>
      </c>
      <c r="AK34" s="150">
        <v>1.7858333333333335E-3</v>
      </c>
      <c r="AL34" s="150">
        <v>1.8666087962962965E-3</v>
      </c>
      <c r="AM34" s="150">
        <v>1.948159722222222E-3</v>
      </c>
      <c r="AN34" s="150">
        <v>2.0319907407407409E-3</v>
      </c>
      <c r="AO34" s="150">
        <v>2.1138310185185184E-3</v>
      </c>
      <c r="AP34" s="150">
        <v>2.1955555555555556E-3</v>
      </c>
      <c r="AQ34" s="150">
        <v>2.277175925925926E-3</v>
      </c>
      <c r="AR34" s="150">
        <v>2.3599074074074074E-3</v>
      </c>
      <c r="AS34" s="150">
        <v>2.4416435185185183E-3</v>
      </c>
      <c r="AT34" s="150">
        <v>2.5234606481481484E-3</v>
      </c>
      <c r="AU34" s="150">
        <v>2.606099537037037E-3</v>
      </c>
      <c r="AV34" s="150">
        <v>2.6890277777777776E-3</v>
      </c>
      <c r="AW34" s="153">
        <f t="shared" si="1"/>
        <v>61.980269614172826</v>
      </c>
      <c r="AX34" s="150">
        <f t="shared" si="2"/>
        <v>9.0729166666666665E-5</v>
      </c>
      <c r="AY34" s="150">
        <f t="shared" si="2"/>
        <v>8.4224537037037059E-5</v>
      </c>
      <c r="AZ34" s="150">
        <f t="shared" si="3"/>
        <v>8.2789351851851795E-5</v>
      </c>
      <c r="BA34" s="150">
        <f t="shared" si="4"/>
        <v>8.3032407407407371E-5</v>
      </c>
      <c r="BB34" s="150">
        <f t="shared" si="5"/>
        <v>8.091435185185198E-5</v>
      </c>
      <c r="BC34" s="150">
        <f t="shared" si="6"/>
        <v>8.0613425925925926E-5</v>
      </c>
      <c r="BD34" s="150">
        <f t="shared" si="7"/>
        <v>8.0439814814814762E-5</v>
      </c>
      <c r="BE34" s="150">
        <f t="shared" si="8"/>
        <v>8.1562500000000038E-5</v>
      </c>
      <c r="BF34" s="150">
        <f t="shared" si="9"/>
        <v>7.9872685185185103E-5</v>
      </c>
      <c r="BG34" s="150">
        <f t="shared" si="10"/>
        <v>8.0046296296296376E-5</v>
      </c>
      <c r="BH34" s="150">
        <f t="shared" si="11"/>
        <v>8.0520833333333269E-5</v>
      </c>
      <c r="BI34" s="150">
        <f t="shared" si="12"/>
        <v>8.1585648148148121E-5</v>
      </c>
      <c r="BJ34" s="150">
        <f t="shared" si="13"/>
        <v>8.0497685185185186E-5</v>
      </c>
      <c r="BK34" s="150">
        <f t="shared" si="14"/>
        <v>8.0277777777777856E-5</v>
      </c>
      <c r="BL34" s="150">
        <f t="shared" si="15"/>
        <v>8.0972222222222296E-5</v>
      </c>
      <c r="BM34" s="150">
        <f t="shared" si="16"/>
        <v>8.2361111111111177E-5</v>
      </c>
      <c r="BN34" s="150">
        <f t="shared" si="17"/>
        <v>7.944444444444405E-5</v>
      </c>
      <c r="BO34" s="150">
        <f t="shared" si="18"/>
        <v>7.9641203703703948E-5</v>
      </c>
      <c r="BP34" s="150">
        <f t="shared" si="19"/>
        <v>8.0752314814814749E-5</v>
      </c>
      <c r="BQ34" s="150">
        <f t="shared" si="20"/>
        <v>7.976851851851873E-5</v>
      </c>
      <c r="BR34" s="150">
        <f t="shared" si="21"/>
        <v>8.0775462962963049E-5</v>
      </c>
      <c r="BS34" s="150">
        <f t="shared" si="22"/>
        <v>8.1550925925925454E-5</v>
      </c>
      <c r="BT34" s="150">
        <f t="shared" si="23"/>
        <v>8.3831018518518889E-5</v>
      </c>
      <c r="BU34" s="150">
        <f t="shared" si="24"/>
        <v>8.1840277777777467E-5</v>
      </c>
      <c r="BV34" s="150">
        <f t="shared" si="25"/>
        <v>8.1724537037037269E-5</v>
      </c>
      <c r="BW34" s="150">
        <f t="shared" si="26"/>
        <v>8.1620370370370354E-5</v>
      </c>
      <c r="BX34" s="150">
        <f t="shared" si="27"/>
        <v>8.2731481481481371E-5</v>
      </c>
      <c r="BY34" s="150">
        <f t="shared" si="28"/>
        <v>8.1736111111110985E-5</v>
      </c>
      <c r="BZ34" s="150">
        <f t="shared" si="29"/>
        <v>8.1817129629630034E-5</v>
      </c>
      <c r="CA34" s="150">
        <f t="shared" si="30"/>
        <v>8.2638888888888606E-5</v>
      </c>
      <c r="CB34" s="150">
        <f t="shared" si="31"/>
        <v>8.2928240740740618E-5</v>
      </c>
    </row>
    <row r="35" spans="1:80">
      <c r="A35" s="1" t="s">
        <v>19</v>
      </c>
      <c r="B35" s="1">
        <v>2022</v>
      </c>
      <c r="C35" s="2">
        <v>44846</v>
      </c>
      <c r="D35" s="1" t="s">
        <v>20</v>
      </c>
      <c r="E35" s="1" t="s">
        <v>21</v>
      </c>
      <c r="F35" s="1" t="s">
        <v>21</v>
      </c>
      <c r="G35" s="1" t="s">
        <v>643</v>
      </c>
      <c r="H35" s="1" t="s">
        <v>657</v>
      </c>
      <c r="I35" s="1" t="s">
        <v>658</v>
      </c>
      <c r="J35" s="1" t="s">
        <v>659</v>
      </c>
      <c r="K35" s="13">
        <f>(C35-VLOOKUP(G35,Riders!$A$2:$C$213,2,FALSE))/365</f>
        <v>22.30958904109589</v>
      </c>
      <c r="L35" s="13" t="e">
        <f>(C35-VLOOKUP(H35,Riders!$A$2:$C$213,2,FALSE))/365</f>
        <v>#N/A</v>
      </c>
      <c r="M35" s="13">
        <f>(C35-VLOOKUP(I35,Riders!$A$2:$C$213,2,FALSE))/365</f>
        <v>20.717808219178082</v>
      </c>
      <c r="N35" s="13">
        <f>(C35-VLOOKUP(J35,Riders!$A$2:$C$213,2,FALSE))/365</f>
        <v>20.219178082191782</v>
      </c>
      <c r="O35" s="1">
        <v>8</v>
      </c>
      <c r="P35" s="1" t="s">
        <v>78</v>
      </c>
      <c r="Q35" s="150">
        <v>1.5298611111111109E-4</v>
      </c>
      <c r="R35" s="150">
        <v>2.4221064814814816E-4</v>
      </c>
      <c r="S35" s="150">
        <v>3.2563657407407411E-4</v>
      </c>
      <c r="T35" s="150">
        <v>4.0731481481481483E-4</v>
      </c>
      <c r="U35" s="150">
        <v>4.8905092592592587E-4</v>
      </c>
      <c r="V35" s="150">
        <v>5.6973379629629637E-4</v>
      </c>
      <c r="W35" s="150">
        <v>6.5015046296296294E-4</v>
      </c>
      <c r="X35" s="150">
        <v>7.324305555555555E-4</v>
      </c>
      <c r="Y35" s="150">
        <v>8.1182870370370382E-4</v>
      </c>
      <c r="Z35" s="150">
        <v>8.9166666666666658E-4</v>
      </c>
      <c r="AA35" s="150">
        <v>9.7337962962962959E-4</v>
      </c>
      <c r="AB35" s="150">
        <v>1.0534953703703704E-3</v>
      </c>
      <c r="AC35" s="150">
        <v>1.1337847222222222E-3</v>
      </c>
      <c r="AD35" s="150">
        <v>1.2145023148148147E-3</v>
      </c>
      <c r="AE35" s="150">
        <v>1.2951620370370372E-3</v>
      </c>
      <c r="AF35" s="150">
        <v>1.3764814814814813E-3</v>
      </c>
      <c r="AG35" s="150">
        <v>1.458611111111111E-3</v>
      </c>
      <c r="AH35" s="150">
        <v>1.5394791666666666E-3</v>
      </c>
      <c r="AI35" s="150">
        <v>1.6200810185185187E-3</v>
      </c>
      <c r="AJ35" s="150">
        <v>1.7021064814814813E-3</v>
      </c>
      <c r="AK35" s="150">
        <v>1.785636574074074E-3</v>
      </c>
      <c r="AL35" s="150">
        <v>1.867534722222222E-3</v>
      </c>
      <c r="AM35" s="150">
        <v>1.9489467592592594E-3</v>
      </c>
      <c r="AN35" s="150">
        <v>2.0303009259259258E-3</v>
      </c>
      <c r="AO35" s="150">
        <v>2.1129861111111111E-3</v>
      </c>
      <c r="AP35" s="150">
        <v>2.19375E-3</v>
      </c>
      <c r="AQ35" s="150">
        <v>2.2747569444444447E-3</v>
      </c>
      <c r="AR35" s="150">
        <v>2.3583217592592592E-3</v>
      </c>
      <c r="AS35" s="150">
        <v>2.4398726851851851E-3</v>
      </c>
      <c r="AT35" s="150">
        <v>2.5220833333333332E-3</v>
      </c>
      <c r="AU35" s="150">
        <v>2.6052893518518517E-3</v>
      </c>
      <c r="AV35" s="150">
        <v>2.6907407407407405E-3</v>
      </c>
      <c r="AW35" s="153">
        <f t="shared" si="1"/>
        <v>61.940812112869928</v>
      </c>
      <c r="AX35" s="150">
        <f t="shared" si="2"/>
        <v>8.9224537037037072E-5</v>
      </c>
      <c r="AY35" s="150">
        <f t="shared" si="2"/>
        <v>8.3425925925925947E-5</v>
      </c>
      <c r="AZ35" s="150">
        <f t="shared" si="3"/>
        <v>8.1678240740740724E-5</v>
      </c>
      <c r="BA35" s="150">
        <f t="shared" si="4"/>
        <v>8.1736111111111039E-5</v>
      </c>
      <c r="BB35" s="150">
        <f t="shared" si="5"/>
        <v>8.06828703703705E-5</v>
      </c>
      <c r="BC35" s="150">
        <f t="shared" si="6"/>
        <v>8.041666666666657E-5</v>
      </c>
      <c r="BD35" s="150">
        <f t="shared" si="7"/>
        <v>8.2280092592592561E-5</v>
      </c>
      <c r="BE35" s="150">
        <f t="shared" si="8"/>
        <v>7.9398148148148318E-5</v>
      </c>
      <c r="BF35" s="150">
        <f t="shared" si="9"/>
        <v>7.9837962962962762E-5</v>
      </c>
      <c r="BG35" s="150">
        <f t="shared" si="10"/>
        <v>8.1712962962963011E-5</v>
      </c>
      <c r="BH35" s="150">
        <f t="shared" si="11"/>
        <v>8.0115740740740841E-5</v>
      </c>
      <c r="BI35" s="150">
        <f t="shared" si="12"/>
        <v>8.0289351851851789E-5</v>
      </c>
      <c r="BJ35" s="150">
        <f t="shared" si="13"/>
        <v>8.0717592592592516E-5</v>
      </c>
      <c r="BK35" s="150">
        <f t="shared" si="14"/>
        <v>8.0659722222222417E-5</v>
      </c>
      <c r="BL35" s="150">
        <f t="shared" si="15"/>
        <v>8.1319444444444191E-5</v>
      </c>
      <c r="BM35" s="150">
        <f t="shared" si="16"/>
        <v>8.2129629629629696E-5</v>
      </c>
      <c r="BN35" s="150">
        <f t="shared" si="17"/>
        <v>8.0868055555555598E-5</v>
      </c>
      <c r="BO35" s="150">
        <f t="shared" si="18"/>
        <v>8.0601851851852101E-5</v>
      </c>
      <c r="BP35" s="150">
        <f t="shared" si="19"/>
        <v>8.2025462962962564E-5</v>
      </c>
      <c r="BQ35" s="150">
        <f t="shared" si="20"/>
        <v>8.3530092592592727E-5</v>
      </c>
      <c r="BR35" s="150">
        <f t="shared" si="21"/>
        <v>8.1898148148148E-5</v>
      </c>
      <c r="BS35" s="150">
        <f t="shared" si="22"/>
        <v>8.141203703703739E-5</v>
      </c>
      <c r="BT35" s="150">
        <f t="shared" si="23"/>
        <v>8.1354166666666424E-5</v>
      </c>
      <c r="BU35" s="150">
        <f t="shared" si="24"/>
        <v>8.2685185185185205E-5</v>
      </c>
      <c r="BV35" s="150">
        <f t="shared" si="25"/>
        <v>8.0763888888888899E-5</v>
      </c>
      <c r="BW35" s="150">
        <f t="shared" si="26"/>
        <v>8.1006944444444746E-5</v>
      </c>
      <c r="BX35" s="150">
        <f t="shared" si="27"/>
        <v>8.3564814814814526E-5</v>
      </c>
      <c r="BY35" s="150">
        <f t="shared" si="28"/>
        <v>8.1550925925925888E-5</v>
      </c>
      <c r="BZ35" s="150">
        <f t="shared" si="29"/>
        <v>8.2210648148148095E-5</v>
      </c>
      <c r="CA35" s="150">
        <f t="shared" si="30"/>
        <v>8.3206018518518481E-5</v>
      </c>
      <c r="CB35" s="150">
        <f t="shared" si="31"/>
        <v>8.5451388888888816E-5</v>
      </c>
    </row>
    <row r="36" spans="1:80">
      <c r="A36" s="1" t="s">
        <v>19</v>
      </c>
      <c r="B36" s="1">
        <v>2022</v>
      </c>
      <c r="C36" s="2">
        <v>44846</v>
      </c>
      <c r="D36" s="1" t="s">
        <v>20</v>
      </c>
      <c r="E36" s="1" t="s">
        <v>21</v>
      </c>
      <c r="F36" s="1" t="s">
        <v>21</v>
      </c>
      <c r="G36" s="1" t="s">
        <v>595</v>
      </c>
      <c r="H36" s="1" t="s">
        <v>596</v>
      </c>
      <c r="I36" s="1" t="s">
        <v>660</v>
      </c>
      <c r="J36" s="1" t="s">
        <v>509</v>
      </c>
      <c r="K36" s="13">
        <f>(C36-VLOOKUP(G36,Riders!$A$2:$C$213,2,FALSE))/365</f>
        <v>24.673972602739727</v>
      </c>
      <c r="L36" s="13">
        <f>(C36-VLOOKUP(H36,Riders!$A$2:$C$213,2,FALSE))/365</f>
        <v>33.372602739726027</v>
      </c>
      <c r="M36" s="13" t="e">
        <f>(C36-VLOOKUP(I36,Riders!$A$2:$C$213,2,FALSE))/365</f>
        <v>#N/A</v>
      </c>
      <c r="N36" s="13" t="e">
        <f>(C36-VLOOKUP(J36,Riders!$A$2:$C$213,2,FALSE))/365</f>
        <v>#N/A</v>
      </c>
      <c r="O36" s="1">
        <v>9</v>
      </c>
      <c r="P36" s="1" t="s">
        <v>31</v>
      </c>
      <c r="Q36" s="150">
        <v>1.5413194444444445E-4</v>
      </c>
      <c r="R36" s="150">
        <v>2.4331018518518517E-4</v>
      </c>
      <c r="S36" s="150">
        <v>3.2508101851851855E-4</v>
      </c>
      <c r="T36" s="150">
        <v>4.0440972222222224E-4</v>
      </c>
      <c r="U36" s="150">
        <v>4.8471064814814812E-4</v>
      </c>
      <c r="V36" s="150">
        <v>5.643518518518518E-4</v>
      </c>
      <c r="W36" s="150">
        <v>6.4453703703703711E-4</v>
      </c>
      <c r="X36" s="150">
        <v>7.2596064814814821E-4</v>
      </c>
      <c r="Y36" s="150">
        <v>8.0842592592592598E-4</v>
      </c>
      <c r="Z36" s="150">
        <v>8.8998842592592591E-4</v>
      </c>
      <c r="AA36" s="150">
        <v>9.7118055555555553E-4</v>
      </c>
      <c r="AB36" s="150">
        <v>1.0543055555555555E-3</v>
      </c>
      <c r="AC36" s="150">
        <v>1.1355902777777779E-3</v>
      </c>
      <c r="AD36" s="150">
        <v>1.2169097222222221E-3</v>
      </c>
      <c r="AE36" s="150">
        <v>1.2990509259259259E-3</v>
      </c>
      <c r="AF36" s="150">
        <v>1.3826041666666665E-3</v>
      </c>
      <c r="AG36" s="150">
        <v>1.4646990740740742E-3</v>
      </c>
      <c r="AH36" s="150">
        <v>1.5471527777777777E-3</v>
      </c>
      <c r="AI36" s="150">
        <v>1.6300231481481485E-3</v>
      </c>
      <c r="AJ36" s="150">
        <v>1.7132407407407409E-3</v>
      </c>
      <c r="AK36" s="150">
        <v>1.798414351851852E-3</v>
      </c>
      <c r="AL36" s="150">
        <v>1.8810416666666665E-3</v>
      </c>
      <c r="AM36" s="150">
        <v>1.963125E-3</v>
      </c>
      <c r="AN36" s="150">
        <v>2.0449652777777779E-3</v>
      </c>
      <c r="AO36" s="150">
        <v>2.1283217592592591E-3</v>
      </c>
      <c r="AP36" s="150">
        <v>2.2096759259259261E-3</v>
      </c>
      <c r="AQ36" s="150">
        <v>2.2908564814814818E-3</v>
      </c>
      <c r="AR36" s="150">
        <v>2.3738773148148148E-3</v>
      </c>
      <c r="AS36" s="150">
        <v>2.4552546296296297E-3</v>
      </c>
      <c r="AT36" s="150">
        <v>2.5368865740740738E-3</v>
      </c>
      <c r="AU36" s="150">
        <v>2.6190856481481482E-3</v>
      </c>
      <c r="AV36" s="150">
        <v>2.7024768518518517E-3</v>
      </c>
      <c r="AW36" s="153">
        <f t="shared" si="1"/>
        <v>61.67182026090606</v>
      </c>
      <c r="AX36" s="150">
        <f t="shared" si="2"/>
        <v>8.9178240740740716E-5</v>
      </c>
      <c r="AY36" s="150">
        <f t="shared" si="2"/>
        <v>8.1770833333333381E-5</v>
      </c>
      <c r="AZ36" s="150">
        <f t="shared" si="3"/>
        <v>7.932870370370369E-5</v>
      </c>
      <c r="BA36" s="150">
        <f t="shared" si="4"/>
        <v>8.0300925925925885E-5</v>
      </c>
      <c r="BB36" s="150">
        <f t="shared" si="5"/>
        <v>7.9641203703703677E-5</v>
      </c>
      <c r="BC36" s="150">
        <f t="shared" si="6"/>
        <v>8.0185185185185307E-5</v>
      </c>
      <c r="BD36" s="150">
        <f t="shared" si="7"/>
        <v>8.1423611111111106E-5</v>
      </c>
      <c r="BE36" s="150">
        <f t="shared" si="8"/>
        <v>8.2465277777777767E-5</v>
      </c>
      <c r="BF36" s="150">
        <f t="shared" si="9"/>
        <v>8.1562499999999929E-5</v>
      </c>
      <c r="BG36" s="150">
        <f t="shared" si="10"/>
        <v>8.1192129629629626E-5</v>
      </c>
      <c r="BH36" s="150">
        <f t="shared" si="11"/>
        <v>8.3124999999999974E-5</v>
      </c>
      <c r="BI36" s="150">
        <f t="shared" si="12"/>
        <v>8.1284722222222392E-5</v>
      </c>
      <c r="BJ36" s="150">
        <f t="shared" si="13"/>
        <v>8.1319444444444191E-5</v>
      </c>
      <c r="BK36" s="150">
        <f t="shared" si="14"/>
        <v>8.2141203703703846E-5</v>
      </c>
      <c r="BL36" s="150">
        <f t="shared" si="15"/>
        <v>8.3553240740740593E-5</v>
      </c>
      <c r="BM36" s="150">
        <f t="shared" si="16"/>
        <v>8.209490740740768E-5</v>
      </c>
      <c r="BN36" s="150">
        <f t="shared" si="17"/>
        <v>8.2453703703703508E-5</v>
      </c>
      <c r="BO36" s="150">
        <f t="shared" si="18"/>
        <v>8.2870370370370736E-5</v>
      </c>
      <c r="BP36" s="150">
        <f t="shared" si="19"/>
        <v>8.3217592592592414E-5</v>
      </c>
      <c r="BQ36" s="150">
        <f t="shared" si="20"/>
        <v>8.517361111111117E-5</v>
      </c>
      <c r="BR36" s="150">
        <f t="shared" si="21"/>
        <v>8.2627314814814456E-5</v>
      </c>
      <c r="BS36" s="150">
        <f t="shared" si="22"/>
        <v>8.2083333333333531E-5</v>
      </c>
      <c r="BT36" s="150">
        <f t="shared" si="23"/>
        <v>8.1840277777777901E-5</v>
      </c>
      <c r="BU36" s="150">
        <f t="shared" si="24"/>
        <v>8.3356481481481129E-5</v>
      </c>
      <c r="BV36" s="150">
        <f t="shared" si="25"/>
        <v>8.1354166666667074E-5</v>
      </c>
      <c r="BW36" s="150">
        <f t="shared" si="26"/>
        <v>8.1180555555555693E-5</v>
      </c>
      <c r="BX36" s="150">
        <f t="shared" si="27"/>
        <v>8.302083333333295E-5</v>
      </c>
      <c r="BY36" s="150">
        <f t="shared" si="28"/>
        <v>8.137731481481494E-5</v>
      </c>
      <c r="BZ36" s="150">
        <f t="shared" si="29"/>
        <v>8.163194444444407E-5</v>
      </c>
      <c r="CA36" s="150">
        <f t="shared" si="30"/>
        <v>8.2199074074074379E-5</v>
      </c>
      <c r="CB36" s="150">
        <f t="shared" si="31"/>
        <v>8.3391203703703579E-5</v>
      </c>
    </row>
    <row r="37" spans="1:80">
      <c r="A37" s="1" t="s">
        <v>19</v>
      </c>
      <c r="B37" s="1">
        <v>2022</v>
      </c>
      <c r="C37" s="2">
        <v>44846</v>
      </c>
      <c r="D37" s="1" t="s">
        <v>20</v>
      </c>
      <c r="E37" s="1" t="s">
        <v>21</v>
      </c>
      <c r="F37" s="1" t="s">
        <v>21</v>
      </c>
      <c r="G37" s="1" t="s">
        <v>508</v>
      </c>
      <c r="H37" s="1" t="s">
        <v>496</v>
      </c>
      <c r="I37" s="1" t="s">
        <v>634</v>
      </c>
      <c r="J37" s="1" t="s">
        <v>650</v>
      </c>
      <c r="K37" s="13">
        <f>(C37-VLOOKUP(G37,Riders!$A$2:$C$213,2,FALSE))/365</f>
        <v>32.065753424657537</v>
      </c>
      <c r="L37" s="13">
        <f>(C37-VLOOKUP(H37,Riders!$A$2:$C$213,2,FALSE))/365</f>
        <v>27.747945205479454</v>
      </c>
      <c r="M37" s="13">
        <f>(C37-VLOOKUP(I37,Riders!$A$2:$C$213,2,FALSE))/365</f>
        <v>23.726027397260275</v>
      </c>
      <c r="N37" s="13">
        <f>(C37-VLOOKUP(J37,Riders!$A$2:$C$213,2,FALSE))/365</f>
        <v>23.219178082191782</v>
      </c>
      <c r="O37" s="1">
        <v>10</v>
      </c>
      <c r="P37" s="1" t="s">
        <v>85</v>
      </c>
      <c r="Q37" s="150">
        <v>1.5253472222222223E-4</v>
      </c>
      <c r="R37" s="150">
        <v>2.4332175925925923E-4</v>
      </c>
      <c r="S37" s="150">
        <v>3.2693287037037039E-4</v>
      </c>
      <c r="T37" s="150">
        <v>4.1003472222222222E-4</v>
      </c>
      <c r="U37" s="150">
        <v>4.9174768518518523E-4</v>
      </c>
      <c r="V37" s="150">
        <v>5.7390046296296301E-4</v>
      </c>
      <c r="W37" s="150">
        <v>6.5694444444444437E-4</v>
      </c>
      <c r="X37" s="150">
        <v>7.3738425925925924E-4</v>
      </c>
      <c r="Y37" s="150">
        <v>8.1754629629629625E-4</v>
      </c>
      <c r="Z37" s="150">
        <v>8.9789351851851846E-4</v>
      </c>
      <c r="AA37" s="150">
        <v>9.7920138888888905E-4</v>
      </c>
      <c r="AB37" s="150">
        <v>1.0598958333333335E-3</v>
      </c>
      <c r="AC37" s="150">
        <v>1.1413078703703704E-3</v>
      </c>
      <c r="AD37" s="150">
        <v>1.2232291666666665E-3</v>
      </c>
      <c r="AE37" s="150">
        <v>1.3067476851851851E-3</v>
      </c>
      <c r="AF37" s="150">
        <v>1.3897337962962962E-3</v>
      </c>
      <c r="AG37" s="150">
        <v>1.4721990740740739E-3</v>
      </c>
      <c r="AH37" s="150">
        <v>1.554861111111111E-3</v>
      </c>
      <c r="AI37" s="150">
        <v>1.6379629629629628E-3</v>
      </c>
      <c r="AJ37" s="150">
        <v>1.7193634259259261E-3</v>
      </c>
      <c r="AK37" s="150">
        <v>1.8014583333333335E-3</v>
      </c>
      <c r="AL37" s="150">
        <v>1.8827430555555557E-3</v>
      </c>
      <c r="AM37" s="150">
        <v>1.9648495370370371E-3</v>
      </c>
      <c r="AN37" s="150">
        <v>2.0472569444444449E-3</v>
      </c>
      <c r="AO37" s="150">
        <v>2.1300000000000004E-3</v>
      </c>
      <c r="AP37" s="150">
        <v>2.2139814814814817E-3</v>
      </c>
      <c r="AQ37" s="150">
        <v>2.2950810185185188E-3</v>
      </c>
      <c r="AR37" s="150">
        <v>2.375613425925926E-3</v>
      </c>
      <c r="AS37" s="150">
        <v>2.4564814814814814E-3</v>
      </c>
      <c r="AT37" s="150">
        <v>2.5372916666666669E-3</v>
      </c>
      <c r="AU37" s="150">
        <v>2.6192824074074074E-3</v>
      </c>
      <c r="AV37" s="150">
        <v>2.7029166666666664E-3</v>
      </c>
      <c r="AW37" s="153">
        <f t="shared" si="1"/>
        <v>61.661785108678899</v>
      </c>
      <c r="AX37" s="150">
        <f t="shared" si="2"/>
        <v>9.0787037037037008E-5</v>
      </c>
      <c r="AY37" s="150">
        <f t="shared" si="2"/>
        <v>8.3611111111111153E-5</v>
      </c>
      <c r="AZ37" s="150">
        <f t="shared" si="3"/>
        <v>8.3101851851851837E-5</v>
      </c>
      <c r="BA37" s="150">
        <f t="shared" si="4"/>
        <v>8.1712962962963011E-5</v>
      </c>
      <c r="BB37" s="150">
        <f t="shared" si="5"/>
        <v>8.2152777777777779E-5</v>
      </c>
      <c r="BC37" s="150">
        <f t="shared" si="6"/>
        <v>8.3043981481481358E-5</v>
      </c>
      <c r="BD37" s="150">
        <f t="shared" si="7"/>
        <v>8.043981481481487E-5</v>
      </c>
      <c r="BE37" s="150">
        <f t="shared" si="8"/>
        <v>8.0162037037037007E-5</v>
      </c>
      <c r="BF37" s="150">
        <f t="shared" si="9"/>
        <v>8.0347222222222213E-5</v>
      </c>
      <c r="BG37" s="150">
        <f t="shared" si="10"/>
        <v>8.1307870370370583E-5</v>
      </c>
      <c r="BH37" s="150">
        <f t="shared" si="11"/>
        <v>8.0694444444444433E-5</v>
      </c>
      <c r="BI37" s="150">
        <f t="shared" si="12"/>
        <v>8.1412037037036956E-5</v>
      </c>
      <c r="BJ37" s="150">
        <f t="shared" si="13"/>
        <v>8.1921296296296083E-5</v>
      </c>
      <c r="BK37" s="150">
        <f t="shared" si="14"/>
        <v>8.3518518518518577E-5</v>
      </c>
      <c r="BL37" s="150">
        <f t="shared" si="15"/>
        <v>8.2986111111111151E-5</v>
      </c>
      <c r="BM37" s="150">
        <f t="shared" si="16"/>
        <v>8.2465277777777658E-5</v>
      </c>
      <c r="BN37" s="150">
        <f t="shared" si="17"/>
        <v>8.2662037037037122E-5</v>
      </c>
      <c r="BO37" s="150">
        <f t="shared" si="18"/>
        <v>8.3101851851851783E-5</v>
      </c>
      <c r="BP37" s="150">
        <f t="shared" si="19"/>
        <v>8.140046296296324E-5</v>
      </c>
      <c r="BQ37" s="150">
        <f t="shared" si="20"/>
        <v>8.2094907407407464E-5</v>
      </c>
      <c r="BR37" s="150">
        <f t="shared" si="21"/>
        <v>8.1284722222222175E-5</v>
      </c>
      <c r="BS37" s="150">
        <f t="shared" si="22"/>
        <v>8.2106481481481397E-5</v>
      </c>
      <c r="BT37" s="150">
        <f t="shared" si="23"/>
        <v>8.2407407407407776E-5</v>
      </c>
      <c r="BU37" s="150">
        <f t="shared" si="24"/>
        <v>8.2743055555555521E-5</v>
      </c>
      <c r="BV37" s="150">
        <f t="shared" si="25"/>
        <v>8.398148148148132E-5</v>
      </c>
      <c r="BW37" s="150">
        <f t="shared" si="26"/>
        <v>8.1099537037037078E-5</v>
      </c>
      <c r="BX37" s="150">
        <f t="shared" si="27"/>
        <v>8.0532407407407202E-5</v>
      </c>
      <c r="BY37" s="150">
        <f t="shared" si="28"/>
        <v>8.0868055555555381E-5</v>
      </c>
      <c r="BZ37" s="150">
        <f t="shared" si="29"/>
        <v>8.0810185185185499E-5</v>
      </c>
      <c r="CA37" s="150">
        <f t="shared" si="30"/>
        <v>8.1990740740740548E-5</v>
      </c>
      <c r="CB37" s="150">
        <f t="shared" si="31"/>
        <v>8.3634259259258992E-5</v>
      </c>
    </row>
    <row r="38" spans="1:80">
      <c r="A38" s="1" t="s">
        <v>19</v>
      </c>
      <c r="B38" s="1">
        <v>2022</v>
      </c>
      <c r="C38" s="2">
        <v>44846</v>
      </c>
      <c r="D38" s="1" t="s">
        <v>20</v>
      </c>
      <c r="E38" s="1" t="s">
        <v>21</v>
      </c>
      <c r="F38" s="1" t="s">
        <v>21</v>
      </c>
      <c r="G38" s="1" t="s">
        <v>500</v>
      </c>
      <c r="H38" s="1" t="s">
        <v>606</v>
      </c>
      <c r="I38" s="1" t="s">
        <v>512</v>
      </c>
      <c r="J38" s="1" t="s">
        <v>518</v>
      </c>
      <c r="K38" s="13" t="e">
        <f>(C38-VLOOKUP(G38,Riders!$A$2:$C$213,2,FALSE))/365</f>
        <v>#N/A</v>
      </c>
      <c r="L38" s="13">
        <f>(C38-VLOOKUP(H38,Riders!$A$2:$C$213,2,FALSE))/365</f>
        <v>20.756164383561643</v>
      </c>
      <c r="M38" s="13" t="e">
        <f>(C38-VLOOKUP(I38,Riders!$A$2:$C$213,2,FALSE))/365</f>
        <v>#N/A</v>
      </c>
      <c r="N38" s="13" t="e">
        <f>(C38-VLOOKUP(J38,Riders!$A$2:$C$213,2,FALSE))/365</f>
        <v>#N/A</v>
      </c>
      <c r="O38" s="1">
        <v>11</v>
      </c>
      <c r="P38" s="1" t="s">
        <v>33</v>
      </c>
      <c r="Q38" s="150">
        <v>1.5503472222222223E-4</v>
      </c>
      <c r="R38" s="150">
        <v>2.439699074074074E-4</v>
      </c>
      <c r="S38" s="150">
        <v>3.2741898148148148E-4</v>
      </c>
      <c r="T38" s="150">
        <v>4.0943287037037039E-4</v>
      </c>
      <c r="U38" s="150">
        <v>4.921875E-4</v>
      </c>
      <c r="V38" s="150">
        <v>5.7412037037037034E-4</v>
      </c>
      <c r="W38" s="150">
        <v>6.5561342592592592E-4</v>
      </c>
      <c r="X38" s="150">
        <v>7.3687500000000001E-4</v>
      </c>
      <c r="Y38" s="150">
        <v>8.198726851851852E-4</v>
      </c>
      <c r="Z38" s="150">
        <v>9.0111111111111121E-4</v>
      </c>
      <c r="AA38" s="150">
        <v>9.8267361111111103E-4</v>
      </c>
      <c r="AB38" s="150">
        <v>1.0640624999999999E-3</v>
      </c>
      <c r="AC38" s="150">
        <v>1.1459722222222221E-3</v>
      </c>
      <c r="AD38" s="150">
        <v>1.2275347222222221E-3</v>
      </c>
      <c r="AE38" s="150">
        <v>1.3092824074074074E-3</v>
      </c>
      <c r="AF38" s="150">
        <v>1.3923611111111109E-3</v>
      </c>
      <c r="AG38" s="150">
        <v>1.4741666666666664E-3</v>
      </c>
      <c r="AH38" s="150">
        <v>1.5552430555555554E-3</v>
      </c>
      <c r="AI38" s="150">
        <v>1.6362037037037037E-3</v>
      </c>
      <c r="AJ38" s="150">
        <v>1.7173726851851853E-3</v>
      </c>
      <c r="AK38" s="150">
        <v>1.7988541666666665E-3</v>
      </c>
      <c r="AL38" s="150">
        <v>1.8812037037037037E-3</v>
      </c>
      <c r="AM38" s="150">
        <v>1.9653009259259259E-3</v>
      </c>
      <c r="AN38" s="150">
        <v>2.0507638888888889E-3</v>
      </c>
      <c r="AO38" s="150">
        <v>2.1342245370370373E-3</v>
      </c>
      <c r="AP38" s="150">
        <v>2.2166782407407408E-3</v>
      </c>
      <c r="AQ38" s="150">
        <v>2.2982060185185184E-3</v>
      </c>
      <c r="AR38" s="150">
        <v>2.3791898148148149E-3</v>
      </c>
      <c r="AS38" s="150">
        <v>2.4597685185185187E-3</v>
      </c>
      <c r="AT38" s="150">
        <v>2.5407638888888888E-3</v>
      </c>
      <c r="AU38" s="150">
        <v>2.6224074074074071E-3</v>
      </c>
      <c r="AV38" s="150">
        <v>2.7053124999999998E-3</v>
      </c>
      <c r="AW38" s="153">
        <f t="shared" si="1"/>
        <v>61.607177236148019</v>
      </c>
      <c r="AX38" s="150">
        <f t="shared" si="2"/>
        <v>8.8935185185185167E-5</v>
      </c>
      <c r="AY38" s="150">
        <f t="shared" si="2"/>
        <v>8.3449074074074084E-5</v>
      </c>
      <c r="AZ38" s="150">
        <f t="shared" si="3"/>
        <v>8.2013888888888902E-5</v>
      </c>
      <c r="BA38" s="150">
        <f t="shared" si="4"/>
        <v>8.2754629629629617E-5</v>
      </c>
      <c r="BB38" s="150">
        <f t="shared" si="5"/>
        <v>8.1932870370370341E-5</v>
      </c>
      <c r="BC38" s="150">
        <f t="shared" si="6"/>
        <v>8.1493055555555572E-5</v>
      </c>
      <c r="BD38" s="150">
        <f t="shared" si="7"/>
        <v>8.1261574074074092E-5</v>
      </c>
      <c r="BE38" s="150">
        <f t="shared" si="8"/>
        <v>8.2997685185185193E-5</v>
      </c>
      <c r="BF38" s="150">
        <f t="shared" si="9"/>
        <v>8.1238425925926009E-5</v>
      </c>
      <c r="BG38" s="150">
        <f t="shared" si="10"/>
        <v>8.1562499999999821E-5</v>
      </c>
      <c r="BH38" s="150">
        <f t="shared" si="11"/>
        <v>8.1388888888888873E-5</v>
      </c>
      <c r="BI38" s="150">
        <f t="shared" si="12"/>
        <v>8.1909722222222149E-5</v>
      </c>
      <c r="BJ38" s="150">
        <f t="shared" si="13"/>
        <v>8.1562500000000038E-5</v>
      </c>
      <c r="BK38" s="150">
        <f t="shared" si="14"/>
        <v>8.1747685185185352E-5</v>
      </c>
      <c r="BL38" s="150">
        <f t="shared" si="15"/>
        <v>8.3078703703703483E-5</v>
      </c>
      <c r="BM38" s="150">
        <f t="shared" si="16"/>
        <v>8.1805555555555451E-5</v>
      </c>
      <c r="BN38" s="150">
        <f t="shared" si="17"/>
        <v>8.1076388888888995E-5</v>
      </c>
      <c r="BO38" s="150">
        <f t="shared" si="18"/>
        <v>8.0960648148148363E-5</v>
      </c>
      <c r="BP38" s="150">
        <f t="shared" si="19"/>
        <v>8.1168981481481543E-5</v>
      </c>
      <c r="BQ38" s="150">
        <f t="shared" si="20"/>
        <v>8.1481481481481205E-5</v>
      </c>
      <c r="BR38" s="150">
        <f t="shared" si="21"/>
        <v>8.2349537037037243E-5</v>
      </c>
      <c r="BS38" s="150">
        <f t="shared" si="22"/>
        <v>8.4097222222222169E-5</v>
      </c>
      <c r="BT38" s="150">
        <f t="shared" si="23"/>
        <v>8.5462962962962966E-5</v>
      </c>
      <c r="BU38" s="150">
        <f t="shared" si="24"/>
        <v>8.3460648148148478E-5</v>
      </c>
      <c r="BV38" s="150">
        <f t="shared" si="25"/>
        <v>8.2453703703703508E-5</v>
      </c>
      <c r="BW38" s="150">
        <f t="shared" si="26"/>
        <v>8.1527777777777588E-5</v>
      </c>
      <c r="BX38" s="150">
        <f t="shared" si="27"/>
        <v>8.0983796296296446E-5</v>
      </c>
      <c r="BY38" s="150">
        <f t="shared" si="28"/>
        <v>8.0578703703703802E-5</v>
      </c>
      <c r="BZ38" s="150">
        <f t="shared" si="29"/>
        <v>8.0995370370370162E-5</v>
      </c>
      <c r="CA38" s="150">
        <f t="shared" si="30"/>
        <v>8.164351851851822E-5</v>
      </c>
      <c r="CB38" s="150">
        <f t="shared" si="31"/>
        <v>8.2905092592592752E-5</v>
      </c>
    </row>
    <row r="39" spans="1:80">
      <c r="A39" s="1" t="s">
        <v>19</v>
      </c>
      <c r="B39" s="1">
        <v>2022</v>
      </c>
      <c r="C39" s="2">
        <v>44846</v>
      </c>
      <c r="D39" s="1" t="s">
        <v>20</v>
      </c>
      <c r="E39" s="1" t="s">
        <v>21</v>
      </c>
      <c r="F39" s="1" t="s">
        <v>21</v>
      </c>
      <c r="G39" s="1" t="s">
        <v>617</v>
      </c>
      <c r="H39" s="1" t="s">
        <v>514</v>
      </c>
      <c r="I39" s="1" t="s">
        <v>607</v>
      </c>
      <c r="J39" s="1" t="s">
        <v>609</v>
      </c>
      <c r="K39" s="13">
        <f>(C39-VLOOKUP(G39,Riders!$A$2:$C$213,2,FALSE))/365</f>
        <v>24.967123287671232</v>
      </c>
      <c r="L39" s="13" t="e">
        <f>(C39-VLOOKUP(H39,Riders!$A$2:$C$213,2,FALSE))/365</f>
        <v>#N/A</v>
      </c>
      <c r="M39" s="13">
        <f>(C39-VLOOKUP(I39,Riders!$A$2:$C$213,2,FALSE))/365</f>
        <v>24.082191780821919</v>
      </c>
      <c r="N39" s="13">
        <f>(C39-VLOOKUP(J39,Riders!$A$2:$C$213,2,FALSE))/365</f>
        <v>25.150684931506849</v>
      </c>
      <c r="O39" s="1">
        <v>12</v>
      </c>
      <c r="P39" s="1" t="s">
        <v>46</v>
      </c>
      <c r="Q39" s="150">
        <v>1.5483796296296299E-4</v>
      </c>
      <c r="R39" s="150">
        <v>2.4366898148148145E-4</v>
      </c>
      <c r="S39" s="150">
        <v>3.2543981481481481E-4</v>
      </c>
      <c r="T39" s="150">
        <v>4.0541666666666661E-4</v>
      </c>
      <c r="U39" s="150">
        <v>4.8771990740740742E-4</v>
      </c>
      <c r="V39" s="150">
        <v>5.6836805555555558E-4</v>
      </c>
      <c r="W39" s="150">
        <v>6.4976851851851849E-4</v>
      </c>
      <c r="X39" s="150">
        <v>7.313773148148148E-4</v>
      </c>
      <c r="Y39" s="150">
        <v>8.1454861111111105E-4</v>
      </c>
      <c r="Z39" s="150">
        <v>8.9663194444444436E-4</v>
      </c>
      <c r="AA39" s="150">
        <v>9.788773148148148E-4</v>
      </c>
      <c r="AB39" s="150">
        <v>1.0606712962962963E-3</v>
      </c>
      <c r="AC39" s="150">
        <v>1.1444212962962964E-3</v>
      </c>
      <c r="AD39" s="150">
        <v>1.2268402777777779E-3</v>
      </c>
      <c r="AE39" s="150">
        <v>1.308460648148148E-3</v>
      </c>
      <c r="AF39" s="150">
        <v>1.3907291666666666E-3</v>
      </c>
      <c r="AG39" s="150">
        <v>1.4740509259259257E-3</v>
      </c>
      <c r="AH39" s="150">
        <v>1.557013888888889E-3</v>
      </c>
      <c r="AI39" s="150">
        <v>1.6428819444444444E-3</v>
      </c>
      <c r="AJ39" s="150">
        <v>1.7271759259259261E-3</v>
      </c>
      <c r="AK39" s="150">
        <v>1.8115393518518522E-3</v>
      </c>
      <c r="AL39" s="150">
        <v>1.8955671296296299E-3</v>
      </c>
      <c r="AM39" s="150">
        <v>1.9815856481481481E-3</v>
      </c>
      <c r="AN39" s="150">
        <v>2.064965277777778E-3</v>
      </c>
      <c r="AO39" s="150">
        <v>2.1484143518518514E-3</v>
      </c>
      <c r="AP39" s="150">
        <v>2.2324074074074073E-3</v>
      </c>
      <c r="AQ39" s="150">
        <v>2.3181134259259262E-3</v>
      </c>
      <c r="AR39" s="150">
        <v>2.4010995370370371E-3</v>
      </c>
      <c r="AS39" s="150">
        <v>2.4840972222222222E-3</v>
      </c>
      <c r="AT39" s="150">
        <v>2.5664814814814812E-3</v>
      </c>
      <c r="AU39" s="150">
        <v>2.6503587962962965E-3</v>
      </c>
      <c r="AV39" s="150">
        <v>2.7357638888888887E-3</v>
      </c>
      <c r="AW39" s="153">
        <f t="shared" si="1"/>
        <v>60.921436730549566</v>
      </c>
      <c r="AX39" s="150">
        <f t="shared" si="2"/>
        <v>8.8831018518518469E-5</v>
      </c>
      <c r="AY39" s="150">
        <f t="shared" si="2"/>
        <v>8.1770833333333354E-5</v>
      </c>
      <c r="AZ39" s="150">
        <f t="shared" si="3"/>
        <v>7.9976851851851802E-5</v>
      </c>
      <c r="BA39" s="150">
        <f t="shared" si="4"/>
        <v>8.2303240740740807E-5</v>
      </c>
      <c r="BB39" s="150">
        <f t="shared" si="5"/>
        <v>8.0648148148148159E-5</v>
      </c>
      <c r="BC39" s="150">
        <f t="shared" si="6"/>
        <v>8.1400462962962915E-5</v>
      </c>
      <c r="BD39" s="150">
        <f t="shared" si="7"/>
        <v>8.1608796296296312E-5</v>
      </c>
      <c r="BE39" s="150">
        <f t="shared" si="8"/>
        <v>8.3171296296296248E-5</v>
      </c>
      <c r="BF39" s="150">
        <f t="shared" si="9"/>
        <v>8.2083333333333314E-5</v>
      </c>
      <c r="BG39" s="150">
        <f t="shared" si="10"/>
        <v>8.2245370370370437E-5</v>
      </c>
      <c r="BH39" s="150">
        <f t="shared" si="11"/>
        <v>8.1793981481481518E-5</v>
      </c>
      <c r="BI39" s="150">
        <f t="shared" si="12"/>
        <v>8.3750000000000057E-5</v>
      </c>
      <c r="BJ39" s="150">
        <f t="shared" si="13"/>
        <v>8.2418981481481492E-5</v>
      </c>
      <c r="BK39" s="150">
        <f t="shared" si="14"/>
        <v>8.1620370370370137E-5</v>
      </c>
      <c r="BL39" s="150">
        <f t="shared" si="15"/>
        <v>8.2268518518518628E-5</v>
      </c>
      <c r="BM39" s="150">
        <f t="shared" si="16"/>
        <v>8.3321759259259113E-5</v>
      </c>
      <c r="BN39" s="150">
        <f t="shared" si="17"/>
        <v>8.2962962962963285E-5</v>
      </c>
      <c r="BO39" s="150">
        <f t="shared" si="18"/>
        <v>8.5868055555555394E-5</v>
      </c>
      <c r="BP39" s="150">
        <f t="shared" si="19"/>
        <v>8.4293981481481633E-5</v>
      </c>
      <c r="BQ39" s="150">
        <f t="shared" si="20"/>
        <v>8.4363425925926099E-5</v>
      </c>
      <c r="BR39" s="150">
        <f t="shared" si="21"/>
        <v>8.4027777777777703E-5</v>
      </c>
      <c r="BS39" s="150">
        <f t="shared" si="22"/>
        <v>8.6018518518518258E-5</v>
      </c>
      <c r="BT39" s="150">
        <f t="shared" si="23"/>
        <v>8.3379629629629862E-5</v>
      </c>
      <c r="BU39" s="150">
        <f t="shared" si="24"/>
        <v>8.3449074074073461E-5</v>
      </c>
      <c r="BV39" s="150">
        <f t="shared" si="25"/>
        <v>8.3993055555555904E-5</v>
      </c>
      <c r="BW39" s="150">
        <f t="shared" si="26"/>
        <v>8.5706018518518813E-5</v>
      </c>
      <c r="BX39" s="150">
        <f t="shared" si="27"/>
        <v>8.2986111111110934E-5</v>
      </c>
      <c r="BY39" s="150">
        <f t="shared" si="28"/>
        <v>8.2997685185185084E-5</v>
      </c>
      <c r="BZ39" s="150">
        <f t="shared" si="29"/>
        <v>8.2384259259259043E-5</v>
      </c>
      <c r="CA39" s="150">
        <f t="shared" si="30"/>
        <v>8.3877314814815272E-5</v>
      </c>
      <c r="CB39" s="150">
        <f t="shared" si="31"/>
        <v>8.5405092592592217E-5</v>
      </c>
    </row>
    <row r="40" spans="1:80">
      <c r="A40" s="1" t="s">
        <v>19</v>
      </c>
      <c r="B40" s="1">
        <v>2022</v>
      </c>
      <c r="C40" s="2">
        <v>44846</v>
      </c>
      <c r="D40" s="1" t="s">
        <v>20</v>
      </c>
      <c r="E40" s="1" t="s">
        <v>21</v>
      </c>
      <c r="F40" s="1" t="s">
        <v>21</v>
      </c>
      <c r="G40" s="1" t="s">
        <v>661</v>
      </c>
      <c r="H40" s="1" t="s">
        <v>662</v>
      </c>
      <c r="I40" s="1" t="s">
        <v>663</v>
      </c>
      <c r="J40" s="1" t="s">
        <v>515</v>
      </c>
      <c r="K40" s="13" t="e">
        <f>(C40-VLOOKUP(G40,Riders!$A$2:$C$213,2,FALSE))/365</f>
        <v>#N/A</v>
      </c>
      <c r="L40" s="13" t="e">
        <f>(C40-VLOOKUP(H40,Riders!$A$2:$C$213,2,FALSE))/365</f>
        <v>#N/A</v>
      </c>
      <c r="M40" s="13" t="e">
        <f>(C40-VLOOKUP(I40,Riders!$A$2:$C$213,2,FALSE))/365</f>
        <v>#N/A</v>
      </c>
      <c r="N40" s="13" t="e">
        <f>(C40-VLOOKUP(J40,Riders!$A$2:$C$213,2,FALSE))/365</f>
        <v>#N/A</v>
      </c>
      <c r="O40" s="1">
        <v>13</v>
      </c>
      <c r="P40" s="1" t="s">
        <v>39</v>
      </c>
      <c r="Q40" s="150">
        <v>1.5684027777777777E-4</v>
      </c>
      <c r="R40" s="150">
        <v>2.4684027777777779E-4</v>
      </c>
      <c r="S40" s="150">
        <v>3.2902777777777775E-4</v>
      </c>
      <c r="T40" s="150">
        <v>4.0975694444444442E-4</v>
      </c>
      <c r="U40" s="150">
        <v>4.909490740740741E-4</v>
      </c>
      <c r="V40" s="150">
        <v>5.7265046296296296E-4</v>
      </c>
      <c r="W40" s="150">
        <v>6.5665509259259269E-4</v>
      </c>
      <c r="X40" s="150">
        <v>7.3876157407407408E-4</v>
      </c>
      <c r="Y40" s="150">
        <v>8.2148148148148152E-4</v>
      </c>
      <c r="Z40" s="150">
        <v>9.0379629629629631E-4</v>
      </c>
      <c r="AA40" s="150">
        <v>9.874768518518518E-4</v>
      </c>
      <c r="AB40" s="150">
        <v>1.0690624999999999E-3</v>
      </c>
      <c r="AC40" s="150">
        <v>1.1506018518518519E-3</v>
      </c>
      <c r="AD40" s="150">
        <v>1.232650462962963E-3</v>
      </c>
      <c r="AE40" s="150">
        <v>1.316076388888889E-3</v>
      </c>
      <c r="AF40" s="150">
        <v>1.3984490740740743E-3</v>
      </c>
      <c r="AG40" s="150">
        <v>1.4813310185185183E-3</v>
      </c>
      <c r="AH40" s="150">
        <v>1.5649421296296297E-3</v>
      </c>
      <c r="AI40" s="150">
        <v>1.6507638888888889E-3</v>
      </c>
      <c r="AJ40" s="150">
        <v>1.735914351851852E-3</v>
      </c>
      <c r="AK40" s="150">
        <v>1.8212384259259258E-3</v>
      </c>
      <c r="AL40" s="150">
        <v>1.9082754629629632E-3</v>
      </c>
      <c r="AM40" s="150">
        <v>1.991539351851852E-3</v>
      </c>
      <c r="AN40" s="150">
        <v>2.075578703703704E-3</v>
      </c>
      <c r="AO40" s="150">
        <v>2.158634259259259E-3</v>
      </c>
      <c r="AP40" s="150">
        <v>2.2410995370370371E-3</v>
      </c>
      <c r="AQ40" s="150">
        <v>2.3254629629629628E-3</v>
      </c>
      <c r="AR40" s="150">
        <v>2.4064004629629631E-3</v>
      </c>
      <c r="AS40" s="150">
        <v>2.4882175925925927E-3</v>
      </c>
      <c r="AT40" s="150">
        <v>2.5731134259259262E-3</v>
      </c>
      <c r="AU40" s="150">
        <v>2.6604166666666668E-3</v>
      </c>
      <c r="AV40" s="150">
        <v>2.7495949074074076E-3</v>
      </c>
      <c r="AW40" s="153">
        <f t="shared" si="1"/>
        <v>60.61498958179866</v>
      </c>
      <c r="AX40" s="150">
        <f t="shared" si="2"/>
        <v>9.0000000000000019E-5</v>
      </c>
      <c r="AY40" s="150">
        <f t="shared" si="2"/>
        <v>8.2187499999999958E-5</v>
      </c>
      <c r="AZ40" s="150">
        <f t="shared" si="3"/>
        <v>8.0729166666666666E-5</v>
      </c>
      <c r="BA40" s="150">
        <f t="shared" si="4"/>
        <v>8.119212962962968E-5</v>
      </c>
      <c r="BB40" s="150">
        <f t="shared" si="5"/>
        <v>8.1701388888888861E-5</v>
      </c>
      <c r="BC40" s="150">
        <f t="shared" si="6"/>
        <v>8.4004629629629728E-5</v>
      </c>
      <c r="BD40" s="150">
        <f t="shared" si="7"/>
        <v>8.2106481481481397E-5</v>
      </c>
      <c r="BE40" s="150">
        <f t="shared" si="8"/>
        <v>8.2719907407407438E-5</v>
      </c>
      <c r="BF40" s="150">
        <f t="shared" si="9"/>
        <v>8.2314814814814794E-5</v>
      </c>
      <c r="BG40" s="150">
        <f t="shared" si="10"/>
        <v>8.3680555555555483E-5</v>
      </c>
      <c r="BH40" s="150">
        <f t="shared" si="11"/>
        <v>8.1585648148148121E-5</v>
      </c>
      <c r="BI40" s="150">
        <f t="shared" si="12"/>
        <v>8.1539351851851955E-5</v>
      </c>
      <c r="BJ40" s="150">
        <f t="shared" si="13"/>
        <v>8.2048611111111081E-5</v>
      </c>
      <c r="BK40" s="150">
        <f t="shared" si="14"/>
        <v>8.3425925925926028E-5</v>
      </c>
      <c r="BL40" s="150">
        <f t="shared" si="15"/>
        <v>8.2372685185185326E-5</v>
      </c>
      <c r="BM40" s="150">
        <f t="shared" si="16"/>
        <v>8.2881944444444019E-5</v>
      </c>
      <c r="BN40" s="150">
        <f t="shared" si="17"/>
        <v>8.3611111111111342E-5</v>
      </c>
      <c r="BO40" s="150">
        <f t="shared" si="18"/>
        <v>8.5821759259259228E-5</v>
      </c>
      <c r="BP40" s="150">
        <f t="shared" si="19"/>
        <v>8.5150462962963087E-5</v>
      </c>
      <c r="BQ40" s="150">
        <f t="shared" si="20"/>
        <v>8.5324074074073818E-5</v>
      </c>
      <c r="BR40" s="150">
        <f t="shared" si="21"/>
        <v>8.7037037037037378E-5</v>
      </c>
      <c r="BS40" s="150">
        <f t="shared" si="22"/>
        <v>8.3263888888888797E-5</v>
      </c>
      <c r="BT40" s="150">
        <f t="shared" si="23"/>
        <v>8.403935185185207E-5</v>
      </c>
      <c r="BU40" s="150">
        <f t="shared" si="24"/>
        <v>8.3055555555554966E-5</v>
      </c>
      <c r="BV40" s="150">
        <f t="shared" si="25"/>
        <v>8.2465277777778092E-5</v>
      </c>
      <c r="BW40" s="150">
        <f t="shared" si="26"/>
        <v>8.4363425925925665E-5</v>
      </c>
      <c r="BX40" s="150">
        <f t="shared" si="27"/>
        <v>8.093750000000028E-5</v>
      </c>
      <c r="BY40" s="150">
        <f t="shared" si="28"/>
        <v>8.1817129629629601E-5</v>
      </c>
      <c r="BZ40" s="150">
        <f t="shared" si="29"/>
        <v>8.4895833333333524E-5</v>
      </c>
      <c r="CA40" s="150">
        <f t="shared" si="30"/>
        <v>8.7303240740740657E-5</v>
      </c>
      <c r="CB40" s="150">
        <f t="shared" si="31"/>
        <v>8.9178240740740797E-5</v>
      </c>
    </row>
    <row r="41" spans="1:80">
      <c r="A41" s="1" t="s">
        <v>19</v>
      </c>
      <c r="B41" s="1">
        <v>2022</v>
      </c>
      <c r="C41" s="2">
        <v>44846</v>
      </c>
      <c r="D41" s="1" t="s">
        <v>20</v>
      </c>
      <c r="E41" s="1" t="s">
        <v>21</v>
      </c>
      <c r="F41" s="1" t="s">
        <v>21</v>
      </c>
      <c r="G41" s="1" t="s">
        <v>664</v>
      </c>
      <c r="H41" s="1" t="s">
        <v>520</v>
      </c>
      <c r="I41" s="1" t="s">
        <v>630</v>
      </c>
      <c r="J41" s="1" t="s">
        <v>517</v>
      </c>
      <c r="K41" s="13" t="e">
        <f>(C41-VLOOKUP(G41,Riders!$A$2:$C$213,2,FALSE))/365</f>
        <v>#N/A</v>
      </c>
      <c r="L41" s="13" t="e">
        <f>(C41-VLOOKUP(H41,Riders!$A$2:$C$213,2,FALSE))/365</f>
        <v>#N/A</v>
      </c>
      <c r="M41" s="13" t="e">
        <f>(C41-VLOOKUP(I41,Riders!$A$2:$C$213,2,FALSE))/365</f>
        <v>#N/A</v>
      </c>
      <c r="N41" s="13" t="e">
        <f>(C41-VLOOKUP(J41,Riders!$A$2:$C$213,2,FALSE))/365</f>
        <v>#N/A</v>
      </c>
      <c r="O41" s="1">
        <v>14</v>
      </c>
      <c r="P41" s="1" t="s">
        <v>164</v>
      </c>
      <c r="Q41" s="150">
        <v>1.5929398148148148E-4</v>
      </c>
      <c r="R41" s="150">
        <v>2.4912037037037041E-4</v>
      </c>
      <c r="S41" s="150">
        <v>3.3168981481481482E-4</v>
      </c>
      <c r="T41" s="150">
        <v>4.1424768518518509E-4</v>
      </c>
      <c r="U41" s="150">
        <v>4.9561342592592593E-4</v>
      </c>
      <c r="V41" s="150">
        <v>5.7659722222222216E-4</v>
      </c>
      <c r="W41" s="150">
        <v>6.5937499999999991E-4</v>
      </c>
      <c r="X41" s="150">
        <v>7.4084490740740751E-4</v>
      </c>
      <c r="Y41" s="150">
        <v>8.2249999999999999E-4</v>
      </c>
      <c r="Z41" s="150">
        <v>9.0465277777777777E-4</v>
      </c>
      <c r="AA41" s="150">
        <v>9.8881944444444429E-4</v>
      </c>
      <c r="AB41" s="150">
        <v>1.0716435185185184E-3</v>
      </c>
      <c r="AC41" s="150">
        <v>1.154699074074074E-3</v>
      </c>
      <c r="AD41" s="150">
        <v>1.2400810185185186E-3</v>
      </c>
      <c r="AE41" s="150">
        <v>1.3243287037037034E-3</v>
      </c>
      <c r="AF41" s="150">
        <v>1.4099768518518517E-3</v>
      </c>
      <c r="AG41" s="150">
        <v>1.4975115740740741E-3</v>
      </c>
      <c r="AH41" s="150">
        <v>1.584224537037037E-3</v>
      </c>
      <c r="AI41" s="150">
        <v>1.6713194444444442E-3</v>
      </c>
      <c r="AJ41" s="150">
        <v>1.7579745370370368E-3</v>
      </c>
      <c r="AK41" s="150">
        <v>1.8455902777777778E-3</v>
      </c>
      <c r="AL41" s="150">
        <v>1.9316203703703702E-3</v>
      </c>
      <c r="AM41" s="150">
        <v>2.0189699074074073E-3</v>
      </c>
      <c r="AN41" s="150">
        <v>2.1058564814814816E-3</v>
      </c>
      <c r="AO41" s="150">
        <v>2.1925578703703703E-3</v>
      </c>
      <c r="AP41" s="150">
        <v>2.2790972222222223E-3</v>
      </c>
      <c r="AQ41" s="150">
        <v>2.367916666666667E-3</v>
      </c>
      <c r="AR41" s="150">
        <v>2.4518518518518522E-3</v>
      </c>
      <c r="AS41" s="150">
        <v>2.5405092592592593E-3</v>
      </c>
      <c r="AT41" s="150">
        <v>2.6256134259259258E-3</v>
      </c>
      <c r="AU41" s="150">
        <v>2.7107060185185185E-3</v>
      </c>
      <c r="AV41" s="150">
        <v>2.7969907407407405E-3</v>
      </c>
      <c r="AW41" s="153">
        <f t="shared" si="1"/>
        <v>59.587850699329643</v>
      </c>
      <c r="AX41" s="150">
        <f t="shared" si="2"/>
        <v>8.9826388888888936E-5</v>
      </c>
      <c r="AY41" s="150">
        <f t="shared" si="2"/>
        <v>8.2569444444444411E-5</v>
      </c>
      <c r="AZ41" s="150">
        <f t="shared" si="3"/>
        <v>8.2557870370370261E-5</v>
      </c>
      <c r="BA41" s="150">
        <f t="shared" si="4"/>
        <v>8.1365740740740845E-5</v>
      </c>
      <c r="BB41" s="150">
        <f t="shared" si="5"/>
        <v>8.0983796296296229E-5</v>
      </c>
      <c r="BC41" s="150">
        <f t="shared" si="6"/>
        <v>8.2777777777777754E-5</v>
      </c>
      <c r="BD41" s="150">
        <f t="shared" si="7"/>
        <v>8.1469907407407598E-5</v>
      </c>
      <c r="BE41" s="150">
        <f t="shared" si="8"/>
        <v>8.1655092592592478E-5</v>
      </c>
      <c r="BF41" s="150">
        <f t="shared" si="9"/>
        <v>8.2152777777777779E-5</v>
      </c>
      <c r="BG41" s="150">
        <f t="shared" si="10"/>
        <v>8.4166666666666526E-5</v>
      </c>
      <c r="BH41" s="150">
        <f t="shared" si="11"/>
        <v>8.2824074074074137E-5</v>
      </c>
      <c r="BI41" s="150">
        <f t="shared" si="12"/>
        <v>8.3055555555555617E-5</v>
      </c>
      <c r="BJ41" s="150">
        <f t="shared" si="13"/>
        <v>8.5381944444444568E-5</v>
      </c>
      <c r="BK41" s="150">
        <f t="shared" si="14"/>
        <v>8.4247685185184816E-5</v>
      </c>
      <c r="BL41" s="150">
        <f t="shared" si="15"/>
        <v>8.564814814814828E-5</v>
      </c>
      <c r="BM41" s="150">
        <f t="shared" si="16"/>
        <v>8.7534722222222354E-5</v>
      </c>
      <c r="BN41" s="150">
        <f t="shared" si="17"/>
        <v>8.6712962962962915E-5</v>
      </c>
      <c r="BO41" s="150">
        <f t="shared" si="18"/>
        <v>8.709490740740726E-5</v>
      </c>
      <c r="BP41" s="150">
        <f t="shared" si="19"/>
        <v>8.66550925925926E-5</v>
      </c>
      <c r="BQ41" s="150">
        <f t="shared" si="20"/>
        <v>8.761574074074097E-5</v>
      </c>
      <c r="BR41" s="150">
        <f t="shared" si="21"/>
        <v>8.6030092592592408E-5</v>
      </c>
      <c r="BS41" s="150">
        <f t="shared" si="22"/>
        <v>8.734953703703704E-5</v>
      </c>
      <c r="BT41" s="150">
        <f t="shared" si="23"/>
        <v>8.6886574074074296E-5</v>
      </c>
      <c r="BU41" s="150">
        <f t="shared" si="24"/>
        <v>8.6701388888888765E-5</v>
      </c>
      <c r="BV41" s="150">
        <f t="shared" si="25"/>
        <v>8.6539351851851968E-5</v>
      </c>
      <c r="BW41" s="150">
        <f t="shared" si="26"/>
        <v>8.8819444444444753E-5</v>
      </c>
      <c r="BX41" s="150">
        <f t="shared" si="27"/>
        <v>8.3935185185185154E-5</v>
      </c>
      <c r="BY41" s="150">
        <f t="shared" si="28"/>
        <v>8.8657407407407088E-5</v>
      </c>
      <c r="BZ41" s="150">
        <f t="shared" si="29"/>
        <v>8.5104166666666488E-5</v>
      </c>
      <c r="CA41" s="150">
        <f t="shared" si="30"/>
        <v>8.5092592592592772E-5</v>
      </c>
      <c r="CB41" s="150">
        <f t="shared" si="31"/>
        <v>8.6284722222221971E-5</v>
      </c>
    </row>
    <row r="42" spans="1:80">
      <c r="A42" s="1" t="s">
        <v>19</v>
      </c>
      <c r="B42" s="1">
        <v>2022</v>
      </c>
      <c r="C42" s="2">
        <v>44846</v>
      </c>
      <c r="D42" s="1" t="s">
        <v>20</v>
      </c>
      <c r="E42" s="1" t="s">
        <v>21</v>
      </c>
      <c r="F42" s="1" t="s">
        <v>21</v>
      </c>
      <c r="G42" s="1" t="s">
        <v>494</v>
      </c>
      <c r="H42" s="1" t="s">
        <v>665</v>
      </c>
      <c r="I42" s="1" t="s">
        <v>666</v>
      </c>
      <c r="J42" s="1" t="s">
        <v>667</v>
      </c>
      <c r="K42" s="13">
        <f>(C42-VLOOKUP(G42,Riders!$A$2:$C$213,2,FALSE))/365</f>
        <v>24.312328767123287</v>
      </c>
      <c r="L42" s="13" t="e">
        <f>(C42-VLOOKUP(H42,Riders!$A$2:$C$213,2,FALSE))/365</f>
        <v>#N/A</v>
      </c>
      <c r="M42" s="13" t="e">
        <f>(C42-VLOOKUP(I42,Riders!$A$2:$C$213,2,FALSE))/365</f>
        <v>#N/A</v>
      </c>
      <c r="N42" s="13" t="e">
        <f>(C42-VLOOKUP(J42,Riders!$A$2:$C$213,2,FALSE))/365</f>
        <v>#N/A</v>
      </c>
      <c r="O42" s="1">
        <v>15</v>
      </c>
      <c r="P42" s="1" t="s">
        <v>37</v>
      </c>
      <c r="Q42" s="150">
        <v>1.5582175925925925E-4</v>
      </c>
      <c r="R42" s="150">
        <v>2.4305555555555552E-4</v>
      </c>
      <c r="S42" s="150">
        <v>3.2444444444444442E-4</v>
      </c>
      <c r="T42" s="150">
        <v>4.0656250000000002E-4</v>
      </c>
      <c r="U42" s="150">
        <v>4.8850694444444451E-4</v>
      </c>
      <c r="V42" s="150">
        <v>5.7238425925925935E-4</v>
      </c>
      <c r="W42" s="150">
        <v>6.5844907407407421E-4</v>
      </c>
      <c r="X42" s="150">
        <v>7.4248842592592595E-4</v>
      </c>
      <c r="Y42" s="150">
        <v>8.2606481481481474E-4</v>
      </c>
      <c r="Z42" s="150">
        <v>9.1000000000000011E-4</v>
      </c>
      <c r="AA42" s="150">
        <v>9.9574074074074083E-4</v>
      </c>
      <c r="AB42" s="150">
        <v>1.0809375000000001E-3</v>
      </c>
      <c r="AC42" s="150">
        <v>1.1665509259259259E-3</v>
      </c>
      <c r="AD42" s="150">
        <v>1.2529398148148148E-3</v>
      </c>
      <c r="AE42" s="150">
        <v>1.3405324074074075E-3</v>
      </c>
      <c r="AF42" s="150">
        <v>1.4260763888888888E-3</v>
      </c>
      <c r="AG42" s="150">
        <v>1.5123495370370369E-3</v>
      </c>
      <c r="AH42" s="150">
        <v>1.5993865740740743E-3</v>
      </c>
      <c r="AI42" s="150">
        <v>1.6873379629629627E-3</v>
      </c>
      <c r="AJ42" s="150">
        <v>1.7764930555555555E-3</v>
      </c>
      <c r="AK42" s="150">
        <v>1.8669097222222221E-3</v>
      </c>
      <c r="AL42" s="150">
        <v>1.9536574074074074E-3</v>
      </c>
      <c r="AM42" s="150">
        <v>2.0390856481481479E-3</v>
      </c>
      <c r="AN42" s="150">
        <v>2.1239699074074073E-3</v>
      </c>
      <c r="AO42" s="150">
        <v>2.2087037037037036E-3</v>
      </c>
      <c r="AP42" s="150">
        <v>2.2938310185185188E-3</v>
      </c>
      <c r="AQ42" s="150">
        <v>2.3790277777777781E-3</v>
      </c>
      <c r="AR42" s="150">
        <v>2.466886574074074E-3</v>
      </c>
      <c r="AS42" s="150">
        <v>2.5547106481481484E-3</v>
      </c>
      <c r="AT42" s="150">
        <v>2.6462847222222222E-3</v>
      </c>
      <c r="AU42" s="150">
        <v>2.7389004629629634E-3</v>
      </c>
      <c r="AV42" s="150">
        <v>2.832789351851852E-3</v>
      </c>
      <c r="AW42" s="153">
        <f t="shared" si="1"/>
        <v>58.834825313683588</v>
      </c>
      <c r="AX42" s="150">
        <f t="shared" si="2"/>
        <v>8.7233796296296273E-5</v>
      </c>
      <c r="AY42" s="150">
        <f t="shared" si="2"/>
        <v>8.1388888888888901E-5</v>
      </c>
      <c r="AZ42" s="150">
        <f t="shared" si="3"/>
        <v>8.2118055555555601E-5</v>
      </c>
      <c r="BA42" s="150">
        <f t="shared" si="4"/>
        <v>8.1944444444444491E-5</v>
      </c>
      <c r="BB42" s="150">
        <f t="shared" si="5"/>
        <v>8.3877314814814839E-5</v>
      </c>
      <c r="BC42" s="150">
        <f t="shared" si="6"/>
        <v>8.6064814814814858E-5</v>
      </c>
      <c r="BD42" s="150">
        <f t="shared" si="7"/>
        <v>8.4039351851851745E-5</v>
      </c>
      <c r="BE42" s="150">
        <f t="shared" si="8"/>
        <v>8.3576388888888784E-5</v>
      </c>
      <c r="BF42" s="150">
        <f t="shared" si="9"/>
        <v>8.3935185185185371E-5</v>
      </c>
      <c r="BG42" s="150">
        <f t="shared" si="10"/>
        <v>8.5740740740740721E-5</v>
      </c>
      <c r="BH42" s="150">
        <f t="shared" si="11"/>
        <v>8.5196759259259253E-5</v>
      </c>
      <c r="BI42" s="150">
        <f t="shared" si="12"/>
        <v>8.5613425925925831E-5</v>
      </c>
      <c r="BJ42" s="150">
        <f t="shared" si="13"/>
        <v>8.6388888888888887E-5</v>
      </c>
      <c r="BK42" s="150">
        <f t="shared" si="14"/>
        <v>8.759259259259267E-5</v>
      </c>
      <c r="BL42" s="150">
        <f t="shared" si="15"/>
        <v>8.5543981481481365E-5</v>
      </c>
      <c r="BM42" s="150">
        <f t="shared" si="16"/>
        <v>8.6273148148148038E-5</v>
      </c>
      <c r="BN42" s="150">
        <f t="shared" si="17"/>
        <v>8.7037037037037378E-5</v>
      </c>
      <c r="BO42" s="150">
        <f t="shared" si="18"/>
        <v>8.7951388888888498E-5</v>
      </c>
      <c r="BP42" s="150">
        <f t="shared" si="19"/>
        <v>8.9155092592592715E-5</v>
      </c>
      <c r="BQ42" s="150">
        <f t="shared" si="20"/>
        <v>9.0416666666666597E-5</v>
      </c>
      <c r="BR42" s="150">
        <f t="shared" si="21"/>
        <v>8.6747685185185365E-5</v>
      </c>
      <c r="BS42" s="150">
        <f t="shared" si="22"/>
        <v>8.5428240740740517E-5</v>
      </c>
      <c r="BT42" s="150">
        <f t="shared" si="23"/>
        <v>8.4884259259259374E-5</v>
      </c>
      <c r="BU42" s="150">
        <f t="shared" si="24"/>
        <v>8.4733796296296293E-5</v>
      </c>
      <c r="BV42" s="150">
        <f t="shared" si="25"/>
        <v>8.5127314814815221E-5</v>
      </c>
      <c r="BW42" s="150">
        <f t="shared" si="26"/>
        <v>8.5196759259259253E-5</v>
      </c>
      <c r="BX42" s="150">
        <f t="shared" si="27"/>
        <v>8.7858796296295949E-5</v>
      </c>
      <c r="BY42" s="150">
        <f t="shared" si="28"/>
        <v>8.7824074074074367E-5</v>
      </c>
      <c r="BZ42" s="150">
        <f t="shared" si="29"/>
        <v>9.157407407407378E-5</v>
      </c>
      <c r="CA42" s="150">
        <f t="shared" si="30"/>
        <v>9.2615740740741199E-5</v>
      </c>
      <c r="CB42" s="150">
        <f t="shared" si="31"/>
        <v>9.3888888888888581E-5</v>
      </c>
    </row>
    <row r="43" spans="1:80">
      <c r="A43" s="1" t="s">
        <v>19</v>
      </c>
      <c r="B43" s="1">
        <v>2022</v>
      </c>
      <c r="C43" s="2">
        <v>44846</v>
      </c>
      <c r="D43" s="1" t="s">
        <v>20</v>
      </c>
      <c r="E43" s="1" t="s">
        <v>21</v>
      </c>
      <c r="F43" s="1" t="s">
        <v>21</v>
      </c>
      <c r="G43" s="1" t="s">
        <v>668</v>
      </c>
      <c r="H43" s="1" t="s">
        <v>669</v>
      </c>
      <c r="I43" s="1" t="s">
        <v>670</v>
      </c>
      <c r="J43" s="1" t="s">
        <v>523</v>
      </c>
      <c r="K43" s="13" t="e">
        <f>(C43-VLOOKUP(G43,Riders!$A$2:$C$213,2,FALSE))/365</f>
        <v>#N/A</v>
      </c>
      <c r="L43" s="13" t="e">
        <f>(C43-VLOOKUP(H43,Riders!$A$2:$C$213,2,FALSE))/365</f>
        <v>#N/A</v>
      </c>
      <c r="M43" s="13" t="e">
        <f>(C43-VLOOKUP(I43,Riders!$A$2:$C$213,2,FALSE))/365</f>
        <v>#N/A</v>
      </c>
      <c r="N43" s="13" t="e">
        <f>(C43-VLOOKUP(J43,Riders!$A$2:$C$213,2,FALSE))/365</f>
        <v>#N/A</v>
      </c>
      <c r="O43" s="1">
        <v>16</v>
      </c>
      <c r="P43" s="1" t="s">
        <v>524</v>
      </c>
      <c r="Q43" s="150">
        <v>1.5303240740740739E-4</v>
      </c>
      <c r="R43" s="150">
        <v>2.4714120370370374E-4</v>
      </c>
      <c r="S43" s="150">
        <v>3.3746527777777773E-4</v>
      </c>
      <c r="T43" s="150">
        <v>4.2402777777777778E-4</v>
      </c>
      <c r="U43" s="150">
        <v>5.0921296296296294E-4</v>
      </c>
      <c r="V43" s="150">
        <v>5.9642361111111105E-4</v>
      </c>
      <c r="W43" s="150">
        <v>6.8131944444444446E-4</v>
      </c>
      <c r="X43" s="150">
        <v>7.6655092592592606E-4</v>
      </c>
      <c r="Y43" s="150">
        <v>8.5359953703703694E-4</v>
      </c>
      <c r="Z43" s="150">
        <v>9.3966435185185201E-4</v>
      </c>
      <c r="AA43" s="150">
        <v>1.0246875000000002E-3</v>
      </c>
      <c r="AB43" s="150">
        <v>1.1121527777777779E-3</v>
      </c>
      <c r="AC43" s="150">
        <v>1.2009953703703703E-3</v>
      </c>
      <c r="AD43" s="150">
        <v>1.2895138888888889E-3</v>
      </c>
      <c r="AE43" s="150">
        <v>1.3786111111111111E-3</v>
      </c>
      <c r="AF43" s="150">
        <v>1.4711111111111112E-3</v>
      </c>
      <c r="AG43" s="150">
        <v>1.5610416666666665E-3</v>
      </c>
      <c r="AH43" s="150">
        <v>1.6503935185185187E-3</v>
      </c>
      <c r="AI43" s="150">
        <v>1.7393287037037039E-3</v>
      </c>
      <c r="AJ43" s="150">
        <v>1.8294675925925926E-3</v>
      </c>
      <c r="AK43" s="150">
        <v>1.9180208333333334E-3</v>
      </c>
      <c r="AL43" s="150">
        <v>2.0079398148148148E-3</v>
      </c>
      <c r="AM43" s="150">
        <v>2.0996759259259258E-3</v>
      </c>
      <c r="AN43" s="150">
        <v>2.1915277777777779E-3</v>
      </c>
      <c r="AO43" s="150">
        <v>2.2849189814814815E-3</v>
      </c>
      <c r="AP43" s="150">
        <v>2.3811226851851853E-3</v>
      </c>
      <c r="AQ43" s="150">
        <v>2.4741435185185183E-3</v>
      </c>
      <c r="AR43" s="150">
        <v>2.5658449074074073E-3</v>
      </c>
      <c r="AS43" s="150">
        <v>2.658599537037037E-3</v>
      </c>
      <c r="AT43" s="150">
        <v>2.7495254629629627E-3</v>
      </c>
      <c r="AU43" s="150">
        <v>2.8390393518518517E-3</v>
      </c>
      <c r="AV43" s="150">
        <v>2.9290162037037032E-3</v>
      </c>
      <c r="AW43" s="153">
        <f t="shared" si="1"/>
        <v>56.901927157630205</v>
      </c>
      <c r="AX43" s="150">
        <f t="shared" si="2"/>
        <v>9.4108796296296345E-5</v>
      </c>
      <c r="AY43" s="150">
        <f t="shared" si="2"/>
        <v>9.0324074074073994E-5</v>
      </c>
      <c r="AZ43" s="150">
        <f t="shared" si="3"/>
        <v>8.6562500000000051E-5</v>
      </c>
      <c r="BA43" s="150">
        <f t="shared" si="4"/>
        <v>8.5185185185185158E-5</v>
      </c>
      <c r="BB43" s="150">
        <f t="shared" si="5"/>
        <v>8.7210648148148108E-5</v>
      </c>
      <c r="BC43" s="150">
        <f t="shared" si="6"/>
        <v>8.4895833333333416E-5</v>
      </c>
      <c r="BD43" s="150">
        <f t="shared" si="7"/>
        <v>8.5231481481481595E-5</v>
      </c>
      <c r="BE43" s="150">
        <f t="shared" si="8"/>
        <v>8.7048611111110877E-5</v>
      </c>
      <c r="BF43" s="150">
        <f t="shared" si="9"/>
        <v>8.6064814814815075E-5</v>
      </c>
      <c r="BG43" s="150">
        <f t="shared" si="10"/>
        <v>8.5023148148148197E-5</v>
      </c>
      <c r="BH43" s="150">
        <f t="shared" si="11"/>
        <v>8.7465277777777671E-5</v>
      </c>
      <c r="BI43" s="150">
        <f t="shared" si="12"/>
        <v>8.8842592592592402E-5</v>
      </c>
      <c r="BJ43" s="150">
        <f t="shared" si="13"/>
        <v>8.851851851851859E-5</v>
      </c>
      <c r="BK43" s="150">
        <f t="shared" si="14"/>
        <v>8.9097222222222182E-5</v>
      </c>
      <c r="BL43" s="150">
        <f t="shared" si="15"/>
        <v>9.2500000000000134E-5</v>
      </c>
      <c r="BM43" s="150">
        <f t="shared" si="16"/>
        <v>8.9930555555555337E-5</v>
      </c>
      <c r="BN43" s="150">
        <f t="shared" si="17"/>
        <v>8.9351851851852179E-5</v>
      </c>
      <c r="BO43" s="150">
        <f t="shared" si="18"/>
        <v>8.8935185185185167E-5</v>
      </c>
      <c r="BP43" s="150">
        <f t="shared" si="19"/>
        <v>9.0138888888888734E-5</v>
      </c>
      <c r="BQ43" s="150">
        <f t="shared" si="20"/>
        <v>8.8553240740740823E-5</v>
      </c>
      <c r="BR43" s="150">
        <f t="shared" si="21"/>
        <v>8.9918981481481404E-5</v>
      </c>
      <c r="BS43" s="150">
        <f t="shared" si="22"/>
        <v>9.1736111111111011E-5</v>
      </c>
      <c r="BT43" s="150">
        <f t="shared" si="23"/>
        <v>9.1851851851852077E-5</v>
      </c>
      <c r="BU43" s="150">
        <f t="shared" si="24"/>
        <v>9.3391203703703605E-5</v>
      </c>
      <c r="BV43" s="150">
        <f t="shared" si="25"/>
        <v>9.6203703703703815E-5</v>
      </c>
      <c r="BW43" s="150">
        <f t="shared" si="26"/>
        <v>9.3020833333332976E-5</v>
      </c>
      <c r="BX43" s="150">
        <f t="shared" si="27"/>
        <v>9.1701388888888995E-5</v>
      </c>
      <c r="BY43" s="150">
        <f t="shared" si="28"/>
        <v>9.2754629629629697E-5</v>
      </c>
      <c r="BZ43" s="150">
        <f t="shared" si="29"/>
        <v>9.0925925925925723E-5</v>
      </c>
      <c r="CA43" s="150">
        <f t="shared" si="30"/>
        <v>8.9513888888888976E-5</v>
      </c>
      <c r="CB43" s="150">
        <f t="shared" si="31"/>
        <v>8.9976851851851503E-5</v>
      </c>
    </row>
    <row r="44" spans="1:80">
      <c r="A44" s="17" t="s">
        <v>19</v>
      </c>
      <c r="B44" s="17">
        <v>2022</v>
      </c>
      <c r="C44" s="18">
        <v>44846</v>
      </c>
      <c r="D44" s="17" t="s">
        <v>20</v>
      </c>
      <c r="E44" s="17" t="s">
        <v>91</v>
      </c>
      <c r="F44" s="17"/>
      <c r="G44" s="15" t="s">
        <v>483</v>
      </c>
      <c r="H44" s="15" t="s">
        <v>655</v>
      </c>
      <c r="I44" s="15" t="s">
        <v>656</v>
      </c>
      <c r="J44" s="15" t="s">
        <v>645</v>
      </c>
      <c r="K44" s="16">
        <f>(C44-VLOOKUP(G44,Riders!$A$2:$C$213,2,FALSE))/365</f>
        <v>20.605479452054794</v>
      </c>
      <c r="L44" s="16">
        <f>(C44-VLOOKUP(H44,Riders!$A$2:$C$213,2,FALSE))/365</f>
        <v>18.895890410958906</v>
      </c>
      <c r="M44" s="16">
        <f>(C44-VLOOKUP(I44,Riders!$A$2:$C$213,2,FALSE))/365</f>
        <v>30.687671232876713</v>
      </c>
      <c r="N44" s="16">
        <f>(C44-VLOOKUP(J44,Riders!$A$2:$C$213,2,FALSE))/365</f>
        <v>24.276712328767122</v>
      </c>
      <c r="O44" s="126">
        <v>1</v>
      </c>
      <c r="P44" s="15" t="s">
        <v>484</v>
      </c>
      <c r="Q44" s="150">
        <v>1.5341435185185187E-4</v>
      </c>
      <c r="R44" s="150">
        <v>2.4563657407407406E-4</v>
      </c>
      <c r="S44" s="150">
        <v>3.306712962962963E-4</v>
      </c>
      <c r="T44" s="150">
        <v>4.1196759259259263E-4</v>
      </c>
      <c r="U44" s="150">
        <v>4.9082175925925931E-4</v>
      </c>
      <c r="V44" s="150">
        <v>5.7065972222222218E-4</v>
      </c>
      <c r="W44" s="150">
        <v>6.4883101851851842E-4</v>
      </c>
      <c r="X44" s="150">
        <v>7.2730324074074071E-4</v>
      </c>
      <c r="Y44" s="150">
        <v>8.0524305555555557E-4</v>
      </c>
      <c r="Z44" s="150">
        <v>8.8450231481481485E-4</v>
      </c>
      <c r="AA44" s="150">
        <v>9.6259259259259269E-4</v>
      </c>
      <c r="AB44" s="150">
        <v>1.0407523148148149E-3</v>
      </c>
      <c r="AC44" s="150">
        <v>1.1202199074074072E-3</v>
      </c>
      <c r="AD44" s="150">
        <v>1.1984490740740742E-3</v>
      </c>
      <c r="AE44" s="150">
        <v>1.2765509259259258E-3</v>
      </c>
      <c r="AF44" s="150">
        <v>1.3543171296296296E-3</v>
      </c>
      <c r="AG44" s="150">
        <v>1.4331365740740739E-3</v>
      </c>
      <c r="AH44" s="150">
        <v>1.5106944444444447E-3</v>
      </c>
      <c r="AI44" s="150">
        <v>1.5902662037037038E-3</v>
      </c>
      <c r="AJ44" s="150">
        <v>1.6688541666666668E-3</v>
      </c>
      <c r="AK44" s="150">
        <v>1.7480324074074073E-3</v>
      </c>
      <c r="AL44" s="150">
        <v>1.8285648148148148E-3</v>
      </c>
      <c r="AM44" s="150">
        <v>1.9076157407407408E-3</v>
      </c>
      <c r="AN44" s="150">
        <v>1.9884953703703701E-3</v>
      </c>
      <c r="AO44" s="150">
        <v>2.0678587962962964E-3</v>
      </c>
      <c r="AP44" s="150">
        <v>2.1471990740740739E-3</v>
      </c>
      <c r="AQ44" s="150">
        <v>2.2264467592592592E-3</v>
      </c>
      <c r="AR44" s="150">
        <v>2.3054282407407407E-3</v>
      </c>
      <c r="AS44" s="150">
        <v>2.3846412037037035E-3</v>
      </c>
      <c r="AT44" s="150">
        <v>2.4640740740740738E-3</v>
      </c>
      <c r="AU44" s="150">
        <v>2.5435995370370374E-3</v>
      </c>
      <c r="AV44" s="150">
        <v>2.6244675925925927E-3</v>
      </c>
      <c r="AW44" s="153">
        <f t="shared" si="1"/>
        <v>63.504943683463132</v>
      </c>
      <c r="AX44" s="150">
        <f t="shared" si="2"/>
        <v>9.222222222222219E-5</v>
      </c>
      <c r="AY44" s="150">
        <f t="shared" si="2"/>
        <v>8.5034722222222239E-5</v>
      </c>
      <c r="AZ44" s="150">
        <f t="shared" si="3"/>
        <v>8.1296296296296325E-5</v>
      </c>
      <c r="BA44" s="150">
        <f t="shared" si="4"/>
        <v>7.8854166666666688E-5</v>
      </c>
      <c r="BB44" s="150">
        <f t="shared" si="5"/>
        <v>7.983796296296287E-5</v>
      </c>
      <c r="BC44" s="150">
        <f t="shared" si="6"/>
        <v>7.8171296296296235E-5</v>
      </c>
      <c r="BD44" s="150">
        <f t="shared" si="7"/>
        <v>7.847222222222229E-5</v>
      </c>
      <c r="BE44" s="150">
        <f t="shared" si="8"/>
        <v>7.7939814814814864E-5</v>
      </c>
      <c r="BF44" s="150">
        <f t="shared" si="9"/>
        <v>7.9259259259259278E-5</v>
      </c>
      <c r="BG44" s="150">
        <f t="shared" si="10"/>
        <v>7.8090277777777837E-5</v>
      </c>
      <c r="BH44" s="150">
        <f t="shared" si="11"/>
        <v>7.8159722222222194E-5</v>
      </c>
      <c r="BI44" s="150">
        <f t="shared" si="12"/>
        <v>7.946759259259235E-5</v>
      </c>
      <c r="BJ44" s="150">
        <f t="shared" si="13"/>
        <v>7.8229166666666985E-5</v>
      </c>
      <c r="BK44" s="150">
        <f t="shared" si="14"/>
        <v>7.8101851851851553E-5</v>
      </c>
      <c r="BL44" s="150">
        <f t="shared" si="15"/>
        <v>7.7766203703703808E-5</v>
      </c>
      <c r="BM44" s="150">
        <f t="shared" si="16"/>
        <v>7.8819444444444293E-5</v>
      </c>
      <c r="BN44" s="150">
        <f t="shared" si="17"/>
        <v>7.7557870370370844E-5</v>
      </c>
      <c r="BO44" s="150">
        <f t="shared" si="18"/>
        <v>7.9571759259259049E-5</v>
      </c>
      <c r="BP44" s="150">
        <f t="shared" si="19"/>
        <v>7.858796296296303E-5</v>
      </c>
      <c r="BQ44" s="150">
        <f t="shared" si="20"/>
        <v>7.9178240740740554E-5</v>
      </c>
      <c r="BR44" s="150">
        <f t="shared" si="21"/>
        <v>8.0532407407407419E-5</v>
      </c>
      <c r="BS44" s="150">
        <f t="shared" si="22"/>
        <v>7.905092592592599E-5</v>
      </c>
      <c r="BT44" s="150">
        <f t="shared" si="23"/>
        <v>8.0879629629629314E-5</v>
      </c>
      <c r="BU44" s="150">
        <f t="shared" si="24"/>
        <v>7.9363425925926302E-5</v>
      </c>
      <c r="BV44" s="150">
        <f t="shared" si="25"/>
        <v>7.9340277777777569E-5</v>
      </c>
      <c r="BW44" s="150">
        <f t="shared" si="26"/>
        <v>7.9247685185185237E-5</v>
      </c>
      <c r="BX44" s="150">
        <f t="shared" si="27"/>
        <v>7.8981481481481524E-5</v>
      </c>
      <c r="BY44" s="150">
        <f t="shared" si="28"/>
        <v>7.9212962962962787E-5</v>
      </c>
      <c r="BZ44" s="150">
        <f t="shared" si="29"/>
        <v>7.9432870370370334E-5</v>
      </c>
      <c r="CA44" s="150">
        <f t="shared" si="30"/>
        <v>7.9525462962963533E-5</v>
      </c>
      <c r="CB44" s="150">
        <f t="shared" si="31"/>
        <v>8.0868055555555381E-5</v>
      </c>
    </row>
    <row r="45" spans="1:80">
      <c r="A45" s="17" t="s">
        <v>19</v>
      </c>
      <c r="B45" s="17">
        <v>2022</v>
      </c>
      <c r="C45" s="18">
        <v>44846</v>
      </c>
      <c r="D45" s="17" t="s">
        <v>20</v>
      </c>
      <c r="E45" s="17" t="s">
        <v>91</v>
      </c>
      <c r="F45" s="17"/>
      <c r="G45" s="15" t="s">
        <v>586</v>
      </c>
      <c r="H45" s="15" t="s">
        <v>587</v>
      </c>
      <c r="I45" s="15" t="s">
        <v>475</v>
      </c>
      <c r="J45" s="15" t="s">
        <v>503</v>
      </c>
      <c r="K45" s="16">
        <f>(C45-VLOOKUP(G45,Riders!$A$2:$C$213,2,FALSE))/365</f>
        <v>24.082191780821919</v>
      </c>
      <c r="L45" s="16">
        <f>(C45-VLOOKUP(H45,Riders!$A$2:$C$213,2,FALSE))/365</f>
        <v>26.895890410958906</v>
      </c>
      <c r="M45" s="16">
        <f>(C45-VLOOKUP(I45,Riders!$A$2:$C$213,2,FALSE))/365</f>
        <v>22.142465753424659</v>
      </c>
      <c r="N45" s="16" t="e">
        <f>(C45-VLOOKUP(J45,Riders!$A$2:$C$213,2,FALSE))/365</f>
        <v>#N/A</v>
      </c>
      <c r="O45" s="126">
        <v>2</v>
      </c>
      <c r="P45" s="15" t="s">
        <v>113</v>
      </c>
      <c r="Q45" s="150">
        <v>1.5262731481481483E-4</v>
      </c>
      <c r="R45" s="150">
        <v>2.4012731481481479E-4</v>
      </c>
      <c r="S45" s="150">
        <v>3.2128472222222221E-4</v>
      </c>
      <c r="T45" s="150">
        <v>4.0038194444444447E-4</v>
      </c>
      <c r="U45" s="150">
        <v>4.8025462962962958E-4</v>
      </c>
      <c r="V45" s="150">
        <v>5.5976851851851847E-4</v>
      </c>
      <c r="W45" s="150">
        <v>6.3965277777777772E-4</v>
      </c>
      <c r="X45" s="150">
        <v>7.1991898148148154E-4</v>
      </c>
      <c r="Y45" s="150">
        <v>7.9836805555555564E-4</v>
      </c>
      <c r="Z45" s="150">
        <v>8.7680555555555558E-4</v>
      </c>
      <c r="AA45" s="150">
        <v>9.5496527777777778E-4</v>
      </c>
      <c r="AB45" s="150">
        <v>1.0344097222222222E-3</v>
      </c>
      <c r="AC45" s="150">
        <v>1.1128819444444443E-3</v>
      </c>
      <c r="AD45" s="150">
        <v>1.1919097222222222E-3</v>
      </c>
      <c r="AE45" s="150">
        <v>1.2713657407407407E-3</v>
      </c>
      <c r="AF45" s="150">
        <v>1.3508217592592591E-3</v>
      </c>
      <c r="AG45" s="150">
        <v>1.4314930555555556E-3</v>
      </c>
      <c r="AH45" s="150">
        <v>1.511736111111111E-3</v>
      </c>
      <c r="AI45" s="150">
        <v>1.5939699074074074E-3</v>
      </c>
      <c r="AJ45" s="150">
        <v>1.6741666666666667E-3</v>
      </c>
      <c r="AK45" s="150">
        <v>1.7531365740740738E-3</v>
      </c>
      <c r="AL45" s="150">
        <v>1.8319444444444444E-3</v>
      </c>
      <c r="AM45" s="150">
        <v>1.9121412037037039E-3</v>
      </c>
      <c r="AN45" s="150">
        <v>1.9908217592592595E-3</v>
      </c>
      <c r="AO45" s="150">
        <v>2.0697916666666668E-3</v>
      </c>
      <c r="AP45" s="150">
        <v>2.1486111111111111E-3</v>
      </c>
      <c r="AQ45" s="150">
        <v>2.2292476851851852E-3</v>
      </c>
      <c r="AR45" s="150">
        <v>2.3088425925925928E-3</v>
      </c>
      <c r="AS45" s="150">
        <v>2.3885532407407406E-3</v>
      </c>
      <c r="AT45" s="150">
        <v>2.4686574074074077E-3</v>
      </c>
      <c r="AU45" s="150">
        <v>2.5483217592592593E-3</v>
      </c>
      <c r="AV45" s="150">
        <v>2.6279745370370367E-3</v>
      </c>
      <c r="AW45" s="153">
        <f t="shared" si="1"/>
        <v>63.420198452370997</v>
      </c>
      <c r="AX45" s="150">
        <f t="shared" si="2"/>
        <v>8.7499999999999958E-5</v>
      </c>
      <c r="AY45" s="150">
        <f t="shared" si="2"/>
        <v>8.1157407407407421E-5</v>
      </c>
      <c r="AZ45" s="150">
        <f t="shared" si="3"/>
        <v>7.9097222222222264E-5</v>
      </c>
      <c r="BA45" s="150">
        <f t="shared" si="4"/>
        <v>7.9872685185185103E-5</v>
      </c>
      <c r="BB45" s="150">
        <f t="shared" si="5"/>
        <v>7.9513888888888896E-5</v>
      </c>
      <c r="BC45" s="150">
        <f t="shared" si="6"/>
        <v>7.9884259259259253E-5</v>
      </c>
      <c r="BD45" s="150">
        <f t="shared" si="7"/>
        <v>8.0266203703703814E-5</v>
      </c>
      <c r="BE45" s="150">
        <f t="shared" si="8"/>
        <v>7.8449074074074098E-5</v>
      </c>
      <c r="BF45" s="150">
        <f t="shared" si="9"/>
        <v>7.8437499999999948E-5</v>
      </c>
      <c r="BG45" s="150">
        <f t="shared" si="10"/>
        <v>7.8159722222222194E-5</v>
      </c>
      <c r="BH45" s="150">
        <f t="shared" si="11"/>
        <v>7.9444444444444376E-5</v>
      </c>
      <c r="BI45" s="150">
        <f t="shared" si="12"/>
        <v>7.8472222222222181E-5</v>
      </c>
      <c r="BJ45" s="150">
        <f t="shared" si="13"/>
        <v>7.9027777777777907E-5</v>
      </c>
      <c r="BK45" s="150">
        <f t="shared" si="14"/>
        <v>7.9456018518518417E-5</v>
      </c>
      <c r="BL45" s="150">
        <f t="shared" si="15"/>
        <v>7.9456018518518417E-5</v>
      </c>
      <c r="BM45" s="150">
        <f t="shared" si="16"/>
        <v>8.0671296296296567E-5</v>
      </c>
      <c r="BN45" s="150">
        <f t="shared" si="17"/>
        <v>8.0243055555555406E-5</v>
      </c>
      <c r="BO45" s="150">
        <f t="shared" si="18"/>
        <v>8.2233796296296395E-5</v>
      </c>
      <c r="BP45" s="150">
        <f t="shared" si="19"/>
        <v>8.019675925925924E-5</v>
      </c>
      <c r="BQ45" s="150">
        <f t="shared" si="20"/>
        <v>7.8969907407407157E-5</v>
      </c>
      <c r="BR45" s="150">
        <f t="shared" si="21"/>
        <v>7.8807870370370577E-5</v>
      </c>
      <c r="BS45" s="150">
        <f t="shared" si="22"/>
        <v>8.0196759259259457E-5</v>
      </c>
      <c r="BT45" s="150">
        <f t="shared" si="23"/>
        <v>7.8680555555555578E-5</v>
      </c>
      <c r="BU45" s="150">
        <f t="shared" si="24"/>
        <v>7.8969907407407374E-5</v>
      </c>
      <c r="BV45" s="150">
        <f t="shared" si="25"/>
        <v>7.8819444444444293E-5</v>
      </c>
      <c r="BW45" s="150">
        <f t="shared" si="26"/>
        <v>8.0636574074074117E-5</v>
      </c>
      <c r="BX45" s="150">
        <f t="shared" si="27"/>
        <v>7.9594907407407565E-5</v>
      </c>
      <c r="BY45" s="150">
        <f t="shared" si="28"/>
        <v>7.9710648148147763E-5</v>
      </c>
      <c r="BZ45" s="150">
        <f t="shared" si="29"/>
        <v>8.0104166666667125E-5</v>
      </c>
      <c r="CA45" s="150">
        <f t="shared" si="30"/>
        <v>7.9664351851851598E-5</v>
      </c>
      <c r="CB45" s="150">
        <f t="shared" si="31"/>
        <v>7.9652777777777448E-5</v>
      </c>
    </row>
    <row r="46" spans="1:80">
      <c r="A46" s="17" t="s">
        <v>19</v>
      </c>
      <c r="B46" s="17">
        <v>2022</v>
      </c>
      <c r="C46" s="18">
        <v>44846</v>
      </c>
      <c r="D46" s="17" t="s">
        <v>20</v>
      </c>
      <c r="E46" s="17" t="s">
        <v>91</v>
      </c>
      <c r="F46" s="17"/>
      <c r="G46" s="15" t="s">
        <v>501</v>
      </c>
      <c r="H46" s="15" t="s">
        <v>69</v>
      </c>
      <c r="I46" s="15" t="s">
        <v>502</v>
      </c>
      <c r="J46" s="15" t="s">
        <v>653</v>
      </c>
      <c r="K46" s="16">
        <f>(C46-VLOOKUP(G46,Riders!$A$2:$C$213,2,FALSE))/365</f>
        <v>26.232876712328768</v>
      </c>
      <c r="L46" s="16">
        <f>(C46-VLOOKUP(H46,Riders!$A$2:$C$213,2,FALSE))/365</f>
        <v>28.701369863013699</v>
      </c>
      <c r="M46" s="16">
        <f>(C46-VLOOKUP(I46,Riders!$A$2:$C$213,2,FALSE))/365</f>
        <v>22.043835616438358</v>
      </c>
      <c r="N46" s="16">
        <f>(C46-VLOOKUP(J46,Riders!$A$2:$C$213,2,FALSE))/365</f>
        <v>20.586301369863012</v>
      </c>
      <c r="O46" s="126">
        <v>3</v>
      </c>
      <c r="P46" s="15" t="s">
        <v>25</v>
      </c>
      <c r="Q46" s="150">
        <v>1.5104166666666667E-4</v>
      </c>
      <c r="R46" s="150">
        <v>2.3851851851851855E-4</v>
      </c>
      <c r="S46" s="150">
        <v>3.1961805555555557E-4</v>
      </c>
      <c r="T46" s="150">
        <v>3.975231481481481E-4</v>
      </c>
      <c r="U46" s="150">
        <v>4.763657407407408E-4</v>
      </c>
      <c r="V46" s="150">
        <v>5.5353009259259255E-4</v>
      </c>
      <c r="W46" s="150">
        <v>6.3068287037037032E-4</v>
      </c>
      <c r="X46" s="150">
        <v>7.0881944444444432E-4</v>
      </c>
      <c r="Y46" s="150">
        <v>7.8886574074074069E-4</v>
      </c>
      <c r="Z46" s="150">
        <v>8.6725694444444448E-4</v>
      </c>
      <c r="AA46" s="150">
        <v>9.4538194444444444E-4</v>
      </c>
      <c r="AB46" s="150">
        <v>1.0233101851851853E-3</v>
      </c>
      <c r="AC46" s="150">
        <v>1.1026388888888889E-3</v>
      </c>
      <c r="AD46" s="150">
        <v>1.1802893518518519E-3</v>
      </c>
      <c r="AE46" s="150">
        <v>1.2578009259259259E-3</v>
      </c>
      <c r="AF46" s="150">
        <v>1.3353587962962963E-3</v>
      </c>
      <c r="AG46" s="150">
        <v>1.4136458333333334E-3</v>
      </c>
      <c r="AH46" s="150">
        <v>1.4932870370370369E-3</v>
      </c>
      <c r="AI46" s="150">
        <v>1.5748726851851852E-3</v>
      </c>
      <c r="AJ46" s="150">
        <v>1.6545949074074076E-3</v>
      </c>
      <c r="AK46" s="150">
        <v>1.7341203703703702E-3</v>
      </c>
      <c r="AL46" s="150">
        <v>1.813888888888889E-3</v>
      </c>
      <c r="AM46" s="150">
        <v>1.8953009259259259E-3</v>
      </c>
      <c r="AN46" s="150">
        <v>1.975659722222222E-3</v>
      </c>
      <c r="AO46" s="150">
        <v>2.0551273148148148E-3</v>
      </c>
      <c r="AP46" s="150">
        <v>2.1350925925925925E-3</v>
      </c>
      <c r="AQ46" s="150">
        <v>2.2161342592592593E-3</v>
      </c>
      <c r="AR46" s="150">
        <v>2.2972685185185188E-3</v>
      </c>
      <c r="AS46" s="150">
        <v>2.3794328703703703E-3</v>
      </c>
      <c r="AT46" s="150">
        <v>2.4629166666666666E-3</v>
      </c>
      <c r="AU46" s="150">
        <v>2.5455902777777777E-3</v>
      </c>
      <c r="AV46" s="150">
        <v>2.6296643518518518E-3</v>
      </c>
      <c r="AW46" s="153">
        <f t="shared" si="1"/>
        <v>63.379444813668833</v>
      </c>
      <c r="AX46" s="150">
        <f t="shared" si="2"/>
        <v>8.7476851851851875E-5</v>
      </c>
      <c r="AY46" s="150">
        <f t="shared" si="2"/>
        <v>8.1099537037037023E-5</v>
      </c>
      <c r="AZ46" s="150">
        <f t="shared" si="3"/>
        <v>7.7905092592592522E-5</v>
      </c>
      <c r="BA46" s="150">
        <f t="shared" si="4"/>
        <v>7.8842592592592701E-5</v>
      </c>
      <c r="BB46" s="150">
        <f t="shared" si="5"/>
        <v>7.7164351851851754E-5</v>
      </c>
      <c r="BC46" s="150">
        <f t="shared" si="6"/>
        <v>7.7152777777777766E-5</v>
      </c>
      <c r="BD46" s="150">
        <f t="shared" si="7"/>
        <v>7.8136574074074002E-5</v>
      </c>
      <c r="BE46" s="150">
        <f t="shared" si="8"/>
        <v>8.0046296296296376E-5</v>
      </c>
      <c r="BF46" s="150">
        <f t="shared" si="9"/>
        <v>7.8391203703703782E-5</v>
      </c>
      <c r="BG46" s="150">
        <f t="shared" si="10"/>
        <v>7.8124999999999961E-5</v>
      </c>
      <c r="BH46" s="150">
        <f t="shared" si="11"/>
        <v>7.7928240740740822E-5</v>
      </c>
      <c r="BI46" s="150">
        <f t="shared" si="12"/>
        <v>7.9328703703703636E-5</v>
      </c>
      <c r="BJ46" s="150">
        <f t="shared" si="13"/>
        <v>7.7650462962962959E-5</v>
      </c>
      <c r="BK46" s="150">
        <f t="shared" si="14"/>
        <v>7.7511574074074028E-5</v>
      </c>
      <c r="BL46" s="150">
        <f t="shared" si="15"/>
        <v>7.7557870370370411E-5</v>
      </c>
      <c r="BM46" s="150">
        <f t="shared" si="16"/>
        <v>7.8287037037037084E-5</v>
      </c>
      <c r="BN46" s="150">
        <f t="shared" si="17"/>
        <v>7.9641203703703515E-5</v>
      </c>
      <c r="BO46" s="150">
        <f t="shared" si="18"/>
        <v>8.1585648148148338E-5</v>
      </c>
      <c r="BP46" s="150">
        <f t="shared" si="19"/>
        <v>7.9722222222222347E-5</v>
      </c>
      <c r="BQ46" s="150">
        <f t="shared" si="20"/>
        <v>7.9525462962962666E-5</v>
      </c>
      <c r="BR46" s="150">
        <f t="shared" si="21"/>
        <v>7.976851851851873E-5</v>
      </c>
      <c r="BS46" s="150">
        <f t="shared" si="22"/>
        <v>8.1412037037036956E-5</v>
      </c>
      <c r="BT46" s="150">
        <f t="shared" si="23"/>
        <v>8.0358796296296038E-5</v>
      </c>
      <c r="BU46" s="150">
        <f t="shared" si="24"/>
        <v>7.9467592592592784E-5</v>
      </c>
      <c r="BV46" s="150">
        <f t="shared" si="25"/>
        <v>7.996527777777776E-5</v>
      </c>
      <c r="BW46" s="150">
        <f t="shared" si="26"/>
        <v>8.1041666666666762E-5</v>
      </c>
      <c r="BX46" s="150">
        <f t="shared" si="27"/>
        <v>8.1134259259259527E-5</v>
      </c>
      <c r="BY46" s="150">
        <f t="shared" si="28"/>
        <v>8.2164351851851496E-5</v>
      </c>
      <c r="BZ46" s="150">
        <f t="shared" si="29"/>
        <v>8.3483796296296344E-5</v>
      </c>
      <c r="CA46" s="150">
        <f t="shared" si="30"/>
        <v>8.2673611111111055E-5</v>
      </c>
      <c r="CB46" s="150">
        <f t="shared" si="31"/>
        <v>8.4074074074074086E-5</v>
      </c>
    </row>
    <row r="47" spans="1:80">
      <c r="A47" s="17" t="s">
        <v>19</v>
      </c>
      <c r="B47" s="17">
        <v>2022</v>
      </c>
      <c r="C47" s="18">
        <v>44846</v>
      </c>
      <c r="D47" s="17" t="s">
        <v>20</v>
      </c>
      <c r="E47" s="17" t="s">
        <v>91</v>
      </c>
      <c r="F47" s="17"/>
      <c r="G47" s="15" t="s">
        <v>506</v>
      </c>
      <c r="H47" s="15" t="s">
        <v>601</v>
      </c>
      <c r="I47" s="15" t="s">
        <v>602</v>
      </c>
      <c r="J47" s="15" t="s">
        <v>637</v>
      </c>
      <c r="K47" s="16" t="e">
        <f>(C47-VLOOKUP(G47,Riders!$A$2:$C$213,2,FALSE))/365</f>
        <v>#N/A</v>
      </c>
      <c r="L47" s="16" t="e">
        <f>(C47-VLOOKUP(H47,Riders!$A$2:$C$213,2,FALSE))/365</f>
        <v>#N/A</v>
      </c>
      <c r="M47" s="16" t="e">
        <f>(C47-VLOOKUP(I47,Riders!$A$2:$C$213,2,FALSE))/365</f>
        <v>#N/A</v>
      </c>
      <c r="N47" s="16" t="e">
        <f>(C47-VLOOKUP(J47,Riders!$A$2:$C$213,2,FALSE))/365</f>
        <v>#N/A</v>
      </c>
      <c r="O47" s="126">
        <v>4</v>
      </c>
      <c r="P47" s="15" t="s">
        <v>102</v>
      </c>
      <c r="Q47" s="150">
        <v>1.5364583333333335E-4</v>
      </c>
      <c r="R47" s="150">
        <v>2.4405092592592591E-4</v>
      </c>
      <c r="S47" s="150">
        <v>3.2635416666666663E-4</v>
      </c>
      <c r="T47" s="150">
        <v>4.0574074074074075E-4</v>
      </c>
      <c r="U47" s="150">
        <v>4.8601851851851849E-4</v>
      </c>
      <c r="V47" s="150">
        <v>5.6459490740740743E-4</v>
      </c>
      <c r="W47" s="150">
        <v>6.4350694444444449E-4</v>
      </c>
      <c r="X47" s="150">
        <v>7.2299768518518514E-4</v>
      </c>
      <c r="Y47" s="150">
        <v>8.0090277777777788E-4</v>
      </c>
      <c r="Z47" s="150">
        <v>8.7993055555555567E-4</v>
      </c>
      <c r="AA47" s="150">
        <v>9.5880787037037028E-4</v>
      </c>
      <c r="AB47" s="150">
        <v>1.0389583333333334E-3</v>
      </c>
      <c r="AC47" s="150">
        <v>1.1177083333333334E-3</v>
      </c>
      <c r="AD47" s="150">
        <v>1.1961805555555556E-3</v>
      </c>
      <c r="AE47" s="150">
        <v>1.2746412037037038E-3</v>
      </c>
      <c r="AF47" s="150">
        <v>1.3549189814814815E-3</v>
      </c>
      <c r="AG47" s="150">
        <v>1.4335879629629629E-3</v>
      </c>
      <c r="AH47" s="150">
        <v>1.5140856481481481E-3</v>
      </c>
      <c r="AI47" s="150">
        <v>1.5935532407407407E-3</v>
      </c>
      <c r="AJ47" s="150">
        <v>1.6734027777777778E-3</v>
      </c>
      <c r="AK47" s="150">
        <v>1.7534953703703705E-3</v>
      </c>
      <c r="AL47" s="150">
        <v>1.8338310185185185E-3</v>
      </c>
      <c r="AM47" s="150">
        <v>1.9151273148148148E-3</v>
      </c>
      <c r="AN47" s="150">
        <v>1.9953819444444446E-3</v>
      </c>
      <c r="AO47" s="150">
        <v>2.07625E-3</v>
      </c>
      <c r="AP47" s="150">
        <v>2.1575810185185183E-3</v>
      </c>
      <c r="AQ47" s="150">
        <v>2.2410069444444443E-3</v>
      </c>
      <c r="AR47" s="150">
        <v>2.3216666666666668E-3</v>
      </c>
      <c r="AS47" s="150">
        <v>2.4021180555555553E-3</v>
      </c>
      <c r="AT47" s="150">
        <v>2.4830439814814815E-3</v>
      </c>
      <c r="AU47" s="150">
        <v>2.56625E-3</v>
      </c>
      <c r="AV47" s="150">
        <v>2.6478356481481487E-3</v>
      </c>
      <c r="AW47" s="153">
        <f t="shared" si="1"/>
        <v>62.944490827151789</v>
      </c>
      <c r="AX47" s="150">
        <f t="shared" si="2"/>
        <v>9.0405092592592555E-5</v>
      </c>
      <c r="AY47" s="150">
        <f t="shared" si="2"/>
        <v>8.2303240740740725E-5</v>
      </c>
      <c r="AZ47" s="150">
        <f t="shared" si="3"/>
        <v>7.9386574074074114E-5</v>
      </c>
      <c r="BA47" s="150">
        <f t="shared" si="4"/>
        <v>8.0277777777777747E-5</v>
      </c>
      <c r="BB47" s="150">
        <f t="shared" si="5"/>
        <v>7.8576388888888934E-5</v>
      </c>
      <c r="BC47" s="150">
        <f t="shared" si="6"/>
        <v>7.8912037037037058E-5</v>
      </c>
      <c r="BD47" s="150">
        <f t="shared" si="7"/>
        <v>7.949074074074065E-5</v>
      </c>
      <c r="BE47" s="150">
        <f t="shared" si="8"/>
        <v>7.7905092592592739E-5</v>
      </c>
      <c r="BF47" s="150">
        <f t="shared" si="9"/>
        <v>7.9027777777777798E-5</v>
      </c>
      <c r="BG47" s="150">
        <f t="shared" si="10"/>
        <v>7.8877314814814609E-5</v>
      </c>
      <c r="BH47" s="150">
        <f t="shared" si="11"/>
        <v>8.0150462962963074E-5</v>
      </c>
      <c r="BI47" s="150">
        <f t="shared" si="12"/>
        <v>7.8750000000000044E-5</v>
      </c>
      <c r="BJ47" s="150">
        <f t="shared" si="13"/>
        <v>7.8472222222222181E-5</v>
      </c>
      <c r="BK47" s="150">
        <f t="shared" si="14"/>
        <v>7.8460648148148248E-5</v>
      </c>
      <c r="BL47" s="150">
        <f t="shared" si="15"/>
        <v>8.0277777777777639E-5</v>
      </c>
      <c r="BM47" s="150">
        <f t="shared" si="16"/>
        <v>7.8668981481481428E-5</v>
      </c>
      <c r="BN47" s="150">
        <f t="shared" si="17"/>
        <v>8.0497685185185186E-5</v>
      </c>
      <c r="BO47" s="150">
        <f t="shared" si="18"/>
        <v>7.9467592592592567E-5</v>
      </c>
      <c r="BP47" s="150">
        <f t="shared" si="19"/>
        <v>7.9849537037037129E-5</v>
      </c>
      <c r="BQ47" s="150">
        <f t="shared" si="20"/>
        <v>8.0092592592592758E-5</v>
      </c>
      <c r="BR47" s="150">
        <f t="shared" si="21"/>
        <v>8.0335648148147955E-5</v>
      </c>
      <c r="BS47" s="150">
        <f t="shared" si="22"/>
        <v>8.1296296296296325E-5</v>
      </c>
      <c r="BT47" s="150">
        <f t="shared" si="23"/>
        <v>8.0254629629629773E-5</v>
      </c>
      <c r="BU47" s="150">
        <f t="shared" si="24"/>
        <v>8.0868055555555381E-5</v>
      </c>
      <c r="BV47" s="150">
        <f t="shared" si="25"/>
        <v>8.1331018518518341E-5</v>
      </c>
      <c r="BW47" s="150">
        <f t="shared" si="26"/>
        <v>8.3425925925926028E-5</v>
      </c>
      <c r="BX47" s="150">
        <f t="shared" si="27"/>
        <v>8.0659722222222417E-5</v>
      </c>
      <c r="BY47" s="150">
        <f t="shared" si="28"/>
        <v>8.0451388888888586E-5</v>
      </c>
      <c r="BZ47" s="150">
        <f t="shared" si="29"/>
        <v>8.092592592592613E-5</v>
      </c>
      <c r="CA47" s="150">
        <f t="shared" si="30"/>
        <v>8.3206018518518481E-5</v>
      </c>
      <c r="CB47" s="150">
        <f t="shared" si="31"/>
        <v>8.1585648148148771E-5</v>
      </c>
    </row>
    <row r="48" spans="1:80">
      <c r="A48" s="17" t="s">
        <v>19</v>
      </c>
      <c r="B48" s="17">
        <v>2022</v>
      </c>
      <c r="C48" s="18">
        <v>44846</v>
      </c>
      <c r="D48" s="17" t="s">
        <v>20</v>
      </c>
      <c r="E48" s="17" t="s">
        <v>91</v>
      </c>
      <c r="F48" s="17"/>
      <c r="G48" s="15" t="s">
        <v>600</v>
      </c>
      <c r="H48" s="15" t="s">
        <v>505</v>
      </c>
      <c r="I48" s="15" t="s">
        <v>34</v>
      </c>
      <c r="J48" s="15" t="s">
        <v>599</v>
      </c>
      <c r="K48" s="16">
        <f>(C48-VLOOKUP(G48,Riders!$A$2:$C$213,2,FALSE))/365</f>
        <v>31.898630136986302</v>
      </c>
      <c r="L48" s="16" t="e">
        <f>(C48-VLOOKUP(H48,Riders!$A$2:$C$213,2,FALSE))/365</f>
        <v>#N/A</v>
      </c>
      <c r="M48" s="16" t="e">
        <f>(C48-VLOOKUP(I48,Riders!$A$2:$C$213,2,FALSE))/365</f>
        <v>#N/A</v>
      </c>
      <c r="N48" s="16" t="e">
        <f>(C48-VLOOKUP(J48,Riders!$A$2:$C$213,2,FALSE))/365</f>
        <v>#N/A</v>
      </c>
      <c r="O48" s="126">
        <v>5</v>
      </c>
      <c r="P48" s="15" t="s">
        <v>35</v>
      </c>
      <c r="Q48" s="150">
        <v>1.5164351851851854E-4</v>
      </c>
      <c r="R48" s="150">
        <v>2.3961805555555553E-4</v>
      </c>
      <c r="S48" s="150">
        <v>3.2197916666666665E-4</v>
      </c>
      <c r="T48" s="150">
        <v>4.0232638888888892E-4</v>
      </c>
      <c r="U48" s="150">
        <v>4.8402777777777772E-4</v>
      </c>
      <c r="V48" s="150">
        <v>5.6390046296296299E-4</v>
      </c>
      <c r="W48" s="150">
        <v>6.4362268518518523E-4</v>
      </c>
      <c r="X48" s="150">
        <v>7.2300925925925918E-4</v>
      </c>
      <c r="Y48" s="150">
        <v>8.0390046296296297E-4</v>
      </c>
      <c r="Z48" s="150">
        <v>8.8326388888888884E-4</v>
      </c>
      <c r="AA48" s="150">
        <v>9.6315972222222213E-4</v>
      </c>
      <c r="AB48" s="150">
        <v>1.0424768518518519E-3</v>
      </c>
      <c r="AC48" s="150">
        <v>1.1238194444444444E-3</v>
      </c>
      <c r="AD48" s="150">
        <v>1.2040740740740742E-3</v>
      </c>
      <c r="AE48" s="150">
        <v>1.2844675925925925E-3</v>
      </c>
      <c r="AF48" s="150">
        <v>1.3639467592592592E-3</v>
      </c>
      <c r="AG48" s="150">
        <v>1.442986111111111E-3</v>
      </c>
      <c r="AH48" s="150">
        <v>1.5215277777777777E-3</v>
      </c>
      <c r="AI48" s="150">
        <v>1.6012152777777776E-3</v>
      </c>
      <c r="AJ48" s="150">
        <v>1.6797337962962964E-3</v>
      </c>
      <c r="AK48" s="150">
        <v>1.7606365740740742E-3</v>
      </c>
      <c r="AL48" s="150">
        <v>1.8402083333333335E-3</v>
      </c>
      <c r="AM48" s="150">
        <v>1.9199305555555556E-3</v>
      </c>
      <c r="AN48" s="150">
        <v>2.0011342592592594E-3</v>
      </c>
      <c r="AO48" s="150">
        <v>2.0813888888888887E-3</v>
      </c>
      <c r="AP48" s="150">
        <v>2.1624999999999999E-3</v>
      </c>
      <c r="AQ48" s="150">
        <v>2.2446527777777777E-3</v>
      </c>
      <c r="AR48" s="150">
        <v>2.3241435185185184E-3</v>
      </c>
      <c r="AS48" s="150">
        <v>2.4041319444444444E-3</v>
      </c>
      <c r="AT48" s="150">
        <v>2.4843055555555556E-3</v>
      </c>
      <c r="AU48" s="150">
        <v>2.565787037037037E-3</v>
      </c>
      <c r="AV48" s="150">
        <v>2.6495370370370371E-3</v>
      </c>
      <c r="AW48" s="153">
        <f t="shared" si="1"/>
        <v>62.9040712912808</v>
      </c>
      <c r="AX48" s="150">
        <f t="shared" si="2"/>
        <v>8.7974537037036987E-5</v>
      </c>
      <c r="AY48" s="150">
        <f t="shared" si="2"/>
        <v>8.2361111111111122E-5</v>
      </c>
      <c r="AZ48" s="150">
        <f t="shared" si="3"/>
        <v>8.0347222222222267E-5</v>
      </c>
      <c r="BA48" s="150">
        <f t="shared" si="4"/>
        <v>8.1701388888888807E-5</v>
      </c>
      <c r="BB48" s="150">
        <f t="shared" si="5"/>
        <v>7.9872685185185266E-5</v>
      </c>
      <c r="BC48" s="150">
        <f t="shared" si="6"/>
        <v>7.9722222222222239E-5</v>
      </c>
      <c r="BD48" s="150">
        <f t="shared" si="7"/>
        <v>7.9386574074073952E-5</v>
      </c>
      <c r="BE48" s="150">
        <f t="shared" si="8"/>
        <v>8.0891203703703789E-5</v>
      </c>
      <c r="BF48" s="150">
        <f t="shared" si="9"/>
        <v>7.9363425925925869E-5</v>
      </c>
      <c r="BG48" s="150">
        <f t="shared" si="10"/>
        <v>7.9895833333333294E-5</v>
      </c>
      <c r="BH48" s="150">
        <f t="shared" si="11"/>
        <v>7.9317129629629811E-5</v>
      </c>
      <c r="BI48" s="150">
        <f t="shared" si="12"/>
        <v>8.1342592592592491E-5</v>
      </c>
      <c r="BJ48" s="150">
        <f t="shared" si="13"/>
        <v>8.0254629629629773E-5</v>
      </c>
      <c r="BK48" s="150">
        <f t="shared" si="14"/>
        <v>8.0393518518518271E-5</v>
      </c>
      <c r="BL48" s="150">
        <f t="shared" si="15"/>
        <v>7.9479166666666717E-5</v>
      </c>
      <c r="BM48" s="150">
        <f t="shared" si="16"/>
        <v>7.903935185185184E-5</v>
      </c>
      <c r="BN48" s="150">
        <f t="shared" si="17"/>
        <v>7.8541666666666647E-5</v>
      </c>
      <c r="BO48" s="150">
        <f t="shared" si="18"/>
        <v>7.9687499999999897E-5</v>
      </c>
      <c r="BP48" s="150">
        <f t="shared" si="19"/>
        <v>7.8518518518518781E-5</v>
      </c>
      <c r="BQ48" s="150">
        <f t="shared" si="20"/>
        <v>8.090277777777783E-5</v>
      </c>
      <c r="BR48" s="150">
        <f t="shared" si="21"/>
        <v>7.9571759259259266E-5</v>
      </c>
      <c r="BS48" s="150">
        <f t="shared" si="22"/>
        <v>7.972222222222213E-5</v>
      </c>
      <c r="BT48" s="150">
        <f t="shared" si="23"/>
        <v>8.1203703703703776E-5</v>
      </c>
      <c r="BU48" s="150">
        <f t="shared" si="24"/>
        <v>8.0254629629629339E-5</v>
      </c>
      <c r="BV48" s="150">
        <f t="shared" si="25"/>
        <v>8.1111111111111227E-5</v>
      </c>
      <c r="BW48" s="150">
        <f t="shared" si="26"/>
        <v>8.2152777777777779E-5</v>
      </c>
      <c r="BX48" s="150">
        <f t="shared" si="27"/>
        <v>7.949074074074065E-5</v>
      </c>
      <c r="BY48" s="150">
        <f t="shared" si="28"/>
        <v>7.998842592592606E-5</v>
      </c>
      <c r="BZ48" s="150">
        <f t="shared" si="29"/>
        <v>8.0173611111111157E-5</v>
      </c>
      <c r="CA48" s="150">
        <f t="shared" si="30"/>
        <v>8.1481481481481422E-5</v>
      </c>
      <c r="CB48" s="150">
        <f t="shared" si="31"/>
        <v>8.3750000000000057E-5</v>
      </c>
    </row>
    <row r="49" spans="1:80">
      <c r="A49" s="17" t="s">
        <v>19</v>
      </c>
      <c r="B49" s="17">
        <v>2022</v>
      </c>
      <c r="C49" s="18">
        <v>44846</v>
      </c>
      <c r="D49" s="17" t="s">
        <v>20</v>
      </c>
      <c r="E49" s="17" t="s">
        <v>91</v>
      </c>
      <c r="F49" s="17"/>
      <c r="G49" s="15" t="s">
        <v>585</v>
      </c>
      <c r="H49" s="15" t="s">
        <v>654</v>
      </c>
      <c r="I49" s="15" t="s">
        <v>507</v>
      </c>
      <c r="J49" s="15" t="s">
        <v>48</v>
      </c>
      <c r="K49" s="16">
        <f>(C49-VLOOKUP(G49,Riders!$A$2:$C$213,2,FALSE))/365</f>
        <v>27.101369863013698</v>
      </c>
      <c r="L49" s="16">
        <f>(C49-VLOOKUP(H49,Riders!$A$2:$C$213,2,FALSE))/365</f>
        <v>23.572602739726026</v>
      </c>
      <c r="M49" s="16" t="e">
        <f>(C49-VLOOKUP(I49,Riders!$A$2:$C$213,2,FALSE))/365</f>
        <v>#N/A</v>
      </c>
      <c r="N49" s="16" t="e">
        <f>(C49-VLOOKUP(J49,Riders!$A$2:$C$213,2,FALSE))/365</f>
        <v>#N/A</v>
      </c>
      <c r="O49" s="126">
        <v>6</v>
      </c>
      <c r="P49" s="15" t="s">
        <v>27</v>
      </c>
      <c r="Q49" s="150">
        <v>1.5138888888888889E-4</v>
      </c>
      <c r="R49" s="150">
        <v>2.3944444444444444E-4</v>
      </c>
      <c r="S49" s="150">
        <v>3.1976851851851855E-4</v>
      </c>
      <c r="T49" s="150">
        <v>3.9807870370370366E-4</v>
      </c>
      <c r="U49" s="150">
        <v>4.7601851851851847E-4</v>
      </c>
      <c r="V49" s="150">
        <v>5.5407407407407402E-4</v>
      </c>
      <c r="W49" s="150">
        <v>6.3239583333333344E-4</v>
      </c>
      <c r="X49" s="150">
        <v>7.1097222222222221E-4</v>
      </c>
      <c r="Y49" s="150">
        <v>7.9238425925925928E-4</v>
      </c>
      <c r="Z49" s="150">
        <v>8.715277777777776E-4</v>
      </c>
      <c r="AA49" s="150">
        <v>9.5035879629629626E-4</v>
      </c>
      <c r="AB49" s="150">
        <v>1.0292592592592593E-3</v>
      </c>
      <c r="AC49" s="150">
        <v>1.1087037037037038E-3</v>
      </c>
      <c r="AD49" s="150">
        <v>1.1885879629629629E-3</v>
      </c>
      <c r="AE49" s="150">
        <v>1.2691203703703703E-3</v>
      </c>
      <c r="AF49" s="150">
        <v>1.3513773148148148E-3</v>
      </c>
      <c r="AG49" s="150">
        <v>1.4317592592592591E-3</v>
      </c>
      <c r="AH49" s="150">
        <v>1.5116203703703704E-3</v>
      </c>
      <c r="AI49" s="150">
        <v>1.5914236111111109E-3</v>
      </c>
      <c r="AJ49" s="150">
        <v>1.6713541666666667E-3</v>
      </c>
      <c r="AK49" s="150">
        <v>1.7512268518518519E-3</v>
      </c>
      <c r="AL49" s="150">
        <v>1.8326388888888891E-3</v>
      </c>
      <c r="AM49" s="150">
        <v>1.911863425925926E-3</v>
      </c>
      <c r="AN49" s="150">
        <v>1.9909375000000001E-3</v>
      </c>
      <c r="AO49" s="150">
        <v>2.0705439814814818E-3</v>
      </c>
      <c r="AP49" s="150">
        <v>2.1521643518518517E-3</v>
      </c>
      <c r="AQ49" s="150">
        <v>2.2351967592592593E-3</v>
      </c>
      <c r="AR49" s="150">
        <v>2.3195833333333332E-3</v>
      </c>
      <c r="AS49" s="150">
        <v>2.4056597222222222E-3</v>
      </c>
      <c r="AT49" s="150">
        <v>2.4931712962962963E-3</v>
      </c>
      <c r="AU49" s="150">
        <v>2.5813310185185184E-3</v>
      </c>
      <c r="AV49" s="150">
        <v>2.6699189814814814E-3</v>
      </c>
      <c r="AW49" s="153">
        <f t="shared" si="1"/>
        <v>62.423866725044547</v>
      </c>
      <c r="AX49" s="150">
        <f t="shared" si="2"/>
        <v>8.8055555555555549E-5</v>
      </c>
      <c r="AY49" s="150">
        <f t="shared" si="2"/>
        <v>8.0324074074074103E-5</v>
      </c>
      <c r="AZ49" s="150">
        <f t="shared" si="3"/>
        <v>7.8310185185185113E-5</v>
      </c>
      <c r="BA49" s="150">
        <f t="shared" si="4"/>
        <v>7.7939814814814809E-5</v>
      </c>
      <c r="BB49" s="150">
        <f t="shared" si="5"/>
        <v>7.8055555555555549E-5</v>
      </c>
      <c r="BC49" s="150">
        <f t="shared" si="6"/>
        <v>7.8321759259259425E-5</v>
      </c>
      <c r="BD49" s="150">
        <f t="shared" si="7"/>
        <v>7.8576388888888771E-5</v>
      </c>
      <c r="BE49" s="150">
        <f t="shared" si="8"/>
        <v>8.1412037037037065E-5</v>
      </c>
      <c r="BF49" s="150">
        <f t="shared" si="9"/>
        <v>7.9143518518518322E-5</v>
      </c>
      <c r="BG49" s="150">
        <f t="shared" si="10"/>
        <v>7.883101851851866E-5</v>
      </c>
      <c r="BH49" s="150">
        <f t="shared" si="11"/>
        <v>7.8900462962963017E-5</v>
      </c>
      <c r="BI49" s="150">
        <f t="shared" si="12"/>
        <v>7.9444444444444484E-5</v>
      </c>
      <c r="BJ49" s="150">
        <f t="shared" si="13"/>
        <v>7.9884259259259145E-5</v>
      </c>
      <c r="BK49" s="150">
        <f t="shared" si="14"/>
        <v>8.0532407407407419E-5</v>
      </c>
      <c r="BL49" s="150">
        <f t="shared" si="15"/>
        <v>8.2256944444444478E-5</v>
      </c>
      <c r="BM49" s="150">
        <f t="shared" si="16"/>
        <v>8.0381944444444338E-5</v>
      </c>
      <c r="BN49" s="150">
        <f t="shared" si="17"/>
        <v>7.9861111111111278E-5</v>
      </c>
      <c r="BO49" s="150">
        <f t="shared" si="18"/>
        <v>7.9803240740740529E-5</v>
      </c>
      <c r="BP49" s="150">
        <f t="shared" si="19"/>
        <v>7.9930555555555744E-5</v>
      </c>
      <c r="BQ49" s="150">
        <f t="shared" si="20"/>
        <v>7.9872685185185211E-5</v>
      </c>
      <c r="BR49" s="150">
        <f t="shared" si="21"/>
        <v>8.1412037037037173E-5</v>
      </c>
      <c r="BS49" s="150">
        <f t="shared" si="22"/>
        <v>7.9224537037036937E-5</v>
      </c>
      <c r="BT49" s="150">
        <f t="shared" si="23"/>
        <v>7.9074074074074073E-5</v>
      </c>
      <c r="BU49" s="150">
        <f t="shared" si="24"/>
        <v>7.9606481481481715E-5</v>
      </c>
      <c r="BV49" s="150">
        <f t="shared" si="25"/>
        <v>8.162037037036992E-5</v>
      </c>
      <c r="BW49" s="150">
        <f t="shared" si="26"/>
        <v>8.3032407407407534E-5</v>
      </c>
      <c r="BX49" s="150">
        <f t="shared" si="27"/>
        <v>8.4386574074073965E-5</v>
      </c>
      <c r="BY49" s="150">
        <f t="shared" si="28"/>
        <v>8.6076388888889008E-5</v>
      </c>
      <c r="BZ49" s="150">
        <f t="shared" si="29"/>
        <v>8.7511574074074054E-5</v>
      </c>
      <c r="CA49" s="150">
        <f t="shared" si="30"/>
        <v>8.8159722222222112E-5</v>
      </c>
      <c r="CB49" s="150">
        <f t="shared" si="31"/>
        <v>8.8587962962963056E-5</v>
      </c>
    </row>
    <row r="50" spans="1:80">
      <c r="A50" s="17" t="s">
        <v>19</v>
      </c>
      <c r="B50" s="17">
        <v>2022</v>
      </c>
      <c r="C50" s="18">
        <v>44846</v>
      </c>
      <c r="D50" s="17" t="s">
        <v>20</v>
      </c>
      <c r="E50" s="17" t="s">
        <v>91</v>
      </c>
      <c r="F50" s="17"/>
      <c r="G50" s="15" t="s">
        <v>598</v>
      </c>
      <c r="H50" s="15" t="s">
        <v>510</v>
      </c>
      <c r="I50" s="15" t="s">
        <v>516</v>
      </c>
      <c r="J50" s="15" t="s">
        <v>513</v>
      </c>
      <c r="K50" s="16">
        <f>(C50-VLOOKUP(G50,Riders!$A$2:$C$213,2,FALSE))/365</f>
        <v>32.090410958904108</v>
      </c>
      <c r="L50" s="16">
        <f>(C50-VLOOKUP(H50,Riders!$A$2:$C$213,2,FALSE))/365</f>
        <v>21.791780821917808</v>
      </c>
      <c r="M50" s="16">
        <f>(C50-VLOOKUP(I50,Riders!$A$2:$C$213,2,FALSE))/365</f>
        <v>20.873972602739727</v>
      </c>
      <c r="N50" s="16" t="e">
        <f>(C50-VLOOKUP(J50,Riders!$A$2:$C$213,2,FALSE))/365</f>
        <v>#N/A</v>
      </c>
      <c r="O50" s="126">
        <v>7</v>
      </c>
      <c r="P50" s="15" t="s">
        <v>29</v>
      </c>
      <c r="Q50" s="150">
        <v>1.5829861111111109E-4</v>
      </c>
      <c r="R50" s="150">
        <v>2.4952546296296295E-4</v>
      </c>
      <c r="S50" s="150">
        <v>3.3391203703703702E-4</v>
      </c>
      <c r="T50" s="150">
        <v>4.145370370370371E-4</v>
      </c>
      <c r="U50" s="150">
        <v>4.9534722222222222E-4</v>
      </c>
      <c r="V50" s="150">
        <v>5.7478009259259255E-4</v>
      </c>
      <c r="W50" s="150">
        <v>6.5475694444444435E-4</v>
      </c>
      <c r="X50" s="150">
        <v>7.3530092592592581E-4</v>
      </c>
      <c r="Y50" s="150">
        <v>8.1762731481481476E-4</v>
      </c>
      <c r="Z50" s="150">
        <v>8.968750000000001E-4</v>
      </c>
      <c r="AA50" s="150">
        <v>9.7614583333333331E-4</v>
      </c>
      <c r="AB50" s="150">
        <v>1.0552662037037037E-3</v>
      </c>
      <c r="AC50" s="150">
        <v>1.1359722222222225E-3</v>
      </c>
      <c r="AD50" s="150">
        <v>1.2158796296296295E-3</v>
      </c>
      <c r="AE50" s="150">
        <v>1.2962962962962963E-3</v>
      </c>
      <c r="AF50" s="150">
        <v>1.3767824074074073E-3</v>
      </c>
      <c r="AG50" s="150">
        <v>1.4591435185185187E-3</v>
      </c>
      <c r="AH50" s="150">
        <v>1.5392592592592593E-3</v>
      </c>
      <c r="AI50" s="150">
        <v>1.6196412037037037E-3</v>
      </c>
      <c r="AJ50" s="150">
        <v>1.6993287037037035E-3</v>
      </c>
      <c r="AK50" s="150">
        <v>1.7804629629629631E-3</v>
      </c>
      <c r="AL50" s="150">
        <v>1.8611226851851853E-3</v>
      </c>
      <c r="AM50" s="150">
        <v>1.9427546296296296E-3</v>
      </c>
      <c r="AN50" s="150">
        <v>2.0257754629629632E-3</v>
      </c>
      <c r="AO50" s="150">
        <v>2.1066666666666668E-3</v>
      </c>
      <c r="AP50" s="150">
        <v>2.1875231481481481E-3</v>
      </c>
      <c r="AQ50" s="150">
        <v>2.269108796296296E-3</v>
      </c>
      <c r="AR50" s="150">
        <v>2.3521412037037039E-3</v>
      </c>
      <c r="AS50" s="150">
        <v>2.4345023148148147E-3</v>
      </c>
      <c r="AT50" s="150">
        <v>2.5175115740740744E-3</v>
      </c>
      <c r="AU50" s="150">
        <v>2.6017245370370369E-3</v>
      </c>
      <c r="AV50" s="150">
        <v>2.6858449074074076E-3</v>
      </c>
      <c r="AW50" s="153">
        <f t="shared" si="1"/>
        <v>62.053719560280442</v>
      </c>
      <c r="AX50" s="150">
        <f t="shared" si="2"/>
        <v>9.1226851851851858E-5</v>
      </c>
      <c r="AY50" s="150">
        <f t="shared" si="2"/>
        <v>8.4386574074074073E-5</v>
      </c>
      <c r="AZ50" s="150">
        <f t="shared" si="3"/>
        <v>8.0625000000000076E-5</v>
      </c>
      <c r="BA50" s="150">
        <f t="shared" si="4"/>
        <v>8.0810185185185119E-5</v>
      </c>
      <c r="BB50" s="150">
        <f t="shared" si="5"/>
        <v>7.9432870370370334E-5</v>
      </c>
      <c r="BC50" s="150">
        <f t="shared" si="6"/>
        <v>7.9976851851851802E-5</v>
      </c>
      <c r="BD50" s="150">
        <f t="shared" si="7"/>
        <v>8.054398148148146E-5</v>
      </c>
      <c r="BE50" s="150">
        <f t="shared" si="8"/>
        <v>8.2326388888888944E-5</v>
      </c>
      <c r="BF50" s="150">
        <f t="shared" si="9"/>
        <v>7.9247685185185345E-5</v>
      </c>
      <c r="BG50" s="150">
        <f t="shared" si="10"/>
        <v>7.9270833333333211E-5</v>
      </c>
      <c r="BH50" s="150">
        <f t="shared" si="11"/>
        <v>7.9120370370370347E-5</v>
      </c>
      <c r="BI50" s="150">
        <f t="shared" si="12"/>
        <v>8.07060185185188E-5</v>
      </c>
      <c r="BJ50" s="150">
        <f t="shared" si="13"/>
        <v>7.9907407407407011E-5</v>
      </c>
      <c r="BK50" s="150">
        <f t="shared" si="14"/>
        <v>8.0416666666666787E-5</v>
      </c>
      <c r="BL50" s="150">
        <f t="shared" si="15"/>
        <v>8.0486111111111036E-5</v>
      </c>
      <c r="BM50" s="150">
        <f t="shared" si="16"/>
        <v>8.2361111111111393E-5</v>
      </c>
      <c r="BN50" s="150">
        <f t="shared" si="17"/>
        <v>8.0115740740740625E-5</v>
      </c>
      <c r="BO50" s="150">
        <f t="shared" si="18"/>
        <v>8.0381944444444338E-5</v>
      </c>
      <c r="BP50" s="150">
        <f t="shared" si="19"/>
        <v>7.9687499999999897E-5</v>
      </c>
      <c r="BQ50" s="150">
        <f t="shared" si="20"/>
        <v>8.1134259259259527E-5</v>
      </c>
      <c r="BR50" s="150">
        <f t="shared" si="21"/>
        <v>8.06597222222222E-5</v>
      </c>
      <c r="BS50" s="150">
        <f t="shared" si="22"/>
        <v>8.1631944444444287E-5</v>
      </c>
      <c r="BT50" s="150">
        <f t="shared" si="23"/>
        <v>8.3020833333333601E-5</v>
      </c>
      <c r="BU50" s="150">
        <f t="shared" si="24"/>
        <v>8.089120370370368E-5</v>
      </c>
      <c r="BV50" s="150">
        <f t="shared" si="25"/>
        <v>8.0856481481481231E-5</v>
      </c>
      <c r="BW50" s="150">
        <f t="shared" si="26"/>
        <v>8.1585648148147904E-5</v>
      </c>
      <c r="BX50" s="150">
        <f t="shared" si="27"/>
        <v>8.3032407407407968E-5</v>
      </c>
      <c r="BY50" s="150">
        <f t="shared" si="28"/>
        <v>8.2361111111110743E-5</v>
      </c>
      <c r="BZ50" s="150">
        <f t="shared" si="29"/>
        <v>8.3009259259259668E-5</v>
      </c>
      <c r="CA50" s="150">
        <f t="shared" si="30"/>
        <v>8.4212962962962584E-5</v>
      </c>
      <c r="CB50" s="150">
        <f t="shared" si="31"/>
        <v>8.4120370370370685E-5</v>
      </c>
    </row>
    <row r="51" spans="1:80">
      <c r="A51" s="17" t="s">
        <v>19</v>
      </c>
      <c r="B51" s="17">
        <v>2022</v>
      </c>
      <c r="C51" s="18">
        <v>44846</v>
      </c>
      <c r="D51" s="17" t="s">
        <v>20</v>
      </c>
      <c r="E51" s="17" t="s">
        <v>91</v>
      </c>
      <c r="F51" s="17"/>
      <c r="G51" s="15" t="s">
        <v>643</v>
      </c>
      <c r="H51" s="15" t="s">
        <v>657</v>
      </c>
      <c r="I51" s="15" t="s">
        <v>658</v>
      </c>
      <c r="J51" s="15" t="s">
        <v>659</v>
      </c>
      <c r="K51" s="16">
        <f>(C51-VLOOKUP(G51,Riders!$A$2:$C$213,2,FALSE))/365</f>
        <v>22.30958904109589</v>
      </c>
      <c r="L51" s="16" t="e">
        <f>(C51-VLOOKUP(H51,Riders!$A$2:$C$213,2,FALSE))/365</f>
        <v>#N/A</v>
      </c>
      <c r="M51" s="16">
        <f>(C51-VLOOKUP(I51,Riders!$A$2:$C$213,2,FALSE))/365</f>
        <v>20.717808219178082</v>
      </c>
      <c r="N51" s="16">
        <f>(C51-VLOOKUP(J51,Riders!$A$2:$C$213,2,FALSE))/365</f>
        <v>20.219178082191782</v>
      </c>
      <c r="O51" s="126">
        <v>8</v>
      </c>
      <c r="P51" s="15" t="s">
        <v>78</v>
      </c>
      <c r="Q51" s="150">
        <v>1.5346064814814815E-4</v>
      </c>
      <c r="R51" s="150">
        <v>2.4214120370370372E-4</v>
      </c>
      <c r="S51" s="150">
        <v>3.2538194444444444E-4</v>
      </c>
      <c r="T51" s="150">
        <v>4.0547453703703703E-4</v>
      </c>
      <c r="U51" s="150">
        <v>4.8663194444444443E-4</v>
      </c>
      <c r="V51" s="150">
        <v>5.669560185185185E-4</v>
      </c>
      <c r="W51" s="150">
        <v>6.4774305555555559E-4</v>
      </c>
      <c r="X51" s="150">
        <v>7.2987268518518529E-4</v>
      </c>
      <c r="Y51" s="150">
        <v>8.1028935185185186E-4</v>
      </c>
      <c r="Z51" s="150">
        <v>8.9114583333333331E-4</v>
      </c>
      <c r="AA51" s="150">
        <v>9.7225694444444443E-4</v>
      </c>
      <c r="AB51" s="150">
        <v>1.0545486111111109E-3</v>
      </c>
      <c r="AC51" s="150">
        <v>1.1345949074074073E-3</v>
      </c>
      <c r="AD51" s="150">
        <v>1.2141666666666668E-3</v>
      </c>
      <c r="AE51" s="150">
        <v>1.2940972222222223E-3</v>
      </c>
      <c r="AF51" s="150">
        <v>1.3745601851851853E-3</v>
      </c>
      <c r="AG51" s="150">
        <v>1.4571874999999999E-3</v>
      </c>
      <c r="AH51" s="150">
        <v>1.5379745370370371E-3</v>
      </c>
      <c r="AI51" s="150">
        <v>1.6185648148148149E-3</v>
      </c>
      <c r="AJ51" s="150">
        <v>1.7001388888888888E-3</v>
      </c>
      <c r="AK51" s="150">
        <v>1.7834259259259259E-3</v>
      </c>
      <c r="AL51" s="150">
        <v>1.8653587962962964E-3</v>
      </c>
      <c r="AM51" s="150">
        <v>1.9476736111111112E-3</v>
      </c>
      <c r="AN51" s="150">
        <v>2.0316782407407406E-3</v>
      </c>
      <c r="AO51" s="150">
        <v>2.1141087962962962E-3</v>
      </c>
      <c r="AP51" s="150">
        <v>2.1979166666666666E-3</v>
      </c>
      <c r="AQ51" s="150">
        <v>2.2839699074074073E-3</v>
      </c>
      <c r="AR51" s="150">
        <v>2.3666782407407408E-3</v>
      </c>
      <c r="AS51" s="150">
        <v>2.4487962962962961E-3</v>
      </c>
      <c r="AT51" s="150">
        <v>2.5315509259259258E-3</v>
      </c>
      <c r="AU51" s="150">
        <v>2.6149884259259256E-3</v>
      </c>
      <c r="AV51" s="150">
        <v>2.699560185185185E-3</v>
      </c>
      <c r="AW51" s="153">
        <f t="shared" si="1"/>
        <v>61.738451908318403</v>
      </c>
      <c r="AX51" s="150">
        <f t="shared" si="2"/>
        <v>8.8680555555555577E-5</v>
      </c>
      <c r="AY51" s="150">
        <f t="shared" si="2"/>
        <v>8.3240740740740714E-5</v>
      </c>
      <c r="AZ51" s="150">
        <f t="shared" si="3"/>
        <v>8.0092592592592596E-5</v>
      </c>
      <c r="BA51" s="150">
        <f t="shared" si="4"/>
        <v>8.1157407407407393E-5</v>
      </c>
      <c r="BB51" s="150">
        <f t="shared" si="5"/>
        <v>8.0324074074074076E-5</v>
      </c>
      <c r="BC51" s="150">
        <f t="shared" si="6"/>
        <v>8.078703703703709E-5</v>
      </c>
      <c r="BD51" s="150">
        <f t="shared" si="7"/>
        <v>8.2129629629629696E-5</v>
      </c>
      <c r="BE51" s="150">
        <f t="shared" si="8"/>
        <v>8.041666666666657E-5</v>
      </c>
      <c r="BF51" s="150">
        <f t="shared" si="9"/>
        <v>8.0856481481481448E-5</v>
      </c>
      <c r="BG51" s="150">
        <f t="shared" si="10"/>
        <v>8.1111111111111119E-5</v>
      </c>
      <c r="BH51" s="150">
        <f t="shared" si="11"/>
        <v>8.2291666666666494E-5</v>
      </c>
      <c r="BI51" s="150">
        <f t="shared" si="12"/>
        <v>8.0046296296296376E-5</v>
      </c>
      <c r="BJ51" s="150">
        <f t="shared" si="13"/>
        <v>7.9571759259259483E-5</v>
      </c>
      <c r="BK51" s="150">
        <f t="shared" si="14"/>
        <v>7.9930555555555527E-5</v>
      </c>
      <c r="BL51" s="150">
        <f t="shared" si="15"/>
        <v>8.0462962962962953E-5</v>
      </c>
      <c r="BM51" s="150">
        <f t="shared" si="16"/>
        <v>8.2627314814814673E-5</v>
      </c>
      <c r="BN51" s="150">
        <f t="shared" si="17"/>
        <v>8.0787037037037199E-5</v>
      </c>
      <c r="BO51" s="150">
        <f t="shared" si="18"/>
        <v>8.0590277777777735E-5</v>
      </c>
      <c r="BP51" s="150">
        <f t="shared" si="19"/>
        <v>8.1574074074073971E-5</v>
      </c>
      <c r="BQ51" s="150">
        <f t="shared" si="20"/>
        <v>8.3287037037037097E-5</v>
      </c>
      <c r="BR51" s="150">
        <f t="shared" si="21"/>
        <v>8.1932870370370449E-5</v>
      </c>
      <c r="BS51" s="150">
        <f t="shared" si="22"/>
        <v>8.2314814814814794E-5</v>
      </c>
      <c r="BT51" s="150">
        <f t="shared" si="23"/>
        <v>8.4004629629629403E-5</v>
      </c>
      <c r="BU51" s="150">
        <f t="shared" si="24"/>
        <v>8.2430555555555642E-5</v>
      </c>
      <c r="BV51" s="150">
        <f t="shared" si="25"/>
        <v>8.3807870370370373E-5</v>
      </c>
      <c r="BW51" s="150">
        <f t="shared" si="26"/>
        <v>8.6053240740740708E-5</v>
      </c>
      <c r="BX51" s="150">
        <f t="shared" si="27"/>
        <v>8.2708333333333505E-5</v>
      </c>
      <c r="BY51" s="150">
        <f t="shared" si="28"/>
        <v>8.211805555555533E-5</v>
      </c>
      <c r="BZ51" s="150">
        <f t="shared" si="29"/>
        <v>8.2754629629629671E-5</v>
      </c>
      <c r="CA51" s="150">
        <f t="shared" si="30"/>
        <v>8.3437499999999745E-5</v>
      </c>
      <c r="CB51" s="150">
        <f t="shared" si="31"/>
        <v>8.4571759259259496E-5</v>
      </c>
    </row>
    <row r="52" spans="1:80">
      <c r="A52" s="4" t="s">
        <v>19</v>
      </c>
      <c r="B52" s="19">
        <v>2022</v>
      </c>
      <c r="C52" s="20">
        <v>44847</v>
      </c>
      <c r="D52" s="19" t="s">
        <v>20</v>
      </c>
      <c r="E52" s="19" t="s">
        <v>64</v>
      </c>
      <c r="F52" s="19" t="s">
        <v>541</v>
      </c>
      <c r="G52" s="4" t="s">
        <v>586</v>
      </c>
      <c r="H52" s="4" t="s">
        <v>587</v>
      </c>
      <c r="I52" s="4" t="s">
        <v>475</v>
      </c>
      <c r="J52" s="4" t="s">
        <v>503</v>
      </c>
      <c r="K52" s="14">
        <f>(C52-VLOOKUP(G52,Riders!$A$2:$C$213,2,FALSE))/365</f>
        <v>24.084931506849315</v>
      </c>
      <c r="L52" s="14">
        <f>(C52-VLOOKUP(H52,Riders!$A$2:$C$213,2,FALSE))/365</f>
        <v>26.898630136986302</v>
      </c>
      <c r="M52" s="14">
        <f>(C52-VLOOKUP(I52,Riders!$A$2:$C$213,2,FALSE))/365</f>
        <v>22.145205479452056</v>
      </c>
      <c r="N52" s="14" t="e">
        <f>(C52-VLOOKUP(J52,Riders!$A$2:$C$213,2,FALSE))/365</f>
        <v>#N/A</v>
      </c>
      <c r="O52" s="4">
        <v>1</v>
      </c>
      <c r="P52" s="4" t="s">
        <v>113</v>
      </c>
      <c r="Q52" s="150">
        <v>1.520138888888889E-4</v>
      </c>
      <c r="R52" s="150">
        <v>2.3836805555555555E-4</v>
      </c>
      <c r="S52" s="150">
        <v>3.1921296296296293E-4</v>
      </c>
      <c r="T52" s="150">
        <v>3.9787037037037032E-4</v>
      </c>
      <c r="U52" s="150">
        <v>4.7730324074074065E-4</v>
      </c>
      <c r="V52" s="150">
        <v>5.5590277777777778E-4</v>
      </c>
      <c r="W52" s="150">
        <v>6.3423611111111113E-4</v>
      </c>
      <c r="X52" s="150">
        <v>7.1392361111111103E-4</v>
      </c>
      <c r="Y52" s="150">
        <v>7.9214120370370365E-4</v>
      </c>
      <c r="Z52" s="150">
        <v>8.7067129629629636E-4</v>
      </c>
      <c r="AA52" s="150">
        <v>9.4886574074074068E-4</v>
      </c>
      <c r="AB52" s="150">
        <v>1.028252314814815E-3</v>
      </c>
      <c r="AC52" s="150">
        <v>1.1070254629629629E-3</v>
      </c>
      <c r="AD52" s="150">
        <v>1.1859722222222224E-3</v>
      </c>
      <c r="AE52" s="150">
        <v>1.2651504629629629E-3</v>
      </c>
      <c r="AF52" s="150">
        <v>1.3446296296296296E-3</v>
      </c>
      <c r="AG52" s="150">
        <v>1.4254282407407408E-3</v>
      </c>
      <c r="AH52" s="150">
        <v>1.506608796296296E-3</v>
      </c>
      <c r="AI52" s="150">
        <v>1.5854050925925925E-3</v>
      </c>
      <c r="AJ52" s="150">
        <v>1.6640277777777775E-3</v>
      </c>
      <c r="AK52" s="150">
        <v>1.7428935185185186E-3</v>
      </c>
      <c r="AL52" s="150">
        <v>1.8233333333333333E-3</v>
      </c>
      <c r="AM52" s="150">
        <v>1.9016782407407409E-3</v>
      </c>
      <c r="AN52" s="150">
        <v>1.9798958333333331E-3</v>
      </c>
      <c r="AO52" s="150">
        <v>2.0586226851851855E-3</v>
      </c>
      <c r="AP52" s="150">
        <v>2.1396064814814815E-3</v>
      </c>
      <c r="AQ52" s="150">
        <v>2.2193634259259258E-3</v>
      </c>
      <c r="AR52" s="150">
        <v>2.2989699074074071E-3</v>
      </c>
      <c r="AS52" s="150">
        <v>2.3776157407407405E-3</v>
      </c>
      <c r="AT52" s="150">
        <v>2.4559490740740744E-3</v>
      </c>
      <c r="AU52" s="150">
        <v>2.5343865740740739E-3</v>
      </c>
      <c r="AV52" s="150">
        <v>2.6137615740740739E-3</v>
      </c>
      <c r="AW52" s="153">
        <f t="shared" si="1"/>
        <v>63.76506117460557</v>
      </c>
      <c r="AX52" s="150">
        <f t="shared" si="2"/>
        <v>8.6354166666666654E-5</v>
      </c>
      <c r="AY52" s="150">
        <f t="shared" si="2"/>
        <v>8.0844907407407379E-5</v>
      </c>
      <c r="AZ52" s="150">
        <f t="shared" si="3"/>
        <v>7.8657407407407387E-5</v>
      </c>
      <c r="BA52" s="150">
        <f t="shared" si="4"/>
        <v>7.9432870370370334E-5</v>
      </c>
      <c r="BB52" s="150">
        <f t="shared" si="5"/>
        <v>7.8599537037037125E-5</v>
      </c>
      <c r="BC52" s="150">
        <f t="shared" si="6"/>
        <v>7.8333333333333358E-5</v>
      </c>
      <c r="BD52" s="150">
        <f t="shared" si="7"/>
        <v>7.9687499999999897E-5</v>
      </c>
      <c r="BE52" s="150">
        <f t="shared" si="8"/>
        <v>7.8217592592592618E-5</v>
      </c>
      <c r="BF52" s="150">
        <f t="shared" si="9"/>
        <v>7.8530092592592714E-5</v>
      </c>
      <c r="BG52" s="150">
        <f t="shared" si="10"/>
        <v>7.8194444444444318E-5</v>
      </c>
      <c r="BH52" s="150">
        <f t="shared" si="11"/>
        <v>7.9386574074074277E-5</v>
      </c>
      <c r="BI52" s="150">
        <f t="shared" si="12"/>
        <v>7.877314814814791E-5</v>
      </c>
      <c r="BJ52" s="150">
        <f t="shared" si="13"/>
        <v>7.8946759259259508E-5</v>
      </c>
      <c r="BK52" s="150">
        <f t="shared" si="14"/>
        <v>7.9178240740740554E-5</v>
      </c>
      <c r="BL52" s="150">
        <f t="shared" si="15"/>
        <v>7.9479166666666717E-5</v>
      </c>
      <c r="BM52" s="150">
        <f t="shared" si="16"/>
        <v>8.0798611111111132E-5</v>
      </c>
      <c r="BN52" s="150">
        <f t="shared" si="17"/>
        <v>8.118055555555526E-5</v>
      </c>
      <c r="BO52" s="150">
        <f t="shared" si="18"/>
        <v>7.8796296296296427E-5</v>
      </c>
      <c r="BP52" s="150">
        <f t="shared" si="19"/>
        <v>7.8622685185185046E-5</v>
      </c>
      <c r="BQ52" s="150">
        <f t="shared" si="20"/>
        <v>7.8865740740741109E-5</v>
      </c>
      <c r="BR52" s="150">
        <f t="shared" si="21"/>
        <v>8.0439814814814653E-5</v>
      </c>
      <c r="BS52" s="150">
        <f t="shared" si="22"/>
        <v>7.8344907407407616E-5</v>
      </c>
      <c r="BT52" s="150">
        <f t="shared" si="23"/>
        <v>7.8217592592592184E-5</v>
      </c>
      <c r="BU52" s="150">
        <f t="shared" si="24"/>
        <v>7.8726851851852395E-5</v>
      </c>
      <c r="BV52" s="150">
        <f t="shared" si="25"/>
        <v>8.0983796296296012E-5</v>
      </c>
      <c r="BW52" s="150">
        <f t="shared" si="26"/>
        <v>7.9756944444444363E-5</v>
      </c>
      <c r="BX52" s="150">
        <f t="shared" si="27"/>
        <v>7.9606481481481282E-5</v>
      </c>
      <c r="BY52" s="150">
        <f t="shared" si="28"/>
        <v>7.8645833333333345E-5</v>
      </c>
      <c r="BZ52" s="150">
        <f t="shared" si="29"/>
        <v>7.83333333333339E-5</v>
      </c>
      <c r="CA52" s="150">
        <f t="shared" si="30"/>
        <v>7.8437499999999515E-5</v>
      </c>
      <c r="CB52" s="150">
        <f t="shared" si="31"/>
        <v>7.9375000000000018E-5</v>
      </c>
    </row>
    <row r="53" spans="1:80">
      <c r="A53" s="4" t="s">
        <v>19</v>
      </c>
      <c r="B53" s="19">
        <v>2022</v>
      </c>
      <c r="C53" s="20">
        <v>44847</v>
      </c>
      <c r="D53" s="19" t="s">
        <v>20</v>
      </c>
      <c r="E53" s="19" t="s">
        <v>64</v>
      </c>
      <c r="F53" s="19" t="s">
        <v>541</v>
      </c>
      <c r="G53" s="4" t="s">
        <v>590</v>
      </c>
      <c r="H53" s="4" t="s">
        <v>501</v>
      </c>
      <c r="I53" s="4" t="s">
        <v>502</v>
      </c>
      <c r="J53" s="4" t="s">
        <v>653</v>
      </c>
      <c r="K53" s="14">
        <f>(C53-VLOOKUP(G53,Riders!$A$2:$C$213,2,FALSE))/365</f>
        <v>28.104109589041094</v>
      </c>
      <c r="L53" s="14">
        <f>(C53-VLOOKUP(H53,Riders!$A$2:$C$213,2,FALSE))/365</f>
        <v>26.235616438356164</v>
      </c>
      <c r="M53" s="14">
        <f>(C53-VLOOKUP(I53,Riders!$A$2:$C$213,2,FALSE))/365</f>
        <v>22.046575342465754</v>
      </c>
      <c r="N53" s="14">
        <f>(C53-VLOOKUP(J53,Riders!$A$2:$C$213,2,FALSE))/365</f>
        <v>20.589041095890412</v>
      </c>
      <c r="O53" s="4">
        <v>2</v>
      </c>
      <c r="P53" s="4" t="s">
        <v>25</v>
      </c>
      <c r="Q53" s="150">
        <v>1.5004629629629632E-4</v>
      </c>
      <c r="R53" s="150">
        <v>2.3746527777777777E-4</v>
      </c>
      <c r="S53" s="150">
        <v>3.2019675925925927E-4</v>
      </c>
      <c r="T53" s="150">
        <v>4.0039351851851851E-4</v>
      </c>
      <c r="U53" s="150">
        <v>4.8096064814814811E-4</v>
      </c>
      <c r="V53" s="150">
        <v>5.5958333333333327E-4</v>
      </c>
      <c r="W53" s="150">
        <v>6.3841435185185192E-4</v>
      </c>
      <c r="X53" s="150">
        <v>7.1858796296296297E-4</v>
      </c>
      <c r="Y53" s="150">
        <v>7.9641203703703699E-4</v>
      </c>
      <c r="Z53" s="150">
        <v>8.7467592592592599E-4</v>
      </c>
      <c r="AA53" s="150">
        <v>9.5337962962962965E-4</v>
      </c>
      <c r="AB53" s="150">
        <v>1.0335069444444445E-3</v>
      </c>
      <c r="AC53" s="150">
        <v>1.1119097222222222E-3</v>
      </c>
      <c r="AD53" s="150">
        <v>1.1909259259259258E-3</v>
      </c>
      <c r="AE53" s="150">
        <v>1.2699884259259259E-3</v>
      </c>
      <c r="AF53" s="150">
        <v>1.3497453703703703E-3</v>
      </c>
      <c r="AG53" s="150">
        <v>1.430891203703704E-3</v>
      </c>
      <c r="AH53" s="150">
        <v>1.5108796296296296E-3</v>
      </c>
      <c r="AI53" s="150">
        <v>1.5895949074074076E-3</v>
      </c>
      <c r="AJ53" s="150">
        <v>1.6676157407407406E-3</v>
      </c>
      <c r="AK53" s="150">
        <v>1.7456597222222222E-3</v>
      </c>
      <c r="AL53" s="150">
        <v>1.8255092592592594E-3</v>
      </c>
      <c r="AM53" s="150">
        <v>1.904085648148148E-3</v>
      </c>
      <c r="AN53" s="150">
        <v>1.9830324074074077E-3</v>
      </c>
      <c r="AO53" s="150">
        <v>2.0635532407407408E-3</v>
      </c>
      <c r="AP53" s="150">
        <v>2.142719907407407E-3</v>
      </c>
      <c r="AQ53" s="150">
        <v>2.223599537037037E-3</v>
      </c>
      <c r="AR53" s="150">
        <v>2.3024421296296295E-3</v>
      </c>
      <c r="AS53" s="150">
        <v>2.3805555555555555E-3</v>
      </c>
      <c r="AT53" s="150">
        <v>2.4594328703703705E-3</v>
      </c>
      <c r="AU53" s="150">
        <v>2.5378125000000001E-3</v>
      </c>
      <c r="AV53" s="150">
        <v>2.6161226851851853E-3</v>
      </c>
      <c r="AW53" s="153">
        <f t="shared" si="1"/>
        <v>63.70751173501214</v>
      </c>
      <c r="AX53" s="150">
        <f t="shared" si="2"/>
        <v>8.7418981481481451E-5</v>
      </c>
      <c r="AY53" s="150">
        <f t="shared" si="2"/>
        <v>8.2731481481481507E-5</v>
      </c>
      <c r="AZ53" s="150">
        <f t="shared" si="3"/>
        <v>8.019675925925924E-5</v>
      </c>
      <c r="BA53" s="150">
        <f t="shared" si="4"/>
        <v>8.0567129629629598E-5</v>
      </c>
      <c r="BB53" s="150">
        <f t="shared" si="5"/>
        <v>7.8622685185185154E-5</v>
      </c>
      <c r="BC53" s="150">
        <f t="shared" si="6"/>
        <v>7.883101851851866E-5</v>
      </c>
      <c r="BD53" s="150">
        <f t="shared" si="7"/>
        <v>8.0173611111111049E-5</v>
      </c>
      <c r="BE53" s="150">
        <f t="shared" si="8"/>
        <v>7.7824074074074015E-5</v>
      </c>
      <c r="BF53" s="150">
        <f t="shared" si="9"/>
        <v>7.8263888888889001E-5</v>
      </c>
      <c r="BG53" s="150">
        <f t="shared" si="10"/>
        <v>7.8703703703703661E-5</v>
      </c>
      <c r="BH53" s="150">
        <f t="shared" si="11"/>
        <v>8.0127314814814883E-5</v>
      </c>
      <c r="BI53" s="150">
        <f t="shared" si="12"/>
        <v>7.8402777777777715E-5</v>
      </c>
      <c r="BJ53" s="150">
        <f t="shared" si="13"/>
        <v>7.901620370370354E-5</v>
      </c>
      <c r="BK53" s="150">
        <f t="shared" si="14"/>
        <v>7.906250000000014E-5</v>
      </c>
      <c r="BL53" s="150">
        <f t="shared" si="15"/>
        <v>7.9756944444444363E-5</v>
      </c>
      <c r="BM53" s="150">
        <f t="shared" si="16"/>
        <v>8.1145833333333677E-5</v>
      </c>
      <c r="BN53" s="150">
        <f t="shared" si="17"/>
        <v>7.9988425925925626E-5</v>
      </c>
      <c r="BO53" s="150">
        <f t="shared" si="18"/>
        <v>7.8715277777778028E-5</v>
      </c>
      <c r="BP53" s="150">
        <f t="shared" si="19"/>
        <v>7.8020833333332937E-5</v>
      </c>
      <c r="BQ53" s="150">
        <f t="shared" si="20"/>
        <v>7.8043981481481671E-5</v>
      </c>
      <c r="BR53" s="150">
        <f t="shared" si="21"/>
        <v>7.9849537037037129E-5</v>
      </c>
      <c r="BS53" s="150">
        <f t="shared" si="22"/>
        <v>7.8576388888888663E-5</v>
      </c>
      <c r="BT53" s="150">
        <f t="shared" si="23"/>
        <v>7.8946759259259725E-5</v>
      </c>
      <c r="BU53" s="150">
        <f t="shared" si="24"/>
        <v>8.0520833333333052E-5</v>
      </c>
      <c r="BV53" s="150">
        <f t="shared" si="25"/>
        <v>7.9166666666666188E-5</v>
      </c>
      <c r="BW53" s="150">
        <f t="shared" si="26"/>
        <v>8.0879629629629964E-5</v>
      </c>
      <c r="BX53" s="150">
        <f t="shared" si="27"/>
        <v>7.8842592592592593E-5</v>
      </c>
      <c r="BY53" s="150">
        <f t="shared" si="28"/>
        <v>7.8113425925925919E-5</v>
      </c>
      <c r="BZ53" s="150">
        <f t="shared" si="29"/>
        <v>7.8877314814815042E-5</v>
      </c>
      <c r="CA53" s="150">
        <f t="shared" si="30"/>
        <v>7.8379629629629632E-5</v>
      </c>
      <c r="CB53" s="150">
        <f t="shared" si="31"/>
        <v>7.8310185185185167E-5</v>
      </c>
    </row>
    <row r="54" spans="1:80">
      <c r="A54" s="4" t="s">
        <v>19</v>
      </c>
      <c r="B54" s="19">
        <v>2022</v>
      </c>
      <c r="C54" s="20">
        <v>44847</v>
      </c>
      <c r="D54" s="19" t="s">
        <v>20</v>
      </c>
      <c r="E54" s="19" t="s">
        <v>64</v>
      </c>
      <c r="F54" s="19" t="s">
        <v>542</v>
      </c>
      <c r="G54" s="4" t="s">
        <v>483</v>
      </c>
      <c r="H54" s="4" t="s">
        <v>655</v>
      </c>
      <c r="I54" s="4" t="s">
        <v>656</v>
      </c>
      <c r="J54" s="4" t="s">
        <v>645</v>
      </c>
      <c r="K54" s="14">
        <f>(C54-VLOOKUP(G54,Riders!$A$2:$C$213,2,FALSE))/365</f>
        <v>20.608219178082191</v>
      </c>
      <c r="L54" s="14">
        <f>(C54-VLOOKUP(H54,Riders!$A$2:$C$213,2,FALSE))/365</f>
        <v>18.898630136986302</v>
      </c>
      <c r="M54" s="14">
        <f>(C54-VLOOKUP(I54,Riders!$A$2:$C$213,2,FALSE))/365</f>
        <v>30.69041095890411</v>
      </c>
      <c r="N54" s="14">
        <f>(C54-VLOOKUP(J54,Riders!$A$2:$C$213,2,FALSE))/365</f>
        <v>24.279452054794522</v>
      </c>
      <c r="O54" s="4">
        <v>3</v>
      </c>
      <c r="P54" s="4" t="s">
        <v>484</v>
      </c>
      <c r="Q54" s="150">
        <v>1.5436342592592593E-4</v>
      </c>
      <c r="R54" s="150">
        <v>2.4672453703703705E-4</v>
      </c>
      <c r="S54" s="150">
        <v>3.3092592592592592E-4</v>
      </c>
      <c r="T54" s="150">
        <v>4.1164351851851849E-4</v>
      </c>
      <c r="U54" s="150">
        <v>4.9033564814814816E-4</v>
      </c>
      <c r="V54" s="150">
        <v>5.6965277777777776E-4</v>
      </c>
      <c r="W54" s="150">
        <v>6.4815972222222217E-4</v>
      </c>
      <c r="X54" s="150">
        <v>7.2641203703703713E-4</v>
      </c>
      <c r="Y54" s="150">
        <v>8.0486111111111112E-4</v>
      </c>
      <c r="Z54" s="150">
        <v>8.84386574074074E-4</v>
      </c>
      <c r="AA54" s="150">
        <v>9.6319444444444447E-4</v>
      </c>
      <c r="AB54" s="150">
        <v>1.0416550925925925E-3</v>
      </c>
      <c r="AC54" s="150">
        <v>1.1217013888888889E-3</v>
      </c>
      <c r="AD54" s="150">
        <v>1.2005324074074073E-3</v>
      </c>
      <c r="AE54" s="150">
        <v>1.278912037037037E-3</v>
      </c>
      <c r="AF54" s="150">
        <v>1.3566898148148149E-3</v>
      </c>
      <c r="AG54" s="150">
        <v>1.4356597222222221E-3</v>
      </c>
      <c r="AH54" s="150">
        <v>1.5141435185185186E-3</v>
      </c>
      <c r="AI54" s="150">
        <v>1.5946296296296299E-3</v>
      </c>
      <c r="AJ54" s="150">
        <v>1.674351851851852E-3</v>
      </c>
      <c r="AK54" s="150">
        <v>1.7546643518518519E-3</v>
      </c>
      <c r="AL54" s="150">
        <v>1.8344097222222223E-3</v>
      </c>
      <c r="AM54" s="150">
        <v>1.9159143518518518E-3</v>
      </c>
      <c r="AN54" s="150">
        <v>1.9957523148148152E-3</v>
      </c>
      <c r="AO54" s="150">
        <v>2.0767592592592595E-3</v>
      </c>
      <c r="AP54" s="150">
        <v>2.1549652777777778E-3</v>
      </c>
      <c r="AQ54" s="150">
        <v>2.2327893518518517E-3</v>
      </c>
      <c r="AR54" s="150">
        <v>2.3102314814814813E-3</v>
      </c>
      <c r="AS54" s="150">
        <v>2.3881018518518518E-3</v>
      </c>
      <c r="AT54" s="150">
        <v>2.4657870370370372E-3</v>
      </c>
      <c r="AU54" s="150">
        <v>2.5443865740740743E-3</v>
      </c>
      <c r="AV54" s="150">
        <v>2.624085648148148E-3</v>
      </c>
      <c r="AW54" s="153">
        <f t="shared" si="1"/>
        <v>63.514187040459426</v>
      </c>
      <c r="AX54" s="150">
        <f t="shared" si="2"/>
        <v>9.2361111111111121E-5</v>
      </c>
      <c r="AY54" s="150">
        <f t="shared" si="2"/>
        <v>8.4201388888888867E-5</v>
      </c>
      <c r="AZ54" s="150">
        <f t="shared" si="3"/>
        <v>8.071759259259257E-5</v>
      </c>
      <c r="BA54" s="150">
        <f t="shared" si="4"/>
        <v>7.8692129629629674E-5</v>
      </c>
      <c r="BB54" s="150">
        <f t="shared" si="5"/>
        <v>7.9317129629629594E-5</v>
      </c>
      <c r="BC54" s="150">
        <f t="shared" si="6"/>
        <v>7.8506944444444414E-5</v>
      </c>
      <c r="BD54" s="150">
        <f t="shared" si="7"/>
        <v>7.8252314814814959E-5</v>
      </c>
      <c r="BE54" s="150">
        <f t="shared" si="8"/>
        <v>7.844907407407399E-5</v>
      </c>
      <c r="BF54" s="150">
        <f t="shared" si="9"/>
        <v>7.9525462962962883E-5</v>
      </c>
      <c r="BG54" s="150">
        <f t="shared" si="10"/>
        <v>7.8807870370370468E-5</v>
      </c>
      <c r="BH54" s="150">
        <f t="shared" si="11"/>
        <v>7.8460648148148031E-5</v>
      </c>
      <c r="BI54" s="150">
        <f t="shared" si="12"/>
        <v>8.0046296296296376E-5</v>
      </c>
      <c r="BJ54" s="150">
        <f t="shared" si="13"/>
        <v>7.8831018518518443E-5</v>
      </c>
      <c r="BK54" s="150">
        <f t="shared" si="14"/>
        <v>7.8379629629629632E-5</v>
      </c>
      <c r="BL54" s="150">
        <f t="shared" si="15"/>
        <v>7.7777777777777958E-5</v>
      </c>
      <c r="BM54" s="150">
        <f t="shared" si="16"/>
        <v>7.8969907407407157E-5</v>
      </c>
      <c r="BN54" s="150">
        <f t="shared" si="17"/>
        <v>7.8483796296296548E-5</v>
      </c>
      <c r="BO54" s="150">
        <f t="shared" si="18"/>
        <v>8.0486111111111253E-5</v>
      </c>
      <c r="BP54" s="150">
        <f t="shared" si="19"/>
        <v>7.972222222222213E-5</v>
      </c>
      <c r="BQ54" s="150">
        <f t="shared" si="20"/>
        <v>8.0312499999999872E-5</v>
      </c>
      <c r="BR54" s="150">
        <f t="shared" si="21"/>
        <v>7.974537037037043E-5</v>
      </c>
      <c r="BS54" s="150">
        <f t="shared" si="22"/>
        <v>8.1504629629629505E-5</v>
      </c>
      <c r="BT54" s="150">
        <f t="shared" si="23"/>
        <v>7.9837962962963412E-5</v>
      </c>
      <c r="BU54" s="150">
        <f t="shared" si="24"/>
        <v>8.1006944444444312E-5</v>
      </c>
      <c r="BV54" s="150">
        <f t="shared" si="25"/>
        <v>7.8206018518518251E-5</v>
      </c>
      <c r="BW54" s="150">
        <f t="shared" si="26"/>
        <v>7.7824074074073907E-5</v>
      </c>
      <c r="BX54" s="150">
        <f t="shared" si="27"/>
        <v>7.7442129629629562E-5</v>
      </c>
      <c r="BY54" s="150">
        <f t="shared" si="28"/>
        <v>7.7870370370370506E-5</v>
      </c>
      <c r="BZ54" s="150">
        <f t="shared" si="29"/>
        <v>7.7685185185185409E-5</v>
      </c>
      <c r="CA54" s="150">
        <f t="shared" si="30"/>
        <v>7.8599537037037179E-5</v>
      </c>
      <c r="CB54" s="150">
        <f t="shared" si="31"/>
        <v>7.9699074074073614E-5</v>
      </c>
    </row>
    <row r="55" spans="1:80">
      <c r="A55" s="4" t="s">
        <v>19</v>
      </c>
      <c r="B55" s="19">
        <v>2022</v>
      </c>
      <c r="C55" s="20">
        <v>44847</v>
      </c>
      <c r="D55" s="19" t="s">
        <v>20</v>
      </c>
      <c r="E55" s="19" t="s">
        <v>64</v>
      </c>
      <c r="F55" s="19" t="s">
        <v>542</v>
      </c>
      <c r="G55" s="4" t="s">
        <v>506</v>
      </c>
      <c r="H55" s="4" t="s">
        <v>601</v>
      </c>
      <c r="I55" s="4" t="s">
        <v>602</v>
      </c>
      <c r="J55" s="4" t="s">
        <v>637</v>
      </c>
      <c r="K55" s="14" t="e">
        <f>(C55-VLOOKUP(G55,Riders!$A$2:$C$213,2,FALSE))/365</f>
        <v>#N/A</v>
      </c>
      <c r="L55" s="14" t="e">
        <f>(C55-VLOOKUP(H55,Riders!$A$2:$C$213,2,FALSE))/365</f>
        <v>#N/A</v>
      </c>
      <c r="M55" s="14" t="e">
        <f>(C55-VLOOKUP(I55,Riders!$A$2:$C$213,2,FALSE))/365</f>
        <v>#N/A</v>
      </c>
      <c r="N55" s="14" t="e">
        <f>(C55-VLOOKUP(J55,Riders!$A$2:$C$213,2,FALSE))/365</f>
        <v>#N/A</v>
      </c>
      <c r="O55" s="4">
        <v>4</v>
      </c>
      <c r="P55" s="4" t="s">
        <v>102</v>
      </c>
      <c r="Q55" s="150">
        <v>1.5297453703703705E-4</v>
      </c>
      <c r="R55" s="150">
        <v>2.4362268518518518E-4</v>
      </c>
      <c r="S55" s="150">
        <v>3.2660879629629625E-4</v>
      </c>
      <c r="T55" s="150">
        <v>4.0664351851851848E-4</v>
      </c>
      <c r="U55" s="150">
        <v>4.8509259259259257E-4</v>
      </c>
      <c r="V55" s="150">
        <v>5.6489583333333337E-4</v>
      </c>
      <c r="W55" s="150">
        <v>6.4349537037037034E-4</v>
      </c>
      <c r="X55" s="150">
        <v>7.2258101851851856E-4</v>
      </c>
      <c r="Y55" s="150">
        <v>8.0209490740740729E-4</v>
      </c>
      <c r="Z55" s="150">
        <v>8.8229166666666664E-4</v>
      </c>
      <c r="AA55" s="150">
        <v>9.6133101851851848E-4</v>
      </c>
      <c r="AB55" s="150">
        <v>1.0402083333333333E-3</v>
      </c>
      <c r="AC55" s="150">
        <v>1.119236111111111E-3</v>
      </c>
      <c r="AD55" s="150">
        <v>1.1989467592592592E-3</v>
      </c>
      <c r="AE55" s="150">
        <v>1.2769097222222222E-3</v>
      </c>
      <c r="AF55" s="150">
        <v>1.3547916666666667E-3</v>
      </c>
      <c r="AG55" s="150">
        <v>1.4329166666666668E-3</v>
      </c>
      <c r="AH55" s="150">
        <v>1.5112384259259261E-3</v>
      </c>
      <c r="AI55" s="150">
        <v>1.5915046296296296E-3</v>
      </c>
      <c r="AJ55" s="150">
        <v>1.6710069444444446E-3</v>
      </c>
      <c r="AK55" s="150">
        <v>1.7524768518518516E-3</v>
      </c>
      <c r="AL55" s="150">
        <v>1.8328819444444443E-3</v>
      </c>
      <c r="AM55" s="150">
        <v>1.9133449074074072E-3</v>
      </c>
      <c r="AN55" s="150">
        <v>1.994224537037037E-3</v>
      </c>
      <c r="AO55" s="150">
        <v>2.0758912037037035E-3</v>
      </c>
      <c r="AP55" s="150">
        <v>2.1558217592592592E-3</v>
      </c>
      <c r="AQ55" s="150">
        <v>2.2355671296296294E-3</v>
      </c>
      <c r="AR55" s="150">
        <v>2.3166550925925924E-3</v>
      </c>
      <c r="AS55" s="150">
        <v>2.396284722222222E-3</v>
      </c>
      <c r="AT55" s="150">
        <v>2.4760300925925926E-3</v>
      </c>
      <c r="AU55" s="150">
        <v>2.5575925925925926E-3</v>
      </c>
      <c r="AV55" s="150">
        <v>2.6403587962962965E-3</v>
      </c>
      <c r="AW55" s="153">
        <f t="shared" si="1"/>
        <v>63.122734266439302</v>
      </c>
      <c r="AX55" s="150">
        <f t="shared" si="2"/>
        <v>9.0648148148148131E-5</v>
      </c>
      <c r="AY55" s="150">
        <f t="shared" si="2"/>
        <v>8.298611111111107E-5</v>
      </c>
      <c r="AZ55" s="150">
        <f t="shared" si="3"/>
        <v>8.0034722222222226E-5</v>
      </c>
      <c r="BA55" s="150">
        <f t="shared" si="4"/>
        <v>7.8449074074074098E-5</v>
      </c>
      <c r="BB55" s="150">
        <f t="shared" si="5"/>
        <v>7.98032407407408E-5</v>
      </c>
      <c r="BC55" s="150">
        <f t="shared" si="6"/>
        <v>7.8599537037036963E-5</v>
      </c>
      <c r="BD55" s="150">
        <f t="shared" si="7"/>
        <v>7.9085648148148223E-5</v>
      </c>
      <c r="BE55" s="150">
        <f t="shared" si="8"/>
        <v>7.9513888888888733E-5</v>
      </c>
      <c r="BF55" s="150">
        <f t="shared" si="9"/>
        <v>8.0196759259259349E-5</v>
      </c>
      <c r="BG55" s="150">
        <f t="shared" si="10"/>
        <v>7.903935185185184E-5</v>
      </c>
      <c r="BH55" s="150">
        <f t="shared" si="11"/>
        <v>7.8877314814814825E-5</v>
      </c>
      <c r="BI55" s="150">
        <f t="shared" si="12"/>
        <v>7.902777777777769E-5</v>
      </c>
      <c r="BJ55" s="150">
        <f t="shared" si="13"/>
        <v>7.9710648148148197E-5</v>
      </c>
      <c r="BK55" s="150">
        <f t="shared" si="14"/>
        <v>7.7962962962963055E-5</v>
      </c>
      <c r="BL55" s="150">
        <f t="shared" si="15"/>
        <v>7.7881944444444439E-5</v>
      </c>
      <c r="BM55" s="150">
        <f t="shared" si="16"/>
        <v>7.8125000000000069E-5</v>
      </c>
      <c r="BN55" s="150">
        <f t="shared" si="17"/>
        <v>7.8321759259259317E-5</v>
      </c>
      <c r="BO55" s="150">
        <f t="shared" si="18"/>
        <v>8.0266203703703489E-5</v>
      </c>
      <c r="BP55" s="150">
        <f t="shared" si="19"/>
        <v>7.9502314814815017E-5</v>
      </c>
      <c r="BQ55" s="150">
        <f t="shared" si="20"/>
        <v>8.1469907407407055E-5</v>
      </c>
      <c r="BR55" s="150">
        <f t="shared" si="21"/>
        <v>8.0405092592592637E-5</v>
      </c>
      <c r="BS55" s="150">
        <f t="shared" si="22"/>
        <v>8.0462962962962953E-5</v>
      </c>
      <c r="BT55" s="150">
        <f t="shared" si="23"/>
        <v>8.0879629629629747E-5</v>
      </c>
      <c r="BU55" s="150">
        <f t="shared" si="24"/>
        <v>8.1666666666666519E-5</v>
      </c>
      <c r="BV55" s="150">
        <f t="shared" si="25"/>
        <v>7.9930555555555744E-5</v>
      </c>
      <c r="BW55" s="150">
        <f t="shared" si="26"/>
        <v>7.9745370370370213E-5</v>
      </c>
      <c r="BX55" s="150">
        <f t="shared" si="27"/>
        <v>8.1087962962962928E-5</v>
      </c>
      <c r="BY55" s="150">
        <f t="shared" si="28"/>
        <v>7.9629629629629581E-5</v>
      </c>
      <c r="BZ55" s="150">
        <f t="shared" si="29"/>
        <v>7.9745370370370647E-5</v>
      </c>
      <c r="CA55" s="150">
        <f t="shared" si="30"/>
        <v>8.1562500000000038E-5</v>
      </c>
      <c r="CB55" s="150">
        <f t="shared" si="31"/>
        <v>8.2766203703703821E-5</v>
      </c>
    </row>
    <row r="56" spans="1:80">
      <c r="A56" s="1" t="s">
        <v>139</v>
      </c>
      <c r="B56" s="1">
        <v>2022</v>
      </c>
      <c r="C56" s="2">
        <v>44749</v>
      </c>
      <c r="D56" s="1" t="s">
        <v>66</v>
      </c>
      <c r="E56" s="1" t="s">
        <v>21</v>
      </c>
      <c r="F56" s="1" t="s">
        <v>21</v>
      </c>
      <c r="G56" s="1" t="s">
        <v>69</v>
      </c>
      <c r="H56" s="1" t="s">
        <v>591</v>
      </c>
      <c r="I56" s="1" t="s">
        <v>689</v>
      </c>
      <c r="J56" s="1" t="s">
        <v>502</v>
      </c>
      <c r="K56" s="13">
        <f>(C56-VLOOKUP(G56,Riders!$A$2:$C$267,2,FALSE))/365</f>
        <v>28.435616438356163</v>
      </c>
      <c r="L56" s="13">
        <f>(C56-VLOOKUP(H56,Riders!$A$2:$C$267,2,FALSE))/365</f>
        <v>30.509589041095889</v>
      </c>
      <c r="M56" s="13">
        <f>(C56-VLOOKUP(I56,Riders!$A$2:$C$267,2,FALSE))/365</f>
        <v>30.405479452054795</v>
      </c>
      <c r="N56" s="13">
        <f>(C56-VLOOKUP(J56,Riders!$A$2:$C$267,2,FALSE))/365</f>
        <v>21.778082191780822</v>
      </c>
      <c r="O56" s="1">
        <v>1</v>
      </c>
      <c r="P56" s="1" t="s">
        <v>25</v>
      </c>
      <c r="Q56" s="150">
        <v>1.590625E-4</v>
      </c>
      <c r="R56" s="150">
        <v>2.4943287037037035E-4</v>
      </c>
      <c r="S56" s="150">
        <v>3.3358796296296299E-4</v>
      </c>
      <c r="T56" s="150">
        <v>4.1594907407407417E-4</v>
      </c>
      <c r="U56" s="150">
        <v>5.0023148148148138E-4</v>
      </c>
      <c r="V56" s="150">
        <v>5.8493055555555544E-4</v>
      </c>
      <c r="W56" s="150">
        <v>6.6962962962962972E-4</v>
      </c>
      <c r="X56" s="150">
        <v>7.5445601851851845E-4</v>
      </c>
      <c r="Y56" s="150">
        <v>8.4027777777777779E-4</v>
      </c>
      <c r="Z56" s="150">
        <v>9.2354166666666669E-4</v>
      </c>
      <c r="AA56" s="150">
        <v>1.0068634259259258E-3</v>
      </c>
      <c r="AB56" s="150">
        <v>1.0904050925925927E-3</v>
      </c>
      <c r="AC56" s="150">
        <v>1.1752662037037038E-3</v>
      </c>
      <c r="AD56" s="150">
        <v>1.258738425925926E-3</v>
      </c>
      <c r="AE56" s="150">
        <v>1.3414583333333334E-3</v>
      </c>
      <c r="AF56" s="150">
        <v>1.4245023148148149E-3</v>
      </c>
      <c r="AG56" s="150">
        <v>1.5080208333333332E-3</v>
      </c>
      <c r="AH56" s="150">
        <v>1.5909953703703704E-3</v>
      </c>
      <c r="AI56" s="150">
        <v>1.6759375000000001E-3</v>
      </c>
      <c r="AJ56" s="150">
        <v>1.7591435185185186E-3</v>
      </c>
      <c r="AK56" s="150">
        <v>1.8431597222222224E-3</v>
      </c>
      <c r="AL56" s="150">
        <v>1.925625E-3</v>
      </c>
      <c r="AM56" s="150">
        <v>2.0075000000000002E-3</v>
      </c>
      <c r="AN56" s="150">
        <v>2.0891666666666667E-3</v>
      </c>
      <c r="AO56" s="150">
        <v>2.1735416666666669E-3</v>
      </c>
      <c r="AP56" s="150">
        <v>2.2561921296296297E-3</v>
      </c>
      <c r="AQ56" s="150">
        <v>2.3392476851851851E-3</v>
      </c>
      <c r="AR56" s="150">
        <v>2.4244675925925922E-3</v>
      </c>
      <c r="AS56" s="150">
        <v>2.5077083333333336E-3</v>
      </c>
      <c r="AT56" s="150">
        <v>2.5911921296296295E-3</v>
      </c>
      <c r="AU56" s="150">
        <v>2.6747916666666669E-3</v>
      </c>
      <c r="AV56" s="150">
        <v>2.758321759259259E-3</v>
      </c>
      <c r="AW56" s="153">
        <f t="shared" si="1"/>
        <v>60.423214263235415</v>
      </c>
      <c r="AX56" s="150">
        <f t="shared" si="2"/>
        <v>9.0370370370370349E-5</v>
      </c>
      <c r="AY56" s="150">
        <f t="shared" si="2"/>
        <v>8.4155092592592647E-5</v>
      </c>
      <c r="AZ56" s="150">
        <f t="shared" si="3"/>
        <v>8.2361111111111177E-5</v>
      </c>
      <c r="BA56" s="150">
        <f t="shared" si="4"/>
        <v>8.4282407407407212E-5</v>
      </c>
      <c r="BB56" s="150">
        <f t="shared" si="5"/>
        <v>8.469907407407406E-5</v>
      </c>
      <c r="BC56" s="150">
        <f t="shared" si="6"/>
        <v>8.4699074074074277E-5</v>
      </c>
      <c r="BD56" s="150">
        <f t="shared" si="7"/>
        <v>8.4826388888888733E-5</v>
      </c>
      <c r="BE56" s="150">
        <f t="shared" si="8"/>
        <v>8.5821759259259336E-5</v>
      </c>
      <c r="BF56" s="150">
        <f t="shared" si="9"/>
        <v>8.3263888888888905E-5</v>
      </c>
      <c r="BG56" s="150">
        <f t="shared" si="10"/>
        <v>8.3321759259259113E-5</v>
      </c>
      <c r="BH56" s="150">
        <f t="shared" si="11"/>
        <v>8.3541666666666877E-5</v>
      </c>
      <c r="BI56" s="150">
        <f t="shared" si="12"/>
        <v>8.4861111111111075E-5</v>
      </c>
      <c r="BJ56" s="150">
        <f t="shared" si="13"/>
        <v>8.3472222222222194E-5</v>
      </c>
      <c r="BK56" s="150">
        <f t="shared" si="14"/>
        <v>8.2719907407407438E-5</v>
      </c>
      <c r="BL56" s="150">
        <f t="shared" si="15"/>
        <v>8.3043981481481467E-5</v>
      </c>
      <c r="BM56" s="150">
        <f t="shared" si="16"/>
        <v>8.351851851851836E-5</v>
      </c>
      <c r="BN56" s="150">
        <f t="shared" si="17"/>
        <v>8.2974537037037218E-5</v>
      </c>
      <c r="BO56" s="150">
        <f t="shared" si="18"/>
        <v>8.494212962962969E-5</v>
      </c>
      <c r="BP56" s="150">
        <f t="shared" si="19"/>
        <v>8.3206018518518481E-5</v>
      </c>
      <c r="BQ56" s="150">
        <f t="shared" si="20"/>
        <v>8.401620370370377E-5</v>
      </c>
      <c r="BR56" s="150">
        <f t="shared" si="21"/>
        <v>8.2465277777777658E-5</v>
      </c>
      <c r="BS56" s="150">
        <f t="shared" si="22"/>
        <v>8.1875000000000133E-5</v>
      </c>
      <c r="BT56" s="150">
        <f t="shared" si="23"/>
        <v>8.1666666666666519E-5</v>
      </c>
      <c r="BU56" s="150">
        <f t="shared" si="24"/>
        <v>8.4375000000000248E-5</v>
      </c>
      <c r="BV56" s="150">
        <f t="shared" si="25"/>
        <v>8.2650462962962756E-5</v>
      </c>
      <c r="BW56" s="150">
        <f t="shared" si="26"/>
        <v>8.30555555555554E-5</v>
      </c>
      <c r="BX56" s="150">
        <f t="shared" si="27"/>
        <v>8.5219907407407119E-5</v>
      </c>
      <c r="BY56" s="150">
        <f t="shared" si="28"/>
        <v>8.3240740740741365E-5</v>
      </c>
      <c r="BZ56" s="150">
        <f t="shared" si="29"/>
        <v>8.348379629629591E-5</v>
      </c>
      <c r="CA56" s="150">
        <f t="shared" si="30"/>
        <v>8.3599537037037409E-5</v>
      </c>
      <c r="CB56" s="150">
        <f t="shared" si="31"/>
        <v>8.3530092592592076E-5</v>
      </c>
    </row>
    <row r="57" spans="1:80">
      <c r="A57" s="1" t="s">
        <v>139</v>
      </c>
      <c r="B57" s="1">
        <v>2022</v>
      </c>
      <c r="C57" s="2">
        <v>44749</v>
      </c>
      <c r="D57" s="1" t="s">
        <v>66</v>
      </c>
      <c r="E57" s="1" t="s">
        <v>21</v>
      </c>
      <c r="F57" s="1" t="s">
        <v>21</v>
      </c>
      <c r="G57" s="1" t="s">
        <v>663</v>
      </c>
      <c r="H57" s="1" t="s">
        <v>699</v>
      </c>
      <c r="I57" s="1" t="s">
        <v>662</v>
      </c>
      <c r="J57" s="1" t="s">
        <v>515</v>
      </c>
      <c r="K57" s="13">
        <f>(C57-VLOOKUP(G57,Riders!$A$2:$C$267,2,FALSE))/365</f>
        <v>21.578082191780823</v>
      </c>
      <c r="L57" s="13" t="e">
        <f>(C57-VLOOKUP(H57,Riders!$A$2:$C$267,2,FALSE))/365</f>
        <v>#N/A</v>
      </c>
      <c r="M57" s="13">
        <f>(C57-VLOOKUP(I57,Riders!$A$2:$C$267,2,FALSE))/365</f>
        <v>21.410958904109588</v>
      </c>
      <c r="N57" s="13">
        <f>(C57-VLOOKUP(J57,Riders!$A$2:$C$267,2,FALSE))/365</f>
        <v>21.550684931506851</v>
      </c>
      <c r="O57" s="1">
        <v>2</v>
      </c>
      <c r="P57" s="1" t="s">
        <v>39</v>
      </c>
      <c r="Q57" s="150">
        <v>1.5886574074074072E-4</v>
      </c>
      <c r="R57" s="150">
        <v>2.4875E-4</v>
      </c>
      <c r="S57" s="150">
        <v>3.3377314814814815E-4</v>
      </c>
      <c r="T57" s="150">
        <v>4.1776620370370367E-4</v>
      </c>
      <c r="U57" s="150">
        <v>5.0151620370370378E-4</v>
      </c>
      <c r="V57" s="150">
        <v>5.853125E-4</v>
      </c>
      <c r="W57" s="150">
        <v>6.6932870370370367E-4</v>
      </c>
      <c r="X57" s="150">
        <v>7.5400462962962964E-4</v>
      </c>
      <c r="Y57" s="150">
        <v>8.3976851851851845E-4</v>
      </c>
      <c r="Z57" s="150">
        <v>9.2291666666666661E-4</v>
      </c>
      <c r="AA57" s="150">
        <v>1.0060416666666668E-3</v>
      </c>
      <c r="AB57" s="150">
        <v>1.0899421296296297E-3</v>
      </c>
      <c r="AC57" s="150">
        <v>1.1728472222222223E-3</v>
      </c>
      <c r="AD57" s="150">
        <v>1.2577314814814814E-3</v>
      </c>
      <c r="AE57" s="150">
        <v>1.3412731481481481E-3</v>
      </c>
      <c r="AF57" s="150">
        <v>1.424351851851852E-3</v>
      </c>
      <c r="AG57" s="150">
        <v>1.5091550925925925E-3</v>
      </c>
      <c r="AH57" s="150">
        <v>1.5928124999999998E-3</v>
      </c>
      <c r="AI57" s="150">
        <v>1.677002314814815E-3</v>
      </c>
      <c r="AJ57" s="150">
        <v>1.7619097222222222E-3</v>
      </c>
      <c r="AK57" s="150">
        <v>1.8456481481481481E-3</v>
      </c>
      <c r="AL57" s="150">
        <v>1.9294212962962965E-3</v>
      </c>
      <c r="AM57" s="150">
        <v>2.0160763888888889E-3</v>
      </c>
      <c r="AN57" s="150">
        <v>2.1007870370370369E-3</v>
      </c>
      <c r="AO57" s="150">
        <v>2.1871412037037037E-3</v>
      </c>
      <c r="AP57" s="150">
        <v>2.2705439814814815E-3</v>
      </c>
      <c r="AQ57" s="150">
        <v>2.3535995370370373E-3</v>
      </c>
      <c r="AR57" s="150">
        <v>2.4383912037037035E-3</v>
      </c>
      <c r="AS57" s="150">
        <v>2.521064814814815E-3</v>
      </c>
      <c r="AT57" s="150">
        <v>2.6056828703703706E-3</v>
      </c>
      <c r="AU57" s="150">
        <v>2.6904976851851851E-3</v>
      </c>
      <c r="AV57" s="150">
        <v>2.7768287037037037E-3</v>
      </c>
      <c r="AW57" s="153">
        <f t="shared" si="1"/>
        <v>60.020507006560571</v>
      </c>
      <c r="AX57" s="150">
        <f t="shared" si="2"/>
        <v>8.9884259259259279E-5</v>
      </c>
      <c r="AY57" s="150">
        <f t="shared" si="2"/>
        <v>8.5023148148148143E-5</v>
      </c>
      <c r="AZ57" s="150">
        <f t="shared" si="3"/>
        <v>8.3993055555555524E-5</v>
      </c>
      <c r="BA57" s="150">
        <f t="shared" si="4"/>
        <v>8.3750000000000111E-5</v>
      </c>
      <c r="BB57" s="150">
        <f t="shared" si="5"/>
        <v>8.3796296296296223E-5</v>
      </c>
      <c r="BC57" s="150">
        <f t="shared" si="6"/>
        <v>8.4016203703703662E-5</v>
      </c>
      <c r="BD57" s="150">
        <f t="shared" si="7"/>
        <v>8.4675925925925977E-5</v>
      </c>
      <c r="BE57" s="150">
        <f t="shared" si="8"/>
        <v>8.5763888888888804E-5</v>
      </c>
      <c r="BF57" s="150">
        <f t="shared" si="9"/>
        <v>8.3148148148148165E-5</v>
      </c>
      <c r="BG57" s="150">
        <f t="shared" si="10"/>
        <v>8.3125000000000191E-5</v>
      </c>
      <c r="BH57" s="150">
        <f t="shared" si="11"/>
        <v>8.3900462962962922E-5</v>
      </c>
      <c r="BI57" s="150">
        <f t="shared" si="12"/>
        <v>8.2905092592592535E-5</v>
      </c>
      <c r="BJ57" s="150">
        <f t="shared" si="13"/>
        <v>8.4884259259259158E-5</v>
      </c>
      <c r="BK57" s="150">
        <f t="shared" si="14"/>
        <v>8.354166666666666E-5</v>
      </c>
      <c r="BL57" s="150">
        <f t="shared" si="15"/>
        <v>8.3078703703703917E-5</v>
      </c>
      <c r="BM57" s="150">
        <f t="shared" si="16"/>
        <v>8.4803240740740542E-5</v>
      </c>
      <c r="BN57" s="150">
        <f t="shared" si="17"/>
        <v>8.3657407407407292E-5</v>
      </c>
      <c r="BO57" s="150">
        <f t="shared" si="18"/>
        <v>8.4189814814815151E-5</v>
      </c>
      <c r="BP57" s="150">
        <f t="shared" si="19"/>
        <v>8.4907407407407241E-5</v>
      </c>
      <c r="BQ57" s="150">
        <f t="shared" si="20"/>
        <v>8.3738425925925907E-5</v>
      </c>
      <c r="BR57" s="150">
        <f t="shared" si="21"/>
        <v>8.3773148148148357E-5</v>
      </c>
      <c r="BS57" s="150">
        <f t="shared" si="22"/>
        <v>8.6655092592592383E-5</v>
      </c>
      <c r="BT57" s="150">
        <f t="shared" si="23"/>
        <v>8.4710648148147993E-5</v>
      </c>
      <c r="BU57" s="150">
        <f t="shared" si="24"/>
        <v>8.6354166666666871E-5</v>
      </c>
      <c r="BV57" s="150">
        <f t="shared" si="25"/>
        <v>8.3402777777777728E-5</v>
      </c>
      <c r="BW57" s="150">
        <f t="shared" si="26"/>
        <v>8.3055555555555834E-5</v>
      </c>
      <c r="BX57" s="150">
        <f t="shared" si="27"/>
        <v>8.4791666666666175E-5</v>
      </c>
      <c r="BY57" s="150">
        <f t="shared" si="28"/>
        <v>8.2673611111111489E-5</v>
      </c>
      <c r="BZ57" s="150">
        <f t="shared" si="29"/>
        <v>8.4618055555555662E-5</v>
      </c>
      <c r="CA57" s="150">
        <f t="shared" si="30"/>
        <v>8.4814814814814475E-5</v>
      </c>
      <c r="CB57" s="150">
        <f t="shared" si="31"/>
        <v>8.6331018518518571E-5</v>
      </c>
    </row>
    <row r="58" spans="1:80">
      <c r="A58" s="1" t="s">
        <v>139</v>
      </c>
      <c r="B58" s="1">
        <v>2022</v>
      </c>
      <c r="C58" s="2">
        <v>44749</v>
      </c>
      <c r="D58" s="1" t="s">
        <v>66</v>
      </c>
      <c r="E58" s="1" t="s">
        <v>21</v>
      </c>
      <c r="F58" s="1" t="s">
        <v>21</v>
      </c>
      <c r="G58" s="1" t="s">
        <v>622</v>
      </c>
      <c r="H58" s="1" t="s">
        <v>488</v>
      </c>
      <c r="I58" s="1" t="s">
        <v>705</v>
      </c>
      <c r="J58" s="1" t="s">
        <v>710</v>
      </c>
      <c r="K58" s="13">
        <f>(C58-VLOOKUP(G58,Riders!$A$2:$C$267,2,FALSE))/365</f>
        <v>35.767123287671232</v>
      </c>
      <c r="L58" s="13">
        <f>(C58-VLOOKUP(H58,Riders!$A$2:$C$267,2,FALSE))/365</f>
        <v>28.235616438356164</v>
      </c>
      <c r="M58" s="13" t="e">
        <f>(C58-VLOOKUP(I58,Riders!$A$2:$C$267,2,FALSE))/365</f>
        <v>#N/A</v>
      </c>
      <c r="N58" s="13" t="e">
        <f>(C58-VLOOKUP(J58,Riders!$A$2:$C$267,2,FALSE))/365</f>
        <v>#N/A</v>
      </c>
      <c r="O58" s="1">
        <v>3</v>
      </c>
      <c r="P58" s="1" t="s">
        <v>44</v>
      </c>
      <c r="Q58" s="150">
        <v>1.6354166666666668E-4</v>
      </c>
      <c r="R58" s="150">
        <v>2.5462962962962961E-4</v>
      </c>
      <c r="S58" s="150">
        <v>3.405324074074074E-4</v>
      </c>
      <c r="T58" s="150">
        <v>4.2383101851851848E-4</v>
      </c>
      <c r="U58" s="150">
        <v>5.0836805555555553E-4</v>
      </c>
      <c r="V58" s="150">
        <v>5.9071759259259255E-4</v>
      </c>
      <c r="W58" s="150">
        <v>6.7432870370370379E-4</v>
      </c>
      <c r="X58" s="150">
        <v>7.574884259259261E-4</v>
      </c>
      <c r="Y58" s="150">
        <v>8.427546296296296E-4</v>
      </c>
      <c r="Z58" s="150">
        <v>9.2658564814814817E-4</v>
      </c>
      <c r="AA58" s="150">
        <v>1.0097222222222222E-3</v>
      </c>
      <c r="AB58" s="150">
        <v>1.0924305555555557E-3</v>
      </c>
      <c r="AC58" s="150">
        <v>1.176284722222222E-3</v>
      </c>
      <c r="AD58" s="150">
        <v>1.2584490740740742E-3</v>
      </c>
      <c r="AE58" s="150">
        <v>1.3413425925925925E-3</v>
      </c>
      <c r="AF58" s="150">
        <v>1.4257523148148148E-3</v>
      </c>
      <c r="AG58" s="150">
        <v>1.5091319444444447E-3</v>
      </c>
      <c r="AH58" s="150">
        <v>1.5926273148148149E-3</v>
      </c>
      <c r="AI58" s="150">
        <v>1.6790162037037036E-3</v>
      </c>
      <c r="AJ58" s="150">
        <v>1.7630671296296294E-3</v>
      </c>
      <c r="AK58" s="150">
        <v>1.8474421296296297E-3</v>
      </c>
      <c r="AL58" s="150">
        <v>1.9324189814814814E-3</v>
      </c>
      <c r="AM58" s="150">
        <v>2.0155671296296297E-3</v>
      </c>
      <c r="AN58" s="150">
        <v>2.0979976851851849E-3</v>
      </c>
      <c r="AO58" s="150">
        <v>2.1808680555555553E-3</v>
      </c>
      <c r="AP58" s="150">
        <v>2.2637847222222222E-3</v>
      </c>
      <c r="AQ58" s="150">
        <v>2.3492708333333334E-3</v>
      </c>
      <c r="AR58" s="150">
        <v>2.4337037037037035E-3</v>
      </c>
      <c r="AS58" s="150">
        <v>2.5183449074074075E-3</v>
      </c>
      <c r="AT58" s="150">
        <v>2.6058796296296299E-3</v>
      </c>
      <c r="AU58" s="150">
        <v>2.6931944444444442E-3</v>
      </c>
      <c r="AV58" s="150">
        <v>2.7775810185185182E-3</v>
      </c>
      <c r="AW58" s="153">
        <f t="shared" si="1"/>
        <v>60.004250301062996</v>
      </c>
      <c r="AX58" s="150">
        <f t="shared" si="2"/>
        <v>9.1087962962962927E-5</v>
      </c>
      <c r="AY58" s="150">
        <f t="shared" si="2"/>
        <v>8.5902777777777789E-5</v>
      </c>
      <c r="AZ58" s="150">
        <f t="shared" si="3"/>
        <v>8.3298611111111084E-5</v>
      </c>
      <c r="BA58" s="150">
        <f t="shared" si="4"/>
        <v>8.4537037037037046E-5</v>
      </c>
      <c r="BB58" s="150">
        <f t="shared" si="5"/>
        <v>8.2349537037037027E-5</v>
      </c>
      <c r="BC58" s="150">
        <f t="shared" si="6"/>
        <v>8.3611111111111234E-5</v>
      </c>
      <c r="BD58" s="150">
        <f t="shared" si="7"/>
        <v>8.3159722222222315E-5</v>
      </c>
      <c r="BE58" s="150">
        <f t="shared" si="8"/>
        <v>8.5266203703703502E-5</v>
      </c>
      <c r="BF58" s="150">
        <f t="shared" si="9"/>
        <v>8.3831018518518564E-5</v>
      </c>
      <c r="BG58" s="150">
        <f t="shared" si="10"/>
        <v>8.3136574074074016E-5</v>
      </c>
      <c r="BH58" s="150">
        <f t="shared" si="11"/>
        <v>8.2708333333333505E-5</v>
      </c>
      <c r="BI58" s="150">
        <f t="shared" si="12"/>
        <v>8.3854166666666322E-5</v>
      </c>
      <c r="BJ58" s="150">
        <f t="shared" si="13"/>
        <v>8.2164351851852146E-5</v>
      </c>
      <c r="BK58" s="150">
        <f t="shared" si="14"/>
        <v>8.2893518518518386E-5</v>
      </c>
      <c r="BL58" s="150">
        <f t="shared" si="15"/>
        <v>8.4409722222222264E-5</v>
      </c>
      <c r="BM58" s="150">
        <f t="shared" si="16"/>
        <v>8.3379629629629862E-5</v>
      </c>
      <c r="BN58" s="150">
        <f t="shared" si="17"/>
        <v>8.3495370370370277E-5</v>
      </c>
      <c r="BO58" s="150">
        <f t="shared" si="18"/>
        <v>8.638888888888867E-5</v>
      </c>
      <c r="BP58" s="150">
        <f t="shared" si="19"/>
        <v>8.4050925925925786E-5</v>
      </c>
      <c r="BQ58" s="150">
        <f t="shared" si="20"/>
        <v>8.4375000000000248E-5</v>
      </c>
      <c r="BR58" s="150">
        <f t="shared" si="21"/>
        <v>8.4976851851851706E-5</v>
      </c>
      <c r="BS58" s="150">
        <f t="shared" si="22"/>
        <v>8.3148148148148382E-5</v>
      </c>
      <c r="BT58" s="150">
        <f t="shared" si="23"/>
        <v>8.2430555555555209E-5</v>
      </c>
      <c r="BU58" s="150">
        <f t="shared" si="24"/>
        <v>8.2870370370370303E-5</v>
      </c>
      <c r="BV58" s="150">
        <f t="shared" si="25"/>
        <v>8.2916666666666902E-5</v>
      </c>
      <c r="BW58" s="150">
        <f t="shared" si="26"/>
        <v>8.5486111111111266E-5</v>
      </c>
      <c r="BX58" s="150">
        <f t="shared" si="27"/>
        <v>8.4432870370370131E-5</v>
      </c>
      <c r="BY58" s="150">
        <f t="shared" si="28"/>
        <v>8.4641203703703961E-5</v>
      </c>
      <c r="BZ58" s="150">
        <f t="shared" si="29"/>
        <v>8.7534722222222354E-5</v>
      </c>
      <c r="CA58" s="150">
        <f t="shared" si="30"/>
        <v>8.7314814814814373E-5</v>
      </c>
      <c r="CB58" s="150">
        <f t="shared" si="31"/>
        <v>8.4386574074073965E-5</v>
      </c>
    </row>
    <row r="59" spans="1:80">
      <c r="A59" s="1" t="s">
        <v>139</v>
      </c>
      <c r="B59" s="1">
        <v>2022</v>
      </c>
      <c r="C59" s="2">
        <v>44749</v>
      </c>
      <c r="D59" s="1" t="s">
        <v>66</v>
      </c>
      <c r="E59" s="1" t="s">
        <v>21</v>
      </c>
      <c r="F59" s="1" t="s">
        <v>21</v>
      </c>
      <c r="G59" s="1" t="s">
        <v>702</v>
      </c>
      <c r="H59" s="1" t="s">
        <v>708</v>
      </c>
      <c r="I59" s="1" t="s">
        <v>709</v>
      </c>
      <c r="J59" s="1" t="s">
        <v>711</v>
      </c>
      <c r="K59" s="13" t="e">
        <f>(C59-VLOOKUP(G59,Riders!$A$2:$C$267,2,FALSE))/365</f>
        <v>#N/A</v>
      </c>
      <c r="L59" s="13">
        <f>(C59-VLOOKUP(H59,Riders!$A$2:$C$267,2,FALSE))/365</f>
        <v>20.36986301369863</v>
      </c>
      <c r="M59" s="13" t="e">
        <f>(C59-VLOOKUP(I59,Riders!$A$2:$C$267,2,FALSE))/365</f>
        <v>#N/A</v>
      </c>
      <c r="N59" s="13">
        <f>(C59-VLOOKUP(J59,Riders!$A$2:$C$267,2,FALSE))/365</f>
        <v>22.4</v>
      </c>
      <c r="O59" s="1">
        <v>4</v>
      </c>
      <c r="P59" s="1" t="s">
        <v>44</v>
      </c>
      <c r="Q59" s="150">
        <v>1.6002314814814815E-4</v>
      </c>
      <c r="R59" s="150">
        <v>2.4974537037037033E-4</v>
      </c>
      <c r="S59" s="150">
        <v>3.3370370370370373E-4</v>
      </c>
      <c r="T59" s="150">
        <v>4.1498842592592585E-4</v>
      </c>
      <c r="U59" s="150">
        <v>4.9822916666666668E-4</v>
      </c>
      <c r="V59" s="150">
        <v>5.8136574074074069E-4</v>
      </c>
      <c r="W59" s="150">
        <v>6.6410879629629621E-4</v>
      </c>
      <c r="X59" s="150">
        <v>7.4678240740740738E-4</v>
      </c>
      <c r="Y59" s="150">
        <v>8.3149305555555548E-4</v>
      </c>
      <c r="Z59" s="150">
        <v>9.1398148148148144E-4</v>
      </c>
      <c r="AA59" s="150">
        <v>9.9744212962962959E-4</v>
      </c>
      <c r="AB59" s="150">
        <v>1.0808912037037039E-3</v>
      </c>
      <c r="AC59" s="150">
        <v>1.1667013888888888E-3</v>
      </c>
      <c r="AD59" s="150">
        <v>1.2516319444444445E-3</v>
      </c>
      <c r="AE59" s="150">
        <v>1.3382407407407408E-3</v>
      </c>
      <c r="AF59" s="150">
        <v>1.4231365740740741E-3</v>
      </c>
      <c r="AG59" s="150">
        <v>1.5091203703703705E-3</v>
      </c>
      <c r="AH59" s="150">
        <v>1.5960763888888891E-3</v>
      </c>
      <c r="AI59" s="150">
        <v>1.6851273148148149E-3</v>
      </c>
      <c r="AJ59" s="150">
        <v>1.7725347222222222E-3</v>
      </c>
      <c r="AK59" s="150">
        <v>1.8595717592592589E-3</v>
      </c>
      <c r="AL59" s="150">
        <v>1.9463773148148148E-3</v>
      </c>
      <c r="AM59" s="150">
        <v>2.0349421296296296E-3</v>
      </c>
      <c r="AN59" s="150">
        <v>2.1219328703703704E-3</v>
      </c>
      <c r="AO59" s="150">
        <v>2.2089583333333332E-3</v>
      </c>
      <c r="AP59" s="150">
        <v>2.2956365740740741E-3</v>
      </c>
      <c r="AQ59" s="150">
        <v>2.3835995370370369E-3</v>
      </c>
      <c r="AR59" s="150">
        <v>2.4678009259259258E-3</v>
      </c>
      <c r="AS59" s="150">
        <v>2.5520370370370371E-3</v>
      </c>
      <c r="AT59" s="150">
        <v>2.6389814814814813E-3</v>
      </c>
      <c r="AU59" s="150">
        <v>2.7262615740740741E-3</v>
      </c>
      <c r="AV59" s="150">
        <v>2.8160879629629629E-3</v>
      </c>
      <c r="AW59" s="153">
        <f t="shared" si="1"/>
        <v>59.183757346594881</v>
      </c>
      <c r="AX59" s="150">
        <f t="shared" si="2"/>
        <v>8.9722222222222183E-5</v>
      </c>
      <c r="AY59" s="150">
        <f t="shared" si="2"/>
        <v>8.39583333333334E-5</v>
      </c>
      <c r="AZ59" s="150">
        <f t="shared" si="3"/>
        <v>8.1284722222222121E-5</v>
      </c>
      <c r="BA59" s="150">
        <f t="shared" si="4"/>
        <v>8.3240740740740823E-5</v>
      </c>
      <c r="BB59" s="150">
        <f t="shared" si="5"/>
        <v>8.3136574074074016E-5</v>
      </c>
      <c r="BC59" s="150">
        <f t="shared" si="6"/>
        <v>8.2743055555555521E-5</v>
      </c>
      <c r="BD59" s="150">
        <f t="shared" si="7"/>
        <v>8.2673611111111164E-5</v>
      </c>
      <c r="BE59" s="150">
        <f t="shared" si="8"/>
        <v>8.4710648148148102E-5</v>
      </c>
      <c r="BF59" s="150">
        <f t="shared" si="9"/>
        <v>8.2488425925925958E-5</v>
      </c>
      <c r="BG59" s="150">
        <f t="shared" si="10"/>
        <v>8.3460648148148153E-5</v>
      </c>
      <c r="BH59" s="150">
        <f t="shared" si="11"/>
        <v>8.3449074074074328E-5</v>
      </c>
      <c r="BI59" s="150">
        <f t="shared" si="12"/>
        <v>8.5810185185184861E-5</v>
      </c>
      <c r="BJ59" s="150">
        <f t="shared" si="13"/>
        <v>8.4930555555555757E-5</v>
      </c>
      <c r="BK59" s="150">
        <f t="shared" si="14"/>
        <v>8.6608796296296217E-5</v>
      </c>
      <c r="BL59" s="150">
        <f t="shared" si="15"/>
        <v>8.4895833333333308E-5</v>
      </c>
      <c r="BM59" s="150">
        <f t="shared" si="16"/>
        <v>8.5983796296296459E-5</v>
      </c>
      <c r="BN59" s="150">
        <f t="shared" si="17"/>
        <v>8.6956018518518545E-5</v>
      </c>
      <c r="BO59" s="150">
        <f t="shared" si="18"/>
        <v>8.9050925925925799E-5</v>
      </c>
      <c r="BP59" s="150">
        <f t="shared" si="19"/>
        <v>8.7407407407407356E-5</v>
      </c>
      <c r="BQ59" s="150">
        <f t="shared" si="20"/>
        <v>8.7037037037036727E-5</v>
      </c>
      <c r="BR59" s="150">
        <f t="shared" si="21"/>
        <v>8.6805555555555898E-5</v>
      </c>
      <c r="BS59" s="150">
        <f t="shared" si="22"/>
        <v>8.8564814814814756E-5</v>
      </c>
      <c r="BT59" s="150">
        <f t="shared" si="23"/>
        <v>8.6990740740740778E-5</v>
      </c>
      <c r="BU59" s="150">
        <f t="shared" si="24"/>
        <v>8.7025462962962794E-5</v>
      </c>
      <c r="BV59" s="150">
        <f t="shared" si="25"/>
        <v>8.6678240740740899E-5</v>
      </c>
      <c r="BW59" s="150">
        <f t="shared" si="26"/>
        <v>8.7962962962962864E-5</v>
      </c>
      <c r="BX59" s="150">
        <f t="shared" si="27"/>
        <v>8.4201388888888867E-5</v>
      </c>
      <c r="BY59" s="150">
        <f t="shared" si="28"/>
        <v>8.4236111111111317E-5</v>
      </c>
      <c r="BZ59" s="150">
        <f t="shared" si="29"/>
        <v>8.6944444444444179E-5</v>
      </c>
      <c r="CA59" s="150">
        <f t="shared" si="30"/>
        <v>8.7280092592592791E-5</v>
      </c>
      <c r="CB59" s="150">
        <f t="shared" si="31"/>
        <v>8.9826388888888855E-5</v>
      </c>
    </row>
    <row r="60" spans="1:80">
      <c r="A60" s="1" t="s">
        <v>139</v>
      </c>
      <c r="B60" s="1">
        <v>2022</v>
      </c>
      <c r="C60" s="2">
        <v>44749</v>
      </c>
      <c r="D60" s="1" t="s">
        <v>66</v>
      </c>
      <c r="E60" s="1" t="s">
        <v>21</v>
      </c>
      <c r="F60" s="1" t="s">
        <v>21</v>
      </c>
      <c r="G60" s="1" t="s">
        <v>713</v>
      </c>
      <c r="H60" s="1" t="s">
        <v>611</v>
      </c>
      <c r="I60" s="1" t="s">
        <v>712</v>
      </c>
      <c r="J60" s="1" t="s">
        <v>714</v>
      </c>
      <c r="K60" s="13" t="e">
        <f>(C60-VLOOKUP(G60,Riders!$A$2:$C$267,2,FALSE))/365</f>
        <v>#N/A</v>
      </c>
      <c r="L60" s="13" t="e">
        <f>(C60-VLOOKUP(H60,Riders!$A$2:$C$267,2,FALSE))/365</f>
        <v>#N/A</v>
      </c>
      <c r="M60" s="13" t="e">
        <f>(C60-VLOOKUP(I60,Riders!$A$2:$C$267,2,FALSE))/365</f>
        <v>#N/A</v>
      </c>
      <c r="N60" s="13" t="e">
        <f>(C60-VLOOKUP(J60,Riders!$A$2:$C$267,2,FALSE))/365</f>
        <v>#N/A</v>
      </c>
      <c r="O60" s="1">
        <v>5</v>
      </c>
      <c r="P60" s="1" t="s">
        <v>164</v>
      </c>
      <c r="Q60" s="150">
        <v>1.6694444444444447E-4</v>
      </c>
      <c r="R60" s="150">
        <v>2.6157407407407412E-4</v>
      </c>
      <c r="S60" s="150">
        <v>3.5268518518518521E-4</v>
      </c>
      <c r="T60" s="150">
        <v>4.4015046296296299E-4</v>
      </c>
      <c r="U60" s="150">
        <v>5.2805555555555559E-4</v>
      </c>
      <c r="V60" s="150">
        <v>6.1436342592592597E-4</v>
      </c>
      <c r="W60" s="150">
        <v>7.0229166666666671E-4</v>
      </c>
      <c r="X60" s="150">
        <v>7.8900462962962952E-4</v>
      </c>
      <c r="Y60" s="150">
        <v>8.7581018518518509E-4</v>
      </c>
      <c r="Z60" s="150">
        <v>9.6174768518518517E-4</v>
      </c>
      <c r="AA60" s="150">
        <v>1.0498726851851852E-3</v>
      </c>
      <c r="AB60" s="150">
        <v>1.1374884259259259E-3</v>
      </c>
      <c r="AC60" s="150">
        <v>1.2228240740740743E-3</v>
      </c>
      <c r="AD60" s="150">
        <v>1.3088425925925926E-3</v>
      </c>
      <c r="AE60" s="150">
        <v>1.3972569444444442E-3</v>
      </c>
      <c r="AF60" s="150">
        <v>1.4834953703703703E-3</v>
      </c>
      <c r="AG60" s="150">
        <v>1.5700694444444442E-3</v>
      </c>
      <c r="AH60" s="150">
        <v>1.6584490740740741E-3</v>
      </c>
      <c r="AI60" s="150">
        <v>1.7452083333333332E-3</v>
      </c>
      <c r="AJ60" s="150">
        <v>1.8337962962962963E-3</v>
      </c>
      <c r="AK60" s="150">
        <v>1.9207175925925926E-3</v>
      </c>
      <c r="AL60" s="150">
        <v>2.0067708333333331E-3</v>
      </c>
      <c r="AM60" s="150">
        <v>2.0951273148148149E-3</v>
      </c>
      <c r="AN60" s="150">
        <v>2.1827777777777778E-3</v>
      </c>
      <c r="AO60" s="150">
        <v>2.2735069444444443E-3</v>
      </c>
      <c r="AP60" s="150">
        <v>2.3626273148148148E-3</v>
      </c>
      <c r="AQ60" s="150">
        <v>2.4522569444444444E-3</v>
      </c>
      <c r="AR60" s="150">
        <v>2.5440393518518516E-3</v>
      </c>
      <c r="AS60" s="150">
        <v>2.6374652777777781E-3</v>
      </c>
      <c r="AT60" s="150">
        <v>2.7312962962962963E-3</v>
      </c>
      <c r="AU60" s="150">
        <v>2.8226736111111113E-3</v>
      </c>
      <c r="AV60" s="150">
        <v>2.9143634259259261E-3</v>
      </c>
      <c r="AW60" s="153">
        <f t="shared" si="1"/>
        <v>57.188017521773141</v>
      </c>
      <c r="AX60" s="150">
        <f t="shared" si="2"/>
        <v>9.4629629629629648E-5</v>
      </c>
      <c r="AY60" s="150">
        <f t="shared" si="2"/>
        <v>9.1111111111111091E-5</v>
      </c>
      <c r="AZ60" s="150">
        <f t="shared" si="3"/>
        <v>8.746527777777778E-5</v>
      </c>
      <c r="BA60" s="150">
        <f t="shared" si="4"/>
        <v>8.7905092592592603E-5</v>
      </c>
      <c r="BB60" s="150">
        <f t="shared" si="5"/>
        <v>8.6307870370370379E-5</v>
      </c>
      <c r="BC60" s="150">
        <f t="shared" si="6"/>
        <v>8.792824074074074E-5</v>
      </c>
      <c r="BD60" s="150">
        <f t="shared" si="7"/>
        <v>8.6712962962962807E-5</v>
      </c>
      <c r="BE60" s="150">
        <f t="shared" si="8"/>
        <v>8.6805555555555572E-5</v>
      </c>
      <c r="BF60" s="150">
        <f t="shared" si="9"/>
        <v>8.5937500000000076E-5</v>
      </c>
      <c r="BG60" s="150">
        <f t="shared" si="10"/>
        <v>8.8124999999999987E-5</v>
      </c>
      <c r="BH60" s="150">
        <f t="shared" si="11"/>
        <v>8.7615740740740753E-5</v>
      </c>
      <c r="BI60" s="150">
        <f t="shared" si="12"/>
        <v>8.5335648148148402E-5</v>
      </c>
      <c r="BJ60" s="150">
        <f t="shared" si="13"/>
        <v>8.6018518518518258E-5</v>
      </c>
      <c r="BK60" s="150">
        <f t="shared" si="14"/>
        <v>8.8414351851851675E-5</v>
      </c>
      <c r="BL60" s="150">
        <f t="shared" si="15"/>
        <v>8.6238425925926022E-5</v>
      </c>
      <c r="BM60" s="150">
        <f t="shared" si="16"/>
        <v>8.6574074074073984E-5</v>
      </c>
      <c r="BN60" s="150">
        <f t="shared" si="17"/>
        <v>8.8379629629629875E-5</v>
      </c>
      <c r="BO60" s="150">
        <f t="shared" si="18"/>
        <v>8.6759259259259081E-5</v>
      </c>
      <c r="BP60" s="150">
        <f t="shared" si="19"/>
        <v>8.8587962962963056E-5</v>
      </c>
      <c r="BQ60" s="150">
        <f t="shared" si="20"/>
        <v>8.6921296296296312E-5</v>
      </c>
      <c r="BR60" s="150">
        <f t="shared" si="21"/>
        <v>8.6053240740740491E-5</v>
      </c>
      <c r="BS60" s="150">
        <f t="shared" si="22"/>
        <v>8.8356481481481793E-5</v>
      </c>
      <c r="BT60" s="150">
        <f t="shared" si="23"/>
        <v>8.7650462962962986E-5</v>
      </c>
      <c r="BU60" s="150">
        <f t="shared" si="24"/>
        <v>9.0729166666666475E-5</v>
      </c>
      <c r="BV60" s="150">
        <f t="shared" si="25"/>
        <v>8.9120370370370482E-5</v>
      </c>
      <c r="BW60" s="150">
        <f t="shared" si="26"/>
        <v>8.9629629629629608E-5</v>
      </c>
      <c r="BX60" s="150">
        <f t="shared" si="27"/>
        <v>9.1782407407407177E-5</v>
      </c>
      <c r="BY60" s="150">
        <f t="shared" si="28"/>
        <v>9.3425925925926488E-5</v>
      </c>
      <c r="BZ60" s="150">
        <f t="shared" si="29"/>
        <v>9.3831018518518265E-5</v>
      </c>
      <c r="CA60" s="150">
        <f t="shared" si="30"/>
        <v>9.1377314814814967E-5</v>
      </c>
      <c r="CB60" s="150">
        <f t="shared" si="31"/>
        <v>9.1689814814814845E-5</v>
      </c>
    </row>
    <row r="61" spans="1:80">
      <c r="A61" s="15" t="s">
        <v>139</v>
      </c>
      <c r="B61" s="15">
        <v>2022</v>
      </c>
      <c r="C61" s="22">
        <v>44749</v>
      </c>
      <c r="D61" s="15" t="s">
        <v>66</v>
      </c>
      <c r="E61" s="15" t="s">
        <v>91</v>
      </c>
      <c r="F61" s="15">
        <v>1</v>
      </c>
      <c r="G61" s="15" t="s">
        <v>713</v>
      </c>
      <c r="H61" s="15" t="s">
        <v>610</v>
      </c>
      <c r="I61" s="15" t="s">
        <v>712</v>
      </c>
      <c r="J61" s="15" t="s">
        <v>714</v>
      </c>
      <c r="K61" s="16" t="e">
        <f>(C61-VLOOKUP(G61,Riders!$A$2:$C$267,2,FALSE))/365</f>
        <v>#N/A</v>
      </c>
      <c r="L61" s="16" t="e">
        <f>(C61-VLOOKUP(H61,Riders!$A$2:$C$267,2,FALSE))/365</f>
        <v>#N/A</v>
      </c>
      <c r="M61" s="16" t="e">
        <f>(C61-VLOOKUP(I61,Riders!$A$2:$C$267,2,FALSE))/365</f>
        <v>#N/A</v>
      </c>
      <c r="N61" s="16" t="e">
        <f>(C61-VLOOKUP(J61,Riders!$A$2:$C$267,2,FALSE))/365</f>
        <v>#N/A</v>
      </c>
      <c r="O61" s="15">
        <v>1</v>
      </c>
      <c r="P61" s="15" t="s">
        <v>164</v>
      </c>
      <c r="Q61" s="150">
        <v>1.6898148148148146E-4</v>
      </c>
      <c r="R61" s="150">
        <v>2.6496527777777776E-4</v>
      </c>
      <c r="S61" s="150">
        <v>3.5516203703703702E-4</v>
      </c>
      <c r="T61" s="150">
        <v>4.4192129629629638E-4</v>
      </c>
      <c r="U61" s="150">
        <v>5.3047453703703709E-4</v>
      </c>
      <c r="V61" s="150">
        <v>6.148958333333334E-4</v>
      </c>
      <c r="W61" s="150">
        <v>7.0033564814814817E-4</v>
      </c>
      <c r="X61" s="150">
        <v>7.8567129629629636E-4</v>
      </c>
      <c r="Y61" s="150">
        <v>8.7064814814814817E-4</v>
      </c>
      <c r="Z61" s="150">
        <v>9.5682870370370366E-4</v>
      </c>
      <c r="AA61" s="150">
        <v>1.0450347222222222E-3</v>
      </c>
      <c r="AB61" s="150">
        <v>1.1309375000000002E-3</v>
      </c>
      <c r="AC61" s="150">
        <v>1.2164814814814814E-3</v>
      </c>
      <c r="AD61" s="150">
        <v>1.3038888888888889E-3</v>
      </c>
      <c r="AE61" s="150">
        <v>1.3911574074074076E-3</v>
      </c>
      <c r="AF61" s="150">
        <v>1.4808796296296297E-3</v>
      </c>
      <c r="AG61" s="150">
        <v>1.5696874999999999E-3</v>
      </c>
      <c r="AH61" s="150">
        <v>1.6576388888888888E-3</v>
      </c>
      <c r="AI61" s="150">
        <v>1.749085648148148E-3</v>
      </c>
      <c r="AJ61" s="150">
        <v>1.8380902777777779E-3</v>
      </c>
      <c r="AK61" s="150">
        <v>1.9283217592592592E-3</v>
      </c>
      <c r="AL61" s="150">
        <v>2.0218634259259261E-3</v>
      </c>
      <c r="AM61" s="150">
        <v>2.1120254629629631E-3</v>
      </c>
      <c r="AN61" s="150">
        <v>2.2040856481481482E-3</v>
      </c>
      <c r="AO61" s="150">
        <v>2.2950925925925929E-3</v>
      </c>
      <c r="AP61" s="150">
        <v>2.3858912037037039E-3</v>
      </c>
      <c r="AQ61" s="150">
        <v>2.4795601851851849E-3</v>
      </c>
      <c r="AR61" s="150">
        <v>2.5735069444444442E-3</v>
      </c>
      <c r="AS61" s="150">
        <v>2.664548611111111E-3</v>
      </c>
      <c r="AT61" s="150">
        <v>2.7545486111111108E-3</v>
      </c>
      <c r="AU61" s="150">
        <v>2.8438078703703702E-3</v>
      </c>
      <c r="AV61" s="150">
        <v>2.932048611111111E-3</v>
      </c>
      <c r="AW61" s="153">
        <f t="shared" si="1"/>
        <v>56.843077578958592</v>
      </c>
      <c r="AX61" s="150">
        <f t="shared" si="2"/>
        <v>9.5983796296296296E-5</v>
      </c>
      <c r="AY61" s="150">
        <f t="shared" si="2"/>
        <v>9.0196759259259266E-5</v>
      </c>
      <c r="AZ61" s="150">
        <f t="shared" si="3"/>
        <v>8.6759259259259352E-5</v>
      </c>
      <c r="BA61" s="150">
        <f t="shared" si="4"/>
        <v>8.8553240740740715E-5</v>
      </c>
      <c r="BB61" s="150">
        <f t="shared" si="5"/>
        <v>8.4421296296296306E-5</v>
      </c>
      <c r="BC61" s="150">
        <f t="shared" si="6"/>
        <v>8.5439814814814775E-5</v>
      </c>
      <c r="BD61" s="150">
        <f t="shared" si="7"/>
        <v>8.5335648148148185E-5</v>
      </c>
      <c r="BE61" s="150">
        <f t="shared" si="8"/>
        <v>8.4976851851851815E-5</v>
      </c>
      <c r="BF61" s="150">
        <f t="shared" si="9"/>
        <v>8.6180555555555489E-5</v>
      </c>
      <c r="BG61" s="150">
        <f t="shared" si="10"/>
        <v>8.8206018518518494E-5</v>
      </c>
      <c r="BH61" s="150">
        <f t="shared" si="11"/>
        <v>8.590277777777806E-5</v>
      </c>
      <c r="BI61" s="150">
        <f t="shared" si="12"/>
        <v>8.5543981481481148E-5</v>
      </c>
      <c r="BJ61" s="150">
        <f t="shared" si="13"/>
        <v>8.7407407407407572E-5</v>
      </c>
      <c r="BK61" s="150">
        <f t="shared" si="14"/>
        <v>8.7268518518518641E-5</v>
      </c>
      <c r="BL61" s="150">
        <f t="shared" si="15"/>
        <v>8.9722222222222156E-5</v>
      </c>
      <c r="BM61" s="150">
        <f t="shared" si="16"/>
        <v>8.8807870370370169E-5</v>
      </c>
      <c r="BN61" s="150">
        <f t="shared" si="17"/>
        <v>8.7951388888888931E-5</v>
      </c>
      <c r="BO61" s="150">
        <f t="shared" si="18"/>
        <v>9.1446759259259216E-5</v>
      </c>
      <c r="BP61" s="150">
        <f t="shared" si="19"/>
        <v>8.900462962962985E-5</v>
      </c>
      <c r="BQ61" s="150">
        <f t="shared" si="20"/>
        <v>9.0231481481481282E-5</v>
      </c>
      <c r="BR61" s="150">
        <f t="shared" si="21"/>
        <v>9.3541666666666903E-5</v>
      </c>
      <c r="BS61" s="150">
        <f t="shared" si="22"/>
        <v>9.0162037037037034E-5</v>
      </c>
      <c r="BT61" s="150">
        <f t="shared" si="23"/>
        <v>9.206018518518504E-5</v>
      </c>
      <c r="BU61" s="150">
        <f t="shared" si="24"/>
        <v>9.1006944444444772E-5</v>
      </c>
      <c r="BV61" s="150">
        <f t="shared" si="25"/>
        <v>9.0798611111110941E-5</v>
      </c>
      <c r="BW61" s="150">
        <f t="shared" si="26"/>
        <v>9.3668981481481034E-5</v>
      </c>
      <c r="BX61" s="150">
        <f t="shared" si="27"/>
        <v>9.394675925925933E-5</v>
      </c>
      <c r="BY61" s="150">
        <f t="shared" si="28"/>
        <v>9.1041666666666788E-5</v>
      </c>
      <c r="BZ61" s="150">
        <f t="shared" si="29"/>
        <v>8.9999999999999802E-5</v>
      </c>
      <c r="CA61" s="150">
        <f t="shared" si="30"/>
        <v>8.9259259259259413E-5</v>
      </c>
      <c r="CB61" s="150">
        <f t="shared" si="31"/>
        <v>8.8240740740740727E-5</v>
      </c>
    </row>
    <row r="62" spans="1:80">
      <c r="A62" s="15" t="s">
        <v>139</v>
      </c>
      <c r="B62" s="15">
        <v>2022</v>
      </c>
      <c r="C62" s="22">
        <v>44749</v>
      </c>
      <c r="D62" s="15" t="s">
        <v>66</v>
      </c>
      <c r="E62" s="15" t="s">
        <v>91</v>
      </c>
      <c r="F62" s="15">
        <v>2</v>
      </c>
      <c r="G62" s="15" t="s">
        <v>663</v>
      </c>
      <c r="H62" s="15" t="s">
        <v>699</v>
      </c>
      <c r="I62" s="15" t="s">
        <v>674</v>
      </c>
      <c r="J62" s="15" t="s">
        <v>515</v>
      </c>
      <c r="K62" s="16">
        <f>(C62-VLOOKUP(G62,Riders!$A$2:$C$267,2,FALSE))/365</f>
        <v>21.578082191780823</v>
      </c>
      <c r="L62" s="16" t="e">
        <f>(C62-VLOOKUP(H62,Riders!$A$2:$C$267,2,FALSE))/365</f>
        <v>#N/A</v>
      </c>
      <c r="M62" s="16">
        <f>(C62-VLOOKUP(I62,Riders!$A$2:$C$267,2,FALSE))/365</f>
        <v>19.827397260273973</v>
      </c>
      <c r="N62" s="16">
        <f>(C62-VLOOKUP(J62,Riders!$A$2:$C$267,2,FALSE))/365</f>
        <v>21.550684931506851</v>
      </c>
      <c r="O62" s="15">
        <v>1</v>
      </c>
      <c r="P62" s="15" t="s">
        <v>39</v>
      </c>
      <c r="Q62" s="150">
        <v>1.567361111111111E-4</v>
      </c>
      <c r="R62" s="150">
        <v>2.445949074074074E-4</v>
      </c>
      <c r="S62" s="150">
        <v>3.274652777777777E-4</v>
      </c>
      <c r="T62" s="150">
        <v>4.0991898148148154E-4</v>
      </c>
      <c r="U62" s="150">
        <v>4.9236111111111106E-4</v>
      </c>
      <c r="V62" s="150">
        <v>5.746064814814815E-4</v>
      </c>
      <c r="W62" s="150">
        <v>6.5687499999999991E-4</v>
      </c>
      <c r="X62" s="150">
        <v>7.3983796296296287E-4</v>
      </c>
      <c r="Y62" s="150">
        <v>8.2366898148148154E-4</v>
      </c>
      <c r="Z62" s="150">
        <v>9.052662037037037E-4</v>
      </c>
      <c r="AA62" s="150">
        <v>9.8752314814814818E-4</v>
      </c>
      <c r="AB62" s="150">
        <v>1.070648148148148E-3</v>
      </c>
      <c r="AC62" s="150">
        <v>1.1522453703703703E-3</v>
      </c>
      <c r="AD62" s="150">
        <v>1.2341087962962963E-3</v>
      </c>
      <c r="AE62" s="150">
        <v>1.3170486111111111E-3</v>
      </c>
      <c r="AF62" s="150">
        <v>1.4009837962962962E-3</v>
      </c>
      <c r="AG62" s="150">
        <v>1.4852199074074075E-3</v>
      </c>
      <c r="AH62" s="150">
        <v>1.5708101851851853E-3</v>
      </c>
      <c r="AI62" s="150">
        <v>1.6544675925925926E-3</v>
      </c>
      <c r="AJ62" s="150">
        <v>1.7372453703703705E-3</v>
      </c>
      <c r="AK62" s="150">
        <v>1.8221296296296299E-3</v>
      </c>
      <c r="AL62" s="150">
        <v>1.9033796296296296E-3</v>
      </c>
      <c r="AM62" s="150">
        <v>1.9855208333333335E-3</v>
      </c>
      <c r="AN62" s="150">
        <v>2.0683912037037038E-3</v>
      </c>
      <c r="AO62" s="150">
        <v>2.1506712962962964E-3</v>
      </c>
      <c r="AP62" s="150">
        <v>2.2352199074074071E-3</v>
      </c>
      <c r="AQ62" s="150">
        <v>2.3171180555555558E-3</v>
      </c>
      <c r="AR62" s="150">
        <v>2.3999305555555553E-3</v>
      </c>
      <c r="AS62" s="150">
        <v>2.484085648148148E-3</v>
      </c>
      <c r="AT62" s="150">
        <v>2.5702199074074073E-3</v>
      </c>
      <c r="AU62" s="150">
        <v>2.6560069444444448E-3</v>
      </c>
      <c r="AV62" s="150">
        <v>2.742199074074074E-3</v>
      </c>
      <c r="AW62" s="153">
        <f t="shared" si="1"/>
        <v>60.778470914969233</v>
      </c>
      <c r="AX62" s="150">
        <f t="shared" si="2"/>
        <v>8.7858796296296301E-5</v>
      </c>
      <c r="AY62" s="150">
        <f t="shared" si="2"/>
        <v>8.2870370370370303E-5</v>
      </c>
      <c r="AZ62" s="150">
        <f t="shared" si="3"/>
        <v>8.2453703703703834E-5</v>
      </c>
      <c r="BA62" s="150">
        <f t="shared" si="4"/>
        <v>8.2442129629629521E-5</v>
      </c>
      <c r="BB62" s="150">
        <f t="shared" si="5"/>
        <v>8.2245370370370437E-5</v>
      </c>
      <c r="BC62" s="150">
        <f t="shared" si="6"/>
        <v>8.2268518518518411E-5</v>
      </c>
      <c r="BD62" s="150">
        <f t="shared" si="7"/>
        <v>8.296296296296296E-5</v>
      </c>
      <c r="BE62" s="150">
        <f t="shared" si="8"/>
        <v>8.3831018518518673E-5</v>
      </c>
      <c r="BF62" s="150">
        <f t="shared" si="9"/>
        <v>8.1597222222222162E-5</v>
      </c>
      <c r="BG62" s="150">
        <f t="shared" si="10"/>
        <v>8.2256944444444478E-5</v>
      </c>
      <c r="BH62" s="150">
        <f t="shared" si="11"/>
        <v>8.3124999999999866E-5</v>
      </c>
      <c r="BI62" s="150">
        <f t="shared" si="12"/>
        <v>8.1597222222222271E-5</v>
      </c>
      <c r="BJ62" s="150">
        <f t="shared" si="13"/>
        <v>8.1863425925925984E-5</v>
      </c>
      <c r="BK62" s="150">
        <f t="shared" si="14"/>
        <v>8.2939814814814768E-5</v>
      </c>
      <c r="BL62" s="150">
        <f t="shared" si="15"/>
        <v>8.3935185185185154E-5</v>
      </c>
      <c r="BM62" s="150">
        <f t="shared" si="16"/>
        <v>8.4236111111111317E-5</v>
      </c>
      <c r="BN62" s="150">
        <f t="shared" si="17"/>
        <v>8.5590277777777748E-5</v>
      </c>
      <c r="BO62" s="150">
        <f t="shared" si="18"/>
        <v>8.3657407407407292E-5</v>
      </c>
      <c r="BP62" s="150">
        <f t="shared" si="19"/>
        <v>8.2777777777777971E-5</v>
      </c>
      <c r="BQ62" s="150">
        <f t="shared" si="20"/>
        <v>8.4884259259259374E-5</v>
      </c>
      <c r="BR62" s="150">
        <f t="shared" si="21"/>
        <v>8.1249999999999725E-5</v>
      </c>
      <c r="BS62" s="150">
        <f t="shared" si="22"/>
        <v>8.2141203703703846E-5</v>
      </c>
      <c r="BT62" s="150">
        <f t="shared" si="23"/>
        <v>8.2870370370370303E-5</v>
      </c>
      <c r="BU62" s="150">
        <f t="shared" si="24"/>
        <v>8.2280092592592561E-5</v>
      </c>
      <c r="BV62" s="150">
        <f t="shared" si="25"/>
        <v>8.4548611111110762E-5</v>
      </c>
      <c r="BW62" s="150">
        <f t="shared" si="26"/>
        <v>8.189814814814865E-5</v>
      </c>
      <c r="BX62" s="150">
        <f t="shared" si="27"/>
        <v>8.2812499999999553E-5</v>
      </c>
      <c r="BY62" s="150">
        <f t="shared" si="28"/>
        <v>8.4155092592592701E-5</v>
      </c>
      <c r="BZ62" s="150">
        <f t="shared" si="29"/>
        <v>8.6134259259259324E-5</v>
      </c>
      <c r="CA62" s="150">
        <f t="shared" si="30"/>
        <v>8.5787037037037429E-5</v>
      </c>
      <c r="CB62" s="150">
        <f t="shared" si="31"/>
        <v>8.6192129629629206E-5</v>
      </c>
    </row>
    <row r="63" spans="1:80">
      <c r="A63" s="15" t="s">
        <v>139</v>
      </c>
      <c r="B63" s="15">
        <v>2022</v>
      </c>
      <c r="C63" s="22">
        <v>44749</v>
      </c>
      <c r="D63" s="15" t="s">
        <v>66</v>
      </c>
      <c r="E63" s="15" t="s">
        <v>91</v>
      </c>
      <c r="F63" s="15">
        <v>2</v>
      </c>
      <c r="G63" s="15" t="s">
        <v>622</v>
      </c>
      <c r="H63" s="15" t="s">
        <v>488</v>
      </c>
      <c r="I63" s="15" t="s">
        <v>705</v>
      </c>
      <c r="J63" s="15" t="s">
        <v>710</v>
      </c>
      <c r="K63" s="16">
        <f>(C63-VLOOKUP(G63,Riders!$A$2:$C$267,2,FALSE))/365</f>
        <v>35.767123287671232</v>
      </c>
      <c r="L63" s="16">
        <f>(C63-VLOOKUP(H63,Riders!$A$2:$C$267,2,FALSE))/365</f>
        <v>28.235616438356164</v>
      </c>
      <c r="M63" s="16" t="e">
        <f>(C63-VLOOKUP(I63,Riders!$A$2:$C$267,2,FALSE))/365</f>
        <v>#N/A</v>
      </c>
      <c r="N63" s="16" t="e">
        <f>(C63-VLOOKUP(J63,Riders!$A$2:$C$267,2,FALSE))/365</f>
        <v>#N/A</v>
      </c>
      <c r="O63" s="15">
        <v>2</v>
      </c>
      <c r="P63" s="15" t="s">
        <v>44</v>
      </c>
      <c r="Q63" s="150">
        <v>1.5849537037037037E-4</v>
      </c>
      <c r="R63" s="150">
        <v>2.4945601851851854E-4</v>
      </c>
      <c r="S63" s="150">
        <v>3.3387731481481484E-4</v>
      </c>
      <c r="T63" s="150">
        <v>4.1907407407407404E-4</v>
      </c>
      <c r="U63" s="150">
        <v>5.0085648148148157E-4</v>
      </c>
      <c r="V63" s="150">
        <v>5.8252314814814809E-4</v>
      </c>
      <c r="W63" s="150">
        <v>6.6439814814814823E-4</v>
      </c>
      <c r="X63" s="150">
        <v>7.4754629629629639E-4</v>
      </c>
      <c r="Y63" s="150">
        <v>8.2806712962962966E-4</v>
      </c>
      <c r="Z63" s="150">
        <v>9.0887731481481494E-4</v>
      </c>
      <c r="AA63" s="150">
        <v>9.8986111111111106E-4</v>
      </c>
      <c r="AB63" s="150">
        <v>1.0732523148148149E-3</v>
      </c>
      <c r="AC63" s="150">
        <v>1.1544212962962964E-3</v>
      </c>
      <c r="AD63" s="150">
        <v>1.2358333333333334E-3</v>
      </c>
      <c r="AE63" s="150">
        <v>1.3191087962962963E-3</v>
      </c>
      <c r="AF63" s="150">
        <v>1.4002314814814815E-3</v>
      </c>
      <c r="AG63" s="150">
        <v>1.4819560185185185E-3</v>
      </c>
      <c r="AH63" s="150">
        <v>1.5656597222222224E-3</v>
      </c>
      <c r="AI63" s="150">
        <v>1.6489004629629631E-3</v>
      </c>
      <c r="AJ63" s="150">
        <v>1.7339467592592591E-3</v>
      </c>
      <c r="AK63" s="150">
        <v>1.8165046296296295E-3</v>
      </c>
      <c r="AL63" s="150">
        <v>1.8992361111111111E-3</v>
      </c>
      <c r="AM63" s="150">
        <v>1.9833217592592593E-3</v>
      </c>
      <c r="AN63" s="150">
        <v>2.0670023148148149E-3</v>
      </c>
      <c r="AO63" s="150">
        <v>2.1526620370370367E-3</v>
      </c>
      <c r="AP63" s="150">
        <v>2.2396990740740741E-3</v>
      </c>
      <c r="AQ63" s="150">
        <v>2.3260185185185185E-3</v>
      </c>
      <c r="AR63" s="150">
        <v>2.4096180555555559E-3</v>
      </c>
      <c r="AS63" s="150">
        <v>2.4936111111111109E-3</v>
      </c>
      <c r="AT63" s="150">
        <v>2.5802430555555557E-3</v>
      </c>
      <c r="AU63" s="150">
        <v>2.6649305555555554E-3</v>
      </c>
      <c r="AV63" s="150">
        <v>2.7516319444444441E-3</v>
      </c>
      <c r="AW63" s="153">
        <f t="shared" si="1"/>
        <v>60.570116218910499</v>
      </c>
      <c r="AX63" s="150">
        <f t="shared" si="2"/>
        <v>9.0960648148148172E-5</v>
      </c>
      <c r="AY63" s="150">
        <f t="shared" si="2"/>
        <v>8.4421296296296306E-5</v>
      </c>
      <c r="AZ63" s="150">
        <f t="shared" si="3"/>
        <v>8.5196759259259199E-5</v>
      </c>
      <c r="BA63" s="150">
        <f t="shared" si="4"/>
        <v>8.1782407407407531E-5</v>
      </c>
      <c r="BB63" s="150">
        <f t="shared" si="5"/>
        <v>8.1666666666666519E-5</v>
      </c>
      <c r="BC63" s="150">
        <f t="shared" si="6"/>
        <v>8.1875000000000133E-5</v>
      </c>
      <c r="BD63" s="150">
        <f t="shared" si="7"/>
        <v>8.3148148148148165E-5</v>
      </c>
      <c r="BE63" s="150">
        <f t="shared" si="8"/>
        <v>8.0520833333333269E-5</v>
      </c>
      <c r="BF63" s="150">
        <f t="shared" si="9"/>
        <v>8.0810185185185282E-5</v>
      </c>
      <c r="BG63" s="150">
        <f t="shared" si="10"/>
        <v>8.0983796296296121E-5</v>
      </c>
      <c r="BH63" s="150">
        <f t="shared" si="11"/>
        <v>8.3391203703703795E-5</v>
      </c>
      <c r="BI63" s="150">
        <f t="shared" si="12"/>
        <v>8.1168981481481543E-5</v>
      </c>
      <c r="BJ63" s="150">
        <f t="shared" si="13"/>
        <v>8.1412037037036956E-5</v>
      </c>
      <c r="BK63" s="150">
        <f t="shared" si="14"/>
        <v>8.3275462962962947E-5</v>
      </c>
      <c r="BL63" s="150">
        <f t="shared" si="15"/>
        <v>8.1122685185185161E-5</v>
      </c>
      <c r="BM63" s="150">
        <f t="shared" si="16"/>
        <v>8.1724537037037052E-5</v>
      </c>
      <c r="BN63" s="150">
        <f t="shared" si="17"/>
        <v>8.3703703703703891E-5</v>
      </c>
      <c r="BO63" s="150">
        <f t="shared" si="18"/>
        <v>8.3240740740740714E-5</v>
      </c>
      <c r="BP63" s="150">
        <f t="shared" si="19"/>
        <v>8.5046296296295955E-5</v>
      </c>
      <c r="BQ63" s="150">
        <f t="shared" si="20"/>
        <v>8.2557870370370424E-5</v>
      </c>
      <c r="BR63" s="150">
        <f t="shared" si="21"/>
        <v>8.2731481481481588E-5</v>
      </c>
      <c r="BS63" s="150">
        <f t="shared" si="22"/>
        <v>8.4085648148148236E-5</v>
      </c>
      <c r="BT63" s="150">
        <f t="shared" si="23"/>
        <v>8.3680555555555591E-5</v>
      </c>
      <c r="BU63" s="150">
        <f t="shared" si="24"/>
        <v>8.565972222222178E-5</v>
      </c>
      <c r="BV63" s="150">
        <f t="shared" si="25"/>
        <v>8.7037037037037378E-5</v>
      </c>
      <c r="BW63" s="150">
        <f t="shared" si="26"/>
        <v>8.6319444444444421E-5</v>
      </c>
      <c r="BX63" s="150">
        <f t="shared" si="27"/>
        <v>8.3599537037037409E-5</v>
      </c>
      <c r="BY63" s="150">
        <f t="shared" si="28"/>
        <v>8.3993055555555036E-5</v>
      </c>
      <c r="BZ63" s="150">
        <f t="shared" si="29"/>
        <v>8.6631944444444733E-5</v>
      </c>
      <c r="CA63" s="150">
        <f t="shared" si="30"/>
        <v>8.4687499999999694E-5</v>
      </c>
      <c r="CB63" s="150">
        <f t="shared" si="31"/>
        <v>8.6701388888888765E-5</v>
      </c>
    </row>
    <row r="64" spans="1:80">
      <c r="A64" s="15" t="s">
        <v>139</v>
      </c>
      <c r="B64" s="15">
        <v>2022</v>
      </c>
      <c r="C64" s="22">
        <v>44749</v>
      </c>
      <c r="D64" s="15" t="s">
        <v>66</v>
      </c>
      <c r="E64" s="15" t="s">
        <v>91</v>
      </c>
      <c r="F64" s="15">
        <v>3</v>
      </c>
      <c r="G64" s="15" t="s">
        <v>69</v>
      </c>
      <c r="H64" s="15" t="s">
        <v>689</v>
      </c>
      <c r="I64" s="15" t="s">
        <v>502</v>
      </c>
      <c r="J64" s="15" t="s">
        <v>682</v>
      </c>
      <c r="K64" s="16">
        <f>(C64-VLOOKUP(G64,Riders!$A$2:$C$267,2,FALSE))/365</f>
        <v>28.435616438356163</v>
      </c>
      <c r="L64" s="16">
        <f>(C64-VLOOKUP(H64,Riders!$A$2:$C$267,2,FALSE))/365</f>
        <v>30.405479452054795</v>
      </c>
      <c r="M64" s="16">
        <f>(C64-VLOOKUP(I64,Riders!$A$2:$C$267,2,FALSE))/365</f>
        <v>21.778082191780822</v>
      </c>
      <c r="N64" s="16" t="e">
        <f>(C64-VLOOKUP(J64,Riders!$A$2:$C$267,2,FALSE))/365</f>
        <v>#N/A</v>
      </c>
      <c r="O64" s="15">
        <v>1</v>
      </c>
      <c r="P64" s="15" t="s">
        <v>25</v>
      </c>
      <c r="Q64" s="150">
        <v>1.5642361111111111E-4</v>
      </c>
      <c r="R64" s="150">
        <v>2.4513888888888887E-4</v>
      </c>
      <c r="S64" s="150">
        <v>3.2817129629629624E-4</v>
      </c>
      <c r="T64" s="150">
        <v>4.0917824074074077E-4</v>
      </c>
      <c r="U64" s="150">
        <v>4.9185185185185193E-4</v>
      </c>
      <c r="V64" s="150">
        <v>5.7365740740740738E-4</v>
      </c>
      <c r="W64" s="150">
        <v>6.5519675925925934E-4</v>
      </c>
      <c r="X64" s="150">
        <v>7.3707175925925926E-4</v>
      </c>
      <c r="Y64" s="150">
        <v>8.2047453703703709E-4</v>
      </c>
      <c r="Z64" s="150">
        <v>9.0202546296296298E-4</v>
      </c>
      <c r="AA64" s="150">
        <v>9.8364583333333333E-4</v>
      </c>
      <c r="AB64" s="150">
        <v>1.0647222222222221E-3</v>
      </c>
      <c r="AC64" s="150">
        <v>1.1467361111111112E-3</v>
      </c>
      <c r="AD64" s="150">
        <v>1.2274189814814815E-3</v>
      </c>
      <c r="AE64" s="150">
        <v>1.308460648148148E-3</v>
      </c>
      <c r="AF64" s="150">
        <v>1.3900462962962961E-3</v>
      </c>
      <c r="AG64" s="150">
        <v>1.471724537037037E-3</v>
      </c>
      <c r="AH64" s="150">
        <v>1.5530671296296297E-3</v>
      </c>
      <c r="AI64" s="150">
        <v>1.6342592592592596E-3</v>
      </c>
      <c r="AJ64" s="150">
        <v>1.7148379629629629E-3</v>
      </c>
      <c r="AK64" s="150">
        <v>1.7974652777777778E-3</v>
      </c>
      <c r="AL64" s="150">
        <v>1.8776736111111112E-3</v>
      </c>
      <c r="AM64" s="150">
        <v>1.9594791666666667E-3</v>
      </c>
      <c r="AN64" s="150">
        <v>2.0391898148148149E-3</v>
      </c>
      <c r="AO64" s="150">
        <v>2.1187268518518517E-3</v>
      </c>
      <c r="AP64" s="150">
        <v>2.1979398148148145E-3</v>
      </c>
      <c r="AQ64" s="150">
        <v>2.2837615740740739E-3</v>
      </c>
      <c r="AR64" s="150">
        <v>2.3985300925925923E-3</v>
      </c>
      <c r="AS64" s="150">
        <v>2.535115740740741E-3</v>
      </c>
      <c r="AT64" s="150"/>
      <c r="AU64" s="150"/>
      <c r="AV64" s="150"/>
      <c r="AW64" s="153"/>
      <c r="AX64" s="150">
        <f t="shared" si="2"/>
        <v>8.8715277777777756E-5</v>
      </c>
      <c r="AY64" s="150">
        <f t="shared" si="2"/>
        <v>8.3032407407407371E-5</v>
      </c>
      <c r="AZ64" s="150">
        <f t="shared" si="3"/>
        <v>8.1006944444444529E-5</v>
      </c>
      <c r="BA64" s="150">
        <f t="shared" si="4"/>
        <v>8.2673611111111164E-5</v>
      </c>
      <c r="BB64" s="150">
        <f t="shared" si="5"/>
        <v>8.1805555555555451E-5</v>
      </c>
      <c r="BC64" s="150">
        <f t="shared" si="6"/>
        <v>8.1539351851851955E-5</v>
      </c>
      <c r="BD64" s="150">
        <f t="shared" si="7"/>
        <v>8.1874999999999917E-5</v>
      </c>
      <c r="BE64" s="150">
        <f t="shared" si="8"/>
        <v>8.3402777777777837E-5</v>
      </c>
      <c r="BF64" s="150">
        <f t="shared" si="9"/>
        <v>8.1550925925925888E-5</v>
      </c>
      <c r="BG64" s="150">
        <f t="shared" si="10"/>
        <v>8.1620370370370354E-5</v>
      </c>
      <c r="BH64" s="150">
        <f t="shared" si="11"/>
        <v>8.1076388888888778E-5</v>
      </c>
      <c r="BI64" s="150">
        <f t="shared" si="12"/>
        <v>8.2013888888889065E-5</v>
      </c>
      <c r="BJ64" s="150">
        <f t="shared" si="13"/>
        <v>8.0682870370370283E-5</v>
      </c>
      <c r="BK64" s="150">
        <f t="shared" si="14"/>
        <v>8.1041666666666545E-5</v>
      </c>
      <c r="BL64" s="150">
        <f t="shared" si="15"/>
        <v>8.1585648148148121E-5</v>
      </c>
      <c r="BM64" s="150">
        <f t="shared" si="16"/>
        <v>8.1678240740740886E-5</v>
      </c>
      <c r="BN64" s="150">
        <f t="shared" si="17"/>
        <v>8.1342592592592708E-5</v>
      </c>
      <c r="BO64" s="150">
        <f t="shared" si="18"/>
        <v>8.1192129629629843E-5</v>
      </c>
      <c r="BP64" s="150">
        <f t="shared" si="19"/>
        <v>8.0578703703703368E-5</v>
      </c>
      <c r="BQ64" s="150">
        <f t="shared" si="20"/>
        <v>8.2627314814814889E-5</v>
      </c>
      <c r="BR64" s="150">
        <f t="shared" si="21"/>
        <v>8.020833333333339E-5</v>
      </c>
      <c r="BS64" s="150">
        <f t="shared" si="22"/>
        <v>8.1805555555555451E-5</v>
      </c>
      <c r="BT64" s="150">
        <f t="shared" si="23"/>
        <v>7.9710648148148197E-5</v>
      </c>
      <c r="BU64" s="150">
        <f t="shared" si="24"/>
        <v>7.9537037037036816E-5</v>
      </c>
      <c r="BV64" s="150">
        <f t="shared" si="25"/>
        <v>7.9212962962962787E-5</v>
      </c>
      <c r="BW64" s="150">
        <f t="shared" si="26"/>
        <v>8.5821759259259445E-5</v>
      </c>
      <c r="BX64" s="150">
        <f t="shared" si="27"/>
        <v>1.1476851851851839E-4</v>
      </c>
      <c r="BY64" s="150">
        <f t="shared" si="28"/>
        <v>1.365856481481487E-4</v>
      </c>
      <c r="BZ64" s="150"/>
      <c r="CA64" s="150"/>
      <c r="CB64" s="150"/>
    </row>
    <row r="65" spans="1:80">
      <c r="A65" s="15" t="s">
        <v>139</v>
      </c>
      <c r="B65" s="15">
        <v>2022</v>
      </c>
      <c r="C65" s="22">
        <v>44749</v>
      </c>
      <c r="D65" s="15" t="s">
        <v>66</v>
      </c>
      <c r="E65" s="15" t="s">
        <v>91</v>
      </c>
      <c r="F65" s="15">
        <v>3</v>
      </c>
      <c r="G65" s="15" t="s">
        <v>702</v>
      </c>
      <c r="H65" s="15" t="s">
        <v>703</v>
      </c>
      <c r="I65" s="15" t="s">
        <v>708</v>
      </c>
      <c r="J65" s="15" t="s">
        <v>711</v>
      </c>
      <c r="K65" s="16" t="e">
        <f>(C65-VLOOKUP(G65,Riders!$A$2:$C$267,2,FALSE))/365</f>
        <v>#N/A</v>
      </c>
      <c r="L65" s="16" t="e">
        <f>(C65-VLOOKUP(H65,Riders!$A$2:$C$267,2,FALSE))/365</f>
        <v>#N/A</v>
      </c>
      <c r="M65" s="16">
        <f>(C65-VLOOKUP(I65,Riders!$A$2:$C$267,2,FALSE))/365</f>
        <v>20.36986301369863</v>
      </c>
      <c r="N65" s="16">
        <f>(C65-VLOOKUP(J65,Riders!$A$2:$C$267,2,FALSE))/365</f>
        <v>22.4</v>
      </c>
      <c r="O65" s="15">
        <v>2</v>
      </c>
      <c r="P65" s="15" t="s">
        <v>44</v>
      </c>
      <c r="Q65" s="150">
        <v>1.6063657407407408E-4</v>
      </c>
      <c r="R65" s="150">
        <v>2.509837962962963E-4</v>
      </c>
      <c r="S65" s="150">
        <v>3.347222222222222E-4</v>
      </c>
      <c r="T65" s="150">
        <v>4.1806712962962972E-4</v>
      </c>
      <c r="U65" s="150">
        <v>4.9953703703703694E-4</v>
      </c>
      <c r="V65" s="150">
        <v>5.8252314814814809E-4</v>
      </c>
      <c r="W65" s="150">
        <v>6.6583333333333338E-4</v>
      </c>
      <c r="X65" s="150">
        <v>7.519444444444444E-4</v>
      </c>
      <c r="Y65" s="150">
        <v>8.3447916666666653E-4</v>
      </c>
      <c r="Z65" s="150">
        <v>9.170717592592594E-4</v>
      </c>
      <c r="AA65" s="150">
        <v>9.9954861111111121E-4</v>
      </c>
      <c r="AB65" s="150">
        <v>1.0823958333333334E-3</v>
      </c>
      <c r="AC65" s="150">
        <v>1.1672916666666665E-3</v>
      </c>
      <c r="AD65" s="150">
        <v>1.2496874999999999E-3</v>
      </c>
      <c r="AE65" s="150">
        <v>1.3322337962962964E-3</v>
      </c>
      <c r="AF65" s="150">
        <v>1.4156712962962962E-3</v>
      </c>
      <c r="AG65" s="150">
        <v>1.5006134259259261E-3</v>
      </c>
      <c r="AH65" s="150">
        <v>1.5837384259259259E-3</v>
      </c>
      <c r="AI65" s="150">
        <v>1.6677314814814812E-3</v>
      </c>
      <c r="AJ65" s="150">
        <v>1.7544328703703704E-3</v>
      </c>
      <c r="AK65" s="150">
        <v>1.8399652777777778E-3</v>
      </c>
      <c r="AL65" s="150">
        <v>1.9264236111111112E-3</v>
      </c>
      <c r="AM65" s="150">
        <v>2.0150694444444443E-3</v>
      </c>
      <c r="AN65" s="150">
        <v>2.1018634259259259E-3</v>
      </c>
      <c r="AO65" s="150">
        <v>2.1890046296296297E-3</v>
      </c>
      <c r="AP65" s="150">
        <v>2.2791898148148151E-3</v>
      </c>
      <c r="AQ65" s="150">
        <v>2.37375E-3</v>
      </c>
      <c r="AR65" s="150">
        <v>2.468101851851852E-3</v>
      </c>
      <c r="AS65" s="150">
        <v>2.5584953703703703E-3</v>
      </c>
      <c r="AT65" s="150">
        <v>2.6470949074074075E-3</v>
      </c>
      <c r="AU65" s="150">
        <v>2.7360995370370369E-3</v>
      </c>
      <c r="AV65" s="150">
        <v>2.8203703703703707E-3</v>
      </c>
      <c r="AW65" s="153">
        <f t="shared" si="1"/>
        <v>59.093893630991452</v>
      </c>
      <c r="AX65" s="150">
        <f t="shared" si="2"/>
        <v>9.0347222222222212E-5</v>
      </c>
      <c r="AY65" s="150">
        <f t="shared" si="2"/>
        <v>8.3738425925925907E-5</v>
      </c>
      <c r="AZ65" s="150">
        <f t="shared" si="3"/>
        <v>8.3344907407407521E-5</v>
      </c>
      <c r="BA65" s="150">
        <f t="shared" si="4"/>
        <v>8.1469907407407218E-5</v>
      </c>
      <c r="BB65" s="150">
        <f t="shared" si="5"/>
        <v>8.2986111111111151E-5</v>
      </c>
      <c r="BC65" s="150">
        <f t="shared" si="6"/>
        <v>8.3310185185185288E-5</v>
      </c>
      <c r="BD65" s="150">
        <f t="shared" si="7"/>
        <v>8.6111111111111024E-5</v>
      </c>
      <c r="BE65" s="150">
        <f t="shared" si="8"/>
        <v>8.2534722222222124E-5</v>
      </c>
      <c r="BF65" s="150">
        <f t="shared" si="9"/>
        <v>8.2592592592592873E-5</v>
      </c>
      <c r="BG65" s="150">
        <f t="shared" si="10"/>
        <v>8.2476851851851808E-5</v>
      </c>
      <c r="BH65" s="150">
        <f t="shared" si="11"/>
        <v>8.284722222222222E-5</v>
      </c>
      <c r="BI65" s="150">
        <f t="shared" si="12"/>
        <v>8.4895833333333091E-5</v>
      </c>
      <c r="BJ65" s="150">
        <f t="shared" si="13"/>
        <v>8.2395833333333409E-5</v>
      </c>
      <c r="BK65" s="150">
        <f t="shared" si="14"/>
        <v>8.2546296296296491E-5</v>
      </c>
      <c r="BL65" s="150">
        <f t="shared" si="15"/>
        <v>8.3437499999999745E-5</v>
      </c>
      <c r="BM65" s="150">
        <f t="shared" si="16"/>
        <v>8.4942129629629907E-5</v>
      </c>
      <c r="BN65" s="150">
        <f t="shared" si="17"/>
        <v>8.3124999999999866E-5</v>
      </c>
      <c r="BO65" s="150">
        <f t="shared" si="18"/>
        <v>8.3993055555555253E-5</v>
      </c>
      <c r="BP65" s="150">
        <f t="shared" si="19"/>
        <v>8.6701388888889199E-5</v>
      </c>
      <c r="BQ65" s="150">
        <f t="shared" si="20"/>
        <v>8.5532407407407432E-5</v>
      </c>
      <c r="BR65" s="150">
        <f t="shared" si="21"/>
        <v>8.6458333333333352E-5</v>
      </c>
      <c r="BS65" s="150">
        <f t="shared" si="22"/>
        <v>8.8645833333333155E-5</v>
      </c>
      <c r="BT65" s="150">
        <f t="shared" si="23"/>
        <v>8.6793981481481531E-5</v>
      </c>
      <c r="BU65" s="150">
        <f t="shared" si="24"/>
        <v>8.7141203703703859E-5</v>
      </c>
      <c r="BV65" s="150">
        <f t="shared" si="25"/>
        <v>9.0185185185185333E-5</v>
      </c>
      <c r="BW65" s="150">
        <f t="shared" si="26"/>
        <v>9.4560185185184938E-5</v>
      </c>
      <c r="BX65" s="150">
        <f t="shared" si="27"/>
        <v>9.4351851851851975E-5</v>
      </c>
      <c r="BY65" s="150">
        <f t="shared" si="28"/>
        <v>9.0393518518518297E-5</v>
      </c>
      <c r="BZ65" s="150">
        <f t="shared" si="29"/>
        <v>8.8599537037037206E-5</v>
      </c>
      <c r="CA65" s="150">
        <f t="shared" si="30"/>
        <v>8.9004629629629416E-5</v>
      </c>
      <c r="CB65" s="150">
        <f t="shared" si="31"/>
        <v>8.4270833333333767E-5</v>
      </c>
    </row>
    <row r="66" spans="1:80">
      <c r="A66" s="4" t="s">
        <v>139</v>
      </c>
      <c r="B66" s="4">
        <v>2022</v>
      </c>
      <c r="C66" s="5">
        <v>44749</v>
      </c>
      <c r="D66" s="4" t="s">
        <v>66</v>
      </c>
      <c r="E66" s="4" t="s">
        <v>64</v>
      </c>
      <c r="F66" s="4" t="s">
        <v>541</v>
      </c>
      <c r="G66" s="4" t="s">
        <v>69</v>
      </c>
      <c r="H66" s="4" t="s">
        <v>591</v>
      </c>
      <c r="I66" s="4" t="s">
        <v>689</v>
      </c>
      <c r="J66" s="4" t="s">
        <v>502</v>
      </c>
      <c r="K66" s="14">
        <f>(C66-VLOOKUP(G66,Riders!$A$2:$C$267,2,FALSE))/365</f>
        <v>28.435616438356163</v>
      </c>
      <c r="L66" s="14">
        <f>(C66-VLOOKUP(H66,Riders!$A$2:$C$267,2,FALSE))/365</f>
        <v>30.509589041095889</v>
      </c>
      <c r="M66" s="14">
        <f>(C66-VLOOKUP(I66,Riders!$A$2:$C$267,2,FALSE))/365</f>
        <v>30.405479452054795</v>
      </c>
      <c r="N66" s="14">
        <f>(C66-VLOOKUP(J66,Riders!$A$2:$C$267,2,FALSE))/365</f>
        <v>21.778082191780822</v>
      </c>
      <c r="O66" s="4">
        <v>1</v>
      </c>
      <c r="P66" s="4" t="s">
        <v>25</v>
      </c>
      <c r="Q66" s="150">
        <v>1.5309027777777779E-4</v>
      </c>
      <c r="R66" s="150">
        <v>2.4405092592592591E-4</v>
      </c>
      <c r="S66" s="150">
        <v>3.2518518518518519E-4</v>
      </c>
      <c r="T66" s="150">
        <v>4.0646990740740742E-4</v>
      </c>
      <c r="U66" s="150">
        <v>4.8831018518518516E-4</v>
      </c>
      <c r="V66" s="150">
        <v>5.7094907407407409E-4</v>
      </c>
      <c r="W66" s="150">
        <v>6.5505787037037041E-4</v>
      </c>
      <c r="X66" s="150">
        <v>7.3672453703703704E-4</v>
      </c>
      <c r="Y66" s="150">
        <v>8.2078703703703697E-4</v>
      </c>
      <c r="Z66" s="150">
        <v>9.0098379629629632E-4</v>
      </c>
      <c r="AA66" s="150">
        <v>9.8530092592592593E-4</v>
      </c>
      <c r="AB66" s="150">
        <v>1.0659027777777778E-3</v>
      </c>
      <c r="AC66" s="150">
        <v>1.1508564814814814E-3</v>
      </c>
      <c r="AD66" s="150">
        <v>1.2322916666666667E-3</v>
      </c>
      <c r="AE66" s="150">
        <v>1.3150694444444444E-3</v>
      </c>
      <c r="AF66" s="150">
        <v>1.3933680555555557E-3</v>
      </c>
      <c r="AG66" s="150">
        <v>1.4777083333333333E-3</v>
      </c>
      <c r="AH66" s="150">
        <v>1.5570833333333333E-3</v>
      </c>
      <c r="AI66" s="150">
        <v>1.6420023148148149E-3</v>
      </c>
      <c r="AJ66" s="150">
        <v>1.7217939814814815E-3</v>
      </c>
      <c r="AK66" s="150">
        <v>1.8061921296296296E-3</v>
      </c>
      <c r="AL66" s="150">
        <v>1.8863425925925925E-3</v>
      </c>
      <c r="AM66" s="150">
        <v>1.9687037037037038E-3</v>
      </c>
      <c r="AN66" s="150">
        <v>2.0534837962962963E-3</v>
      </c>
      <c r="AO66" s="150">
        <v>2.1355555555555559E-3</v>
      </c>
      <c r="AP66" s="150">
        <v>2.216076388888889E-3</v>
      </c>
      <c r="AQ66" s="150">
        <v>2.3035416666666668E-3</v>
      </c>
      <c r="AR66" s="150">
        <v>2.3881944444444445E-3</v>
      </c>
      <c r="AS66" s="150">
        <v>2.4720370370370369E-3</v>
      </c>
      <c r="AT66" s="150">
        <v>2.5522916666666667E-3</v>
      </c>
      <c r="AU66" s="150">
        <v>2.6367939814814813E-3</v>
      </c>
      <c r="AV66" s="150">
        <v>2.7208449074074075E-3</v>
      </c>
      <c r="AW66" s="153">
        <f t="shared" si="1"/>
        <v>61.255482152960042</v>
      </c>
      <c r="AX66" s="150">
        <f t="shared" si="2"/>
        <v>9.0960648148148118E-5</v>
      </c>
      <c r="AY66" s="150">
        <f t="shared" si="2"/>
        <v>8.1134259259259283E-5</v>
      </c>
      <c r="AZ66" s="150">
        <f t="shared" si="3"/>
        <v>8.1284722222222229E-5</v>
      </c>
      <c r="BA66" s="150">
        <f t="shared" si="4"/>
        <v>8.1840277777777738E-5</v>
      </c>
      <c r="BB66" s="150">
        <f t="shared" si="5"/>
        <v>8.2638888888888931E-5</v>
      </c>
      <c r="BC66" s="150">
        <f t="shared" si="6"/>
        <v>8.4108796296296319E-5</v>
      </c>
      <c r="BD66" s="150">
        <f t="shared" si="7"/>
        <v>8.1666666666666628E-5</v>
      </c>
      <c r="BE66" s="150">
        <f t="shared" si="8"/>
        <v>8.4062499999999936E-5</v>
      </c>
      <c r="BF66" s="150">
        <f t="shared" si="9"/>
        <v>8.0196759259259349E-5</v>
      </c>
      <c r="BG66" s="150">
        <f t="shared" si="10"/>
        <v>8.4317129629629607E-5</v>
      </c>
      <c r="BH66" s="150">
        <f t="shared" si="11"/>
        <v>8.0601851851851885E-5</v>
      </c>
      <c r="BI66" s="150">
        <f t="shared" si="12"/>
        <v>8.4953703703703623E-5</v>
      </c>
      <c r="BJ66" s="150">
        <f t="shared" si="13"/>
        <v>8.1435185185185256E-5</v>
      </c>
      <c r="BK66" s="150">
        <f t="shared" si="14"/>
        <v>8.2777777777777754E-5</v>
      </c>
      <c r="BL66" s="150">
        <f t="shared" si="15"/>
        <v>7.8298611111111234E-5</v>
      </c>
      <c r="BM66" s="150">
        <f t="shared" si="16"/>
        <v>8.4340277777777582E-5</v>
      </c>
      <c r="BN66" s="150">
        <f t="shared" si="17"/>
        <v>7.9375000000000018E-5</v>
      </c>
      <c r="BO66" s="150">
        <f t="shared" si="18"/>
        <v>8.4918981481481607E-5</v>
      </c>
      <c r="BP66" s="150">
        <f t="shared" si="19"/>
        <v>7.9791666666666596E-5</v>
      </c>
      <c r="BQ66" s="150">
        <f t="shared" si="20"/>
        <v>8.4398148148148115E-5</v>
      </c>
      <c r="BR66" s="150">
        <f t="shared" si="21"/>
        <v>8.0150462962962857E-5</v>
      </c>
      <c r="BS66" s="150">
        <f t="shared" si="22"/>
        <v>8.2361111111111393E-5</v>
      </c>
      <c r="BT66" s="150">
        <f t="shared" si="23"/>
        <v>8.4780092592592459E-5</v>
      </c>
      <c r="BU66" s="150">
        <f t="shared" si="24"/>
        <v>8.2071759259259598E-5</v>
      </c>
      <c r="BV66" s="150">
        <f t="shared" si="25"/>
        <v>8.0520833333333052E-5</v>
      </c>
      <c r="BW66" s="150">
        <f t="shared" si="26"/>
        <v>8.7465277777777888E-5</v>
      </c>
      <c r="BX66" s="150">
        <f t="shared" si="27"/>
        <v>8.4652777777777678E-5</v>
      </c>
      <c r="BY66" s="150">
        <f t="shared" si="28"/>
        <v>8.3842592592592389E-5</v>
      </c>
      <c r="BZ66" s="150">
        <f t="shared" si="29"/>
        <v>8.0254629629629773E-5</v>
      </c>
      <c r="CA66" s="150">
        <f t="shared" si="30"/>
        <v>8.4502314814814596E-5</v>
      </c>
      <c r="CB66" s="150">
        <f t="shared" si="31"/>
        <v>8.405092592592622E-5</v>
      </c>
    </row>
    <row r="67" spans="1:80">
      <c r="A67" s="4" t="s">
        <v>139</v>
      </c>
      <c r="B67" s="4">
        <v>2022</v>
      </c>
      <c r="C67" s="5">
        <v>44749</v>
      </c>
      <c r="D67" s="4" t="s">
        <v>66</v>
      </c>
      <c r="E67" s="4" t="s">
        <v>64</v>
      </c>
      <c r="F67" s="4" t="s">
        <v>541</v>
      </c>
      <c r="G67" s="4" t="s">
        <v>663</v>
      </c>
      <c r="H67" s="4" t="s">
        <v>699</v>
      </c>
      <c r="I67" s="4" t="s">
        <v>674</v>
      </c>
      <c r="J67" s="4" t="s">
        <v>662</v>
      </c>
      <c r="K67" s="14">
        <f>(C67-VLOOKUP(G67,Riders!$A$2:$C$267,2,FALSE))/365</f>
        <v>21.578082191780823</v>
      </c>
      <c r="L67" s="14" t="e">
        <f>(C67-VLOOKUP(H67,Riders!$A$2:$C$267,2,FALSE))/365</f>
        <v>#N/A</v>
      </c>
      <c r="M67" s="14">
        <f>(C67-VLOOKUP(I67,Riders!$A$2:$C$267,2,FALSE))/365</f>
        <v>19.827397260273973</v>
      </c>
      <c r="N67" s="14">
        <f>(C67-VLOOKUP(J67,Riders!$A$2:$C$267,2,FALSE))/365</f>
        <v>21.410958904109588</v>
      </c>
      <c r="O67" s="4">
        <v>2</v>
      </c>
      <c r="P67" s="4" t="s">
        <v>39</v>
      </c>
      <c r="Q67" s="150">
        <v>1.5430555555555556E-4</v>
      </c>
      <c r="R67" s="150">
        <v>2.4208333333333333E-4</v>
      </c>
      <c r="S67" s="150">
        <v>3.2446759259259261E-4</v>
      </c>
      <c r="T67" s="150">
        <v>4.0557870370370379E-4</v>
      </c>
      <c r="U67" s="150">
        <v>4.8773148148148151E-4</v>
      </c>
      <c r="V67" s="150">
        <v>5.6997685185185189E-4</v>
      </c>
      <c r="W67" s="150">
        <v>6.4905092592592597E-4</v>
      </c>
      <c r="X67" s="150">
        <v>7.319560185185185E-4</v>
      </c>
      <c r="Y67" s="150">
        <v>8.1094907407407407E-4</v>
      </c>
      <c r="Z67" s="150">
        <v>8.9357638888888896E-4</v>
      </c>
      <c r="AA67" s="150">
        <v>9.7628472222222225E-4</v>
      </c>
      <c r="AB67" s="150">
        <v>1.0613078703703704E-3</v>
      </c>
      <c r="AC67" s="150">
        <v>1.1425810185185185E-3</v>
      </c>
      <c r="AD67" s="150">
        <v>1.2262731481481482E-3</v>
      </c>
      <c r="AE67" s="150">
        <v>1.3076157407407409E-3</v>
      </c>
      <c r="AF67" s="150">
        <v>1.3946643518518518E-3</v>
      </c>
      <c r="AG67" s="150">
        <v>1.4782291666666668E-3</v>
      </c>
      <c r="AH67" s="150">
        <v>1.5626620370370369E-3</v>
      </c>
      <c r="AI67" s="150">
        <v>1.6462500000000001E-3</v>
      </c>
      <c r="AJ67" s="150">
        <v>1.7324537037037039E-3</v>
      </c>
      <c r="AK67" s="150">
        <v>1.8160995370370371E-3</v>
      </c>
      <c r="AL67" s="150">
        <v>1.9007060185185184E-3</v>
      </c>
      <c r="AM67" s="150">
        <v>1.9851967592592595E-3</v>
      </c>
      <c r="AN67" s="150">
        <v>2.0706828703703707E-3</v>
      </c>
      <c r="AO67" s="150">
        <v>2.1527314814814816E-3</v>
      </c>
      <c r="AP67" s="150">
        <v>2.2381828703703704E-3</v>
      </c>
      <c r="AQ67" s="150">
        <v>2.3208680555555556E-3</v>
      </c>
      <c r="AR67" s="150">
        <v>2.4075231481481478E-3</v>
      </c>
      <c r="AS67" s="150">
        <v>2.4904050925925927E-3</v>
      </c>
      <c r="AT67" s="150">
        <v>2.5779513888888887E-3</v>
      </c>
      <c r="AU67" s="150">
        <v>2.6627314814814816E-3</v>
      </c>
      <c r="AV67" s="150">
        <v>2.7524305555555553E-3</v>
      </c>
      <c r="AW67" s="153">
        <f t="shared" ref="AW67:AW130" si="32">3.6*4000/(AV67*86400)</f>
        <v>60.552541945250418</v>
      </c>
      <c r="AX67" s="150">
        <f t="shared" ref="AX67:AY130" si="33">R67-Q67</f>
        <v>8.7777777777777767E-5</v>
      </c>
      <c r="AY67" s="150">
        <f t="shared" si="33"/>
        <v>8.2384259259259287E-5</v>
      </c>
      <c r="AZ67" s="150">
        <f t="shared" ref="AZ67:AZ130" si="34">T67-S67</f>
        <v>8.1111111111111173E-5</v>
      </c>
      <c r="BA67" s="150">
        <f t="shared" ref="BA67:BA130" si="35">U67-T67</f>
        <v>8.2152777777777725E-5</v>
      </c>
      <c r="BB67" s="150">
        <f t="shared" ref="BB67:BB130" si="36">V67-U67</f>
        <v>8.2245370370370382E-5</v>
      </c>
      <c r="BC67" s="150">
        <f t="shared" ref="BC67:BC130" si="37">W67-V67</f>
        <v>7.9074074074074073E-5</v>
      </c>
      <c r="BD67" s="150">
        <f t="shared" ref="BD67:BD130" si="38">X67-W67</f>
        <v>8.2905092592592535E-5</v>
      </c>
      <c r="BE67" s="150">
        <f t="shared" ref="BE67:BE130" si="39">Y67-X67</f>
        <v>7.8993055555555565E-5</v>
      </c>
      <c r="BF67" s="150">
        <f t="shared" ref="BF67:BF130" si="40">Z67-Y67</f>
        <v>8.2627314814814889E-5</v>
      </c>
      <c r="BG67" s="150">
        <f t="shared" ref="BG67:BG130" si="41">AA67-Z67</f>
        <v>8.2708333333333288E-5</v>
      </c>
      <c r="BH67" s="150">
        <f t="shared" ref="BH67:BH130" si="42">AB67-AA67</f>
        <v>8.5023148148148197E-5</v>
      </c>
      <c r="BI67" s="150">
        <f t="shared" ref="BI67:BI130" si="43">AC67-AB67</f>
        <v>8.1273148148148025E-5</v>
      </c>
      <c r="BJ67" s="150">
        <f t="shared" ref="BJ67:BJ130" si="44">AD67-AC67</f>
        <v>8.3692129629629741E-5</v>
      </c>
      <c r="BK67" s="150">
        <f t="shared" ref="BK67:BK130" si="45">AE67-AD67</f>
        <v>8.1342592592592708E-5</v>
      </c>
      <c r="BL67" s="150">
        <f t="shared" ref="BL67:BL130" si="46">AF67-AE67</f>
        <v>8.7048611111110877E-5</v>
      </c>
      <c r="BM67" s="150">
        <f t="shared" ref="BM67:BM130" si="47">AG67-AF67</f>
        <v>8.356481481481496E-5</v>
      </c>
      <c r="BN67" s="150">
        <f t="shared" ref="BN67:BN130" si="48">AH67-AG67</f>
        <v>8.4432870370370131E-5</v>
      </c>
      <c r="BO67" s="150">
        <f t="shared" ref="BO67:BO130" si="49">AI67-AH67</f>
        <v>8.358796296296326E-5</v>
      </c>
      <c r="BP67" s="150">
        <f t="shared" ref="BP67:BP130" si="50">AJ67-AI67</f>
        <v>8.6203703703703789E-5</v>
      </c>
      <c r="BQ67" s="150">
        <f t="shared" ref="BQ67:BQ130" si="51">AK67-AJ67</f>
        <v>8.3645833333333142E-5</v>
      </c>
      <c r="BR67" s="150">
        <f t="shared" ref="BR67:BR130" si="52">AL67-AK67</f>
        <v>8.4606481481481295E-5</v>
      </c>
      <c r="BS67" s="150">
        <f t="shared" ref="BS67:BS130" si="53">AM67-AL67</f>
        <v>8.4490740740741097E-5</v>
      </c>
      <c r="BT67" s="150">
        <f t="shared" ref="BT67:BT130" si="54">AN67-AM67</f>
        <v>8.5486111111111266E-5</v>
      </c>
      <c r="BU67" s="150">
        <f t="shared" ref="BU67:BU130" si="55">AO67-AN67</f>
        <v>8.2048611111110864E-5</v>
      </c>
      <c r="BV67" s="150">
        <f t="shared" ref="BV67:BV130" si="56">AP67-AO67</f>
        <v>8.5451388888888816E-5</v>
      </c>
      <c r="BW67" s="150">
        <f t="shared" ref="BW67:BW130" si="57">AQ67-AP67</f>
        <v>8.2685185185185205E-5</v>
      </c>
      <c r="BX67" s="150">
        <f t="shared" ref="BX67:BX130" si="58">AR67-AQ67</f>
        <v>8.6655092592592166E-5</v>
      </c>
      <c r="BY67" s="150">
        <f t="shared" ref="BY67:BY130" si="59">AS67-AR67</f>
        <v>8.2881944444444886E-5</v>
      </c>
      <c r="BZ67" s="150">
        <f t="shared" ref="BZ67:BZ130" si="60">AT67-AS67</f>
        <v>8.754629629629607E-5</v>
      </c>
      <c r="CA67" s="150">
        <f t="shared" ref="CA67:CA130" si="61">AU67-AT67</f>
        <v>8.4780092592592893E-5</v>
      </c>
      <c r="CB67" s="150">
        <f t="shared" ref="CB67:CB130" si="62">AV67-AU67</f>
        <v>8.969907407407364E-5</v>
      </c>
    </row>
    <row r="68" spans="1:80">
      <c r="A68" s="4" t="s">
        <v>139</v>
      </c>
      <c r="B68" s="4">
        <v>2022</v>
      </c>
      <c r="C68" s="5">
        <v>44749</v>
      </c>
      <c r="D68" s="4" t="s">
        <v>66</v>
      </c>
      <c r="E68" s="4" t="s">
        <v>64</v>
      </c>
      <c r="F68" s="4" t="s">
        <v>542</v>
      </c>
      <c r="G68" s="4" t="s">
        <v>622</v>
      </c>
      <c r="H68" s="4" t="s">
        <v>488</v>
      </c>
      <c r="I68" s="4" t="s">
        <v>705</v>
      </c>
      <c r="J68" s="4" t="s">
        <v>710</v>
      </c>
      <c r="K68" s="14">
        <f>(C68-VLOOKUP(G68,Riders!$A$2:$C$267,2,FALSE))/365</f>
        <v>35.767123287671232</v>
      </c>
      <c r="L68" s="14">
        <f>(C68-VLOOKUP(H68,Riders!$A$2:$C$267,2,FALSE))/365</f>
        <v>28.235616438356164</v>
      </c>
      <c r="M68" s="14" t="e">
        <f>(C68-VLOOKUP(I68,Riders!$A$2:$C$267,2,FALSE))/365</f>
        <v>#N/A</v>
      </c>
      <c r="N68" s="14" t="e">
        <f>(C68-VLOOKUP(J68,Riders!$A$2:$C$267,2,FALSE))/365</f>
        <v>#N/A</v>
      </c>
      <c r="O68" s="4">
        <v>1</v>
      </c>
      <c r="P68" s="4" t="s">
        <v>44</v>
      </c>
      <c r="Q68" s="150">
        <v>1.6135416666666666E-4</v>
      </c>
      <c r="R68" s="150">
        <v>2.530092592592593E-4</v>
      </c>
      <c r="S68" s="150">
        <v>3.3928240740740745E-4</v>
      </c>
      <c r="T68" s="150">
        <v>4.2527777777777773E-4</v>
      </c>
      <c r="U68" s="150">
        <v>5.0917824074074081E-4</v>
      </c>
      <c r="V68" s="150">
        <v>5.9197916666666665E-4</v>
      </c>
      <c r="W68" s="150">
        <v>6.7596064814814808E-4</v>
      </c>
      <c r="X68" s="150">
        <v>7.5899305555555561E-4</v>
      </c>
      <c r="Y68" s="150">
        <v>8.4090277777777776E-4</v>
      </c>
      <c r="Z68" s="150">
        <v>9.2162037037037039E-4</v>
      </c>
      <c r="AA68" s="150">
        <v>1.0026967592592594E-3</v>
      </c>
      <c r="AB68" s="150">
        <v>1.0877893518518517E-3</v>
      </c>
      <c r="AC68" s="150">
        <v>1.1702430555555557E-3</v>
      </c>
      <c r="AD68" s="150">
        <v>1.2527662037037036E-3</v>
      </c>
      <c r="AE68" s="150">
        <v>1.3377546296296295E-3</v>
      </c>
      <c r="AF68" s="150">
        <v>1.4202893518518521E-3</v>
      </c>
      <c r="AG68" s="150">
        <v>1.5035185185185186E-3</v>
      </c>
      <c r="AH68" s="150">
        <v>1.5875925925925927E-3</v>
      </c>
      <c r="AI68" s="150">
        <v>1.670659722222222E-3</v>
      </c>
      <c r="AJ68" s="150">
        <v>1.7569791666666669E-3</v>
      </c>
      <c r="AK68" s="150">
        <v>1.8347337962962963E-3</v>
      </c>
      <c r="AL68" s="150">
        <v>1.9175115740740741E-3</v>
      </c>
      <c r="AM68" s="150">
        <v>1.999710648148148E-3</v>
      </c>
      <c r="AN68" s="150">
        <v>2.0824421296296298E-3</v>
      </c>
      <c r="AO68" s="150">
        <v>2.1653587962962963E-3</v>
      </c>
      <c r="AP68" s="150">
        <v>2.2506481481481483E-3</v>
      </c>
      <c r="AQ68" s="150">
        <v>2.3327199074074071E-3</v>
      </c>
      <c r="AR68" s="150">
        <v>2.4210995370370371E-3</v>
      </c>
      <c r="AS68" s="150">
        <v>2.5019097222222222E-3</v>
      </c>
      <c r="AT68" s="150">
        <v>2.5900925925925926E-3</v>
      </c>
      <c r="AU68" s="150">
        <v>2.6721874999999996E-3</v>
      </c>
      <c r="AV68" s="150"/>
      <c r="AW68" s="153"/>
      <c r="AX68" s="150">
        <f t="shared" si="33"/>
        <v>9.165509259259264E-5</v>
      </c>
      <c r="AY68" s="150">
        <f t="shared" si="33"/>
        <v>8.6273148148148147E-5</v>
      </c>
      <c r="AZ68" s="150">
        <f t="shared" si="34"/>
        <v>8.5995370370370284E-5</v>
      </c>
      <c r="BA68" s="150">
        <f t="shared" si="35"/>
        <v>8.3900462962963084E-5</v>
      </c>
      <c r="BB68" s="150">
        <f t="shared" si="36"/>
        <v>8.2800925925925837E-5</v>
      </c>
      <c r="BC68" s="150">
        <f t="shared" si="37"/>
        <v>8.3981481481481429E-5</v>
      </c>
      <c r="BD68" s="150">
        <f t="shared" si="38"/>
        <v>8.3032407407407534E-5</v>
      </c>
      <c r="BE68" s="150">
        <f t="shared" si="39"/>
        <v>8.1909722222222149E-5</v>
      </c>
      <c r="BF68" s="150">
        <f t="shared" si="40"/>
        <v>8.0717592592592625E-5</v>
      </c>
      <c r="BG68" s="150">
        <f t="shared" si="41"/>
        <v>8.1076388888888995E-5</v>
      </c>
      <c r="BH68" s="150">
        <f t="shared" si="42"/>
        <v>8.5092592592592338E-5</v>
      </c>
      <c r="BI68" s="150">
        <f t="shared" si="43"/>
        <v>8.2453703703703942E-5</v>
      </c>
      <c r="BJ68" s="150">
        <f t="shared" si="44"/>
        <v>8.2523148148147974E-5</v>
      </c>
      <c r="BK68" s="150">
        <f t="shared" si="45"/>
        <v>8.4988425925925856E-5</v>
      </c>
      <c r="BL68" s="150">
        <f t="shared" si="46"/>
        <v>8.2534722222222558E-5</v>
      </c>
      <c r="BM68" s="150">
        <f t="shared" si="47"/>
        <v>8.3229166666666564E-5</v>
      </c>
      <c r="BN68" s="150">
        <f t="shared" si="48"/>
        <v>8.4074074074074086E-5</v>
      </c>
      <c r="BO68" s="150">
        <f t="shared" si="49"/>
        <v>8.3067129629629333E-5</v>
      </c>
      <c r="BP68" s="150">
        <f t="shared" si="50"/>
        <v>8.6319444444444855E-5</v>
      </c>
      <c r="BQ68" s="150">
        <f t="shared" si="51"/>
        <v>7.7754629629629441E-5</v>
      </c>
      <c r="BR68" s="150">
        <f t="shared" si="52"/>
        <v>8.2777777777777754E-5</v>
      </c>
      <c r="BS68" s="150">
        <f t="shared" si="53"/>
        <v>8.2199074074073945E-5</v>
      </c>
      <c r="BT68" s="150">
        <f t="shared" si="54"/>
        <v>8.2731481481481805E-5</v>
      </c>
      <c r="BU68" s="150">
        <f t="shared" si="55"/>
        <v>8.2916666666666469E-5</v>
      </c>
      <c r="BV68" s="150">
        <f t="shared" si="56"/>
        <v>8.5289351851852019E-5</v>
      </c>
      <c r="BW68" s="150">
        <f t="shared" si="57"/>
        <v>8.207175925925873E-5</v>
      </c>
      <c r="BX68" s="150">
        <f t="shared" si="58"/>
        <v>8.8379629629630092E-5</v>
      </c>
      <c r="BY68" s="150">
        <f t="shared" si="59"/>
        <v>8.0810185185185065E-5</v>
      </c>
      <c r="BZ68" s="150">
        <f t="shared" si="60"/>
        <v>8.8182870370370411E-5</v>
      </c>
      <c r="CA68" s="150">
        <f t="shared" si="61"/>
        <v>8.209490740740703E-5</v>
      </c>
      <c r="CB68" s="150"/>
    </row>
    <row r="69" spans="1:80">
      <c r="A69" s="4" t="s">
        <v>139</v>
      </c>
      <c r="B69" s="4">
        <v>2022</v>
      </c>
      <c r="C69" s="5">
        <v>44749</v>
      </c>
      <c r="D69" s="4" t="s">
        <v>66</v>
      </c>
      <c r="E69" s="4" t="s">
        <v>64</v>
      </c>
      <c r="F69" s="4" t="s">
        <v>542</v>
      </c>
      <c r="G69" s="4" t="s">
        <v>702</v>
      </c>
      <c r="H69" s="4" t="s">
        <v>703</v>
      </c>
      <c r="I69" s="4" t="s">
        <v>708</v>
      </c>
      <c r="J69" s="4" t="s">
        <v>711</v>
      </c>
      <c r="K69" s="14" t="e">
        <f>(C69-VLOOKUP(G69,Riders!$A$2:$C$267,2,FALSE))/365</f>
        <v>#N/A</v>
      </c>
      <c r="L69" s="14" t="e">
        <f>(C69-VLOOKUP(H69,Riders!$A$2:$C$267,2,FALSE))/365</f>
        <v>#N/A</v>
      </c>
      <c r="M69" s="14">
        <f>(C69-VLOOKUP(I69,Riders!$A$2:$C$267,2,FALSE))/365</f>
        <v>20.36986301369863</v>
      </c>
      <c r="N69" s="14">
        <f>(C69-VLOOKUP(J69,Riders!$A$2:$C$267,2,FALSE))/365</f>
        <v>22.4</v>
      </c>
      <c r="O69" s="4">
        <v>2</v>
      </c>
      <c r="P69" s="4" t="s">
        <v>44</v>
      </c>
      <c r="Q69" s="150">
        <v>1.5716435185185185E-4</v>
      </c>
      <c r="R69" s="150">
        <v>2.4702546296296294E-4</v>
      </c>
      <c r="S69" s="150">
        <v>3.3182870370370376E-4</v>
      </c>
      <c r="T69" s="150">
        <v>4.1466435185185183E-4</v>
      </c>
      <c r="U69" s="150">
        <v>5.0035879629629638E-4</v>
      </c>
      <c r="V69" s="150">
        <v>5.8027777777777776E-4</v>
      </c>
      <c r="W69" s="150">
        <v>6.5910879629629642E-4</v>
      </c>
      <c r="X69" s="150">
        <v>7.3936342592592597E-4</v>
      </c>
      <c r="Y69" s="150">
        <v>8.228703703703704E-4</v>
      </c>
      <c r="Z69" s="150">
        <v>9.0339120370370367E-4</v>
      </c>
      <c r="AA69" s="150">
        <v>9.839004629629629E-4</v>
      </c>
      <c r="AB69" s="150">
        <v>1.065127314814815E-3</v>
      </c>
      <c r="AC69" s="150">
        <v>1.1493518518518519E-3</v>
      </c>
      <c r="AD69" s="150">
        <v>1.2321990740740741E-3</v>
      </c>
      <c r="AE69" s="150">
        <v>1.3168402777777779E-3</v>
      </c>
      <c r="AF69" s="150">
        <v>1.4013194444444444E-3</v>
      </c>
      <c r="AG69" s="150">
        <v>1.4887500000000003E-3</v>
      </c>
      <c r="AH69" s="150">
        <v>1.5825347222222224E-3</v>
      </c>
      <c r="AI69" s="150"/>
      <c r="AJ69" s="150">
        <v>1.7548611111111113E-3</v>
      </c>
      <c r="AK69" s="150">
        <v>1.8425694444444444E-3</v>
      </c>
      <c r="AL69" s="150">
        <v>1.9279629629629629E-3</v>
      </c>
      <c r="AM69" s="150">
        <v>2.0156365740740738E-3</v>
      </c>
      <c r="AN69" s="150">
        <v>2.1011689814814812E-3</v>
      </c>
      <c r="AO69" s="150">
        <v>2.1922337962962963E-3</v>
      </c>
      <c r="AP69" s="150">
        <v>2.2823495370370372E-3</v>
      </c>
      <c r="AQ69" s="150">
        <v>2.3786921296296295E-3</v>
      </c>
      <c r="AR69" s="150">
        <v>2.4725578703703702E-3</v>
      </c>
      <c r="AS69" s="150">
        <v>2.5664004629629626E-3</v>
      </c>
      <c r="AT69" s="150">
        <v>2.6632870370370369E-3</v>
      </c>
      <c r="AU69" s="150"/>
      <c r="AV69" s="150"/>
      <c r="AW69" s="153"/>
      <c r="AX69" s="150">
        <f t="shared" si="33"/>
        <v>8.9861111111111088E-5</v>
      </c>
      <c r="AY69" s="150">
        <f t="shared" si="33"/>
        <v>8.4803240740740813E-5</v>
      </c>
      <c r="AZ69" s="150">
        <f t="shared" si="34"/>
        <v>8.283564814814807E-5</v>
      </c>
      <c r="BA69" s="150">
        <f t="shared" si="35"/>
        <v>8.5694444444444555E-5</v>
      </c>
      <c r="BB69" s="150">
        <f t="shared" si="36"/>
        <v>7.9918981481481377E-5</v>
      </c>
      <c r="BC69" s="150">
        <f t="shared" si="37"/>
        <v>7.883101851851866E-5</v>
      </c>
      <c r="BD69" s="150">
        <f t="shared" si="38"/>
        <v>8.0254629629629556E-5</v>
      </c>
      <c r="BE69" s="150">
        <f t="shared" si="39"/>
        <v>8.3506944444444427E-5</v>
      </c>
      <c r="BF69" s="150">
        <f t="shared" si="40"/>
        <v>8.0520833333333269E-5</v>
      </c>
      <c r="BG69" s="150">
        <f t="shared" si="41"/>
        <v>8.0509259259259227E-5</v>
      </c>
      <c r="BH69" s="150">
        <f t="shared" si="42"/>
        <v>8.1226851851852076E-5</v>
      </c>
      <c r="BI69" s="150">
        <f t="shared" si="43"/>
        <v>8.422453703703695E-5</v>
      </c>
      <c r="BJ69" s="150">
        <f t="shared" si="44"/>
        <v>8.284722222222222E-5</v>
      </c>
      <c r="BK69" s="150">
        <f t="shared" si="45"/>
        <v>8.4641203703703745E-5</v>
      </c>
      <c r="BL69" s="150">
        <f t="shared" si="46"/>
        <v>8.4479166666666513E-5</v>
      </c>
      <c r="BM69" s="150">
        <f t="shared" si="47"/>
        <v>8.7430555555555872E-5</v>
      </c>
      <c r="BN69" s="150">
        <f t="shared" si="48"/>
        <v>9.3784722222222099E-5</v>
      </c>
      <c r="BO69" s="150"/>
      <c r="BP69" s="150"/>
      <c r="BQ69" s="150">
        <f t="shared" si="51"/>
        <v>8.7708333333333085E-5</v>
      </c>
      <c r="BR69" s="150">
        <f t="shared" si="52"/>
        <v>8.5393518518518501E-5</v>
      </c>
      <c r="BS69" s="150">
        <f t="shared" si="53"/>
        <v>8.7673611111110852E-5</v>
      </c>
      <c r="BT69" s="150">
        <f t="shared" si="54"/>
        <v>8.5532407407407432E-5</v>
      </c>
      <c r="BU69" s="150">
        <f t="shared" si="55"/>
        <v>9.1064814814815088E-5</v>
      </c>
      <c r="BV69" s="150">
        <f t="shared" si="56"/>
        <v>9.0115740740740868E-5</v>
      </c>
      <c r="BW69" s="150">
        <f t="shared" si="57"/>
        <v>9.6342592592592313E-5</v>
      </c>
      <c r="BX69" s="150">
        <f t="shared" si="58"/>
        <v>9.3865740740740715E-5</v>
      </c>
      <c r="BY69" s="150">
        <f t="shared" si="59"/>
        <v>9.3842592592592415E-5</v>
      </c>
      <c r="BZ69" s="150">
        <f t="shared" si="60"/>
        <v>9.6886574074074323E-5</v>
      </c>
      <c r="CA69" s="150"/>
      <c r="CB69" s="150">
        <f t="shared" si="62"/>
        <v>0</v>
      </c>
    </row>
    <row r="70" spans="1:80">
      <c r="A70" s="1" t="s">
        <v>162</v>
      </c>
      <c r="B70" s="1">
        <v>2022</v>
      </c>
      <c r="C70" s="2">
        <v>44693</v>
      </c>
      <c r="D70" s="1" t="s">
        <v>66</v>
      </c>
      <c r="E70" s="1" t="s">
        <v>21</v>
      </c>
      <c r="F70" s="1" t="s">
        <v>21</v>
      </c>
      <c r="G70" s="1" t="s">
        <v>53</v>
      </c>
      <c r="H70" s="1" t="s">
        <v>682</v>
      </c>
      <c r="I70" s="1" t="s">
        <v>744</v>
      </c>
      <c r="J70" s="1" t="s">
        <v>681</v>
      </c>
      <c r="K70" s="13">
        <f>(C70-VLOOKUP(G70,Riders!$A$2:$C$1999,2,FALSE))/365</f>
        <v>21.843835616438355</v>
      </c>
      <c r="L70" s="13">
        <f>(C70-VLOOKUP(H70,Riders!$A$2:$C$1999,2,FALSE))/365</f>
        <v>25.816438356164383</v>
      </c>
      <c r="M70" s="13">
        <f>(C70-VLOOKUP(I70,Riders!$A$2:$C$1999,2,FALSE))/365</f>
        <v>24.564383561643837</v>
      </c>
      <c r="N70" s="13">
        <f>(C70-VLOOKUP(J70,Riders!$A$2:$C$1999,2,FALSE))/365</f>
        <v>24.904109589041095</v>
      </c>
      <c r="O70" s="1">
        <v>1</v>
      </c>
      <c r="P70" s="1" t="s">
        <v>25</v>
      </c>
      <c r="Q70" s="150">
        <v>1.5747685185185187E-4</v>
      </c>
      <c r="R70" s="150">
        <v>2.491435185185185E-4</v>
      </c>
      <c r="S70" s="150">
        <v>3.3468750000000008E-4</v>
      </c>
      <c r="T70" s="150">
        <v>4.1802083333333334E-4</v>
      </c>
      <c r="U70" s="150">
        <v>5.0162037037037037E-4</v>
      </c>
      <c r="V70" s="150">
        <v>5.8445601851851855E-4</v>
      </c>
      <c r="W70" s="150">
        <v>6.6719907407407407E-4</v>
      </c>
      <c r="X70" s="150">
        <v>7.5148148148148155E-4</v>
      </c>
      <c r="Y70" s="150">
        <v>8.3403935185185187E-4</v>
      </c>
      <c r="Z70" s="150">
        <v>9.1608796296296284E-4</v>
      </c>
      <c r="AA70" s="150">
        <v>9.9957175925925929E-4</v>
      </c>
      <c r="AB70" s="150">
        <v>1.0811921296296296E-3</v>
      </c>
      <c r="AC70" s="150">
        <v>1.1632175925925926E-3</v>
      </c>
      <c r="AD70" s="150">
        <v>1.2456597222222222E-3</v>
      </c>
      <c r="AE70" s="150">
        <v>1.3294097222222223E-3</v>
      </c>
      <c r="AF70" s="150">
        <v>1.4121296296296295E-3</v>
      </c>
      <c r="AG70" s="150">
        <v>1.4946527777777777E-3</v>
      </c>
      <c r="AH70" s="150">
        <v>1.5783564814814816E-3</v>
      </c>
      <c r="AI70" s="150">
        <v>1.660162037037037E-3</v>
      </c>
      <c r="AJ70" s="150">
        <v>1.7422800925925928E-3</v>
      </c>
      <c r="AK70" s="150">
        <v>1.8261805555555555E-3</v>
      </c>
      <c r="AL70" s="150">
        <v>1.9081018518518518E-3</v>
      </c>
      <c r="AM70" s="150">
        <v>1.9891666666666664E-3</v>
      </c>
      <c r="AN70" s="150">
        <v>2.070196759259259E-3</v>
      </c>
      <c r="AO70" s="150">
        <v>2.1529398148148146E-3</v>
      </c>
      <c r="AP70" s="150">
        <v>2.2346990740740743E-3</v>
      </c>
      <c r="AQ70" s="150">
        <v>2.317638888888889E-3</v>
      </c>
      <c r="AR70" s="150">
        <v>2.4007870370370368E-3</v>
      </c>
      <c r="AS70" s="150">
        <v>2.4832291666666666E-3</v>
      </c>
      <c r="AT70" s="150">
        <v>2.5668865740740743E-3</v>
      </c>
      <c r="AU70" s="150">
        <v>2.6482291666666668E-3</v>
      </c>
      <c r="AV70" s="150">
        <v>2.7306712962962966E-3</v>
      </c>
      <c r="AW70" s="153">
        <f t="shared" si="32"/>
        <v>61.035052769889361</v>
      </c>
      <c r="AX70" s="150">
        <f t="shared" si="33"/>
        <v>9.1666666666666627E-5</v>
      </c>
      <c r="AY70" s="150">
        <f t="shared" si="33"/>
        <v>8.5543981481481582E-5</v>
      </c>
      <c r="AZ70" s="150">
        <f t="shared" si="34"/>
        <v>8.3333333333333263E-5</v>
      </c>
      <c r="BA70" s="150">
        <f t="shared" si="35"/>
        <v>8.359953703703703E-5</v>
      </c>
      <c r="BB70" s="150">
        <f t="shared" si="36"/>
        <v>8.2835648148148178E-5</v>
      </c>
      <c r="BC70" s="150">
        <f t="shared" si="37"/>
        <v>8.2743055555555521E-5</v>
      </c>
      <c r="BD70" s="150">
        <f t="shared" si="38"/>
        <v>8.4282407407407483E-5</v>
      </c>
      <c r="BE70" s="150">
        <f t="shared" si="39"/>
        <v>8.2557870370370315E-5</v>
      </c>
      <c r="BF70" s="150">
        <f t="shared" si="40"/>
        <v>8.2048611111110972E-5</v>
      </c>
      <c r="BG70" s="150">
        <f t="shared" si="41"/>
        <v>8.3483796296296453E-5</v>
      </c>
      <c r="BH70" s="150">
        <f t="shared" si="42"/>
        <v>8.1620370370370354E-5</v>
      </c>
      <c r="BI70" s="150">
        <f t="shared" si="43"/>
        <v>8.2025462962962998E-5</v>
      </c>
      <c r="BJ70" s="150">
        <f t="shared" si="44"/>
        <v>8.2442129629629575E-5</v>
      </c>
      <c r="BK70" s="150">
        <f t="shared" si="45"/>
        <v>8.3750000000000057E-5</v>
      </c>
      <c r="BL70" s="150">
        <f t="shared" si="46"/>
        <v>8.2719907407407221E-5</v>
      </c>
      <c r="BM70" s="150">
        <f t="shared" si="47"/>
        <v>8.2523148148148191E-5</v>
      </c>
      <c r="BN70" s="150">
        <f t="shared" si="48"/>
        <v>8.3703703703703891E-5</v>
      </c>
      <c r="BO70" s="150">
        <f t="shared" si="49"/>
        <v>8.1805555555555451E-5</v>
      </c>
      <c r="BP70" s="150">
        <f t="shared" si="50"/>
        <v>8.2118055555555763E-5</v>
      </c>
      <c r="BQ70" s="150">
        <f t="shared" si="51"/>
        <v>8.3900462962962705E-5</v>
      </c>
      <c r="BR70" s="150">
        <f t="shared" si="52"/>
        <v>8.1921296296296299E-5</v>
      </c>
      <c r="BS70" s="150">
        <f t="shared" si="53"/>
        <v>8.1064814814814628E-5</v>
      </c>
      <c r="BT70" s="150">
        <f t="shared" si="54"/>
        <v>8.1030092592592612E-5</v>
      </c>
      <c r="BU70" s="150">
        <f t="shared" si="55"/>
        <v>8.2743055555555521E-5</v>
      </c>
      <c r="BV70" s="150">
        <f t="shared" si="56"/>
        <v>8.1759259259259719E-5</v>
      </c>
      <c r="BW70" s="150">
        <f t="shared" si="57"/>
        <v>8.2939814814814768E-5</v>
      </c>
      <c r="BX70" s="150">
        <f t="shared" si="58"/>
        <v>8.3148148148147732E-5</v>
      </c>
      <c r="BY70" s="150">
        <f t="shared" si="59"/>
        <v>8.2442129629629792E-5</v>
      </c>
      <c r="BZ70" s="150">
        <f t="shared" si="60"/>
        <v>8.3657407407407725E-5</v>
      </c>
      <c r="CA70" s="150">
        <f t="shared" si="61"/>
        <v>8.1342592592592491E-5</v>
      </c>
      <c r="CB70" s="150">
        <f t="shared" si="62"/>
        <v>8.2442129629629792E-5</v>
      </c>
    </row>
    <row r="71" spans="1:80">
      <c r="A71" s="1" t="s">
        <v>162</v>
      </c>
      <c r="B71" s="1">
        <v>2022</v>
      </c>
      <c r="C71" s="2">
        <v>44693</v>
      </c>
      <c r="D71" s="1" t="s">
        <v>66</v>
      </c>
      <c r="E71" s="1" t="s">
        <v>21</v>
      </c>
      <c r="F71" s="1" t="s">
        <v>21</v>
      </c>
      <c r="G71" s="1" t="s">
        <v>734</v>
      </c>
      <c r="H71" s="1" t="s">
        <v>637</v>
      </c>
      <c r="I71" s="1" t="s">
        <v>489</v>
      </c>
      <c r="J71" s="1" t="s">
        <v>506</v>
      </c>
      <c r="K71" s="13">
        <f>(C71-VLOOKUP(G71,Riders!$A$2:$C$1999,2,FALSE))/365</f>
        <v>21.284931506849315</v>
      </c>
      <c r="L71" s="13">
        <f>(C71-VLOOKUP(H71,Riders!$A$2:$C$1999,2,FALSE))/365</f>
        <v>20.942465753424656</v>
      </c>
      <c r="M71" s="13">
        <f>(C71-VLOOKUP(I71,Riders!$A$2:$C$1999,2,FALSE))/365</f>
        <v>21.895890410958906</v>
      </c>
      <c r="N71" s="13">
        <f>(C71-VLOOKUP(J71,Riders!$A$2:$C$1999,2,FALSE))/365</f>
        <v>23.087671232876712</v>
      </c>
      <c r="O71" s="1">
        <v>2</v>
      </c>
      <c r="P71" s="1" t="s">
        <v>102</v>
      </c>
      <c r="Q71" s="150">
        <v>1.5658564814814815E-4</v>
      </c>
      <c r="R71" s="150">
        <v>2.4687499999999997E-4</v>
      </c>
      <c r="S71" s="150">
        <v>3.3116898148148149E-4</v>
      </c>
      <c r="T71" s="150">
        <v>4.133564814814814E-4</v>
      </c>
      <c r="U71" s="150">
        <v>4.9901620370370367E-4</v>
      </c>
      <c r="V71" s="150">
        <v>5.7693287037037034E-4</v>
      </c>
      <c r="W71" s="150">
        <v>6.5918981481481482E-4</v>
      </c>
      <c r="X71" s="150">
        <v>7.4068287037037039E-4</v>
      </c>
      <c r="Y71" s="150">
        <v>8.218981481481481E-4</v>
      </c>
      <c r="Z71" s="150">
        <v>9.0370370370370355E-4</v>
      </c>
      <c r="AA71" s="150">
        <v>9.8416666666666661E-4</v>
      </c>
      <c r="AB71" s="150">
        <v>1.065451388888889E-3</v>
      </c>
      <c r="AC71" s="150">
        <v>1.1475347222222223E-3</v>
      </c>
      <c r="AD71" s="150">
        <v>1.2322106481481481E-3</v>
      </c>
      <c r="AE71" s="150">
        <v>1.315486111111111E-3</v>
      </c>
      <c r="AF71" s="150">
        <v>1.3994328703703703E-3</v>
      </c>
      <c r="AG71" s="150">
        <v>1.4828472222222222E-3</v>
      </c>
      <c r="AH71" s="150">
        <v>1.5669097222222221E-3</v>
      </c>
      <c r="AI71" s="150">
        <v>1.6495138888888889E-3</v>
      </c>
      <c r="AJ71" s="150">
        <v>1.7325462962962963E-3</v>
      </c>
      <c r="AK71" s="150">
        <v>1.8172106481481479E-3</v>
      </c>
      <c r="AL71" s="150">
        <v>1.9008449074074075E-3</v>
      </c>
      <c r="AM71" s="150">
        <v>1.984837962962963E-3</v>
      </c>
      <c r="AN71" s="150">
        <v>2.0676620370370371E-3</v>
      </c>
      <c r="AO71" s="150">
        <v>2.1505208333333333E-3</v>
      </c>
      <c r="AP71" s="150">
        <v>2.2348958333333331E-3</v>
      </c>
      <c r="AQ71" s="150">
        <v>2.3174652777777777E-3</v>
      </c>
      <c r="AR71" s="150">
        <v>2.400625E-3</v>
      </c>
      <c r="AS71" s="150">
        <v>2.4860995370370371E-3</v>
      </c>
      <c r="AT71" s="150">
        <v>2.5689699074074074E-3</v>
      </c>
      <c r="AU71" s="150">
        <v>2.6510995370370369E-3</v>
      </c>
      <c r="AV71" s="150">
        <v>2.7335995370370374E-3</v>
      </c>
      <c r="AW71" s="153">
        <f t="shared" si="32"/>
        <v>60.969671822273398</v>
      </c>
      <c r="AX71" s="150">
        <f t="shared" si="33"/>
        <v>9.0289351851851815E-5</v>
      </c>
      <c r="AY71" s="150">
        <f t="shared" si="33"/>
        <v>8.4293981481481524E-5</v>
      </c>
      <c r="AZ71" s="150">
        <f t="shared" si="34"/>
        <v>8.2187499999999904E-5</v>
      </c>
      <c r="BA71" s="150">
        <f t="shared" si="35"/>
        <v>8.5659722222222268E-5</v>
      </c>
      <c r="BB71" s="150">
        <f t="shared" si="36"/>
        <v>7.7916666666666672E-5</v>
      </c>
      <c r="BC71" s="150">
        <f t="shared" si="37"/>
        <v>8.2256944444444478E-5</v>
      </c>
      <c r="BD71" s="150">
        <f t="shared" si="38"/>
        <v>8.1493055555555572E-5</v>
      </c>
      <c r="BE71" s="150">
        <f t="shared" si="39"/>
        <v>8.1215277777777709E-5</v>
      </c>
      <c r="BF71" s="150">
        <f t="shared" si="40"/>
        <v>8.1805555555555451E-5</v>
      </c>
      <c r="BG71" s="150">
        <f t="shared" si="41"/>
        <v>8.0462962962963062E-5</v>
      </c>
      <c r="BH71" s="150">
        <f t="shared" si="42"/>
        <v>8.1284722222222392E-5</v>
      </c>
      <c r="BI71" s="150">
        <f t="shared" si="43"/>
        <v>8.2083333333333314E-5</v>
      </c>
      <c r="BJ71" s="150">
        <f t="shared" si="44"/>
        <v>8.4675925925925761E-5</v>
      </c>
      <c r="BK71" s="150">
        <f t="shared" si="45"/>
        <v>8.3275462962962947E-5</v>
      </c>
      <c r="BL71" s="150">
        <f t="shared" si="46"/>
        <v>8.3946759259259304E-5</v>
      </c>
      <c r="BM71" s="150">
        <f t="shared" si="47"/>
        <v>8.3414351851851878E-5</v>
      </c>
      <c r="BN71" s="150">
        <f t="shared" si="48"/>
        <v>8.4062499999999936E-5</v>
      </c>
      <c r="BO71" s="150">
        <f t="shared" si="49"/>
        <v>8.2604166666666807E-5</v>
      </c>
      <c r="BP71" s="150">
        <f t="shared" si="50"/>
        <v>8.3032407407407317E-5</v>
      </c>
      <c r="BQ71" s="150">
        <f t="shared" si="51"/>
        <v>8.4664351851851611E-5</v>
      </c>
      <c r="BR71" s="150">
        <f t="shared" si="52"/>
        <v>8.3634259259259642E-5</v>
      </c>
      <c r="BS71" s="150">
        <f t="shared" si="53"/>
        <v>8.399305555555547E-5</v>
      </c>
      <c r="BT71" s="150">
        <f t="shared" si="54"/>
        <v>8.2824074074074137E-5</v>
      </c>
      <c r="BU71" s="150">
        <f t="shared" si="55"/>
        <v>8.2858796296296153E-5</v>
      </c>
      <c r="BV71" s="150">
        <f t="shared" si="56"/>
        <v>8.4374999999999815E-5</v>
      </c>
      <c r="BW71" s="150">
        <f t="shared" si="57"/>
        <v>8.2569444444444574E-5</v>
      </c>
      <c r="BX71" s="150">
        <f t="shared" si="58"/>
        <v>8.3159722222222315E-5</v>
      </c>
      <c r="BY71" s="150">
        <f t="shared" si="59"/>
        <v>8.5474537037037116E-5</v>
      </c>
      <c r="BZ71" s="150">
        <f t="shared" si="60"/>
        <v>8.2870370370370303E-5</v>
      </c>
      <c r="CA71" s="150">
        <f t="shared" si="61"/>
        <v>8.212962962962948E-5</v>
      </c>
      <c r="CB71" s="150">
        <f t="shared" si="62"/>
        <v>8.2500000000000542E-5</v>
      </c>
    </row>
    <row r="72" spans="1:80">
      <c r="A72" s="1" t="s">
        <v>162</v>
      </c>
      <c r="B72" s="1">
        <v>2022</v>
      </c>
      <c r="C72" s="2">
        <v>44693</v>
      </c>
      <c r="D72" s="1" t="s">
        <v>66</v>
      </c>
      <c r="E72" s="1" t="s">
        <v>21</v>
      </c>
      <c r="F72" s="1" t="s">
        <v>21</v>
      </c>
      <c r="G72" s="1" t="s">
        <v>598</v>
      </c>
      <c r="H72" s="1" t="s">
        <v>510</v>
      </c>
      <c r="I72" s="1" t="s">
        <v>516</v>
      </c>
      <c r="J72" s="1" t="s">
        <v>513</v>
      </c>
      <c r="K72" s="13">
        <f>(C72-VLOOKUP(G72,Riders!$A$2:$C$1999,2,FALSE))/365</f>
        <v>31.671232876712327</v>
      </c>
      <c r="L72" s="13">
        <f>(C72-VLOOKUP(H72,Riders!$A$2:$C$1999,2,FALSE))/365</f>
        <v>21.372602739726027</v>
      </c>
      <c r="M72" s="13">
        <f>(C72-VLOOKUP(I72,Riders!$A$2:$C$1999,2,FALSE))/365</f>
        <v>20.454794520547946</v>
      </c>
      <c r="N72" s="13">
        <f>(C72-VLOOKUP(J72,Riders!$A$2:$C$1999,2,FALSE))/365</f>
        <v>27.024657534246575</v>
      </c>
      <c r="O72" s="1">
        <v>3</v>
      </c>
      <c r="P72" s="1" t="s">
        <v>29</v>
      </c>
      <c r="Q72" s="150">
        <v>1.585763888888889E-4</v>
      </c>
      <c r="R72" s="150">
        <v>2.4834490740740741E-4</v>
      </c>
      <c r="S72" s="150">
        <v>3.3325231481481482E-4</v>
      </c>
      <c r="T72" s="150">
        <v>4.1600694444444438E-4</v>
      </c>
      <c r="U72" s="150">
        <v>4.9969907407407406E-4</v>
      </c>
      <c r="V72" s="150">
        <v>5.8224537037037034E-4</v>
      </c>
      <c r="W72" s="150">
        <v>6.6471064814814811E-4</v>
      </c>
      <c r="X72" s="150">
        <v>7.480787037037036E-4</v>
      </c>
      <c r="Y72" s="150">
        <v>8.3231481481481481E-4</v>
      </c>
      <c r="Z72" s="150">
        <v>9.1392361111111101E-4</v>
      </c>
      <c r="AA72" s="150">
        <v>9.9521990740740734E-4</v>
      </c>
      <c r="AB72" s="150">
        <v>1.0768981481481482E-3</v>
      </c>
      <c r="AC72" s="150">
        <v>1.1609374999999999E-3</v>
      </c>
      <c r="AD72" s="150">
        <v>1.2431597222222223E-3</v>
      </c>
      <c r="AE72" s="150">
        <v>1.3256828703703705E-3</v>
      </c>
      <c r="AF72" s="150">
        <v>1.4088541666666668E-3</v>
      </c>
      <c r="AG72" s="150">
        <v>1.4940972222222222E-3</v>
      </c>
      <c r="AH72" s="150">
        <v>1.5781018518518516E-3</v>
      </c>
      <c r="AI72" s="150">
        <v>1.6621180555555556E-3</v>
      </c>
      <c r="AJ72" s="150">
        <v>1.7465277777777781E-3</v>
      </c>
      <c r="AK72" s="150">
        <v>1.8322222222222221E-3</v>
      </c>
      <c r="AL72" s="150">
        <v>1.916909722222222E-3</v>
      </c>
      <c r="AM72" s="150">
        <v>2.0017592592592591E-3</v>
      </c>
      <c r="AN72" s="150">
        <v>2.0868981481481481E-3</v>
      </c>
      <c r="AO72" s="150">
        <v>2.1729745370370371E-3</v>
      </c>
      <c r="AP72" s="150">
        <v>2.2560532407407408E-3</v>
      </c>
      <c r="AQ72" s="150">
        <v>2.3380787037037038E-3</v>
      </c>
      <c r="AR72" s="150">
        <v>2.4201388888888888E-3</v>
      </c>
      <c r="AS72" s="150">
        <v>2.5041203703703705E-3</v>
      </c>
      <c r="AT72" s="150">
        <v>2.5851273148148148E-3</v>
      </c>
      <c r="AU72" s="150">
        <v>2.6659374999999999E-3</v>
      </c>
      <c r="AV72" s="150">
        <v>2.747002314814815E-3</v>
      </c>
      <c r="AW72" s="153">
        <f t="shared" si="32"/>
        <v>60.672197386882161</v>
      </c>
      <c r="AX72" s="150">
        <f t="shared" si="33"/>
        <v>8.9768518518518512E-5</v>
      </c>
      <c r="AY72" s="150">
        <f t="shared" si="33"/>
        <v>8.4907407407407403E-5</v>
      </c>
      <c r="AZ72" s="150">
        <f t="shared" si="34"/>
        <v>8.2754629629629563E-5</v>
      </c>
      <c r="BA72" s="150">
        <f t="shared" si="35"/>
        <v>8.3692129629629687E-5</v>
      </c>
      <c r="BB72" s="150">
        <f t="shared" si="36"/>
        <v>8.2546296296296274E-5</v>
      </c>
      <c r="BC72" s="150">
        <f t="shared" si="37"/>
        <v>8.2465277777777767E-5</v>
      </c>
      <c r="BD72" s="150">
        <f t="shared" si="38"/>
        <v>8.3368055555555496E-5</v>
      </c>
      <c r="BE72" s="150">
        <f t="shared" si="39"/>
        <v>8.4236111111111209E-5</v>
      </c>
      <c r="BF72" s="150">
        <f t="shared" si="40"/>
        <v>8.1608796296296204E-5</v>
      </c>
      <c r="BG72" s="150">
        <f t="shared" si="41"/>
        <v>8.1296296296296325E-5</v>
      </c>
      <c r="BH72" s="150">
        <f t="shared" si="42"/>
        <v>8.1678240740740886E-5</v>
      </c>
      <c r="BI72" s="150">
        <f t="shared" si="43"/>
        <v>8.4039351851851636E-5</v>
      </c>
      <c r="BJ72" s="150">
        <f t="shared" si="44"/>
        <v>8.2222222222222462E-5</v>
      </c>
      <c r="BK72" s="150">
        <f t="shared" si="45"/>
        <v>8.2523148148148191E-5</v>
      </c>
      <c r="BL72" s="150">
        <f t="shared" si="46"/>
        <v>8.3171296296296248E-5</v>
      </c>
      <c r="BM72" s="150">
        <f t="shared" si="47"/>
        <v>8.5243055555555419E-5</v>
      </c>
      <c r="BN72" s="150">
        <f t="shared" si="48"/>
        <v>8.4004629629629403E-5</v>
      </c>
      <c r="BO72" s="150">
        <f t="shared" si="49"/>
        <v>8.4016203703703987E-5</v>
      </c>
      <c r="BP72" s="150">
        <f t="shared" si="50"/>
        <v>8.4409722222222481E-5</v>
      </c>
      <c r="BQ72" s="150">
        <f t="shared" si="51"/>
        <v>8.5694444444444013E-5</v>
      </c>
      <c r="BR72" s="150">
        <f t="shared" si="52"/>
        <v>8.468749999999991E-5</v>
      </c>
      <c r="BS72" s="150">
        <f t="shared" si="53"/>
        <v>8.4849537037037142E-5</v>
      </c>
      <c r="BT72" s="150">
        <f t="shared" si="54"/>
        <v>8.5138888888888938E-5</v>
      </c>
      <c r="BU72" s="150">
        <f t="shared" si="55"/>
        <v>8.6076388888889008E-5</v>
      </c>
      <c r="BV72" s="150">
        <f t="shared" si="56"/>
        <v>8.30787037037037E-5</v>
      </c>
      <c r="BW72" s="150">
        <f t="shared" si="57"/>
        <v>8.2025462962962998E-5</v>
      </c>
      <c r="BX72" s="150">
        <f t="shared" si="58"/>
        <v>8.2060185185185014E-5</v>
      </c>
      <c r="BY72" s="150">
        <f t="shared" si="59"/>
        <v>8.3981481481481754E-5</v>
      </c>
      <c r="BZ72" s="150">
        <f t="shared" si="60"/>
        <v>8.1006944444444312E-5</v>
      </c>
      <c r="CA72" s="150">
        <f t="shared" si="61"/>
        <v>8.0810185185185065E-5</v>
      </c>
      <c r="CB72" s="150">
        <f t="shared" si="62"/>
        <v>8.1064814814815062E-5</v>
      </c>
    </row>
    <row r="73" spans="1:80">
      <c r="A73" s="1" t="s">
        <v>162</v>
      </c>
      <c r="B73" s="1">
        <v>2022</v>
      </c>
      <c r="C73" s="2">
        <v>44693</v>
      </c>
      <c r="D73" s="1" t="s">
        <v>66</v>
      </c>
      <c r="E73" s="1" t="s">
        <v>21</v>
      </c>
      <c r="F73" s="1" t="s">
        <v>21</v>
      </c>
      <c r="G73" s="1" t="s">
        <v>748</v>
      </c>
      <c r="H73" s="1" t="s">
        <v>746</v>
      </c>
      <c r="I73" s="1" t="s">
        <v>749</v>
      </c>
      <c r="J73" s="1" t="s">
        <v>34</v>
      </c>
      <c r="K73" s="13">
        <f>(C73-VLOOKUP(G73,Riders!$A$2:$C$1999,2,FALSE))/365</f>
        <v>22.238356164383561</v>
      </c>
      <c r="L73" s="13">
        <f>(C73-VLOOKUP(H73,Riders!$A$2:$C$1999,2,FALSE))/365</f>
        <v>26.728767123287671</v>
      </c>
      <c r="M73" s="13">
        <f>(C73-VLOOKUP(I73,Riders!$A$2:$C$1999,2,FALSE))/365</f>
        <v>29.758904109589039</v>
      </c>
      <c r="N73" s="13">
        <f>(C73-VLOOKUP(J73,Riders!$A$2:$C$1999,2,FALSE))/365</f>
        <v>26.052054794520547</v>
      </c>
      <c r="O73" s="1">
        <v>4</v>
      </c>
      <c r="P73" s="1" t="s">
        <v>35</v>
      </c>
      <c r="Q73" s="150">
        <v>1.5090277777777777E-4</v>
      </c>
      <c r="R73" s="150">
        <v>2.3866898148148144E-4</v>
      </c>
      <c r="S73" s="150">
        <v>3.2247685185185184E-4</v>
      </c>
      <c r="T73" s="150">
        <v>4.0541666666666661E-4</v>
      </c>
      <c r="U73" s="150">
        <v>4.8949074074074075E-4</v>
      </c>
      <c r="V73" s="150">
        <v>5.7216435185185191E-4</v>
      </c>
      <c r="W73" s="150">
        <v>6.5550925925925933E-4</v>
      </c>
      <c r="X73" s="150">
        <v>7.3903935185185184E-4</v>
      </c>
      <c r="Y73" s="150">
        <v>8.250810185185185E-4</v>
      </c>
      <c r="Z73" s="150">
        <v>9.0890046296296303E-4</v>
      </c>
      <c r="AA73" s="150">
        <v>9.9233796296296288E-4</v>
      </c>
      <c r="AB73" s="150">
        <v>1.0760069444444443E-3</v>
      </c>
      <c r="AC73" s="150">
        <v>1.1610185185185185E-3</v>
      </c>
      <c r="AD73" s="150">
        <v>1.2449421296296297E-3</v>
      </c>
      <c r="AE73" s="150">
        <v>1.3280902777777779E-3</v>
      </c>
      <c r="AF73" s="150">
        <v>1.4109143518518518E-3</v>
      </c>
      <c r="AG73" s="150">
        <v>1.4929976851851851E-3</v>
      </c>
      <c r="AH73" s="150">
        <v>1.5775231481481482E-3</v>
      </c>
      <c r="AI73" s="150">
        <v>1.6604629629629628E-3</v>
      </c>
      <c r="AJ73" s="150">
        <v>1.7458564814814817E-3</v>
      </c>
      <c r="AK73" s="150">
        <v>1.8293634259259259E-3</v>
      </c>
      <c r="AL73" s="150">
        <v>1.9113541666666665E-3</v>
      </c>
      <c r="AM73" s="150">
        <v>1.9954398148148149E-3</v>
      </c>
      <c r="AN73" s="150">
        <v>2.0817245370370369E-3</v>
      </c>
      <c r="AO73" s="150">
        <v>2.1684490740740739E-3</v>
      </c>
      <c r="AP73" s="150">
        <v>2.2566550925925927E-3</v>
      </c>
      <c r="AQ73" s="150">
        <v>2.3417708333333333E-3</v>
      </c>
      <c r="AR73" s="150">
        <v>2.4274537037037038E-3</v>
      </c>
      <c r="AS73" s="150">
        <v>2.5127314814814812E-3</v>
      </c>
      <c r="AT73" s="150">
        <v>2.5959722222222222E-3</v>
      </c>
      <c r="AU73" s="150">
        <v>2.6800694444444446E-3</v>
      </c>
      <c r="AV73" s="150">
        <v>2.7641203703703703E-3</v>
      </c>
      <c r="AW73" s="153">
        <f t="shared" si="32"/>
        <v>60.296457583116997</v>
      </c>
      <c r="AX73" s="150">
        <f t="shared" si="33"/>
        <v>8.7766203703703671E-5</v>
      </c>
      <c r="AY73" s="150">
        <f t="shared" si="33"/>
        <v>8.38078703703704E-5</v>
      </c>
      <c r="AZ73" s="150">
        <f t="shared" si="34"/>
        <v>8.2939814814814768E-5</v>
      </c>
      <c r="BA73" s="150">
        <f t="shared" si="35"/>
        <v>8.407407407407414E-5</v>
      </c>
      <c r="BB73" s="150">
        <f t="shared" si="36"/>
        <v>8.2673611111111164E-5</v>
      </c>
      <c r="BC73" s="150">
        <f t="shared" si="37"/>
        <v>8.3344907407407413E-5</v>
      </c>
      <c r="BD73" s="150">
        <f t="shared" si="38"/>
        <v>8.353009259259251E-5</v>
      </c>
      <c r="BE73" s="150">
        <f t="shared" si="39"/>
        <v>8.6041666666666666E-5</v>
      </c>
      <c r="BF73" s="150">
        <f t="shared" si="40"/>
        <v>8.3819444444444523E-5</v>
      </c>
      <c r="BG73" s="150">
        <f t="shared" si="41"/>
        <v>8.3437499999999853E-5</v>
      </c>
      <c r="BH73" s="150">
        <f t="shared" si="42"/>
        <v>8.3668981481481441E-5</v>
      </c>
      <c r="BI73" s="150">
        <f t="shared" si="43"/>
        <v>8.5011574074074156E-5</v>
      </c>
      <c r="BJ73" s="150">
        <f t="shared" si="44"/>
        <v>8.3923611111111221E-5</v>
      </c>
      <c r="BK73" s="150">
        <f t="shared" si="45"/>
        <v>8.3148148148148165E-5</v>
      </c>
      <c r="BL73" s="150">
        <f t="shared" si="46"/>
        <v>8.282407407407392E-5</v>
      </c>
      <c r="BM73" s="150">
        <f t="shared" si="47"/>
        <v>8.2083333333333314E-5</v>
      </c>
      <c r="BN73" s="150">
        <f t="shared" si="48"/>
        <v>8.4525462962963113E-5</v>
      </c>
      <c r="BO73" s="150">
        <f t="shared" si="49"/>
        <v>8.2939814814814551E-5</v>
      </c>
      <c r="BP73" s="150">
        <f t="shared" si="50"/>
        <v>8.5393518518518934E-5</v>
      </c>
      <c r="BQ73" s="150">
        <f t="shared" si="51"/>
        <v>8.350694444444421E-5</v>
      </c>
      <c r="BR73" s="150">
        <f t="shared" si="52"/>
        <v>8.1990740740740548E-5</v>
      </c>
      <c r="BS73" s="150">
        <f t="shared" si="53"/>
        <v>8.4085648148148453E-5</v>
      </c>
      <c r="BT73" s="150">
        <f t="shared" si="54"/>
        <v>8.6284722222221971E-5</v>
      </c>
      <c r="BU73" s="150">
        <f t="shared" si="55"/>
        <v>8.6724537037037065E-5</v>
      </c>
      <c r="BV73" s="150">
        <f t="shared" si="56"/>
        <v>8.8206018518518711E-5</v>
      </c>
      <c r="BW73" s="150">
        <f t="shared" si="57"/>
        <v>8.5115740740740638E-5</v>
      </c>
      <c r="BX73" s="150">
        <f t="shared" si="58"/>
        <v>8.5682870370370513E-5</v>
      </c>
      <c r="BY73" s="150">
        <f t="shared" si="59"/>
        <v>8.5277777777777435E-5</v>
      </c>
      <c r="BZ73" s="150">
        <f t="shared" si="60"/>
        <v>8.3240740740740931E-5</v>
      </c>
      <c r="CA73" s="150">
        <f t="shared" si="61"/>
        <v>8.4097222222222386E-5</v>
      </c>
      <c r="CB73" s="150">
        <f t="shared" si="62"/>
        <v>8.4050925925925786E-5</v>
      </c>
    </row>
    <row r="74" spans="1:80">
      <c r="A74" s="1" t="s">
        <v>162</v>
      </c>
      <c r="B74" s="1">
        <v>2022</v>
      </c>
      <c r="C74" s="2">
        <v>44693</v>
      </c>
      <c r="D74" s="1" t="s">
        <v>66</v>
      </c>
      <c r="E74" s="1" t="s">
        <v>21</v>
      </c>
      <c r="F74" s="1" t="s">
        <v>21</v>
      </c>
      <c r="G74" s="1" t="s">
        <v>696</v>
      </c>
      <c r="H74" s="1" t="s">
        <v>739</v>
      </c>
      <c r="I74" s="1" t="s">
        <v>673</v>
      </c>
      <c r="J74" s="1" t="s">
        <v>518</v>
      </c>
      <c r="K74" s="13">
        <f>(C74-VLOOKUP(G74,Riders!$A$2:$C$1999,2,FALSE))/365</f>
        <v>23.345205479452055</v>
      </c>
      <c r="L74" s="13">
        <f>(C74-VLOOKUP(H74,Riders!$A$2:$C$1999,2,FALSE))/365</f>
        <v>21.224657534246575</v>
      </c>
      <c r="M74" s="13">
        <f>(C74-VLOOKUP(I74,Riders!$A$2:$C$1999,2,FALSE))/365</f>
        <v>25.123287671232877</v>
      </c>
      <c r="N74" s="13">
        <f>(C74-VLOOKUP(J74,Riders!$A$2:$C$1999,2,FALSE))/365</f>
        <v>21.295890410958904</v>
      </c>
      <c r="O74" s="1">
        <v>5</v>
      </c>
      <c r="P74" s="1" t="s">
        <v>33</v>
      </c>
      <c r="Q74" s="150">
        <v>1.5502314814814814E-4</v>
      </c>
      <c r="R74" s="150">
        <v>2.4379629629629632E-4</v>
      </c>
      <c r="S74" s="150">
        <v>3.265277777777778E-4</v>
      </c>
      <c r="T74" s="150">
        <v>4.0656250000000002E-4</v>
      </c>
      <c r="U74" s="150">
        <v>4.8752314814814811E-4</v>
      </c>
      <c r="V74" s="150">
        <v>5.6864583333333333E-4</v>
      </c>
      <c r="W74" s="150">
        <v>6.510069444444444E-4</v>
      </c>
      <c r="X74" s="150">
        <v>7.3511574074074072E-4</v>
      </c>
      <c r="Y74" s="150">
        <v>8.1722222222222222E-4</v>
      </c>
      <c r="Z74" s="150">
        <v>8.9895833333333332E-4</v>
      </c>
      <c r="AA74" s="150">
        <v>9.8006944444444443E-4</v>
      </c>
      <c r="AB74" s="150">
        <v>1.0627893518518519E-3</v>
      </c>
      <c r="AC74" s="150">
        <v>1.1440625000000001E-3</v>
      </c>
      <c r="AD74" s="150">
        <v>1.2256944444444444E-3</v>
      </c>
      <c r="AE74" s="150">
        <v>1.3079398148148147E-3</v>
      </c>
      <c r="AF74" s="150">
        <v>1.3919907407407407E-3</v>
      </c>
      <c r="AG74" s="150">
        <v>1.4749537037037038E-3</v>
      </c>
      <c r="AH74" s="150">
        <v>1.5591087962962963E-3</v>
      </c>
      <c r="AI74" s="150">
        <v>1.6427083333333335E-3</v>
      </c>
      <c r="AJ74" s="150">
        <v>1.7269791666666666E-3</v>
      </c>
      <c r="AK74" s="150">
        <v>1.8135763888888889E-3</v>
      </c>
      <c r="AL74" s="150">
        <v>1.8984953703703701E-3</v>
      </c>
      <c r="AM74" s="150">
        <v>1.9832870370370369E-3</v>
      </c>
      <c r="AN74" s="150">
        <v>2.0709722222222223E-3</v>
      </c>
      <c r="AO74" s="150">
        <v>2.156909722222222E-3</v>
      </c>
      <c r="AP74" s="150">
        <v>2.2437962962962963E-3</v>
      </c>
      <c r="AQ74" s="150">
        <v>2.3329282407407409E-3</v>
      </c>
      <c r="AR74" s="150">
        <v>2.4193750000000001E-3</v>
      </c>
      <c r="AS74" s="150">
        <v>2.5069560185185186E-3</v>
      </c>
      <c r="AT74" s="150">
        <v>2.5942824074074076E-3</v>
      </c>
      <c r="AU74" s="150">
        <v>2.6811921296296293E-3</v>
      </c>
      <c r="AV74" s="150">
        <v>2.7698032407407406E-3</v>
      </c>
      <c r="AW74" s="153">
        <f t="shared" si="32"/>
        <v>60.172745924758999</v>
      </c>
      <c r="AX74" s="150">
        <f t="shared" si="33"/>
        <v>8.877314814814818E-5</v>
      </c>
      <c r="AY74" s="150">
        <f t="shared" si="33"/>
        <v>8.273148148148148E-5</v>
      </c>
      <c r="AZ74" s="150">
        <f t="shared" si="34"/>
        <v>8.0034722222222226E-5</v>
      </c>
      <c r="BA74" s="150">
        <f t="shared" si="35"/>
        <v>8.0960648148148092E-5</v>
      </c>
      <c r="BB74" s="150">
        <f t="shared" si="36"/>
        <v>8.1122685185185215E-5</v>
      </c>
      <c r="BC74" s="150">
        <f t="shared" si="37"/>
        <v>8.2361111111111068E-5</v>
      </c>
      <c r="BD74" s="150">
        <f t="shared" si="38"/>
        <v>8.4108796296296319E-5</v>
      </c>
      <c r="BE74" s="150">
        <f t="shared" si="39"/>
        <v>8.2106481481481505E-5</v>
      </c>
      <c r="BF74" s="150">
        <f t="shared" si="40"/>
        <v>8.1736111111111094E-5</v>
      </c>
      <c r="BG74" s="150">
        <f t="shared" si="41"/>
        <v>8.1111111111111119E-5</v>
      </c>
      <c r="BH74" s="150">
        <f t="shared" si="42"/>
        <v>8.2719907407407438E-5</v>
      </c>
      <c r="BI74" s="150">
        <f t="shared" si="43"/>
        <v>8.1273148148148242E-5</v>
      </c>
      <c r="BJ74" s="150">
        <f t="shared" si="44"/>
        <v>8.1631944444444287E-5</v>
      </c>
      <c r="BK74" s="150">
        <f t="shared" si="45"/>
        <v>8.2245370370370328E-5</v>
      </c>
      <c r="BL74" s="150">
        <f t="shared" si="46"/>
        <v>8.4050925925926003E-5</v>
      </c>
      <c r="BM74" s="150">
        <f t="shared" si="47"/>
        <v>8.2962962962963068E-5</v>
      </c>
      <c r="BN74" s="150">
        <f t="shared" si="48"/>
        <v>8.4155092592592485E-5</v>
      </c>
      <c r="BO74" s="150">
        <f t="shared" si="49"/>
        <v>8.3599537037037193E-5</v>
      </c>
      <c r="BP74" s="150">
        <f t="shared" si="50"/>
        <v>8.4270833333333116E-5</v>
      </c>
      <c r="BQ74" s="150">
        <f t="shared" si="51"/>
        <v>8.6597222222222284E-5</v>
      </c>
      <c r="BR74" s="150">
        <f t="shared" si="52"/>
        <v>8.4918981481481174E-5</v>
      </c>
      <c r="BS74" s="150">
        <f t="shared" si="53"/>
        <v>8.4791666666666826E-5</v>
      </c>
      <c r="BT74" s="150">
        <f t="shared" si="54"/>
        <v>8.7685185185185435E-5</v>
      </c>
      <c r="BU74" s="150">
        <f t="shared" si="55"/>
        <v>8.5937499999999643E-5</v>
      </c>
      <c r="BV74" s="150">
        <f t="shared" si="56"/>
        <v>8.6886574074074296E-5</v>
      </c>
      <c r="BW74" s="150">
        <f t="shared" si="57"/>
        <v>8.9131944444444632E-5</v>
      </c>
      <c r="BX74" s="150">
        <f t="shared" si="58"/>
        <v>8.6446759259259202E-5</v>
      </c>
      <c r="BY74" s="150">
        <f t="shared" si="59"/>
        <v>8.758101851851852E-5</v>
      </c>
      <c r="BZ74" s="150">
        <f t="shared" si="60"/>
        <v>8.7326388888888957E-5</v>
      </c>
      <c r="CA74" s="150">
        <f t="shared" si="61"/>
        <v>8.6909722222221729E-5</v>
      </c>
      <c r="CB74" s="150">
        <f t="shared" si="62"/>
        <v>8.8611111111111356E-5</v>
      </c>
    </row>
    <row r="75" spans="1:80">
      <c r="A75" s="1" t="s">
        <v>162</v>
      </c>
      <c r="B75" s="1">
        <v>2022</v>
      </c>
      <c r="C75" s="2">
        <v>44693</v>
      </c>
      <c r="D75" s="1" t="s">
        <v>66</v>
      </c>
      <c r="E75" s="1" t="s">
        <v>21</v>
      </c>
      <c r="F75" s="1" t="s">
        <v>21</v>
      </c>
      <c r="G75" s="1" t="s">
        <v>498</v>
      </c>
      <c r="H75" s="1" t="s">
        <v>663</v>
      </c>
      <c r="I75" s="1" t="s">
        <v>662</v>
      </c>
      <c r="J75" s="1" t="s">
        <v>515</v>
      </c>
      <c r="K75" s="13">
        <f>(C75-VLOOKUP(G75,Riders!$A$2:$C$1999,2,FALSE))/365</f>
        <v>22.082191780821919</v>
      </c>
      <c r="L75" s="13">
        <f>(C75-VLOOKUP(H75,Riders!$A$2:$C$1999,2,FALSE))/365</f>
        <v>21.424657534246574</v>
      </c>
      <c r="M75" s="13">
        <f>(C75-VLOOKUP(I75,Riders!$A$2:$C$1999,2,FALSE))/365</f>
        <v>21.257534246575343</v>
      </c>
      <c r="N75" s="13">
        <f>(C75-VLOOKUP(J75,Riders!$A$2:$C$1999,2,FALSE))/365</f>
        <v>21.397260273972602</v>
      </c>
      <c r="O75" s="1">
        <v>6</v>
      </c>
      <c r="P75" s="1" t="s">
        <v>39</v>
      </c>
      <c r="Q75" s="150">
        <v>1.5253472222222223E-4</v>
      </c>
      <c r="R75" s="150">
        <v>2.4385416666666663E-4</v>
      </c>
      <c r="S75" s="150">
        <v>3.2925925925925923E-4</v>
      </c>
      <c r="T75" s="150">
        <v>4.1466435185185183E-4</v>
      </c>
      <c r="U75" s="150">
        <v>4.9771990740740744E-4</v>
      </c>
      <c r="V75" s="150">
        <v>5.8122685185185198E-4</v>
      </c>
      <c r="W75" s="150">
        <v>6.6938657407407409E-4</v>
      </c>
      <c r="X75" s="150">
        <v>7.5269675925925927E-4</v>
      </c>
      <c r="Y75" s="150">
        <v>8.3609953703703711E-4</v>
      </c>
      <c r="Z75" s="150">
        <v>9.2119212962962955E-4</v>
      </c>
      <c r="AA75" s="150">
        <v>1.0040856481481483E-3</v>
      </c>
      <c r="AB75" s="150">
        <v>1.0877199074074075E-3</v>
      </c>
      <c r="AC75" s="150">
        <v>1.1734953703703703E-3</v>
      </c>
      <c r="AD75" s="150">
        <v>1.2573842592592593E-3</v>
      </c>
      <c r="AE75" s="150">
        <v>1.3424768518518519E-3</v>
      </c>
      <c r="AF75" s="150">
        <v>1.4261805555555555E-3</v>
      </c>
      <c r="AG75" s="150">
        <v>1.5104050925925927E-3</v>
      </c>
      <c r="AH75" s="150">
        <v>1.5963310185185184E-3</v>
      </c>
      <c r="AI75" s="150">
        <v>1.6816087962962965E-3</v>
      </c>
      <c r="AJ75" s="150">
        <v>1.7669907407407408E-3</v>
      </c>
      <c r="AK75" s="150">
        <v>1.8538657407407408E-3</v>
      </c>
      <c r="AL75" s="150">
        <v>1.9383101851851853E-3</v>
      </c>
      <c r="AM75" s="150">
        <v>2.0227430555555554E-3</v>
      </c>
      <c r="AN75" s="150">
        <v>2.1088773148148147E-3</v>
      </c>
      <c r="AO75" s="150">
        <v>2.1931365740740739E-3</v>
      </c>
      <c r="AP75" s="150">
        <v>2.2783101851851849E-3</v>
      </c>
      <c r="AQ75" s="150">
        <v>2.3644560185185183E-3</v>
      </c>
      <c r="AR75" s="150">
        <v>2.4522569444444444E-3</v>
      </c>
      <c r="AS75" s="150">
        <v>2.5360995370370368E-3</v>
      </c>
      <c r="AT75" s="150">
        <v>2.6201157407407406E-3</v>
      </c>
      <c r="AU75" s="150">
        <v>2.7050231481481487E-3</v>
      </c>
      <c r="AV75" s="150">
        <v>2.7903935185185184E-3</v>
      </c>
      <c r="AW75" s="153">
        <f t="shared" si="32"/>
        <v>59.728732008793394</v>
      </c>
      <c r="AX75" s="150">
        <f t="shared" si="33"/>
        <v>9.1319444444444407E-5</v>
      </c>
      <c r="AY75" s="150">
        <f t="shared" si="33"/>
        <v>8.5405092592592596E-5</v>
      </c>
      <c r="AZ75" s="150">
        <f t="shared" si="34"/>
        <v>8.5405092592592596E-5</v>
      </c>
      <c r="BA75" s="150">
        <f t="shared" si="35"/>
        <v>8.3055555555555617E-5</v>
      </c>
      <c r="BB75" s="150">
        <f t="shared" si="36"/>
        <v>8.3506944444444535E-5</v>
      </c>
      <c r="BC75" s="150">
        <f t="shared" si="37"/>
        <v>8.8159722222222112E-5</v>
      </c>
      <c r="BD75" s="150">
        <f t="shared" si="38"/>
        <v>8.331018518518518E-5</v>
      </c>
      <c r="BE75" s="150">
        <f t="shared" si="39"/>
        <v>8.3402777777777837E-5</v>
      </c>
      <c r="BF75" s="150">
        <f t="shared" si="40"/>
        <v>8.5092592592592446E-5</v>
      </c>
      <c r="BG75" s="150">
        <f t="shared" si="41"/>
        <v>8.2893518518518711E-5</v>
      </c>
      <c r="BH75" s="150">
        <f t="shared" si="42"/>
        <v>8.3634259259259209E-5</v>
      </c>
      <c r="BI75" s="150">
        <f t="shared" si="43"/>
        <v>8.5775462962962845E-5</v>
      </c>
      <c r="BJ75" s="150">
        <f t="shared" si="44"/>
        <v>8.3888888888888988E-5</v>
      </c>
      <c r="BK75" s="150">
        <f t="shared" si="45"/>
        <v>8.5092592592592555E-5</v>
      </c>
      <c r="BL75" s="150">
        <f t="shared" si="46"/>
        <v>8.3703703703703674E-5</v>
      </c>
      <c r="BM75" s="150">
        <f t="shared" si="47"/>
        <v>8.4224537037037167E-5</v>
      </c>
      <c r="BN75" s="150">
        <f t="shared" si="48"/>
        <v>8.592592592592571E-5</v>
      </c>
      <c r="BO75" s="150">
        <f t="shared" si="49"/>
        <v>8.5277777777778086E-5</v>
      </c>
      <c r="BP75" s="150">
        <f t="shared" si="50"/>
        <v>8.5381944444444351E-5</v>
      </c>
      <c r="BQ75" s="150">
        <f t="shared" si="51"/>
        <v>8.687499999999993E-5</v>
      </c>
      <c r="BR75" s="150">
        <f t="shared" si="52"/>
        <v>8.4444444444444497E-5</v>
      </c>
      <c r="BS75" s="150">
        <f t="shared" si="53"/>
        <v>8.4432870370370131E-5</v>
      </c>
      <c r="BT75" s="150">
        <f t="shared" si="54"/>
        <v>8.6134259259259324E-5</v>
      </c>
      <c r="BU75" s="150">
        <f t="shared" si="55"/>
        <v>8.4259259259259183E-5</v>
      </c>
      <c r="BV75" s="150">
        <f t="shared" si="56"/>
        <v>8.5173611111110954E-5</v>
      </c>
      <c r="BW75" s="150">
        <f t="shared" si="57"/>
        <v>8.6145833333333473E-5</v>
      </c>
      <c r="BX75" s="150">
        <f t="shared" si="58"/>
        <v>8.7800925925926067E-5</v>
      </c>
      <c r="BY75" s="150">
        <f t="shared" si="59"/>
        <v>8.3842592592592389E-5</v>
      </c>
      <c r="BZ75" s="150">
        <f t="shared" si="60"/>
        <v>8.401620370370377E-5</v>
      </c>
      <c r="CA75" s="150">
        <f t="shared" si="61"/>
        <v>8.4907407407408108E-5</v>
      </c>
      <c r="CB75" s="150">
        <f t="shared" si="62"/>
        <v>8.5370370370369767E-5</v>
      </c>
    </row>
    <row r="76" spans="1:80">
      <c r="A76" s="1" t="s">
        <v>162</v>
      </c>
      <c r="B76" s="1">
        <v>2022</v>
      </c>
      <c r="C76" s="2">
        <v>44693</v>
      </c>
      <c r="D76" s="1" t="s">
        <v>66</v>
      </c>
      <c r="E76" s="1" t="s">
        <v>21</v>
      </c>
      <c r="F76" s="1" t="s">
        <v>21</v>
      </c>
      <c r="G76" s="1" t="s">
        <v>511</v>
      </c>
      <c r="H76" s="1" t="s">
        <v>736</v>
      </c>
      <c r="I76" s="1" t="s">
        <v>737</v>
      </c>
      <c r="J76" s="1" t="s">
        <v>738</v>
      </c>
      <c r="K76" s="13">
        <f>(C76-VLOOKUP(G76,Riders!$A$2:$C$1999,2,FALSE))/365</f>
        <v>22.712328767123289</v>
      </c>
      <c r="L76" s="13">
        <f>(C76-VLOOKUP(H76,Riders!$A$2:$C$1999,2,FALSE))/365</f>
        <v>27.646575342465752</v>
      </c>
      <c r="M76" s="13">
        <f>(C76-VLOOKUP(I76,Riders!$A$2:$C$1999,2,FALSE))/365</f>
        <v>24.56986301369863</v>
      </c>
      <c r="N76" s="13">
        <f>(C76-VLOOKUP(J76,Riders!$A$2:$C$1999,2,FALSE))/365</f>
        <v>17.895890410958906</v>
      </c>
      <c r="O76" s="1">
        <v>7</v>
      </c>
      <c r="P76" s="1" t="s">
        <v>33</v>
      </c>
      <c r="Q76" s="150">
        <v>1.5986111111111111E-4</v>
      </c>
      <c r="R76" s="150">
        <v>2.5237268518518518E-4</v>
      </c>
      <c r="S76" s="150">
        <v>3.4003472222222226E-4</v>
      </c>
      <c r="T76" s="150">
        <v>4.254282407407407E-4</v>
      </c>
      <c r="U76" s="150">
        <v>5.1204861111111102E-4</v>
      </c>
      <c r="V76" s="150">
        <v>5.9771990740740738E-4</v>
      </c>
      <c r="W76" s="150">
        <v>6.8203703703703699E-4</v>
      </c>
      <c r="X76" s="150">
        <v>7.6803240740740749E-4</v>
      </c>
      <c r="Y76" s="150">
        <v>8.5211805555555551E-4</v>
      </c>
      <c r="Z76" s="150">
        <v>9.368518518518518E-4</v>
      </c>
      <c r="AA76" s="150">
        <v>1.0227314814814815E-3</v>
      </c>
      <c r="AB76" s="150">
        <v>1.1070254629629629E-3</v>
      </c>
      <c r="AC76" s="150">
        <v>1.1914930555555554E-3</v>
      </c>
      <c r="AD76" s="150">
        <v>1.2774074074074074E-3</v>
      </c>
      <c r="AE76" s="150">
        <v>1.3616087962962963E-3</v>
      </c>
      <c r="AF76" s="150">
        <v>1.446712962962963E-3</v>
      </c>
      <c r="AG76" s="150">
        <v>1.5323148148148147E-3</v>
      </c>
      <c r="AH76" s="150">
        <v>1.6202199074074072E-3</v>
      </c>
      <c r="AI76" s="150">
        <v>1.7076967592592595E-3</v>
      </c>
      <c r="AJ76" s="150">
        <v>1.7949421296296296E-3</v>
      </c>
      <c r="AK76" s="150">
        <v>1.8842939814814814E-3</v>
      </c>
      <c r="AL76" s="150">
        <v>1.9718750000000001E-3</v>
      </c>
      <c r="AM76" s="150">
        <v>2.0603935185185183E-3</v>
      </c>
      <c r="AN76" s="150">
        <v>2.1462847222222222E-3</v>
      </c>
      <c r="AO76" s="150">
        <v>2.2323032407407409E-3</v>
      </c>
      <c r="AP76" s="150">
        <v>2.3205324074074074E-3</v>
      </c>
      <c r="AQ76" s="150">
        <v>2.4066319444444443E-3</v>
      </c>
      <c r="AR76" s="150">
        <v>2.4932986111111111E-3</v>
      </c>
      <c r="AS76" s="150">
        <v>2.5825578703703705E-3</v>
      </c>
      <c r="AT76" s="150">
        <v>2.6692824074074071E-3</v>
      </c>
      <c r="AU76" s="150">
        <v>2.7556597222222223E-3</v>
      </c>
      <c r="AV76" s="150">
        <v>2.8429282407407409E-3</v>
      </c>
      <c r="AW76" s="153">
        <f t="shared" si="32"/>
        <v>58.624999491102429</v>
      </c>
      <c r="AX76" s="150">
        <f t="shared" si="33"/>
        <v>9.2511574074074067E-5</v>
      </c>
      <c r="AY76" s="150">
        <f t="shared" si="33"/>
        <v>8.7662037037037081E-5</v>
      </c>
      <c r="AZ76" s="150">
        <f t="shared" si="34"/>
        <v>8.5393518518518446E-5</v>
      </c>
      <c r="BA76" s="150">
        <f t="shared" si="35"/>
        <v>8.6620370370370312E-5</v>
      </c>
      <c r="BB76" s="150">
        <f t="shared" si="36"/>
        <v>8.5671296296296363E-5</v>
      </c>
      <c r="BC76" s="150">
        <f t="shared" si="37"/>
        <v>8.4317129629629607E-5</v>
      </c>
      <c r="BD76" s="150">
        <f t="shared" si="38"/>
        <v>8.5995370370370501E-5</v>
      </c>
      <c r="BE76" s="150">
        <f t="shared" si="39"/>
        <v>8.4085648148148019E-5</v>
      </c>
      <c r="BF76" s="150">
        <f t="shared" si="40"/>
        <v>8.4733796296296293E-5</v>
      </c>
      <c r="BG76" s="150">
        <f t="shared" si="41"/>
        <v>8.5879629629629652E-5</v>
      </c>
      <c r="BH76" s="150">
        <f t="shared" si="42"/>
        <v>8.4293981481481416E-5</v>
      </c>
      <c r="BI76" s="150">
        <f t="shared" si="43"/>
        <v>8.446759259259258E-5</v>
      </c>
      <c r="BJ76" s="150">
        <f t="shared" si="44"/>
        <v>8.5914351851851993E-5</v>
      </c>
      <c r="BK76" s="150">
        <f t="shared" si="45"/>
        <v>8.4201388888888867E-5</v>
      </c>
      <c r="BL76" s="150">
        <f t="shared" si="46"/>
        <v>8.5104166666666705E-5</v>
      </c>
      <c r="BM76" s="150">
        <f t="shared" si="47"/>
        <v>8.5601851851851681E-5</v>
      </c>
      <c r="BN76" s="150">
        <f t="shared" si="48"/>
        <v>8.7905092592592549E-5</v>
      </c>
      <c r="BO76" s="150">
        <f t="shared" si="49"/>
        <v>8.7476851851852255E-5</v>
      </c>
      <c r="BP76" s="150">
        <f t="shared" si="50"/>
        <v>8.7245370370370124E-5</v>
      </c>
      <c r="BQ76" s="150">
        <f t="shared" si="51"/>
        <v>8.9351851851851745E-5</v>
      </c>
      <c r="BR76" s="150">
        <f t="shared" si="52"/>
        <v>8.7581018518518737E-5</v>
      </c>
      <c r="BS76" s="150">
        <f t="shared" si="53"/>
        <v>8.8518518518518156E-5</v>
      </c>
      <c r="BT76" s="150">
        <f t="shared" si="54"/>
        <v>8.589120370370391E-5</v>
      </c>
      <c r="BU76" s="150">
        <f t="shared" si="55"/>
        <v>8.6018518518518692E-5</v>
      </c>
      <c r="BV76" s="150">
        <f t="shared" si="56"/>
        <v>8.8229166666666577E-5</v>
      </c>
      <c r="BW76" s="150">
        <f t="shared" si="57"/>
        <v>8.6099537037036874E-5</v>
      </c>
      <c r="BX76" s="150">
        <f t="shared" si="58"/>
        <v>8.6666666666666749E-5</v>
      </c>
      <c r="BY76" s="150">
        <f t="shared" si="59"/>
        <v>8.9259259259259413E-5</v>
      </c>
      <c r="BZ76" s="150">
        <f t="shared" si="60"/>
        <v>8.6724537037036632E-5</v>
      </c>
      <c r="CA76" s="150">
        <f t="shared" si="61"/>
        <v>8.637731481481517E-5</v>
      </c>
      <c r="CB76" s="150">
        <f t="shared" si="62"/>
        <v>8.7268518518518641E-5</v>
      </c>
    </row>
    <row r="77" spans="1:80">
      <c r="A77" s="1" t="s">
        <v>162</v>
      </c>
      <c r="B77" s="1">
        <v>2022</v>
      </c>
      <c r="C77" s="2">
        <v>44693</v>
      </c>
      <c r="D77" s="1" t="s">
        <v>66</v>
      </c>
      <c r="E77" s="1" t="s">
        <v>21</v>
      </c>
      <c r="F77" s="1" t="s">
        <v>21</v>
      </c>
      <c r="G77" s="1" t="s">
        <v>668</v>
      </c>
      <c r="H77" s="1" t="s">
        <v>523</v>
      </c>
      <c r="I77" s="1" t="s">
        <v>670</v>
      </c>
      <c r="J77" s="1" t="s">
        <v>752</v>
      </c>
      <c r="K77" s="13">
        <f>(C77-VLOOKUP(G77,Riders!$A$2:$C$1999,2,FALSE))/365</f>
        <v>19.945205479452056</v>
      </c>
      <c r="L77" s="13">
        <f>(C77-VLOOKUP(H77,Riders!$A$2:$C$1999,2,FALSE))/365</f>
        <v>21.547945205479451</v>
      </c>
      <c r="M77" s="13">
        <f>(C77-VLOOKUP(I77,Riders!$A$2:$C$1999,2,FALSE))/365</f>
        <v>22.002739726027396</v>
      </c>
      <c r="N77" s="13">
        <f>(C77-VLOOKUP(J77,Riders!$A$2:$C$1999,2,FALSE))/365</f>
        <v>21.205479452054796</v>
      </c>
      <c r="O77" s="1">
        <v>8</v>
      </c>
      <c r="P77" s="1" t="s">
        <v>524</v>
      </c>
      <c r="Q77" s="150">
        <v>1.6150462962962963E-4</v>
      </c>
      <c r="R77" s="150">
        <v>2.6248842592592589E-4</v>
      </c>
      <c r="S77" s="150">
        <v>3.5600694444444444E-4</v>
      </c>
      <c r="T77" s="150">
        <v>4.4620370370370365E-4</v>
      </c>
      <c r="U77" s="150">
        <v>5.3341435185185187E-4</v>
      </c>
      <c r="V77" s="150">
        <v>6.2072916666666667E-4</v>
      </c>
      <c r="W77" s="150">
        <v>7.1053240740740723E-4</v>
      </c>
      <c r="X77" s="150">
        <v>7.982291666666667E-4</v>
      </c>
      <c r="Y77" s="150">
        <v>8.8629629629629638E-4</v>
      </c>
      <c r="Z77" s="150">
        <v>9.7642361111111107E-4</v>
      </c>
      <c r="AA77" s="150">
        <v>1.0634606481481482E-3</v>
      </c>
      <c r="AB77" s="150">
        <v>1.1495023148148148E-3</v>
      </c>
      <c r="AC77" s="150">
        <v>1.2378356481481483E-3</v>
      </c>
      <c r="AD77" s="150">
        <v>1.3265162037037037E-3</v>
      </c>
      <c r="AE77" s="150">
        <v>1.417951388888889E-3</v>
      </c>
      <c r="AF77" s="150">
        <v>1.5085300925925926E-3</v>
      </c>
      <c r="AG77" s="150">
        <v>1.599675925925926E-3</v>
      </c>
      <c r="AH77" s="150">
        <v>1.6941435185185187E-3</v>
      </c>
      <c r="AI77" s="150">
        <v>1.7865046296296299E-3</v>
      </c>
      <c r="AJ77" s="150">
        <v>1.8775694444444445E-3</v>
      </c>
      <c r="AK77" s="150">
        <v>1.9717708333333336E-3</v>
      </c>
      <c r="AL77" s="150">
        <v>2.063425925925926E-3</v>
      </c>
      <c r="AM77" s="150">
        <v>2.1575925925925925E-3</v>
      </c>
      <c r="AN77" s="150">
        <v>2.2490393518518519E-3</v>
      </c>
      <c r="AO77" s="150">
        <v>2.3432291666666666E-3</v>
      </c>
      <c r="AP77" s="150">
        <v>2.4355092592592592E-3</v>
      </c>
      <c r="AQ77" s="150">
        <v>2.5297222222222218E-3</v>
      </c>
      <c r="AR77" s="150">
        <v>2.6244212962962966E-3</v>
      </c>
      <c r="AS77" s="150">
        <v>2.7208912037037041E-3</v>
      </c>
      <c r="AT77" s="150">
        <v>2.813842592592593E-3</v>
      </c>
      <c r="AU77" s="150">
        <v>2.9064699074074075E-3</v>
      </c>
      <c r="AV77" s="150">
        <v>2.9993402777777779E-3</v>
      </c>
      <c r="AW77" s="153">
        <f t="shared" si="32"/>
        <v>55.567775320961779</v>
      </c>
      <c r="AX77" s="150">
        <f t="shared" si="33"/>
        <v>1.0098379629629625E-4</v>
      </c>
      <c r="AY77" s="150">
        <f t="shared" si="33"/>
        <v>9.3518518518518549E-5</v>
      </c>
      <c r="AZ77" s="150">
        <f t="shared" si="34"/>
        <v>9.0196759259259212E-5</v>
      </c>
      <c r="BA77" s="150">
        <f t="shared" si="35"/>
        <v>8.7210648148148217E-5</v>
      </c>
      <c r="BB77" s="150">
        <f t="shared" si="36"/>
        <v>8.7314814814814807E-5</v>
      </c>
      <c r="BC77" s="150">
        <f t="shared" si="37"/>
        <v>8.9803240740740555E-5</v>
      </c>
      <c r="BD77" s="150">
        <f t="shared" si="38"/>
        <v>8.7696759259259477E-5</v>
      </c>
      <c r="BE77" s="150">
        <f t="shared" si="39"/>
        <v>8.8067129629629671E-5</v>
      </c>
      <c r="BF77" s="150">
        <f t="shared" si="40"/>
        <v>9.0127314814814692E-5</v>
      </c>
      <c r="BG77" s="150">
        <f t="shared" si="41"/>
        <v>8.7037037037037161E-5</v>
      </c>
      <c r="BH77" s="150">
        <f t="shared" si="42"/>
        <v>8.6041666666666558E-5</v>
      </c>
      <c r="BI77" s="150">
        <f t="shared" si="43"/>
        <v>8.8333333333333493E-5</v>
      </c>
      <c r="BJ77" s="150">
        <f t="shared" si="44"/>
        <v>8.8680555555555388E-5</v>
      </c>
      <c r="BK77" s="150">
        <f t="shared" si="45"/>
        <v>9.1435185185185282E-5</v>
      </c>
      <c r="BL77" s="150">
        <f t="shared" si="46"/>
        <v>9.0578703703703611E-5</v>
      </c>
      <c r="BM77" s="150">
        <f t="shared" si="47"/>
        <v>9.1145833333333487E-5</v>
      </c>
      <c r="BN77" s="150">
        <f t="shared" si="48"/>
        <v>9.4467592592592606E-5</v>
      </c>
      <c r="BO77" s="150">
        <f t="shared" si="49"/>
        <v>9.2361111111111203E-5</v>
      </c>
      <c r="BP77" s="150">
        <f t="shared" si="50"/>
        <v>9.1064814814814654E-5</v>
      </c>
      <c r="BQ77" s="150">
        <f t="shared" si="51"/>
        <v>9.420138888888911E-5</v>
      </c>
      <c r="BR77" s="150">
        <f t="shared" si="52"/>
        <v>9.1655092592592396E-5</v>
      </c>
      <c r="BS77" s="150">
        <f t="shared" si="53"/>
        <v>9.4166666666666444E-5</v>
      </c>
      <c r="BT77" s="150">
        <f t="shared" si="54"/>
        <v>9.1446759259259432E-5</v>
      </c>
      <c r="BU77" s="150">
        <f t="shared" si="55"/>
        <v>9.4189814814814744E-5</v>
      </c>
      <c r="BV77" s="150">
        <f t="shared" si="56"/>
        <v>9.2280092592592587E-5</v>
      </c>
      <c r="BW77" s="150">
        <f t="shared" si="57"/>
        <v>9.421296296296261E-5</v>
      </c>
      <c r="BX77" s="150">
        <f t="shared" si="58"/>
        <v>9.4699074074074737E-5</v>
      </c>
      <c r="BY77" s="150">
        <f t="shared" si="59"/>
        <v>9.6469907407407528E-5</v>
      </c>
      <c r="BZ77" s="150">
        <f t="shared" si="60"/>
        <v>9.2951388888888944E-5</v>
      </c>
      <c r="CA77" s="150">
        <f t="shared" si="61"/>
        <v>9.2627314814814482E-5</v>
      </c>
      <c r="CB77" s="150">
        <f t="shared" si="62"/>
        <v>9.2870370370370329E-5</v>
      </c>
    </row>
    <row r="78" spans="1:80">
      <c r="A78" s="15" t="s">
        <v>162</v>
      </c>
      <c r="B78" s="15">
        <v>2022</v>
      </c>
      <c r="C78" s="22">
        <v>44693</v>
      </c>
      <c r="D78" s="15" t="s">
        <v>66</v>
      </c>
      <c r="E78" s="15" t="s">
        <v>91</v>
      </c>
      <c r="F78" s="15">
        <v>3</v>
      </c>
      <c r="G78" s="15" t="s">
        <v>734</v>
      </c>
      <c r="H78" s="15" t="s">
        <v>637</v>
      </c>
      <c r="I78" s="15" t="s">
        <v>489</v>
      </c>
      <c r="J78" s="15" t="s">
        <v>506</v>
      </c>
      <c r="K78" s="16">
        <f>(C78-VLOOKUP(G78,Riders!$A$2:$C$1999,2,FALSE))/365</f>
        <v>21.284931506849315</v>
      </c>
      <c r="L78" s="16">
        <f>(C78-VLOOKUP(H78,Riders!$A$2:$C$1999,2,FALSE))/365</f>
        <v>20.942465753424656</v>
      </c>
      <c r="M78" s="16">
        <f>(C78-VLOOKUP(I78,Riders!$A$2:$C$1999,2,FALSE))/365</f>
        <v>21.895890410958906</v>
      </c>
      <c r="N78" s="16">
        <f>(C78-VLOOKUP(J78,Riders!$A$2:$C$1999,2,FALSE))/365</f>
        <v>23.087671232876712</v>
      </c>
      <c r="O78" s="15">
        <v>1</v>
      </c>
      <c r="P78" s="15" t="s">
        <v>102</v>
      </c>
      <c r="Q78" s="150">
        <v>1.5643518518518518E-4</v>
      </c>
      <c r="R78" s="150">
        <v>2.475925925925926E-4</v>
      </c>
      <c r="S78" s="150">
        <v>3.3178240740740743E-4</v>
      </c>
      <c r="T78" s="150">
        <v>4.2068287037037036E-4</v>
      </c>
      <c r="U78" s="150">
        <v>4.933449074074074E-4</v>
      </c>
      <c r="V78" s="150">
        <v>5.7626157407407409E-4</v>
      </c>
      <c r="W78" s="150">
        <v>6.5777777777777785E-4</v>
      </c>
      <c r="X78" s="150">
        <v>7.3744212962962956E-4</v>
      </c>
      <c r="Y78" s="150">
        <v>8.1854166666666674E-4</v>
      </c>
      <c r="Z78" s="150">
        <v>8.9898148148148151E-4</v>
      </c>
      <c r="AA78" s="150">
        <v>9.7937499999999999E-4</v>
      </c>
      <c r="AB78" s="150">
        <v>1.0590856481481482E-3</v>
      </c>
      <c r="AC78" s="150">
        <v>1.1402083333333336E-3</v>
      </c>
      <c r="AD78" s="150">
        <v>1.2220370370370371E-3</v>
      </c>
      <c r="AE78" s="150">
        <v>1.3047337962962962E-3</v>
      </c>
      <c r="AF78" s="150">
        <v>1.3841550925925924E-3</v>
      </c>
      <c r="AG78" s="150">
        <v>1.4666782407407408E-3</v>
      </c>
      <c r="AH78" s="150">
        <v>1.5476273148148148E-3</v>
      </c>
      <c r="AI78" s="150">
        <v>1.629398148148148E-3</v>
      </c>
      <c r="AJ78" s="150">
        <v>1.7119907407407405E-3</v>
      </c>
      <c r="AK78" s="150">
        <v>1.7571412037037037E-3</v>
      </c>
      <c r="AL78" s="150">
        <v>1.8758564814814812E-3</v>
      </c>
      <c r="AM78" s="150">
        <v>1.9589236111111114E-3</v>
      </c>
      <c r="AN78" s="150">
        <v>2.0426157407407407E-3</v>
      </c>
      <c r="AO78" s="150">
        <v>2.1250462962962963E-3</v>
      </c>
      <c r="AP78" s="150">
        <v>2.207083333333333E-3</v>
      </c>
      <c r="AQ78" s="150">
        <v>2.2902314814814816E-3</v>
      </c>
      <c r="AR78" s="150">
        <v>2.3746064814814814E-3</v>
      </c>
      <c r="AS78" s="150">
        <v>2.4572222222222222E-3</v>
      </c>
      <c r="AT78" s="150">
        <v>2.5400578703703705E-3</v>
      </c>
      <c r="AU78" s="150">
        <v>2.6219560185185183E-3</v>
      </c>
      <c r="AV78" s="150">
        <v>2.7038888888888889E-3</v>
      </c>
      <c r="AW78" s="153">
        <f t="shared" si="32"/>
        <v>61.639613725087322</v>
      </c>
      <c r="AX78" s="150">
        <f t="shared" si="33"/>
        <v>9.115740740740742E-5</v>
      </c>
      <c r="AY78" s="150">
        <f t="shared" si="33"/>
        <v>8.4189814814814826E-5</v>
      </c>
      <c r="AZ78" s="150">
        <f t="shared" si="34"/>
        <v>8.8900462962962935E-5</v>
      </c>
      <c r="BA78" s="150">
        <f t="shared" si="35"/>
        <v>7.2662037037037042E-5</v>
      </c>
      <c r="BB78" s="150">
        <f t="shared" si="36"/>
        <v>8.2916666666666685E-5</v>
      </c>
      <c r="BC78" s="150">
        <f t="shared" si="37"/>
        <v>8.1516203703703763E-5</v>
      </c>
      <c r="BD78" s="150">
        <f t="shared" si="38"/>
        <v>7.9664351851851706E-5</v>
      </c>
      <c r="BE78" s="150">
        <f t="shared" si="39"/>
        <v>8.1099537037037186E-5</v>
      </c>
      <c r="BF78" s="150">
        <f t="shared" si="40"/>
        <v>8.0439814814814762E-5</v>
      </c>
      <c r="BG78" s="150">
        <f t="shared" si="41"/>
        <v>8.0393518518518487E-5</v>
      </c>
      <c r="BH78" s="150">
        <f t="shared" si="42"/>
        <v>7.9710648148148197E-5</v>
      </c>
      <c r="BI78" s="150">
        <f t="shared" si="43"/>
        <v>8.1122685185185377E-5</v>
      </c>
      <c r="BJ78" s="150">
        <f t="shared" si="44"/>
        <v>8.1828703703703534E-5</v>
      </c>
      <c r="BK78" s="150">
        <f t="shared" si="45"/>
        <v>8.2696759259259138E-5</v>
      </c>
      <c r="BL78" s="150">
        <f t="shared" si="46"/>
        <v>7.9421296296296184E-5</v>
      </c>
      <c r="BM78" s="150">
        <f t="shared" si="47"/>
        <v>8.2523148148148408E-5</v>
      </c>
      <c r="BN78" s="150">
        <f t="shared" si="48"/>
        <v>8.0949074074073996E-5</v>
      </c>
      <c r="BO78" s="150">
        <f t="shared" si="49"/>
        <v>8.1770833333333218E-5</v>
      </c>
      <c r="BP78" s="150">
        <f t="shared" si="50"/>
        <v>8.259259259259244E-5</v>
      </c>
      <c r="BQ78" s="150">
        <f t="shared" si="51"/>
        <v>4.5150462962963199E-5</v>
      </c>
      <c r="BR78" s="150">
        <f t="shared" si="52"/>
        <v>1.1871527777777748E-4</v>
      </c>
      <c r="BS78" s="150">
        <f t="shared" si="53"/>
        <v>8.30671296296302E-5</v>
      </c>
      <c r="BT78" s="150">
        <f t="shared" si="54"/>
        <v>8.3692129629629308E-5</v>
      </c>
      <c r="BU78" s="150">
        <f t="shared" si="55"/>
        <v>8.2430555555555642E-5</v>
      </c>
      <c r="BV78" s="150">
        <f t="shared" si="56"/>
        <v>8.2037037037036714E-5</v>
      </c>
      <c r="BW78" s="150">
        <f t="shared" si="57"/>
        <v>8.3148148148148599E-5</v>
      </c>
      <c r="BX78" s="150">
        <f t="shared" si="58"/>
        <v>8.4374999999999815E-5</v>
      </c>
      <c r="BY78" s="150">
        <f t="shared" si="59"/>
        <v>8.261574074074074E-5</v>
      </c>
      <c r="BZ78" s="150">
        <f t="shared" si="60"/>
        <v>8.2835648148148287E-5</v>
      </c>
      <c r="CA78" s="150">
        <f t="shared" si="61"/>
        <v>8.1898148148147783E-5</v>
      </c>
      <c r="CB78" s="150">
        <f t="shared" si="62"/>
        <v>8.1932870370370666E-5</v>
      </c>
    </row>
    <row r="79" spans="1:80">
      <c r="A79" s="15" t="s">
        <v>162</v>
      </c>
      <c r="B79" s="15">
        <v>2022</v>
      </c>
      <c r="C79" s="22">
        <v>44693</v>
      </c>
      <c r="D79" s="15" t="s">
        <v>66</v>
      </c>
      <c r="E79" s="15" t="s">
        <v>91</v>
      </c>
      <c r="F79" s="15">
        <v>4</v>
      </c>
      <c r="G79" s="15" t="s">
        <v>53</v>
      </c>
      <c r="H79" s="15" t="s">
        <v>682</v>
      </c>
      <c r="I79" s="15" t="s">
        <v>744</v>
      </c>
      <c r="J79" s="15" t="s">
        <v>681</v>
      </c>
      <c r="K79" s="16">
        <f>(C79-VLOOKUP(G79,Riders!$A$2:$C$1999,2,FALSE))/365</f>
        <v>21.843835616438355</v>
      </c>
      <c r="L79" s="16">
        <f>(C79-VLOOKUP(H79,Riders!$A$2:$C$1999,2,FALSE))/365</f>
        <v>25.816438356164383</v>
      </c>
      <c r="M79" s="16">
        <f>(C79-VLOOKUP(I79,Riders!$A$2:$C$1999,2,FALSE))/365</f>
        <v>24.564383561643837</v>
      </c>
      <c r="N79" s="16">
        <f>(C79-VLOOKUP(J79,Riders!$A$2:$C$1999,2,FALSE))/365</f>
        <v>24.904109589041095</v>
      </c>
      <c r="O79" s="15">
        <v>1</v>
      </c>
      <c r="P79" s="15" t="s">
        <v>25</v>
      </c>
      <c r="Q79" s="150">
        <v>1.4990740740740741E-4</v>
      </c>
      <c r="R79" s="150">
        <v>2.3996527777777777E-4</v>
      </c>
      <c r="S79" s="150">
        <v>3.2390046296296295E-4</v>
      </c>
      <c r="T79" s="150">
        <v>4.0598379629629627E-4</v>
      </c>
      <c r="U79" s="150">
        <v>4.8930555555555554E-4</v>
      </c>
      <c r="V79" s="150">
        <v>5.7151620370370364E-4</v>
      </c>
      <c r="W79" s="150">
        <v>6.5434027777777767E-4</v>
      </c>
      <c r="X79" s="150">
        <v>7.3771990740740731E-4</v>
      </c>
      <c r="Y79" s="150">
        <v>8.1913194444444438E-4</v>
      </c>
      <c r="Z79" s="150">
        <v>9.0015046296296284E-4</v>
      </c>
      <c r="AA79" s="150">
        <v>9.827430555555555E-4</v>
      </c>
      <c r="AB79" s="150">
        <v>1.0639236111111112E-3</v>
      </c>
      <c r="AC79" s="150">
        <v>1.1455439814814815E-3</v>
      </c>
      <c r="AD79" s="150">
        <v>1.2274768518518518E-3</v>
      </c>
      <c r="AE79" s="150">
        <v>1.3107523148148149E-3</v>
      </c>
      <c r="AF79" s="150">
        <v>1.3925462962962962E-3</v>
      </c>
      <c r="AG79" s="150">
        <v>1.4747569444444443E-3</v>
      </c>
      <c r="AH79" s="150">
        <v>1.5577893518518519E-3</v>
      </c>
      <c r="AI79" s="150">
        <v>1.6396064814814815E-3</v>
      </c>
      <c r="AJ79" s="150">
        <v>1.7215046296296295E-3</v>
      </c>
      <c r="AK79" s="150">
        <v>1.8044675925925928E-3</v>
      </c>
      <c r="AL79" s="150">
        <v>1.8856365740740741E-3</v>
      </c>
      <c r="AM79" s="150">
        <v>1.966851851851852E-3</v>
      </c>
      <c r="AN79" s="150">
        <v>2.048263888888889E-3</v>
      </c>
      <c r="AO79" s="150">
        <v>2.1300462962962961E-3</v>
      </c>
      <c r="AP79" s="150">
        <v>2.2120717592592591E-3</v>
      </c>
      <c r="AQ79" s="150">
        <v>2.2948379629629629E-3</v>
      </c>
      <c r="AR79" s="150">
        <v>2.3798726851851854E-3</v>
      </c>
      <c r="AS79" s="150">
        <v>2.4619097222222221E-3</v>
      </c>
      <c r="AT79" s="150">
        <v>2.5439814814814813E-3</v>
      </c>
      <c r="AU79" s="150">
        <v>2.6253935185185182E-3</v>
      </c>
      <c r="AV79" s="150">
        <v>2.7085995370370371E-3</v>
      </c>
      <c r="AW79" s="153">
        <f t="shared" si="32"/>
        <v>61.532413480726255</v>
      </c>
      <c r="AX79" s="150">
        <f t="shared" si="33"/>
        <v>9.0057870370370362E-5</v>
      </c>
      <c r="AY79" s="150">
        <f t="shared" si="33"/>
        <v>8.3935185185185181E-5</v>
      </c>
      <c r="AZ79" s="150">
        <f t="shared" si="34"/>
        <v>8.2083333333333314E-5</v>
      </c>
      <c r="BA79" s="150">
        <f t="shared" si="35"/>
        <v>8.3321759259259276E-5</v>
      </c>
      <c r="BB79" s="150">
        <f t="shared" si="36"/>
        <v>8.2210648148148095E-5</v>
      </c>
      <c r="BC79" s="150">
        <f t="shared" si="37"/>
        <v>8.2824074074074028E-5</v>
      </c>
      <c r="BD79" s="150">
        <f t="shared" si="38"/>
        <v>8.3379629629629646E-5</v>
      </c>
      <c r="BE79" s="150">
        <f t="shared" si="39"/>
        <v>8.1412037037037065E-5</v>
      </c>
      <c r="BF79" s="150">
        <f t="shared" si="40"/>
        <v>8.1018518518518462E-5</v>
      </c>
      <c r="BG79" s="150">
        <f t="shared" si="41"/>
        <v>8.2592592592592657E-5</v>
      </c>
      <c r="BH79" s="150">
        <f t="shared" si="42"/>
        <v>8.1180555555555693E-5</v>
      </c>
      <c r="BI79" s="150">
        <f t="shared" si="43"/>
        <v>8.1620370370370354E-5</v>
      </c>
      <c r="BJ79" s="150">
        <f t="shared" si="44"/>
        <v>8.1932870370370232E-5</v>
      </c>
      <c r="BK79" s="150">
        <f t="shared" si="45"/>
        <v>8.3275462962963164E-5</v>
      </c>
      <c r="BL79" s="150">
        <f t="shared" si="46"/>
        <v>8.1793981481481301E-5</v>
      </c>
      <c r="BM79" s="150">
        <f t="shared" si="47"/>
        <v>8.2210648148148095E-5</v>
      </c>
      <c r="BN79" s="150">
        <f t="shared" si="48"/>
        <v>8.3032407407407534E-5</v>
      </c>
      <c r="BO79" s="150">
        <f t="shared" si="49"/>
        <v>8.1817129629629601E-5</v>
      </c>
      <c r="BP79" s="150">
        <f t="shared" si="50"/>
        <v>8.1898148148148E-5</v>
      </c>
      <c r="BQ79" s="150">
        <f t="shared" si="51"/>
        <v>8.2962962962963285E-5</v>
      </c>
      <c r="BR79" s="150">
        <f t="shared" si="52"/>
        <v>8.1168981481481326E-5</v>
      </c>
      <c r="BS79" s="150">
        <f t="shared" si="53"/>
        <v>8.1215277777777926E-5</v>
      </c>
      <c r="BT79" s="150">
        <f t="shared" si="54"/>
        <v>8.1412037037036956E-5</v>
      </c>
      <c r="BU79" s="150">
        <f t="shared" si="55"/>
        <v>8.1782407407407151E-5</v>
      </c>
      <c r="BV79" s="150">
        <f t="shared" si="56"/>
        <v>8.2025462962962998E-5</v>
      </c>
      <c r="BW79" s="150">
        <f t="shared" si="57"/>
        <v>8.2766203703703821E-5</v>
      </c>
      <c r="BX79" s="150">
        <f t="shared" si="58"/>
        <v>8.5034722222222456E-5</v>
      </c>
      <c r="BY79" s="150">
        <f t="shared" si="59"/>
        <v>8.2037037037036714E-5</v>
      </c>
      <c r="BZ79" s="150">
        <f t="shared" si="60"/>
        <v>8.2071759259259164E-5</v>
      </c>
      <c r="CA79" s="150">
        <f t="shared" si="61"/>
        <v>8.1412037037036956E-5</v>
      </c>
      <c r="CB79" s="150">
        <f t="shared" si="62"/>
        <v>8.3206018518518915E-5</v>
      </c>
    </row>
    <row r="80" spans="1:80">
      <c r="A80" s="15" t="s">
        <v>162</v>
      </c>
      <c r="B80" s="15">
        <v>2022</v>
      </c>
      <c r="C80" s="22">
        <v>44693</v>
      </c>
      <c r="D80" s="15" t="s">
        <v>66</v>
      </c>
      <c r="E80" s="15" t="s">
        <v>91</v>
      </c>
      <c r="F80" s="15">
        <v>3</v>
      </c>
      <c r="G80" s="15" t="s">
        <v>598</v>
      </c>
      <c r="H80" s="15" t="s">
        <v>510</v>
      </c>
      <c r="I80" s="15" t="s">
        <v>513</v>
      </c>
      <c r="J80" s="15" t="s">
        <v>732</v>
      </c>
      <c r="K80" s="16">
        <f>(C80-VLOOKUP(G80,Riders!$A$2:$C$1999,2,FALSE))/365</f>
        <v>31.671232876712327</v>
      </c>
      <c r="L80" s="16">
        <f>(C80-VLOOKUP(H80,Riders!$A$2:$C$1999,2,FALSE))/365</f>
        <v>21.372602739726027</v>
      </c>
      <c r="M80" s="16">
        <f>(C80-VLOOKUP(I80,Riders!$A$2:$C$1999,2,FALSE))/365</f>
        <v>27.024657534246575</v>
      </c>
      <c r="N80" s="16">
        <f>(C80-VLOOKUP(J80,Riders!$A$2:$C$1999,2,FALSE))/365</f>
        <v>27.726027397260275</v>
      </c>
      <c r="O80" s="15">
        <v>2</v>
      </c>
      <c r="P80" s="15" t="s">
        <v>29</v>
      </c>
      <c r="Q80" s="150">
        <v>1.5988425925925927E-4</v>
      </c>
      <c r="R80" s="150">
        <v>2.4995370370370368E-4</v>
      </c>
      <c r="S80" s="150">
        <v>3.3626157407407411E-4</v>
      </c>
      <c r="T80" s="150">
        <v>4.1883101851851847E-4</v>
      </c>
      <c r="U80" s="150">
        <v>5.0222222222222226E-4</v>
      </c>
      <c r="V80" s="150">
        <v>5.832060185185186E-4</v>
      </c>
      <c r="W80" s="150">
        <v>6.6464120370370364E-4</v>
      </c>
      <c r="X80" s="150">
        <v>7.4664351851851845E-4</v>
      </c>
      <c r="Y80" s="150">
        <v>8.2967592592592587E-4</v>
      </c>
      <c r="Z80" s="150">
        <v>9.1106481481481496E-4</v>
      </c>
      <c r="AA80" s="150">
        <v>9.9365740740740751E-4</v>
      </c>
      <c r="AB80" s="150">
        <v>1.0743865740740742E-3</v>
      </c>
      <c r="AC80" s="150">
        <v>1.1570949074074075E-3</v>
      </c>
      <c r="AD80" s="150">
        <v>1.2388425925925926E-3</v>
      </c>
      <c r="AE80" s="150">
        <v>1.3187384259259257E-3</v>
      </c>
      <c r="AF80" s="150">
        <v>1.399502314814815E-3</v>
      </c>
      <c r="AG80" s="150">
        <v>1.481111111111111E-3</v>
      </c>
      <c r="AH80" s="150">
        <v>1.5619791666666666E-3</v>
      </c>
      <c r="AI80" s="150">
        <v>1.6433217592592593E-3</v>
      </c>
      <c r="AJ80" s="150">
        <v>1.7242013888888888E-3</v>
      </c>
      <c r="AK80" s="150">
        <v>1.8066435185185184E-3</v>
      </c>
      <c r="AL80" s="150">
        <v>1.8881712962962964E-3</v>
      </c>
      <c r="AM80" s="150">
        <v>1.9691203703703702E-3</v>
      </c>
      <c r="AN80" s="150">
        <v>2.052928240740741E-3</v>
      </c>
      <c r="AO80" s="150">
        <v>2.136990740740741E-3</v>
      </c>
      <c r="AP80" s="150">
        <v>2.2201041666666667E-3</v>
      </c>
      <c r="AQ80" s="150">
        <v>2.3066782407407407E-3</v>
      </c>
      <c r="AR80" s="150">
        <v>2.3866782407407409E-3</v>
      </c>
      <c r="AS80" s="150">
        <v>2.4678472222222224E-3</v>
      </c>
      <c r="AT80" s="150">
        <v>2.5512037037037035E-3</v>
      </c>
      <c r="AU80" s="150">
        <v>2.6311574074074071E-3</v>
      </c>
      <c r="AV80" s="150">
        <v>2.7128703703703707E-3</v>
      </c>
      <c r="AW80" s="153">
        <f t="shared" si="32"/>
        <v>61.435543875217576</v>
      </c>
      <c r="AX80" s="150">
        <f t="shared" si="33"/>
        <v>9.0069444444444404E-5</v>
      </c>
      <c r="AY80" s="150">
        <f t="shared" si="33"/>
        <v>8.6307870370370434E-5</v>
      </c>
      <c r="AZ80" s="150">
        <f t="shared" si="34"/>
        <v>8.2569444444444357E-5</v>
      </c>
      <c r="BA80" s="150">
        <f t="shared" si="35"/>
        <v>8.3391203703703795E-5</v>
      </c>
      <c r="BB80" s="150">
        <f t="shared" si="36"/>
        <v>8.0983796296296338E-5</v>
      </c>
      <c r="BC80" s="150">
        <f t="shared" si="37"/>
        <v>8.1435185185185039E-5</v>
      </c>
      <c r="BD80" s="150">
        <f t="shared" si="38"/>
        <v>8.2002314814814807E-5</v>
      </c>
      <c r="BE80" s="150">
        <f t="shared" si="39"/>
        <v>8.3032407407407425E-5</v>
      </c>
      <c r="BF80" s="150">
        <f t="shared" si="40"/>
        <v>8.138888888888909E-5</v>
      </c>
      <c r="BG80" s="150">
        <f t="shared" si="41"/>
        <v>8.2592592592592548E-5</v>
      </c>
      <c r="BH80" s="150">
        <f t="shared" si="42"/>
        <v>8.0729166666666666E-5</v>
      </c>
      <c r="BI80" s="150">
        <f t="shared" si="43"/>
        <v>8.2708333333333288E-5</v>
      </c>
      <c r="BJ80" s="150">
        <f t="shared" si="44"/>
        <v>8.1747685185185135E-5</v>
      </c>
      <c r="BK80" s="150">
        <f t="shared" si="45"/>
        <v>7.9895833333333078E-5</v>
      </c>
      <c r="BL80" s="150">
        <f t="shared" si="46"/>
        <v>8.0763888888889333E-5</v>
      </c>
      <c r="BM80" s="150">
        <f t="shared" si="47"/>
        <v>8.1608796296295987E-5</v>
      </c>
      <c r="BN80" s="150">
        <f t="shared" si="48"/>
        <v>8.0868055555555598E-5</v>
      </c>
      <c r="BO80" s="150">
        <f t="shared" si="49"/>
        <v>8.1342592592592708E-5</v>
      </c>
      <c r="BP80" s="150">
        <f t="shared" si="50"/>
        <v>8.0879629629629531E-5</v>
      </c>
      <c r="BQ80" s="150">
        <f t="shared" si="51"/>
        <v>8.2442129629629575E-5</v>
      </c>
      <c r="BR80" s="150">
        <f t="shared" si="52"/>
        <v>8.1527777777778022E-5</v>
      </c>
      <c r="BS80" s="150">
        <f t="shared" si="53"/>
        <v>8.0949074074073779E-5</v>
      </c>
      <c r="BT80" s="150">
        <f t="shared" si="54"/>
        <v>8.3807870370370807E-5</v>
      </c>
      <c r="BU80" s="150">
        <f t="shared" si="55"/>
        <v>8.4062499999999936E-5</v>
      </c>
      <c r="BV80" s="150">
        <f t="shared" si="56"/>
        <v>8.3113425925925716E-5</v>
      </c>
      <c r="BW80" s="150">
        <f t="shared" si="57"/>
        <v>8.6574074074073984E-5</v>
      </c>
      <c r="BX80" s="150">
        <f t="shared" si="58"/>
        <v>8.000000000000021E-5</v>
      </c>
      <c r="BY80" s="150">
        <f t="shared" si="59"/>
        <v>8.1168981481481543E-5</v>
      </c>
      <c r="BZ80" s="150">
        <f t="shared" si="60"/>
        <v>8.3356481481481129E-5</v>
      </c>
      <c r="CA80" s="150">
        <f t="shared" si="61"/>
        <v>7.995370370370361E-5</v>
      </c>
      <c r="CB80" s="150">
        <f t="shared" si="62"/>
        <v>8.1712962962963553E-5</v>
      </c>
    </row>
    <row r="81" spans="1:80">
      <c r="A81" s="15" t="s">
        <v>162</v>
      </c>
      <c r="B81" s="15">
        <v>2022</v>
      </c>
      <c r="C81" s="22">
        <v>44693</v>
      </c>
      <c r="D81" s="15" t="s">
        <v>66</v>
      </c>
      <c r="E81" s="15" t="s">
        <v>91</v>
      </c>
      <c r="F81" s="15">
        <v>4</v>
      </c>
      <c r="G81" s="15" t="s">
        <v>748</v>
      </c>
      <c r="H81" s="15" t="s">
        <v>746</v>
      </c>
      <c r="I81" s="15" t="s">
        <v>749</v>
      </c>
      <c r="J81" s="15" t="s">
        <v>34</v>
      </c>
      <c r="K81" s="16">
        <f>(C81-VLOOKUP(G81,Riders!$A$2:$C$1999,2,FALSE))/365</f>
        <v>22.238356164383561</v>
      </c>
      <c r="L81" s="16">
        <f>(C81-VLOOKUP(H81,Riders!$A$2:$C$1999,2,FALSE))/365</f>
        <v>26.728767123287671</v>
      </c>
      <c r="M81" s="16">
        <f>(C81-VLOOKUP(I81,Riders!$A$2:$C$1999,2,FALSE))/365</f>
        <v>29.758904109589039</v>
      </c>
      <c r="N81" s="16">
        <f>(C81-VLOOKUP(J81,Riders!$A$2:$C$1999,2,FALSE))/365</f>
        <v>26.052054794520547</v>
      </c>
      <c r="O81" s="15">
        <v>2</v>
      </c>
      <c r="P81" s="15" t="s">
        <v>35</v>
      </c>
      <c r="Q81" s="150">
        <v>1.5103009259259261E-4</v>
      </c>
      <c r="R81" s="150">
        <v>2.4325231481481482E-4</v>
      </c>
      <c r="S81" s="150">
        <v>3.286342592592592E-4</v>
      </c>
      <c r="T81" s="150">
        <v>4.1203703703703709E-4</v>
      </c>
      <c r="U81" s="150">
        <v>4.9574074074074071E-4</v>
      </c>
      <c r="V81" s="150">
        <v>5.7784722222222233E-4</v>
      </c>
      <c r="W81" s="150">
        <v>6.6019675925925924E-4</v>
      </c>
      <c r="X81" s="150">
        <v>7.4291666666666679E-4</v>
      </c>
      <c r="Y81" s="150">
        <v>8.2684027777777779E-4</v>
      </c>
      <c r="Z81" s="150">
        <v>9.0922453703703705E-4</v>
      </c>
      <c r="AA81" s="150">
        <v>9.9092592592592591E-4</v>
      </c>
      <c r="AB81" s="150">
        <v>1.0725810185185185E-3</v>
      </c>
      <c r="AC81" s="150">
        <v>1.1556712962962964E-3</v>
      </c>
      <c r="AD81" s="150">
        <v>1.2378356481481483E-3</v>
      </c>
      <c r="AE81" s="150">
        <v>1.3197222222222221E-3</v>
      </c>
      <c r="AF81" s="150">
        <v>1.4015972222222223E-3</v>
      </c>
      <c r="AG81" s="150">
        <v>1.4837037037037039E-3</v>
      </c>
      <c r="AH81" s="150">
        <v>1.5673958333333332E-3</v>
      </c>
      <c r="AI81" s="150">
        <v>1.6497569444444448E-3</v>
      </c>
      <c r="AJ81" s="150">
        <v>1.7319791666666666E-3</v>
      </c>
      <c r="AK81" s="150">
        <v>1.8155902777777777E-3</v>
      </c>
      <c r="AL81" s="150">
        <v>1.8978356481481483E-3</v>
      </c>
      <c r="AM81" s="150">
        <v>1.9806365740740743E-3</v>
      </c>
      <c r="AN81" s="150">
        <v>2.0639699074074072E-3</v>
      </c>
      <c r="AO81" s="150">
        <v>2.1493055555555558E-3</v>
      </c>
      <c r="AP81" s="150">
        <v>2.2327199074074077E-3</v>
      </c>
      <c r="AQ81" s="150">
        <v>2.3159606481481482E-3</v>
      </c>
      <c r="AR81" s="150">
        <v>2.4003819444444446E-3</v>
      </c>
      <c r="AS81" s="150">
        <v>2.4830439814814815E-3</v>
      </c>
      <c r="AT81" s="150">
        <v>2.565613425925926E-3</v>
      </c>
      <c r="AU81" s="150">
        <v>2.6483796296296294E-3</v>
      </c>
      <c r="AV81" s="150">
        <v>2.7339467592592593E-3</v>
      </c>
      <c r="AW81" s="153">
        <f t="shared" si="32"/>
        <v>60.96192842900264</v>
      </c>
      <c r="AX81" s="150">
        <f t="shared" si="33"/>
        <v>9.2222222222222217E-5</v>
      </c>
      <c r="AY81" s="150">
        <f t="shared" si="33"/>
        <v>8.5381944444444378E-5</v>
      </c>
      <c r="AZ81" s="150">
        <f t="shared" si="34"/>
        <v>8.3402777777777891E-5</v>
      </c>
      <c r="BA81" s="150">
        <f t="shared" si="35"/>
        <v>8.370370370370362E-5</v>
      </c>
      <c r="BB81" s="150">
        <f t="shared" si="36"/>
        <v>8.2106481481481614E-5</v>
      </c>
      <c r="BC81" s="150">
        <f t="shared" si="37"/>
        <v>8.2349537037036918E-5</v>
      </c>
      <c r="BD81" s="150">
        <f t="shared" si="38"/>
        <v>8.2719907407407547E-5</v>
      </c>
      <c r="BE81" s="150">
        <f t="shared" si="39"/>
        <v>8.3923611111111004E-5</v>
      </c>
      <c r="BF81" s="150">
        <f t="shared" si="40"/>
        <v>8.238425925925926E-5</v>
      </c>
      <c r="BG81" s="150">
        <f t="shared" si="41"/>
        <v>8.1701388888888861E-5</v>
      </c>
      <c r="BH81" s="150">
        <f t="shared" si="42"/>
        <v>8.1655092592592586E-5</v>
      </c>
      <c r="BI81" s="150">
        <f t="shared" si="43"/>
        <v>8.309027777777785E-5</v>
      </c>
      <c r="BJ81" s="150">
        <f t="shared" si="44"/>
        <v>8.2164351851851929E-5</v>
      </c>
      <c r="BK81" s="150">
        <f t="shared" si="45"/>
        <v>8.188657407407385E-5</v>
      </c>
      <c r="BL81" s="150">
        <f t="shared" si="46"/>
        <v>8.1875000000000133E-5</v>
      </c>
      <c r="BM81" s="150">
        <f t="shared" si="47"/>
        <v>8.2106481481481614E-5</v>
      </c>
      <c r="BN81" s="150">
        <f t="shared" si="48"/>
        <v>8.3692129629629308E-5</v>
      </c>
      <c r="BO81" s="150">
        <f t="shared" si="49"/>
        <v>8.236111111111161E-5</v>
      </c>
      <c r="BP81" s="150">
        <f t="shared" si="50"/>
        <v>8.2222222222221811E-5</v>
      </c>
      <c r="BQ81" s="150">
        <f t="shared" si="51"/>
        <v>8.3611111111111126E-5</v>
      </c>
      <c r="BR81" s="150">
        <f t="shared" si="52"/>
        <v>8.2245370370370545E-5</v>
      </c>
      <c r="BS81" s="150">
        <f t="shared" si="53"/>
        <v>8.2800925925926054E-5</v>
      </c>
      <c r="BT81" s="150">
        <f t="shared" si="54"/>
        <v>8.3333333333332829E-5</v>
      </c>
      <c r="BU81" s="150">
        <f t="shared" si="55"/>
        <v>8.5335648148148618E-5</v>
      </c>
      <c r="BV81" s="150">
        <f t="shared" si="56"/>
        <v>8.3414351851851878E-5</v>
      </c>
      <c r="BW81" s="150">
        <f t="shared" si="57"/>
        <v>8.3240740740740497E-5</v>
      </c>
      <c r="BX81" s="150">
        <f t="shared" si="58"/>
        <v>8.4421296296296414E-5</v>
      </c>
      <c r="BY81" s="150">
        <f t="shared" si="59"/>
        <v>8.2662037037036906E-5</v>
      </c>
      <c r="BZ81" s="150">
        <f t="shared" si="60"/>
        <v>8.2569444444444574E-5</v>
      </c>
      <c r="CA81" s="150">
        <f t="shared" si="61"/>
        <v>8.2766203703703387E-5</v>
      </c>
      <c r="CB81" s="150">
        <f t="shared" si="62"/>
        <v>8.5567129629629882E-5</v>
      </c>
    </row>
    <row r="82" spans="1:80">
      <c r="A82" s="15" t="s">
        <v>162</v>
      </c>
      <c r="B82" s="15">
        <v>2022</v>
      </c>
      <c r="C82" s="22">
        <v>44693</v>
      </c>
      <c r="D82" s="15" t="s">
        <v>66</v>
      </c>
      <c r="E82" s="15" t="s">
        <v>91</v>
      </c>
      <c r="F82" s="15">
        <v>2</v>
      </c>
      <c r="G82" s="15" t="s">
        <v>696</v>
      </c>
      <c r="H82" s="15" t="s">
        <v>606</v>
      </c>
      <c r="I82" s="15" t="s">
        <v>673</v>
      </c>
      <c r="J82" s="15" t="s">
        <v>518</v>
      </c>
      <c r="K82" s="16">
        <f>(C82-VLOOKUP(G82,Riders!$A$2:$C$1999,2,FALSE))/365</f>
        <v>23.345205479452055</v>
      </c>
      <c r="L82" s="16">
        <f>(C82-VLOOKUP(H82,Riders!$A$2:$C$1999,2,FALSE))/365</f>
        <v>20.336986301369862</v>
      </c>
      <c r="M82" s="16">
        <f>(C82-VLOOKUP(I82,Riders!$A$2:$C$1999,2,FALSE))/365</f>
        <v>25.123287671232877</v>
      </c>
      <c r="N82" s="16">
        <f>(C82-VLOOKUP(J82,Riders!$A$2:$C$1999,2,FALSE))/365</f>
        <v>21.295890410958904</v>
      </c>
      <c r="O82" s="15">
        <v>1</v>
      </c>
      <c r="P82" s="15" t="s">
        <v>33</v>
      </c>
      <c r="Q82" s="150">
        <v>1.5472222222222222E-4</v>
      </c>
      <c r="R82" s="150">
        <v>2.4444444444444448E-4</v>
      </c>
      <c r="S82" s="150">
        <v>3.2704861111111113E-4</v>
      </c>
      <c r="T82" s="150">
        <v>4.0675925925925927E-4</v>
      </c>
      <c r="U82" s="150">
        <v>4.87349537037037E-4</v>
      </c>
      <c r="V82" s="150">
        <v>5.6766203703703698E-4</v>
      </c>
      <c r="W82" s="150">
        <v>6.4906250000000001E-4</v>
      </c>
      <c r="X82" s="150">
        <v>7.3296296296296304E-4</v>
      </c>
      <c r="Y82" s="150">
        <v>8.1502314814814816E-4</v>
      </c>
      <c r="Z82" s="150">
        <v>8.9744212962962965E-4</v>
      </c>
      <c r="AA82" s="150">
        <v>9.8087962962962972E-4</v>
      </c>
      <c r="AB82" s="150">
        <v>1.0632870370370371E-3</v>
      </c>
      <c r="AC82" s="150">
        <v>1.1461805555555557E-3</v>
      </c>
      <c r="AD82" s="150">
        <v>1.2291087962962963E-3</v>
      </c>
      <c r="AE82" s="150">
        <v>1.3141666666666666E-3</v>
      </c>
      <c r="AF82" s="150">
        <v>1.397349537037037E-3</v>
      </c>
      <c r="AG82" s="150">
        <v>1.4829050925925927E-3</v>
      </c>
      <c r="AH82" s="150">
        <v>1.5679861111111111E-3</v>
      </c>
      <c r="AI82" s="150">
        <v>1.6511458333333335E-3</v>
      </c>
      <c r="AJ82" s="150">
        <v>1.7345023148148148E-3</v>
      </c>
      <c r="AK82" s="150">
        <v>1.8199537037037038E-3</v>
      </c>
      <c r="AL82" s="150">
        <v>1.9046527777777779E-3</v>
      </c>
      <c r="AM82" s="150">
        <v>1.9893750000000003E-3</v>
      </c>
      <c r="AN82" s="150">
        <v>2.0744675925925926E-3</v>
      </c>
      <c r="AO82" s="150">
        <v>2.1604513888888888E-3</v>
      </c>
      <c r="AP82" s="150">
        <v>2.2449189814814814E-3</v>
      </c>
      <c r="AQ82" s="150">
        <v>2.328773148148148E-3</v>
      </c>
      <c r="AR82" s="150">
        <v>2.4129976851851851E-3</v>
      </c>
      <c r="AS82" s="150">
        <v>2.4993402777777778E-3</v>
      </c>
      <c r="AT82" s="150">
        <v>2.5821296296296295E-3</v>
      </c>
      <c r="AU82" s="150">
        <v>2.664155092592593E-3</v>
      </c>
      <c r="AV82" s="150">
        <v>2.746319444444444E-3</v>
      </c>
      <c r="AW82" s="153">
        <f t="shared" si="32"/>
        <v>60.687283485472996</v>
      </c>
      <c r="AX82" s="150">
        <f t="shared" si="33"/>
        <v>8.9722222222222265E-5</v>
      </c>
      <c r="AY82" s="150">
        <f t="shared" si="33"/>
        <v>8.2604166666666644E-5</v>
      </c>
      <c r="AZ82" s="150">
        <f t="shared" si="34"/>
        <v>7.9710648148148143E-5</v>
      </c>
      <c r="BA82" s="150">
        <f t="shared" si="35"/>
        <v>8.0590277777777735E-5</v>
      </c>
      <c r="BB82" s="150">
        <f t="shared" si="36"/>
        <v>8.031249999999998E-5</v>
      </c>
      <c r="BC82" s="150">
        <f t="shared" si="37"/>
        <v>8.1400462962963023E-5</v>
      </c>
      <c r="BD82" s="150">
        <f t="shared" si="38"/>
        <v>8.390046296296303E-5</v>
      </c>
      <c r="BE82" s="150">
        <f t="shared" si="39"/>
        <v>8.2060185185185122E-5</v>
      </c>
      <c r="BF82" s="150">
        <f t="shared" si="40"/>
        <v>8.2418981481481492E-5</v>
      </c>
      <c r="BG82" s="150">
        <f t="shared" si="41"/>
        <v>8.343750000000007E-5</v>
      </c>
      <c r="BH82" s="150">
        <f t="shared" si="42"/>
        <v>8.2407407407407342E-5</v>
      </c>
      <c r="BI82" s="150">
        <f t="shared" si="43"/>
        <v>8.2893518518518602E-5</v>
      </c>
      <c r="BJ82" s="150">
        <f t="shared" si="44"/>
        <v>8.2928240740740618E-5</v>
      </c>
      <c r="BK82" s="150">
        <f t="shared" si="45"/>
        <v>8.5057870370370322E-5</v>
      </c>
      <c r="BL82" s="150">
        <f t="shared" si="46"/>
        <v>8.3182870370370398E-5</v>
      </c>
      <c r="BM82" s="150">
        <f t="shared" si="47"/>
        <v>8.5555555555555732E-5</v>
      </c>
      <c r="BN82" s="150">
        <f t="shared" si="48"/>
        <v>8.5081018518518405E-5</v>
      </c>
      <c r="BO82" s="150">
        <f t="shared" si="49"/>
        <v>8.3159722222222315E-5</v>
      </c>
      <c r="BP82" s="150">
        <f t="shared" si="50"/>
        <v>8.3356481481481346E-5</v>
      </c>
      <c r="BQ82" s="150">
        <f t="shared" si="51"/>
        <v>8.5451388888889033E-5</v>
      </c>
      <c r="BR82" s="150">
        <f t="shared" si="52"/>
        <v>8.469907407407406E-5</v>
      </c>
      <c r="BS82" s="150">
        <f t="shared" si="53"/>
        <v>8.472222222222236E-5</v>
      </c>
      <c r="BT82" s="150">
        <f t="shared" si="54"/>
        <v>8.5092592592592338E-5</v>
      </c>
      <c r="BU82" s="150">
        <f t="shared" si="55"/>
        <v>8.5983796296296242E-5</v>
      </c>
      <c r="BV82" s="150">
        <f t="shared" si="56"/>
        <v>8.446759259259258E-5</v>
      </c>
      <c r="BW82" s="150">
        <f t="shared" si="57"/>
        <v>8.3854166666666539E-5</v>
      </c>
      <c r="BX82" s="150">
        <f t="shared" si="58"/>
        <v>8.4224537037037167E-5</v>
      </c>
      <c r="BY82" s="150">
        <f t="shared" si="59"/>
        <v>8.6342592592592721E-5</v>
      </c>
      <c r="BZ82" s="150">
        <f t="shared" si="60"/>
        <v>8.2789351851851687E-5</v>
      </c>
      <c r="CA82" s="150">
        <f t="shared" si="61"/>
        <v>8.2025462962963432E-5</v>
      </c>
      <c r="CB82" s="150">
        <f t="shared" si="62"/>
        <v>8.2164351851851062E-5</v>
      </c>
    </row>
    <row r="83" spans="1:80">
      <c r="A83" s="15" t="s">
        <v>162</v>
      </c>
      <c r="B83" s="15">
        <v>2022</v>
      </c>
      <c r="C83" s="22">
        <v>44693</v>
      </c>
      <c r="D83" s="15" t="s">
        <v>66</v>
      </c>
      <c r="E83" s="15" t="s">
        <v>91</v>
      </c>
      <c r="F83" s="15">
        <v>1</v>
      </c>
      <c r="G83" s="15" t="s">
        <v>663</v>
      </c>
      <c r="H83" s="15" t="s">
        <v>741</v>
      </c>
      <c r="I83" s="15" t="s">
        <v>662</v>
      </c>
      <c r="J83" s="15" t="s">
        <v>515</v>
      </c>
      <c r="K83" s="16">
        <f>(C83-VLOOKUP(G83,Riders!$A$2:$C$1999,2,FALSE))/365</f>
        <v>21.424657534246574</v>
      </c>
      <c r="L83" s="16">
        <f>(C83-VLOOKUP(H83,Riders!$A$2:$C$1999,2,FALSE))/365</f>
        <v>19.673972602739727</v>
      </c>
      <c r="M83" s="16">
        <f>(C83-VLOOKUP(I83,Riders!$A$2:$C$1999,2,FALSE))/365</f>
        <v>21.257534246575343</v>
      </c>
      <c r="N83" s="16">
        <f>(C83-VLOOKUP(J83,Riders!$A$2:$C$1999,2,FALSE))/365</f>
        <v>21.397260273972602</v>
      </c>
      <c r="O83" s="15">
        <v>1</v>
      </c>
      <c r="P83" s="15" t="s">
        <v>39</v>
      </c>
      <c r="Q83" s="150">
        <v>1.5583333333333334E-4</v>
      </c>
      <c r="R83" s="150">
        <v>2.4570601851851853E-4</v>
      </c>
      <c r="S83" s="150">
        <v>3.2803240740740736E-4</v>
      </c>
      <c r="T83" s="150">
        <v>4.1033564814814822E-4</v>
      </c>
      <c r="U83" s="150">
        <v>4.9127314814814812E-4</v>
      </c>
      <c r="V83" s="150">
        <v>5.7262731481481477E-4</v>
      </c>
      <c r="W83" s="150">
        <v>6.5552083333333337E-4</v>
      </c>
      <c r="X83" s="150">
        <v>7.3658564814814821E-4</v>
      </c>
      <c r="Y83" s="150">
        <v>8.1934027777777777E-4</v>
      </c>
      <c r="Z83" s="150">
        <v>9.0001157407407402E-4</v>
      </c>
      <c r="AA83" s="150">
        <v>9.8168981481481479E-4</v>
      </c>
      <c r="AB83" s="150">
        <v>1.0647106481481482E-3</v>
      </c>
      <c r="AC83" s="150">
        <v>1.1469560185185185E-3</v>
      </c>
      <c r="AD83" s="150">
        <v>1.2313310185185185E-3</v>
      </c>
      <c r="AE83" s="150">
        <v>1.3149305555555555E-3</v>
      </c>
      <c r="AF83" s="150">
        <v>1.3987384259259259E-3</v>
      </c>
      <c r="AG83" s="150">
        <v>1.4843402777777778E-3</v>
      </c>
      <c r="AH83" s="150">
        <v>1.5683680555555555E-3</v>
      </c>
      <c r="AI83" s="150">
        <v>1.6521412037037036E-3</v>
      </c>
      <c r="AJ83" s="150">
        <v>1.7351851851851853E-3</v>
      </c>
      <c r="AK83" s="150">
        <v>1.8202893518518518E-3</v>
      </c>
      <c r="AL83" s="150">
        <v>1.9030439814814815E-3</v>
      </c>
      <c r="AM83" s="150">
        <v>1.9868518518518521E-3</v>
      </c>
      <c r="AN83" s="150">
        <v>2.0729398148148148E-3</v>
      </c>
      <c r="AO83" s="150">
        <v>2.1623148148148148E-3</v>
      </c>
      <c r="AP83" s="150">
        <v>2.249513888888889E-3</v>
      </c>
      <c r="AQ83" s="150">
        <v>2.3370370370370372E-3</v>
      </c>
      <c r="AR83" s="150">
        <v>2.4255092592592592E-3</v>
      </c>
      <c r="AS83" s="150">
        <v>2.5147569444444445E-3</v>
      </c>
      <c r="AT83" s="150">
        <v>2.6055439814814817E-3</v>
      </c>
      <c r="AU83" s="150">
        <v>2.6971064814814813E-3</v>
      </c>
      <c r="AV83" s="150">
        <v>2.7910069444444445E-3</v>
      </c>
      <c r="AW83" s="153">
        <f t="shared" si="32"/>
        <v>59.715604433883627</v>
      </c>
      <c r="AX83" s="150">
        <f t="shared" si="33"/>
        <v>8.9872685185185183E-5</v>
      </c>
      <c r="AY83" s="150">
        <f t="shared" si="33"/>
        <v>8.2326388888888835E-5</v>
      </c>
      <c r="AZ83" s="150">
        <f t="shared" si="34"/>
        <v>8.2303240740740861E-5</v>
      </c>
      <c r="BA83" s="150">
        <f t="shared" si="35"/>
        <v>8.0937499999999901E-5</v>
      </c>
      <c r="BB83" s="150">
        <f t="shared" si="36"/>
        <v>8.1354166666666641E-5</v>
      </c>
      <c r="BC83" s="150">
        <f t="shared" si="37"/>
        <v>8.2893518518518602E-5</v>
      </c>
      <c r="BD83" s="150">
        <f t="shared" si="38"/>
        <v>8.1064814814814845E-5</v>
      </c>
      <c r="BE83" s="150">
        <f t="shared" si="39"/>
        <v>8.2754629629629563E-5</v>
      </c>
      <c r="BF83" s="150">
        <f t="shared" si="40"/>
        <v>8.0671296296296242E-5</v>
      </c>
      <c r="BG83" s="150">
        <f t="shared" si="41"/>
        <v>8.1678240740740778E-5</v>
      </c>
      <c r="BH83" s="150">
        <f t="shared" si="42"/>
        <v>8.3020833333333384E-5</v>
      </c>
      <c r="BI83" s="150">
        <f t="shared" si="43"/>
        <v>8.2245370370370328E-5</v>
      </c>
      <c r="BJ83" s="150">
        <f t="shared" si="44"/>
        <v>8.4375000000000032E-5</v>
      </c>
      <c r="BK83" s="150">
        <f t="shared" si="45"/>
        <v>8.3599537037036976E-5</v>
      </c>
      <c r="BL83" s="150">
        <f t="shared" si="46"/>
        <v>8.3807870370370373E-5</v>
      </c>
      <c r="BM83" s="150">
        <f t="shared" si="47"/>
        <v>8.5601851851851898E-5</v>
      </c>
      <c r="BN83" s="150">
        <f t="shared" si="48"/>
        <v>8.4027777777777703E-5</v>
      </c>
      <c r="BO83" s="150">
        <f t="shared" si="49"/>
        <v>8.377314814814814E-5</v>
      </c>
      <c r="BP83" s="150">
        <f t="shared" si="50"/>
        <v>8.3043981481481684E-5</v>
      </c>
      <c r="BQ83" s="150">
        <f t="shared" si="51"/>
        <v>8.5104166666666488E-5</v>
      </c>
      <c r="BR83" s="150">
        <f t="shared" si="52"/>
        <v>8.2754629629629671E-5</v>
      </c>
      <c r="BS83" s="150">
        <f t="shared" si="53"/>
        <v>8.380787037037059E-5</v>
      </c>
      <c r="BT83" s="150">
        <f t="shared" si="54"/>
        <v>8.6087962962962724E-5</v>
      </c>
      <c r="BU83" s="150">
        <f t="shared" si="55"/>
        <v>8.9375000000000045E-5</v>
      </c>
      <c r="BV83" s="150">
        <f t="shared" si="56"/>
        <v>8.7199074074074175E-5</v>
      </c>
      <c r="BW83" s="150">
        <f t="shared" si="57"/>
        <v>8.7523148148148204E-5</v>
      </c>
      <c r="BX83" s="150">
        <f t="shared" si="58"/>
        <v>8.847222222222199E-5</v>
      </c>
      <c r="BY83" s="150">
        <f t="shared" si="59"/>
        <v>8.9247685185185263E-5</v>
      </c>
      <c r="BZ83" s="150">
        <f t="shared" si="60"/>
        <v>9.0787037037037225E-5</v>
      </c>
      <c r="CA83" s="150">
        <f t="shared" si="61"/>
        <v>9.156249999999963E-5</v>
      </c>
      <c r="CB83" s="150">
        <f t="shared" si="62"/>
        <v>9.3900462962963165E-5</v>
      </c>
    </row>
    <row r="84" spans="1:80">
      <c r="A84" s="15" t="s">
        <v>162</v>
      </c>
      <c r="B84" s="15">
        <v>2022</v>
      </c>
      <c r="C84" s="22">
        <v>44693</v>
      </c>
      <c r="D84" s="15" t="s">
        <v>66</v>
      </c>
      <c r="E84" s="15" t="s">
        <v>91</v>
      </c>
      <c r="F84" s="15">
        <v>1</v>
      </c>
      <c r="G84" s="15" t="s">
        <v>500</v>
      </c>
      <c r="H84" s="15" t="s">
        <v>511</v>
      </c>
      <c r="I84" s="15" t="s">
        <v>736</v>
      </c>
      <c r="J84" s="15" t="s">
        <v>738</v>
      </c>
      <c r="K84" s="16">
        <f>(C84-VLOOKUP(G84,Riders!$A$2:$C$1999,2,FALSE))/365</f>
        <v>18.786301369863015</v>
      </c>
      <c r="L84" s="16">
        <f>(C84-VLOOKUP(H84,Riders!$A$2:$C$1999,2,FALSE))/365</f>
        <v>22.712328767123289</v>
      </c>
      <c r="M84" s="16">
        <f>(C84-VLOOKUP(I84,Riders!$A$2:$C$1999,2,FALSE))/365</f>
        <v>27.646575342465752</v>
      </c>
      <c r="N84" s="16">
        <f>(C84-VLOOKUP(J84,Riders!$A$2:$C$1999,2,FALSE))/365</f>
        <v>17.895890410958906</v>
      </c>
      <c r="O84" s="15">
        <v>2</v>
      </c>
      <c r="P84" s="15" t="s">
        <v>33</v>
      </c>
      <c r="Q84" s="150">
        <v>1.5670138888888887E-4</v>
      </c>
      <c r="R84" s="150">
        <v>2.4812500000000003E-4</v>
      </c>
      <c r="S84" s="150">
        <v>3.3370370370370373E-4</v>
      </c>
      <c r="T84" s="150">
        <v>4.1681712962962961E-4</v>
      </c>
      <c r="U84" s="150">
        <v>5.01261574074074E-4</v>
      </c>
      <c r="V84" s="150">
        <v>5.8422453703703696E-4</v>
      </c>
      <c r="W84" s="150">
        <v>6.6658564814814825E-4</v>
      </c>
      <c r="X84" s="150">
        <v>7.5035879629629628E-4</v>
      </c>
      <c r="Y84" s="150">
        <v>8.327314814814815E-4</v>
      </c>
      <c r="Z84" s="150">
        <v>9.1563657407407403E-4</v>
      </c>
      <c r="AA84" s="150">
        <v>9.9888888888888879E-4</v>
      </c>
      <c r="AB84" s="150">
        <v>1.0840624999999997E-3</v>
      </c>
      <c r="AC84" s="150">
        <v>1.1672800925925928E-3</v>
      </c>
      <c r="AD84" s="150">
        <v>1.2506134259259259E-3</v>
      </c>
      <c r="AE84" s="150">
        <v>1.3358333333333332E-3</v>
      </c>
      <c r="AF84" s="150">
        <v>1.4220254629629628E-3</v>
      </c>
      <c r="AG84" s="150">
        <v>1.5090046296296295E-3</v>
      </c>
      <c r="AH84" s="150">
        <v>1.597951388888889E-3</v>
      </c>
      <c r="AI84" s="150">
        <v>1.6863541666666667E-3</v>
      </c>
      <c r="AJ84" s="150">
        <v>1.7759375E-3</v>
      </c>
      <c r="AK84" s="150">
        <v>1.8669444444444445E-3</v>
      </c>
      <c r="AL84" s="150">
        <v>1.954236111111111E-3</v>
      </c>
      <c r="AM84" s="150">
        <v>2.043171296296296E-3</v>
      </c>
      <c r="AN84" s="150">
        <v>2.1327546296296298E-3</v>
      </c>
      <c r="AO84" s="150">
        <v>2.2227662037037038E-3</v>
      </c>
      <c r="AP84" s="150">
        <v>2.3151736111111112E-3</v>
      </c>
      <c r="AQ84" s="150">
        <v>2.40474537037037E-3</v>
      </c>
      <c r="AR84" s="150">
        <v>2.4948032407407406E-3</v>
      </c>
      <c r="AS84" s="150">
        <v>2.5854745370370367E-3</v>
      </c>
      <c r="AT84" s="150">
        <v>2.6722685185185183E-3</v>
      </c>
      <c r="AU84" s="150">
        <v>2.7570023148148146E-3</v>
      </c>
      <c r="AV84" s="150">
        <v>2.8407407407407405E-3</v>
      </c>
      <c r="AW84" s="153">
        <f t="shared" si="32"/>
        <v>58.670143415906132</v>
      </c>
      <c r="AX84" s="150">
        <f t="shared" si="33"/>
        <v>9.142361111111116E-5</v>
      </c>
      <c r="AY84" s="150">
        <f t="shared" si="33"/>
        <v>8.5578703703703706E-5</v>
      </c>
      <c r="AZ84" s="150">
        <f t="shared" si="34"/>
        <v>8.3113425925925878E-5</v>
      </c>
      <c r="BA84" s="150">
        <f t="shared" si="35"/>
        <v>8.4444444444444389E-5</v>
      </c>
      <c r="BB84" s="150">
        <f t="shared" si="36"/>
        <v>8.296296296296296E-5</v>
      </c>
      <c r="BC84" s="150">
        <f t="shared" si="37"/>
        <v>8.2361111111111285E-5</v>
      </c>
      <c r="BD84" s="150">
        <f t="shared" si="38"/>
        <v>8.3773148148148032E-5</v>
      </c>
      <c r="BE84" s="150">
        <f t="shared" si="39"/>
        <v>8.2372685185185218E-5</v>
      </c>
      <c r="BF84" s="150">
        <f t="shared" si="40"/>
        <v>8.2905092592592535E-5</v>
      </c>
      <c r="BG84" s="150">
        <f t="shared" si="41"/>
        <v>8.3252314814814756E-5</v>
      </c>
      <c r="BH84" s="150">
        <f t="shared" si="42"/>
        <v>8.5173611111110954E-5</v>
      </c>
      <c r="BI84" s="150">
        <f t="shared" si="43"/>
        <v>8.3217592592593065E-5</v>
      </c>
      <c r="BJ84" s="150">
        <f t="shared" si="44"/>
        <v>8.3333333333333046E-5</v>
      </c>
      <c r="BK84" s="150">
        <f t="shared" si="45"/>
        <v>8.5219907407407336E-5</v>
      </c>
      <c r="BL84" s="150">
        <f t="shared" si="46"/>
        <v>8.6192129629629639E-5</v>
      </c>
      <c r="BM84" s="150">
        <f t="shared" si="47"/>
        <v>8.6979166666666628E-5</v>
      </c>
      <c r="BN84" s="150">
        <f t="shared" si="48"/>
        <v>8.8946759259259534E-5</v>
      </c>
      <c r="BO84" s="150">
        <f t="shared" si="49"/>
        <v>8.8402777777777742E-5</v>
      </c>
      <c r="BP84" s="150">
        <f t="shared" si="50"/>
        <v>8.9583333333333225E-5</v>
      </c>
      <c r="BQ84" s="150">
        <f t="shared" si="51"/>
        <v>9.1006944444444555E-5</v>
      </c>
      <c r="BR84" s="150">
        <f t="shared" si="52"/>
        <v>8.7291666666666507E-5</v>
      </c>
      <c r="BS84" s="150">
        <f t="shared" si="53"/>
        <v>8.8935185185184951E-5</v>
      </c>
      <c r="BT84" s="150">
        <f t="shared" si="54"/>
        <v>8.9583333333333875E-5</v>
      </c>
      <c r="BU84" s="150">
        <f t="shared" si="55"/>
        <v>9.0011574074073952E-5</v>
      </c>
      <c r="BV84" s="150">
        <f t="shared" si="56"/>
        <v>9.2407407407407369E-5</v>
      </c>
      <c r="BW84" s="150">
        <f t="shared" si="57"/>
        <v>8.9571759259258858E-5</v>
      </c>
      <c r="BX84" s="150">
        <f t="shared" si="58"/>
        <v>9.0057870370370552E-5</v>
      </c>
      <c r="BY84" s="150">
        <f t="shared" si="59"/>
        <v>9.067129629629616E-5</v>
      </c>
      <c r="BZ84" s="150">
        <f t="shared" si="60"/>
        <v>8.6793981481481531E-5</v>
      </c>
      <c r="CA84" s="150">
        <f t="shared" si="61"/>
        <v>8.4733796296296293E-5</v>
      </c>
      <c r="CB84" s="150">
        <f t="shared" si="62"/>
        <v>8.3738425925925907E-5</v>
      </c>
    </row>
    <row r="85" spans="1:80">
      <c r="A85" s="15" t="s">
        <v>162</v>
      </c>
      <c r="B85" s="15">
        <v>2022</v>
      </c>
      <c r="C85" s="22">
        <v>44693</v>
      </c>
      <c r="D85" s="15" t="s">
        <v>66</v>
      </c>
      <c r="E85" s="15" t="s">
        <v>91</v>
      </c>
      <c r="F85" s="15">
        <v>2</v>
      </c>
      <c r="G85" s="15" t="s">
        <v>668</v>
      </c>
      <c r="H85" s="15" t="s">
        <v>523</v>
      </c>
      <c r="I85" s="15" t="s">
        <v>670</v>
      </c>
      <c r="J85" s="15" t="s">
        <v>752</v>
      </c>
      <c r="K85" s="16">
        <f>(C85-VLOOKUP(G85,Riders!$A$2:$C$1999,2,FALSE))/365</f>
        <v>19.945205479452056</v>
      </c>
      <c r="L85" s="16">
        <f>(C85-VLOOKUP(H85,Riders!$A$2:$C$1999,2,FALSE))/365</f>
        <v>21.547945205479451</v>
      </c>
      <c r="M85" s="16">
        <f>(C85-VLOOKUP(I85,Riders!$A$2:$C$1999,2,FALSE))/365</f>
        <v>22.002739726027396</v>
      </c>
      <c r="N85" s="16">
        <f>(C85-VLOOKUP(J85,Riders!$A$2:$C$1999,2,FALSE))/365</f>
        <v>21.205479452054796</v>
      </c>
      <c r="O85" s="15">
        <v>2</v>
      </c>
      <c r="P85" s="15" t="s">
        <v>524</v>
      </c>
      <c r="Q85" s="150">
        <v>1.5456018518518518E-4</v>
      </c>
      <c r="R85" s="150">
        <v>2.4636574074074074E-4</v>
      </c>
      <c r="S85" s="150">
        <v>3.3212962962962965E-4</v>
      </c>
      <c r="T85" s="150">
        <v>4.1869212962962959E-4</v>
      </c>
      <c r="U85" s="150">
        <v>5.0494212962962971E-4</v>
      </c>
      <c r="V85" s="150">
        <v>5.9195601851851857E-4</v>
      </c>
      <c r="W85" s="150">
        <v>6.8163194444444445E-4</v>
      </c>
      <c r="X85" s="150">
        <v>7.6950231481481477E-4</v>
      </c>
      <c r="Y85" s="150">
        <v>8.566898148148149E-4</v>
      </c>
      <c r="Z85" s="150">
        <v>9.4576388888888878E-4</v>
      </c>
      <c r="AA85" s="150">
        <v>1.0329166666666666E-3</v>
      </c>
      <c r="AB85" s="150">
        <v>1.1224074074074075E-3</v>
      </c>
      <c r="AC85" s="150">
        <v>1.2108449074074072E-3</v>
      </c>
      <c r="AD85" s="150">
        <v>1.3020023148148149E-3</v>
      </c>
      <c r="AE85" s="150">
        <v>1.3945486111111112E-3</v>
      </c>
      <c r="AF85" s="150">
        <v>1.4897453703703704E-3</v>
      </c>
      <c r="AG85" s="150">
        <v>1.5833912037037038E-3</v>
      </c>
      <c r="AH85" s="150">
        <v>1.6711689814814812E-3</v>
      </c>
      <c r="AI85" s="150">
        <v>1.7613773148148148E-3</v>
      </c>
      <c r="AJ85" s="150">
        <v>1.8504513888888887E-3</v>
      </c>
      <c r="AK85" s="150">
        <v>1.9428009259259259E-3</v>
      </c>
      <c r="AL85" s="150">
        <v>2.0334143518518518E-3</v>
      </c>
      <c r="AM85" s="150">
        <v>2.1276620370370368E-3</v>
      </c>
      <c r="AN85" s="150">
        <v>2.2184606481481482E-3</v>
      </c>
      <c r="AO85" s="150">
        <v>2.3089930555555555E-3</v>
      </c>
      <c r="AP85" s="150">
        <v>2.3996064814814817E-3</v>
      </c>
      <c r="AQ85" s="150">
        <v>2.4934837962962962E-3</v>
      </c>
      <c r="AR85" s="150">
        <v>2.5884143518518517E-3</v>
      </c>
      <c r="AS85" s="150">
        <v>2.68619212962963E-3</v>
      </c>
      <c r="AT85" s="150">
        <v>2.7834374999999999E-3</v>
      </c>
      <c r="AU85" s="150">
        <v>2.876400462962963E-3</v>
      </c>
      <c r="AV85" s="150">
        <v>2.9679398148148143E-3</v>
      </c>
      <c r="AW85" s="153">
        <f t="shared" si="32"/>
        <v>56.155676012947012</v>
      </c>
      <c r="AX85" s="150">
        <f t="shared" si="33"/>
        <v>9.1805555555555558E-5</v>
      </c>
      <c r="AY85" s="150">
        <f t="shared" si="33"/>
        <v>8.5763888888888912E-5</v>
      </c>
      <c r="AZ85" s="150">
        <f t="shared" si="34"/>
        <v>8.6562499999999942E-5</v>
      </c>
      <c r="BA85" s="150">
        <f t="shared" si="35"/>
        <v>8.6250000000000118E-5</v>
      </c>
      <c r="BB85" s="150">
        <f t="shared" si="36"/>
        <v>8.7013888888888861E-5</v>
      </c>
      <c r="BC85" s="150">
        <f t="shared" si="37"/>
        <v>8.9675925925925882E-5</v>
      </c>
      <c r="BD85" s="150">
        <f t="shared" si="38"/>
        <v>8.7870370370370316E-5</v>
      </c>
      <c r="BE85" s="150">
        <f t="shared" si="39"/>
        <v>8.7187500000000134E-5</v>
      </c>
      <c r="BF85" s="150">
        <f t="shared" si="40"/>
        <v>8.9074074074073882E-5</v>
      </c>
      <c r="BG85" s="150">
        <f t="shared" si="41"/>
        <v>8.7152777777777793E-5</v>
      </c>
      <c r="BH85" s="150">
        <f t="shared" si="42"/>
        <v>8.9490740740740893E-5</v>
      </c>
      <c r="BI85" s="150">
        <f t="shared" si="43"/>
        <v>8.8437499999999758E-5</v>
      </c>
      <c r="BJ85" s="150">
        <f t="shared" si="44"/>
        <v>9.1157407407407636E-5</v>
      </c>
      <c r="BK85" s="150">
        <f t="shared" si="45"/>
        <v>9.25462962962963E-5</v>
      </c>
      <c r="BL85" s="150">
        <f t="shared" si="46"/>
        <v>9.519675925925928E-5</v>
      </c>
      <c r="BM85" s="150">
        <f t="shared" si="47"/>
        <v>9.3645833333333385E-5</v>
      </c>
      <c r="BN85" s="150">
        <f t="shared" si="48"/>
        <v>8.7777777777777333E-5</v>
      </c>
      <c r="BO85" s="150">
        <f t="shared" si="49"/>
        <v>9.0208333333333633E-5</v>
      </c>
      <c r="BP85" s="150">
        <f t="shared" si="50"/>
        <v>8.9074074074073882E-5</v>
      </c>
      <c r="BQ85" s="150">
        <f t="shared" si="51"/>
        <v>9.234953703703727E-5</v>
      </c>
      <c r="BR85" s="150">
        <f t="shared" si="52"/>
        <v>9.0613425925925844E-5</v>
      </c>
      <c r="BS85" s="150">
        <f t="shared" si="53"/>
        <v>9.4247685185185059E-5</v>
      </c>
      <c r="BT85" s="150">
        <f t="shared" si="54"/>
        <v>9.0798611111111375E-5</v>
      </c>
      <c r="BU85" s="150">
        <f t="shared" si="55"/>
        <v>9.0532407407407228E-5</v>
      </c>
      <c r="BV85" s="150">
        <f t="shared" si="56"/>
        <v>9.0613425925926278E-5</v>
      </c>
      <c r="BW85" s="150">
        <f t="shared" si="57"/>
        <v>9.3877314814814431E-5</v>
      </c>
      <c r="BX85" s="150">
        <f t="shared" si="58"/>
        <v>9.4930555555555567E-5</v>
      </c>
      <c r="BY85" s="150">
        <f t="shared" si="59"/>
        <v>9.7777777777778227E-5</v>
      </c>
      <c r="BZ85" s="150">
        <f t="shared" si="60"/>
        <v>9.7245370370369934E-5</v>
      </c>
      <c r="CA85" s="150">
        <f t="shared" si="61"/>
        <v>9.2962962962963094E-5</v>
      </c>
      <c r="CB85" s="150">
        <f t="shared" si="62"/>
        <v>9.153935185185133E-5</v>
      </c>
    </row>
    <row r="86" spans="1:80">
      <c r="A86" s="4" t="s">
        <v>162</v>
      </c>
      <c r="B86" s="4">
        <v>2022</v>
      </c>
      <c r="C86" s="5">
        <v>44693</v>
      </c>
      <c r="D86" s="4" t="s">
        <v>66</v>
      </c>
      <c r="E86" s="4" t="s">
        <v>64</v>
      </c>
      <c r="F86" s="4" t="s">
        <v>541</v>
      </c>
      <c r="G86" s="4" t="s">
        <v>734</v>
      </c>
      <c r="H86" s="4" t="s">
        <v>637</v>
      </c>
      <c r="I86" s="4" t="s">
        <v>489</v>
      </c>
      <c r="J86" s="4" t="s">
        <v>506</v>
      </c>
      <c r="K86" s="14">
        <f>(C86-VLOOKUP(G86,Riders!$A$2:$C$1999,2,FALSE))/365</f>
        <v>21.284931506849315</v>
      </c>
      <c r="L86" s="14">
        <f>(C86-VLOOKUP(H86,Riders!$A$2:$C$1999,2,FALSE))/365</f>
        <v>20.942465753424656</v>
      </c>
      <c r="M86" s="14">
        <f>(C86-VLOOKUP(I86,Riders!$A$2:$C$1999,2,FALSE))/365</f>
        <v>21.895890410958906</v>
      </c>
      <c r="N86" s="14">
        <f>(C86-VLOOKUP(J86,Riders!$A$2:$C$1999,2,FALSE))/365</f>
        <v>23.087671232876712</v>
      </c>
      <c r="O86" s="4">
        <v>1</v>
      </c>
      <c r="P86" s="4" t="s">
        <v>102</v>
      </c>
      <c r="Q86" s="150">
        <v>1.5403935185185185E-4</v>
      </c>
      <c r="R86" s="150">
        <v>2.4326388888888889E-4</v>
      </c>
      <c r="S86" s="150">
        <v>3.2678240740740741E-4</v>
      </c>
      <c r="T86" s="150">
        <v>4.0851851851851851E-4</v>
      </c>
      <c r="U86" s="150">
        <v>4.9002314814814818E-4</v>
      </c>
      <c r="V86" s="150">
        <v>5.7231481481481489E-4</v>
      </c>
      <c r="W86" s="150">
        <v>6.5394675925925917E-4</v>
      </c>
      <c r="X86" s="150">
        <v>7.3381944444444449E-4</v>
      </c>
      <c r="Y86" s="150">
        <v>8.1363425925925917E-4</v>
      </c>
      <c r="Z86" s="150">
        <v>8.9255787037037038E-4</v>
      </c>
      <c r="AA86" s="150">
        <v>9.7222222222222209E-4</v>
      </c>
      <c r="AB86" s="150">
        <v>1.0527430555555557E-3</v>
      </c>
      <c r="AC86" s="150">
        <v>1.1335416666666666E-3</v>
      </c>
      <c r="AD86" s="150">
        <v>1.2176504629629629E-3</v>
      </c>
      <c r="AE86" s="150">
        <v>1.2982060185185184E-3</v>
      </c>
      <c r="AF86" s="150">
        <v>1.3792476851851854E-3</v>
      </c>
      <c r="AG86" s="150">
        <v>1.4615162037037036E-3</v>
      </c>
      <c r="AH86" s="150">
        <v>1.5423148148148149E-3</v>
      </c>
      <c r="AI86" s="150">
        <v>1.6232986111111112E-3</v>
      </c>
      <c r="AJ86" s="150">
        <v>1.7185069444444444E-3</v>
      </c>
      <c r="AK86" s="150">
        <v>1.7879513888888891E-3</v>
      </c>
      <c r="AL86" s="150">
        <v>1.8704282407407409E-3</v>
      </c>
      <c r="AM86" s="150">
        <v>1.9535300925925922E-3</v>
      </c>
      <c r="AN86" s="150">
        <v>2.0361111111111109E-3</v>
      </c>
      <c r="AO86" s="150">
        <v>2.1208564814814814E-3</v>
      </c>
      <c r="AP86" s="150">
        <v>2.202997685185185E-3</v>
      </c>
      <c r="AQ86" s="150">
        <v>2.2856249999999999E-3</v>
      </c>
      <c r="AR86" s="150">
        <v>2.371354166666667E-3</v>
      </c>
      <c r="AS86" s="150">
        <v>2.4530439814814814E-3</v>
      </c>
      <c r="AT86" s="150">
        <v>2.5354976851851853E-3</v>
      </c>
      <c r="AU86" s="150">
        <v>2.6229282407407403E-3</v>
      </c>
      <c r="AV86" s="150">
        <v>2.7319675925925927E-3</v>
      </c>
      <c r="AW86" s="153">
        <f t="shared" si="32"/>
        <v>61.006092136145263</v>
      </c>
      <c r="AX86" s="150">
        <f t="shared" si="33"/>
        <v>8.9224537037037045E-5</v>
      </c>
      <c r="AY86" s="150">
        <f t="shared" si="33"/>
        <v>8.3518518518518523E-5</v>
      </c>
      <c r="AZ86" s="150">
        <f t="shared" si="34"/>
        <v>8.1736111111111094E-5</v>
      </c>
      <c r="BA86" s="150">
        <f t="shared" si="35"/>
        <v>8.1504629629629668E-5</v>
      </c>
      <c r="BB86" s="150">
        <f t="shared" si="36"/>
        <v>8.2291666666666711E-5</v>
      </c>
      <c r="BC86" s="150">
        <f t="shared" si="37"/>
        <v>8.1631944444444287E-5</v>
      </c>
      <c r="BD86" s="150">
        <f t="shared" si="38"/>
        <v>7.987268518518532E-5</v>
      </c>
      <c r="BE86" s="150">
        <f t="shared" si="39"/>
        <v>7.9814814814814679E-5</v>
      </c>
      <c r="BF86" s="150">
        <f t="shared" si="40"/>
        <v>7.8923611111111208E-5</v>
      </c>
      <c r="BG86" s="150">
        <f t="shared" si="41"/>
        <v>7.9664351851851706E-5</v>
      </c>
      <c r="BH86" s="150">
        <f t="shared" si="42"/>
        <v>8.0520833333333594E-5</v>
      </c>
      <c r="BI86" s="150">
        <f t="shared" si="43"/>
        <v>8.0798611111110915E-5</v>
      </c>
      <c r="BJ86" s="150">
        <f t="shared" si="44"/>
        <v>8.4108796296296319E-5</v>
      </c>
      <c r="BK86" s="150">
        <f t="shared" si="45"/>
        <v>8.0555555555555502E-5</v>
      </c>
      <c r="BL86" s="150">
        <f t="shared" si="46"/>
        <v>8.1041666666666979E-5</v>
      </c>
      <c r="BM86" s="150">
        <f t="shared" si="47"/>
        <v>8.2268518518518194E-5</v>
      </c>
      <c r="BN86" s="150">
        <f t="shared" si="48"/>
        <v>8.0798611111111349E-5</v>
      </c>
      <c r="BO86" s="150">
        <f t="shared" si="49"/>
        <v>8.0983796296296229E-5</v>
      </c>
      <c r="BP86" s="150">
        <f t="shared" si="50"/>
        <v>9.5208333333333213E-5</v>
      </c>
      <c r="BQ86" s="150">
        <f t="shared" si="51"/>
        <v>6.9444444444444675E-5</v>
      </c>
      <c r="BR86" s="150">
        <f t="shared" si="52"/>
        <v>8.2476851851851808E-5</v>
      </c>
      <c r="BS86" s="150">
        <f t="shared" si="53"/>
        <v>8.3101851851851349E-5</v>
      </c>
      <c r="BT86" s="150">
        <f t="shared" si="54"/>
        <v>8.2581018518518724E-5</v>
      </c>
      <c r="BU86" s="150">
        <f t="shared" si="55"/>
        <v>8.4745370370370443E-5</v>
      </c>
      <c r="BV86" s="150">
        <f t="shared" si="56"/>
        <v>8.214120370370363E-5</v>
      </c>
      <c r="BW86" s="150">
        <f t="shared" si="57"/>
        <v>8.2627314814814889E-5</v>
      </c>
      <c r="BX86" s="150">
        <f t="shared" si="58"/>
        <v>8.5729166666667113E-5</v>
      </c>
      <c r="BY86" s="150">
        <f t="shared" si="59"/>
        <v>8.1689814814814386E-5</v>
      </c>
      <c r="BZ86" s="150">
        <f t="shared" si="60"/>
        <v>8.2453703703703942E-5</v>
      </c>
      <c r="CA86" s="150">
        <f t="shared" si="61"/>
        <v>8.7430555555555005E-5</v>
      </c>
      <c r="CB86" s="150">
        <f t="shared" si="62"/>
        <v>1.0903935185185235E-4</v>
      </c>
    </row>
    <row r="87" spans="1:80">
      <c r="A87" s="4" t="s">
        <v>162</v>
      </c>
      <c r="B87" s="4">
        <v>2022</v>
      </c>
      <c r="C87" s="5">
        <v>44693</v>
      </c>
      <c r="D87" s="4" t="s">
        <v>66</v>
      </c>
      <c r="E87" s="4" t="s">
        <v>64</v>
      </c>
      <c r="F87" s="4" t="s">
        <v>541</v>
      </c>
      <c r="G87" s="4" t="s">
        <v>682</v>
      </c>
      <c r="H87" s="4" t="s">
        <v>744</v>
      </c>
      <c r="I87" s="4" t="s">
        <v>681</v>
      </c>
      <c r="J87" s="4" t="s">
        <v>644</v>
      </c>
      <c r="K87" s="14">
        <f>(C87-VLOOKUP(G87,Riders!$A$2:$C$1999,2,FALSE))/365</f>
        <v>25.816438356164383</v>
      </c>
      <c r="L87" s="14">
        <f>(C87-VLOOKUP(H87,Riders!$A$2:$C$1999,2,FALSE))/365</f>
        <v>24.564383561643837</v>
      </c>
      <c r="M87" s="14">
        <f>(C87-VLOOKUP(I87,Riders!$A$2:$C$1999,2,FALSE))/365</f>
        <v>24.904109589041095</v>
      </c>
      <c r="N87" s="14">
        <f>(C87-VLOOKUP(J87,Riders!$A$2:$C$1999,2,FALSE))/365</f>
        <v>21.117808219178084</v>
      </c>
      <c r="O87" s="4">
        <v>2</v>
      </c>
      <c r="P87" s="4" t="s">
        <v>25</v>
      </c>
      <c r="Q87" s="150">
        <v>1.5835648148148149E-4</v>
      </c>
      <c r="R87" s="150">
        <v>2.4827546296296295E-4</v>
      </c>
      <c r="S87" s="150">
        <v>3.3055555555555551E-4</v>
      </c>
      <c r="T87" s="150">
        <v>4.09988425925926E-4</v>
      </c>
      <c r="U87" s="150">
        <v>4.9054398148148145E-4</v>
      </c>
      <c r="V87" s="150">
        <v>5.7085648148148154E-4</v>
      </c>
      <c r="W87" s="150">
        <v>6.5145833333333332E-4</v>
      </c>
      <c r="X87" s="150">
        <v>7.3369212962962971E-4</v>
      </c>
      <c r="Y87" s="150">
        <v>8.1475694444444434E-4</v>
      </c>
      <c r="Z87" s="150">
        <v>8.9581018518518525E-4</v>
      </c>
      <c r="AA87" s="150">
        <v>9.7907407407407405E-4</v>
      </c>
      <c r="AB87" s="150">
        <v>1.060162037037037E-3</v>
      </c>
      <c r="AC87" s="150">
        <v>1.1408912037037036E-3</v>
      </c>
      <c r="AD87" s="150">
        <v>1.221689814814815E-3</v>
      </c>
      <c r="AE87" s="150">
        <v>1.3039351851851851E-3</v>
      </c>
      <c r="AF87" s="150">
        <v>1.3849421296296298E-3</v>
      </c>
      <c r="AG87" s="150">
        <v>1.4652662037037039E-3</v>
      </c>
      <c r="AH87" s="150">
        <v>1.5474652777777776E-3</v>
      </c>
      <c r="AI87" s="150">
        <v>1.6295138888888887E-3</v>
      </c>
      <c r="AJ87" s="150">
        <v>1.7140740740740742E-3</v>
      </c>
      <c r="AK87" s="150">
        <v>1.7993055555555557E-3</v>
      </c>
      <c r="AL87" s="150">
        <v>1.8832754629629631E-3</v>
      </c>
      <c r="AM87" s="150">
        <v>1.9689699074074076E-3</v>
      </c>
      <c r="AN87" s="150">
        <v>2.0551157407407406E-3</v>
      </c>
      <c r="AO87" s="150">
        <v>2.1435532407407406E-3</v>
      </c>
      <c r="AP87" s="150">
        <v>2.2355671296296294E-3</v>
      </c>
      <c r="AQ87" s="150">
        <v>2.324259259259259E-3</v>
      </c>
      <c r="AR87" s="150">
        <v>2.4197569444444444E-3</v>
      </c>
      <c r="AS87" s="150">
        <v>2.5210416666666667E-3</v>
      </c>
      <c r="AT87" s="150">
        <v>2.6200000000000004E-3</v>
      </c>
      <c r="AU87" s="150">
        <v>2.7163425925925927E-3</v>
      </c>
      <c r="AV87" s="150">
        <v>2.7421759259259257E-3</v>
      </c>
      <c r="AW87" s="153">
        <f t="shared" si="32"/>
        <v>60.77898397798451</v>
      </c>
      <c r="AX87" s="150">
        <f t="shared" si="33"/>
        <v>8.9918981481481458E-5</v>
      </c>
      <c r="AY87" s="150">
        <f t="shared" si="33"/>
        <v>8.2280092592592561E-5</v>
      </c>
      <c r="AZ87" s="150">
        <f t="shared" si="34"/>
        <v>7.9432870370370497E-5</v>
      </c>
      <c r="BA87" s="150">
        <f t="shared" si="35"/>
        <v>8.0555555555555448E-5</v>
      </c>
      <c r="BB87" s="150">
        <f t="shared" si="36"/>
        <v>8.0312500000000089E-5</v>
      </c>
      <c r="BC87" s="150">
        <f t="shared" si="37"/>
        <v>8.0601851851851776E-5</v>
      </c>
      <c r="BD87" s="150">
        <f t="shared" si="38"/>
        <v>8.2233796296296395E-5</v>
      </c>
      <c r="BE87" s="150">
        <f t="shared" si="39"/>
        <v>8.1064814814814628E-5</v>
      </c>
      <c r="BF87" s="150">
        <f t="shared" si="40"/>
        <v>8.1053240740740912E-5</v>
      </c>
      <c r="BG87" s="150">
        <f t="shared" si="41"/>
        <v>8.3263888888888797E-5</v>
      </c>
      <c r="BH87" s="150">
        <f t="shared" si="42"/>
        <v>8.1087962962962928E-5</v>
      </c>
      <c r="BI87" s="150">
        <f t="shared" si="43"/>
        <v>8.0729166666666666E-5</v>
      </c>
      <c r="BJ87" s="150">
        <f t="shared" si="44"/>
        <v>8.0798611111111349E-5</v>
      </c>
      <c r="BK87" s="150">
        <f t="shared" si="45"/>
        <v>8.2245370370370111E-5</v>
      </c>
      <c r="BL87" s="150">
        <f t="shared" si="46"/>
        <v>8.1006944444444746E-5</v>
      </c>
      <c r="BM87" s="150">
        <f t="shared" si="47"/>
        <v>8.0324074074074022E-5</v>
      </c>
      <c r="BN87" s="150">
        <f t="shared" si="48"/>
        <v>8.2199074074073728E-5</v>
      </c>
      <c r="BO87" s="150">
        <f t="shared" si="49"/>
        <v>8.2048611111111081E-5</v>
      </c>
      <c r="BP87" s="150">
        <f t="shared" si="50"/>
        <v>8.4560185185185563E-5</v>
      </c>
      <c r="BQ87" s="150">
        <f t="shared" si="51"/>
        <v>8.5231481481481486E-5</v>
      </c>
      <c r="BR87" s="150">
        <f t="shared" si="52"/>
        <v>8.3969907407407387E-5</v>
      </c>
      <c r="BS87" s="150">
        <f t="shared" si="53"/>
        <v>8.5694444444444446E-5</v>
      </c>
      <c r="BT87" s="150">
        <f t="shared" si="54"/>
        <v>8.614583333333304E-5</v>
      </c>
      <c r="BU87" s="150">
        <f t="shared" si="55"/>
        <v>8.8437499999999974E-5</v>
      </c>
      <c r="BV87" s="150">
        <f t="shared" si="56"/>
        <v>9.2013888888888874E-5</v>
      </c>
      <c r="BW87" s="150">
        <f t="shared" si="57"/>
        <v>8.8692129629629538E-5</v>
      </c>
      <c r="BX87" s="150">
        <f t="shared" si="58"/>
        <v>9.5497685185185442E-5</v>
      </c>
      <c r="BY87" s="150">
        <f t="shared" si="59"/>
        <v>1.0128472222222223E-4</v>
      </c>
      <c r="BZ87" s="150">
        <f t="shared" si="60"/>
        <v>9.895833333333371E-5</v>
      </c>
      <c r="CA87" s="150">
        <f t="shared" si="61"/>
        <v>9.6342592592592313E-5</v>
      </c>
      <c r="CB87" s="150">
        <f t="shared" si="62"/>
        <v>2.5833333333333004E-5</v>
      </c>
    </row>
    <row r="88" spans="1:80">
      <c r="A88" s="4" t="s">
        <v>162</v>
      </c>
      <c r="B88" s="4">
        <v>2022</v>
      </c>
      <c r="C88" s="5">
        <v>44693</v>
      </c>
      <c r="D88" s="4" t="s">
        <v>66</v>
      </c>
      <c r="E88" s="4" t="s">
        <v>64</v>
      </c>
      <c r="F88" s="4" t="s">
        <v>542</v>
      </c>
      <c r="G88" s="4" t="s">
        <v>510</v>
      </c>
      <c r="H88" s="4" t="s">
        <v>516</v>
      </c>
      <c r="I88" s="4" t="s">
        <v>513</v>
      </c>
      <c r="J88" s="4" t="s">
        <v>732</v>
      </c>
      <c r="K88" s="14">
        <f>(C88-VLOOKUP(G88,Riders!$A$2:$C$1999,2,FALSE))/365</f>
        <v>21.372602739726027</v>
      </c>
      <c r="L88" s="14">
        <f>(C88-VLOOKUP(H88,Riders!$A$2:$C$1999,2,FALSE))/365</f>
        <v>20.454794520547946</v>
      </c>
      <c r="M88" s="14">
        <f>(C88-VLOOKUP(I88,Riders!$A$2:$C$1999,2,FALSE))/365</f>
        <v>27.024657534246575</v>
      </c>
      <c r="N88" s="14">
        <f>(C88-VLOOKUP(J88,Riders!$A$2:$C$1999,2,FALSE))/365</f>
        <v>27.726027397260275</v>
      </c>
      <c r="O88" s="4">
        <v>3</v>
      </c>
      <c r="P88" s="4" t="s">
        <v>29</v>
      </c>
      <c r="Q88" s="150">
        <v>1.5625E-4</v>
      </c>
      <c r="R88" s="150">
        <v>2.4363425925925928E-4</v>
      </c>
      <c r="S88" s="150">
        <v>3.2601851851851851E-4</v>
      </c>
      <c r="T88" s="150">
        <v>4.0611111111111105E-4</v>
      </c>
      <c r="U88" s="150">
        <v>4.8751157407407407E-4</v>
      </c>
      <c r="V88" s="150">
        <v>5.6878472222222226E-4</v>
      </c>
      <c r="W88" s="150">
        <v>6.5090277777777781E-4</v>
      </c>
      <c r="X88" s="150">
        <v>7.3394675925925927E-4</v>
      </c>
      <c r="Y88" s="150">
        <v>8.1834490740740739E-4</v>
      </c>
      <c r="Z88" s="150">
        <v>8.9994212962962955E-4</v>
      </c>
      <c r="AA88" s="150">
        <v>9.8175925925925926E-4</v>
      </c>
      <c r="AB88" s="150">
        <v>1.0641203703703704E-3</v>
      </c>
      <c r="AC88" s="150">
        <v>1.1471412037037038E-3</v>
      </c>
      <c r="AD88" s="150">
        <v>1.2282060185185184E-3</v>
      </c>
      <c r="AE88" s="150">
        <v>1.3086458333333333E-3</v>
      </c>
      <c r="AF88" s="150">
        <v>1.389826388888889E-3</v>
      </c>
      <c r="AG88" s="150">
        <v>1.4721180555555555E-3</v>
      </c>
      <c r="AH88" s="150">
        <v>1.5528472222222222E-3</v>
      </c>
      <c r="AI88" s="150">
        <v>1.6333333333333332E-3</v>
      </c>
      <c r="AJ88" s="150">
        <v>1.7135185185185185E-3</v>
      </c>
      <c r="AK88" s="150">
        <v>1.7961921296296296E-3</v>
      </c>
      <c r="AL88" s="150">
        <v>1.8801157407407406E-3</v>
      </c>
      <c r="AM88" s="150">
        <v>1.9662499999999997E-3</v>
      </c>
      <c r="AN88" s="150">
        <v>2.0486342592592592E-3</v>
      </c>
      <c r="AO88" s="150">
        <v>2.1303587962962964E-3</v>
      </c>
      <c r="AP88" s="150">
        <v>2.2122453703703705E-3</v>
      </c>
      <c r="AQ88" s="150">
        <v>2.2952546296296293E-3</v>
      </c>
      <c r="AR88" s="150">
        <v>2.3761458333333334E-3</v>
      </c>
      <c r="AS88" s="150">
        <v>2.4572222222222222E-3</v>
      </c>
      <c r="AT88" s="150">
        <v>2.5390162037037035E-3</v>
      </c>
      <c r="AU88" s="150">
        <v>2.6218749999999996E-3</v>
      </c>
      <c r="AV88" s="150">
        <v>2.706226851851852E-3</v>
      </c>
      <c r="AW88" s="153">
        <f t="shared" si="32"/>
        <v>61.586362042272192</v>
      </c>
      <c r="AX88" s="150">
        <f t="shared" si="33"/>
        <v>8.7384259259259273E-5</v>
      </c>
      <c r="AY88" s="150">
        <f t="shared" si="33"/>
        <v>8.2384259259259232E-5</v>
      </c>
      <c r="AZ88" s="150">
        <f t="shared" si="34"/>
        <v>8.0092592592592542E-5</v>
      </c>
      <c r="BA88" s="150">
        <f t="shared" si="35"/>
        <v>8.1400462962963023E-5</v>
      </c>
      <c r="BB88" s="150">
        <f t="shared" si="36"/>
        <v>8.1273148148148188E-5</v>
      </c>
      <c r="BC88" s="150">
        <f t="shared" si="37"/>
        <v>8.2118055555555547E-5</v>
      </c>
      <c r="BD88" s="150">
        <f t="shared" si="38"/>
        <v>8.3043981481481467E-5</v>
      </c>
      <c r="BE88" s="150">
        <f t="shared" si="39"/>
        <v>8.4398148148148115E-5</v>
      </c>
      <c r="BF88" s="150">
        <f t="shared" si="40"/>
        <v>8.1597222222222162E-5</v>
      </c>
      <c r="BG88" s="150">
        <f t="shared" si="41"/>
        <v>8.1817129629629709E-5</v>
      </c>
      <c r="BH88" s="150">
        <f t="shared" si="42"/>
        <v>8.2361111111111177E-5</v>
      </c>
      <c r="BI88" s="150">
        <f t="shared" si="43"/>
        <v>8.3020833333333384E-5</v>
      </c>
      <c r="BJ88" s="150">
        <f t="shared" si="44"/>
        <v>8.1064814814814628E-5</v>
      </c>
      <c r="BK88" s="150">
        <f t="shared" si="45"/>
        <v>8.043981481481487E-5</v>
      </c>
      <c r="BL88" s="150">
        <f t="shared" si="46"/>
        <v>8.1180555555555693E-5</v>
      </c>
      <c r="BM88" s="150">
        <f t="shared" si="47"/>
        <v>8.2291666666666494E-5</v>
      </c>
      <c r="BN88" s="150">
        <f t="shared" si="48"/>
        <v>8.0729166666666666E-5</v>
      </c>
      <c r="BO88" s="150">
        <f t="shared" si="49"/>
        <v>8.0486111111111036E-5</v>
      </c>
      <c r="BP88" s="150">
        <f t="shared" si="50"/>
        <v>8.0185185185185307E-5</v>
      </c>
      <c r="BQ88" s="150">
        <f t="shared" si="51"/>
        <v>8.2673611111111055E-5</v>
      </c>
      <c r="BR88" s="150">
        <f t="shared" si="52"/>
        <v>8.3923611111111004E-5</v>
      </c>
      <c r="BS88" s="150">
        <f t="shared" si="53"/>
        <v>8.6134259259259107E-5</v>
      </c>
      <c r="BT88" s="150">
        <f t="shared" si="54"/>
        <v>8.2384259259259476E-5</v>
      </c>
      <c r="BU88" s="150">
        <f t="shared" si="55"/>
        <v>8.1724537037037269E-5</v>
      </c>
      <c r="BV88" s="150">
        <f t="shared" si="56"/>
        <v>8.1886574074074066E-5</v>
      </c>
      <c r="BW88" s="150">
        <f t="shared" si="57"/>
        <v>8.30092592592588E-5</v>
      </c>
      <c r="BX88" s="150">
        <f t="shared" si="58"/>
        <v>8.0891203703704114E-5</v>
      </c>
      <c r="BY88" s="150">
        <f t="shared" si="59"/>
        <v>8.1076388888888778E-5</v>
      </c>
      <c r="BZ88" s="150">
        <f t="shared" si="60"/>
        <v>8.1793981481481301E-5</v>
      </c>
      <c r="CA88" s="150">
        <f t="shared" si="61"/>
        <v>8.2858796296296153E-5</v>
      </c>
      <c r="CB88" s="150">
        <f t="shared" si="62"/>
        <v>8.4351851851852382E-5</v>
      </c>
    </row>
    <row r="89" spans="1:80">
      <c r="A89" s="4" t="s">
        <v>162</v>
      </c>
      <c r="B89" s="4">
        <v>2022</v>
      </c>
      <c r="C89" s="5">
        <v>44693</v>
      </c>
      <c r="D89" s="4" t="s">
        <v>66</v>
      </c>
      <c r="E89" s="4" t="s">
        <v>64</v>
      </c>
      <c r="F89" s="4" t="s">
        <v>542</v>
      </c>
      <c r="G89" s="4" t="s">
        <v>748</v>
      </c>
      <c r="H89" s="4" t="s">
        <v>746</v>
      </c>
      <c r="I89" s="4" t="s">
        <v>749</v>
      </c>
      <c r="J89" s="4" t="s">
        <v>34</v>
      </c>
      <c r="K89" s="14">
        <f>(C89-VLOOKUP(G89,Riders!$A$2:$C$1999,2,FALSE))/365</f>
        <v>22.238356164383561</v>
      </c>
      <c r="L89" s="14">
        <f>(C89-VLOOKUP(H89,Riders!$A$2:$C$1999,2,FALSE))/365</f>
        <v>26.728767123287671</v>
      </c>
      <c r="M89" s="14">
        <f>(C89-VLOOKUP(I89,Riders!$A$2:$C$1999,2,FALSE))/365</f>
        <v>29.758904109589039</v>
      </c>
      <c r="N89" s="14">
        <f>(C89-VLOOKUP(J89,Riders!$A$2:$C$1999,2,FALSE))/365</f>
        <v>26.052054794520547</v>
      </c>
      <c r="O89" s="4">
        <v>4</v>
      </c>
      <c r="P89" s="4" t="s">
        <v>35</v>
      </c>
      <c r="Q89" s="150">
        <v>1.5540509259259259E-4</v>
      </c>
      <c r="R89" s="150">
        <v>2.4520833333333334E-4</v>
      </c>
      <c r="S89" s="150">
        <v>3.2961805555555549E-4</v>
      </c>
      <c r="T89" s="150">
        <v>4.1179398148148146E-4</v>
      </c>
      <c r="U89" s="150">
        <v>4.9483796296296298E-4</v>
      </c>
      <c r="V89" s="150">
        <v>5.7582175925925921E-4</v>
      </c>
      <c r="W89" s="150">
        <v>6.5741898148148148E-4</v>
      </c>
      <c r="X89" s="150">
        <v>7.3879629629629631E-4</v>
      </c>
      <c r="Y89" s="150">
        <v>8.220254629629631E-4</v>
      </c>
      <c r="Z89" s="150">
        <v>9.036574074074076E-4</v>
      </c>
      <c r="AA89" s="150">
        <v>9.8449074074074086E-4</v>
      </c>
      <c r="AB89" s="150">
        <v>1.0655324074074074E-3</v>
      </c>
      <c r="AC89" s="150">
        <v>1.1475578703703704E-3</v>
      </c>
      <c r="AD89" s="150">
        <v>1.2287962962962964E-3</v>
      </c>
      <c r="AE89" s="150">
        <v>1.3106249999999999E-3</v>
      </c>
      <c r="AF89" s="150">
        <v>1.3926504629629629E-3</v>
      </c>
      <c r="AG89" s="150">
        <v>1.4748495370370369E-3</v>
      </c>
      <c r="AH89" s="150">
        <v>1.5588078703703701E-3</v>
      </c>
      <c r="AI89" s="150">
        <v>1.6411111111111112E-3</v>
      </c>
      <c r="AJ89" s="150">
        <v>1.7233680555555555E-3</v>
      </c>
      <c r="AK89" s="150">
        <v>1.8056828703703705E-3</v>
      </c>
      <c r="AL89" s="150">
        <v>1.8898495370370371E-3</v>
      </c>
      <c r="AM89" s="150">
        <v>1.9724537037037041E-3</v>
      </c>
      <c r="AN89" s="150">
        <v>2.0578935185185184E-3</v>
      </c>
      <c r="AO89" s="150">
        <v>2.1408333333333336E-3</v>
      </c>
      <c r="AP89" s="150">
        <v>2.2232523148148146E-3</v>
      </c>
      <c r="AQ89" s="150">
        <v>2.3073726851851853E-3</v>
      </c>
      <c r="AR89" s="150">
        <v>2.3892361111111111E-3</v>
      </c>
      <c r="AS89" s="150">
        <v>2.4712962962962965E-3</v>
      </c>
      <c r="AT89" s="150">
        <v>2.553888888888889E-3</v>
      </c>
      <c r="AU89" s="150">
        <v>2.6368402777777779E-3</v>
      </c>
      <c r="AV89" s="150">
        <v>2.7215972222222225E-3</v>
      </c>
      <c r="AW89" s="153">
        <f t="shared" si="32"/>
        <v>61.238549667015384</v>
      </c>
      <c r="AX89" s="150">
        <f t="shared" si="33"/>
        <v>8.9803240740740745E-5</v>
      </c>
      <c r="AY89" s="150">
        <f t="shared" si="33"/>
        <v>8.4409722222222156E-5</v>
      </c>
      <c r="AZ89" s="150">
        <f t="shared" si="34"/>
        <v>8.2175925925925971E-5</v>
      </c>
      <c r="BA89" s="150">
        <f t="shared" si="35"/>
        <v>8.3043981481481521E-5</v>
      </c>
      <c r="BB89" s="150">
        <f t="shared" si="36"/>
        <v>8.0983796296296229E-5</v>
      </c>
      <c r="BC89" s="150">
        <f t="shared" si="37"/>
        <v>8.1597222222222271E-5</v>
      </c>
      <c r="BD89" s="150">
        <f t="shared" si="38"/>
        <v>8.1377314814814832E-5</v>
      </c>
      <c r="BE89" s="150">
        <f t="shared" si="39"/>
        <v>8.3229166666666781E-5</v>
      </c>
      <c r="BF89" s="150">
        <f t="shared" si="40"/>
        <v>8.1631944444444503E-5</v>
      </c>
      <c r="BG89" s="150">
        <f t="shared" si="41"/>
        <v>8.0833333333333256E-5</v>
      </c>
      <c r="BH89" s="150">
        <f t="shared" si="42"/>
        <v>8.1041666666666545E-5</v>
      </c>
      <c r="BI89" s="150">
        <f t="shared" si="43"/>
        <v>8.2025462962962998E-5</v>
      </c>
      <c r="BJ89" s="150">
        <f t="shared" si="44"/>
        <v>8.1238425925926009E-5</v>
      </c>
      <c r="BK89" s="150">
        <f t="shared" si="45"/>
        <v>8.1828703703703534E-5</v>
      </c>
      <c r="BL89" s="150">
        <f t="shared" si="46"/>
        <v>8.2025462962962998E-5</v>
      </c>
      <c r="BM89" s="150">
        <f t="shared" si="47"/>
        <v>8.2199074074073945E-5</v>
      </c>
      <c r="BN89" s="150">
        <f t="shared" si="48"/>
        <v>8.3958333333333237E-5</v>
      </c>
      <c r="BO89" s="150">
        <f t="shared" si="49"/>
        <v>8.2303240740741078E-5</v>
      </c>
      <c r="BP89" s="150">
        <f t="shared" si="50"/>
        <v>8.2256944444444261E-5</v>
      </c>
      <c r="BQ89" s="150">
        <f t="shared" si="51"/>
        <v>8.2314814814815011E-5</v>
      </c>
      <c r="BR89" s="150">
        <f t="shared" si="52"/>
        <v>8.4166666666666634E-5</v>
      </c>
      <c r="BS89" s="150">
        <f t="shared" si="53"/>
        <v>8.2604166666667023E-5</v>
      </c>
      <c r="BT89" s="150">
        <f t="shared" si="54"/>
        <v>8.5439814814814233E-5</v>
      </c>
      <c r="BU89" s="150">
        <f t="shared" si="55"/>
        <v>8.2939814814815202E-5</v>
      </c>
      <c r="BV89" s="150">
        <f t="shared" si="56"/>
        <v>8.2418981481481059E-5</v>
      </c>
      <c r="BW89" s="150">
        <f t="shared" si="57"/>
        <v>8.4120370370370685E-5</v>
      </c>
      <c r="BX89" s="150">
        <f t="shared" si="58"/>
        <v>8.1863425925925767E-5</v>
      </c>
      <c r="BY89" s="150">
        <f t="shared" si="59"/>
        <v>8.2060185185185448E-5</v>
      </c>
      <c r="BZ89" s="150">
        <f t="shared" si="60"/>
        <v>8.259259259259244E-5</v>
      </c>
      <c r="CA89" s="150">
        <f t="shared" si="61"/>
        <v>8.2951388888888918E-5</v>
      </c>
      <c r="CB89" s="150">
        <f t="shared" si="62"/>
        <v>8.4756944444444593E-5</v>
      </c>
    </row>
    <row r="90" spans="1:80">
      <c r="A90" s="1" t="s">
        <v>65</v>
      </c>
      <c r="B90" s="1">
        <v>2022</v>
      </c>
      <c r="C90" s="2">
        <v>44672</v>
      </c>
      <c r="D90" s="1" t="s">
        <v>66</v>
      </c>
      <c r="E90" s="1" t="s">
        <v>21</v>
      </c>
      <c r="F90" s="1" t="s">
        <v>21</v>
      </c>
      <c r="G90" s="1" t="s">
        <v>689</v>
      </c>
      <c r="H90" s="1" t="s">
        <v>590</v>
      </c>
      <c r="I90" s="1" t="s">
        <v>501</v>
      </c>
      <c r="J90" s="1" t="s">
        <v>69</v>
      </c>
      <c r="K90" s="1"/>
      <c r="L90" s="1"/>
      <c r="M90" s="1"/>
      <c r="N90" s="1"/>
      <c r="O90" s="1">
        <v>1</v>
      </c>
      <c r="P90" s="1" t="s">
        <v>25</v>
      </c>
      <c r="Q90" s="150">
        <v>1.5401620370370371E-4</v>
      </c>
      <c r="R90" s="150">
        <v>2.4363425925925928E-4</v>
      </c>
      <c r="S90" s="150">
        <v>3.2688657407407406E-4</v>
      </c>
      <c r="T90" s="150">
        <v>4.0817129629629629E-4</v>
      </c>
      <c r="U90" s="150">
        <v>4.9061342592592592E-4</v>
      </c>
      <c r="V90" s="150">
        <v>5.7249999999999998E-4</v>
      </c>
      <c r="W90" s="150">
        <v>6.5415509259259257E-4</v>
      </c>
      <c r="X90" s="150">
        <v>7.3604166666666664E-4</v>
      </c>
      <c r="Y90" s="150">
        <v>8.1902777777777779E-4</v>
      </c>
      <c r="Z90" s="150">
        <v>9.0027777777777773E-4</v>
      </c>
      <c r="AA90" s="150">
        <v>9.8054398148148154E-4</v>
      </c>
      <c r="AB90" s="150">
        <v>1.0605555555555557E-3</v>
      </c>
      <c r="AC90" s="150">
        <v>1.1415740740740741E-3</v>
      </c>
      <c r="AD90" s="150">
        <v>1.2219675925925926E-3</v>
      </c>
      <c r="AE90" s="150">
        <v>1.3021180555555555E-3</v>
      </c>
      <c r="AF90" s="150">
        <v>1.3827199074074074E-3</v>
      </c>
      <c r="AG90" s="150">
        <v>1.4646990740740742E-3</v>
      </c>
      <c r="AH90" s="150">
        <v>1.545023148148148E-3</v>
      </c>
      <c r="AI90" s="150">
        <v>1.6272569444444442E-3</v>
      </c>
      <c r="AJ90" s="150">
        <v>1.7078703703703702E-3</v>
      </c>
      <c r="AK90" s="150">
        <v>1.7881944444444447E-3</v>
      </c>
      <c r="AL90" s="150">
        <v>1.8703587962962962E-3</v>
      </c>
      <c r="AM90" s="150">
        <v>1.9514930555555555E-3</v>
      </c>
      <c r="AN90" s="150">
        <v>2.0332754629629629E-3</v>
      </c>
      <c r="AO90" s="150">
        <v>2.1154745370370368E-3</v>
      </c>
      <c r="AP90" s="150">
        <v>2.1996412037037037E-3</v>
      </c>
      <c r="AQ90" s="150">
        <v>2.281261574074074E-3</v>
      </c>
      <c r="AR90" s="150">
        <v>2.3625462962962962E-3</v>
      </c>
      <c r="AS90" s="150">
        <v>2.4436342592592591E-3</v>
      </c>
      <c r="AT90" s="150">
        <v>2.5242708333333332E-3</v>
      </c>
      <c r="AU90" s="150">
        <v>2.6057870370370371E-3</v>
      </c>
      <c r="AV90" s="150">
        <v>2.6895717592592596E-3</v>
      </c>
      <c r="AW90" s="153">
        <f t="shared" si="32"/>
        <v>61.967733745304002</v>
      </c>
      <c r="AX90" s="150">
        <f t="shared" si="33"/>
        <v>8.9618055555555566E-5</v>
      </c>
      <c r="AY90" s="150">
        <f t="shared" si="33"/>
        <v>8.3252314814814783E-5</v>
      </c>
      <c r="AZ90" s="150">
        <f t="shared" si="34"/>
        <v>8.1284722222222229E-5</v>
      </c>
      <c r="BA90" s="150">
        <f t="shared" si="35"/>
        <v>8.244212962962963E-5</v>
      </c>
      <c r="BB90" s="150">
        <f t="shared" si="36"/>
        <v>8.1886574074074066E-5</v>
      </c>
      <c r="BC90" s="150">
        <f t="shared" si="37"/>
        <v>8.1655092592592586E-5</v>
      </c>
      <c r="BD90" s="150">
        <f t="shared" si="38"/>
        <v>8.1886574074074066E-5</v>
      </c>
      <c r="BE90" s="150">
        <f t="shared" si="39"/>
        <v>8.2986111111111151E-5</v>
      </c>
      <c r="BF90" s="150">
        <f t="shared" si="40"/>
        <v>8.1249999999999942E-5</v>
      </c>
      <c r="BG90" s="150">
        <f t="shared" si="41"/>
        <v>8.0266203703703814E-5</v>
      </c>
      <c r="BH90" s="150">
        <f t="shared" si="42"/>
        <v>8.0011574074074143E-5</v>
      </c>
      <c r="BI90" s="150">
        <f t="shared" si="43"/>
        <v>8.1018518518518462E-5</v>
      </c>
      <c r="BJ90" s="150">
        <f t="shared" si="44"/>
        <v>8.0393518518518487E-5</v>
      </c>
      <c r="BK90" s="150">
        <f t="shared" si="45"/>
        <v>8.0150462962962857E-5</v>
      </c>
      <c r="BL90" s="150">
        <f t="shared" si="46"/>
        <v>8.0601851851851885E-5</v>
      </c>
      <c r="BM90" s="150">
        <f t="shared" si="47"/>
        <v>8.1979166666666832E-5</v>
      </c>
      <c r="BN90" s="150">
        <f t="shared" si="48"/>
        <v>8.0324074074073805E-5</v>
      </c>
      <c r="BO90" s="150">
        <f t="shared" si="49"/>
        <v>8.2233796296296178E-5</v>
      </c>
      <c r="BP90" s="150">
        <f t="shared" si="50"/>
        <v>8.0613425925926034E-5</v>
      </c>
      <c r="BQ90" s="150">
        <f t="shared" si="51"/>
        <v>8.0324074074074455E-5</v>
      </c>
      <c r="BR90" s="150">
        <f t="shared" si="52"/>
        <v>8.2164351851851496E-5</v>
      </c>
      <c r="BS90" s="150">
        <f t="shared" si="53"/>
        <v>8.113425925925931E-5</v>
      </c>
      <c r="BT90" s="150">
        <f t="shared" si="54"/>
        <v>8.1782407407407368E-5</v>
      </c>
      <c r="BU90" s="150">
        <f t="shared" si="55"/>
        <v>8.2199074074073945E-5</v>
      </c>
      <c r="BV90" s="150">
        <f t="shared" si="56"/>
        <v>8.4166666666666851E-5</v>
      </c>
      <c r="BW90" s="150">
        <f t="shared" si="57"/>
        <v>8.1620370370370354E-5</v>
      </c>
      <c r="BX90" s="150">
        <f t="shared" si="58"/>
        <v>8.1284722222222175E-5</v>
      </c>
      <c r="BY90" s="150">
        <f t="shared" si="59"/>
        <v>8.1087962962962928E-5</v>
      </c>
      <c r="BZ90" s="150">
        <f t="shared" si="60"/>
        <v>8.0636574074074117E-5</v>
      </c>
      <c r="CA90" s="150">
        <f t="shared" si="61"/>
        <v>8.1516203703703872E-5</v>
      </c>
      <c r="CB90" s="150">
        <f t="shared" si="62"/>
        <v>8.3784722222222507E-5</v>
      </c>
    </row>
    <row r="91" spans="1:80">
      <c r="A91" s="1" t="s">
        <v>65</v>
      </c>
      <c r="B91" s="1">
        <v>2022</v>
      </c>
      <c r="C91" s="2">
        <v>44672</v>
      </c>
      <c r="D91" s="1" t="s">
        <v>66</v>
      </c>
      <c r="E91" s="1" t="s">
        <v>21</v>
      </c>
      <c r="F91" s="1" t="s">
        <v>21</v>
      </c>
      <c r="G91" s="1" t="s">
        <v>483</v>
      </c>
      <c r="H91" s="1" t="s">
        <v>645</v>
      </c>
      <c r="I91" s="1" t="s">
        <v>655</v>
      </c>
      <c r="J91" s="1" t="s">
        <v>676</v>
      </c>
      <c r="K91" s="1"/>
      <c r="L91" s="1"/>
      <c r="M91" s="1"/>
      <c r="N91" s="1"/>
      <c r="O91" s="1">
        <v>2</v>
      </c>
      <c r="P91" s="1" t="s">
        <v>484</v>
      </c>
      <c r="Q91" s="150">
        <v>1.5292824074074072E-4</v>
      </c>
      <c r="R91" s="150">
        <v>2.4372685185185185E-4</v>
      </c>
      <c r="S91" s="150">
        <v>3.2701388888888889E-4</v>
      </c>
      <c r="T91" s="150">
        <v>4.0688657407407405E-4</v>
      </c>
      <c r="U91" s="150">
        <v>4.8833333333333335E-4</v>
      </c>
      <c r="V91" s="150">
        <v>5.6986111111111115E-4</v>
      </c>
      <c r="W91" s="150">
        <v>6.4994212962962965E-4</v>
      </c>
      <c r="X91" s="150">
        <v>7.3238425925925934E-4</v>
      </c>
      <c r="Y91" s="150">
        <v>8.1160879629629628E-4</v>
      </c>
      <c r="Z91" s="150">
        <v>8.9615740740740747E-4</v>
      </c>
      <c r="AA91" s="150">
        <v>9.7665509259259255E-4</v>
      </c>
      <c r="AB91" s="150">
        <v>1.0569328703703704E-3</v>
      </c>
      <c r="AC91" s="150">
        <v>1.1371296296296296E-3</v>
      </c>
      <c r="AD91" s="150">
        <v>1.2203587962962962E-3</v>
      </c>
      <c r="AE91" s="150">
        <v>1.3014351851851852E-3</v>
      </c>
      <c r="AF91" s="150">
        <v>1.3833333333333334E-3</v>
      </c>
      <c r="AG91" s="150">
        <v>1.4639467592592595E-3</v>
      </c>
      <c r="AH91" s="150">
        <v>1.5474189814814814E-3</v>
      </c>
      <c r="AI91" s="150">
        <v>1.6312037037037035E-3</v>
      </c>
      <c r="AJ91" s="150">
        <v>1.7136921296296295E-3</v>
      </c>
      <c r="AK91" s="150">
        <v>1.795289351851852E-3</v>
      </c>
      <c r="AL91" s="150">
        <v>1.8786805555555553E-3</v>
      </c>
      <c r="AM91" s="150">
        <v>1.9606018518518518E-3</v>
      </c>
      <c r="AN91" s="150">
        <v>2.044247685185185E-3</v>
      </c>
      <c r="AO91" s="150">
        <v>2.1295254629629628E-3</v>
      </c>
      <c r="AP91" s="150">
        <v>2.2129166666666664E-3</v>
      </c>
      <c r="AQ91" s="150">
        <v>2.2966898148148148E-3</v>
      </c>
      <c r="AR91" s="150">
        <v>2.3767939814814815E-3</v>
      </c>
      <c r="AS91" s="150">
        <v>2.4569560185185185E-3</v>
      </c>
      <c r="AT91" s="150">
        <v>2.5356712962962963E-3</v>
      </c>
      <c r="AU91" s="150">
        <v>2.6138425925925925E-3</v>
      </c>
      <c r="AV91" s="150">
        <v>2.6936805555555555E-3</v>
      </c>
      <c r="AW91" s="153">
        <f t="shared" si="32"/>
        <v>61.87321147748073</v>
      </c>
      <c r="AX91" s="150">
        <f t="shared" si="33"/>
        <v>9.0798611111111131E-5</v>
      </c>
      <c r="AY91" s="150">
        <f t="shared" si="33"/>
        <v>8.3287037037037043E-5</v>
      </c>
      <c r="AZ91" s="150">
        <f t="shared" si="34"/>
        <v>7.9872685185185157E-5</v>
      </c>
      <c r="BA91" s="150">
        <f t="shared" si="35"/>
        <v>8.1446759259259298E-5</v>
      </c>
      <c r="BB91" s="150">
        <f t="shared" si="36"/>
        <v>8.1527777777777805E-5</v>
      </c>
      <c r="BC91" s="150">
        <f t="shared" si="37"/>
        <v>8.00810185185185E-5</v>
      </c>
      <c r="BD91" s="150">
        <f t="shared" si="38"/>
        <v>8.2442129629629684E-5</v>
      </c>
      <c r="BE91" s="150">
        <f t="shared" si="39"/>
        <v>7.9224537037036937E-5</v>
      </c>
      <c r="BF91" s="150">
        <f t="shared" si="40"/>
        <v>8.4548611111111196E-5</v>
      </c>
      <c r="BG91" s="150">
        <f t="shared" si="41"/>
        <v>8.0497685185185078E-5</v>
      </c>
      <c r="BH91" s="150">
        <f t="shared" si="42"/>
        <v>8.0277777777777856E-5</v>
      </c>
      <c r="BI91" s="150">
        <f t="shared" si="43"/>
        <v>8.019675925925924E-5</v>
      </c>
      <c r="BJ91" s="150">
        <f t="shared" si="44"/>
        <v>8.3229166666666564E-5</v>
      </c>
      <c r="BK91" s="150">
        <f t="shared" si="45"/>
        <v>8.1076388888888995E-5</v>
      </c>
      <c r="BL91" s="150">
        <f t="shared" si="46"/>
        <v>8.1898148148148216E-5</v>
      </c>
      <c r="BM91" s="150">
        <f t="shared" si="47"/>
        <v>8.0613425925926034E-5</v>
      </c>
      <c r="BN91" s="150">
        <f t="shared" si="48"/>
        <v>8.3472222222221977E-5</v>
      </c>
      <c r="BO91" s="150">
        <f t="shared" si="49"/>
        <v>8.3784722222222073E-5</v>
      </c>
      <c r="BP91" s="150">
        <f t="shared" si="50"/>
        <v>8.2488425925925958E-5</v>
      </c>
      <c r="BQ91" s="150">
        <f t="shared" si="51"/>
        <v>8.1597222222222487E-5</v>
      </c>
      <c r="BR91" s="150">
        <f t="shared" si="52"/>
        <v>8.3391203703703362E-5</v>
      </c>
      <c r="BS91" s="150">
        <f t="shared" si="53"/>
        <v>8.1921296296296516E-5</v>
      </c>
      <c r="BT91" s="150">
        <f t="shared" si="54"/>
        <v>8.3645833333333142E-5</v>
      </c>
      <c r="BU91" s="150">
        <f t="shared" si="55"/>
        <v>8.5277777777777869E-5</v>
      </c>
      <c r="BV91" s="150">
        <f t="shared" si="56"/>
        <v>8.3391203703703579E-5</v>
      </c>
      <c r="BW91" s="150">
        <f t="shared" si="57"/>
        <v>8.3773148148148357E-5</v>
      </c>
      <c r="BX91" s="150">
        <f t="shared" si="58"/>
        <v>8.0104166666666692E-5</v>
      </c>
      <c r="BY91" s="150">
        <f t="shared" si="59"/>
        <v>8.0162037037037007E-5</v>
      </c>
      <c r="BZ91" s="150">
        <f t="shared" si="60"/>
        <v>7.8715277777777811E-5</v>
      </c>
      <c r="CA91" s="150">
        <f t="shared" si="61"/>
        <v>7.8171296296296235E-5</v>
      </c>
      <c r="CB91" s="150">
        <f t="shared" si="62"/>
        <v>7.9837962962962979E-5</v>
      </c>
    </row>
    <row r="92" spans="1:80">
      <c r="A92" s="1" t="s">
        <v>65</v>
      </c>
      <c r="B92" s="1">
        <v>2022</v>
      </c>
      <c r="C92" s="2">
        <v>44672</v>
      </c>
      <c r="D92" s="1" t="s">
        <v>66</v>
      </c>
      <c r="E92" s="1" t="s">
        <v>21</v>
      </c>
      <c r="F92" s="1" t="s">
        <v>21</v>
      </c>
      <c r="G92" s="1" t="s">
        <v>585</v>
      </c>
      <c r="H92" s="1" t="s">
        <v>80</v>
      </c>
      <c r="I92" s="1" t="s">
        <v>507</v>
      </c>
      <c r="J92" s="1" t="s">
        <v>793</v>
      </c>
      <c r="K92" s="1"/>
      <c r="L92" s="1"/>
      <c r="M92" s="1"/>
      <c r="N92" s="1"/>
      <c r="O92" s="1">
        <v>3</v>
      </c>
      <c r="P92" s="1" t="s">
        <v>27</v>
      </c>
      <c r="Q92" s="150">
        <v>1.5868055555555554E-4</v>
      </c>
      <c r="R92" s="150">
        <v>2.4886574074074074E-4</v>
      </c>
      <c r="S92" s="150">
        <v>3.3207175925925922E-4</v>
      </c>
      <c r="T92" s="150">
        <v>4.1293981481481477E-4</v>
      </c>
      <c r="U92" s="150">
        <v>4.9402777777777769E-4</v>
      </c>
      <c r="V92" s="150">
        <v>5.7513888888888892E-4</v>
      </c>
      <c r="W92" s="150">
        <v>6.5688657407407406E-4</v>
      </c>
      <c r="X92" s="150">
        <v>7.3923611111111108E-4</v>
      </c>
      <c r="Y92" s="150">
        <v>8.2243055555555552E-4</v>
      </c>
      <c r="Z92" s="150">
        <v>9.0509259259259243E-4</v>
      </c>
      <c r="AA92" s="150">
        <v>9.8769675925925913E-4</v>
      </c>
      <c r="AB92" s="150">
        <v>1.0699421296296295E-3</v>
      </c>
      <c r="AC92" s="150">
        <v>1.1540740740740741E-3</v>
      </c>
      <c r="AD92" s="150">
        <v>1.2362268518518519E-3</v>
      </c>
      <c r="AE92" s="150">
        <v>1.3175347222222223E-3</v>
      </c>
      <c r="AF92" s="150">
        <v>1.398888888888889E-3</v>
      </c>
      <c r="AG92" s="150">
        <v>1.4803587962962965E-3</v>
      </c>
      <c r="AH92" s="150">
        <v>1.5633217592592593E-3</v>
      </c>
      <c r="AI92" s="150">
        <v>1.6438194444444443E-3</v>
      </c>
      <c r="AJ92" s="150">
        <v>1.723229166666667E-3</v>
      </c>
      <c r="AK92" s="150">
        <v>1.8049189814814813E-3</v>
      </c>
      <c r="AL92" s="150">
        <v>1.8853356481481481E-3</v>
      </c>
      <c r="AM92" s="150">
        <v>1.9662152777777777E-3</v>
      </c>
      <c r="AN92" s="150">
        <v>2.0473263888888889E-3</v>
      </c>
      <c r="AO92" s="150">
        <v>2.1294560185185184E-3</v>
      </c>
      <c r="AP92" s="150">
        <v>2.2112037037037039E-3</v>
      </c>
      <c r="AQ92" s="150">
        <v>2.2949074074074074E-3</v>
      </c>
      <c r="AR92" s="150">
        <v>2.3764004629629634E-3</v>
      </c>
      <c r="AS92" s="150">
        <v>2.4577893518518516E-3</v>
      </c>
      <c r="AT92" s="150">
        <v>2.5388078703703705E-3</v>
      </c>
      <c r="AU92" s="150">
        <v>2.6200578703703702E-3</v>
      </c>
      <c r="AV92" s="150">
        <v>2.7013541666666666E-3</v>
      </c>
      <c r="AW92" s="153">
        <f t="shared" si="32"/>
        <v>61.697451124050438</v>
      </c>
      <c r="AX92" s="150">
        <f t="shared" si="33"/>
        <v>9.0185185185185198E-5</v>
      </c>
      <c r="AY92" s="150">
        <f t="shared" si="33"/>
        <v>8.3206018518518481E-5</v>
      </c>
      <c r="AZ92" s="150">
        <f t="shared" si="34"/>
        <v>8.0868055555555543E-5</v>
      </c>
      <c r="BA92" s="150">
        <f t="shared" si="35"/>
        <v>8.1087962962962928E-5</v>
      </c>
      <c r="BB92" s="150">
        <f t="shared" si="36"/>
        <v>8.1111111111111227E-5</v>
      </c>
      <c r="BC92" s="150">
        <f t="shared" si="37"/>
        <v>8.1747685185185135E-5</v>
      </c>
      <c r="BD92" s="150">
        <f t="shared" si="38"/>
        <v>8.2349537037037027E-5</v>
      </c>
      <c r="BE92" s="150">
        <f t="shared" si="39"/>
        <v>8.319444444444444E-5</v>
      </c>
      <c r="BF92" s="150">
        <f t="shared" si="40"/>
        <v>8.2662037037036906E-5</v>
      </c>
      <c r="BG92" s="150">
        <f t="shared" si="41"/>
        <v>8.2604166666666698E-5</v>
      </c>
      <c r="BH92" s="150">
        <f t="shared" si="42"/>
        <v>8.2245370370370328E-5</v>
      </c>
      <c r="BI92" s="150">
        <f t="shared" si="43"/>
        <v>8.4131944444444618E-5</v>
      </c>
      <c r="BJ92" s="150">
        <f t="shared" si="44"/>
        <v>8.2152777777777779E-5</v>
      </c>
      <c r="BK92" s="150">
        <f t="shared" si="45"/>
        <v>8.1307870370370475E-5</v>
      </c>
      <c r="BL92" s="150">
        <f t="shared" si="46"/>
        <v>8.1354166666666641E-5</v>
      </c>
      <c r="BM92" s="150">
        <f t="shared" si="47"/>
        <v>8.1469907407407489E-5</v>
      </c>
      <c r="BN92" s="150">
        <f t="shared" si="48"/>
        <v>8.2962962962962851E-5</v>
      </c>
      <c r="BO92" s="150">
        <f t="shared" si="49"/>
        <v>8.0497685185184969E-5</v>
      </c>
      <c r="BP92" s="150">
        <f t="shared" si="50"/>
        <v>7.9409722222222685E-5</v>
      </c>
      <c r="BQ92" s="150">
        <f t="shared" si="51"/>
        <v>8.1689814814814386E-5</v>
      </c>
      <c r="BR92" s="150">
        <f t="shared" si="52"/>
        <v>8.0416666666666787E-5</v>
      </c>
      <c r="BS92" s="150">
        <f t="shared" si="53"/>
        <v>8.0879629629629531E-5</v>
      </c>
      <c r="BT92" s="150">
        <f t="shared" si="54"/>
        <v>8.1111111111111227E-5</v>
      </c>
      <c r="BU92" s="150">
        <f t="shared" si="55"/>
        <v>8.212962962962948E-5</v>
      </c>
      <c r="BV92" s="150">
        <f t="shared" si="56"/>
        <v>8.1747685185185569E-5</v>
      </c>
      <c r="BW92" s="150">
        <f t="shared" si="57"/>
        <v>8.3703703703703457E-5</v>
      </c>
      <c r="BX92" s="150">
        <f t="shared" si="58"/>
        <v>8.1493055555556006E-5</v>
      </c>
      <c r="BY92" s="150">
        <f t="shared" si="59"/>
        <v>8.1388888888888223E-5</v>
      </c>
      <c r="BZ92" s="150">
        <f t="shared" si="60"/>
        <v>8.1018518518518896E-5</v>
      </c>
      <c r="CA92" s="150">
        <f t="shared" si="61"/>
        <v>8.1249999999999725E-5</v>
      </c>
      <c r="CB92" s="150">
        <f t="shared" si="62"/>
        <v>8.1296296296296325E-5</v>
      </c>
    </row>
    <row r="93" spans="1:80">
      <c r="A93" s="1" t="s">
        <v>65</v>
      </c>
      <c r="B93" s="1">
        <v>2022</v>
      </c>
      <c r="C93" s="2">
        <v>44672</v>
      </c>
      <c r="D93" s="1" t="s">
        <v>66</v>
      </c>
      <c r="E93" s="1" t="s">
        <v>21</v>
      </c>
      <c r="F93" s="1" t="s">
        <v>21</v>
      </c>
      <c r="G93" s="1" t="s">
        <v>475</v>
      </c>
      <c r="H93" s="1" t="s">
        <v>587</v>
      </c>
      <c r="I93" s="1" t="s">
        <v>648</v>
      </c>
      <c r="J93" s="1" t="s">
        <v>780</v>
      </c>
      <c r="K93" s="1"/>
      <c r="L93" s="1"/>
      <c r="M93" s="1"/>
      <c r="N93" s="1"/>
      <c r="O93" s="1">
        <v>4</v>
      </c>
      <c r="P93" s="1" t="s">
        <v>113</v>
      </c>
      <c r="Q93" s="150">
        <v>1.5232638888888888E-4</v>
      </c>
      <c r="R93" s="150">
        <v>2.4143518518518522E-4</v>
      </c>
      <c r="S93" s="150">
        <v>3.2512731481481482E-4</v>
      </c>
      <c r="T93" s="150">
        <v>4.0650462962962965E-4</v>
      </c>
      <c r="U93" s="150">
        <v>4.8738425925925924E-4</v>
      </c>
      <c r="V93" s="150">
        <v>5.682175925925926E-4</v>
      </c>
      <c r="W93" s="150">
        <v>6.4915509259259267E-4</v>
      </c>
      <c r="X93" s="150">
        <v>7.3210648148148148E-4</v>
      </c>
      <c r="Y93" s="150">
        <v>8.135069444444445E-4</v>
      </c>
      <c r="Z93" s="150">
        <v>8.9535879629629633E-4</v>
      </c>
      <c r="AA93" s="150">
        <v>9.7681712962962956E-4</v>
      </c>
      <c r="AB93" s="150">
        <v>1.0593402777777778E-3</v>
      </c>
      <c r="AC93" s="150">
        <v>1.1400462962962963E-3</v>
      </c>
      <c r="AD93" s="150">
        <v>1.2204050925925926E-3</v>
      </c>
      <c r="AE93" s="150">
        <v>1.3008449074074072E-3</v>
      </c>
      <c r="AF93" s="150">
        <v>1.3828819444444446E-3</v>
      </c>
      <c r="AG93" s="150">
        <v>1.4650231481481482E-3</v>
      </c>
      <c r="AH93" s="150">
        <v>1.5481828703703701E-3</v>
      </c>
      <c r="AI93" s="150">
        <v>1.6333217592592591E-3</v>
      </c>
      <c r="AJ93" s="150">
        <v>1.7155671296296296E-3</v>
      </c>
      <c r="AK93" s="150">
        <v>1.7967939814814815E-3</v>
      </c>
      <c r="AL93" s="150">
        <v>1.877013888888889E-3</v>
      </c>
      <c r="AM93" s="150">
        <v>1.9574305555555556E-3</v>
      </c>
      <c r="AN93" s="150">
        <v>2.0394791666666664E-3</v>
      </c>
      <c r="AO93" s="150">
        <v>2.1198842592592593E-3</v>
      </c>
      <c r="AP93" s="150">
        <v>2.2007870370370371E-3</v>
      </c>
      <c r="AQ93" s="150">
        <v>2.2821180555555555E-3</v>
      </c>
      <c r="AR93" s="150">
        <v>2.3656481481481484E-3</v>
      </c>
      <c r="AS93" s="150">
        <v>2.4491319444444443E-3</v>
      </c>
      <c r="AT93" s="150">
        <v>2.5352199074074075E-3</v>
      </c>
      <c r="AU93" s="150">
        <v>2.6238078703703705E-3</v>
      </c>
      <c r="AV93" s="150">
        <v>2.7162499999999999E-3</v>
      </c>
      <c r="AW93" s="153">
        <f t="shared" si="32"/>
        <v>61.359104157079308</v>
      </c>
      <c r="AX93" s="150">
        <f t="shared" si="33"/>
        <v>8.9108796296296332E-5</v>
      </c>
      <c r="AY93" s="150">
        <f t="shared" si="33"/>
        <v>8.3692129629629606E-5</v>
      </c>
      <c r="AZ93" s="150">
        <f t="shared" si="34"/>
        <v>8.1377314814814832E-5</v>
      </c>
      <c r="BA93" s="150">
        <f t="shared" si="35"/>
        <v>8.0879629629629585E-5</v>
      </c>
      <c r="BB93" s="150">
        <f t="shared" si="36"/>
        <v>8.0833333333333365E-5</v>
      </c>
      <c r="BC93" s="150">
        <f t="shared" si="37"/>
        <v>8.0937500000000063E-5</v>
      </c>
      <c r="BD93" s="150">
        <f t="shared" si="38"/>
        <v>8.295138888888881E-5</v>
      </c>
      <c r="BE93" s="150">
        <f t="shared" si="39"/>
        <v>8.1400462962963023E-5</v>
      </c>
      <c r="BF93" s="150">
        <f t="shared" si="40"/>
        <v>8.1851851851851834E-5</v>
      </c>
      <c r="BG93" s="150">
        <f t="shared" si="41"/>
        <v>8.1458333333333231E-5</v>
      </c>
      <c r="BH93" s="150">
        <f t="shared" si="42"/>
        <v>8.2523148148148191E-5</v>
      </c>
      <c r="BI93" s="150">
        <f t="shared" si="43"/>
        <v>8.0706018518518583E-5</v>
      </c>
      <c r="BJ93" s="150">
        <f t="shared" si="44"/>
        <v>8.0358796296296255E-5</v>
      </c>
      <c r="BK93" s="150">
        <f t="shared" si="45"/>
        <v>8.0439814814814653E-5</v>
      </c>
      <c r="BL93" s="150">
        <f t="shared" si="46"/>
        <v>8.2037037037037365E-5</v>
      </c>
      <c r="BM93" s="150">
        <f t="shared" si="47"/>
        <v>8.214120370370363E-5</v>
      </c>
      <c r="BN93" s="150">
        <f t="shared" si="48"/>
        <v>8.3159722222221882E-5</v>
      </c>
      <c r="BO93" s="150">
        <f t="shared" si="49"/>
        <v>8.5138888888888938E-5</v>
      </c>
      <c r="BP93" s="150">
        <f t="shared" si="50"/>
        <v>8.2245370370370545E-5</v>
      </c>
      <c r="BQ93" s="150">
        <f t="shared" si="51"/>
        <v>8.1226851851851859E-5</v>
      </c>
      <c r="BR93" s="150">
        <f t="shared" si="52"/>
        <v>8.021990740740754E-5</v>
      </c>
      <c r="BS93" s="150">
        <f t="shared" si="53"/>
        <v>8.041666666666657E-5</v>
      </c>
      <c r="BT93" s="150">
        <f t="shared" si="54"/>
        <v>8.2048611111110864E-5</v>
      </c>
      <c r="BU93" s="150">
        <f t="shared" si="55"/>
        <v>8.0405092592592854E-5</v>
      </c>
      <c r="BV93" s="150">
        <f t="shared" si="56"/>
        <v>8.090277777777783E-5</v>
      </c>
      <c r="BW93" s="150">
        <f t="shared" si="57"/>
        <v>8.1331018518518341E-5</v>
      </c>
      <c r="BX93" s="150">
        <f t="shared" si="58"/>
        <v>8.3530092592592944E-5</v>
      </c>
      <c r="BY93" s="150">
        <f t="shared" si="59"/>
        <v>8.348379629629591E-5</v>
      </c>
      <c r="BZ93" s="150">
        <f t="shared" si="60"/>
        <v>8.6087962962963158E-5</v>
      </c>
      <c r="CA93" s="150">
        <f t="shared" si="61"/>
        <v>8.8587962962963056E-5</v>
      </c>
      <c r="CB93" s="150">
        <f t="shared" si="62"/>
        <v>9.2442129629629385E-5</v>
      </c>
    </row>
    <row r="94" spans="1:80">
      <c r="A94" s="1" t="s">
        <v>65</v>
      </c>
      <c r="B94" s="1">
        <v>2022</v>
      </c>
      <c r="C94" s="2">
        <v>44672</v>
      </c>
      <c r="D94" s="1" t="s">
        <v>66</v>
      </c>
      <c r="E94" s="1" t="s">
        <v>21</v>
      </c>
      <c r="F94" s="1" t="s">
        <v>21</v>
      </c>
      <c r="G94" s="1" t="s">
        <v>598</v>
      </c>
      <c r="H94" s="1" t="s">
        <v>677</v>
      </c>
      <c r="I94" s="1" t="s">
        <v>510</v>
      </c>
      <c r="J94" s="1" t="s">
        <v>516</v>
      </c>
      <c r="K94" s="1"/>
      <c r="L94" s="1"/>
      <c r="M94" s="1"/>
      <c r="N94" s="1"/>
      <c r="O94" s="1">
        <v>5</v>
      </c>
      <c r="P94" s="1" t="s">
        <v>29</v>
      </c>
      <c r="Q94" s="150">
        <v>1.5833333333333332E-4</v>
      </c>
      <c r="R94" s="150">
        <v>2.4821759259259263E-4</v>
      </c>
      <c r="S94" s="150">
        <v>3.3167824074074073E-4</v>
      </c>
      <c r="T94" s="150">
        <v>4.1244212962962963E-4</v>
      </c>
      <c r="U94" s="150">
        <v>4.9464120370370374E-4</v>
      </c>
      <c r="V94" s="150">
        <v>5.7657407407407408E-4</v>
      </c>
      <c r="W94" s="150">
        <v>6.6077546296296294E-4</v>
      </c>
      <c r="X94" s="150">
        <v>7.4190972222222225E-4</v>
      </c>
      <c r="Y94" s="150">
        <v>8.2605324074074059E-4</v>
      </c>
      <c r="Z94" s="150">
        <v>9.0761574074074063E-4</v>
      </c>
      <c r="AA94" s="150">
        <v>9.894791666666665E-4</v>
      </c>
      <c r="AB94" s="150">
        <v>1.0716782407407409E-3</v>
      </c>
      <c r="AC94" s="150">
        <v>1.1553703703703704E-3</v>
      </c>
      <c r="AD94" s="150">
        <v>1.2381134259259259E-3</v>
      </c>
      <c r="AE94" s="150">
        <v>1.317777777777778E-3</v>
      </c>
      <c r="AF94" s="150">
        <v>1.3985648148148145E-3</v>
      </c>
      <c r="AG94" s="150">
        <v>1.4820833333333333E-3</v>
      </c>
      <c r="AH94" s="150">
        <v>1.5766782407407407E-3</v>
      </c>
      <c r="AI94" s="150">
        <v>1.6462037037037038E-3</v>
      </c>
      <c r="AJ94" s="150">
        <v>1.7275347222222221E-3</v>
      </c>
      <c r="AK94" s="150">
        <v>1.809953703703704E-3</v>
      </c>
      <c r="AL94" s="150">
        <v>1.8925810185185185E-3</v>
      </c>
      <c r="AM94" s="150">
        <v>1.9753935185185183E-3</v>
      </c>
      <c r="AN94" s="150">
        <v>2.0595254629629631E-3</v>
      </c>
      <c r="AO94" s="150">
        <v>2.143298611111111E-3</v>
      </c>
      <c r="AP94" s="150">
        <v>2.225289351851852E-3</v>
      </c>
      <c r="AQ94" s="150">
        <v>2.3076273148148149E-3</v>
      </c>
      <c r="AR94" s="150">
        <v>2.3923842592592595E-3</v>
      </c>
      <c r="AS94" s="150">
        <v>2.4732175925925924E-3</v>
      </c>
      <c r="AT94" s="150">
        <v>2.5561574074074076E-3</v>
      </c>
      <c r="AU94" s="150">
        <v>2.6390972222222219E-3</v>
      </c>
      <c r="AV94" s="150">
        <v>2.7226157407407407E-3</v>
      </c>
      <c r="AW94" s="153">
        <f t="shared" si="32"/>
        <v>61.215640596172321</v>
      </c>
      <c r="AX94" s="150">
        <f t="shared" si="33"/>
        <v>8.9884259259259306E-5</v>
      </c>
      <c r="AY94" s="150">
        <f t="shared" si="33"/>
        <v>8.3460648148148099E-5</v>
      </c>
      <c r="AZ94" s="150">
        <f t="shared" si="34"/>
        <v>8.0763888888888899E-5</v>
      </c>
      <c r="BA94" s="150">
        <f t="shared" si="35"/>
        <v>8.2199074074074108E-5</v>
      </c>
      <c r="BB94" s="150">
        <f t="shared" si="36"/>
        <v>8.1932870370370341E-5</v>
      </c>
      <c r="BC94" s="150">
        <f t="shared" si="37"/>
        <v>8.4201388888888867E-5</v>
      </c>
      <c r="BD94" s="150">
        <f t="shared" si="38"/>
        <v>8.113425925925931E-5</v>
      </c>
      <c r="BE94" s="150">
        <f t="shared" si="39"/>
        <v>8.4143518518518335E-5</v>
      </c>
      <c r="BF94" s="150">
        <f t="shared" si="40"/>
        <v>8.1562500000000038E-5</v>
      </c>
      <c r="BG94" s="150">
        <f t="shared" si="41"/>
        <v>8.1863425925925875E-5</v>
      </c>
      <c r="BH94" s="150">
        <f t="shared" si="42"/>
        <v>8.2199074074074379E-5</v>
      </c>
      <c r="BI94" s="150">
        <f t="shared" si="43"/>
        <v>8.3692129629629524E-5</v>
      </c>
      <c r="BJ94" s="150">
        <f t="shared" si="44"/>
        <v>8.2743055555555521E-5</v>
      </c>
      <c r="BK94" s="150">
        <f t="shared" si="45"/>
        <v>7.9664351851852031E-5</v>
      </c>
      <c r="BL94" s="150">
        <f t="shared" si="46"/>
        <v>8.0787037037036548E-5</v>
      </c>
      <c r="BM94" s="150">
        <f t="shared" si="47"/>
        <v>8.3518518518518794E-5</v>
      </c>
      <c r="BN94" s="150">
        <f t="shared" si="48"/>
        <v>9.4594907407407388E-5</v>
      </c>
      <c r="BO94" s="150">
        <f t="shared" si="49"/>
        <v>6.9525462962963074E-5</v>
      </c>
      <c r="BP94" s="150">
        <f t="shared" si="50"/>
        <v>8.1331018518518341E-5</v>
      </c>
      <c r="BQ94" s="150">
        <f t="shared" si="51"/>
        <v>8.2418981481481926E-5</v>
      </c>
      <c r="BR94" s="150">
        <f t="shared" si="52"/>
        <v>8.2627314814814456E-5</v>
      </c>
      <c r="BS94" s="150">
        <f t="shared" si="53"/>
        <v>8.281249999999977E-5</v>
      </c>
      <c r="BT94" s="150">
        <f t="shared" si="54"/>
        <v>8.4131944444444835E-5</v>
      </c>
      <c r="BU94" s="150">
        <f t="shared" si="55"/>
        <v>8.3773148148147923E-5</v>
      </c>
      <c r="BV94" s="150">
        <f t="shared" si="56"/>
        <v>8.1990740740740982E-5</v>
      </c>
      <c r="BW94" s="150">
        <f t="shared" si="57"/>
        <v>8.2337962962962877E-5</v>
      </c>
      <c r="BX94" s="150">
        <f t="shared" si="58"/>
        <v>8.4756944444444593E-5</v>
      </c>
      <c r="BY94" s="150">
        <f t="shared" si="59"/>
        <v>8.0833333333332931E-5</v>
      </c>
      <c r="BZ94" s="150">
        <f t="shared" si="60"/>
        <v>8.2939814814815202E-5</v>
      </c>
      <c r="CA94" s="150">
        <f t="shared" si="61"/>
        <v>8.2939814814814335E-5</v>
      </c>
      <c r="CB94" s="150">
        <f t="shared" si="62"/>
        <v>8.3518518518518794E-5</v>
      </c>
    </row>
    <row r="95" spans="1:80">
      <c r="A95" s="1" t="s">
        <v>65</v>
      </c>
      <c r="B95" s="1">
        <v>2022</v>
      </c>
      <c r="C95" s="2">
        <v>44672</v>
      </c>
      <c r="D95" s="1" t="s">
        <v>66</v>
      </c>
      <c r="E95" s="1" t="s">
        <v>21</v>
      </c>
      <c r="F95" s="1" t="s">
        <v>21</v>
      </c>
      <c r="G95" s="1" t="s">
        <v>493</v>
      </c>
      <c r="H95" s="1" t="s">
        <v>660</v>
      </c>
      <c r="I95" s="1" t="s">
        <v>595</v>
      </c>
      <c r="J95" s="1" t="s">
        <v>596</v>
      </c>
      <c r="K95" s="1"/>
      <c r="L95" s="1"/>
      <c r="M95" s="1"/>
      <c r="N95" s="1"/>
      <c r="O95" s="1">
        <v>6</v>
      </c>
      <c r="P95" s="1" t="s">
        <v>31</v>
      </c>
      <c r="Q95" s="150">
        <v>1.5648148148148148E-4</v>
      </c>
      <c r="R95" s="150">
        <v>2.6107638888888887E-4</v>
      </c>
      <c r="S95" s="150">
        <v>3.3090277777777778E-4</v>
      </c>
      <c r="T95" s="150">
        <v>4.1187499999999997E-4</v>
      </c>
      <c r="U95" s="150">
        <v>4.9603009259259251E-4</v>
      </c>
      <c r="V95" s="150">
        <v>5.7837962962962964E-4</v>
      </c>
      <c r="W95" s="150">
        <v>6.6262731481481478E-4</v>
      </c>
      <c r="X95" s="150">
        <v>7.4671296296296291E-4</v>
      </c>
      <c r="Y95" s="150">
        <v>8.3009259259259267E-4</v>
      </c>
      <c r="Z95" s="150">
        <v>9.1400462962962963E-4</v>
      </c>
      <c r="AA95" s="150">
        <v>9.9980324074074056E-4</v>
      </c>
      <c r="AB95" s="150">
        <v>1.0834606481481481E-3</v>
      </c>
      <c r="AC95" s="150">
        <v>1.1654976851851852E-3</v>
      </c>
      <c r="AD95" s="150">
        <v>1.2447106481481482E-3</v>
      </c>
      <c r="AE95" s="150">
        <v>1.3304513888888888E-3</v>
      </c>
      <c r="AF95" s="150">
        <v>1.4099768518518517E-3</v>
      </c>
      <c r="AG95" s="150">
        <v>1.4925231481481482E-3</v>
      </c>
      <c r="AH95" s="150">
        <v>1.5749537037037041E-3</v>
      </c>
      <c r="AI95" s="150">
        <v>1.6594212962962962E-3</v>
      </c>
      <c r="AJ95" s="150">
        <v>1.7425925925925925E-3</v>
      </c>
      <c r="AK95" s="150">
        <v>1.8279050925925926E-3</v>
      </c>
      <c r="AL95" s="150">
        <v>1.9075231481481484E-3</v>
      </c>
      <c r="AM95" s="150">
        <v>1.9943518518518518E-3</v>
      </c>
      <c r="AN95" s="150">
        <v>2.078009259259259E-3</v>
      </c>
      <c r="AO95" s="150">
        <v>2.1626041666666664E-3</v>
      </c>
      <c r="AP95" s="150">
        <v>2.2501620370370371E-3</v>
      </c>
      <c r="AQ95" s="150">
        <v>2.3316782407407409E-3</v>
      </c>
      <c r="AR95" s="150">
        <v>2.4167013888888888E-3</v>
      </c>
      <c r="AS95" s="150">
        <v>2.4973263888888888E-3</v>
      </c>
      <c r="AT95" s="150">
        <v>2.5812499999999998E-3</v>
      </c>
      <c r="AU95" s="150">
        <v>2.6623379629629631E-3</v>
      </c>
      <c r="AV95" s="150">
        <v>2.7467013888888888E-3</v>
      </c>
      <c r="AW95" s="153">
        <f t="shared" si="32"/>
        <v>60.678844573667909</v>
      </c>
      <c r="AX95" s="150">
        <f t="shared" si="33"/>
        <v>1.0459490740740739E-4</v>
      </c>
      <c r="AY95" s="150">
        <f t="shared" si="33"/>
        <v>6.9826388888888911E-5</v>
      </c>
      <c r="AZ95" s="150">
        <f t="shared" si="34"/>
        <v>8.0972222222222188E-5</v>
      </c>
      <c r="BA95" s="150">
        <f t="shared" si="35"/>
        <v>8.4155092592592539E-5</v>
      </c>
      <c r="BB95" s="150">
        <f t="shared" si="36"/>
        <v>8.2349537037037135E-5</v>
      </c>
      <c r="BC95" s="150">
        <f t="shared" si="37"/>
        <v>8.4247685185185142E-5</v>
      </c>
      <c r="BD95" s="150">
        <f t="shared" si="38"/>
        <v>8.4085648148148127E-5</v>
      </c>
      <c r="BE95" s="150">
        <f t="shared" si="39"/>
        <v>8.3379629629629754E-5</v>
      </c>
      <c r="BF95" s="150">
        <f t="shared" si="40"/>
        <v>8.3912037037036963E-5</v>
      </c>
      <c r="BG95" s="150">
        <f t="shared" si="41"/>
        <v>8.5798611111110928E-5</v>
      </c>
      <c r="BH95" s="150">
        <f t="shared" si="42"/>
        <v>8.3657407407407508E-5</v>
      </c>
      <c r="BI95" s="150">
        <f t="shared" si="43"/>
        <v>8.2037037037037148E-5</v>
      </c>
      <c r="BJ95" s="150">
        <f t="shared" si="44"/>
        <v>7.9212962962963004E-5</v>
      </c>
      <c r="BK95" s="150">
        <f t="shared" si="45"/>
        <v>8.5740740740740612E-5</v>
      </c>
      <c r="BL95" s="150">
        <f t="shared" si="46"/>
        <v>7.9525462962962883E-5</v>
      </c>
      <c r="BM95" s="150">
        <f t="shared" si="47"/>
        <v>8.2546296296296491E-5</v>
      </c>
      <c r="BN95" s="150">
        <f t="shared" si="48"/>
        <v>8.2430555555555859E-5</v>
      </c>
      <c r="BO95" s="150">
        <f t="shared" si="49"/>
        <v>8.4467592592592147E-5</v>
      </c>
      <c r="BP95" s="150">
        <f t="shared" si="50"/>
        <v>8.3171296296296248E-5</v>
      </c>
      <c r="BQ95" s="150">
        <f t="shared" si="51"/>
        <v>8.5312500000000102E-5</v>
      </c>
      <c r="BR95" s="150">
        <f t="shared" si="52"/>
        <v>7.9618055555555865E-5</v>
      </c>
      <c r="BS95" s="150">
        <f t="shared" si="53"/>
        <v>8.682870370370333E-5</v>
      </c>
      <c r="BT95" s="150">
        <f t="shared" si="54"/>
        <v>8.3657407407407292E-5</v>
      </c>
      <c r="BU95" s="150">
        <f t="shared" si="55"/>
        <v>8.4594907407407362E-5</v>
      </c>
      <c r="BV95" s="150">
        <f t="shared" si="56"/>
        <v>8.7557870370370654E-5</v>
      </c>
      <c r="BW95" s="150">
        <f t="shared" si="57"/>
        <v>8.1516203703703872E-5</v>
      </c>
      <c r="BX95" s="150">
        <f t="shared" si="58"/>
        <v>8.5023148148147872E-5</v>
      </c>
      <c r="BY95" s="150">
        <f t="shared" si="59"/>
        <v>8.0624999999999968E-5</v>
      </c>
      <c r="BZ95" s="150">
        <f t="shared" si="60"/>
        <v>8.3923611111111004E-5</v>
      </c>
      <c r="CA95" s="150">
        <f t="shared" si="61"/>
        <v>8.1087962962963361E-5</v>
      </c>
      <c r="CB95" s="150">
        <f t="shared" si="62"/>
        <v>8.4363425925925665E-5</v>
      </c>
    </row>
    <row r="96" spans="1:80">
      <c r="A96" s="1" t="s">
        <v>65</v>
      </c>
      <c r="B96" s="1">
        <v>2022</v>
      </c>
      <c r="C96" s="2">
        <v>44672</v>
      </c>
      <c r="D96" s="1" t="s">
        <v>66</v>
      </c>
      <c r="E96" s="1" t="s">
        <v>21</v>
      </c>
      <c r="F96" s="1" t="s">
        <v>21</v>
      </c>
      <c r="G96" s="1" t="s">
        <v>486</v>
      </c>
      <c r="H96" s="1" t="s">
        <v>794</v>
      </c>
      <c r="I96" s="1" t="s">
        <v>795</v>
      </c>
      <c r="J96" s="1" t="s">
        <v>796</v>
      </c>
      <c r="K96" s="1"/>
      <c r="L96" s="1"/>
      <c r="M96" s="1"/>
      <c r="N96" s="1"/>
      <c r="O96" s="1">
        <v>7</v>
      </c>
      <c r="P96" s="1" t="s">
        <v>27</v>
      </c>
      <c r="Q96" s="150">
        <v>1.5850694444444443E-4</v>
      </c>
      <c r="R96" s="150">
        <v>2.4831018518518523E-4</v>
      </c>
      <c r="S96" s="150">
        <v>3.3050925925925929E-4</v>
      </c>
      <c r="T96" s="150">
        <v>4.1078703703703698E-4</v>
      </c>
      <c r="U96" s="150">
        <v>4.9270833333333339E-4</v>
      </c>
      <c r="V96" s="150">
        <v>5.745833333333333E-4</v>
      </c>
      <c r="W96" s="150">
        <v>6.572685185185184E-4</v>
      </c>
      <c r="X96" s="150">
        <v>7.4064814814814816E-4</v>
      </c>
      <c r="Y96" s="150">
        <v>8.2587962962962964E-4</v>
      </c>
      <c r="Z96" s="150">
        <v>9.0954861111111108E-4</v>
      </c>
      <c r="AA96" s="150">
        <v>9.9278935185185191E-4</v>
      </c>
      <c r="AB96" s="150">
        <v>1.0765046296296297E-3</v>
      </c>
      <c r="AC96" s="150">
        <v>1.1618055555555555E-3</v>
      </c>
      <c r="AD96" s="150">
        <v>1.2443171296296297E-3</v>
      </c>
      <c r="AE96" s="150">
        <v>1.3267592592592593E-3</v>
      </c>
      <c r="AF96" s="150">
        <v>1.4086111111111111E-3</v>
      </c>
      <c r="AG96" s="150">
        <v>1.4913078703703703E-3</v>
      </c>
      <c r="AH96" s="150">
        <v>1.5758101851851851E-3</v>
      </c>
      <c r="AI96" s="150">
        <v>1.6596296296296298E-3</v>
      </c>
      <c r="AJ96" s="150">
        <v>1.7454398148148149E-3</v>
      </c>
      <c r="AK96" s="150">
        <v>1.83E-3</v>
      </c>
      <c r="AL96" s="150">
        <v>1.9146412037037033E-3</v>
      </c>
      <c r="AM96" s="150">
        <v>2.001898148148148E-3</v>
      </c>
      <c r="AN96" s="150">
        <v>2.0873032407407407E-3</v>
      </c>
      <c r="AO96" s="150">
        <v>2.1725E-3</v>
      </c>
      <c r="AP96" s="150">
        <v>2.2591435185185184E-3</v>
      </c>
      <c r="AQ96" s="150">
        <v>2.3432291666666666E-3</v>
      </c>
      <c r="AR96" s="150">
        <v>2.4271296296296298E-3</v>
      </c>
      <c r="AS96" s="150">
        <v>2.511388888888889E-3</v>
      </c>
      <c r="AT96" s="150">
        <v>2.5964120370370373E-3</v>
      </c>
      <c r="AU96" s="150">
        <v>2.6817939814814816E-3</v>
      </c>
      <c r="AV96" s="150">
        <v>2.766967592592593E-3</v>
      </c>
      <c r="AW96" s="153">
        <f t="shared" si="32"/>
        <v>60.234412254356528</v>
      </c>
      <c r="AX96" s="150">
        <f t="shared" si="33"/>
        <v>8.9803240740740799E-5</v>
      </c>
      <c r="AY96" s="150">
        <f t="shared" si="33"/>
        <v>8.2199074074074054E-5</v>
      </c>
      <c r="AZ96" s="150">
        <f t="shared" si="34"/>
        <v>8.0277777777777693E-5</v>
      </c>
      <c r="BA96" s="150">
        <f t="shared" si="35"/>
        <v>8.1921296296296408E-5</v>
      </c>
      <c r="BB96" s="150">
        <f t="shared" si="36"/>
        <v>8.1874999999999917E-5</v>
      </c>
      <c r="BC96" s="150">
        <f t="shared" si="37"/>
        <v>8.2685185185185097E-5</v>
      </c>
      <c r="BD96" s="150">
        <f t="shared" si="38"/>
        <v>8.3379629629629754E-5</v>
      </c>
      <c r="BE96" s="150">
        <f t="shared" si="39"/>
        <v>8.5231481481481486E-5</v>
      </c>
      <c r="BF96" s="150">
        <f t="shared" si="40"/>
        <v>8.3668981481481441E-5</v>
      </c>
      <c r="BG96" s="150">
        <f t="shared" si="41"/>
        <v>8.3240740740740823E-5</v>
      </c>
      <c r="BH96" s="150">
        <f t="shared" si="42"/>
        <v>8.3715277777777824E-5</v>
      </c>
      <c r="BI96" s="150">
        <f t="shared" si="43"/>
        <v>8.5300925925925735E-5</v>
      </c>
      <c r="BJ96" s="150">
        <f t="shared" si="44"/>
        <v>8.2511574074074258E-5</v>
      </c>
      <c r="BK96" s="150">
        <f t="shared" si="45"/>
        <v>8.2442129629629575E-5</v>
      </c>
      <c r="BL96" s="150">
        <f t="shared" si="46"/>
        <v>8.1851851851851834E-5</v>
      </c>
      <c r="BM96" s="150">
        <f t="shared" si="47"/>
        <v>8.2696759259259138E-5</v>
      </c>
      <c r="BN96" s="150">
        <f t="shared" si="48"/>
        <v>8.4502314814814813E-5</v>
      </c>
      <c r="BO96" s="150">
        <f t="shared" si="49"/>
        <v>8.381944444444474E-5</v>
      </c>
      <c r="BP96" s="150">
        <f t="shared" si="50"/>
        <v>8.5810185185185078E-5</v>
      </c>
      <c r="BQ96" s="150">
        <f t="shared" si="51"/>
        <v>8.4560185185185129E-5</v>
      </c>
      <c r="BR96" s="150">
        <f t="shared" si="52"/>
        <v>8.4641203703703311E-5</v>
      </c>
      <c r="BS96" s="150">
        <f t="shared" si="53"/>
        <v>8.7256944444444708E-5</v>
      </c>
      <c r="BT96" s="150">
        <f t="shared" si="54"/>
        <v>8.540509259259265E-5</v>
      </c>
      <c r="BU96" s="150">
        <f t="shared" si="55"/>
        <v>8.5196759259259253E-5</v>
      </c>
      <c r="BV96" s="150">
        <f t="shared" si="56"/>
        <v>8.664351851851845E-5</v>
      </c>
      <c r="BW96" s="150">
        <f t="shared" si="57"/>
        <v>8.4085648148148236E-5</v>
      </c>
      <c r="BX96" s="150">
        <f t="shared" si="58"/>
        <v>8.3900462962963138E-5</v>
      </c>
      <c r="BY96" s="150">
        <f t="shared" si="59"/>
        <v>8.4259259259259183E-5</v>
      </c>
      <c r="BZ96" s="150">
        <f t="shared" si="60"/>
        <v>8.5023148148148306E-5</v>
      </c>
      <c r="CA96" s="150">
        <f t="shared" si="61"/>
        <v>8.5381944444444351E-5</v>
      </c>
      <c r="CB96" s="150">
        <f t="shared" si="62"/>
        <v>8.5173611111111387E-5</v>
      </c>
    </row>
    <row r="97" spans="1:80">
      <c r="A97" s="1" t="s">
        <v>65</v>
      </c>
      <c r="B97" s="1">
        <v>2022</v>
      </c>
      <c r="C97" s="2">
        <v>44672</v>
      </c>
      <c r="D97" s="1" t="s">
        <v>66</v>
      </c>
      <c r="E97" s="1" t="s">
        <v>21</v>
      </c>
      <c r="F97" s="1" t="s">
        <v>21</v>
      </c>
      <c r="G97" s="1" t="s">
        <v>797</v>
      </c>
      <c r="H97" s="1" t="s">
        <v>798</v>
      </c>
      <c r="I97" s="1" t="s">
        <v>799</v>
      </c>
      <c r="J97" s="1" t="s">
        <v>762</v>
      </c>
      <c r="K97" s="1"/>
      <c r="L97" s="1"/>
      <c r="M97" s="1"/>
      <c r="N97" s="1"/>
      <c r="O97" s="1">
        <v>8</v>
      </c>
      <c r="P97" s="1" t="s">
        <v>113</v>
      </c>
      <c r="Q97" s="150">
        <v>1.5585648148148145E-4</v>
      </c>
      <c r="R97" s="150">
        <v>2.4467592592592591E-4</v>
      </c>
      <c r="S97" s="150">
        <v>3.2914351851851849E-4</v>
      </c>
      <c r="T97" s="150">
        <v>4.1295138888888892E-4</v>
      </c>
      <c r="U97" s="150">
        <v>4.9802083333333339E-4</v>
      </c>
      <c r="V97" s="150">
        <v>5.8273148148148149E-4</v>
      </c>
      <c r="W97" s="150">
        <v>6.661805555555556E-4</v>
      </c>
      <c r="X97" s="150">
        <v>7.4953703703703695E-4</v>
      </c>
      <c r="Y97" s="150">
        <v>8.3408564814814814E-4</v>
      </c>
      <c r="Z97" s="150">
        <v>9.1695601851851845E-4</v>
      </c>
      <c r="AA97" s="150">
        <v>9.9991898148148162E-4</v>
      </c>
      <c r="AB97" s="150">
        <v>1.0820486111111111E-3</v>
      </c>
      <c r="AC97" s="150">
        <v>1.1664814814814814E-3</v>
      </c>
      <c r="AD97" s="150">
        <v>1.2488310185185185E-3</v>
      </c>
      <c r="AE97" s="150">
        <v>1.3312152777777777E-3</v>
      </c>
      <c r="AF97" s="150">
        <v>1.4137847222222223E-3</v>
      </c>
      <c r="AG97" s="150">
        <v>1.498113425925926E-3</v>
      </c>
      <c r="AH97" s="150">
        <v>1.5817245370370371E-3</v>
      </c>
      <c r="AI97" s="150">
        <v>1.6651736111111112E-3</v>
      </c>
      <c r="AJ97" s="150">
        <v>1.7497569444444444E-3</v>
      </c>
      <c r="AK97" s="150">
        <v>1.8331365740740741E-3</v>
      </c>
      <c r="AL97" s="150">
        <v>1.9161689814814814E-3</v>
      </c>
      <c r="AM97" s="150">
        <v>1.9994097222222223E-3</v>
      </c>
      <c r="AN97" s="150">
        <v>2.0834606481481481E-3</v>
      </c>
      <c r="AO97" s="150">
        <v>2.1670486111111113E-3</v>
      </c>
      <c r="AP97" s="150">
        <v>2.251585648148148E-3</v>
      </c>
      <c r="AQ97" s="150">
        <v>2.3384374999999998E-3</v>
      </c>
      <c r="AR97" s="150">
        <v>2.4235532407407409E-3</v>
      </c>
      <c r="AS97" s="150">
        <v>2.5090509259259259E-3</v>
      </c>
      <c r="AT97" s="150">
        <v>2.5943634259259257E-3</v>
      </c>
      <c r="AU97" s="150">
        <v>2.6823148148148149E-3</v>
      </c>
      <c r="AV97" s="150">
        <v>2.7675694444444445E-3</v>
      </c>
      <c r="AW97" s="153">
        <f t="shared" si="32"/>
        <v>60.2213133264748</v>
      </c>
      <c r="AX97" s="150">
        <f t="shared" si="33"/>
        <v>8.8819444444444455E-5</v>
      </c>
      <c r="AY97" s="150">
        <f t="shared" si="33"/>
        <v>8.446759259259258E-5</v>
      </c>
      <c r="AZ97" s="150">
        <f t="shared" si="34"/>
        <v>8.3807870370370427E-5</v>
      </c>
      <c r="BA97" s="150">
        <f t="shared" si="35"/>
        <v>8.5069444444444472E-5</v>
      </c>
      <c r="BB97" s="150">
        <f t="shared" si="36"/>
        <v>8.4710648148148102E-5</v>
      </c>
      <c r="BC97" s="150">
        <f t="shared" si="37"/>
        <v>8.3449074074074111E-5</v>
      </c>
      <c r="BD97" s="150">
        <f t="shared" si="38"/>
        <v>8.3356481481481346E-5</v>
      </c>
      <c r="BE97" s="150">
        <f t="shared" si="39"/>
        <v>8.4548611111111196E-5</v>
      </c>
      <c r="BF97" s="150">
        <f t="shared" si="40"/>
        <v>8.2870370370370303E-5</v>
      </c>
      <c r="BG97" s="150">
        <f t="shared" si="41"/>
        <v>8.2962962962963177E-5</v>
      </c>
      <c r="BH97" s="150">
        <f t="shared" si="42"/>
        <v>8.212962962962948E-5</v>
      </c>
      <c r="BI97" s="150">
        <f t="shared" si="43"/>
        <v>8.4432870370370347E-5</v>
      </c>
      <c r="BJ97" s="150">
        <f t="shared" si="44"/>
        <v>8.2349537037037027E-5</v>
      </c>
      <c r="BK97" s="150">
        <f t="shared" si="45"/>
        <v>8.238425925925926E-5</v>
      </c>
      <c r="BL97" s="150">
        <f t="shared" si="46"/>
        <v>8.2569444444444574E-5</v>
      </c>
      <c r="BM97" s="150">
        <f t="shared" si="47"/>
        <v>8.4328703703703649E-5</v>
      </c>
      <c r="BN97" s="150">
        <f t="shared" si="48"/>
        <v>8.3611111111111126E-5</v>
      </c>
      <c r="BO97" s="150">
        <f t="shared" si="49"/>
        <v>8.3449074074074111E-5</v>
      </c>
      <c r="BP97" s="150">
        <f t="shared" si="50"/>
        <v>8.4583333333333212E-5</v>
      </c>
      <c r="BQ97" s="150">
        <f t="shared" si="51"/>
        <v>8.3379629629629646E-5</v>
      </c>
      <c r="BR97" s="150">
        <f t="shared" si="52"/>
        <v>8.3032407407407317E-5</v>
      </c>
      <c r="BS97" s="150">
        <f t="shared" si="53"/>
        <v>8.3240740740740931E-5</v>
      </c>
      <c r="BT97" s="150">
        <f t="shared" si="54"/>
        <v>8.4050925925925786E-5</v>
      </c>
      <c r="BU97" s="150">
        <f t="shared" si="55"/>
        <v>8.358796296296326E-5</v>
      </c>
      <c r="BV97" s="150">
        <f t="shared" si="56"/>
        <v>8.4537037037036612E-5</v>
      </c>
      <c r="BW97" s="150">
        <f t="shared" si="57"/>
        <v>8.6851851851851847E-5</v>
      </c>
      <c r="BX97" s="150">
        <f t="shared" si="58"/>
        <v>8.5115740740741071E-5</v>
      </c>
      <c r="BY97" s="150">
        <f t="shared" si="59"/>
        <v>8.5497685185184982E-5</v>
      </c>
      <c r="BZ97" s="150">
        <f t="shared" si="60"/>
        <v>8.5312499999999885E-5</v>
      </c>
      <c r="CA97" s="150">
        <f t="shared" si="61"/>
        <v>8.7951388888889148E-5</v>
      </c>
      <c r="CB97" s="150">
        <f t="shared" si="62"/>
        <v>8.5254629629629569E-5</v>
      </c>
    </row>
    <row r="98" spans="1:80">
      <c r="A98" s="1" t="s">
        <v>65</v>
      </c>
      <c r="B98" s="1">
        <v>2022</v>
      </c>
      <c r="C98" s="2">
        <v>44672</v>
      </c>
      <c r="D98" s="1" t="s">
        <v>66</v>
      </c>
      <c r="E98" s="1" t="s">
        <v>21</v>
      </c>
      <c r="F98" s="1" t="s">
        <v>21</v>
      </c>
      <c r="G98" s="1" t="s">
        <v>617</v>
      </c>
      <c r="H98" s="1" t="s">
        <v>609</v>
      </c>
      <c r="I98" s="1" t="s">
        <v>607</v>
      </c>
      <c r="J98" s="1" t="s">
        <v>750</v>
      </c>
      <c r="K98" s="1"/>
      <c r="L98" s="1"/>
      <c r="M98" s="1"/>
      <c r="N98" s="1"/>
      <c r="O98" s="1">
        <v>9</v>
      </c>
      <c r="P98" s="1" t="s">
        <v>46</v>
      </c>
      <c r="Q98" s="150">
        <v>1.6091435185185186E-4</v>
      </c>
      <c r="R98" s="150">
        <v>2.4944444444444444E-4</v>
      </c>
      <c r="S98" s="150">
        <v>3.3336805555555556E-4</v>
      </c>
      <c r="T98" s="150">
        <v>4.1542824074074079E-4</v>
      </c>
      <c r="U98" s="150">
        <v>4.9920138888888887E-4</v>
      </c>
      <c r="V98" s="150">
        <v>5.8158564814814813E-4</v>
      </c>
      <c r="W98" s="150">
        <v>6.6405092592592601E-4</v>
      </c>
      <c r="X98" s="150">
        <v>7.4726851851851853E-4</v>
      </c>
      <c r="Y98" s="150">
        <v>8.325462962962964E-4</v>
      </c>
      <c r="Z98" s="150">
        <v>9.1770833333333331E-4</v>
      </c>
      <c r="AA98" s="150">
        <v>1.0020486111111111E-3</v>
      </c>
      <c r="AB98" s="150">
        <v>1.0880324074074074E-3</v>
      </c>
      <c r="AC98" s="150">
        <v>1.1721296296296295E-3</v>
      </c>
      <c r="AD98" s="150">
        <v>1.2554398148148149E-3</v>
      </c>
      <c r="AE98" s="150">
        <v>1.3383796296296297E-3</v>
      </c>
      <c r="AF98" s="150">
        <v>1.4227314814814814E-3</v>
      </c>
      <c r="AG98" s="150">
        <v>1.5063425925925928E-3</v>
      </c>
      <c r="AH98" s="150">
        <v>1.5906134259259259E-3</v>
      </c>
      <c r="AI98" s="150">
        <v>1.6751620370370373E-3</v>
      </c>
      <c r="AJ98" s="150">
        <v>1.7620717592592595E-3</v>
      </c>
      <c r="AK98" s="150">
        <v>1.8474189814814814E-3</v>
      </c>
      <c r="AL98" s="150">
        <v>1.9326273148148148E-3</v>
      </c>
      <c r="AM98" s="150">
        <v>2.0180787037037038E-3</v>
      </c>
      <c r="AN98" s="150">
        <v>2.1053125E-3</v>
      </c>
      <c r="AO98" s="150">
        <v>2.1906597222222223E-3</v>
      </c>
      <c r="AP98" s="150">
        <v>2.2762962962962962E-3</v>
      </c>
      <c r="AQ98" s="150">
        <v>2.3636458333333335E-3</v>
      </c>
      <c r="AR98" s="150">
        <v>2.4469328703703706E-3</v>
      </c>
      <c r="AS98" s="150">
        <v>2.5287037037037036E-3</v>
      </c>
      <c r="AT98" s="150">
        <v>2.6095023148148149E-3</v>
      </c>
      <c r="AU98" s="150">
        <v>2.6902546296296297E-3</v>
      </c>
      <c r="AV98" s="150">
        <v>2.7723148148148147E-3</v>
      </c>
      <c r="AW98" s="153">
        <f t="shared" si="32"/>
        <v>60.118232523963798</v>
      </c>
      <c r="AX98" s="150">
        <f t="shared" si="33"/>
        <v>8.8530092592592577E-5</v>
      </c>
      <c r="AY98" s="150">
        <f t="shared" si="33"/>
        <v>8.3923611111111113E-5</v>
      </c>
      <c r="AZ98" s="150">
        <f t="shared" si="34"/>
        <v>8.2060185185185231E-5</v>
      </c>
      <c r="BA98" s="150">
        <f t="shared" si="35"/>
        <v>8.3773148148148086E-5</v>
      </c>
      <c r="BB98" s="150">
        <f t="shared" si="36"/>
        <v>8.238425925925926E-5</v>
      </c>
      <c r="BC98" s="150">
        <f t="shared" si="37"/>
        <v>8.2465277777777875E-5</v>
      </c>
      <c r="BD98" s="150">
        <f t="shared" si="38"/>
        <v>8.3217592592592523E-5</v>
      </c>
      <c r="BE98" s="150">
        <f t="shared" si="39"/>
        <v>8.5277777777777869E-5</v>
      </c>
      <c r="BF98" s="150">
        <f t="shared" si="40"/>
        <v>8.5162037037036912E-5</v>
      </c>
      <c r="BG98" s="150">
        <f t="shared" si="41"/>
        <v>8.4340277777777799E-5</v>
      </c>
      <c r="BH98" s="150">
        <f t="shared" si="42"/>
        <v>8.5983796296296242E-5</v>
      </c>
      <c r="BI98" s="150">
        <f t="shared" si="43"/>
        <v>8.4097222222222169E-5</v>
      </c>
      <c r="BJ98" s="150">
        <f t="shared" si="44"/>
        <v>8.3310185185185397E-5</v>
      </c>
      <c r="BK98" s="150">
        <f t="shared" si="45"/>
        <v>8.2939814814814768E-5</v>
      </c>
      <c r="BL98" s="150">
        <f t="shared" si="46"/>
        <v>8.4351851851851732E-5</v>
      </c>
      <c r="BM98" s="150">
        <f t="shared" si="47"/>
        <v>8.3611111111111342E-5</v>
      </c>
      <c r="BN98" s="150">
        <f t="shared" si="48"/>
        <v>8.4270833333333116E-5</v>
      </c>
      <c r="BO98" s="150">
        <f t="shared" si="49"/>
        <v>8.4548611111111413E-5</v>
      </c>
      <c r="BP98" s="150">
        <f t="shared" si="50"/>
        <v>8.6909722222222163E-5</v>
      </c>
      <c r="BQ98" s="150">
        <f t="shared" si="51"/>
        <v>8.5347222222221901E-5</v>
      </c>
      <c r="BR98" s="150">
        <f t="shared" si="52"/>
        <v>8.5208333333333403E-5</v>
      </c>
      <c r="BS98" s="150">
        <f t="shared" si="53"/>
        <v>8.5451388888889033E-5</v>
      </c>
      <c r="BT98" s="150">
        <f t="shared" si="54"/>
        <v>8.7233796296296191E-5</v>
      </c>
      <c r="BU98" s="150">
        <f t="shared" si="55"/>
        <v>8.5347222222222335E-5</v>
      </c>
      <c r="BV98" s="150">
        <f t="shared" si="56"/>
        <v>8.5636574074073914E-5</v>
      </c>
      <c r="BW98" s="150">
        <f t="shared" si="57"/>
        <v>8.7349537037037257E-5</v>
      </c>
      <c r="BX98" s="150">
        <f t="shared" si="58"/>
        <v>8.3287037037037097E-5</v>
      </c>
      <c r="BY98" s="150">
        <f t="shared" si="59"/>
        <v>8.1770833333333001E-5</v>
      </c>
      <c r="BZ98" s="150">
        <f t="shared" si="60"/>
        <v>8.0798611111111349E-5</v>
      </c>
      <c r="CA98" s="150">
        <f t="shared" si="61"/>
        <v>8.0752314814814749E-5</v>
      </c>
      <c r="CB98" s="150">
        <f t="shared" si="62"/>
        <v>8.2060185185185014E-5</v>
      </c>
    </row>
    <row r="99" spans="1:80">
      <c r="A99" s="1" t="s">
        <v>65</v>
      </c>
      <c r="B99" s="1">
        <v>2022</v>
      </c>
      <c r="C99" s="2">
        <v>44672</v>
      </c>
      <c r="D99" s="1" t="s">
        <v>66</v>
      </c>
      <c r="E99" s="1" t="s">
        <v>21</v>
      </c>
      <c r="F99" s="1" t="s">
        <v>21</v>
      </c>
      <c r="G99" s="1" t="s">
        <v>657</v>
      </c>
      <c r="H99" s="1" t="s">
        <v>643</v>
      </c>
      <c r="I99" s="1" t="s">
        <v>79</v>
      </c>
      <c r="J99" s="1" t="s">
        <v>659</v>
      </c>
      <c r="K99" s="1"/>
      <c r="L99" s="1"/>
      <c r="M99" s="1"/>
      <c r="N99" s="1"/>
      <c r="O99" s="1">
        <v>10</v>
      </c>
      <c r="P99" s="1" t="s">
        <v>78</v>
      </c>
      <c r="Q99" s="150">
        <v>1.5822916666666668E-4</v>
      </c>
      <c r="R99" s="150">
        <v>2.5151620370370372E-4</v>
      </c>
      <c r="S99" s="150">
        <v>3.3787037037037038E-4</v>
      </c>
      <c r="T99" s="150">
        <v>4.2258101851851853E-4</v>
      </c>
      <c r="U99" s="150">
        <v>5.0653935185185188E-4</v>
      </c>
      <c r="V99" s="150">
        <v>5.900462962962962E-4</v>
      </c>
      <c r="W99" s="150">
        <v>6.7347222222222212E-4</v>
      </c>
      <c r="X99" s="150">
        <v>7.584375E-4</v>
      </c>
      <c r="Y99" s="150">
        <v>8.4090277777777776E-4</v>
      </c>
      <c r="Z99" s="150">
        <v>9.2324074074074086E-4</v>
      </c>
      <c r="AA99" s="150">
        <v>1.0077083333333333E-3</v>
      </c>
      <c r="AB99" s="150">
        <v>1.0901273148148148E-3</v>
      </c>
      <c r="AC99" s="150">
        <v>1.1725000000000001E-3</v>
      </c>
      <c r="AD99" s="150">
        <v>1.2546874999999999E-3</v>
      </c>
      <c r="AE99" s="150">
        <v>1.3385995370370368E-3</v>
      </c>
      <c r="AF99" s="150">
        <v>1.4227199074074073E-3</v>
      </c>
      <c r="AG99" s="150">
        <v>1.5075810185185186E-3</v>
      </c>
      <c r="AH99" s="150">
        <v>1.5946412037037038E-3</v>
      </c>
      <c r="AI99" s="150">
        <v>1.6807060185185187E-3</v>
      </c>
      <c r="AJ99" s="150">
        <v>1.766261574074074E-3</v>
      </c>
      <c r="AK99" s="150">
        <v>1.8540509259259257E-3</v>
      </c>
      <c r="AL99" s="150">
        <v>1.9390972222222223E-3</v>
      </c>
      <c r="AM99" s="150">
        <v>2.0244560185185187E-3</v>
      </c>
      <c r="AN99" s="150">
        <v>2.1115625000000002E-3</v>
      </c>
      <c r="AO99" s="150">
        <v>2.1956597222222225E-3</v>
      </c>
      <c r="AP99" s="150">
        <v>2.2785069444444445E-3</v>
      </c>
      <c r="AQ99" s="150">
        <v>2.3607986111111113E-3</v>
      </c>
      <c r="AR99" s="150">
        <v>2.4432870370370372E-3</v>
      </c>
      <c r="AS99" s="150">
        <v>2.527303240740741E-3</v>
      </c>
      <c r="AT99" s="150">
        <v>2.6136689814814811E-3</v>
      </c>
      <c r="AU99" s="150">
        <v>2.6978935185185183E-3</v>
      </c>
      <c r="AV99" s="150">
        <v>2.7837037037037036E-3</v>
      </c>
      <c r="AW99" s="153">
        <f t="shared" si="32"/>
        <v>59.872272485364554</v>
      </c>
      <c r="AX99" s="150">
        <f t="shared" si="33"/>
        <v>9.3287037037037042E-5</v>
      </c>
      <c r="AY99" s="150">
        <f t="shared" si="33"/>
        <v>8.6354166666666654E-5</v>
      </c>
      <c r="AZ99" s="150">
        <f t="shared" si="34"/>
        <v>8.4710648148148156E-5</v>
      </c>
      <c r="BA99" s="150">
        <f t="shared" si="35"/>
        <v>8.3958333333333346E-5</v>
      </c>
      <c r="BB99" s="150">
        <f t="shared" si="36"/>
        <v>8.3506944444444319E-5</v>
      </c>
      <c r="BC99" s="150">
        <f t="shared" si="37"/>
        <v>8.342592592592592E-5</v>
      </c>
      <c r="BD99" s="150">
        <f t="shared" si="38"/>
        <v>8.4965277777777882E-5</v>
      </c>
      <c r="BE99" s="150">
        <f t="shared" si="39"/>
        <v>8.2465277777777767E-5</v>
      </c>
      <c r="BF99" s="150">
        <f t="shared" si="40"/>
        <v>8.2337962962963094E-5</v>
      </c>
      <c r="BG99" s="150">
        <f t="shared" si="41"/>
        <v>8.4467592592592472E-5</v>
      </c>
      <c r="BH99" s="150">
        <f t="shared" si="42"/>
        <v>8.2418981481481492E-5</v>
      </c>
      <c r="BI99" s="150">
        <f t="shared" si="43"/>
        <v>8.2372685185185326E-5</v>
      </c>
      <c r="BJ99" s="150">
        <f t="shared" si="44"/>
        <v>8.2187499999999795E-5</v>
      </c>
      <c r="BK99" s="150">
        <f t="shared" si="45"/>
        <v>8.3912037037036855E-5</v>
      </c>
      <c r="BL99" s="150">
        <f t="shared" si="46"/>
        <v>8.4120370370370469E-5</v>
      </c>
      <c r="BM99" s="150">
        <f t="shared" si="47"/>
        <v>8.4861111111111292E-5</v>
      </c>
      <c r="BN99" s="150">
        <f t="shared" si="48"/>
        <v>8.7060185185185244E-5</v>
      </c>
      <c r="BO99" s="150">
        <f t="shared" si="49"/>
        <v>8.6064814814814858E-5</v>
      </c>
      <c r="BP99" s="150">
        <f t="shared" si="50"/>
        <v>8.5555555555555298E-5</v>
      </c>
      <c r="BQ99" s="150">
        <f t="shared" si="51"/>
        <v>8.77893518518517E-5</v>
      </c>
      <c r="BR99" s="150">
        <f t="shared" si="52"/>
        <v>8.5046296296296606E-5</v>
      </c>
      <c r="BS99" s="150">
        <f t="shared" si="53"/>
        <v>8.5358796296296485E-5</v>
      </c>
      <c r="BT99" s="150">
        <f t="shared" si="54"/>
        <v>8.710648148148141E-5</v>
      </c>
      <c r="BU99" s="150">
        <f t="shared" si="55"/>
        <v>8.4097222222222386E-5</v>
      </c>
      <c r="BV99" s="150">
        <f t="shared" si="56"/>
        <v>8.2847222222222003E-5</v>
      </c>
      <c r="BW99" s="150">
        <f t="shared" si="57"/>
        <v>8.2291666666666711E-5</v>
      </c>
      <c r="BX99" s="150">
        <f t="shared" si="58"/>
        <v>8.2488425925925958E-5</v>
      </c>
      <c r="BY99" s="150">
        <f t="shared" si="59"/>
        <v>8.401620370370377E-5</v>
      </c>
      <c r="BZ99" s="150">
        <f t="shared" si="60"/>
        <v>8.6365740740740153E-5</v>
      </c>
      <c r="CA99" s="150">
        <f t="shared" si="61"/>
        <v>8.4224537037037167E-5</v>
      </c>
      <c r="CB99" s="150">
        <f t="shared" si="62"/>
        <v>8.5810185185185295E-5</v>
      </c>
    </row>
    <row r="100" spans="1:80">
      <c r="A100" s="1" t="s">
        <v>65</v>
      </c>
      <c r="B100" s="1">
        <v>2022</v>
      </c>
      <c r="C100" s="2">
        <v>44672</v>
      </c>
      <c r="D100" s="1" t="s">
        <v>66</v>
      </c>
      <c r="E100" s="1" t="s">
        <v>21</v>
      </c>
      <c r="F100" s="1" t="s">
        <v>21</v>
      </c>
      <c r="G100" s="1" t="s">
        <v>496</v>
      </c>
      <c r="H100" s="1" t="s">
        <v>789</v>
      </c>
      <c r="I100" s="1" t="s">
        <v>776</v>
      </c>
      <c r="J100" s="1" t="s">
        <v>84</v>
      </c>
      <c r="K100" s="1"/>
      <c r="L100" s="1"/>
      <c r="M100" s="1"/>
      <c r="N100" s="1"/>
      <c r="O100" s="1">
        <v>11</v>
      </c>
      <c r="P100" s="1" t="s">
        <v>85</v>
      </c>
      <c r="Q100" s="150">
        <v>1.5425925925925926E-4</v>
      </c>
      <c r="R100" s="150">
        <v>2.4453703703703709E-4</v>
      </c>
      <c r="S100" s="150">
        <v>3.288425925925926E-4</v>
      </c>
      <c r="T100" s="150">
        <v>4.1097222222222224E-4</v>
      </c>
      <c r="U100" s="150">
        <v>4.9331018518518528E-4</v>
      </c>
      <c r="V100" s="150">
        <v>5.7910879629629621E-4</v>
      </c>
      <c r="W100" s="150">
        <v>6.6288194444444435E-4</v>
      </c>
      <c r="X100" s="150">
        <v>7.4472222222222225E-4</v>
      </c>
      <c r="Y100" s="150">
        <v>8.2674768518518514E-4</v>
      </c>
      <c r="Z100" s="150">
        <v>9.0938657407407407E-4</v>
      </c>
      <c r="AA100" s="150">
        <v>9.9510416666666649E-4</v>
      </c>
      <c r="AB100" s="150">
        <v>1.0782523148148149E-3</v>
      </c>
      <c r="AC100" s="150">
        <v>1.1613310185185186E-3</v>
      </c>
      <c r="AD100" s="150">
        <v>1.2445717592592593E-3</v>
      </c>
      <c r="AE100" s="150">
        <v>1.3306365740740741E-3</v>
      </c>
      <c r="AF100" s="150">
        <v>1.4168749999999999E-3</v>
      </c>
      <c r="AG100" s="150">
        <v>1.5059027777777777E-3</v>
      </c>
      <c r="AH100" s="150">
        <v>1.5925462962962965E-3</v>
      </c>
      <c r="AI100" s="150">
        <v>1.6792476851851853E-3</v>
      </c>
      <c r="AJ100" s="150">
        <v>1.7650231481481482E-3</v>
      </c>
      <c r="AK100" s="150">
        <v>1.8521759259259257E-3</v>
      </c>
      <c r="AL100" s="150">
        <v>1.9377546296296295E-3</v>
      </c>
      <c r="AM100" s="150">
        <v>2.0235995370370369E-3</v>
      </c>
      <c r="AN100" s="150">
        <v>2.1105092592592595E-3</v>
      </c>
      <c r="AO100" s="150">
        <v>2.1987037037037036E-3</v>
      </c>
      <c r="AP100" s="150">
        <v>2.2881481481481481E-3</v>
      </c>
      <c r="AQ100" s="150">
        <v>2.3750694444444444E-3</v>
      </c>
      <c r="AR100" s="150">
        <v>2.4619212962962963E-3</v>
      </c>
      <c r="AS100" s="150">
        <v>2.5484953703703702E-3</v>
      </c>
      <c r="AT100" s="150">
        <v>2.6365856481481483E-3</v>
      </c>
      <c r="AU100" s="150">
        <v>2.7231249999999999E-3</v>
      </c>
      <c r="AV100" s="150">
        <v>2.8085532407407412E-3</v>
      </c>
      <c r="AW100" s="153">
        <f t="shared" si="32"/>
        <v>59.342534173469751</v>
      </c>
      <c r="AX100" s="150">
        <f t="shared" si="33"/>
        <v>9.0277777777777828E-5</v>
      </c>
      <c r="AY100" s="150">
        <f t="shared" si="33"/>
        <v>8.4305555555555512E-5</v>
      </c>
      <c r="AZ100" s="150">
        <f t="shared" si="34"/>
        <v>8.2129629629629642E-5</v>
      </c>
      <c r="BA100" s="150">
        <f t="shared" si="35"/>
        <v>8.2337962962963039E-5</v>
      </c>
      <c r="BB100" s="150">
        <f t="shared" si="36"/>
        <v>8.5798611111110928E-5</v>
      </c>
      <c r="BC100" s="150">
        <f t="shared" si="37"/>
        <v>8.377314814814814E-5</v>
      </c>
      <c r="BD100" s="150">
        <f t="shared" si="38"/>
        <v>8.1840277777777901E-5</v>
      </c>
      <c r="BE100" s="150">
        <f t="shared" si="39"/>
        <v>8.2025462962962889E-5</v>
      </c>
      <c r="BF100" s="150">
        <f t="shared" si="40"/>
        <v>8.2638888888888931E-5</v>
      </c>
      <c r="BG100" s="150">
        <f t="shared" si="41"/>
        <v>8.5717592592592421E-5</v>
      </c>
      <c r="BH100" s="150">
        <f t="shared" si="42"/>
        <v>8.3148148148148382E-5</v>
      </c>
      <c r="BI100" s="150">
        <f t="shared" si="43"/>
        <v>8.30787037037037E-5</v>
      </c>
      <c r="BJ100" s="150">
        <f t="shared" si="44"/>
        <v>8.3240740740740714E-5</v>
      </c>
      <c r="BK100" s="150">
        <f t="shared" si="45"/>
        <v>8.6064814814814858E-5</v>
      </c>
      <c r="BL100" s="150">
        <f t="shared" si="46"/>
        <v>8.6238425925925805E-5</v>
      </c>
      <c r="BM100" s="150">
        <f t="shared" si="47"/>
        <v>8.9027777777777716E-5</v>
      </c>
      <c r="BN100" s="150">
        <f t="shared" si="48"/>
        <v>8.6643518518518883E-5</v>
      </c>
      <c r="BO100" s="150">
        <f t="shared" si="49"/>
        <v>8.6701388888888765E-5</v>
      </c>
      <c r="BP100" s="150">
        <f t="shared" si="50"/>
        <v>8.5775462962962845E-5</v>
      </c>
      <c r="BQ100" s="150">
        <f t="shared" si="51"/>
        <v>8.7152777777777576E-5</v>
      </c>
      <c r="BR100" s="150">
        <f t="shared" si="52"/>
        <v>8.5578703703703815E-5</v>
      </c>
      <c r="BS100" s="150">
        <f t="shared" si="53"/>
        <v>8.5844907407407311E-5</v>
      </c>
      <c r="BT100" s="150">
        <f t="shared" si="54"/>
        <v>8.6909722222222596E-5</v>
      </c>
      <c r="BU100" s="150">
        <f t="shared" si="55"/>
        <v>8.8194444444444128E-5</v>
      </c>
      <c r="BV100" s="150">
        <f t="shared" si="56"/>
        <v>8.944444444444451E-5</v>
      </c>
      <c r="BW100" s="150">
        <f t="shared" si="57"/>
        <v>8.6921296296296312E-5</v>
      </c>
      <c r="BX100" s="150">
        <f t="shared" si="58"/>
        <v>8.6851851851851847E-5</v>
      </c>
      <c r="BY100" s="150">
        <f t="shared" si="59"/>
        <v>8.6574074074073984E-5</v>
      </c>
      <c r="BZ100" s="150">
        <f t="shared" si="60"/>
        <v>8.809027777777808E-5</v>
      </c>
      <c r="CA100" s="150">
        <f t="shared" si="61"/>
        <v>8.6539351851851534E-5</v>
      </c>
      <c r="CB100" s="150">
        <f t="shared" si="62"/>
        <v>8.5428240740741384E-5</v>
      </c>
    </row>
    <row r="101" spans="1:80">
      <c r="A101" s="1" t="s">
        <v>65</v>
      </c>
      <c r="B101" s="1">
        <v>2022</v>
      </c>
      <c r="C101" s="2">
        <v>44672</v>
      </c>
      <c r="D101" s="1" t="s">
        <v>66</v>
      </c>
      <c r="E101" s="1" t="s">
        <v>21</v>
      </c>
      <c r="F101" s="1" t="s">
        <v>21</v>
      </c>
      <c r="G101" s="1" t="s">
        <v>494</v>
      </c>
      <c r="H101" s="1" t="s">
        <v>618</v>
      </c>
      <c r="I101" s="1" t="s">
        <v>800</v>
      </c>
      <c r="J101" s="1" t="s">
        <v>667</v>
      </c>
      <c r="K101" s="1"/>
      <c r="L101" s="1"/>
      <c r="M101" s="1"/>
      <c r="N101" s="1"/>
      <c r="O101" s="1">
        <v>12</v>
      </c>
      <c r="P101" s="1" t="s">
        <v>37</v>
      </c>
      <c r="Q101" s="150">
        <v>1.6222222222222221E-4</v>
      </c>
      <c r="R101" s="150">
        <v>2.620833333333333E-4</v>
      </c>
      <c r="S101" s="150">
        <v>3.5343750000000002E-4</v>
      </c>
      <c r="T101" s="150">
        <v>4.3964120370370375E-4</v>
      </c>
      <c r="U101" s="150">
        <v>5.2390046296296288E-4</v>
      </c>
      <c r="V101" s="150">
        <v>6.0961805555555563E-4</v>
      </c>
      <c r="W101" s="150">
        <v>6.9217592592592594E-4</v>
      </c>
      <c r="X101" s="150">
        <v>7.7556712962962952E-4</v>
      </c>
      <c r="Y101" s="150">
        <v>8.5781249999999996E-4</v>
      </c>
      <c r="Z101" s="150">
        <v>9.4270833333333327E-4</v>
      </c>
      <c r="AA101" s="150">
        <v>1.0284027777777778E-3</v>
      </c>
      <c r="AB101" s="150">
        <v>1.1139236111111111E-3</v>
      </c>
      <c r="AC101" s="150">
        <v>1.2003240740740739E-3</v>
      </c>
      <c r="AD101" s="150">
        <v>1.2856365740740742E-3</v>
      </c>
      <c r="AE101" s="150">
        <v>1.3710763888888887E-3</v>
      </c>
      <c r="AF101" s="150">
        <v>1.4558912037037038E-3</v>
      </c>
      <c r="AG101" s="150">
        <v>1.5384143518518518E-3</v>
      </c>
      <c r="AH101" s="150">
        <v>1.6235185185185187E-3</v>
      </c>
      <c r="AI101" s="150">
        <v>1.7071990740740739E-3</v>
      </c>
      <c r="AJ101" s="150">
        <v>1.7907870370370369E-3</v>
      </c>
      <c r="AK101" s="150">
        <v>1.8751157407407406E-3</v>
      </c>
      <c r="AL101" s="150">
        <v>1.9609143518518521E-3</v>
      </c>
      <c r="AM101" s="150">
        <v>2.0465509259259261E-3</v>
      </c>
      <c r="AN101" s="150">
        <v>2.1373958333333336E-3</v>
      </c>
      <c r="AO101" s="150">
        <v>2.2279976851851853E-3</v>
      </c>
      <c r="AP101" s="150">
        <v>2.3155787037037038E-3</v>
      </c>
      <c r="AQ101" s="150">
        <v>2.4015393518518518E-3</v>
      </c>
      <c r="AR101" s="150">
        <v>2.4888425925925924E-3</v>
      </c>
      <c r="AS101" s="150">
        <v>2.5769791666666671E-3</v>
      </c>
      <c r="AT101" s="150">
        <v>2.6632175925925925E-3</v>
      </c>
      <c r="AU101" s="150">
        <v>2.7483680555555555E-3</v>
      </c>
      <c r="AV101" s="150">
        <v>2.8356712962962962E-3</v>
      </c>
      <c r="AW101" s="153">
        <f t="shared" si="32"/>
        <v>58.77503040791504</v>
      </c>
      <c r="AX101" s="150">
        <f t="shared" si="33"/>
        <v>9.9861111111111087E-5</v>
      </c>
      <c r="AY101" s="150">
        <f t="shared" si="33"/>
        <v>9.1354166666666721E-5</v>
      </c>
      <c r="AZ101" s="150">
        <f t="shared" si="34"/>
        <v>8.6203703703703735E-5</v>
      </c>
      <c r="BA101" s="150">
        <f t="shared" si="35"/>
        <v>8.4259259259259129E-5</v>
      </c>
      <c r="BB101" s="150">
        <f t="shared" si="36"/>
        <v>8.5717592592592746E-5</v>
      </c>
      <c r="BC101" s="150">
        <f t="shared" si="37"/>
        <v>8.2557870370370315E-5</v>
      </c>
      <c r="BD101" s="150">
        <f t="shared" si="38"/>
        <v>8.3391203703703579E-5</v>
      </c>
      <c r="BE101" s="150">
        <f t="shared" si="39"/>
        <v>8.2245370370370437E-5</v>
      </c>
      <c r="BF101" s="150">
        <f t="shared" si="40"/>
        <v>8.4895833333333308E-5</v>
      </c>
      <c r="BG101" s="150">
        <f t="shared" si="41"/>
        <v>8.5694444444444555E-5</v>
      </c>
      <c r="BH101" s="150">
        <f t="shared" si="42"/>
        <v>8.5520833333333282E-5</v>
      </c>
      <c r="BI101" s="150">
        <f t="shared" si="43"/>
        <v>8.640046296296282E-5</v>
      </c>
      <c r="BJ101" s="150">
        <f t="shared" si="44"/>
        <v>8.5312500000000319E-5</v>
      </c>
      <c r="BK101" s="150">
        <f t="shared" si="45"/>
        <v>8.543981481481445E-5</v>
      </c>
      <c r="BL101" s="150">
        <f t="shared" si="46"/>
        <v>8.4814814814815126E-5</v>
      </c>
      <c r="BM101" s="150">
        <f t="shared" si="47"/>
        <v>8.2523148148147974E-5</v>
      </c>
      <c r="BN101" s="150">
        <f t="shared" si="48"/>
        <v>8.5104166666666922E-5</v>
      </c>
      <c r="BO101" s="150">
        <f t="shared" si="49"/>
        <v>8.3680555555555158E-5</v>
      </c>
      <c r="BP101" s="150">
        <f t="shared" si="50"/>
        <v>8.3587962962963043E-5</v>
      </c>
      <c r="BQ101" s="150">
        <f t="shared" si="51"/>
        <v>8.4328703703703649E-5</v>
      </c>
      <c r="BR101" s="150">
        <f t="shared" si="52"/>
        <v>8.5798611111111579E-5</v>
      </c>
      <c r="BS101" s="150">
        <f t="shared" si="53"/>
        <v>8.5636574074073914E-5</v>
      </c>
      <c r="BT101" s="150">
        <f t="shared" si="54"/>
        <v>9.0844907407407541E-5</v>
      </c>
      <c r="BU101" s="150">
        <f t="shared" si="55"/>
        <v>9.0601851851851694E-5</v>
      </c>
      <c r="BV101" s="150">
        <f t="shared" si="56"/>
        <v>8.758101851851852E-5</v>
      </c>
      <c r="BW101" s="150">
        <f t="shared" si="57"/>
        <v>8.5960648148147942E-5</v>
      </c>
      <c r="BX101" s="150">
        <f t="shared" si="58"/>
        <v>8.7303240740740657E-5</v>
      </c>
      <c r="BY101" s="150">
        <f t="shared" si="59"/>
        <v>8.8136574074074679E-5</v>
      </c>
      <c r="BZ101" s="150">
        <f t="shared" si="60"/>
        <v>8.6238425925925372E-5</v>
      </c>
      <c r="CA101" s="150">
        <f t="shared" si="61"/>
        <v>8.5150462962963087E-5</v>
      </c>
      <c r="CB101" s="150">
        <f t="shared" si="62"/>
        <v>8.7303240740740657E-5</v>
      </c>
    </row>
    <row r="102" spans="1:80">
      <c r="A102" s="1" t="s">
        <v>65</v>
      </c>
      <c r="B102" s="1">
        <v>2022</v>
      </c>
      <c r="C102" s="2">
        <v>44672</v>
      </c>
      <c r="D102" s="1" t="s">
        <v>66</v>
      </c>
      <c r="E102" s="1" t="s">
        <v>21</v>
      </c>
      <c r="F102" s="1" t="s">
        <v>21</v>
      </c>
      <c r="G102" s="1" t="s">
        <v>668</v>
      </c>
      <c r="H102" s="1" t="s">
        <v>670</v>
      </c>
      <c r="I102" s="1" t="s">
        <v>523</v>
      </c>
      <c r="J102" s="1" t="s">
        <v>752</v>
      </c>
      <c r="K102" s="1"/>
      <c r="L102" s="1"/>
      <c r="M102" s="1"/>
      <c r="N102" s="1"/>
      <c r="O102" s="1">
        <v>13</v>
      </c>
      <c r="P102" s="1" t="s">
        <v>524</v>
      </c>
      <c r="Q102" s="150">
        <v>1.6364583333333332E-4</v>
      </c>
      <c r="R102" s="150">
        <v>2.6232638888888887E-4</v>
      </c>
      <c r="S102" s="150">
        <v>3.5578703703703705E-4</v>
      </c>
      <c r="T102" s="150">
        <v>4.4415509259259256E-4</v>
      </c>
      <c r="U102" s="150">
        <v>5.3317129629629634E-4</v>
      </c>
      <c r="V102" s="150">
        <v>6.2093750000000007E-4</v>
      </c>
      <c r="W102" s="150">
        <v>7.1011574074074076E-4</v>
      </c>
      <c r="X102" s="150">
        <v>7.9777777777777779E-4</v>
      </c>
      <c r="Y102" s="150">
        <v>8.859606481481482E-4</v>
      </c>
      <c r="Z102" s="150">
        <v>9.7306712962962961E-4</v>
      </c>
      <c r="AA102" s="150">
        <v>1.0626967592592591E-3</v>
      </c>
      <c r="AB102" s="150">
        <v>1.1510416666666667E-3</v>
      </c>
      <c r="AC102" s="150">
        <v>1.2413310185185186E-3</v>
      </c>
      <c r="AD102" s="150">
        <v>1.3313541666666667E-3</v>
      </c>
      <c r="AE102" s="150">
        <v>1.4237962962962963E-3</v>
      </c>
      <c r="AF102" s="150">
        <v>1.5147685185185186E-3</v>
      </c>
      <c r="AG102" s="150">
        <v>1.607199074074074E-3</v>
      </c>
      <c r="AH102" s="150">
        <v>1.6976736111111114E-3</v>
      </c>
      <c r="AI102" s="150">
        <v>1.7903240740740742E-3</v>
      </c>
      <c r="AJ102" s="150">
        <v>1.8812731481481482E-3</v>
      </c>
      <c r="AK102" s="150">
        <v>1.9719097222222221E-3</v>
      </c>
      <c r="AL102" s="150">
        <v>2.0644328703703701E-3</v>
      </c>
      <c r="AM102" s="150">
        <v>2.1546990740740741E-3</v>
      </c>
      <c r="AN102" s="150">
        <v>2.2445601851851849E-3</v>
      </c>
      <c r="AO102" s="150">
        <v>2.3356944444444445E-3</v>
      </c>
      <c r="AP102" s="150">
        <v>2.4266898148148147E-3</v>
      </c>
      <c r="AQ102" s="150">
        <v>2.5182870370370372E-3</v>
      </c>
      <c r="AR102" s="150">
        <v>2.6075578703703708E-3</v>
      </c>
      <c r="AS102" s="150">
        <v>2.6987152777777777E-3</v>
      </c>
      <c r="AT102" s="150">
        <v>2.7874768518518517E-3</v>
      </c>
      <c r="AU102" s="150">
        <v>2.8762384259259262E-3</v>
      </c>
      <c r="AV102" s="150">
        <v>2.9656712962962961E-3</v>
      </c>
      <c r="AW102" s="153">
        <f t="shared" si="32"/>
        <v>56.198630938907407</v>
      </c>
      <c r="AX102" s="150">
        <f t="shared" si="33"/>
        <v>9.8680555555555549E-5</v>
      </c>
      <c r="AY102" s="150">
        <f t="shared" si="33"/>
        <v>9.3460648148148179E-5</v>
      </c>
      <c r="AZ102" s="150">
        <f t="shared" si="34"/>
        <v>8.8368055555555509E-5</v>
      </c>
      <c r="BA102" s="150">
        <f t="shared" si="35"/>
        <v>8.9016203703703783E-5</v>
      </c>
      <c r="BB102" s="150">
        <f t="shared" si="36"/>
        <v>8.7766203703703726E-5</v>
      </c>
      <c r="BC102" s="150">
        <f t="shared" si="37"/>
        <v>8.9178240740740689E-5</v>
      </c>
      <c r="BD102" s="150">
        <f t="shared" si="38"/>
        <v>8.7662037037037027E-5</v>
      </c>
      <c r="BE102" s="150">
        <f t="shared" si="39"/>
        <v>8.8182870370370411E-5</v>
      </c>
      <c r="BF102" s="150">
        <f t="shared" si="40"/>
        <v>8.710648148148141E-5</v>
      </c>
      <c r="BG102" s="150">
        <f t="shared" si="41"/>
        <v>8.9629629629629499E-5</v>
      </c>
      <c r="BH102" s="150">
        <f t="shared" si="42"/>
        <v>8.8344907407407643E-5</v>
      </c>
      <c r="BI102" s="150">
        <f t="shared" si="43"/>
        <v>9.0289351851851815E-5</v>
      </c>
      <c r="BJ102" s="150">
        <f t="shared" si="44"/>
        <v>9.0023148148148102E-5</v>
      </c>
      <c r="BK102" s="150">
        <f t="shared" si="45"/>
        <v>9.2442129629629602E-5</v>
      </c>
      <c r="BL102" s="150">
        <f t="shared" si="46"/>
        <v>9.0972222222222322E-5</v>
      </c>
      <c r="BM102" s="150">
        <f t="shared" si="47"/>
        <v>9.2430555555555452E-5</v>
      </c>
      <c r="BN102" s="150">
        <f t="shared" si="48"/>
        <v>9.0474537037037346E-5</v>
      </c>
      <c r="BO102" s="150">
        <f t="shared" si="49"/>
        <v>9.2650462962962782E-5</v>
      </c>
      <c r="BP102" s="150">
        <f t="shared" si="50"/>
        <v>9.0949074074074023E-5</v>
      </c>
      <c r="BQ102" s="150">
        <f t="shared" si="51"/>
        <v>9.0636574074073927E-5</v>
      </c>
      <c r="BR102" s="150">
        <f t="shared" si="52"/>
        <v>9.2523148148148E-5</v>
      </c>
      <c r="BS102" s="150">
        <f t="shared" si="53"/>
        <v>9.0266203703703949E-5</v>
      </c>
      <c r="BT102" s="150">
        <f t="shared" si="54"/>
        <v>8.9861111111110871E-5</v>
      </c>
      <c r="BU102" s="150">
        <f t="shared" si="55"/>
        <v>9.1134259259259554E-5</v>
      </c>
      <c r="BV102" s="150">
        <f t="shared" si="56"/>
        <v>9.0995370370370188E-5</v>
      </c>
      <c r="BW102" s="150">
        <f t="shared" si="57"/>
        <v>9.1597222222222514E-5</v>
      </c>
      <c r="BX102" s="150">
        <f t="shared" si="58"/>
        <v>8.9270833333333563E-5</v>
      </c>
      <c r="BY102" s="150">
        <f t="shared" si="59"/>
        <v>9.1157407407406986E-5</v>
      </c>
      <c r="BZ102" s="150">
        <f t="shared" si="60"/>
        <v>8.8761574074074003E-5</v>
      </c>
      <c r="CA102" s="150">
        <f t="shared" si="61"/>
        <v>8.8761574074074437E-5</v>
      </c>
      <c r="CB102" s="150">
        <f t="shared" si="62"/>
        <v>8.9432870370369927E-5</v>
      </c>
    </row>
    <row r="103" spans="1:80">
      <c r="A103" s="15" t="s">
        <v>65</v>
      </c>
      <c r="B103" s="15">
        <v>2022</v>
      </c>
      <c r="C103" s="22">
        <v>44672</v>
      </c>
      <c r="D103" s="15" t="s">
        <v>66</v>
      </c>
      <c r="E103" s="15" t="s">
        <v>91</v>
      </c>
      <c r="F103" s="15">
        <v>1</v>
      </c>
      <c r="G103" s="15" t="s">
        <v>493</v>
      </c>
      <c r="H103" s="15" t="s">
        <v>660</v>
      </c>
      <c r="I103" s="15" t="s">
        <v>595</v>
      </c>
      <c r="J103" s="15" t="s">
        <v>596</v>
      </c>
      <c r="K103" s="15"/>
      <c r="L103" s="15"/>
      <c r="M103" s="15"/>
      <c r="N103" s="15"/>
      <c r="O103" s="15">
        <v>1</v>
      </c>
      <c r="P103" s="15" t="s">
        <v>31</v>
      </c>
      <c r="Q103" s="150">
        <v>1.5675925925925926E-4</v>
      </c>
      <c r="R103" s="150">
        <v>2.4920138888888892E-4</v>
      </c>
      <c r="S103" s="150">
        <v>3.3322916666666662E-4</v>
      </c>
      <c r="T103" s="150">
        <v>4.1631944444444447E-4</v>
      </c>
      <c r="U103" s="150">
        <v>4.9851851851851858E-4</v>
      </c>
      <c r="V103" s="150">
        <v>5.8030092592592595E-4</v>
      </c>
      <c r="W103" s="150">
        <v>6.6258101851851851E-4</v>
      </c>
      <c r="X103" s="150">
        <v>7.4532407407407403E-4</v>
      </c>
      <c r="Y103" s="150">
        <v>8.2777777777777765E-4</v>
      </c>
      <c r="Z103" s="150">
        <v>9.0978009259259256E-4</v>
      </c>
      <c r="AA103" s="150">
        <v>9.945486111111112E-4</v>
      </c>
      <c r="AB103" s="150">
        <v>1.0763657407407408E-3</v>
      </c>
      <c r="AC103" s="150">
        <v>1.1592476851851853E-3</v>
      </c>
      <c r="AD103" s="150">
        <v>1.2401388888888889E-3</v>
      </c>
      <c r="AE103" s="150">
        <v>1.3232407407407409E-3</v>
      </c>
      <c r="AF103" s="150">
        <v>1.4051967592592595E-3</v>
      </c>
      <c r="AG103" s="150">
        <v>1.4884722222222224E-3</v>
      </c>
      <c r="AH103" s="150">
        <v>1.5697337962962963E-3</v>
      </c>
      <c r="AI103" s="150">
        <v>1.6529166666666665E-3</v>
      </c>
      <c r="AJ103" s="150">
        <v>1.735752314814815E-3</v>
      </c>
      <c r="AK103" s="150">
        <v>1.8184259259259262E-3</v>
      </c>
      <c r="AL103" s="150">
        <v>1.9003472222222223E-3</v>
      </c>
      <c r="AM103" s="150">
        <v>1.982152777777778E-3</v>
      </c>
      <c r="AN103" s="150">
        <v>2.0643402777777774E-3</v>
      </c>
      <c r="AO103" s="150">
        <v>2.1461805555555557E-3</v>
      </c>
      <c r="AP103" s="150">
        <v>2.2287152777777778E-3</v>
      </c>
      <c r="AQ103" s="150">
        <v>2.3127893518518519E-3</v>
      </c>
      <c r="AR103" s="150">
        <v>2.3959606481481484E-3</v>
      </c>
      <c r="AS103" s="150">
        <v>2.4781481481481482E-3</v>
      </c>
      <c r="AT103" s="150">
        <v>2.5582291666666666E-3</v>
      </c>
      <c r="AU103" s="150">
        <v>2.6382523148148151E-3</v>
      </c>
      <c r="AV103" s="150">
        <v>2.7180439814814814E-3</v>
      </c>
      <c r="AW103" s="153">
        <f t="shared" si="32"/>
        <v>61.318605512712963</v>
      </c>
      <c r="AX103" s="150">
        <f t="shared" si="33"/>
        <v>9.2442129629629656E-5</v>
      </c>
      <c r="AY103" s="150">
        <f t="shared" si="33"/>
        <v>8.4027777777777703E-5</v>
      </c>
      <c r="AZ103" s="150">
        <f t="shared" si="34"/>
        <v>8.309027777777785E-5</v>
      </c>
      <c r="BA103" s="150">
        <f t="shared" si="35"/>
        <v>8.2199074074074108E-5</v>
      </c>
      <c r="BB103" s="150">
        <f t="shared" si="36"/>
        <v>8.1782407407407368E-5</v>
      </c>
      <c r="BC103" s="150">
        <f t="shared" si="37"/>
        <v>8.2280092592592561E-5</v>
      </c>
      <c r="BD103" s="150">
        <f t="shared" si="38"/>
        <v>8.2743055555555521E-5</v>
      </c>
      <c r="BE103" s="150">
        <f t="shared" si="39"/>
        <v>8.2453703703703617E-5</v>
      </c>
      <c r="BF103" s="150">
        <f t="shared" si="40"/>
        <v>8.2002314814814915E-5</v>
      </c>
      <c r="BG103" s="150">
        <f t="shared" si="41"/>
        <v>8.4768518518518634E-5</v>
      </c>
      <c r="BH103" s="150">
        <f t="shared" si="42"/>
        <v>8.1817129629629601E-5</v>
      </c>
      <c r="BI103" s="150">
        <f t="shared" si="43"/>
        <v>8.2881944444444453E-5</v>
      </c>
      <c r="BJ103" s="150">
        <f t="shared" si="44"/>
        <v>8.089120370370368E-5</v>
      </c>
      <c r="BK103" s="150">
        <f t="shared" si="45"/>
        <v>8.3101851851852E-5</v>
      </c>
      <c r="BL103" s="150">
        <f t="shared" si="46"/>
        <v>8.1956018518518532E-5</v>
      </c>
      <c r="BM103" s="150">
        <f t="shared" si="47"/>
        <v>8.3275462962962947E-5</v>
      </c>
      <c r="BN103" s="150">
        <f t="shared" si="48"/>
        <v>8.1261574074073875E-5</v>
      </c>
      <c r="BO103" s="150">
        <f t="shared" si="49"/>
        <v>8.3182870370370181E-5</v>
      </c>
      <c r="BP103" s="150">
        <f t="shared" si="50"/>
        <v>8.2835648148148503E-5</v>
      </c>
      <c r="BQ103" s="150">
        <f t="shared" si="51"/>
        <v>8.2673611111111272E-5</v>
      </c>
      <c r="BR103" s="150">
        <f t="shared" si="52"/>
        <v>8.1921296296296083E-5</v>
      </c>
      <c r="BS103" s="150">
        <f t="shared" si="53"/>
        <v>8.1805555555555668E-5</v>
      </c>
      <c r="BT103" s="150">
        <f t="shared" si="54"/>
        <v>8.2187499999999362E-5</v>
      </c>
      <c r="BU103" s="150">
        <f t="shared" si="55"/>
        <v>8.1840277777778334E-5</v>
      </c>
      <c r="BV103" s="150">
        <f t="shared" si="56"/>
        <v>8.2534722222222124E-5</v>
      </c>
      <c r="BW103" s="150">
        <f t="shared" si="57"/>
        <v>8.4074074074074086E-5</v>
      </c>
      <c r="BX103" s="150">
        <f t="shared" si="58"/>
        <v>8.3171296296296465E-5</v>
      </c>
      <c r="BY103" s="150">
        <f t="shared" si="59"/>
        <v>8.2187499999999795E-5</v>
      </c>
      <c r="BZ103" s="150">
        <f t="shared" si="60"/>
        <v>8.0081018518518392E-5</v>
      </c>
      <c r="CA103" s="150">
        <f t="shared" si="61"/>
        <v>8.002314814814851E-5</v>
      </c>
      <c r="CB103" s="150">
        <f t="shared" si="62"/>
        <v>7.9791666666666379E-5</v>
      </c>
    </row>
    <row r="104" spans="1:80">
      <c r="A104" s="15" t="s">
        <v>65</v>
      </c>
      <c r="B104" s="15">
        <v>2022</v>
      </c>
      <c r="C104" s="22">
        <v>44672</v>
      </c>
      <c r="D104" s="15" t="s">
        <v>66</v>
      </c>
      <c r="E104" s="15" t="s">
        <v>91</v>
      </c>
      <c r="F104" s="15">
        <v>1</v>
      </c>
      <c r="G104" s="15" t="s">
        <v>486</v>
      </c>
      <c r="H104" s="15" t="s">
        <v>794</v>
      </c>
      <c r="I104" s="15" t="s">
        <v>795</v>
      </c>
      <c r="J104" s="15" t="s">
        <v>796</v>
      </c>
      <c r="K104" s="15"/>
      <c r="L104" s="15"/>
      <c r="M104" s="15"/>
      <c r="N104" s="15"/>
      <c r="O104" s="15">
        <v>2</v>
      </c>
      <c r="P104" s="15" t="s">
        <v>27</v>
      </c>
      <c r="Q104" s="150">
        <v>1.5925925925925924E-4</v>
      </c>
      <c r="R104" s="150">
        <v>2.5077546296296301E-4</v>
      </c>
      <c r="S104" s="150">
        <v>3.3417824074074074E-4</v>
      </c>
      <c r="T104" s="150">
        <v>4.1571759259259258E-4</v>
      </c>
      <c r="U104" s="150">
        <v>4.9722222222222214E-4</v>
      </c>
      <c r="V104" s="150">
        <v>5.8079861111111103E-4</v>
      </c>
      <c r="W104" s="150">
        <v>6.613425925925926E-4</v>
      </c>
      <c r="X104" s="150">
        <v>7.4300925925925934E-4</v>
      </c>
      <c r="Y104" s="150">
        <v>8.2435185185185183E-4</v>
      </c>
      <c r="Z104" s="150">
        <v>9.0883101851851856E-4</v>
      </c>
      <c r="AA104" s="150">
        <v>9.9015046296296308E-4</v>
      </c>
      <c r="AB104" s="150">
        <v>1.0729166666666667E-3</v>
      </c>
      <c r="AC104" s="150">
        <v>1.1550810185185186E-3</v>
      </c>
      <c r="AD104" s="150">
        <v>1.2382060185185185E-3</v>
      </c>
      <c r="AE104" s="150">
        <v>1.3195601851851851E-3</v>
      </c>
      <c r="AF104" s="150">
        <v>1.4017476851851853E-3</v>
      </c>
      <c r="AG104" s="150">
        <v>1.4837268518518517E-3</v>
      </c>
      <c r="AH104" s="150">
        <v>1.567233796296296E-3</v>
      </c>
      <c r="AI104" s="150">
        <v>1.6501388888888887E-3</v>
      </c>
      <c r="AJ104" s="150">
        <v>1.7321875E-3</v>
      </c>
      <c r="AK104" s="150">
        <v>1.8154861111111113E-3</v>
      </c>
      <c r="AL104" s="150">
        <v>1.900949074074074E-3</v>
      </c>
      <c r="AM104" s="150">
        <v>1.9852083333333332E-3</v>
      </c>
      <c r="AN104" s="150">
        <v>2.0688541666666668E-3</v>
      </c>
      <c r="AO104" s="150">
        <v>2.1524537037037037E-3</v>
      </c>
      <c r="AP104" s="150">
        <v>2.2392824074074073E-3</v>
      </c>
      <c r="AQ104" s="150">
        <v>2.3231018518518518E-3</v>
      </c>
      <c r="AR104" s="150">
        <v>2.4068402777777777E-3</v>
      </c>
      <c r="AS104" s="150">
        <v>2.4889467592592593E-3</v>
      </c>
      <c r="AT104" s="150">
        <v>2.5735300925925925E-3</v>
      </c>
      <c r="AU104" s="150">
        <v>2.6560532407407405E-3</v>
      </c>
      <c r="AV104" s="150">
        <v>2.7399768518518515E-3</v>
      </c>
      <c r="AW104" s="153">
        <f t="shared" si="32"/>
        <v>60.827764495171799</v>
      </c>
      <c r="AX104" s="150">
        <f t="shared" si="33"/>
        <v>9.1516203703703763E-5</v>
      </c>
      <c r="AY104" s="150">
        <f t="shared" si="33"/>
        <v>8.3402777777777728E-5</v>
      </c>
      <c r="AZ104" s="150">
        <f t="shared" si="34"/>
        <v>8.1539351851851846E-5</v>
      </c>
      <c r="BA104" s="150">
        <f t="shared" si="35"/>
        <v>8.1504629629629559E-5</v>
      </c>
      <c r="BB104" s="150">
        <f t="shared" si="36"/>
        <v>8.3576388888888893E-5</v>
      </c>
      <c r="BC104" s="150">
        <f t="shared" si="37"/>
        <v>8.0543981481481569E-5</v>
      </c>
      <c r="BD104" s="150">
        <f t="shared" si="38"/>
        <v>8.1666666666666736E-5</v>
      </c>
      <c r="BE104" s="150">
        <f t="shared" si="39"/>
        <v>8.1342592592592491E-5</v>
      </c>
      <c r="BF104" s="150">
        <f t="shared" si="40"/>
        <v>8.447916666666673E-5</v>
      </c>
      <c r="BG104" s="150">
        <f t="shared" si="41"/>
        <v>8.1319444444444516E-5</v>
      </c>
      <c r="BH104" s="150">
        <f t="shared" si="42"/>
        <v>8.2766203703703604E-5</v>
      </c>
      <c r="BI104" s="150">
        <f t="shared" si="43"/>
        <v>8.2164351851851929E-5</v>
      </c>
      <c r="BJ104" s="150">
        <f t="shared" si="44"/>
        <v>8.3124999999999866E-5</v>
      </c>
      <c r="BK104" s="150">
        <f t="shared" si="45"/>
        <v>8.1354166666666641E-5</v>
      </c>
      <c r="BL104" s="150">
        <f t="shared" si="46"/>
        <v>8.2187500000000229E-5</v>
      </c>
      <c r="BM104" s="150">
        <f t="shared" si="47"/>
        <v>8.1979166666666398E-5</v>
      </c>
      <c r="BN104" s="150">
        <f t="shared" si="48"/>
        <v>8.350694444444421E-5</v>
      </c>
      <c r="BO104" s="150">
        <f t="shared" si="49"/>
        <v>8.2905092592592752E-5</v>
      </c>
      <c r="BP104" s="150">
        <f t="shared" si="50"/>
        <v>8.2048611111111298E-5</v>
      </c>
      <c r="BQ104" s="150">
        <f t="shared" si="51"/>
        <v>8.3298611111111247E-5</v>
      </c>
      <c r="BR104" s="150">
        <f t="shared" si="52"/>
        <v>8.5462962962962749E-5</v>
      </c>
      <c r="BS104" s="150">
        <f t="shared" si="53"/>
        <v>8.4259259259259183E-5</v>
      </c>
      <c r="BT104" s="150">
        <f t="shared" si="54"/>
        <v>8.3645833333333575E-5</v>
      </c>
      <c r="BU104" s="150">
        <f t="shared" si="55"/>
        <v>8.3599537037036976E-5</v>
      </c>
      <c r="BV104" s="150">
        <f t="shared" si="56"/>
        <v>8.6828703703703547E-5</v>
      </c>
      <c r="BW104" s="150">
        <f t="shared" si="57"/>
        <v>8.3819444444444523E-5</v>
      </c>
      <c r="BX104" s="150">
        <f t="shared" si="58"/>
        <v>8.3738425925925907E-5</v>
      </c>
      <c r="BY104" s="150">
        <f t="shared" si="59"/>
        <v>8.2106481481481614E-5</v>
      </c>
      <c r="BZ104" s="150">
        <f t="shared" si="60"/>
        <v>8.4583333333333212E-5</v>
      </c>
      <c r="CA104" s="150">
        <f t="shared" si="61"/>
        <v>8.2523148148147974E-5</v>
      </c>
      <c r="CB104" s="150">
        <f t="shared" si="62"/>
        <v>8.3923611111111004E-5</v>
      </c>
    </row>
    <row r="105" spans="1:80">
      <c r="A105" s="15" t="s">
        <v>65</v>
      </c>
      <c r="B105" s="15">
        <v>2022</v>
      </c>
      <c r="C105" s="22">
        <v>44672</v>
      </c>
      <c r="D105" s="15" t="s">
        <v>66</v>
      </c>
      <c r="E105" s="15" t="s">
        <v>91</v>
      </c>
      <c r="F105" s="15">
        <v>2</v>
      </c>
      <c r="G105" s="15" t="s">
        <v>598</v>
      </c>
      <c r="H105" s="15" t="s">
        <v>677</v>
      </c>
      <c r="I105" s="15" t="s">
        <v>510</v>
      </c>
      <c r="J105" s="15" t="s">
        <v>516</v>
      </c>
      <c r="K105" s="15"/>
      <c r="L105" s="15"/>
      <c r="M105" s="15"/>
      <c r="N105" s="15"/>
      <c r="O105" s="15">
        <v>1</v>
      </c>
      <c r="P105" s="15" t="s">
        <v>29</v>
      </c>
      <c r="Q105" s="150">
        <v>1.5787037037037036E-4</v>
      </c>
      <c r="R105" s="150">
        <v>2.5031249999999999E-4</v>
      </c>
      <c r="S105" s="150">
        <v>3.3567129629629631E-4</v>
      </c>
      <c r="T105" s="150">
        <v>4.1473379629629629E-4</v>
      </c>
      <c r="U105" s="150">
        <v>4.9696759259259258E-4</v>
      </c>
      <c r="V105" s="150">
        <v>5.7512731481481488E-4</v>
      </c>
      <c r="W105" s="150">
        <v>6.5519675925925934E-4</v>
      </c>
      <c r="X105" s="150">
        <v>7.3439814814814819E-4</v>
      </c>
      <c r="Y105" s="150">
        <v>8.1603009259259259E-4</v>
      </c>
      <c r="Z105" s="150">
        <v>8.9643518518518512E-4</v>
      </c>
      <c r="AA105" s="150">
        <v>9.7585648148148152E-4</v>
      </c>
      <c r="AB105" s="150">
        <v>1.0580439814814814E-3</v>
      </c>
      <c r="AC105" s="150">
        <v>1.1403935185185187E-3</v>
      </c>
      <c r="AD105" s="150">
        <v>1.2218171296296296E-3</v>
      </c>
      <c r="AE105" s="150">
        <v>1.303298611111111E-3</v>
      </c>
      <c r="AF105" s="150">
        <v>1.3837384259259261E-3</v>
      </c>
      <c r="AG105" s="150">
        <v>1.4686921296296297E-3</v>
      </c>
      <c r="AH105" s="150">
        <v>1.5514583333333335E-3</v>
      </c>
      <c r="AI105" s="150">
        <v>1.6359606481481479E-3</v>
      </c>
      <c r="AJ105" s="150">
        <v>1.7178935185185186E-3</v>
      </c>
      <c r="AK105" s="150">
        <v>1.799988425925926E-3</v>
      </c>
      <c r="AL105" s="150">
        <v>1.8827546296296298E-3</v>
      </c>
      <c r="AM105" s="150">
        <v>1.9648611111111112E-3</v>
      </c>
      <c r="AN105" s="150">
        <v>2.0491666666666666E-3</v>
      </c>
      <c r="AO105" s="150">
        <v>2.1303587962962964E-3</v>
      </c>
      <c r="AP105" s="150">
        <v>2.2121064814814811E-3</v>
      </c>
      <c r="AQ105" s="150">
        <v>2.2929398148148149E-3</v>
      </c>
      <c r="AR105" s="150">
        <v>2.3766898148148146E-3</v>
      </c>
      <c r="AS105" s="150">
        <v>2.4598379629629627E-3</v>
      </c>
      <c r="AT105" s="150">
        <v>2.5401273148148149E-3</v>
      </c>
      <c r="AU105" s="150">
        <v>2.6216087962962959E-3</v>
      </c>
      <c r="AV105" s="150">
        <v>2.7024421296296293E-3</v>
      </c>
      <c r="AW105" s="153">
        <f t="shared" si="32"/>
        <v>61.672612648881554</v>
      </c>
      <c r="AX105" s="150">
        <f t="shared" si="33"/>
        <v>9.2442129629629629E-5</v>
      </c>
      <c r="AY105" s="150">
        <f t="shared" si="33"/>
        <v>8.5358796296296322E-5</v>
      </c>
      <c r="AZ105" s="150">
        <f t="shared" si="34"/>
        <v>7.9062499999999977E-5</v>
      </c>
      <c r="BA105" s="150">
        <f t="shared" si="35"/>
        <v>8.2233796296296287E-5</v>
      </c>
      <c r="BB105" s="150">
        <f t="shared" si="36"/>
        <v>7.8159722222222302E-5</v>
      </c>
      <c r="BC105" s="150">
        <f t="shared" si="37"/>
        <v>8.0069444444444459E-5</v>
      </c>
      <c r="BD105" s="150">
        <f t="shared" si="38"/>
        <v>7.9201388888888854E-5</v>
      </c>
      <c r="BE105" s="150">
        <f t="shared" si="39"/>
        <v>8.1631944444444395E-5</v>
      </c>
      <c r="BF105" s="150">
        <f t="shared" si="40"/>
        <v>8.0405092592592529E-5</v>
      </c>
      <c r="BG105" s="150">
        <f t="shared" si="41"/>
        <v>7.9421296296296401E-5</v>
      </c>
      <c r="BH105" s="150">
        <f t="shared" si="42"/>
        <v>8.2187499999999904E-5</v>
      </c>
      <c r="BI105" s="150">
        <f t="shared" si="43"/>
        <v>8.2349537037037243E-5</v>
      </c>
      <c r="BJ105" s="150">
        <f t="shared" si="44"/>
        <v>8.1423611111110889E-5</v>
      </c>
      <c r="BK105" s="150">
        <f t="shared" si="45"/>
        <v>8.1481481481481422E-5</v>
      </c>
      <c r="BL105" s="150">
        <f t="shared" si="46"/>
        <v>8.0439814814815087E-5</v>
      </c>
      <c r="BM105" s="150">
        <f t="shared" si="47"/>
        <v>8.4953703703703623E-5</v>
      </c>
      <c r="BN105" s="150">
        <f t="shared" si="48"/>
        <v>8.2766203703703821E-5</v>
      </c>
      <c r="BO105" s="150">
        <f t="shared" si="49"/>
        <v>8.4502314814814379E-5</v>
      </c>
      <c r="BP105" s="150">
        <f t="shared" si="50"/>
        <v>8.1932870370370666E-5</v>
      </c>
      <c r="BQ105" s="150">
        <f t="shared" si="51"/>
        <v>8.2094907407407464E-5</v>
      </c>
      <c r="BR105" s="150">
        <f t="shared" si="52"/>
        <v>8.2766203703703821E-5</v>
      </c>
      <c r="BS105" s="150">
        <f t="shared" si="53"/>
        <v>8.2106481481481397E-5</v>
      </c>
      <c r="BT105" s="150">
        <f t="shared" si="54"/>
        <v>8.4305555555555349E-5</v>
      </c>
      <c r="BU105" s="150">
        <f t="shared" si="55"/>
        <v>8.1192129629629843E-5</v>
      </c>
      <c r="BV105" s="150">
        <f t="shared" si="56"/>
        <v>8.1747685185184701E-5</v>
      </c>
      <c r="BW105" s="150">
        <f t="shared" si="57"/>
        <v>8.0833333333333798E-5</v>
      </c>
      <c r="BX105" s="150">
        <f t="shared" si="58"/>
        <v>8.3749999999999623E-5</v>
      </c>
      <c r="BY105" s="150">
        <f t="shared" si="59"/>
        <v>8.3148148148148165E-5</v>
      </c>
      <c r="BZ105" s="150">
        <f t="shared" si="60"/>
        <v>8.0289351851852223E-5</v>
      </c>
      <c r="CA105" s="150">
        <f t="shared" si="61"/>
        <v>8.1481481481480988E-5</v>
      </c>
      <c r="CB105" s="150">
        <f t="shared" si="62"/>
        <v>8.0833333333333365E-5</v>
      </c>
    </row>
    <row r="106" spans="1:80">
      <c r="A106" s="15" t="s">
        <v>65</v>
      </c>
      <c r="B106" s="15">
        <v>2022</v>
      </c>
      <c r="C106" s="22">
        <v>44672</v>
      </c>
      <c r="D106" s="15" t="s">
        <v>66</v>
      </c>
      <c r="E106" s="15" t="s">
        <v>91</v>
      </c>
      <c r="F106" s="15">
        <v>2</v>
      </c>
      <c r="G106" s="15" t="s">
        <v>797</v>
      </c>
      <c r="H106" s="15" t="s">
        <v>798</v>
      </c>
      <c r="I106" s="15" t="s">
        <v>799</v>
      </c>
      <c r="J106" s="15" t="s">
        <v>762</v>
      </c>
      <c r="K106" s="15"/>
      <c r="L106" s="15"/>
      <c r="M106" s="15"/>
      <c r="N106" s="15"/>
      <c r="O106" s="15">
        <v>2</v>
      </c>
      <c r="P106" s="15" t="s">
        <v>113</v>
      </c>
      <c r="Q106" s="150">
        <v>1.5297453703703705E-4</v>
      </c>
      <c r="R106" s="150">
        <v>2.4204861111111115E-4</v>
      </c>
      <c r="S106" s="150">
        <v>3.2487268518518515E-4</v>
      </c>
      <c r="T106" s="150">
        <v>4.0622685185185184E-4</v>
      </c>
      <c r="U106" s="150">
        <v>4.9186342592592597E-4</v>
      </c>
      <c r="V106" s="150">
        <v>5.7467592592592596E-4</v>
      </c>
      <c r="W106" s="150">
        <v>6.5675925925925928E-4</v>
      </c>
      <c r="X106" s="150">
        <v>7.4067129629629624E-4</v>
      </c>
      <c r="Y106" s="150">
        <v>8.2240740740740744E-4</v>
      </c>
      <c r="Z106" s="150">
        <v>9.0511574074074073E-4</v>
      </c>
      <c r="AA106" s="150">
        <v>9.8769675925925913E-4</v>
      </c>
      <c r="AB106" s="150">
        <v>1.0724421296296296E-3</v>
      </c>
      <c r="AC106" s="150">
        <v>1.1541666666666666E-3</v>
      </c>
      <c r="AD106" s="150">
        <v>1.237349537037037E-3</v>
      </c>
      <c r="AE106" s="150">
        <v>1.3200810185185188E-3</v>
      </c>
      <c r="AF106" s="150">
        <v>1.4039467592592593E-3</v>
      </c>
      <c r="AG106" s="150">
        <v>1.484386574074074E-3</v>
      </c>
      <c r="AH106" s="150">
        <v>1.5664467592592594E-3</v>
      </c>
      <c r="AI106" s="150">
        <v>1.6500231481481481E-3</v>
      </c>
      <c r="AJ106" s="150">
        <v>1.7317013888888892E-3</v>
      </c>
      <c r="AK106" s="150">
        <v>1.8147337962962963E-3</v>
      </c>
      <c r="AL106" s="150">
        <v>1.896863425925926E-3</v>
      </c>
      <c r="AM106" s="150">
        <v>1.9804745370370371E-3</v>
      </c>
      <c r="AN106" s="150">
        <v>2.0677546296296299E-3</v>
      </c>
      <c r="AO106" s="150">
        <v>2.1522453703703703E-3</v>
      </c>
      <c r="AP106" s="150">
        <v>2.2369675925925925E-3</v>
      </c>
      <c r="AQ106" s="150">
        <v>2.321539351851852E-3</v>
      </c>
      <c r="AR106" s="150">
        <v>2.4089930555555553E-3</v>
      </c>
      <c r="AS106" s="150">
        <v>2.4930902777777777E-3</v>
      </c>
      <c r="AT106" s="150">
        <v>2.577824074074074E-3</v>
      </c>
      <c r="AU106" s="150">
        <v>2.6637731481481482E-3</v>
      </c>
      <c r="AV106" s="150">
        <v>2.7511342592592592E-3</v>
      </c>
      <c r="AW106" s="153">
        <f t="shared" si="32"/>
        <v>60.58107346296562</v>
      </c>
      <c r="AX106" s="150">
        <f t="shared" si="33"/>
        <v>8.9074074074074099E-5</v>
      </c>
      <c r="AY106" s="150">
        <f t="shared" si="33"/>
        <v>8.2824074074074001E-5</v>
      </c>
      <c r="AZ106" s="150">
        <f t="shared" si="34"/>
        <v>8.1354166666666695E-5</v>
      </c>
      <c r="BA106" s="150">
        <f t="shared" si="35"/>
        <v>8.5636574074074131E-5</v>
      </c>
      <c r="BB106" s="150">
        <f t="shared" si="36"/>
        <v>8.2812499999999987E-5</v>
      </c>
      <c r="BC106" s="150">
        <f t="shared" si="37"/>
        <v>8.2083333333333314E-5</v>
      </c>
      <c r="BD106" s="150">
        <f t="shared" si="38"/>
        <v>8.3912037037036963E-5</v>
      </c>
      <c r="BE106" s="150">
        <f t="shared" si="39"/>
        <v>8.1736111111111202E-5</v>
      </c>
      <c r="BF106" s="150">
        <f t="shared" si="40"/>
        <v>8.2708333333333288E-5</v>
      </c>
      <c r="BG106" s="150">
        <f t="shared" si="41"/>
        <v>8.2581018518518398E-5</v>
      </c>
      <c r="BH106" s="150">
        <f t="shared" si="42"/>
        <v>8.4745370370370443E-5</v>
      </c>
      <c r="BI106" s="150">
        <f t="shared" si="43"/>
        <v>8.1724537037037052E-5</v>
      </c>
      <c r="BJ106" s="150">
        <f t="shared" si="44"/>
        <v>8.3182870370370398E-5</v>
      </c>
      <c r="BK106" s="150">
        <f t="shared" si="45"/>
        <v>8.2731481481481805E-5</v>
      </c>
      <c r="BL106" s="150">
        <f t="shared" si="46"/>
        <v>8.3865740740740472E-5</v>
      </c>
      <c r="BM106" s="150">
        <f t="shared" si="47"/>
        <v>8.0439814814814653E-5</v>
      </c>
      <c r="BN106" s="150">
        <f t="shared" si="48"/>
        <v>8.2060185185185448E-5</v>
      </c>
      <c r="BO106" s="150">
        <f t="shared" si="49"/>
        <v>8.3576388888888676E-5</v>
      </c>
      <c r="BP106" s="150">
        <f t="shared" si="50"/>
        <v>8.1678240740741103E-5</v>
      </c>
      <c r="BQ106" s="150">
        <f t="shared" si="51"/>
        <v>8.30324074074071E-5</v>
      </c>
      <c r="BR106" s="150">
        <f t="shared" si="52"/>
        <v>8.2129629629629696E-5</v>
      </c>
      <c r="BS106" s="150">
        <f t="shared" si="53"/>
        <v>8.3611111111111126E-5</v>
      </c>
      <c r="BT106" s="150">
        <f t="shared" si="54"/>
        <v>8.7280092592592791E-5</v>
      </c>
      <c r="BU106" s="150">
        <f t="shared" si="55"/>
        <v>8.4490740740740446E-5</v>
      </c>
      <c r="BV106" s="150">
        <f t="shared" si="56"/>
        <v>8.4722222222222143E-5</v>
      </c>
      <c r="BW106" s="150">
        <f t="shared" si="57"/>
        <v>8.4571759259259496E-5</v>
      </c>
      <c r="BX106" s="150">
        <f t="shared" si="58"/>
        <v>8.7453703703703305E-5</v>
      </c>
      <c r="BY106" s="150">
        <f t="shared" si="59"/>
        <v>8.4097222222222386E-5</v>
      </c>
      <c r="BZ106" s="150">
        <f t="shared" si="60"/>
        <v>8.4733796296296293E-5</v>
      </c>
      <c r="CA106" s="150">
        <f t="shared" si="61"/>
        <v>8.5949074074074226E-5</v>
      </c>
      <c r="CB106" s="150">
        <f t="shared" si="62"/>
        <v>8.7361111111110973E-5</v>
      </c>
    </row>
    <row r="107" spans="1:80">
      <c r="A107" s="15" t="s">
        <v>65</v>
      </c>
      <c r="B107" s="15">
        <v>2022</v>
      </c>
      <c r="C107" s="22">
        <v>44672</v>
      </c>
      <c r="D107" s="15" t="s">
        <v>66</v>
      </c>
      <c r="E107" s="15" t="s">
        <v>91</v>
      </c>
      <c r="F107" s="15">
        <v>3</v>
      </c>
      <c r="G107" s="15" t="s">
        <v>483</v>
      </c>
      <c r="H107" s="15" t="s">
        <v>645</v>
      </c>
      <c r="I107" s="15" t="s">
        <v>655</v>
      </c>
      <c r="J107" s="15" t="s">
        <v>676</v>
      </c>
      <c r="K107" s="15"/>
      <c r="L107" s="15"/>
      <c r="M107" s="15"/>
      <c r="N107" s="15"/>
      <c r="O107" s="15">
        <v>2</v>
      </c>
      <c r="P107" s="15" t="s">
        <v>484</v>
      </c>
      <c r="Q107" s="150">
        <v>1.537384259259259E-4</v>
      </c>
      <c r="R107" s="150">
        <v>2.4180555555555555E-4</v>
      </c>
      <c r="S107" s="150">
        <v>3.2473379629629627E-4</v>
      </c>
      <c r="T107" s="150">
        <v>4.0483796296296302E-4</v>
      </c>
      <c r="U107" s="150">
        <v>4.8525462962962959E-4</v>
      </c>
      <c r="V107" s="150">
        <v>5.6538194444444442E-4</v>
      </c>
      <c r="W107" s="150">
        <v>6.449305555555556E-4</v>
      </c>
      <c r="X107" s="150">
        <v>7.2431712962962955E-4</v>
      </c>
      <c r="Y107" s="150">
        <v>8.0410879629629626E-4</v>
      </c>
      <c r="Z107" s="150">
        <v>8.8487268518518526E-4</v>
      </c>
      <c r="AA107" s="150">
        <v>9.6502314814814812E-4</v>
      </c>
      <c r="AB107" s="150">
        <v>1.0449537037037035E-3</v>
      </c>
      <c r="AC107" s="150">
        <v>1.1266435185185186E-3</v>
      </c>
      <c r="AD107" s="150">
        <v>1.2084722222222221E-3</v>
      </c>
      <c r="AE107" s="150">
        <v>1.2913773148148149E-3</v>
      </c>
      <c r="AF107" s="150">
        <v>1.3714004629629629E-3</v>
      </c>
      <c r="AG107" s="150">
        <v>1.4531134259259261E-3</v>
      </c>
      <c r="AH107" s="150">
        <v>1.5350810185185183E-3</v>
      </c>
      <c r="AI107" s="150">
        <v>1.6172453703703705E-3</v>
      </c>
      <c r="AJ107" s="150">
        <v>1.6982291666666667E-3</v>
      </c>
      <c r="AK107" s="150">
        <v>1.779398148148148E-3</v>
      </c>
      <c r="AL107" s="150">
        <v>1.8606365740740742E-3</v>
      </c>
      <c r="AM107" s="150">
        <v>1.9431018518518519E-3</v>
      </c>
      <c r="AN107" s="150">
        <v>2.025833333333333E-3</v>
      </c>
      <c r="AO107" s="150">
        <v>2.1102199074074074E-3</v>
      </c>
      <c r="AP107" s="150">
        <v>2.1909722222222222E-3</v>
      </c>
      <c r="AQ107" s="150">
        <v>2.271261574074074E-3</v>
      </c>
      <c r="AR107" s="150">
        <v>2.3505324074074075E-3</v>
      </c>
      <c r="AS107" s="150">
        <v>2.4319791666666669E-3</v>
      </c>
      <c r="AT107" s="150">
        <v>2.5100462962962962E-3</v>
      </c>
      <c r="AU107" s="150">
        <v>2.5896643518518521E-3</v>
      </c>
      <c r="AV107" s="150">
        <v>2.6715856481481482E-3</v>
      </c>
      <c r="AW107" s="153">
        <f t="shared" si="32"/>
        <v>62.384923643452829</v>
      </c>
      <c r="AX107" s="150">
        <f t="shared" si="33"/>
        <v>8.8067129629629644E-5</v>
      </c>
      <c r="AY107" s="150">
        <f t="shared" si="33"/>
        <v>8.2928240740740727E-5</v>
      </c>
      <c r="AZ107" s="150">
        <f t="shared" si="34"/>
        <v>8.0104166666666746E-5</v>
      </c>
      <c r="BA107" s="150">
        <f t="shared" si="35"/>
        <v>8.041666666666657E-5</v>
      </c>
      <c r="BB107" s="150">
        <f t="shared" si="36"/>
        <v>8.0127314814814829E-5</v>
      </c>
      <c r="BC107" s="150">
        <f t="shared" si="37"/>
        <v>7.9548611111111183E-5</v>
      </c>
      <c r="BD107" s="150">
        <f t="shared" si="38"/>
        <v>7.9386574074073952E-5</v>
      </c>
      <c r="BE107" s="150">
        <f t="shared" si="39"/>
        <v>7.9791666666666704E-5</v>
      </c>
      <c r="BF107" s="150">
        <f t="shared" si="40"/>
        <v>8.0763888888889007E-5</v>
      </c>
      <c r="BG107" s="150">
        <f t="shared" si="41"/>
        <v>8.0150462962962857E-5</v>
      </c>
      <c r="BH107" s="150">
        <f t="shared" si="42"/>
        <v>7.9930555555555419E-5</v>
      </c>
      <c r="BI107" s="150">
        <f t="shared" si="43"/>
        <v>8.1689814814815036E-5</v>
      </c>
      <c r="BJ107" s="150">
        <f t="shared" si="44"/>
        <v>8.1828703703703534E-5</v>
      </c>
      <c r="BK107" s="150">
        <f t="shared" si="45"/>
        <v>8.2905092592592752E-5</v>
      </c>
      <c r="BL107" s="150">
        <f t="shared" si="46"/>
        <v>8.0023148148148076E-5</v>
      </c>
      <c r="BM107" s="150">
        <f t="shared" si="47"/>
        <v>8.1712962962963119E-5</v>
      </c>
      <c r="BN107" s="150">
        <f t="shared" si="48"/>
        <v>8.1967592592592248E-5</v>
      </c>
      <c r="BO107" s="150">
        <f t="shared" si="49"/>
        <v>8.2164351851852146E-5</v>
      </c>
      <c r="BP107" s="150">
        <f t="shared" si="50"/>
        <v>8.0983796296296229E-5</v>
      </c>
      <c r="BQ107" s="150">
        <f t="shared" si="51"/>
        <v>8.1168981481481326E-5</v>
      </c>
      <c r="BR107" s="150">
        <f t="shared" si="52"/>
        <v>8.1238425925926226E-5</v>
      </c>
      <c r="BS107" s="150">
        <f t="shared" si="53"/>
        <v>8.2465277777777658E-5</v>
      </c>
      <c r="BT107" s="150">
        <f t="shared" si="54"/>
        <v>8.2731481481481154E-5</v>
      </c>
      <c r="BU107" s="150">
        <f t="shared" si="55"/>
        <v>8.4386574074074398E-5</v>
      </c>
      <c r="BV107" s="150">
        <f t="shared" si="56"/>
        <v>8.0752314814814749E-5</v>
      </c>
      <c r="BW107" s="150">
        <f t="shared" si="57"/>
        <v>8.0289351851851789E-5</v>
      </c>
      <c r="BX107" s="150">
        <f t="shared" si="58"/>
        <v>7.9270833333333537E-5</v>
      </c>
      <c r="BY107" s="150">
        <f t="shared" si="59"/>
        <v>8.1446759259259406E-5</v>
      </c>
      <c r="BZ107" s="150">
        <f t="shared" si="60"/>
        <v>7.806712962962932E-5</v>
      </c>
      <c r="CA107" s="150">
        <f t="shared" si="61"/>
        <v>7.9618055555555865E-5</v>
      </c>
      <c r="CB107" s="150">
        <f t="shared" si="62"/>
        <v>8.1921296296296083E-5</v>
      </c>
    </row>
    <row r="108" spans="1:80">
      <c r="A108" s="15" t="s">
        <v>65</v>
      </c>
      <c r="B108" s="15">
        <v>2022</v>
      </c>
      <c r="C108" s="22">
        <v>44672</v>
      </c>
      <c r="D108" s="15" t="s">
        <v>66</v>
      </c>
      <c r="E108" s="15" t="s">
        <v>91</v>
      </c>
      <c r="F108" s="15">
        <v>3</v>
      </c>
      <c r="G108" s="15" t="s">
        <v>585</v>
      </c>
      <c r="H108" s="15" t="s">
        <v>80</v>
      </c>
      <c r="I108" s="15" t="s">
        <v>507</v>
      </c>
      <c r="J108" s="15" t="s">
        <v>793</v>
      </c>
      <c r="K108" s="15"/>
      <c r="L108" s="15"/>
      <c r="M108" s="15"/>
      <c r="N108" s="15"/>
      <c r="O108" s="15">
        <v>1</v>
      </c>
      <c r="P108" s="15" t="s">
        <v>27</v>
      </c>
      <c r="Q108" s="150">
        <v>1.5755787037037038E-4</v>
      </c>
      <c r="R108" s="150">
        <v>2.4777777777777781E-4</v>
      </c>
      <c r="S108" s="150">
        <v>3.3128472222222223E-4</v>
      </c>
      <c r="T108" s="150">
        <v>4.0945601851851858E-4</v>
      </c>
      <c r="U108" s="150">
        <v>4.892939814814815E-4</v>
      </c>
      <c r="V108" s="150">
        <v>5.7002314814814817E-4</v>
      </c>
      <c r="W108" s="150">
        <v>6.4807870370370377E-4</v>
      </c>
      <c r="X108" s="150">
        <v>7.2774305555555559E-4</v>
      </c>
      <c r="Y108" s="150">
        <v>8.0763888888888888E-4</v>
      </c>
      <c r="Z108" s="150">
        <v>8.8821759259259268E-4</v>
      </c>
      <c r="AA108" s="150">
        <v>9.6853009259259255E-4</v>
      </c>
      <c r="AB108" s="150">
        <v>1.0515740740740741E-3</v>
      </c>
      <c r="AC108" s="150">
        <v>1.1309837962962964E-3</v>
      </c>
      <c r="AD108" s="150">
        <v>1.2110532407407408E-3</v>
      </c>
      <c r="AE108" s="150">
        <v>1.2908101851851852E-3</v>
      </c>
      <c r="AF108" s="150">
        <v>1.3708217592592593E-3</v>
      </c>
      <c r="AG108" s="150">
        <v>1.4502893518518519E-3</v>
      </c>
      <c r="AH108" s="150">
        <v>1.5292592592592591E-3</v>
      </c>
      <c r="AI108" s="150">
        <v>1.6085995370370371E-3</v>
      </c>
      <c r="AJ108" s="150">
        <v>1.6911226851851853E-3</v>
      </c>
      <c r="AK108" s="150">
        <v>1.7682638888888889E-3</v>
      </c>
      <c r="AL108" s="150">
        <v>1.8474768518518519E-3</v>
      </c>
      <c r="AM108" s="150">
        <v>1.9268055555555555E-3</v>
      </c>
      <c r="AN108" s="150">
        <v>2.0091898148148148E-3</v>
      </c>
      <c r="AO108" s="150">
        <v>2.0899189814814812E-3</v>
      </c>
      <c r="AP108" s="150">
        <v>2.1706250000000002E-3</v>
      </c>
      <c r="AQ108" s="150">
        <v>2.2499074074074075E-3</v>
      </c>
      <c r="AR108" s="150">
        <v>2.329641203703704E-3</v>
      </c>
      <c r="AS108" s="150">
        <v>2.4099884259259261E-3</v>
      </c>
      <c r="AT108" s="150">
        <v>2.4897685185185183E-3</v>
      </c>
      <c r="AU108" s="150">
        <v>2.571087962962963E-3</v>
      </c>
      <c r="AV108" s="150">
        <v>2.6536805555555554E-3</v>
      </c>
      <c r="AW108" s="153">
        <f t="shared" si="32"/>
        <v>62.805851411823205</v>
      </c>
      <c r="AX108" s="150">
        <f t="shared" si="33"/>
        <v>9.0219907407407431E-5</v>
      </c>
      <c r="AY108" s="150">
        <f t="shared" si="33"/>
        <v>8.3506944444444427E-5</v>
      </c>
      <c r="AZ108" s="150">
        <f t="shared" si="34"/>
        <v>7.8171296296296344E-5</v>
      </c>
      <c r="BA108" s="150">
        <f t="shared" si="35"/>
        <v>7.9837962962962924E-5</v>
      </c>
      <c r="BB108" s="150">
        <f t="shared" si="36"/>
        <v>8.0729166666666666E-5</v>
      </c>
      <c r="BC108" s="150">
        <f t="shared" si="37"/>
        <v>7.8055555555555604E-5</v>
      </c>
      <c r="BD108" s="150">
        <f t="shared" si="38"/>
        <v>7.9664351851851814E-5</v>
      </c>
      <c r="BE108" s="150">
        <f t="shared" si="39"/>
        <v>7.9895833333333294E-5</v>
      </c>
      <c r="BF108" s="150">
        <f t="shared" si="40"/>
        <v>8.0578703703703802E-5</v>
      </c>
      <c r="BG108" s="150">
        <f t="shared" si="41"/>
        <v>8.0312499999999872E-5</v>
      </c>
      <c r="BH108" s="150">
        <f t="shared" si="42"/>
        <v>8.3043981481481575E-5</v>
      </c>
      <c r="BI108" s="150">
        <f t="shared" si="43"/>
        <v>7.9409722222222251E-5</v>
      </c>
      <c r="BJ108" s="150">
        <f t="shared" si="44"/>
        <v>8.0069444444444459E-5</v>
      </c>
      <c r="BK108" s="150">
        <f t="shared" si="45"/>
        <v>7.9756944444444363E-5</v>
      </c>
      <c r="BL108" s="150">
        <f t="shared" si="46"/>
        <v>8.0011574074074143E-5</v>
      </c>
      <c r="BM108" s="150">
        <f t="shared" si="47"/>
        <v>7.9467592592592567E-5</v>
      </c>
      <c r="BN108" s="150">
        <f t="shared" si="48"/>
        <v>7.8969907407407157E-5</v>
      </c>
      <c r="BO108" s="150">
        <f t="shared" si="49"/>
        <v>7.9340277777778002E-5</v>
      </c>
      <c r="BP108" s="150">
        <f t="shared" si="50"/>
        <v>8.2523148148148191E-5</v>
      </c>
      <c r="BQ108" s="150">
        <f t="shared" si="51"/>
        <v>7.7141203703703616E-5</v>
      </c>
      <c r="BR108" s="150">
        <f t="shared" si="52"/>
        <v>7.9212962962963004E-5</v>
      </c>
      <c r="BS108" s="150">
        <f t="shared" si="53"/>
        <v>7.9328703703703636E-5</v>
      </c>
      <c r="BT108" s="150">
        <f t="shared" si="54"/>
        <v>8.238425925925926E-5</v>
      </c>
      <c r="BU108" s="150">
        <f t="shared" si="55"/>
        <v>8.0729166666666449E-5</v>
      </c>
      <c r="BV108" s="150">
        <f t="shared" si="56"/>
        <v>8.0706018518519017E-5</v>
      </c>
      <c r="BW108" s="150">
        <f t="shared" si="57"/>
        <v>7.9282407407407253E-5</v>
      </c>
      <c r="BX108" s="150">
        <f t="shared" si="58"/>
        <v>7.9733796296296497E-5</v>
      </c>
      <c r="BY108" s="150">
        <f t="shared" si="59"/>
        <v>8.0347222222222105E-5</v>
      </c>
      <c r="BZ108" s="150">
        <f t="shared" si="60"/>
        <v>7.9780092592592229E-5</v>
      </c>
      <c r="CA108" s="150">
        <f t="shared" si="61"/>
        <v>8.1319444444444625E-5</v>
      </c>
      <c r="CB108" s="150">
        <f t="shared" si="62"/>
        <v>8.259259259259244E-5</v>
      </c>
    </row>
    <row r="109" spans="1:80">
      <c r="A109" s="15" t="s">
        <v>65</v>
      </c>
      <c r="B109" s="15">
        <v>2022</v>
      </c>
      <c r="C109" s="22">
        <v>44672</v>
      </c>
      <c r="D109" s="15" t="s">
        <v>66</v>
      </c>
      <c r="E109" s="15" t="s">
        <v>91</v>
      </c>
      <c r="F109" s="15">
        <v>4</v>
      </c>
      <c r="G109" s="15" t="s">
        <v>591</v>
      </c>
      <c r="H109" s="15" t="s">
        <v>689</v>
      </c>
      <c r="I109" s="15" t="s">
        <v>590</v>
      </c>
      <c r="J109" s="15" t="s">
        <v>69</v>
      </c>
      <c r="K109" s="15"/>
      <c r="L109" s="15"/>
      <c r="M109" s="15"/>
      <c r="N109" s="15"/>
      <c r="O109" s="15">
        <v>2</v>
      </c>
      <c r="P109" s="15" t="s">
        <v>25</v>
      </c>
      <c r="Q109" s="150">
        <v>1.5371527777777779E-4</v>
      </c>
      <c r="R109" s="150">
        <v>2.406365740740741E-4</v>
      </c>
      <c r="S109" s="150">
        <v>3.2343749999999999E-4</v>
      </c>
      <c r="T109" s="150">
        <v>4.025462962962963E-4</v>
      </c>
      <c r="U109" s="150">
        <v>4.8370370370370369E-4</v>
      </c>
      <c r="V109" s="150">
        <v>5.6231481481481486E-4</v>
      </c>
      <c r="W109" s="150">
        <v>6.4321759259259258E-4</v>
      </c>
      <c r="X109" s="150">
        <v>7.2331018518518523E-4</v>
      </c>
      <c r="Y109" s="150">
        <v>8.0585648148148129E-4</v>
      </c>
      <c r="Z109" s="150">
        <v>8.8481481481481484E-4</v>
      </c>
      <c r="AA109" s="150">
        <v>9.6627314814814807E-4</v>
      </c>
      <c r="AB109" s="150">
        <v>1.0476967592592593E-3</v>
      </c>
      <c r="AC109" s="150">
        <v>1.1308449074074074E-3</v>
      </c>
      <c r="AD109" s="150">
        <v>1.2125925925925926E-3</v>
      </c>
      <c r="AE109" s="150">
        <v>1.2933217592592593E-3</v>
      </c>
      <c r="AF109" s="150">
        <v>1.3741435185185185E-3</v>
      </c>
      <c r="AG109" s="150">
        <v>1.456550925925926E-3</v>
      </c>
      <c r="AH109" s="150">
        <v>1.5365972222222222E-3</v>
      </c>
      <c r="AI109" s="150">
        <v>1.6173495370370371E-3</v>
      </c>
      <c r="AJ109" s="150">
        <v>1.6977314814814815E-3</v>
      </c>
      <c r="AK109" s="150">
        <v>1.7774421296296297E-3</v>
      </c>
      <c r="AL109" s="150">
        <v>1.8583101851851851E-3</v>
      </c>
      <c r="AM109" s="150">
        <v>1.9401620370370371E-3</v>
      </c>
      <c r="AN109" s="150">
        <v>2.0203009259259258E-3</v>
      </c>
      <c r="AO109" s="150">
        <v>2.1045370370370371E-3</v>
      </c>
      <c r="AP109" s="150">
        <v>2.1846180555555555E-3</v>
      </c>
      <c r="AQ109" s="150">
        <v>2.2652314814814813E-3</v>
      </c>
      <c r="AR109" s="150">
        <v>2.3452777777777782E-3</v>
      </c>
      <c r="AS109" s="150">
        <v>2.4287152777777775E-3</v>
      </c>
      <c r="AT109" s="150">
        <v>2.5167245370370369E-3</v>
      </c>
      <c r="AU109" s="150">
        <v>2.6030324074074076E-3</v>
      </c>
      <c r="AV109" s="150">
        <v>2.6887847222222226E-3</v>
      </c>
      <c r="AW109" s="153">
        <f t="shared" si="32"/>
        <v>61.985872386585214</v>
      </c>
      <c r="AX109" s="150">
        <f t="shared" si="33"/>
        <v>8.6921296296296312E-5</v>
      </c>
      <c r="AY109" s="150">
        <f t="shared" si="33"/>
        <v>8.2800925925925891E-5</v>
      </c>
      <c r="AZ109" s="150">
        <f t="shared" si="34"/>
        <v>7.9108796296296306E-5</v>
      </c>
      <c r="BA109" s="150">
        <f t="shared" si="35"/>
        <v>8.1157407407407393E-5</v>
      </c>
      <c r="BB109" s="150">
        <f t="shared" si="36"/>
        <v>7.8611111111111167E-5</v>
      </c>
      <c r="BC109" s="150">
        <f t="shared" si="37"/>
        <v>8.0902777777777722E-5</v>
      </c>
      <c r="BD109" s="150">
        <f t="shared" si="38"/>
        <v>8.009259259259265E-5</v>
      </c>
      <c r="BE109" s="150">
        <f t="shared" si="39"/>
        <v>8.2546296296296057E-5</v>
      </c>
      <c r="BF109" s="150">
        <f t="shared" si="40"/>
        <v>7.8958333333333549E-5</v>
      </c>
      <c r="BG109" s="150">
        <f t="shared" si="41"/>
        <v>8.1458333333333231E-5</v>
      </c>
      <c r="BH109" s="150">
        <f t="shared" si="42"/>
        <v>8.1423611111111215E-5</v>
      </c>
      <c r="BI109" s="150">
        <f t="shared" si="43"/>
        <v>8.3148148148148165E-5</v>
      </c>
      <c r="BJ109" s="150">
        <f t="shared" si="44"/>
        <v>8.1747685185185135E-5</v>
      </c>
      <c r="BK109" s="150">
        <f t="shared" si="45"/>
        <v>8.0729166666666666E-5</v>
      </c>
      <c r="BL109" s="150">
        <f t="shared" si="46"/>
        <v>8.0821759259259215E-5</v>
      </c>
      <c r="BM109" s="150">
        <f t="shared" si="47"/>
        <v>8.2407407407407559E-5</v>
      </c>
      <c r="BN109" s="150">
        <f t="shared" si="48"/>
        <v>8.0046296296296159E-5</v>
      </c>
      <c r="BO109" s="150">
        <f t="shared" si="49"/>
        <v>8.0752314814814966E-5</v>
      </c>
      <c r="BP109" s="150">
        <f t="shared" si="50"/>
        <v>8.0381944444444338E-5</v>
      </c>
      <c r="BQ109" s="150">
        <f t="shared" si="51"/>
        <v>7.9710648148148197E-5</v>
      </c>
      <c r="BR109" s="150">
        <f t="shared" si="52"/>
        <v>8.0868055555555381E-5</v>
      </c>
      <c r="BS109" s="150">
        <f t="shared" si="53"/>
        <v>8.185185185185205E-5</v>
      </c>
      <c r="BT109" s="150">
        <f t="shared" si="54"/>
        <v>8.0138888888888708E-5</v>
      </c>
      <c r="BU109" s="150">
        <f t="shared" si="55"/>
        <v>8.4236111111111317E-5</v>
      </c>
      <c r="BV109" s="150">
        <f t="shared" si="56"/>
        <v>8.0081018518518392E-5</v>
      </c>
      <c r="BW109" s="150">
        <f t="shared" si="57"/>
        <v>8.0613425925925818E-5</v>
      </c>
      <c r="BX109" s="150">
        <f t="shared" si="58"/>
        <v>8.0046296296296809E-5</v>
      </c>
      <c r="BY109" s="150">
        <f t="shared" si="59"/>
        <v>8.3437499999999311E-5</v>
      </c>
      <c r="BZ109" s="150">
        <f t="shared" si="60"/>
        <v>8.8009259259259464E-5</v>
      </c>
      <c r="CA109" s="150">
        <f t="shared" si="61"/>
        <v>8.6307870370370705E-5</v>
      </c>
      <c r="CB109" s="150">
        <f t="shared" si="62"/>
        <v>8.5752314814814979E-5</v>
      </c>
    </row>
    <row r="110" spans="1:80">
      <c r="A110" s="15" t="s">
        <v>65</v>
      </c>
      <c r="B110" s="15">
        <v>2022</v>
      </c>
      <c r="C110" s="22">
        <v>44672</v>
      </c>
      <c r="D110" s="15" t="s">
        <v>66</v>
      </c>
      <c r="E110" s="15" t="s">
        <v>91</v>
      </c>
      <c r="F110" s="15">
        <v>4</v>
      </c>
      <c r="G110" s="15" t="s">
        <v>475</v>
      </c>
      <c r="H110" s="15" t="s">
        <v>587</v>
      </c>
      <c r="I110" s="15" t="s">
        <v>648</v>
      </c>
      <c r="J110" s="15" t="s">
        <v>780</v>
      </c>
      <c r="K110" s="15"/>
      <c r="L110" s="15"/>
      <c r="M110" s="15"/>
      <c r="N110" s="15"/>
      <c r="O110" s="15">
        <v>1</v>
      </c>
      <c r="P110" s="15" t="s">
        <v>113</v>
      </c>
      <c r="Q110" s="150">
        <v>1.5260416666666666E-4</v>
      </c>
      <c r="R110" s="150">
        <v>2.4249999999999999E-4</v>
      </c>
      <c r="S110" s="150">
        <v>3.242013888888889E-4</v>
      </c>
      <c r="T110" s="150">
        <v>4.0598379629629627E-4</v>
      </c>
      <c r="U110" s="150">
        <v>4.8616898148148152E-4</v>
      </c>
      <c r="V110" s="150">
        <v>5.6635416666666672E-4</v>
      </c>
      <c r="W110" s="150">
        <v>6.4726851851851848E-4</v>
      </c>
      <c r="X110" s="150">
        <v>7.3063657407407409E-4</v>
      </c>
      <c r="Y110" s="150">
        <v>8.114583333333333E-4</v>
      </c>
      <c r="Z110" s="150">
        <v>8.9192129629629636E-4</v>
      </c>
      <c r="AA110" s="150">
        <v>9.7231481481481474E-4</v>
      </c>
      <c r="AB110" s="150">
        <v>1.0526620370370371E-3</v>
      </c>
      <c r="AC110" s="150">
        <v>1.1340277777777779E-3</v>
      </c>
      <c r="AD110" s="150">
        <v>1.2141898148148149E-3</v>
      </c>
      <c r="AE110" s="150">
        <v>1.2957870370370371E-3</v>
      </c>
      <c r="AF110" s="150">
        <v>1.3760532407407408E-3</v>
      </c>
      <c r="AG110" s="150">
        <v>1.4583449074074075E-3</v>
      </c>
      <c r="AH110" s="150">
        <v>1.5415740740740743E-3</v>
      </c>
      <c r="AI110" s="150">
        <v>1.6214699074074074E-3</v>
      </c>
      <c r="AJ110" s="150">
        <v>1.7036689814814814E-3</v>
      </c>
      <c r="AK110" s="150">
        <v>1.7838078703703705E-3</v>
      </c>
      <c r="AL110" s="150">
        <v>1.8656481481481482E-3</v>
      </c>
      <c r="AM110" s="150">
        <v>1.943900462962963E-3</v>
      </c>
      <c r="AN110" s="150">
        <v>2.0262268518518515E-3</v>
      </c>
      <c r="AO110" s="150">
        <v>2.1052430555555559E-3</v>
      </c>
      <c r="AP110" s="150">
        <v>2.1857870370370373E-3</v>
      </c>
      <c r="AQ110" s="150">
        <v>2.2656597222222223E-3</v>
      </c>
      <c r="AR110" s="150">
        <v>2.3458564814814813E-3</v>
      </c>
      <c r="AS110" s="150">
        <v>2.4260763888888886E-3</v>
      </c>
      <c r="AT110" s="150">
        <v>2.5060532407407406E-3</v>
      </c>
      <c r="AU110" s="150">
        <v>2.5849305555555556E-3</v>
      </c>
      <c r="AV110" s="150">
        <v>2.6643865740740742E-3</v>
      </c>
      <c r="AW110" s="153">
        <f t="shared" si="32"/>
        <v>62.553485402014743</v>
      </c>
      <c r="AX110" s="150">
        <f t="shared" si="33"/>
        <v>8.9895833333333321E-5</v>
      </c>
      <c r="AY110" s="150">
        <f t="shared" si="33"/>
        <v>8.1701388888888915E-5</v>
      </c>
      <c r="AZ110" s="150">
        <f t="shared" si="34"/>
        <v>8.1782407407407368E-5</v>
      </c>
      <c r="BA110" s="150">
        <f t="shared" si="35"/>
        <v>8.0185185185185253E-5</v>
      </c>
      <c r="BB110" s="150">
        <f t="shared" si="36"/>
        <v>8.0185185185185199E-5</v>
      </c>
      <c r="BC110" s="150">
        <f t="shared" si="37"/>
        <v>8.0914351851851763E-5</v>
      </c>
      <c r="BD110" s="150">
        <f t="shared" si="38"/>
        <v>8.3368055555555604E-5</v>
      </c>
      <c r="BE110" s="150">
        <f t="shared" si="39"/>
        <v>8.0821759259259215E-5</v>
      </c>
      <c r="BF110" s="150">
        <f t="shared" si="40"/>
        <v>8.0462962962963062E-5</v>
      </c>
      <c r="BG110" s="150">
        <f t="shared" si="41"/>
        <v>8.0393518518518379E-5</v>
      </c>
      <c r="BH110" s="150">
        <f t="shared" si="42"/>
        <v>8.0347222222222322E-5</v>
      </c>
      <c r="BI110" s="150">
        <f t="shared" si="43"/>
        <v>8.1365740740740791E-5</v>
      </c>
      <c r="BJ110" s="150">
        <f t="shared" si="44"/>
        <v>8.0162037037037007E-5</v>
      </c>
      <c r="BK110" s="150">
        <f t="shared" si="45"/>
        <v>8.1597222222222271E-5</v>
      </c>
      <c r="BL110" s="150">
        <f t="shared" si="46"/>
        <v>8.0266203703703706E-5</v>
      </c>
      <c r="BM110" s="150">
        <f t="shared" si="47"/>
        <v>8.2291666666666711E-5</v>
      </c>
      <c r="BN110" s="150">
        <f t="shared" si="48"/>
        <v>8.3229166666666781E-5</v>
      </c>
      <c r="BO110" s="150">
        <f t="shared" si="49"/>
        <v>7.9895833333333078E-5</v>
      </c>
      <c r="BP110" s="150">
        <f t="shared" si="50"/>
        <v>8.2199074074073945E-5</v>
      </c>
      <c r="BQ110" s="150">
        <f t="shared" si="51"/>
        <v>8.0138888888889141E-5</v>
      </c>
      <c r="BR110" s="150">
        <f t="shared" si="52"/>
        <v>8.1840277777777684E-5</v>
      </c>
      <c r="BS110" s="150">
        <f t="shared" si="53"/>
        <v>7.8252314814814851E-5</v>
      </c>
      <c r="BT110" s="150">
        <f t="shared" si="54"/>
        <v>8.232638888888851E-5</v>
      </c>
      <c r="BU110" s="150">
        <f t="shared" si="55"/>
        <v>7.9016203703704407E-5</v>
      </c>
      <c r="BV110" s="150">
        <f t="shared" si="56"/>
        <v>8.0543981481481352E-5</v>
      </c>
      <c r="BW110" s="150">
        <f t="shared" si="57"/>
        <v>7.9872685185184995E-5</v>
      </c>
      <c r="BX110" s="150">
        <f t="shared" si="58"/>
        <v>8.0196759259259023E-5</v>
      </c>
      <c r="BY110" s="150">
        <f t="shared" si="59"/>
        <v>8.0219907407407323E-5</v>
      </c>
      <c r="BZ110" s="150">
        <f t="shared" si="60"/>
        <v>7.997685185185191E-5</v>
      </c>
      <c r="CA110" s="150">
        <f t="shared" si="61"/>
        <v>7.8877314814815042E-5</v>
      </c>
      <c r="CB110" s="150">
        <f t="shared" si="62"/>
        <v>7.9456018518518634E-5</v>
      </c>
    </row>
    <row r="111" spans="1:80">
      <c r="A111" s="4" t="s">
        <v>65</v>
      </c>
      <c r="B111" s="4">
        <v>2022</v>
      </c>
      <c r="C111" s="5">
        <v>44672</v>
      </c>
      <c r="D111" s="4" t="s">
        <v>66</v>
      </c>
      <c r="E111" s="4" t="s">
        <v>64</v>
      </c>
      <c r="F111" s="4" t="s">
        <v>541</v>
      </c>
      <c r="G111" s="4" t="s">
        <v>585</v>
      </c>
      <c r="H111" s="4" t="s">
        <v>80</v>
      </c>
      <c r="I111" s="4" t="s">
        <v>507</v>
      </c>
      <c r="J111" s="4" t="s">
        <v>793</v>
      </c>
      <c r="K111" s="4"/>
      <c r="L111" s="4"/>
      <c r="M111" s="4"/>
      <c r="N111" s="4"/>
      <c r="O111" s="4">
        <v>1</v>
      </c>
      <c r="P111" s="4" t="s">
        <v>27</v>
      </c>
      <c r="Q111" s="150">
        <v>1.5671296296296296E-4</v>
      </c>
      <c r="R111" s="150">
        <v>2.4664351851851849E-4</v>
      </c>
      <c r="S111" s="150">
        <v>3.2994212962962963E-4</v>
      </c>
      <c r="T111" s="150">
        <v>4.1033564814814822E-4</v>
      </c>
      <c r="U111" s="150">
        <v>4.9072916666666666E-4</v>
      </c>
      <c r="V111" s="150">
        <v>5.7003472222222221E-4</v>
      </c>
      <c r="W111" s="150">
        <v>6.495370370370369E-4</v>
      </c>
      <c r="X111" s="150">
        <v>7.2878472222222225E-4</v>
      </c>
      <c r="Y111" s="150">
        <v>8.0937500000000009E-4</v>
      </c>
      <c r="Z111" s="150">
        <v>8.8939814814814817E-4</v>
      </c>
      <c r="AA111" s="150">
        <v>9.6996527777777782E-4</v>
      </c>
      <c r="AB111" s="150">
        <v>1.0520949074074074E-3</v>
      </c>
      <c r="AC111" s="150">
        <v>1.1316782407407408E-3</v>
      </c>
      <c r="AD111" s="150">
        <v>1.2114699074074074E-3</v>
      </c>
      <c r="AE111" s="150">
        <v>1.2907638888888888E-3</v>
      </c>
      <c r="AF111" s="150">
        <v>1.3703356481481481E-3</v>
      </c>
      <c r="AG111" s="150">
        <v>1.4506712962962965E-3</v>
      </c>
      <c r="AH111" s="150">
        <v>1.5301273148148149E-3</v>
      </c>
      <c r="AI111" s="150">
        <v>1.6091319444444443E-3</v>
      </c>
      <c r="AJ111" s="150">
        <v>1.6909837962962963E-3</v>
      </c>
      <c r="AK111" s="150">
        <v>1.7702199074074072E-3</v>
      </c>
      <c r="AL111" s="150">
        <v>1.8502430555555555E-3</v>
      </c>
      <c r="AM111" s="150">
        <v>1.930462962962963E-3</v>
      </c>
      <c r="AN111" s="150">
        <v>2.0125231481481483E-3</v>
      </c>
      <c r="AO111" s="150">
        <v>2.0924768518518519E-3</v>
      </c>
      <c r="AP111" s="150">
        <v>2.1728819444444447E-3</v>
      </c>
      <c r="AQ111" s="150">
        <v>2.253310185185185E-3</v>
      </c>
      <c r="AR111" s="150">
        <v>2.333865740740741E-3</v>
      </c>
      <c r="AS111" s="150">
        <v>2.4145254629629634E-3</v>
      </c>
      <c r="AT111" s="150">
        <v>2.497199074074074E-3</v>
      </c>
      <c r="AU111" s="150">
        <v>2.5801620370370371E-3</v>
      </c>
      <c r="AV111" s="150">
        <v>2.6651273148148146E-3</v>
      </c>
      <c r="AW111" s="153">
        <f t="shared" si="32"/>
        <v>62.536099397655768</v>
      </c>
      <c r="AX111" s="150">
        <f t="shared" si="33"/>
        <v>8.9930555555555526E-5</v>
      </c>
      <c r="AY111" s="150">
        <f t="shared" si="33"/>
        <v>8.3298611111111138E-5</v>
      </c>
      <c r="AZ111" s="150">
        <f t="shared" si="34"/>
        <v>8.0393518518518596E-5</v>
      </c>
      <c r="BA111" s="150">
        <f t="shared" si="35"/>
        <v>8.0393518518518433E-5</v>
      </c>
      <c r="BB111" s="150">
        <f t="shared" si="36"/>
        <v>7.9305555555555553E-5</v>
      </c>
      <c r="BC111" s="150">
        <f t="shared" si="37"/>
        <v>7.9502314814814692E-5</v>
      </c>
      <c r="BD111" s="150">
        <f t="shared" si="38"/>
        <v>7.9247685185185345E-5</v>
      </c>
      <c r="BE111" s="150">
        <f t="shared" si="39"/>
        <v>8.0590277777777843E-5</v>
      </c>
      <c r="BF111" s="150">
        <f t="shared" si="40"/>
        <v>8.0023148148148076E-5</v>
      </c>
      <c r="BG111" s="150">
        <f t="shared" si="41"/>
        <v>8.0567129629629652E-5</v>
      </c>
      <c r="BH111" s="150">
        <f t="shared" si="42"/>
        <v>8.2129629629629588E-5</v>
      </c>
      <c r="BI111" s="150">
        <f t="shared" si="43"/>
        <v>7.9583333333333416E-5</v>
      </c>
      <c r="BJ111" s="150">
        <f t="shared" si="44"/>
        <v>7.9791666666666596E-5</v>
      </c>
      <c r="BK111" s="150">
        <f t="shared" si="45"/>
        <v>7.9293981481481403E-5</v>
      </c>
      <c r="BL111" s="150">
        <f t="shared" si="46"/>
        <v>7.9571759259259266E-5</v>
      </c>
      <c r="BM111" s="150">
        <f t="shared" si="47"/>
        <v>8.0335648148148388E-5</v>
      </c>
      <c r="BN111" s="150">
        <f t="shared" si="48"/>
        <v>7.9456018518518417E-5</v>
      </c>
      <c r="BO111" s="150">
        <f t="shared" si="49"/>
        <v>7.900462962962939E-5</v>
      </c>
      <c r="BP111" s="150">
        <f t="shared" si="50"/>
        <v>8.185185185185205E-5</v>
      </c>
      <c r="BQ111" s="150">
        <f t="shared" si="51"/>
        <v>7.923611111111087E-5</v>
      </c>
      <c r="BR111" s="150">
        <f t="shared" si="52"/>
        <v>8.0023148148148293E-5</v>
      </c>
      <c r="BS111" s="150">
        <f t="shared" si="53"/>
        <v>8.021990740740754E-5</v>
      </c>
      <c r="BT111" s="150">
        <f t="shared" si="54"/>
        <v>8.2060185185185231E-5</v>
      </c>
      <c r="BU111" s="150">
        <f t="shared" si="55"/>
        <v>7.995370370370361E-5</v>
      </c>
      <c r="BV111" s="150">
        <f t="shared" si="56"/>
        <v>8.0405092592592854E-5</v>
      </c>
      <c r="BW111" s="150">
        <f t="shared" si="57"/>
        <v>8.0428240740740287E-5</v>
      </c>
      <c r="BX111" s="150">
        <f t="shared" si="58"/>
        <v>8.0555555555555935E-5</v>
      </c>
      <c r="BY111" s="150">
        <f t="shared" si="59"/>
        <v>8.0659722222222417E-5</v>
      </c>
      <c r="BZ111" s="150">
        <f t="shared" si="60"/>
        <v>8.2673611111110622E-5</v>
      </c>
      <c r="CA111" s="150">
        <f t="shared" si="61"/>
        <v>8.2962962962963068E-5</v>
      </c>
      <c r="CB111" s="150">
        <f t="shared" si="62"/>
        <v>8.4965277777777556E-5</v>
      </c>
    </row>
    <row r="112" spans="1:80">
      <c r="A112" s="4" t="s">
        <v>65</v>
      </c>
      <c r="B112" s="4">
        <v>2022</v>
      </c>
      <c r="C112" s="5">
        <v>44672</v>
      </c>
      <c r="D112" s="4" t="s">
        <v>66</v>
      </c>
      <c r="E112" s="4" t="s">
        <v>64</v>
      </c>
      <c r="F112" s="4" t="s">
        <v>541</v>
      </c>
      <c r="G112" s="4" t="s">
        <v>475</v>
      </c>
      <c r="H112" s="4" t="s">
        <v>587</v>
      </c>
      <c r="I112" s="4" t="s">
        <v>648</v>
      </c>
      <c r="J112" s="4" t="s">
        <v>780</v>
      </c>
      <c r="K112" s="4"/>
      <c r="L112" s="4"/>
      <c r="M112" s="4"/>
      <c r="N112" s="4"/>
      <c r="O112" s="4">
        <v>2</v>
      </c>
      <c r="P112" s="4" t="s">
        <v>113</v>
      </c>
      <c r="Q112" s="150">
        <v>1.5422453703703703E-4</v>
      </c>
      <c r="R112" s="150">
        <v>2.4336805555555559E-4</v>
      </c>
      <c r="S112" s="150">
        <v>3.2542824074074077E-4</v>
      </c>
      <c r="T112" s="150">
        <v>4.0714120370370378E-4</v>
      </c>
      <c r="U112" s="150">
        <v>4.8825231481481484E-4</v>
      </c>
      <c r="V112" s="150">
        <v>5.6945601851851851E-4</v>
      </c>
      <c r="W112" s="150">
        <v>6.5046296296296304E-4</v>
      </c>
      <c r="X112" s="150">
        <v>7.3254629629629624E-4</v>
      </c>
      <c r="Y112" s="150">
        <v>8.1326388888888898E-4</v>
      </c>
      <c r="Z112" s="150">
        <v>8.9325231481481493E-4</v>
      </c>
      <c r="AA112" s="150">
        <v>9.7306712962962961E-4</v>
      </c>
      <c r="AB112" s="150">
        <v>1.054074074074074E-3</v>
      </c>
      <c r="AC112" s="150">
        <v>1.1341087962962963E-3</v>
      </c>
      <c r="AD112" s="150">
        <v>1.214074074074074E-3</v>
      </c>
      <c r="AE112" s="150">
        <v>1.2945254629629628E-3</v>
      </c>
      <c r="AF112" s="150">
        <v>1.3753819444444445E-3</v>
      </c>
      <c r="AG112" s="150">
        <v>1.4582060185185184E-3</v>
      </c>
      <c r="AH112" s="150">
        <v>1.541550925925926E-3</v>
      </c>
      <c r="AI112" s="150">
        <v>1.6237962962962961E-3</v>
      </c>
      <c r="AJ112" s="150">
        <v>1.7056944444444444E-3</v>
      </c>
      <c r="AK112" s="150">
        <v>1.7867824074074077E-3</v>
      </c>
      <c r="AL112" s="150">
        <v>1.8670717592592593E-3</v>
      </c>
      <c r="AM112" s="150">
        <v>1.9474305555555555E-3</v>
      </c>
      <c r="AN112" s="150">
        <v>2.0292939814814813E-3</v>
      </c>
      <c r="AO112" s="150">
        <v>2.1086226851851852E-3</v>
      </c>
      <c r="AP112" s="150">
        <v>2.1881481481481478E-3</v>
      </c>
      <c r="AQ112" s="150">
        <v>2.2683449074074077E-3</v>
      </c>
      <c r="AR112" s="150">
        <v>2.3508449074074074E-3</v>
      </c>
      <c r="AS112" s="150">
        <v>2.4308796296296296E-3</v>
      </c>
      <c r="AT112" s="150">
        <v>2.5111458333333335E-3</v>
      </c>
      <c r="AU112" s="150">
        <v>2.5938310185185183E-3</v>
      </c>
      <c r="AV112" s="150">
        <v>2.6809953703703705E-3</v>
      </c>
      <c r="AW112" s="153">
        <f t="shared" si="32"/>
        <v>62.165965860523748</v>
      </c>
      <c r="AX112" s="150">
        <f t="shared" si="33"/>
        <v>8.9143518518518565E-5</v>
      </c>
      <c r="AY112" s="150">
        <f t="shared" si="33"/>
        <v>8.2060185185185177E-5</v>
      </c>
      <c r="AZ112" s="150">
        <f t="shared" si="34"/>
        <v>8.1712962962963011E-5</v>
      </c>
      <c r="BA112" s="150">
        <f t="shared" si="35"/>
        <v>8.1111111111111065E-5</v>
      </c>
      <c r="BB112" s="150">
        <f t="shared" si="36"/>
        <v>8.1203703703703668E-5</v>
      </c>
      <c r="BC112" s="150">
        <f t="shared" si="37"/>
        <v>8.1006944444444529E-5</v>
      </c>
      <c r="BD112" s="150">
        <f t="shared" si="38"/>
        <v>8.2083333333333205E-5</v>
      </c>
      <c r="BE112" s="150">
        <f t="shared" si="39"/>
        <v>8.0717592592592733E-5</v>
      </c>
      <c r="BF112" s="150">
        <f t="shared" si="40"/>
        <v>7.9988425925925952E-5</v>
      </c>
      <c r="BG112" s="150">
        <f t="shared" si="41"/>
        <v>7.9814814814814679E-5</v>
      </c>
      <c r="BH112" s="150">
        <f t="shared" si="42"/>
        <v>8.1006944444444421E-5</v>
      </c>
      <c r="BI112" s="150">
        <f t="shared" si="43"/>
        <v>8.0034722222222226E-5</v>
      </c>
      <c r="BJ112" s="150">
        <f t="shared" si="44"/>
        <v>7.996527777777776E-5</v>
      </c>
      <c r="BK112" s="150">
        <f t="shared" si="45"/>
        <v>8.0451388888888803E-5</v>
      </c>
      <c r="BL112" s="150">
        <f t="shared" si="46"/>
        <v>8.0856481481481664E-5</v>
      </c>
      <c r="BM112" s="150">
        <f t="shared" si="47"/>
        <v>8.282407407407392E-5</v>
      </c>
      <c r="BN112" s="150">
        <f t="shared" si="48"/>
        <v>8.334490740740763E-5</v>
      </c>
      <c r="BO112" s="150">
        <f t="shared" si="49"/>
        <v>8.2245370370370111E-5</v>
      </c>
      <c r="BP112" s="150">
        <f t="shared" si="50"/>
        <v>8.1898148148148216E-5</v>
      </c>
      <c r="BQ112" s="150">
        <f t="shared" si="51"/>
        <v>8.1087962962963361E-5</v>
      </c>
      <c r="BR112" s="150">
        <f t="shared" si="52"/>
        <v>8.0289351851851572E-5</v>
      </c>
      <c r="BS112" s="150">
        <f t="shared" si="53"/>
        <v>8.0358796296296255E-5</v>
      </c>
      <c r="BT112" s="150">
        <f t="shared" si="54"/>
        <v>8.1863425925925767E-5</v>
      </c>
      <c r="BU112" s="150">
        <f t="shared" si="55"/>
        <v>7.9328703703703853E-5</v>
      </c>
      <c r="BV112" s="150">
        <f t="shared" si="56"/>
        <v>7.9525462962962666E-5</v>
      </c>
      <c r="BW112" s="150">
        <f t="shared" si="57"/>
        <v>8.0196759259259891E-5</v>
      </c>
      <c r="BX112" s="150">
        <f t="shared" si="58"/>
        <v>8.2499999999999674E-5</v>
      </c>
      <c r="BY112" s="150">
        <f t="shared" si="59"/>
        <v>8.0034722222222226E-5</v>
      </c>
      <c r="BZ112" s="150">
        <f t="shared" si="60"/>
        <v>8.0266203703703923E-5</v>
      </c>
      <c r="CA112" s="150">
        <f t="shared" si="61"/>
        <v>8.2685185185184772E-5</v>
      </c>
      <c r="CB112" s="150">
        <f t="shared" si="62"/>
        <v>8.7164351851852159E-5</v>
      </c>
    </row>
    <row r="113" spans="1:80">
      <c r="A113" s="4" t="s">
        <v>65</v>
      </c>
      <c r="B113" s="4">
        <v>2022</v>
      </c>
      <c r="C113" s="5">
        <v>44672</v>
      </c>
      <c r="D113" s="4" t="s">
        <v>66</v>
      </c>
      <c r="E113" s="4" t="s">
        <v>64</v>
      </c>
      <c r="F113" s="4" t="s">
        <v>542</v>
      </c>
      <c r="G113" s="4" t="s">
        <v>483</v>
      </c>
      <c r="H113" s="4" t="s">
        <v>645</v>
      </c>
      <c r="I113" s="4" t="s">
        <v>655</v>
      </c>
      <c r="J113" s="4" t="s">
        <v>676</v>
      </c>
      <c r="K113" s="4"/>
      <c r="L113" s="4"/>
      <c r="M113" s="4"/>
      <c r="N113" s="4"/>
      <c r="O113" s="4">
        <v>3</v>
      </c>
      <c r="P113" s="4" t="s">
        <v>484</v>
      </c>
      <c r="Q113" s="150">
        <v>1.537384259259259E-4</v>
      </c>
      <c r="R113" s="150">
        <v>2.4362268518518518E-4</v>
      </c>
      <c r="S113" s="150">
        <v>3.2695601851851852E-4</v>
      </c>
      <c r="T113" s="150">
        <v>4.0812500000000001E-4</v>
      </c>
      <c r="U113" s="150">
        <v>4.8864583333333334E-4</v>
      </c>
      <c r="V113" s="150">
        <v>5.7049768518518506E-4</v>
      </c>
      <c r="W113" s="150">
        <v>6.5164351851851852E-4</v>
      </c>
      <c r="X113" s="150">
        <v>7.3260416666666667E-4</v>
      </c>
      <c r="Y113" s="150">
        <v>8.1346064814814822E-4</v>
      </c>
      <c r="Z113" s="150">
        <v>8.9597222222222216E-4</v>
      </c>
      <c r="AA113" s="150">
        <v>9.7719907407407412E-4</v>
      </c>
      <c r="AB113" s="150">
        <v>1.0579398148148147E-3</v>
      </c>
      <c r="AC113" s="150">
        <v>1.1387847222222222E-3</v>
      </c>
      <c r="AD113" s="150">
        <v>1.221365740740741E-3</v>
      </c>
      <c r="AE113" s="150">
        <v>1.3024305555555558E-3</v>
      </c>
      <c r="AF113" s="150">
        <v>1.3835648148148149E-3</v>
      </c>
      <c r="AG113" s="150">
        <v>1.4641319444444448E-3</v>
      </c>
      <c r="AH113" s="150">
        <v>1.5460300925925928E-3</v>
      </c>
      <c r="AI113" s="150">
        <v>1.6279398148148149E-3</v>
      </c>
      <c r="AJ113" s="150">
        <v>1.7096064814814814E-3</v>
      </c>
      <c r="AK113" s="150">
        <v>1.7917939814814812E-3</v>
      </c>
      <c r="AL113" s="150">
        <v>1.8742129629629629E-3</v>
      </c>
      <c r="AM113" s="150">
        <v>1.9581250000000002E-3</v>
      </c>
      <c r="AN113" s="150">
        <v>2.0398842592592591E-3</v>
      </c>
      <c r="AO113" s="150">
        <v>2.1223842592592592E-3</v>
      </c>
      <c r="AP113" s="150">
        <v>2.2021990740740739E-3</v>
      </c>
      <c r="AQ113" s="150">
        <v>2.2813541666666663E-3</v>
      </c>
      <c r="AR113" s="150">
        <v>2.3599189814814815E-3</v>
      </c>
      <c r="AS113" s="150">
        <v>2.4374074074074072E-3</v>
      </c>
      <c r="AT113" s="150">
        <v>2.5148379629629631E-3</v>
      </c>
      <c r="AU113" s="150">
        <v>2.5934143518518515E-3</v>
      </c>
      <c r="AV113" s="150">
        <v>2.6734490740740742E-3</v>
      </c>
      <c r="AW113" s="153">
        <f t="shared" si="32"/>
        <v>62.341440606790016</v>
      </c>
      <c r="AX113" s="150">
        <f t="shared" si="33"/>
        <v>8.9884259259259279E-5</v>
      </c>
      <c r="AY113" s="150">
        <f t="shared" si="33"/>
        <v>8.3333333333333344E-5</v>
      </c>
      <c r="AZ113" s="150">
        <f t="shared" si="34"/>
        <v>8.1168981481481489E-5</v>
      </c>
      <c r="BA113" s="150">
        <f t="shared" si="35"/>
        <v>8.0520833333333323E-5</v>
      </c>
      <c r="BB113" s="150">
        <f t="shared" si="36"/>
        <v>8.1851851851851725E-5</v>
      </c>
      <c r="BC113" s="150">
        <f t="shared" si="37"/>
        <v>8.114583333333346E-5</v>
      </c>
      <c r="BD113" s="150">
        <f t="shared" si="38"/>
        <v>8.0960648148148146E-5</v>
      </c>
      <c r="BE113" s="150">
        <f t="shared" si="39"/>
        <v>8.0856481481481556E-5</v>
      </c>
      <c r="BF113" s="150">
        <f t="shared" si="40"/>
        <v>8.2511574074073933E-5</v>
      </c>
      <c r="BG113" s="150">
        <f t="shared" si="41"/>
        <v>8.1226851851851968E-5</v>
      </c>
      <c r="BH113" s="150">
        <f t="shared" si="42"/>
        <v>8.0740740740740599E-5</v>
      </c>
      <c r="BI113" s="150">
        <f t="shared" si="43"/>
        <v>8.0844907407407515E-5</v>
      </c>
      <c r="BJ113" s="150">
        <f t="shared" si="44"/>
        <v>8.2581018518518724E-5</v>
      </c>
      <c r="BK113" s="150">
        <f t="shared" si="45"/>
        <v>8.1064814814814845E-5</v>
      </c>
      <c r="BL113" s="150">
        <f t="shared" si="46"/>
        <v>8.1134259259259094E-5</v>
      </c>
      <c r="BM113" s="150">
        <f t="shared" si="47"/>
        <v>8.0567129629629869E-5</v>
      </c>
      <c r="BN113" s="150">
        <f t="shared" si="48"/>
        <v>8.1898148148148E-5</v>
      </c>
      <c r="BO113" s="150">
        <f t="shared" si="49"/>
        <v>8.1909722222222149E-5</v>
      </c>
      <c r="BP113" s="150">
        <f t="shared" si="50"/>
        <v>8.1666666666666519E-5</v>
      </c>
      <c r="BQ113" s="150">
        <f t="shared" si="51"/>
        <v>8.2187499999999795E-5</v>
      </c>
      <c r="BR113" s="150">
        <f t="shared" si="52"/>
        <v>8.2418981481481709E-5</v>
      </c>
      <c r="BS113" s="150">
        <f t="shared" si="53"/>
        <v>8.3912037037037288E-5</v>
      </c>
      <c r="BT113" s="150">
        <f t="shared" si="54"/>
        <v>8.1759259259258851E-5</v>
      </c>
      <c r="BU113" s="150">
        <f t="shared" si="55"/>
        <v>8.2500000000000108E-5</v>
      </c>
      <c r="BV113" s="150">
        <f t="shared" si="56"/>
        <v>7.9814814814814679E-5</v>
      </c>
      <c r="BW113" s="150">
        <f t="shared" si="57"/>
        <v>7.9155092592592471E-5</v>
      </c>
      <c r="BX113" s="150">
        <f t="shared" si="58"/>
        <v>7.8564814814815163E-5</v>
      </c>
      <c r="BY113" s="150">
        <f t="shared" si="59"/>
        <v>7.7488425925925728E-5</v>
      </c>
      <c r="BZ113" s="150">
        <f t="shared" si="60"/>
        <v>7.7430555555555846E-5</v>
      </c>
      <c r="CA113" s="150">
        <f t="shared" si="61"/>
        <v>7.8576388888888446E-5</v>
      </c>
      <c r="CB113" s="150">
        <f t="shared" si="62"/>
        <v>8.003472222222266E-5</v>
      </c>
    </row>
    <row r="114" spans="1:80">
      <c r="A114" s="4" t="s">
        <v>65</v>
      </c>
      <c r="B114" s="4">
        <v>2022</v>
      </c>
      <c r="C114" s="5">
        <v>44672</v>
      </c>
      <c r="D114" s="4" t="s">
        <v>66</v>
      </c>
      <c r="E114" s="4" t="s">
        <v>64</v>
      </c>
      <c r="F114" s="4" t="s">
        <v>542</v>
      </c>
      <c r="G114" s="4" t="s">
        <v>591</v>
      </c>
      <c r="H114" s="4" t="s">
        <v>689</v>
      </c>
      <c r="I114" s="4" t="s">
        <v>501</v>
      </c>
      <c r="J114" s="4" t="s">
        <v>69</v>
      </c>
      <c r="K114" s="4"/>
      <c r="L114" s="4"/>
      <c r="M114" s="4"/>
      <c r="N114" s="4"/>
      <c r="O114" s="4">
        <v>4</v>
      </c>
      <c r="P114" s="4" t="s">
        <v>25</v>
      </c>
      <c r="Q114" s="150">
        <v>1.5167824074074074E-4</v>
      </c>
      <c r="R114" s="150">
        <v>2.3947916666666668E-4</v>
      </c>
      <c r="S114" s="150">
        <v>3.2065972222222223E-4</v>
      </c>
      <c r="T114" s="150">
        <v>3.9966435185185184E-4</v>
      </c>
      <c r="U114" s="150">
        <v>4.8037037037037037E-4</v>
      </c>
      <c r="V114" s="150">
        <v>5.6061342592592588E-4</v>
      </c>
      <c r="W114" s="150">
        <v>6.4142361111111106E-4</v>
      </c>
      <c r="X114" s="150">
        <v>7.2292824074074067E-4</v>
      </c>
      <c r="Y114" s="150">
        <v>8.0613425925925937E-4</v>
      </c>
      <c r="Z114" s="150">
        <v>8.8769675925925941E-4</v>
      </c>
      <c r="AA114" s="150">
        <v>9.6927083333333338E-4</v>
      </c>
      <c r="AB114" s="150">
        <v>1.0510416666666667E-3</v>
      </c>
      <c r="AC114" s="150">
        <v>1.1340509259259259E-3</v>
      </c>
      <c r="AD114" s="150">
        <v>1.2147453703703702E-3</v>
      </c>
      <c r="AE114" s="150">
        <v>1.2955902777777777E-3</v>
      </c>
      <c r="AF114" s="150">
        <v>1.3764120370370371E-3</v>
      </c>
      <c r="AG114" s="150">
        <v>1.456979166666667E-3</v>
      </c>
      <c r="AH114" s="150">
        <v>1.5384953703703704E-3</v>
      </c>
      <c r="AI114" s="150">
        <v>1.6192245370370371E-3</v>
      </c>
      <c r="AJ114" s="150">
        <v>1.6996759259259259E-3</v>
      </c>
      <c r="AK114" s="150">
        <v>1.7804166666666669E-3</v>
      </c>
      <c r="AL114" s="150">
        <v>1.8623842592592596E-3</v>
      </c>
      <c r="AM114" s="150">
        <v>1.9440625000000003E-3</v>
      </c>
      <c r="AN114" s="150">
        <v>2.0275462962962964E-3</v>
      </c>
      <c r="AO114" s="150">
        <v>2.1088541666666664E-3</v>
      </c>
      <c r="AP114" s="150">
        <v>2.1912268518518518E-3</v>
      </c>
      <c r="AQ114" s="150">
        <v>2.2802083333333333E-3</v>
      </c>
      <c r="AR114" s="150">
        <v>2.3682870370370372E-3</v>
      </c>
      <c r="AS114" s="150">
        <v>2.4586226851851852E-3</v>
      </c>
      <c r="AT114" s="150">
        <v>2.5497222222222219E-3</v>
      </c>
      <c r="AU114" s="150">
        <v>2.6432870370370373E-3</v>
      </c>
      <c r="AV114" s="150">
        <v>2.7417824074074076E-3</v>
      </c>
      <c r="AW114" s="153">
        <f t="shared" si="32"/>
        <v>60.787707374730886</v>
      </c>
      <c r="AX114" s="150">
        <f t="shared" si="33"/>
        <v>8.7800925925925931E-5</v>
      </c>
      <c r="AY114" s="150">
        <f t="shared" si="33"/>
        <v>8.1180555555555558E-5</v>
      </c>
      <c r="AZ114" s="150">
        <f t="shared" si="34"/>
        <v>7.9004629629629607E-5</v>
      </c>
      <c r="BA114" s="150">
        <f t="shared" si="35"/>
        <v>8.0706018518518529E-5</v>
      </c>
      <c r="BB114" s="150">
        <f t="shared" si="36"/>
        <v>8.0243055555555515E-5</v>
      </c>
      <c r="BC114" s="150">
        <f t="shared" si="37"/>
        <v>8.0810185185185173E-5</v>
      </c>
      <c r="BD114" s="150">
        <f t="shared" si="38"/>
        <v>8.1504629629629614E-5</v>
      </c>
      <c r="BE114" s="150">
        <f t="shared" si="39"/>
        <v>8.3206018518518698E-5</v>
      </c>
      <c r="BF114" s="150">
        <f t="shared" si="40"/>
        <v>8.1562500000000038E-5</v>
      </c>
      <c r="BG114" s="150">
        <f t="shared" si="41"/>
        <v>8.1574074074073971E-5</v>
      </c>
      <c r="BH114" s="150">
        <f t="shared" si="42"/>
        <v>8.1770833333333326E-5</v>
      </c>
      <c r="BI114" s="150">
        <f t="shared" si="43"/>
        <v>8.3009259259259234E-5</v>
      </c>
      <c r="BJ114" s="150">
        <f t="shared" si="44"/>
        <v>8.0694444444444216E-5</v>
      </c>
      <c r="BK114" s="150">
        <f t="shared" si="45"/>
        <v>8.0844907407407515E-5</v>
      </c>
      <c r="BL114" s="150">
        <f t="shared" si="46"/>
        <v>8.0821759259259432E-5</v>
      </c>
      <c r="BM114" s="150">
        <f t="shared" si="47"/>
        <v>8.0567129629629869E-5</v>
      </c>
      <c r="BN114" s="150">
        <f t="shared" si="48"/>
        <v>8.1516203703703438E-5</v>
      </c>
      <c r="BO114" s="150">
        <f t="shared" si="49"/>
        <v>8.0729166666666666E-5</v>
      </c>
      <c r="BP114" s="150">
        <f t="shared" si="50"/>
        <v>8.0451388888888803E-5</v>
      </c>
      <c r="BQ114" s="150">
        <f t="shared" si="51"/>
        <v>8.0740740740741033E-5</v>
      </c>
      <c r="BR114" s="150">
        <f t="shared" si="52"/>
        <v>8.1967592592592682E-5</v>
      </c>
      <c r="BS114" s="150">
        <f t="shared" si="53"/>
        <v>8.1678240740740669E-5</v>
      </c>
      <c r="BT114" s="150">
        <f t="shared" si="54"/>
        <v>8.3483796296296127E-5</v>
      </c>
      <c r="BU114" s="150">
        <f t="shared" si="55"/>
        <v>8.1307870370370041E-5</v>
      </c>
      <c r="BV114" s="150">
        <f t="shared" si="56"/>
        <v>8.2372685185185326E-5</v>
      </c>
      <c r="BW114" s="150">
        <f t="shared" si="57"/>
        <v>8.898148148148155E-5</v>
      </c>
      <c r="BX114" s="150">
        <f t="shared" si="58"/>
        <v>8.807870370370393E-5</v>
      </c>
      <c r="BY114" s="150">
        <f t="shared" si="59"/>
        <v>9.0335648148147981E-5</v>
      </c>
      <c r="BZ114" s="150">
        <f t="shared" si="60"/>
        <v>9.109953703703667E-5</v>
      </c>
      <c r="CA114" s="150">
        <f t="shared" si="61"/>
        <v>9.356481481481542E-5</v>
      </c>
      <c r="CB114" s="150">
        <f t="shared" si="62"/>
        <v>9.8495370370370317E-5</v>
      </c>
    </row>
    <row r="115" spans="1:80">
      <c r="A115" s="1" t="s">
        <v>182</v>
      </c>
      <c r="B115" s="1">
        <v>2021</v>
      </c>
      <c r="C115" s="2">
        <v>44489</v>
      </c>
      <c r="D115" s="1" t="s">
        <v>20</v>
      </c>
      <c r="E115" s="1" t="s">
        <v>21</v>
      </c>
      <c r="F115" s="1" t="s">
        <v>21</v>
      </c>
      <c r="G115" s="1" t="s">
        <v>590</v>
      </c>
      <c r="H115" s="1" t="s">
        <v>501</v>
      </c>
      <c r="I115" s="1" t="s">
        <v>69</v>
      </c>
      <c r="J115" s="1" t="s">
        <v>502</v>
      </c>
      <c r="K115" s="1"/>
      <c r="L115" s="1"/>
      <c r="M115" s="1"/>
      <c r="N115" s="1"/>
      <c r="O115" s="1">
        <v>1</v>
      </c>
      <c r="P115" s="1" t="s">
        <v>25</v>
      </c>
      <c r="Q115" s="150">
        <v>1.5270833333333334E-4</v>
      </c>
      <c r="R115" s="150">
        <v>2.4081018518518519E-4</v>
      </c>
      <c r="S115" s="150">
        <v>3.2229166666666669E-4</v>
      </c>
      <c r="T115" s="150">
        <v>4.0126157407407406E-4</v>
      </c>
      <c r="U115" s="150">
        <v>4.8106481481481481E-4</v>
      </c>
      <c r="V115" s="150">
        <v>5.6018518518518516E-4</v>
      </c>
      <c r="W115" s="150">
        <v>6.399074074074074E-4</v>
      </c>
      <c r="X115" s="150">
        <v>7.2068287037037034E-4</v>
      </c>
      <c r="Y115" s="150">
        <v>8.0003472222222227E-4</v>
      </c>
      <c r="Z115" s="150">
        <v>8.7876157407407402E-4</v>
      </c>
      <c r="AA115" s="150">
        <v>9.578356481481482E-4</v>
      </c>
      <c r="AB115" s="150">
        <v>1.0365856481481482E-3</v>
      </c>
      <c r="AC115" s="150">
        <v>1.1171990740740741E-3</v>
      </c>
      <c r="AD115" s="150">
        <v>1.1963194444444445E-3</v>
      </c>
      <c r="AE115" s="150">
        <v>1.2759490740740741E-3</v>
      </c>
      <c r="AF115" s="150">
        <v>1.3552662037037038E-3</v>
      </c>
      <c r="AG115" s="150">
        <v>1.4347800925925925E-3</v>
      </c>
      <c r="AH115" s="150">
        <v>1.5161921296296297E-3</v>
      </c>
      <c r="AI115" s="150">
        <v>1.5957870370370371E-3</v>
      </c>
      <c r="AJ115" s="150">
        <v>1.6760532407407408E-3</v>
      </c>
      <c r="AK115" s="150">
        <v>1.7582291666666666E-3</v>
      </c>
      <c r="AL115" s="150">
        <v>1.8416203703703704E-3</v>
      </c>
      <c r="AM115" s="150">
        <v>1.9222569444444445E-3</v>
      </c>
      <c r="AN115" s="150">
        <v>2.002824074074074E-3</v>
      </c>
      <c r="AO115" s="150">
        <v>2.0850462962962962E-3</v>
      </c>
      <c r="AP115" s="150">
        <v>2.1659027777777779E-3</v>
      </c>
      <c r="AQ115" s="150">
        <v>2.2467129629629629E-3</v>
      </c>
      <c r="AR115" s="150">
        <v>2.3271527777777774E-3</v>
      </c>
      <c r="AS115" s="150">
        <v>2.4096759259259258E-3</v>
      </c>
      <c r="AT115" s="150">
        <v>2.4891435185185186E-3</v>
      </c>
      <c r="AU115" s="150">
        <v>2.5692824074074073E-3</v>
      </c>
      <c r="AV115" s="150">
        <v>2.6505555555555557E-3</v>
      </c>
      <c r="AW115" s="153">
        <f t="shared" si="32"/>
        <v>62.879899392160972</v>
      </c>
      <c r="AX115" s="150">
        <f t="shared" si="33"/>
        <v>8.810185185185185E-5</v>
      </c>
      <c r="AY115" s="150">
        <f t="shared" si="33"/>
        <v>8.1481481481481503E-5</v>
      </c>
      <c r="AZ115" s="150">
        <f t="shared" si="34"/>
        <v>7.8969907407407374E-5</v>
      </c>
      <c r="BA115" s="150">
        <f t="shared" si="35"/>
        <v>7.9803240740740746E-5</v>
      </c>
      <c r="BB115" s="150">
        <f t="shared" si="36"/>
        <v>7.9120370370370347E-5</v>
      </c>
      <c r="BC115" s="150">
        <f t="shared" si="37"/>
        <v>7.9722222222222239E-5</v>
      </c>
      <c r="BD115" s="150">
        <f t="shared" si="38"/>
        <v>8.077546296296294E-5</v>
      </c>
      <c r="BE115" s="150">
        <f t="shared" si="39"/>
        <v>7.9351851851851936E-5</v>
      </c>
      <c r="BF115" s="150">
        <f t="shared" si="40"/>
        <v>7.8726851851851744E-5</v>
      </c>
      <c r="BG115" s="150">
        <f t="shared" si="41"/>
        <v>7.9074074074074181E-5</v>
      </c>
      <c r="BH115" s="150">
        <f t="shared" si="42"/>
        <v>7.8750000000000044E-5</v>
      </c>
      <c r="BI115" s="150">
        <f t="shared" si="43"/>
        <v>8.0613425925925818E-5</v>
      </c>
      <c r="BJ115" s="150">
        <f t="shared" si="44"/>
        <v>7.9120370370370455E-5</v>
      </c>
      <c r="BK115" s="150">
        <f t="shared" si="45"/>
        <v>7.9629629629629581E-5</v>
      </c>
      <c r="BL115" s="150">
        <f t="shared" si="46"/>
        <v>7.9317129629629703E-5</v>
      </c>
      <c r="BM115" s="150">
        <f t="shared" si="47"/>
        <v>7.9513888888888733E-5</v>
      </c>
      <c r="BN115" s="150">
        <f t="shared" si="48"/>
        <v>8.1412037037037173E-5</v>
      </c>
      <c r="BO115" s="150">
        <f t="shared" si="49"/>
        <v>7.9594907407407349E-5</v>
      </c>
      <c r="BP115" s="150">
        <f t="shared" si="50"/>
        <v>8.0266203703703706E-5</v>
      </c>
      <c r="BQ115" s="150">
        <f t="shared" si="51"/>
        <v>8.2175925925925862E-5</v>
      </c>
      <c r="BR115" s="150">
        <f t="shared" si="52"/>
        <v>8.3391203703703795E-5</v>
      </c>
      <c r="BS115" s="150">
        <f t="shared" si="53"/>
        <v>8.0636574074074117E-5</v>
      </c>
      <c r="BT115" s="150">
        <f t="shared" si="54"/>
        <v>8.0567129629629435E-5</v>
      </c>
      <c r="BU115" s="150">
        <f t="shared" si="55"/>
        <v>8.2222222222222245E-5</v>
      </c>
      <c r="BV115" s="150">
        <f t="shared" si="56"/>
        <v>8.0856481481481664E-5</v>
      </c>
      <c r="BW115" s="150">
        <f t="shared" si="57"/>
        <v>8.0810185185185065E-5</v>
      </c>
      <c r="BX115" s="150">
        <f t="shared" si="58"/>
        <v>8.0439814814814437E-5</v>
      </c>
      <c r="BY115" s="150">
        <f t="shared" si="59"/>
        <v>8.2523148148148408E-5</v>
      </c>
      <c r="BZ115" s="150">
        <f t="shared" si="60"/>
        <v>7.9467592592592784E-5</v>
      </c>
      <c r="CA115" s="150">
        <f t="shared" si="61"/>
        <v>8.0138888888888708E-5</v>
      </c>
      <c r="CB115" s="150">
        <f t="shared" si="62"/>
        <v>8.1273148148148459E-5</v>
      </c>
    </row>
    <row r="116" spans="1:80">
      <c r="A116" s="1" t="s">
        <v>182</v>
      </c>
      <c r="B116" s="1">
        <v>2021</v>
      </c>
      <c r="C116" s="2">
        <v>44489</v>
      </c>
      <c r="D116" s="1" t="s">
        <v>20</v>
      </c>
      <c r="E116" s="1" t="s">
        <v>21</v>
      </c>
      <c r="F116" s="1" t="s">
        <v>21</v>
      </c>
      <c r="G116" s="1" t="s">
        <v>486</v>
      </c>
      <c r="H116" s="1" t="s">
        <v>80</v>
      </c>
      <c r="I116" s="1" t="s">
        <v>654</v>
      </c>
      <c r="J116" s="1" t="s">
        <v>585</v>
      </c>
      <c r="K116" s="1"/>
      <c r="L116" s="1"/>
      <c r="M116" s="1"/>
      <c r="N116" s="1"/>
      <c r="O116" s="1">
        <v>2</v>
      </c>
      <c r="P116" s="1" t="s">
        <v>27</v>
      </c>
      <c r="Q116" s="150">
        <v>1.5342592592592594E-4</v>
      </c>
      <c r="R116" s="150">
        <v>2.4150462962962963E-4</v>
      </c>
      <c r="S116" s="150">
        <v>3.2374999999999998E-4</v>
      </c>
      <c r="T116" s="150">
        <v>4.0377314814814817E-4</v>
      </c>
      <c r="U116" s="150">
        <v>4.8494212962962966E-4</v>
      </c>
      <c r="V116" s="150">
        <v>5.6474537037037029E-4</v>
      </c>
      <c r="W116" s="150">
        <v>6.4568287037037036E-4</v>
      </c>
      <c r="X116" s="150">
        <v>7.2607638888888884E-4</v>
      </c>
      <c r="Y116" s="150">
        <v>8.0821759259259258E-4</v>
      </c>
      <c r="Z116" s="150">
        <v>8.8873842592592596E-4</v>
      </c>
      <c r="AA116" s="150">
        <v>9.6913194444444445E-4</v>
      </c>
      <c r="AB116" s="150">
        <v>1.0493402777777777E-3</v>
      </c>
      <c r="AC116" s="150">
        <v>1.1308796296296297E-3</v>
      </c>
      <c r="AD116" s="150">
        <v>1.2115162037037038E-3</v>
      </c>
      <c r="AE116" s="150">
        <v>1.292337962962963E-3</v>
      </c>
      <c r="AF116" s="150">
        <v>1.3747685185185184E-3</v>
      </c>
      <c r="AG116" s="150">
        <v>1.4559490740740739E-3</v>
      </c>
      <c r="AH116" s="150">
        <v>1.5371064814814813E-3</v>
      </c>
      <c r="AI116" s="150">
        <v>1.6185185185185185E-3</v>
      </c>
      <c r="AJ116" s="150">
        <v>1.7007638888888888E-3</v>
      </c>
      <c r="AK116" s="150">
        <v>1.7816319444444444E-3</v>
      </c>
      <c r="AL116" s="150">
        <v>1.8632407407407408E-3</v>
      </c>
      <c r="AM116" s="150">
        <v>1.9450462962962963E-3</v>
      </c>
      <c r="AN116" s="150">
        <v>2.0275810185185184E-3</v>
      </c>
      <c r="AO116" s="150">
        <v>2.1081944444444442E-3</v>
      </c>
      <c r="AP116" s="150">
        <v>2.1884027777777778E-3</v>
      </c>
      <c r="AQ116" s="150">
        <v>2.2684259259259259E-3</v>
      </c>
      <c r="AR116" s="150">
        <v>2.348483796296296E-3</v>
      </c>
      <c r="AS116" s="150">
        <v>2.4282638888888891E-3</v>
      </c>
      <c r="AT116" s="150">
        <v>2.5087847222222221E-3</v>
      </c>
      <c r="AU116" s="150">
        <v>2.5906944444444445E-3</v>
      </c>
      <c r="AV116" s="150">
        <v>2.6750925925925922E-3</v>
      </c>
      <c r="AW116" s="153">
        <f t="shared" si="32"/>
        <v>62.30313938596796</v>
      </c>
      <c r="AX116" s="150">
        <f t="shared" si="33"/>
        <v>8.8078703703703686E-5</v>
      </c>
      <c r="AY116" s="150">
        <f t="shared" si="33"/>
        <v>8.2245370370370355E-5</v>
      </c>
      <c r="AZ116" s="150">
        <f t="shared" si="34"/>
        <v>8.0023148148148184E-5</v>
      </c>
      <c r="BA116" s="150">
        <f t="shared" si="35"/>
        <v>8.1168981481481489E-5</v>
      </c>
      <c r="BB116" s="150">
        <f t="shared" si="36"/>
        <v>7.9803240740740637E-5</v>
      </c>
      <c r="BC116" s="150">
        <f t="shared" si="37"/>
        <v>8.0937500000000063E-5</v>
      </c>
      <c r="BD116" s="150">
        <f t="shared" si="38"/>
        <v>8.0393518518518487E-5</v>
      </c>
      <c r="BE116" s="150">
        <f t="shared" si="39"/>
        <v>8.2141203703703738E-5</v>
      </c>
      <c r="BF116" s="150">
        <f t="shared" si="40"/>
        <v>8.0520833333333377E-5</v>
      </c>
      <c r="BG116" s="150">
        <f t="shared" si="41"/>
        <v>8.0393518518518487E-5</v>
      </c>
      <c r="BH116" s="150">
        <f t="shared" si="42"/>
        <v>8.0208333333333282E-5</v>
      </c>
      <c r="BI116" s="150">
        <f t="shared" si="43"/>
        <v>8.1539351851851955E-5</v>
      </c>
      <c r="BJ116" s="150">
        <f t="shared" si="44"/>
        <v>8.0636574074074117E-5</v>
      </c>
      <c r="BK116" s="150">
        <f t="shared" si="45"/>
        <v>8.0821759259259215E-5</v>
      </c>
      <c r="BL116" s="150">
        <f t="shared" si="46"/>
        <v>8.2430555555555425E-5</v>
      </c>
      <c r="BM116" s="150">
        <f t="shared" si="47"/>
        <v>8.1180555555555476E-5</v>
      </c>
      <c r="BN116" s="150">
        <f t="shared" si="48"/>
        <v>8.1157407407407393E-5</v>
      </c>
      <c r="BO116" s="150">
        <f t="shared" si="49"/>
        <v>8.1412037037037173E-5</v>
      </c>
      <c r="BP116" s="150">
        <f t="shared" si="50"/>
        <v>8.2245370370370328E-5</v>
      </c>
      <c r="BQ116" s="150">
        <f t="shared" si="51"/>
        <v>8.0868055555555598E-5</v>
      </c>
      <c r="BR116" s="150">
        <f t="shared" si="52"/>
        <v>8.160879629629642E-5</v>
      </c>
      <c r="BS116" s="150">
        <f t="shared" si="53"/>
        <v>8.1805555555555451E-5</v>
      </c>
      <c r="BT116" s="150">
        <f t="shared" si="54"/>
        <v>8.2534722222222124E-5</v>
      </c>
      <c r="BU116" s="150">
        <f t="shared" si="55"/>
        <v>8.0613425925925818E-5</v>
      </c>
      <c r="BV116" s="150">
        <f t="shared" si="56"/>
        <v>8.0208333333333607E-5</v>
      </c>
      <c r="BW116" s="150">
        <f t="shared" si="57"/>
        <v>8.0023148148148076E-5</v>
      </c>
      <c r="BX116" s="150">
        <f t="shared" si="58"/>
        <v>8.0057870370370092E-5</v>
      </c>
      <c r="BY116" s="150">
        <f t="shared" si="59"/>
        <v>7.9780092592593096E-5</v>
      </c>
      <c r="BZ116" s="150">
        <f t="shared" si="60"/>
        <v>8.0520833333333052E-5</v>
      </c>
      <c r="CA116" s="150">
        <f t="shared" si="61"/>
        <v>8.1909722222222366E-5</v>
      </c>
      <c r="CB116" s="150">
        <f t="shared" si="62"/>
        <v>8.4398148148147681E-5</v>
      </c>
    </row>
    <row r="117" spans="1:80">
      <c r="A117" s="1" t="s">
        <v>182</v>
      </c>
      <c r="B117" s="1">
        <v>2021</v>
      </c>
      <c r="C117" s="2">
        <v>44489</v>
      </c>
      <c r="D117" s="1" t="s">
        <v>20</v>
      </c>
      <c r="E117" s="1" t="s">
        <v>21</v>
      </c>
      <c r="F117" s="1" t="s">
        <v>21</v>
      </c>
      <c r="G117" s="1" t="s">
        <v>483</v>
      </c>
      <c r="H117" s="1" t="s">
        <v>820</v>
      </c>
      <c r="I117" s="1" t="s">
        <v>645</v>
      </c>
      <c r="J117" s="1" t="s">
        <v>676</v>
      </c>
      <c r="K117" s="1"/>
      <c r="L117" s="1"/>
      <c r="M117" s="1"/>
      <c r="N117" s="1"/>
      <c r="O117" s="1">
        <v>3</v>
      </c>
      <c r="P117" s="1" t="s">
        <v>484</v>
      </c>
      <c r="Q117" s="150">
        <v>1.5332175925925927E-4</v>
      </c>
      <c r="R117" s="150">
        <v>2.4234953703703701E-4</v>
      </c>
      <c r="S117" s="150">
        <v>3.2630787037037041E-4</v>
      </c>
      <c r="T117" s="150">
        <v>4.0773148148148152E-4</v>
      </c>
      <c r="U117" s="150">
        <v>4.8824074074074069E-4</v>
      </c>
      <c r="V117" s="150">
        <v>5.703472222222222E-4</v>
      </c>
      <c r="W117" s="150">
        <v>6.5042824074074081E-4</v>
      </c>
      <c r="X117" s="150">
        <v>7.2998842592592592E-4</v>
      </c>
      <c r="Y117" s="150">
        <v>8.0937500000000009E-4</v>
      </c>
      <c r="Z117" s="150">
        <v>8.9059027777777758E-4</v>
      </c>
      <c r="AA117" s="150">
        <v>9.7053240740740737E-4</v>
      </c>
      <c r="AB117" s="150">
        <v>1.0505439814814815E-3</v>
      </c>
      <c r="AC117" s="150">
        <v>1.1316203703703703E-3</v>
      </c>
      <c r="AD117" s="150">
        <v>1.2144444444444444E-3</v>
      </c>
      <c r="AE117" s="150">
        <v>1.2964351851851852E-3</v>
      </c>
      <c r="AF117" s="150">
        <v>1.3776504629629631E-3</v>
      </c>
      <c r="AG117" s="150">
        <v>1.4581481481481483E-3</v>
      </c>
      <c r="AH117" s="150">
        <v>1.5418171296296293E-3</v>
      </c>
      <c r="AI117" s="150">
        <v>1.6238078703703703E-3</v>
      </c>
      <c r="AJ117" s="150">
        <v>1.7056250000000003E-3</v>
      </c>
      <c r="AK117" s="150">
        <v>1.787337962962963E-3</v>
      </c>
      <c r="AL117" s="150">
        <v>1.8709606481481479E-3</v>
      </c>
      <c r="AM117" s="150">
        <v>1.9541203703703704E-3</v>
      </c>
      <c r="AN117" s="150">
        <v>2.0378472222222221E-3</v>
      </c>
      <c r="AO117" s="150">
        <v>2.1237268518518519E-3</v>
      </c>
      <c r="AP117" s="150">
        <v>2.2065162037037036E-3</v>
      </c>
      <c r="AQ117" s="150">
        <v>2.2888541666666669E-3</v>
      </c>
      <c r="AR117" s="150">
        <v>2.3705902777777779E-3</v>
      </c>
      <c r="AS117" s="150">
        <v>2.4523495370370372E-3</v>
      </c>
      <c r="AT117" s="150">
        <v>2.5327430555555554E-3</v>
      </c>
      <c r="AU117" s="150">
        <v>2.6131481481481479E-3</v>
      </c>
      <c r="AV117" s="150">
        <v>2.6952893518518515E-3</v>
      </c>
      <c r="AW117" s="153">
        <f t="shared" si="32"/>
        <v>61.836279860696614</v>
      </c>
      <c r="AX117" s="150">
        <f t="shared" si="33"/>
        <v>8.9027777777777743E-5</v>
      </c>
      <c r="AY117" s="150">
        <f t="shared" si="33"/>
        <v>8.39583333333334E-5</v>
      </c>
      <c r="AZ117" s="150">
        <f t="shared" si="34"/>
        <v>8.1423611111111106E-5</v>
      </c>
      <c r="BA117" s="150">
        <f t="shared" si="35"/>
        <v>8.0509259259259173E-5</v>
      </c>
      <c r="BB117" s="150">
        <f t="shared" si="36"/>
        <v>8.2106481481481505E-5</v>
      </c>
      <c r="BC117" s="150">
        <f t="shared" si="37"/>
        <v>8.0081018518518609E-5</v>
      </c>
      <c r="BD117" s="150">
        <f t="shared" si="38"/>
        <v>7.9560185185185116E-5</v>
      </c>
      <c r="BE117" s="150">
        <f t="shared" si="39"/>
        <v>7.9386574074074168E-5</v>
      </c>
      <c r="BF117" s="150">
        <f t="shared" si="40"/>
        <v>8.1215277777777492E-5</v>
      </c>
      <c r="BG117" s="150">
        <f t="shared" si="41"/>
        <v>7.9942129629629786E-5</v>
      </c>
      <c r="BH117" s="150">
        <f t="shared" si="42"/>
        <v>8.0011574074074143E-5</v>
      </c>
      <c r="BI117" s="150">
        <f t="shared" si="43"/>
        <v>8.1076388888888778E-5</v>
      </c>
      <c r="BJ117" s="150">
        <f t="shared" si="44"/>
        <v>8.2824074074074137E-5</v>
      </c>
      <c r="BK117" s="150">
        <f t="shared" si="45"/>
        <v>8.1990740740740765E-5</v>
      </c>
      <c r="BL117" s="150">
        <f t="shared" si="46"/>
        <v>8.1215277777777926E-5</v>
      </c>
      <c r="BM117" s="150">
        <f t="shared" si="47"/>
        <v>8.0497685185185186E-5</v>
      </c>
      <c r="BN117" s="150">
        <f t="shared" si="48"/>
        <v>8.3668981481481008E-5</v>
      </c>
      <c r="BO117" s="150">
        <f t="shared" si="49"/>
        <v>8.1990740740740982E-5</v>
      </c>
      <c r="BP117" s="150">
        <f t="shared" si="50"/>
        <v>8.1817129629630034E-5</v>
      </c>
      <c r="BQ117" s="150">
        <f t="shared" si="51"/>
        <v>8.1712962962962685E-5</v>
      </c>
      <c r="BR117" s="150">
        <f t="shared" si="52"/>
        <v>8.3622685185184842E-5</v>
      </c>
      <c r="BS117" s="150">
        <f t="shared" si="53"/>
        <v>8.3159722222222532E-5</v>
      </c>
      <c r="BT117" s="150">
        <f t="shared" si="54"/>
        <v>8.3726851851851757E-5</v>
      </c>
      <c r="BU117" s="150">
        <f t="shared" si="55"/>
        <v>8.5879629629629761E-5</v>
      </c>
      <c r="BV117" s="150">
        <f t="shared" si="56"/>
        <v>8.2789351851851687E-5</v>
      </c>
      <c r="BW117" s="150">
        <f t="shared" si="57"/>
        <v>8.233796296296331E-5</v>
      </c>
      <c r="BX117" s="150">
        <f t="shared" si="58"/>
        <v>8.1736111111110985E-5</v>
      </c>
      <c r="BY117" s="150">
        <f t="shared" si="59"/>
        <v>8.1759259259259285E-5</v>
      </c>
      <c r="BZ117" s="150">
        <f t="shared" si="60"/>
        <v>8.0393518518518271E-5</v>
      </c>
      <c r="CA117" s="150">
        <f t="shared" si="61"/>
        <v>8.0405092592592421E-5</v>
      </c>
      <c r="CB117" s="150">
        <f t="shared" si="62"/>
        <v>8.214120370370363E-5</v>
      </c>
    </row>
    <row r="118" spans="1:80">
      <c r="A118" s="1" t="s">
        <v>182</v>
      </c>
      <c r="B118" s="1">
        <v>2021</v>
      </c>
      <c r="C118" s="2">
        <v>44489</v>
      </c>
      <c r="D118" s="1" t="s">
        <v>20</v>
      </c>
      <c r="E118" s="1" t="s">
        <v>21</v>
      </c>
      <c r="F118" s="1" t="s">
        <v>21</v>
      </c>
      <c r="G118" s="1" t="s">
        <v>586</v>
      </c>
      <c r="H118" s="1" t="s">
        <v>475</v>
      </c>
      <c r="I118" s="1" t="s">
        <v>382</v>
      </c>
      <c r="J118" s="1" t="s">
        <v>587</v>
      </c>
      <c r="K118" s="1"/>
      <c r="L118" s="1"/>
      <c r="M118" s="1"/>
      <c r="N118" s="1"/>
      <c r="O118" s="1">
        <v>4</v>
      </c>
      <c r="P118" s="1" t="s">
        <v>113</v>
      </c>
      <c r="Q118" s="150">
        <v>1.4950231481481479E-4</v>
      </c>
      <c r="R118" s="150">
        <v>2.3587962962962964E-4</v>
      </c>
      <c r="S118" s="150">
        <v>3.1942129629629627E-4</v>
      </c>
      <c r="T118" s="150">
        <v>4.0115740740740742E-4</v>
      </c>
      <c r="U118" s="150">
        <v>4.8730324074074078E-4</v>
      </c>
      <c r="V118" s="150">
        <v>5.7077546296296292E-4</v>
      </c>
      <c r="W118" s="150">
        <v>6.5366898148148153E-4</v>
      </c>
      <c r="X118" s="150">
        <v>7.3628472222222227E-4</v>
      </c>
      <c r="Y118" s="150">
        <v>8.2086805555555559E-4</v>
      </c>
      <c r="Z118" s="150">
        <v>9.0318287037037049E-4</v>
      </c>
      <c r="AA118" s="150">
        <v>9.8447916666666671E-4</v>
      </c>
      <c r="AB118" s="150">
        <v>1.0649768518518519E-3</v>
      </c>
      <c r="AC118" s="150">
        <v>1.1472569444444445E-3</v>
      </c>
      <c r="AD118" s="150">
        <v>1.2287615740740742E-3</v>
      </c>
      <c r="AE118" s="150">
        <v>1.3107175925925927E-3</v>
      </c>
      <c r="AF118" s="150">
        <v>1.3929861111111111E-3</v>
      </c>
      <c r="AG118" s="150">
        <v>1.4749652777777775E-3</v>
      </c>
      <c r="AH118" s="150">
        <v>1.5580555555555554E-3</v>
      </c>
      <c r="AI118" s="150">
        <v>1.6396180555555556E-3</v>
      </c>
      <c r="AJ118" s="150">
        <v>1.7218287037037037E-3</v>
      </c>
      <c r="AK118" s="150">
        <v>1.805613425925926E-3</v>
      </c>
      <c r="AL118" s="150">
        <v>1.8879861111111111E-3</v>
      </c>
      <c r="AM118" s="150">
        <v>1.9719097222222221E-3</v>
      </c>
      <c r="AN118" s="150">
        <v>2.0533449074074074E-3</v>
      </c>
      <c r="AO118" s="150">
        <v>2.134988425925926E-3</v>
      </c>
      <c r="AP118" s="150">
        <v>2.2159837962962962E-3</v>
      </c>
      <c r="AQ118" s="150">
        <v>2.298252314814815E-3</v>
      </c>
      <c r="AR118" s="150">
        <v>2.3787847222222222E-3</v>
      </c>
      <c r="AS118" s="150">
        <v>2.4594097222222222E-3</v>
      </c>
      <c r="AT118" s="150">
        <v>2.5400347222222226E-3</v>
      </c>
      <c r="AU118" s="150">
        <v>2.6214930555555557E-3</v>
      </c>
      <c r="AV118" s="150">
        <v>2.705115740740741E-3</v>
      </c>
      <c r="AW118" s="153">
        <f t="shared" si="32"/>
        <v>61.611658294897346</v>
      </c>
      <c r="AX118" s="150">
        <f t="shared" si="33"/>
        <v>8.6377314814814845E-5</v>
      </c>
      <c r="AY118" s="150">
        <f t="shared" si="33"/>
        <v>8.3541666666666633E-5</v>
      </c>
      <c r="AZ118" s="150">
        <f t="shared" si="34"/>
        <v>8.1736111111111148E-5</v>
      </c>
      <c r="BA118" s="150">
        <f t="shared" si="35"/>
        <v>8.6145833333333365E-5</v>
      </c>
      <c r="BB118" s="150">
        <f t="shared" si="36"/>
        <v>8.347222222222214E-5</v>
      </c>
      <c r="BC118" s="150">
        <f t="shared" si="37"/>
        <v>8.2893518518518602E-5</v>
      </c>
      <c r="BD118" s="150">
        <f t="shared" si="38"/>
        <v>8.261574074074074E-5</v>
      </c>
      <c r="BE118" s="150">
        <f t="shared" si="39"/>
        <v>8.458333333333332E-5</v>
      </c>
      <c r="BF118" s="150">
        <f t="shared" si="40"/>
        <v>8.2314814814814902E-5</v>
      </c>
      <c r="BG118" s="150">
        <f t="shared" si="41"/>
        <v>8.1296296296296216E-5</v>
      </c>
      <c r="BH118" s="150">
        <f t="shared" si="42"/>
        <v>8.0497685185185186E-5</v>
      </c>
      <c r="BI118" s="150">
        <f t="shared" si="43"/>
        <v>8.2280092592592561E-5</v>
      </c>
      <c r="BJ118" s="150">
        <f t="shared" si="44"/>
        <v>8.1504629629629722E-5</v>
      </c>
      <c r="BK118" s="150">
        <f t="shared" si="45"/>
        <v>8.1956018518518532E-5</v>
      </c>
      <c r="BL118" s="150">
        <f t="shared" si="46"/>
        <v>8.2268518518518411E-5</v>
      </c>
      <c r="BM118" s="150">
        <f t="shared" si="47"/>
        <v>8.1979166666666398E-5</v>
      </c>
      <c r="BN118" s="150">
        <f t="shared" si="48"/>
        <v>8.309027777777785E-5</v>
      </c>
      <c r="BO118" s="150">
        <f t="shared" si="49"/>
        <v>8.1562500000000255E-5</v>
      </c>
      <c r="BP118" s="150">
        <f t="shared" si="50"/>
        <v>8.2210648148148095E-5</v>
      </c>
      <c r="BQ118" s="150">
        <f t="shared" si="51"/>
        <v>8.378472222222229E-5</v>
      </c>
      <c r="BR118" s="150">
        <f t="shared" si="52"/>
        <v>8.237268518518511E-5</v>
      </c>
      <c r="BS118" s="150">
        <f t="shared" si="53"/>
        <v>8.3923611111111004E-5</v>
      </c>
      <c r="BT118" s="150">
        <f t="shared" si="54"/>
        <v>8.1435185185185256E-5</v>
      </c>
      <c r="BU118" s="150">
        <f t="shared" si="55"/>
        <v>8.1643518518518653E-5</v>
      </c>
      <c r="BV118" s="150">
        <f t="shared" si="56"/>
        <v>8.0995370370370162E-5</v>
      </c>
      <c r="BW118" s="150">
        <f t="shared" si="57"/>
        <v>8.2268518518518845E-5</v>
      </c>
      <c r="BX118" s="150">
        <f t="shared" si="58"/>
        <v>8.0532407407407202E-5</v>
      </c>
      <c r="BY118" s="150">
        <f t="shared" si="59"/>
        <v>8.0624999999999968E-5</v>
      </c>
      <c r="BZ118" s="150">
        <f t="shared" si="60"/>
        <v>8.0625000000000401E-5</v>
      </c>
      <c r="CA118" s="150">
        <f t="shared" si="61"/>
        <v>8.1458333333333122E-5</v>
      </c>
      <c r="CB118" s="150">
        <f t="shared" si="62"/>
        <v>8.3622685185185276E-5</v>
      </c>
    </row>
    <row r="119" spans="1:80">
      <c r="A119" s="1" t="s">
        <v>182</v>
      </c>
      <c r="B119" s="1">
        <v>2021</v>
      </c>
      <c r="C119" s="2">
        <v>44489</v>
      </c>
      <c r="D119" s="1" t="s">
        <v>20</v>
      </c>
      <c r="E119" s="1" t="s">
        <v>21</v>
      </c>
      <c r="F119" s="1" t="s">
        <v>21</v>
      </c>
      <c r="G119" s="1" t="s">
        <v>496</v>
      </c>
      <c r="H119" s="1" t="s">
        <v>508</v>
      </c>
      <c r="I119" s="1" t="s">
        <v>853</v>
      </c>
      <c r="J119" s="1" t="s">
        <v>650</v>
      </c>
      <c r="K119" s="1"/>
      <c r="L119" s="1"/>
      <c r="M119" s="1"/>
      <c r="N119" s="1"/>
      <c r="O119" s="1">
        <v>5</v>
      </c>
      <c r="P119" s="1" t="s">
        <v>85</v>
      </c>
      <c r="Q119" s="150">
        <v>1.5109953703703702E-4</v>
      </c>
      <c r="R119" s="150">
        <v>2.427199074074074E-4</v>
      </c>
      <c r="S119" s="150">
        <v>3.2761574074074073E-4</v>
      </c>
      <c r="T119" s="150">
        <v>4.1068287037037034E-4</v>
      </c>
      <c r="U119" s="150">
        <v>4.9137731481481482E-4</v>
      </c>
      <c r="V119" s="150">
        <v>5.7420138888888885E-4</v>
      </c>
      <c r="W119" s="150">
        <v>6.5590277777777782E-4</v>
      </c>
      <c r="X119" s="150">
        <v>7.3762731481481476E-4</v>
      </c>
      <c r="Y119" s="150">
        <v>8.2020833333333338E-4</v>
      </c>
      <c r="Z119" s="150">
        <v>9.0431712962962959E-4</v>
      </c>
      <c r="AA119" s="150">
        <v>9.8577546296296282E-4</v>
      </c>
      <c r="AB119" s="150">
        <v>1.0670370370370371E-3</v>
      </c>
      <c r="AC119" s="150">
        <v>1.1476273148148146E-3</v>
      </c>
      <c r="AD119" s="150">
        <v>1.2288657407407407E-3</v>
      </c>
      <c r="AE119" s="150">
        <v>1.3111342592592593E-3</v>
      </c>
      <c r="AF119" s="150">
        <v>1.3928935185185184E-3</v>
      </c>
      <c r="AG119" s="150">
        <v>1.474872685185185E-3</v>
      </c>
      <c r="AH119" s="150">
        <v>1.5581018518518515E-3</v>
      </c>
      <c r="AI119" s="150">
        <v>1.640150462962963E-3</v>
      </c>
      <c r="AJ119" s="150">
        <v>1.7248032407407405E-3</v>
      </c>
      <c r="AK119" s="150">
        <v>1.8065277777777778E-3</v>
      </c>
      <c r="AL119" s="150">
        <v>1.8889930555555559E-3</v>
      </c>
      <c r="AM119" s="150">
        <v>1.9716550925925926E-3</v>
      </c>
      <c r="AN119" s="150">
        <v>2.0553009259259261E-3</v>
      </c>
      <c r="AO119" s="150">
        <v>2.1360416666666667E-3</v>
      </c>
      <c r="AP119" s="150">
        <v>2.2171412037037038E-3</v>
      </c>
      <c r="AQ119" s="150">
        <v>2.2976041666666665E-3</v>
      </c>
      <c r="AR119" s="150">
        <v>2.3783449074074076E-3</v>
      </c>
      <c r="AS119" s="150">
        <v>2.4589699074074075E-3</v>
      </c>
      <c r="AT119" s="150">
        <v>2.542673611111111E-3</v>
      </c>
      <c r="AU119" s="150">
        <v>2.6262847222222221E-3</v>
      </c>
      <c r="AV119" s="150">
        <v>2.7103703703703704E-3</v>
      </c>
      <c r="AW119" s="153">
        <f t="shared" si="32"/>
        <v>61.492210986608363</v>
      </c>
      <c r="AX119" s="150">
        <f t="shared" si="33"/>
        <v>9.162037037037038E-5</v>
      </c>
      <c r="AY119" s="150">
        <f t="shared" si="33"/>
        <v>8.4895833333333335E-5</v>
      </c>
      <c r="AZ119" s="150">
        <f t="shared" si="34"/>
        <v>8.3067129629629604E-5</v>
      </c>
      <c r="BA119" s="150">
        <f t="shared" si="35"/>
        <v>8.0694444444444487E-5</v>
      </c>
      <c r="BB119" s="150">
        <f t="shared" si="36"/>
        <v>8.2824074074074028E-5</v>
      </c>
      <c r="BC119" s="150">
        <f t="shared" si="37"/>
        <v>8.1701388888888969E-5</v>
      </c>
      <c r="BD119" s="150">
        <f t="shared" si="38"/>
        <v>8.1724537037036944E-5</v>
      </c>
      <c r="BE119" s="150">
        <f t="shared" si="39"/>
        <v>8.2581018518518615E-5</v>
      </c>
      <c r="BF119" s="150">
        <f t="shared" si="40"/>
        <v>8.410879629629621E-5</v>
      </c>
      <c r="BG119" s="150">
        <f t="shared" si="41"/>
        <v>8.1458333333333231E-5</v>
      </c>
      <c r="BH119" s="150">
        <f t="shared" si="42"/>
        <v>8.1261574074074309E-5</v>
      </c>
      <c r="BI119" s="150">
        <f t="shared" si="43"/>
        <v>8.0590277777777518E-5</v>
      </c>
      <c r="BJ119" s="150">
        <f t="shared" si="44"/>
        <v>8.1238425925926009E-5</v>
      </c>
      <c r="BK119" s="150">
        <f t="shared" si="45"/>
        <v>8.2268518518518628E-5</v>
      </c>
      <c r="BL119" s="150">
        <f t="shared" si="46"/>
        <v>8.1759259259259068E-5</v>
      </c>
      <c r="BM119" s="150">
        <f t="shared" si="47"/>
        <v>8.1979166666666615E-5</v>
      </c>
      <c r="BN119" s="150">
        <f t="shared" si="48"/>
        <v>8.3229166666666564E-5</v>
      </c>
      <c r="BO119" s="150">
        <f t="shared" si="49"/>
        <v>8.2048611111111515E-5</v>
      </c>
      <c r="BP119" s="150">
        <f t="shared" si="50"/>
        <v>8.4652777777777461E-5</v>
      </c>
      <c r="BQ119" s="150">
        <f t="shared" si="51"/>
        <v>8.1724537037037269E-5</v>
      </c>
      <c r="BR119" s="150">
        <f t="shared" si="52"/>
        <v>8.2465277777778092E-5</v>
      </c>
      <c r="BS119" s="150">
        <f t="shared" si="53"/>
        <v>8.2662037037036689E-5</v>
      </c>
      <c r="BT119" s="150">
        <f t="shared" si="54"/>
        <v>8.3645833333333575E-5</v>
      </c>
      <c r="BU119" s="150">
        <f t="shared" si="55"/>
        <v>8.0740740740740599E-5</v>
      </c>
      <c r="BV119" s="150">
        <f t="shared" si="56"/>
        <v>8.1099537037037078E-5</v>
      </c>
      <c r="BW119" s="150">
        <f t="shared" si="57"/>
        <v>8.0462962962962736E-5</v>
      </c>
      <c r="BX119" s="150">
        <f t="shared" si="58"/>
        <v>8.0740740740741033E-5</v>
      </c>
      <c r="BY119" s="150">
        <f t="shared" si="59"/>
        <v>8.0624999999999968E-5</v>
      </c>
      <c r="BZ119" s="150">
        <f t="shared" si="60"/>
        <v>8.3703703703703457E-5</v>
      </c>
      <c r="CA119" s="150">
        <f t="shared" si="61"/>
        <v>8.3611111111111126E-5</v>
      </c>
      <c r="CB119" s="150">
        <f t="shared" si="62"/>
        <v>8.4085648148148236E-5</v>
      </c>
    </row>
    <row r="120" spans="1:80">
      <c r="A120" s="1" t="s">
        <v>182</v>
      </c>
      <c r="B120" s="1">
        <v>2021</v>
      </c>
      <c r="C120" s="2">
        <v>44489</v>
      </c>
      <c r="D120" s="1" t="s">
        <v>20</v>
      </c>
      <c r="E120" s="1" t="s">
        <v>21</v>
      </c>
      <c r="F120" s="1" t="s">
        <v>21</v>
      </c>
      <c r="G120" s="1" t="s">
        <v>849</v>
      </c>
      <c r="H120" s="1" t="s">
        <v>843</v>
      </c>
      <c r="I120" s="1" t="s">
        <v>845</v>
      </c>
      <c r="J120" s="1" t="s">
        <v>846</v>
      </c>
      <c r="K120" s="1"/>
      <c r="L120" s="1"/>
      <c r="M120" s="1"/>
      <c r="N120" s="1"/>
      <c r="O120" s="1">
        <v>6</v>
      </c>
      <c r="P120" s="1" t="s">
        <v>185</v>
      </c>
      <c r="Q120" s="150">
        <v>1.4982638888888888E-4</v>
      </c>
      <c r="R120" s="150">
        <v>2.356712962962963E-4</v>
      </c>
      <c r="S120" s="150">
        <v>3.1722222222222227E-4</v>
      </c>
      <c r="T120" s="150">
        <v>3.992592592592593E-4</v>
      </c>
      <c r="U120" s="150">
        <v>4.8037037037037037E-4</v>
      </c>
      <c r="V120" s="150">
        <v>5.6128472222222213E-4</v>
      </c>
      <c r="W120" s="150">
        <v>6.439583333333333E-4</v>
      </c>
      <c r="X120" s="150">
        <v>7.2552083333333333E-4</v>
      </c>
      <c r="Y120" s="150">
        <v>8.0743055555555559E-4</v>
      </c>
      <c r="Z120" s="150">
        <v>8.913541666666666E-4</v>
      </c>
      <c r="AA120" s="150">
        <v>9.7252314814814814E-4</v>
      </c>
      <c r="AB120" s="150">
        <v>1.0540393518518518E-3</v>
      </c>
      <c r="AC120" s="150">
        <v>1.1368055555555556E-3</v>
      </c>
      <c r="AD120" s="150">
        <v>1.2176041666666665E-3</v>
      </c>
      <c r="AE120" s="150">
        <v>1.3001041666666666E-3</v>
      </c>
      <c r="AF120" s="150">
        <v>1.3815856481481481E-3</v>
      </c>
      <c r="AG120" s="150">
        <v>1.4634374999999997E-3</v>
      </c>
      <c r="AH120" s="150">
        <v>1.5468634259259257E-3</v>
      </c>
      <c r="AI120" s="150">
        <v>1.6288888888888889E-3</v>
      </c>
      <c r="AJ120" s="150">
        <v>1.7137384259259258E-3</v>
      </c>
      <c r="AK120" s="150">
        <v>1.7960763888888887E-3</v>
      </c>
      <c r="AL120" s="150">
        <v>1.8780671296296297E-3</v>
      </c>
      <c r="AM120" s="150">
        <v>1.9595138888888887E-3</v>
      </c>
      <c r="AN120" s="150">
        <v>2.0419907407407405E-3</v>
      </c>
      <c r="AO120" s="150">
        <v>2.1265277777777775E-3</v>
      </c>
      <c r="AP120" s="150">
        <v>2.2095370370370372E-3</v>
      </c>
      <c r="AQ120" s="150">
        <v>2.2945717592592592E-3</v>
      </c>
      <c r="AR120" s="150">
        <v>2.3778240740740743E-3</v>
      </c>
      <c r="AS120" s="150">
        <v>2.4619444444444441E-3</v>
      </c>
      <c r="AT120" s="150">
        <v>2.5477662037037036E-3</v>
      </c>
      <c r="AU120" s="150">
        <v>2.6301620370370372E-3</v>
      </c>
      <c r="AV120" s="150">
        <v>2.7143634259259256E-3</v>
      </c>
      <c r="AW120" s="153">
        <f t="shared" si="32"/>
        <v>61.401750802699972</v>
      </c>
      <c r="AX120" s="150">
        <f t="shared" si="33"/>
        <v>8.5844907407407419E-5</v>
      </c>
      <c r="AY120" s="150">
        <f t="shared" si="33"/>
        <v>8.1550925925925969E-5</v>
      </c>
      <c r="AZ120" s="150">
        <f t="shared" si="34"/>
        <v>8.2037037037037039E-5</v>
      </c>
      <c r="BA120" s="150">
        <f t="shared" si="35"/>
        <v>8.1111111111111065E-5</v>
      </c>
      <c r="BB120" s="150">
        <f t="shared" si="36"/>
        <v>8.0914351851851763E-5</v>
      </c>
      <c r="BC120" s="150">
        <f t="shared" si="37"/>
        <v>8.2673611111111164E-5</v>
      </c>
      <c r="BD120" s="150">
        <f t="shared" si="38"/>
        <v>8.1562500000000038E-5</v>
      </c>
      <c r="BE120" s="150">
        <f t="shared" si="39"/>
        <v>8.1909722222222258E-5</v>
      </c>
      <c r="BF120" s="150">
        <f t="shared" si="40"/>
        <v>8.3923611111111004E-5</v>
      </c>
      <c r="BG120" s="150">
        <f t="shared" si="41"/>
        <v>8.1168981481481543E-5</v>
      </c>
      <c r="BH120" s="150">
        <f t="shared" si="42"/>
        <v>8.1516203703703655E-5</v>
      </c>
      <c r="BI120" s="150">
        <f t="shared" si="43"/>
        <v>8.2766203703703821E-5</v>
      </c>
      <c r="BJ120" s="150">
        <f t="shared" si="44"/>
        <v>8.0798611111110915E-5</v>
      </c>
      <c r="BK120" s="150">
        <f t="shared" si="45"/>
        <v>8.2500000000000108E-5</v>
      </c>
      <c r="BL120" s="150">
        <f t="shared" si="46"/>
        <v>8.1481481481481422E-5</v>
      </c>
      <c r="BM120" s="150">
        <f t="shared" si="47"/>
        <v>8.1851851851851617E-5</v>
      </c>
      <c r="BN120" s="150">
        <f t="shared" si="48"/>
        <v>8.3425925925926028E-5</v>
      </c>
      <c r="BO120" s="150">
        <f t="shared" si="49"/>
        <v>8.2025462962963215E-5</v>
      </c>
      <c r="BP120" s="150">
        <f t="shared" si="50"/>
        <v>8.4849537037036925E-5</v>
      </c>
      <c r="BQ120" s="150">
        <f t="shared" si="51"/>
        <v>8.2337962962962877E-5</v>
      </c>
      <c r="BR120" s="150">
        <f t="shared" si="52"/>
        <v>8.1990740740740982E-5</v>
      </c>
      <c r="BS120" s="150">
        <f t="shared" si="53"/>
        <v>8.1446759259258972E-5</v>
      </c>
      <c r="BT120" s="150">
        <f t="shared" si="54"/>
        <v>8.2476851851851808E-5</v>
      </c>
      <c r="BU120" s="150">
        <f t="shared" si="55"/>
        <v>8.4537037037037046E-5</v>
      </c>
      <c r="BV120" s="150">
        <f t="shared" si="56"/>
        <v>8.3009259259259668E-5</v>
      </c>
      <c r="BW120" s="150">
        <f t="shared" si="57"/>
        <v>8.5034722222222022E-5</v>
      </c>
      <c r="BX120" s="150">
        <f t="shared" si="58"/>
        <v>8.3252314814815081E-5</v>
      </c>
      <c r="BY120" s="150">
        <f t="shared" si="59"/>
        <v>8.4120370370369818E-5</v>
      </c>
      <c r="BZ120" s="150">
        <f t="shared" si="60"/>
        <v>8.5821759259259445E-5</v>
      </c>
      <c r="CA120" s="150">
        <f t="shared" si="61"/>
        <v>8.2395833333333626E-5</v>
      </c>
      <c r="CB120" s="150">
        <f t="shared" si="62"/>
        <v>8.4201388888888434E-5</v>
      </c>
    </row>
    <row r="121" spans="1:80">
      <c r="A121" s="1" t="s">
        <v>182</v>
      </c>
      <c r="B121" s="1">
        <v>2021</v>
      </c>
      <c r="C121" s="2">
        <v>44489</v>
      </c>
      <c r="D121" s="1" t="s">
        <v>20</v>
      </c>
      <c r="E121" s="1" t="s">
        <v>21</v>
      </c>
      <c r="F121" s="1" t="s">
        <v>21</v>
      </c>
      <c r="G121" s="1" t="s">
        <v>617</v>
      </c>
      <c r="H121" s="1" t="s">
        <v>607</v>
      </c>
      <c r="I121" s="1" t="s">
        <v>609</v>
      </c>
      <c r="J121" s="1" t="s">
        <v>750</v>
      </c>
      <c r="K121" s="1"/>
      <c r="L121" s="1"/>
      <c r="M121" s="1"/>
      <c r="N121" s="1"/>
      <c r="O121" s="1">
        <v>7</v>
      </c>
      <c r="P121" s="1" t="s">
        <v>46</v>
      </c>
      <c r="Q121" s="150">
        <v>1.5748842592592591E-4</v>
      </c>
      <c r="R121" s="150">
        <v>2.4596064814814815E-4</v>
      </c>
      <c r="S121" s="150">
        <v>3.2771990740740743E-4</v>
      </c>
      <c r="T121" s="150">
        <v>4.0802083333333337E-4</v>
      </c>
      <c r="U121" s="150">
        <v>4.8961805555555553E-4</v>
      </c>
      <c r="V121" s="150">
        <v>5.7021990740740742E-4</v>
      </c>
      <c r="W121" s="150">
        <v>6.5194444444444447E-4</v>
      </c>
      <c r="X121" s="150">
        <v>7.3506944444444444E-4</v>
      </c>
      <c r="Y121" s="150">
        <v>8.1665509259259267E-4</v>
      </c>
      <c r="Z121" s="150">
        <v>9.0030092592592592E-4</v>
      </c>
      <c r="AA121" s="150">
        <v>9.8287037037037028E-4</v>
      </c>
      <c r="AB121" s="150">
        <v>1.0652430555555556E-3</v>
      </c>
      <c r="AC121" s="150">
        <v>1.1476620370370371E-3</v>
      </c>
      <c r="AD121" s="150">
        <v>1.2311574074074076E-3</v>
      </c>
      <c r="AE121" s="150">
        <v>1.3128587962962963E-3</v>
      </c>
      <c r="AF121" s="150">
        <v>1.3938773148148148E-3</v>
      </c>
      <c r="AG121" s="150">
        <v>1.475289351851852E-3</v>
      </c>
      <c r="AH121" s="150">
        <v>1.5564467592592594E-3</v>
      </c>
      <c r="AI121" s="150">
        <v>1.6400462962962963E-3</v>
      </c>
      <c r="AJ121" s="150">
        <v>1.7225462962962965E-3</v>
      </c>
      <c r="AK121" s="150">
        <v>1.8051041666666667E-3</v>
      </c>
      <c r="AL121" s="150">
        <v>1.8878703703703703E-3</v>
      </c>
      <c r="AM121" s="150">
        <v>1.9731597222222225E-3</v>
      </c>
      <c r="AN121" s="150">
        <v>2.056759259259259E-3</v>
      </c>
      <c r="AO121" s="150">
        <v>2.1421990740740741E-3</v>
      </c>
      <c r="AP121" s="150">
        <v>2.225752314814815E-3</v>
      </c>
      <c r="AQ121" s="150">
        <v>2.3083912037037036E-3</v>
      </c>
      <c r="AR121" s="150">
        <v>2.393425925925926E-3</v>
      </c>
      <c r="AS121" s="150">
        <v>2.4771064814814816E-3</v>
      </c>
      <c r="AT121" s="150">
        <v>2.5628356481481483E-3</v>
      </c>
      <c r="AU121" s="150">
        <v>2.6490509259259258E-3</v>
      </c>
      <c r="AV121" s="150">
        <v>2.7366782407407409E-3</v>
      </c>
      <c r="AW121" s="153">
        <f t="shared" si="32"/>
        <v>60.901082262982712</v>
      </c>
      <c r="AX121" s="150">
        <f t="shared" si="33"/>
        <v>8.8472222222222234E-5</v>
      </c>
      <c r="AY121" s="150">
        <f t="shared" si="33"/>
        <v>8.1759259259259285E-5</v>
      </c>
      <c r="AZ121" s="150">
        <f t="shared" si="34"/>
        <v>8.0300925925925939E-5</v>
      </c>
      <c r="BA121" s="150">
        <f t="shared" si="35"/>
        <v>8.1597222222222162E-5</v>
      </c>
      <c r="BB121" s="150">
        <f t="shared" si="36"/>
        <v>8.0601851851851885E-5</v>
      </c>
      <c r="BC121" s="150">
        <f t="shared" si="37"/>
        <v>8.1724537037037052E-5</v>
      </c>
      <c r="BD121" s="150">
        <f t="shared" si="38"/>
        <v>8.3124999999999974E-5</v>
      </c>
      <c r="BE121" s="150">
        <f t="shared" si="39"/>
        <v>8.1585648148148229E-5</v>
      </c>
      <c r="BF121" s="150">
        <f t="shared" si="40"/>
        <v>8.364583333333325E-5</v>
      </c>
      <c r="BG121" s="150">
        <f t="shared" si="41"/>
        <v>8.2569444444444357E-5</v>
      </c>
      <c r="BH121" s="150">
        <f t="shared" si="42"/>
        <v>8.2372685185185326E-5</v>
      </c>
      <c r="BI121" s="150">
        <f t="shared" si="43"/>
        <v>8.2418981481481492E-5</v>
      </c>
      <c r="BJ121" s="150">
        <f t="shared" si="44"/>
        <v>8.3495370370370494E-5</v>
      </c>
      <c r="BK121" s="150">
        <f t="shared" si="45"/>
        <v>8.1701388888888752E-5</v>
      </c>
      <c r="BL121" s="150">
        <f t="shared" si="46"/>
        <v>8.1018518518518462E-5</v>
      </c>
      <c r="BM121" s="150">
        <f t="shared" si="47"/>
        <v>8.1412037037037173E-5</v>
      </c>
      <c r="BN121" s="150">
        <f t="shared" si="48"/>
        <v>8.1157407407407393E-5</v>
      </c>
      <c r="BO121" s="150">
        <f t="shared" si="49"/>
        <v>8.3599537037036976E-5</v>
      </c>
      <c r="BP121" s="150">
        <f t="shared" si="50"/>
        <v>8.2500000000000108E-5</v>
      </c>
      <c r="BQ121" s="150">
        <f t="shared" si="51"/>
        <v>8.2557870370370207E-5</v>
      </c>
      <c r="BR121" s="150">
        <f t="shared" si="52"/>
        <v>8.2766203703703604E-5</v>
      </c>
      <c r="BS121" s="150">
        <f t="shared" si="53"/>
        <v>8.5289351851852236E-5</v>
      </c>
      <c r="BT121" s="150">
        <f t="shared" si="54"/>
        <v>8.3599537037036542E-5</v>
      </c>
      <c r="BU121" s="150">
        <f t="shared" si="55"/>
        <v>8.54398148148151E-5</v>
      </c>
      <c r="BV121" s="150">
        <f t="shared" si="56"/>
        <v>8.355324074074081E-5</v>
      </c>
      <c r="BW121" s="150">
        <f t="shared" si="57"/>
        <v>8.2638888888888606E-5</v>
      </c>
      <c r="BX121" s="150">
        <f t="shared" si="58"/>
        <v>8.5034722222222456E-5</v>
      </c>
      <c r="BY121" s="150">
        <f t="shared" si="59"/>
        <v>8.3680555555555591E-5</v>
      </c>
      <c r="BZ121" s="150">
        <f t="shared" si="60"/>
        <v>8.5729166666666679E-5</v>
      </c>
      <c r="CA121" s="150">
        <f t="shared" si="61"/>
        <v>8.6215277777777505E-5</v>
      </c>
      <c r="CB121" s="150">
        <f t="shared" si="62"/>
        <v>8.7627314814815119E-5</v>
      </c>
    </row>
    <row r="122" spans="1:80">
      <c r="A122" s="1" t="s">
        <v>182</v>
      </c>
      <c r="B122" s="1">
        <v>2021</v>
      </c>
      <c r="C122" s="2">
        <v>44489</v>
      </c>
      <c r="D122" s="1" t="s">
        <v>20</v>
      </c>
      <c r="E122" s="1" t="s">
        <v>21</v>
      </c>
      <c r="F122" s="1" t="s">
        <v>21</v>
      </c>
      <c r="G122" s="1" t="s">
        <v>510</v>
      </c>
      <c r="H122" s="1" t="s">
        <v>516</v>
      </c>
      <c r="I122" s="1" t="s">
        <v>826</v>
      </c>
      <c r="J122" s="1" t="s">
        <v>598</v>
      </c>
      <c r="K122" s="1"/>
      <c r="L122" s="1"/>
      <c r="M122" s="1"/>
      <c r="N122" s="1"/>
      <c r="O122" s="1">
        <v>8</v>
      </c>
      <c r="P122" s="1" t="s">
        <v>29</v>
      </c>
      <c r="Q122" s="150">
        <v>1.5930555555555555E-4</v>
      </c>
      <c r="R122" s="150">
        <v>2.5099537037037034E-4</v>
      </c>
      <c r="S122" s="150">
        <v>3.3494212962962964E-4</v>
      </c>
      <c r="T122" s="150">
        <v>4.1788194444444441E-4</v>
      </c>
      <c r="U122" s="150">
        <v>4.9913194444444451E-4</v>
      </c>
      <c r="V122" s="150">
        <v>5.8085648148148157E-4</v>
      </c>
      <c r="W122" s="150">
        <v>6.6263888888888893E-4</v>
      </c>
      <c r="X122" s="150">
        <v>7.4549768518518509E-4</v>
      </c>
      <c r="Y122" s="150">
        <v>8.2722222222222225E-4</v>
      </c>
      <c r="Z122" s="150">
        <v>9.0770833333333328E-4</v>
      </c>
      <c r="AA122" s="150">
        <v>9.8837962962962963E-4</v>
      </c>
      <c r="AB122" s="150">
        <v>1.0713888888888889E-3</v>
      </c>
      <c r="AC122" s="150">
        <v>1.1544675925925926E-3</v>
      </c>
      <c r="AD122" s="150">
        <v>1.2381828703703704E-3</v>
      </c>
      <c r="AE122" s="150">
        <v>1.3220949074074075E-3</v>
      </c>
      <c r="AF122" s="150">
        <v>1.4078587962962962E-3</v>
      </c>
      <c r="AG122" s="150">
        <v>1.491412037037037E-3</v>
      </c>
      <c r="AH122" s="150">
        <v>1.5745254629629631E-3</v>
      </c>
      <c r="AI122" s="150">
        <v>1.6582986111111113E-3</v>
      </c>
      <c r="AJ122" s="150">
        <v>1.7437615740740738E-3</v>
      </c>
      <c r="AK122" s="150">
        <v>1.8271180555555556E-3</v>
      </c>
      <c r="AL122" s="150">
        <v>1.9100578703703703E-3</v>
      </c>
      <c r="AM122" s="150">
        <v>1.9925347222222224E-3</v>
      </c>
      <c r="AN122" s="150">
        <v>2.0771875E-3</v>
      </c>
      <c r="AO122" s="150">
        <v>2.1606481481481481E-3</v>
      </c>
      <c r="AP122" s="150">
        <v>2.2441087962962966E-3</v>
      </c>
      <c r="AQ122" s="150">
        <v>2.327951388888889E-3</v>
      </c>
      <c r="AR122" s="150">
        <v>2.4129398148148148E-3</v>
      </c>
      <c r="AS122" s="150">
        <v>2.4956828703703708E-3</v>
      </c>
      <c r="AT122" s="150">
        <v>2.5785763888888889E-3</v>
      </c>
      <c r="AU122" s="150">
        <v>2.6616898148148146E-3</v>
      </c>
      <c r="AV122" s="150">
        <v>2.7444791666666663E-3</v>
      </c>
      <c r="AW122" s="153">
        <f t="shared" si="32"/>
        <v>60.727976619729013</v>
      </c>
      <c r="AX122" s="150">
        <f t="shared" si="33"/>
        <v>9.1689814814814791E-5</v>
      </c>
      <c r="AY122" s="150">
        <f t="shared" si="33"/>
        <v>8.3946759259259304E-5</v>
      </c>
      <c r="AZ122" s="150">
        <f t="shared" si="34"/>
        <v>8.2939814814814768E-5</v>
      </c>
      <c r="BA122" s="150">
        <f t="shared" si="35"/>
        <v>8.1250000000000105E-5</v>
      </c>
      <c r="BB122" s="150">
        <f t="shared" si="36"/>
        <v>8.1724537037037052E-5</v>
      </c>
      <c r="BC122" s="150">
        <f t="shared" si="37"/>
        <v>8.1782407407407368E-5</v>
      </c>
      <c r="BD122" s="150">
        <f t="shared" si="38"/>
        <v>8.2858796296296153E-5</v>
      </c>
      <c r="BE122" s="150">
        <f t="shared" si="39"/>
        <v>8.1724537037037161E-5</v>
      </c>
      <c r="BF122" s="150">
        <f t="shared" si="40"/>
        <v>8.0486111111111036E-5</v>
      </c>
      <c r="BG122" s="150">
        <f t="shared" si="41"/>
        <v>8.067129629629635E-5</v>
      </c>
      <c r="BH122" s="150">
        <f t="shared" si="42"/>
        <v>8.3009259259259234E-5</v>
      </c>
      <c r="BI122" s="150">
        <f t="shared" si="43"/>
        <v>8.30787037037037E-5</v>
      </c>
      <c r="BJ122" s="150">
        <f t="shared" si="44"/>
        <v>8.3715277777777824E-5</v>
      </c>
      <c r="BK122" s="150">
        <f t="shared" si="45"/>
        <v>8.3912037037037071E-5</v>
      </c>
      <c r="BL122" s="150">
        <f t="shared" si="46"/>
        <v>8.5763888888888695E-5</v>
      </c>
      <c r="BM122" s="150">
        <f t="shared" si="47"/>
        <v>8.355324074074081E-5</v>
      </c>
      <c r="BN122" s="150">
        <f t="shared" si="48"/>
        <v>8.3113425925926149E-5</v>
      </c>
      <c r="BO122" s="150">
        <f t="shared" si="49"/>
        <v>8.377314814814814E-5</v>
      </c>
      <c r="BP122" s="150">
        <f t="shared" si="50"/>
        <v>8.5462962962962533E-5</v>
      </c>
      <c r="BQ122" s="150">
        <f t="shared" si="51"/>
        <v>8.3356481481481779E-5</v>
      </c>
      <c r="BR122" s="150">
        <f t="shared" si="52"/>
        <v>8.2939814814814768E-5</v>
      </c>
      <c r="BS122" s="150">
        <f t="shared" si="53"/>
        <v>8.2476851851852025E-5</v>
      </c>
      <c r="BT122" s="150">
        <f t="shared" si="54"/>
        <v>8.4652777777777678E-5</v>
      </c>
      <c r="BU122" s="150">
        <f t="shared" si="55"/>
        <v>8.3460648148148044E-5</v>
      </c>
      <c r="BV122" s="150">
        <f t="shared" si="56"/>
        <v>8.3460648148148478E-5</v>
      </c>
      <c r="BW122" s="150">
        <f t="shared" si="57"/>
        <v>8.3842592592592389E-5</v>
      </c>
      <c r="BX122" s="150">
        <f t="shared" si="58"/>
        <v>8.4988425925925856E-5</v>
      </c>
      <c r="BY122" s="150">
        <f t="shared" si="59"/>
        <v>8.2743055555555955E-5</v>
      </c>
      <c r="BZ122" s="150">
        <f t="shared" si="60"/>
        <v>8.2893518518518169E-5</v>
      </c>
      <c r="CA122" s="150">
        <f t="shared" si="61"/>
        <v>8.3113425925925716E-5</v>
      </c>
      <c r="CB122" s="150">
        <f t="shared" si="62"/>
        <v>8.2789351851851687E-5</v>
      </c>
    </row>
    <row r="123" spans="1:80">
      <c r="A123" s="1" t="s">
        <v>182</v>
      </c>
      <c r="B123" s="1">
        <v>2021</v>
      </c>
      <c r="C123" s="2">
        <v>44489</v>
      </c>
      <c r="D123" s="1" t="s">
        <v>20</v>
      </c>
      <c r="E123" s="1" t="s">
        <v>21</v>
      </c>
      <c r="F123" s="1" t="s">
        <v>21</v>
      </c>
      <c r="G123" s="1" t="s">
        <v>814</v>
      </c>
      <c r="H123" s="1" t="s">
        <v>696</v>
      </c>
      <c r="I123" s="1" t="s">
        <v>739</v>
      </c>
      <c r="J123" s="1" t="s">
        <v>769</v>
      </c>
      <c r="K123" s="1"/>
      <c r="L123" s="1"/>
      <c r="M123" s="1"/>
      <c r="N123" s="1"/>
      <c r="O123" s="1">
        <v>9</v>
      </c>
      <c r="P123" s="1" t="s">
        <v>33</v>
      </c>
      <c r="Q123" s="150">
        <v>1.5724537037037039E-4</v>
      </c>
      <c r="R123" s="150">
        <v>2.4849537037037038E-4</v>
      </c>
      <c r="S123" s="150">
        <v>3.3355324074074076E-4</v>
      </c>
      <c r="T123" s="150">
        <v>4.1554398148148142E-4</v>
      </c>
      <c r="U123" s="150">
        <v>4.9756944444444447E-4</v>
      </c>
      <c r="V123" s="150">
        <v>5.7839120370370368E-4</v>
      </c>
      <c r="W123" s="150">
        <v>6.5952546296296289E-4</v>
      </c>
      <c r="X123" s="150">
        <v>7.4100694444444442E-4</v>
      </c>
      <c r="Y123" s="150">
        <v>8.2379629629629632E-4</v>
      </c>
      <c r="Z123" s="150">
        <v>9.0556712962962954E-4</v>
      </c>
      <c r="AA123" s="150">
        <v>9.8707175925925937E-4</v>
      </c>
      <c r="AB123" s="150">
        <v>1.0686458333333333E-3</v>
      </c>
      <c r="AC123" s="150">
        <v>1.152025462962963E-3</v>
      </c>
      <c r="AD123" s="150">
        <v>1.2333333333333335E-3</v>
      </c>
      <c r="AE123" s="150">
        <v>1.3150347222222224E-3</v>
      </c>
      <c r="AF123" s="150">
        <v>1.3965162037037036E-3</v>
      </c>
      <c r="AG123" s="150">
        <v>1.4794328703703705E-3</v>
      </c>
      <c r="AH123" s="150">
        <v>1.5614120370370372E-3</v>
      </c>
      <c r="AI123" s="150">
        <v>1.6452893518518518E-3</v>
      </c>
      <c r="AJ123" s="150">
        <v>1.7276388888888888E-3</v>
      </c>
      <c r="AK123" s="150">
        <v>1.8096643518518516E-3</v>
      </c>
      <c r="AL123" s="150">
        <v>1.8908333333333331E-3</v>
      </c>
      <c r="AM123" s="150">
        <v>1.9712615740740741E-3</v>
      </c>
      <c r="AN123" s="150">
        <v>2.0535532407407408E-3</v>
      </c>
      <c r="AO123" s="150">
        <v>2.13875E-3</v>
      </c>
      <c r="AP123" s="150">
        <v>2.2232060185185189E-3</v>
      </c>
      <c r="AQ123" s="150">
        <v>2.3082754629629629E-3</v>
      </c>
      <c r="AR123" s="150">
        <v>2.3942708333333333E-3</v>
      </c>
      <c r="AS123" s="150">
        <v>2.4843981481481483E-3</v>
      </c>
      <c r="AT123" s="150">
        <v>2.5785763888888889E-3</v>
      </c>
      <c r="AU123" s="150">
        <v>2.6746875E-3</v>
      </c>
      <c r="AV123" s="150">
        <v>2.773738425925926E-3</v>
      </c>
      <c r="AW123" s="153">
        <f t="shared" si="32"/>
        <v>60.08737706080926</v>
      </c>
      <c r="AX123" s="150">
        <f t="shared" si="33"/>
        <v>9.1249999999999995E-5</v>
      </c>
      <c r="AY123" s="150">
        <f t="shared" si="33"/>
        <v>8.5057870370370376E-5</v>
      </c>
      <c r="AZ123" s="150">
        <f t="shared" si="34"/>
        <v>8.1990740740740657E-5</v>
      </c>
      <c r="BA123" s="150">
        <f t="shared" si="35"/>
        <v>8.2025462962963052E-5</v>
      </c>
      <c r="BB123" s="150">
        <f t="shared" si="36"/>
        <v>8.0821759259259215E-5</v>
      </c>
      <c r="BC123" s="150">
        <f t="shared" si="37"/>
        <v>8.1134259259259202E-5</v>
      </c>
      <c r="BD123" s="150">
        <f t="shared" si="38"/>
        <v>8.1481481481481531E-5</v>
      </c>
      <c r="BE123" s="150">
        <f t="shared" si="39"/>
        <v>8.2789351851851904E-5</v>
      </c>
      <c r="BF123" s="150">
        <f t="shared" si="40"/>
        <v>8.1770833333333218E-5</v>
      </c>
      <c r="BG123" s="150">
        <f t="shared" si="41"/>
        <v>8.150462962962983E-5</v>
      </c>
      <c r="BH123" s="150">
        <f t="shared" si="42"/>
        <v>8.1574074074073971E-5</v>
      </c>
      <c r="BI123" s="150">
        <f t="shared" si="43"/>
        <v>8.3379629629629646E-5</v>
      </c>
      <c r="BJ123" s="150">
        <f t="shared" si="44"/>
        <v>8.1307870370370475E-5</v>
      </c>
      <c r="BK123" s="150">
        <f t="shared" si="45"/>
        <v>8.1701388888888969E-5</v>
      </c>
      <c r="BL123" s="150">
        <f t="shared" si="46"/>
        <v>8.1481481481481205E-5</v>
      </c>
      <c r="BM123" s="150">
        <f t="shared" si="47"/>
        <v>8.2916666666666902E-5</v>
      </c>
      <c r="BN123" s="150">
        <f t="shared" si="48"/>
        <v>8.1979166666666615E-5</v>
      </c>
      <c r="BO123" s="150">
        <f t="shared" si="49"/>
        <v>8.3877314814814622E-5</v>
      </c>
      <c r="BP123" s="150">
        <f t="shared" si="50"/>
        <v>8.2349537037037027E-5</v>
      </c>
      <c r="BQ123" s="150">
        <f t="shared" si="51"/>
        <v>8.2025462962962781E-5</v>
      </c>
      <c r="BR123" s="150">
        <f t="shared" si="52"/>
        <v>8.1168981481481543E-5</v>
      </c>
      <c r="BS123" s="150">
        <f t="shared" si="53"/>
        <v>8.0428240740740937E-5</v>
      </c>
      <c r="BT123" s="150">
        <f t="shared" si="54"/>
        <v>8.2291666666666711E-5</v>
      </c>
      <c r="BU123" s="150">
        <f t="shared" si="55"/>
        <v>8.5196759259259253E-5</v>
      </c>
      <c r="BV123" s="150">
        <f t="shared" si="56"/>
        <v>8.4456018518518864E-5</v>
      </c>
      <c r="BW123" s="150">
        <f t="shared" si="57"/>
        <v>8.5069444444444038E-5</v>
      </c>
      <c r="BX123" s="150">
        <f t="shared" si="58"/>
        <v>8.5995370370370392E-5</v>
      </c>
      <c r="BY123" s="150">
        <f t="shared" si="59"/>
        <v>9.0127314814815018E-5</v>
      </c>
      <c r="BZ123" s="150">
        <f t="shared" si="60"/>
        <v>9.4178240740740594E-5</v>
      </c>
      <c r="CA123" s="150">
        <f t="shared" si="61"/>
        <v>9.611111111111105E-5</v>
      </c>
      <c r="CB123" s="150">
        <f t="shared" si="62"/>
        <v>9.9050925925926042E-5</v>
      </c>
    </row>
    <row r="124" spans="1:80">
      <c r="A124" s="1" t="s">
        <v>182</v>
      </c>
      <c r="B124" s="1">
        <v>2021</v>
      </c>
      <c r="C124" s="2">
        <v>44489</v>
      </c>
      <c r="D124" s="1" t="s">
        <v>20</v>
      </c>
      <c r="E124" s="1" t="s">
        <v>21</v>
      </c>
      <c r="F124" s="1" t="s">
        <v>21</v>
      </c>
      <c r="G124" s="1" t="s">
        <v>643</v>
      </c>
      <c r="H124" s="1" t="s">
        <v>658</v>
      </c>
      <c r="I124" s="1" t="s">
        <v>672</v>
      </c>
      <c r="J124" s="1" t="s">
        <v>659</v>
      </c>
      <c r="K124" s="1"/>
      <c r="L124" s="1"/>
      <c r="M124" s="1"/>
      <c r="N124" s="1"/>
      <c r="O124" s="1">
        <v>10</v>
      </c>
      <c r="P124" s="1" t="s">
        <v>78</v>
      </c>
      <c r="Q124" s="150">
        <v>1.5869212962962964E-4</v>
      </c>
      <c r="R124" s="150">
        <v>2.491435185185185E-4</v>
      </c>
      <c r="S124" s="150">
        <v>3.3608796296296295E-4</v>
      </c>
      <c r="T124" s="150">
        <v>4.2190972222222223E-4</v>
      </c>
      <c r="U124" s="150">
        <v>5.0693287037037037E-4</v>
      </c>
      <c r="V124" s="150">
        <v>5.9210648148148154E-4</v>
      </c>
      <c r="W124" s="150">
        <v>6.7538194444444449E-4</v>
      </c>
      <c r="X124" s="150">
        <v>7.5851851851851861E-4</v>
      </c>
      <c r="Y124" s="150">
        <v>8.4263888888888886E-4</v>
      </c>
      <c r="Z124" s="150">
        <v>9.2452546296296293E-4</v>
      </c>
      <c r="AA124" s="150">
        <v>1.0071875000000001E-3</v>
      </c>
      <c r="AB124" s="150">
        <v>1.0913773148148148E-3</v>
      </c>
      <c r="AC124" s="150">
        <v>1.173113425925926E-3</v>
      </c>
      <c r="AD124" s="150">
        <v>1.2542476851851851E-3</v>
      </c>
      <c r="AE124" s="150">
        <v>1.3354398148148147E-3</v>
      </c>
      <c r="AF124" s="150">
        <v>1.4183680555555555E-3</v>
      </c>
      <c r="AG124" s="150">
        <v>1.5015740740740738E-3</v>
      </c>
      <c r="AH124" s="150">
        <v>1.5849421296296295E-3</v>
      </c>
      <c r="AI124" s="150">
        <v>1.6684953703703703E-3</v>
      </c>
      <c r="AJ124" s="150">
        <v>1.7539814814814814E-3</v>
      </c>
      <c r="AK124" s="150">
        <v>1.8390393518518519E-3</v>
      </c>
      <c r="AL124" s="150">
        <v>1.9251388888888888E-3</v>
      </c>
      <c r="AM124" s="150">
        <v>2.0125231481481483E-3</v>
      </c>
      <c r="AN124" s="150">
        <v>2.0999189814814817E-3</v>
      </c>
      <c r="AO124" s="150">
        <v>2.1902199074074072E-3</v>
      </c>
      <c r="AP124" s="150">
        <v>2.275520833333333E-3</v>
      </c>
      <c r="AQ124" s="150">
        <v>2.3590509259259259E-3</v>
      </c>
      <c r="AR124" s="150">
        <v>2.4430092592592594E-3</v>
      </c>
      <c r="AS124" s="150">
        <v>2.5295717592592596E-3</v>
      </c>
      <c r="AT124" s="150">
        <v>2.6191435185185185E-3</v>
      </c>
      <c r="AU124" s="150">
        <v>2.7112731481481484E-3</v>
      </c>
      <c r="AV124" s="150">
        <v>2.8063425925925929E-3</v>
      </c>
      <c r="AW124" s="153">
        <f t="shared" si="32"/>
        <v>59.389280234917592</v>
      </c>
      <c r="AX124" s="150">
        <f t="shared" si="33"/>
        <v>9.0451388888888857E-5</v>
      </c>
      <c r="AY124" s="150">
        <f t="shared" si="33"/>
        <v>8.694444444444445E-5</v>
      </c>
      <c r="AZ124" s="150">
        <f t="shared" si="34"/>
        <v>8.5821759259259282E-5</v>
      </c>
      <c r="BA124" s="150">
        <f t="shared" si="35"/>
        <v>8.5023148148148143E-5</v>
      </c>
      <c r="BB124" s="150">
        <f t="shared" si="36"/>
        <v>8.517361111111117E-5</v>
      </c>
      <c r="BC124" s="150">
        <f t="shared" si="37"/>
        <v>8.3275462962962947E-5</v>
      </c>
      <c r="BD124" s="150">
        <f t="shared" si="38"/>
        <v>8.3136574074074124E-5</v>
      </c>
      <c r="BE124" s="150">
        <f t="shared" si="39"/>
        <v>8.4120370370370252E-5</v>
      </c>
      <c r="BF124" s="150">
        <f t="shared" si="40"/>
        <v>8.1886574074074066E-5</v>
      </c>
      <c r="BG124" s="150">
        <f t="shared" si="41"/>
        <v>8.2662037037037122E-5</v>
      </c>
      <c r="BH124" s="150">
        <f t="shared" si="42"/>
        <v>8.4189814814814717E-5</v>
      </c>
      <c r="BI124" s="150">
        <f t="shared" si="43"/>
        <v>8.1736111111111202E-5</v>
      </c>
      <c r="BJ124" s="150">
        <f t="shared" si="44"/>
        <v>8.1134259259259094E-5</v>
      </c>
      <c r="BK124" s="150">
        <f t="shared" si="45"/>
        <v>8.1192129629629626E-5</v>
      </c>
      <c r="BL124" s="150">
        <f t="shared" si="46"/>
        <v>8.2928240740740835E-5</v>
      </c>
      <c r="BM124" s="150">
        <f t="shared" si="47"/>
        <v>8.3206018518518264E-5</v>
      </c>
      <c r="BN124" s="150">
        <f t="shared" si="48"/>
        <v>8.3368055555555712E-5</v>
      </c>
      <c r="BO124" s="150">
        <f t="shared" si="49"/>
        <v>8.355324074074081E-5</v>
      </c>
      <c r="BP124" s="150">
        <f t="shared" si="50"/>
        <v>8.5486111111111049E-5</v>
      </c>
      <c r="BQ124" s="150">
        <f t="shared" si="51"/>
        <v>8.5057870370370539E-5</v>
      </c>
      <c r="BR124" s="150">
        <f t="shared" si="52"/>
        <v>8.6099537037036874E-5</v>
      </c>
      <c r="BS124" s="150">
        <f t="shared" si="53"/>
        <v>8.7384259259259489E-5</v>
      </c>
      <c r="BT124" s="150">
        <f t="shared" si="54"/>
        <v>8.7395833333333423E-5</v>
      </c>
      <c r="BU124" s="150">
        <f t="shared" si="55"/>
        <v>9.0300925925925531E-5</v>
      </c>
      <c r="BV124" s="150">
        <f t="shared" si="56"/>
        <v>8.5300925925925735E-5</v>
      </c>
      <c r="BW124" s="150">
        <f t="shared" si="57"/>
        <v>8.3530092592592944E-5</v>
      </c>
      <c r="BX124" s="150">
        <f t="shared" si="58"/>
        <v>8.3958333333333454E-5</v>
      </c>
      <c r="BY124" s="150">
        <f t="shared" si="59"/>
        <v>8.6562500000000268E-5</v>
      </c>
      <c r="BZ124" s="150">
        <f t="shared" si="60"/>
        <v>8.9571759259258858E-5</v>
      </c>
      <c r="CA124" s="150">
        <f t="shared" si="61"/>
        <v>9.212962962962994E-5</v>
      </c>
      <c r="CB124" s="150">
        <f t="shared" si="62"/>
        <v>9.5069444444444498E-5</v>
      </c>
    </row>
    <row r="125" spans="1:80">
      <c r="A125" s="1" t="s">
        <v>182</v>
      </c>
      <c r="B125" s="1">
        <v>2021</v>
      </c>
      <c r="C125" s="2">
        <v>44489</v>
      </c>
      <c r="D125" s="1" t="s">
        <v>20</v>
      </c>
      <c r="E125" s="1" t="s">
        <v>21</v>
      </c>
      <c r="F125" s="1" t="s">
        <v>21</v>
      </c>
      <c r="G125" s="1" t="s">
        <v>856</v>
      </c>
      <c r="H125" s="1" t="s">
        <v>858</v>
      </c>
      <c r="I125" s="1" t="s">
        <v>859</v>
      </c>
      <c r="J125" s="1" t="s">
        <v>860</v>
      </c>
      <c r="K125" s="1"/>
      <c r="L125" s="1"/>
      <c r="M125" s="1"/>
      <c r="N125" s="1"/>
      <c r="O125" s="1">
        <v>11</v>
      </c>
      <c r="P125" s="1" t="s">
        <v>207</v>
      </c>
      <c r="Q125" s="150">
        <v>1.5815972222222221E-4</v>
      </c>
      <c r="R125" s="150">
        <v>2.4905092592592595E-4</v>
      </c>
      <c r="S125" s="150">
        <v>3.3583333333333333E-4</v>
      </c>
      <c r="T125" s="150">
        <v>4.224305555555555E-4</v>
      </c>
      <c r="U125" s="150">
        <v>5.0827546296296298E-4</v>
      </c>
      <c r="V125" s="150">
        <v>5.9321759259259256E-4</v>
      </c>
      <c r="W125" s="150">
        <v>6.8009259259259249E-4</v>
      </c>
      <c r="X125" s="150">
        <v>7.6428240740740742E-4</v>
      </c>
      <c r="Y125" s="150">
        <v>8.4708333333333337E-4</v>
      </c>
      <c r="Z125" s="150">
        <v>9.3046296296296291E-4</v>
      </c>
      <c r="AA125" s="150">
        <v>1.0131365740740741E-3</v>
      </c>
      <c r="AB125" s="150">
        <v>1.0964814814814815E-3</v>
      </c>
      <c r="AC125" s="150">
        <v>1.179976851851852E-3</v>
      </c>
      <c r="AD125" s="150">
        <v>1.2648032407407408E-3</v>
      </c>
      <c r="AE125" s="150">
        <v>1.3478472222222223E-3</v>
      </c>
      <c r="AF125" s="150">
        <v>1.4336226851851853E-3</v>
      </c>
      <c r="AG125" s="150">
        <v>1.5193402777777777E-3</v>
      </c>
      <c r="AH125" s="150">
        <v>1.6080439814814818E-3</v>
      </c>
      <c r="AI125" s="150">
        <v>1.6937037037037036E-3</v>
      </c>
      <c r="AJ125" s="150">
        <v>1.7789236111111113E-3</v>
      </c>
      <c r="AK125" s="150">
        <v>1.8646875E-3</v>
      </c>
      <c r="AL125" s="150">
        <v>1.951354166666667E-3</v>
      </c>
      <c r="AM125" s="150">
        <v>2.0368865740740742E-3</v>
      </c>
      <c r="AN125" s="150">
        <v>2.1235648148148147E-3</v>
      </c>
      <c r="AO125" s="150">
        <v>2.2124884259259259E-3</v>
      </c>
      <c r="AP125" s="150">
        <v>2.2980902777777778E-3</v>
      </c>
      <c r="AQ125" s="150">
        <v>2.3835648148148145E-3</v>
      </c>
      <c r="AR125" s="150">
        <v>2.4716782407407409E-3</v>
      </c>
      <c r="AS125" s="150">
        <v>2.5615277777777776E-3</v>
      </c>
      <c r="AT125" s="150">
        <v>2.6490856481481482E-3</v>
      </c>
      <c r="AU125" s="150">
        <v>2.7361458333333335E-3</v>
      </c>
      <c r="AV125" s="150">
        <v>2.8238773148148151E-3</v>
      </c>
      <c r="AW125" s="153">
        <f t="shared" si="32"/>
        <v>59.020505527024419</v>
      </c>
      <c r="AX125" s="150">
        <f t="shared" si="33"/>
        <v>9.0891203703703734E-5</v>
      </c>
      <c r="AY125" s="150">
        <f t="shared" si="33"/>
        <v>8.6782407407407381E-5</v>
      </c>
      <c r="AZ125" s="150">
        <f t="shared" si="34"/>
        <v>8.6597222222222175E-5</v>
      </c>
      <c r="BA125" s="150">
        <f t="shared" si="35"/>
        <v>8.5844907407407473E-5</v>
      </c>
      <c r="BB125" s="150">
        <f t="shared" si="36"/>
        <v>8.4942129629629582E-5</v>
      </c>
      <c r="BC125" s="150">
        <f t="shared" si="37"/>
        <v>8.687499999999993E-5</v>
      </c>
      <c r="BD125" s="150">
        <f t="shared" si="38"/>
        <v>8.4189814814814934E-5</v>
      </c>
      <c r="BE125" s="150">
        <f t="shared" si="39"/>
        <v>8.2800925925925945E-5</v>
      </c>
      <c r="BF125" s="150">
        <f t="shared" si="40"/>
        <v>8.3379629629629537E-5</v>
      </c>
      <c r="BG125" s="150">
        <f t="shared" si="41"/>
        <v>8.2673611111111164E-5</v>
      </c>
      <c r="BH125" s="150">
        <f t="shared" si="42"/>
        <v>8.3344907407407413E-5</v>
      </c>
      <c r="BI125" s="150">
        <f t="shared" si="43"/>
        <v>8.3495370370370494E-5</v>
      </c>
      <c r="BJ125" s="150">
        <f t="shared" si="44"/>
        <v>8.4826388888888842E-5</v>
      </c>
      <c r="BK125" s="150">
        <f t="shared" si="45"/>
        <v>8.3043981481481467E-5</v>
      </c>
      <c r="BL125" s="150">
        <f t="shared" si="46"/>
        <v>8.5775462962963062E-5</v>
      </c>
      <c r="BM125" s="150">
        <f t="shared" si="47"/>
        <v>8.5717592592592312E-5</v>
      </c>
      <c r="BN125" s="150">
        <f t="shared" si="48"/>
        <v>8.8703703703704121E-5</v>
      </c>
      <c r="BO125" s="150">
        <f t="shared" si="49"/>
        <v>8.565972222222178E-5</v>
      </c>
      <c r="BP125" s="150">
        <f t="shared" si="50"/>
        <v>8.521990740740777E-5</v>
      </c>
      <c r="BQ125" s="150">
        <f t="shared" si="51"/>
        <v>8.5763888888888695E-5</v>
      </c>
      <c r="BR125" s="150">
        <f t="shared" si="52"/>
        <v>8.6666666666666966E-5</v>
      </c>
      <c r="BS125" s="150">
        <f t="shared" si="53"/>
        <v>8.5532407407407215E-5</v>
      </c>
      <c r="BT125" s="150">
        <f t="shared" si="54"/>
        <v>8.6678240740740466E-5</v>
      </c>
      <c r="BU125" s="150">
        <f t="shared" si="55"/>
        <v>8.8923611111111234E-5</v>
      </c>
      <c r="BV125" s="150">
        <f t="shared" si="56"/>
        <v>8.5601851851851898E-5</v>
      </c>
      <c r="BW125" s="150">
        <f t="shared" si="57"/>
        <v>8.5474537037036682E-5</v>
      </c>
      <c r="BX125" s="150">
        <f t="shared" si="58"/>
        <v>8.8113425925926379E-5</v>
      </c>
      <c r="BY125" s="150">
        <f t="shared" si="59"/>
        <v>8.9849537037036721E-5</v>
      </c>
      <c r="BZ125" s="150">
        <f t="shared" si="60"/>
        <v>8.7557870370370654E-5</v>
      </c>
      <c r="CA125" s="150">
        <f t="shared" si="61"/>
        <v>8.7060185185185244E-5</v>
      </c>
      <c r="CB125" s="150">
        <f t="shared" si="62"/>
        <v>8.7731481481481601E-5</v>
      </c>
    </row>
    <row r="126" spans="1:80">
      <c r="A126" s="1" t="s">
        <v>182</v>
      </c>
      <c r="B126" s="1">
        <v>2021</v>
      </c>
      <c r="C126" s="2">
        <v>44489</v>
      </c>
      <c r="D126" s="1" t="s">
        <v>20</v>
      </c>
      <c r="E126" s="1" t="s">
        <v>21</v>
      </c>
      <c r="F126" s="1" t="s">
        <v>21</v>
      </c>
      <c r="G126" s="1" t="s">
        <v>831</v>
      </c>
      <c r="H126" s="1" t="s">
        <v>832</v>
      </c>
      <c r="I126" s="1" t="s">
        <v>522</v>
      </c>
      <c r="J126" s="1" t="s">
        <v>521</v>
      </c>
      <c r="K126" s="1"/>
      <c r="L126" s="1"/>
      <c r="M126" s="1"/>
      <c r="N126" s="1"/>
      <c r="O126" s="1">
        <v>12</v>
      </c>
      <c r="P126" s="1" t="s">
        <v>58</v>
      </c>
      <c r="Q126" s="150">
        <v>1.5666666666666666E-4</v>
      </c>
      <c r="R126" s="150">
        <v>2.5053240740740743E-4</v>
      </c>
      <c r="S126" s="150">
        <v>3.3797453703703702E-4</v>
      </c>
      <c r="T126" s="150">
        <v>4.2444444444444447E-4</v>
      </c>
      <c r="U126" s="150">
        <v>5.0806712962962969E-4</v>
      </c>
      <c r="V126" s="150">
        <v>5.9241898148148153E-4</v>
      </c>
      <c r="W126" s="150">
        <v>6.7541666666666661E-4</v>
      </c>
      <c r="X126" s="150">
        <v>7.5826388888888894E-4</v>
      </c>
      <c r="Y126" s="150">
        <v>8.4303240740740736E-4</v>
      </c>
      <c r="Z126" s="150">
        <v>9.2756944444444451E-4</v>
      </c>
      <c r="AA126" s="150">
        <v>1.0123958333333335E-3</v>
      </c>
      <c r="AB126" s="150">
        <v>1.0990625E-3</v>
      </c>
      <c r="AC126" s="150">
        <v>1.1850115740740742E-3</v>
      </c>
      <c r="AD126" s="150">
        <v>1.2727662037037037E-3</v>
      </c>
      <c r="AE126" s="150">
        <v>1.3584722222222221E-3</v>
      </c>
      <c r="AF126" s="150">
        <v>1.4454282407407408E-3</v>
      </c>
      <c r="AG126" s="150">
        <v>1.5310185185185186E-3</v>
      </c>
      <c r="AH126" s="150">
        <v>1.6165393518518519E-3</v>
      </c>
      <c r="AI126" s="150">
        <v>1.7037268518518519E-3</v>
      </c>
      <c r="AJ126" s="150">
        <v>1.7893981481481482E-3</v>
      </c>
      <c r="AK126" s="150">
        <v>1.8743865740740743E-3</v>
      </c>
      <c r="AL126" s="150">
        <v>1.9598032407407407E-3</v>
      </c>
      <c r="AM126" s="150">
        <v>2.0478935185185188E-3</v>
      </c>
      <c r="AN126" s="150">
        <v>2.1346874999999999E-3</v>
      </c>
      <c r="AO126" s="150">
        <v>2.223888888888889E-3</v>
      </c>
      <c r="AP126" s="150">
        <v>2.3118518518518518E-3</v>
      </c>
      <c r="AQ126" s="150">
        <v>2.4023726851851853E-3</v>
      </c>
      <c r="AR126" s="150">
        <v>2.4920833333333336E-3</v>
      </c>
      <c r="AS126" s="150">
        <v>2.5833333333333337E-3</v>
      </c>
      <c r="AT126" s="150">
        <v>2.6725925925925927E-3</v>
      </c>
      <c r="AU126" s="150">
        <v>2.7629745370370373E-3</v>
      </c>
      <c r="AV126" s="150">
        <v>2.8564583333333328E-3</v>
      </c>
      <c r="AW126" s="153">
        <f t="shared" si="32"/>
        <v>58.347312376923654</v>
      </c>
      <c r="AX126" s="150">
        <f t="shared" si="33"/>
        <v>9.3865740740740769E-5</v>
      </c>
      <c r="AY126" s="150">
        <f t="shared" si="33"/>
        <v>8.7442129629629588E-5</v>
      </c>
      <c r="AZ126" s="150">
        <f t="shared" si="34"/>
        <v>8.6469907407407448E-5</v>
      </c>
      <c r="BA126" s="150">
        <f t="shared" si="35"/>
        <v>8.3622685185185221E-5</v>
      </c>
      <c r="BB126" s="150">
        <f t="shared" si="36"/>
        <v>8.435185185185184E-5</v>
      </c>
      <c r="BC126" s="150">
        <f t="shared" si="37"/>
        <v>8.2997685185185084E-5</v>
      </c>
      <c r="BD126" s="150">
        <f t="shared" si="38"/>
        <v>8.2847222222222328E-5</v>
      </c>
      <c r="BE126" s="150">
        <f t="shared" si="39"/>
        <v>8.4768518518518418E-5</v>
      </c>
      <c r="BF126" s="150">
        <f t="shared" si="40"/>
        <v>8.4537037037037154E-5</v>
      </c>
      <c r="BG126" s="150">
        <f t="shared" si="41"/>
        <v>8.482638888888895E-5</v>
      </c>
      <c r="BH126" s="150">
        <f t="shared" si="42"/>
        <v>8.6666666666666533E-5</v>
      </c>
      <c r="BI126" s="150">
        <f t="shared" si="43"/>
        <v>8.5949074074074226E-5</v>
      </c>
      <c r="BJ126" s="150">
        <f t="shared" si="44"/>
        <v>8.7754629629629467E-5</v>
      </c>
      <c r="BK126" s="150">
        <f t="shared" si="45"/>
        <v>8.5706018518518379E-5</v>
      </c>
      <c r="BL126" s="150">
        <f t="shared" si="46"/>
        <v>8.6956018518518762E-5</v>
      </c>
      <c r="BM126" s="150">
        <f t="shared" si="47"/>
        <v>8.5590277777777748E-5</v>
      </c>
      <c r="BN126" s="150">
        <f t="shared" si="48"/>
        <v>8.5520833333333282E-5</v>
      </c>
      <c r="BO126" s="150">
        <f t="shared" si="49"/>
        <v>8.7187500000000025E-5</v>
      </c>
      <c r="BP126" s="150">
        <f t="shared" si="50"/>
        <v>8.5671296296296363E-5</v>
      </c>
      <c r="BQ126" s="150">
        <f t="shared" si="51"/>
        <v>8.4988425925926073E-5</v>
      </c>
      <c r="BR126" s="150">
        <f t="shared" si="52"/>
        <v>8.5416666666666367E-5</v>
      </c>
      <c r="BS126" s="150">
        <f t="shared" si="53"/>
        <v>8.809027777777808E-5</v>
      </c>
      <c r="BT126" s="150">
        <f t="shared" si="54"/>
        <v>8.6793981481481097E-5</v>
      </c>
      <c r="BU126" s="150">
        <f t="shared" si="55"/>
        <v>8.9201388888889097E-5</v>
      </c>
      <c r="BV126" s="150">
        <f t="shared" si="56"/>
        <v>8.7962962962962864E-5</v>
      </c>
      <c r="BW126" s="150">
        <f t="shared" si="57"/>
        <v>9.0520833333333512E-5</v>
      </c>
      <c r="BX126" s="150">
        <f t="shared" si="58"/>
        <v>8.9710648148148223E-5</v>
      </c>
      <c r="BY126" s="150">
        <f t="shared" si="59"/>
        <v>9.1250000000000185E-5</v>
      </c>
      <c r="BZ126" s="150">
        <f t="shared" si="60"/>
        <v>8.9259259259258979E-5</v>
      </c>
      <c r="CA126" s="150">
        <f t="shared" si="61"/>
        <v>9.0381944444444581E-5</v>
      </c>
      <c r="CB126" s="150">
        <f t="shared" si="62"/>
        <v>9.3483796296295503E-5</v>
      </c>
    </row>
    <row r="127" spans="1:80">
      <c r="A127" s="15" t="s">
        <v>182</v>
      </c>
      <c r="B127" s="15">
        <v>2021</v>
      </c>
      <c r="C127" s="22">
        <v>44489</v>
      </c>
      <c r="D127" s="15" t="s">
        <v>20</v>
      </c>
      <c r="E127" s="15" t="s">
        <v>91</v>
      </c>
      <c r="F127" s="15">
        <v>1</v>
      </c>
      <c r="G127" s="15" t="s">
        <v>849</v>
      </c>
      <c r="H127" s="15" t="s">
        <v>843</v>
      </c>
      <c r="I127" s="15" t="s">
        <v>845</v>
      </c>
      <c r="J127" s="15" t="s">
        <v>846</v>
      </c>
      <c r="K127" s="15"/>
      <c r="L127" s="15"/>
      <c r="M127" s="15"/>
      <c r="N127" s="15"/>
      <c r="O127" s="15">
        <v>1</v>
      </c>
      <c r="P127" s="15" t="s">
        <v>185</v>
      </c>
      <c r="Q127" s="150">
        <v>1.502199074074074E-4</v>
      </c>
      <c r="R127" s="150">
        <v>2.3531249999999998E-4</v>
      </c>
      <c r="S127" s="150">
        <v>3.1666666666666665E-4</v>
      </c>
      <c r="T127" s="150">
        <v>3.9646990740740745E-4</v>
      </c>
      <c r="U127" s="150">
        <v>4.7815972222222221E-4</v>
      </c>
      <c r="V127" s="150">
        <v>5.5813657407407407E-4</v>
      </c>
      <c r="W127" s="150">
        <v>6.386458333333334E-4</v>
      </c>
      <c r="X127" s="150">
        <v>7.2049768518518513E-4</v>
      </c>
      <c r="Y127" s="150">
        <v>7.9954861111111101E-4</v>
      </c>
      <c r="Z127" s="150">
        <v>8.7839120370370371E-4</v>
      </c>
      <c r="AA127" s="150">
        <v>9.5943287037037047E-4</v>
      </c>
      <c r="AB127" s="150">
        <v>1.0390162037037037E-3</v>
      </c>
      <c r="AC127" s="150">
        <v>1.1190393518518517E-3</v>
      </c>
      <c r="AD127" s="150">
        <v>1.1990046296296297E-3</v>
      </c>
      <c r="AE127" s="150">
        <v>1.2807291666666668E-3</v>
      </c>
      <c r="AF127" s="150">
        <v>1.3616898148148149E-3</v>
      </c>
      <c r="AG127" s="150">
        <v>1.4442245370370373E-3</v>
      </c>
      <c r="AH127" s="150">
        <v>1.5258912037037038E-3</v>
      </c>
      <c r="AI127" s="150">
        <v>1.6080439814814818E-3</v>
      </c>
      <c r="AJ127" s="150">
        <v>1.692175925925926E-3</v>
      </c>
      <c r="AK127" s="150">
        <v>1.7735879629629629E-3</v>
      </c>
      <c r="AL127" s="150">
        <v>1.8543750000000001E-3</v>
      </c>
      <c r="AM127" s="150">
        <v>1.9380439814814816E-3</v>
      </c>
      <c r="AN127" s="150">
        <v>2.0225925925925928E-3</v>
      </c>
      <c r="AO127" s="150">
        <v>2.1059375000000002E-3</v>
      </c>
      <c r="AP127" s="150">
        <v>2.1919560185185189E-3</v>
      </c>
      <c r="AQ127" s="150">
        <v>2.2762037037037035E-3</v>
      </c>
      <c r="AR127" s="150">
        <v>2.3623379629629628E-3</v>
      </c>
      <c r="AS127" s="150">
        <v>2.4506712962962963E-3</v>
      </c>
      <c r="AT127" s="150">
        <v>2.5357754629629632E-3</v>
      </c>
      <c r="AU127" s="150">
        <v>2.6206018518518518E-3</v>
      </c>
      <c r="AV127" s="150">
        <v>2.7086805555555558E-3</v>
      </c>
      <c r="AW127" s="153">
        <f t="shared" si="32"/>
        <v>61.530573003461086</v>
      </c>
      <c r="AX127" s="150">
        <f t="shared" si="33"/>
        <v>8.5092592592592582E-5</v>
      </c>
      <c r="AY127" s="150">
        <f t="shared" si="33"/>
        <v>8.1354166666666668E-5</v>
      </c>
      <c r="AZ127" s="150">
        <f t="shared" si="34"/>
        <v>7.98032407407408E-5</v>
      </c>
      <c r="BA127" s="150">
        <f t="shared" si="35"/>
        <v>8.1689814814814765E-5</v>
      </c>
      <c r="BB127" s="150">
        <f t="shared" si="36"/>
        <v>7.9976851851851856E-5</v>
      </c>
      <c r="BC127" s="150">
        <f t="shared" si="37"/>
        <v>8.0509259259259336E-5</v>
      </c>
      <c r="BD127" s="150">
        <f t="shared" si="38"/>
        <v>8.1851851851851725E-5</v>
      </c>
      <c r="BE127" s="150">
        <f t="shared" si="39"/>
        <v>7.9050925925925881E-5</v>
      </c>
      <c r="BF127" s="150">
        <f t="shared" si="40"/>
        <v>7.8842592592592701E-5</v>
      </c>
      <c r="BG127" s="150">
        <f t="shared" si="41"/>
        <v>8.1041666666666762E-5</v>
      </c>
      <c r="BH127" s="150">
        <f t="shared" si="42"/>
        <v>7.9583333333333199E-5</v>
      </c>
      <c r="BI127" s="150">
        <f t="shared" si="43"/>
        <v>8.0023148148148076E-5</v>
      </c>
      <c r="BJ127" s="150">
        <f t="shared" si="44"/>
        <v>7.9965277777777977E-5</v>
      </c>
      <c r="BK127" s="150">
        <f t="shared" si="45"/>
        <v>8.1724537037037052E-5</v>
      </c>
      <c r="BL127" s="150">
        <f t="shared" si="46"/>
        <v>8.0960648148148146E-5</v>
      </c>
      <c r="BM127" s="150">
        <f t="shared" si="47"/>
        <v>8.2534722222222341E-5</v>
      </c>
      <c r="BN127" s="150">
        <f t="shared" si="48"/>
        <v>8.1666666666666519E-5</v>
      </c>
      <c r="BO127" s="150">
        <f t="shared" si="49"/>
        <v>8.2152777777777996E-5</v>
      </c>
      <c r="BP127" s="150">
        <f t="shared" si="50"/>
        <v>8.4131944444444185E-5</v>
      </c>
      <c r="BQ127" s="150">
        <f t="shared" si="51"/>
        <v>8.1412037037036956E-5</v>
      </c>
      <c r="BR127" s="150">
        <f t="shared" si="52"/>
        <v>8.0787037037037199E-5</v>
      </c>
      <c r="BS127" s="150">
        <f t="shared" si="53"/>
        <v>8.3668981481481441E-5</v>
      </c>
      <c r="BT127" s="150">
        <f t="shared" si="54"/>
        <v>8.4548611111111196E-5</v>
      </c>
      <c r="BU127" s="150">
        <f t="shared" si="55"/>
        <v>8.3344907407407413E-5</v>
      </c>
      <c r="BV127" s="150">
        <f t="shared" si="56"/>
        <v>8.6018518518518692E-5</v>
      </c>
      <c r="BW127" s="150">
        <f t="shared" si="57"/>
        <v>8.42476851851846E-5</v>
      </c>
      <c r="BX127" s="150">
        <f t="shared" si="58"/>
        <v>8.6134259259259324E-5</v>
      </c>
      <c r="BY127" s="150">
        <f t="shared" si="59"/>
        <v>8.8333333333333493E-5</v>
      </c>
      <c r="BZ127" s="150">
        <f t="shared" si="60"/>
        <v>8.5104166666666922E-5</v>
      </c>
      <c r="CA127" s="150">
        <f t="shared" si="61"/>
        <v>8.4826388888888625E-5</v>
      </c>
      <c r="CB127" s="150">
        <f t="shared" si="62"/>
        <v>8.807870370370393E-5</v>
      </c>
    </row>
    <row r="128" spans="1:80">
      <c r="A128" s="15" t="s">
        <v>182</v>
      </c>
      <c r="B128" s="15">
        <v>2021</v>
      </c>
      <c r="C128" s="22">
        <v>44489</v>
      </c>
      <c r="D128" s="15" t="s">
        <v>20</v>
      </c>
      <c r="E128" s="15" t="s">
        <v>91</v>
      </c>
      <c r="F128" s="15">
        <v>1</v>
      </c>
      <c r="G128" s="15" t="s">
        <v>617</v>
      </c>
      <c r="H128" s="15" t="s">
        <v>775</v>
      </c>
      <c r="I128" s="15" t="s">
        <v>607</v>
      </c>
      <c r="J128" s="15" t="s">
        <v>609</v>
      </c>
      <c r="K128" s="15"/>
      <c r="L128" s="15"/>
      <c r="M128" s="15"/>
      <c r="N128" s="15"/>
      <c r="O128" s="15">
        <v>2</v>
      </c>
      <c r="P128" s="15" t="s">
        <v>46</v>
      </c>
      <c r="Q128" s="150">
        <v>1.5590277777777778E-4</v>
      </c>
      <c r="R128" s="150">
        <v>2.4418981481481476E-4</v>
      </c>
      <c r="S128" s="150">
        <v>3.2534722222222221E-4</v>
      </c>
      <c r="T128" s="150">
        <v>4.0467592592592595E-4</v>
      </c>
      <c r="U128" s="150">
        <v>4.8597222222222222E-4</v>
      </c>
      <c r="V128" s="150">
        <v>5.661921296296296E-4</v>
      </c>
      <c r="W128" s="150">
        <v>6.4751157407407411E-4</v>
      </c>
      <c r="X128" s="150">
        <v>7.2902777777777777E-4</v>
      </c>
      <c r="Y128" s="150">
        <v>8.1224537037037029E-4</v>
      </c>
      <c r="Z128" s="150">
        <v>8.9401620370370373E-4</v>
      </c>
      <c r="AA128" s="150">
        <v>9.7553240740740749E-4</v>
      </c>
      <c r="AB128" s="150">
        <v>1.0572569444444444E-3</v>
      </c>
      <c r="AC128" s="150">
        <v>1.1407175925925927E-3</v>
      </c>
      <c r="AD128" s="150">
        <v>1.223298611111111E-3</v>
      </c>
      <c r="AE128" s="150">
        <v>1.3077893518518519E-3</v>
      </c>
      <c r="AF128" s="150">
        <v>1.3894675925925925E-3</v>
      </c>
      <c r="AG128" s="150">
        <v>1.4710416666666667E-3</v>
      </c>
      <c r="AH128" s="150">
        <v>1.5524768518518518E-3</v>
      </c>
      <c r="AI128" s="150">
        <v>1.6334837962962963E-3</v>
      </c>
      <c r="AJ128" s="150">
        <v>1.7167129629629631E-3</v>
      </c>
      <c r="AK128" s="150">
        <v>1.7998495370370371E-3</v>
      </c>
      <c r="AL128" s="150">
        <v>1.8837268518518517E-3</v>
      </c>
      <c r="AM128" s="150">
        <v>1.9681712962962964E-3</v>
      </c>
      <c r="AN128" s="150">
        <v>2.0546296296296298E-3</v>
      </c>
      <c r="AO128" s="150">
        <v>2.1377314814814813E-3</v>
      </c>
      <c r="AP128" s="150">
        <v>2.2209953703703706E-3</v>
      </c>
      <c r="AQ128" s="150">
        <v>2.3036689814814816E-3</v>
      </c>
      <c r="AR128" s="150">
        <v>2.3869328703703704E-3</v>
      </c>
      <c r="AS128" s="150">
        <v>2.4733217592592589E-3</v>
      </c>
      <c r="AT128" s="150">
        <v>2.560775462962963E-3</v>
      </c>
      <c r="AU128" s="150">
        <v>2.6453125000000001E-3</v>
      </c>
      <c r="AV128" s="150">
        <v>2.7300347222222222E-3</v>
      </c>
      <c r="AW128" s="153">
        <f t="shared" si="32"/>
        <v>61.049284578696344</v>
      </c>
      <c r="AX128" s="150">
        <f t="shared" si="33"/>
        <v>8.8287037037036974E-5</v>
      </c>
      <c r="AY128" s="150">
        <f t="shared" si="33"/>
        <v>8.1157407407407448E-5</v>
      </c>
      <c r="AZ128" s="150">
        <f t="shared" si="34"/>
        <v>7.9328703703703744E-5</v>
      </c>
      <c r="BA128" s="150">
        <f t="shared" si="35"/>
        <v>8.1296296296296271E-5</v>
      </c>
      <c r="BB128" s="150">
        <f t="shared" si="36"/>
        <v>8.0219907407407377E-5</v>
      </c>
      <c r="BC128" s="150">
        <f t="shared" si="37"/>
        <v>8.1319444444444516E-5</v>
      </c>
      <c r="BD128" s="150">
        <f t="shared" si="38"/>
        <v>8.1516203703703655E-5</v>
      </c>
      <c r="BE128" s="150">
        <f t="shared" si="39"/>
        <v>8.3217592592592523E-5</v>
      </c>
      <c r="BF128" s="150">
        <f t="shared" si="40"/>
        <v>8.1770833333333435E-5</v>
      </c>
      <c r="BG128" s="150">
        <f t="shared" si="41"/>
        <v>8.1516203703703763E-5</v>
      </c>
      <c r="BH128" s="150">
        <f t="shared" si="42"/>
        <v>8.1724537037036944E-5</v>
      </c>
      <c r="BI128" s="150">
        <f t="shared" si="43"/>
        <v>8.3460648148148261E-5</v>
      </c>
      <c r="BJ128" s="150">
        <f t="shared" si="44"/>
        <v>8.258101851851829E-5</v>
      </c>
      <c r="BK128" s="150">
        <f t="shared" si="45"/>
        <v>8.449074074074088E-5</v>
      </c>
      <c r="BL128" s="150">
        <f t="shared" si="46"/>
        <v>8.1678240740740669E-5</v>
      </c>
      <c r="BM128" s="150">
        <f t="shared" si="47"/>
        <v>8.1574074074074188E-5</v>
      </c>
      <c r="BN128" s="150">
        <f t="shared" si="48"/>
        <v>8.1435185185185039E-5</v>
      </c>
      <c r="BO128" s="150">
        <f t="shared" si="49"/>
        <v>8.1006944444444529E-5</v>
      </c>
      <c r="BP128" s="150">
        <f t="shared" si="50"/>
        <v>8.3229166666666781E-5</v>
      </c>
      <c r="BQ128" s="150">
        <f t="shared" si="51"/>
        <v>8.3136574074074016E-5</v>
      </c>
      <c r="BR128" s="150">
        <f t="shared" si="52"/>
        <v>8.3877314814814622E-5</v>
      </c>
      <c r="BS128" s="150">
        <f t="shared" si="53"/>
        <v>8.4444444444444714E-5</v>
      </c>
      <c r="BT128" s="150">
        <f t="shared" si="54"/>
        <v>8.6458333333333352E-5</v>
      </c>
      <c r="BU128" s="150">
        <f t="shared" si="55"/>
        <v>8.3101851851851566E-5</v>
      </c>
      <c r="BV128" s="150">
        <f t="shared" si="56"/>
        <v>8.3263888888889231E-5</v>
      </c>
      <c r="BW128" s="150">
        <f t="shared" si="57"/>
        <v>8.2673611111111055E-5</v>
      </c>
      <c r="BX128" s="150">
        <f t="shared" si="58"/>
        <v>8.3263888888888797E-5</v>
      </c>
      <c r="BY128" s="150">
        <f t="shared" si="59"/>
        <v>8.6388888888888453E-5</v>
      </c>
      <c r="BZ128" s="150">
        <f t="shared" si="60"/>
        <v>8.7453703703704172E-5</v>
      </c>
      <c r="CA128" s="150">
        <f t="shared" si="61"/>
        <v>8.4537037037037046E-5</v>
      </c>
      <c r="CB128" s="150">
        <f t="shared" si="62"/>
        <v>8.4722222222222143E-5</v>
      </c>
    </row>
    <row r="129" spans="1:80">
      <c r="A129" s="15" t="s">
        <v>182</v>
      </c>
      <c r="B129" s="15">
        <v>2021</v>
      </c>
      <c r="C129" s="22">
        <v>44489</v>
      </c>
      <c r="D129" s="15" t="s">
        <v>20</v>
      </c>
      <c r="E129" s="15" t="s">
        <v>91</v>
      </c>
      <c r="F129" s="15">
        <v>2</v>
      </c>
      <c r="G129" s="15" t="s">
        <v>508</v>
      </c>
      <c r="H129" s="15" t="s">
        <v>852</v>
      </c>
      <c r="I129" s="15" t="s">
        <v>853</v>
      </c>
      <c r="J129" s="15" t="s">
        <v>650</v>
      </c>
      <c r="K129" s="15"/>
      <c r="L129" s="15"/>
      <c r="M129" s="15"/>
      <c r="N129" s="15"/>
      <c r="O129" s="15">
        <v>1</v>
      </c>
      <c r="P129" s="15" t="s">
        <v>85</v>
      </c>
      <c r="Q129" s="150">
        <v>1.5123842592592592E-4</v>
      </c>
      <c r="R129" s="150">
        <v>2.4217592592592593E-4</v>
      </c>
      <c r="S129" s="150">
        <v>3.2616898148148148E-4</v>
      </c>
      <c r="T129" s="150">
        <v>4.0865740740740744E-4</v>
      </c>
      <c r="U129" s="150">
        <v>4.8880787037037035E-4</v>
      </c>
      <c r="V129" s="150">
        <v>5.7125000000000003E-4</v>
      </c>
      <c r="W129" s="150">
        <v>6.5297453703703709E-4</v>
      </c>
      <c r="X129" s="150">
        <v>7.3503472222222232E-4</v>
      </c>
      <c r="Y129" s="150">
        <v>8.1795138888888889E-4</v>
      </c>
      <c r="Z129" s="150">
        <v>9.0148148148148151E-4</v>
      </c>
      <c r="AA129" s="150">
        <v>9.8210648148148137E-4</v>
      </c>
      <c r="AB129" s="150">
        <v>1.0623726851851851E-3</v>
      </c>
      <c r="AC129" s="150">
        <v>1.142349537037037E-3</v>
      </c>
      <c r="AD129" s="150">
        <v>1.2225347222222223E-3</v>
      </c>
      <c r="AE129" s="150">
        <v>1.3036574074074077E-3</v>
      </c>
      <c r="AF129" s="150">
        <v>1.3838310185185186E-3</v>
      </c>
      <c r="AG129" s="150">
        <v>1.4636342592592591E-3</v>
      </c>
      <c r="AH129" s="150">
        <v>1.5436805555555557E-3</v>
      </c>
      <c r="AI129" s="150">
        <v>1.6250925925925927E-3</v>
      </c>
      <c r="AJ129" s="150">
        <v>1.7065046296296296E-3</v>
      </c>
      <c r="AK129" s="150">
        <v>1.7900578703703705E-3</v>
      </c>
      <c r="AL129" s="150">
        <v>1.8720833333333335E-3</v>
      </c>
      <c r="AM129" s="150">
        <v>1.9542592592592593E-3</v>
      </c>
      <c r="AN129" s="150">
        <v>2.0379050925925925E-3</v>
      </c>
      <c r="AO129" s="150">
        <v>2.118287037037037E-3</v>
      </c>
      <c r="AP129" s="150">
        <v>2.1990509259259259E-3</v>
      </c>
      <c r="AQ129" s="150">
        <v>2.279363425925926E-3</v>
      </c>
      <c r="AR129" s="150">
        <v>2.3596180555555553E-3</v>
      </c>
      <c r="AS129" s="150">
        <v>2.4401851851851854E-3</v>
      </c>
      <c r="AT129" s="150">
        <v>2.5234259259259259E-3</v>
      </c>
      <c r="AU129" s="150">
        <v>2.6069444444444447E-3</v>
      </c>
      <c r="AV129" s="150">
        <v>2.6917708333333329E-3</v>
      </c>
      <c r="AW129" s="153">
        <f t="shared" si="32"/>
        <v>61.91710847103441</v>
      </c>
      <c r="AX129" s="150">
        <f t="shared" si="33"/>
        <v>9.0937500000000008E-5</v>
      </c>
      <c r="AY129" s="150">
        <f t="shared" si="33"/>
        <v>8.3993055555555551E-5</v>
      </c>
      <c r="AZ129" s="150">
        <f t="shared" si="34"/>
        <v>8.2488425925925958E-5</v>
      </c>
      <c r="BA129" s="150">
        <f t="shared" si="35"/>
        <v>8.0150462962962912E-5</v>
      </c>
      <c r="BB129" s="150">
        <f t="shared" si="36"/>
        <v>8.2442129629629684E-5</v>
      </c>
      <c r="BC129" s="150">
        <f t="shared" si="37"/>
        <v>8.1724537037037052E-5</v>
      </c>
      <c r="BD129" s="150">
        <f t="shared" si="38"/>
        <v>8.2060185185185231E-5</v>
      </c>
      <c r="BE129" s="150">
        <f t="shared" si="39"/>
        <v>8.2916666666666577E-5</v>
      </c>
      <c r="BF129" s="150">
        <f t="shared" si="40"/>
        <v>8.3530092592592618E-5</v>
      </c>
      <c r="BG129" s="150">
        <f t="shared" si="41"/>
        <v>8.0624999999999859E-5</v>
      </c>
      <c r="BH129" s="150">
        <f t="shared" si="42"/>
        <v>8.0266203703703706E-5</v>
      </c>
      <c r="BI129" s="150">
        <f t="shared" si="43"/>
        <v>7.997685185185191E-5</v>
      </c>
      <c r="BJ129" s="150">
        <f t="shared" si="44"/>
        <v>8.0185185185185307E-5</v>
      </c>
      <c r="BK129" s="150">
        <f t="shared" si="45"/>
        <v>8.1122685185185377E-5</v>
      </c>
      <c r="BL129" s="150">
        <f t="shared" si="46"/>
        <v>8.017361111111094E-5</v>
      </c>
      <c r="BM129" s="150">
        <f t="shared" si="47"/>
        <v>7.9803240740740529E-5</v>
      </c>
      <c r="BN129" s="150">
        <f t="shared" si="48"/>
        <v>8.0046296296296593E-5</v>
      </c>
      <c r="BO129" s="150">
        <f t="shared" si="49"/>
        <v>8.1412037037036956E-5</v>
      </c>
      <c r="BP129" s="150">
        <f t="shared" si="50"/>
        <v>8.1412037037036956E-5</v>
      </c>
      <c r="BQ129" s="150">
        <f t="shared" si="51"/>
        <v>8.355324074074081E-5</v>
      </c>
      <c r="BR129" s="150">
        <f t="shared" si="52"/>
        <v>8.2025462962962998E-5</v>
      </c>
      <c r="BS129" s="150">
        <f t="shared" si="53"/>
        <v>8.2175925925925862E-5</v>
      </c>
      <c r="BT129" s="150">
        <f t="shared" si="54"/>
        <v>8.3645833333333142E-5</v>
      </c>
      <c r="BU129" s="150">
        <f t="shared" si="55"/>
        <v>8.0381944444444554E-5</v>
      </c>
      <c r="BV129" s="150">
        <f t="shared" si="56"/>
        <v>8.0763888888888899E-5</v>
      </c>
      <c r="BW129" s="150">
        <f t="shared" si="57"/>
        <v>8.0312500000000089E-5</v>
      </c>
      <c r="BX129" s="150">
        <f t="shared" si="58"/>
        <v>8.0254629629629339E-5</v>
      </c>
      <c r="BY129" s="150">
        <f t="shared" si="59"/>
        <v>8.0567129629630085E-5</v>
      </c>
      <c r="BZ129" s="150">
        <f t="shared" si="60"/>
        <v>8.3240740740740497E-5</v>
      </c>
      <c r="CA129" s="150">
        <f t="shared" si="61"/>
        <v>8.3518518518518794E-5</v>
      </c>
      <c r="CB129" s="150">
        <f t="shared" si="62"/>
        <v>8.4826388888888191E-5</v>
      </c>
    </row>
    <row r="130" spans="1:80">
      <c r="A130" s="15" t="s">
        <v>182</v>
      </c>
      <c r="B130" s="15">
        <v>2021</v>
      </c>
      <c r="C130" s="22">
        <v>44489</v>
      </c>
      <c r="D130" s="15" t="s">
        <v>20</v>
      </c>
      <c r="E130" s="15" t="s">
        <v>91</v>
      </c>
      <c r="F130" s="15">
        <v>2</v>
      </c>
      <c r="G130" s="15" t="s">
        <v>510</v>
      </c>
      <c r="H130" s="15" t="s">
        <v>516</v>
      </c>
      <c r="I130" s="15" t="s">
        <v>826</v>
      </c>
      <c r="J130" s="15" t="s">
        <v>598</v>
      </c>
      <c r="K130" s="15"/>
      <c r="L130" s="15"/>
      <c r="M130" s="15"/>
      <c r="N130" s="15"/>
      <c r="O130" s="15">
        <v>2</v>
      </c>
      <c r="P130" s="15" t="s">
        <v>29</v>
      </c>
      <c r="Q130" s="150">
        <v>1.602199074074074E-4</v>
      </c>
      <c r="R130" s="150">
        <v>2.5230324074074076E-4</v>
      </c>
      <c r="S130" s="150">
        <v>3.3630787037037033E-4</v>
      </c>
      <c r="T130" s="150">
        <v>4.1837962962962966E-4</v>
      </c>
      <c r="U130" s="150">
        <v>4.9841435185185188E-4</v>
      </c>
      <c r="V130" s="150">
        <v>5.787615740740741E-4</v>
      </c>
      <c r="W130" s="150">
        <v>6.5959490740740735E-4</v>
      </c>
      <c r="X130" s="150">
        <v>7.4256944444444446E-4</v>
      </c>
      <c r="Y130" s="150">
        <v>8.2320601851851858E-4</v>
      </c>
      <c r="Z130" s="150">
        <v>9.0402777777777779E-4</v>
      </c>
      <c r="AA130" s="150">
        <v>9.8605324074074068E-4</v>
      </c>
      <c r="AB130" s="150">
        <v>1.0695254629629629E-3</v>
      </c>
      <c r="AC130" s="150">
        <v>1.151574074074074E-3</v>
      </c>
      <c r="AD130" s="150">
        <v>1.2331712962962962E-3</v>
      </c>
      <c r="AE130" s="150">
        <v>1.3153124999999999E-3</v>
      </c>
      <c r="AF130" s="150">
        <v>1.3990277777777779E-3</v>
      </c>
      <c r="AG130" s="150">
        <v>1.4806481481481483E-3</v>
      </c>
      <c r="AH130" s="150">
        <v>1.5624189814814815E-3</v>
      </c>
      <c r="AI130" s="150">
        <v>1.6442129629629628E-3</v>
      </c>
      <c r="AJ130" s="150">
        <v>1.7273611111111112E-3</v>
      </c>
      <c r="AK130" s="150">
        <v>1.8079166666666669E-3</v>
      </c>
      <c r="AL130" s="150">
        <v>1.8896296296296298E-3</v>
      </c>
      <c r="AM130" s="150">
        <v>1.9713425925925927E-3</v>
      </c>
      <c r="AN130" s="150">
        <v>2.0538425925925924E-3</v>
      </c>
      <c r="AO130" s="150">
        <v>2.134664351851852E-3</v>
      </c>
      <c r="AP130" s="150">
        <v>2.2150231481481483E-3</v>
      </c>
      <c r="AQ130" s="150">
        <v>2.2956712962962961E-3</v>
      </c>
      <c r="AR130" s="150">
        <v>2.3783449074074076E-3</v>
      </c>
      <c r="AS130" s="150">
        <v>2.4604050925925926E-3</v>
      </c>
      <c r="AT130" s="150">
        <v>2.5431249999999998E-3</v>
      </c>
      <c r="AU130" s="150">
        <v>2.626354166666667E-3</v>
      </c>
      <c r="AV130" s="150">
        <v>2.7100115740740743E-3</v>
      </c>
      <c r="AW130" s="153">
        <f t="shared" si="32"/>
        <v>61.500352345768647</v>
      </c>
      <c r="AX130" s="150">
        <f t="shared" si="33"/>
        <v>9.2083333333333367E-5</v>
      </c>
      <c r="AY130" s="150">
        <f t="shared" si="33"/>
        <v>8.4004629629629566E-5</v>
      </c>
      <c r="AZ130" s="150">
        <f t="shared" si="34"/>
        <v>8.2071759259259326E-5</v>
      </c>
      <c r="BA130" s="150">
        <f t="shared" si="35"/>
        <v>8.0034722222222226E-5</v>
      </c>
      <c r="BB130" s="150">
        <f t="shared" si="36"/>
        <v>8.0347222222222213E-5</v>
      </c>
      <c r="BC130" s="150">
        <f t="shared" si="37"/>
        <v>8.0833333333333256E-5</v>
      </c>
      <c r="BD130" s="150">
        <f t="shared" si="38"/>
        <v>8.297453703703711E-5</v>
      </c>
      <c r="BE130" s="150">
        <f t="shared" si="39"/>
        <v>8.0636574074074117E-5</v>
      </c>
      <c r="BF130" s="150">
        <f t="shared" si="40"/>
        <v>8.0821759259259215E-5</v>
      </c>
      <c r="BG130" s="150">
        <f t="shared" si="41"/>
        <v>8.2025462962962889E-5</v>
      </c>
      <c r="BH130" s="150">
        <f t="shared" si="42"/>
        <v>8.3472222222222194E-5</v>
      </c>
      <c r="BI130" s="150">
        <f t="shared" si="43"/>
        <v>8.2048611111111081E-5</v>
      </c>
      <c r="BJ130" s="150">
        <f t="shared" si="44"/>
        <v>8.1597222222222271E-5</v>
      </c>
      <c r="BK130" s="150">
        <f t="shared" si="45"/>
        <v>8.214120370370363E-5</v>
      </c>
      <c r="BL130" s="150">
        <f t="shared" si="46"/>
        <v>8.3715277777778041E-5</v>
      </c>
      <c r="BM130" s="150">
        <f t="shared" si="47"/>
        <v>8.1620370370370354E-5</v>
      </c>
      <c r="BN130" s="150">
        <f t="shared" si="48"/>
        <v>8.1770833333333218E-5</v>
      </c>
      <c r="BO130" s="150">
        <f t="shared" si="49"/>
        <v>8.1793981481481301E-5</v>
      </c>
      <c r="BP130" s="150">
        <f t="shared" si="50"/>
        <v>8.3148148148148382E-5</v>
      </c>
      <c r="BQ130" s="150">
        <f t="shared" si="51"/>
        <v>8.0555555555555719E-5</v>
      </c>
      <c r="BR130" s="150">
        <f t="shared" si="52"/>
        <v>8.1712962962962902E-5</v>
      </c>
      <c r="BS130" s="150">
        <f t="shared" si="53"/>
        <v>8.1712962962962902E-5</v>
      </c>
      <c r="BT130" s="150">
        <f t="shared" si="54"/>
        <v>8.2499999999999674E-5</v>
      </c>
      <c r="BU130" s="150">
        <f t="shared" si="55"/>
        <v>8.0821759259259648E-5</v>
      </c>
      <c r="BV130" s="150">
        <f t="shared" si="56"/>
        <v>8.0358796296296255E-5</v>
      </c>
      <c r="BW130" s="150">
        <f t="shared" si="57"/>
        <v>8.0648148148147834E-5</v>
      </c>
      <c r="BX130" s="150">
        <f t="shared" si="58"/>
        <v>8.2673611111111489E-5</v>
      </c>
      <c r="BY130" s="150">
        <f t="shared" si="59"/>
        <v>8.2060185185185014E-5</v>
      </c>
      <c r="BZ130" s="150">
        <f t="shared" si="60"/>
        <v>8.2719907407407221E-5</v>
      </c>
      <c r="CA130" s="150">
        <f t="shared" si="61"/>
        <v>8.3229166666667215E-5</v>
      </c>
      <c r="CB130" s="150">
        <f t="shared" si="62"/>
        <v>8.3657407407407292E-5</v>
      </c>
    </row>
    <row r="131" spans="1:80">
      <c r="A131" s="15" t="s">
        <v>182</v>
      </c>
      <c r="B131" s="15">
        <v>2021</v>
      </c>
      <c r="C131" s="22">
        <v>44489</v>
      </c>
      <c r="D131" s="15" t="s">
        <v>20</v>
      </c>
      <c r="E131" s="15" t="s">
        <v>91</v>
      </c>
      <c r="F131" s="15">
        <v>3</v>
      </c>
      <c r="G131" s="15" t="s">
        <v>486</v>
      </c>
      <c r="H131" s="15" t="s">
        <v>80</v>
      </c>
      <c r="I131" s="15" t="s">
        <v>654</v>
      </c>
      <c r="J131" s="15" t="s">
        <v>585</v>
      </c>
      <c r="K131" s="15"/>
      <c r="L131" s="15"/>
      <c r="M131" s="15"/>
      <c r="N131" s="15"/>
      <c r="O131" s="15">
        <v>1</v>
      </c>
      <c r="P131" s="15" t="s">
        <v>27</v>
      </c>
      <c r="Q131" s="150">
        <v>1.5357638888888889E-4</v>
      </c>
      <c r="R131" s="150">
        <v>2.4133101851851852E-4</v>
      </c>
      <c r="S131" s="150">
        <v>3.2225694444444446E-4</v>
      </c>
      <c r="T131" s="150">
        <v>4.0075231481481478E-4</v>
      </c>
      <c r="U131" s="150">
        <v>4.7987268518518518E-4</v>
      </c>
      <c r="V131" s="150">
        <v>5.5797453703703705E-4</v>
      </c>
      <c r="W131" s="150">
        <v>6.3689814814814815E-4</v>
      </c>
      <c r="X131" s="150">
        <v>7.1577546296296309E-4</v>
      </c>
      <c r="Y131" s="150">
        <v>7.9584490740740744E-4</v>
      </c>
      <c r="Z131" s="150">
        <v>8.7487268518518513E-4</v>
      </c>
      <c r="AA131" s="150">
        <v>9.538425925925925E-4</v>
      </c>
      <c r="AB131" s="150">
        <v>1.0325E-3</v>
      </c>
      <c r="AC131" s="150">
        <v>1.1124421296296297E-3</v>
      </c>
      <c r="AD131" s="150">
        <v>1.191388888888889E-3</v>
      </c>
      <c r="AE131" s="150">
        <v>1.2701504629629627E-3</v>
      </c>
      <c r="AF131" s="150">
        <v>1.3503240740740741E-3</v>
      </c>
      <c r="AG131" s="150">
        <v>1.4299537037037039E-3</v>
      </c>
      <c r="AH131" s="150">
        <v>1.5092592592592595E-3</v>
      </c>
      <c r="AI131" s="150">
        <v>1.5897106481481483E-3</v>
      </c>
      <c r="AJ131" s="150">
        <v>1.6709606481481482E-3</v>
      </c>
      <c r="AK131" s="150">
        <v>1.7509953703703704E-3</v>
      </c>
      <c r="AL131" s="150">
        <v>1.8314467592592592E-3</v>
      </c>
      <c r="AM131" s="150">
        <v>1.9129166666666667E-3</v>
      </c>
      <c r="AN131" s="150">
        <v>1.9926967592592592E-3</v>
      </c>
      <c r="AO131" s="150">
        <v>2.0720717592592592E-3</v>
      </c>
      <c r="AP131" s="150">
        <v>2.1511689814814818E-3</v>
      </c>
      <c r="AQ131" s="150">
        <v>2.2303587962962963E-3</v>
      </c>
      <c r="AR131" s="150">
        <v>2.3101157407407406E-3</v>
      </c>
      <c r="AS131" s="150">
        <v>2.3916666666666665E-3</v>
      </c>
      <c r="AT131" s="150">
        <v>2.4726041666666668E-3</v>
      </c>
      <c r="AU131" s="150">
        <v>2.553888888888889E-3</v>
      </c>
      <c r="AV131" s="150">
        <v>2.6367592592592593E-3</v>
      </c>
      <c r="AW131" s="153">
        <f t="shared" ref="AW131:AW194" si="63">3.6*4000/(AV131*86400)</f>
        <v>63.208905432454259</v>
      </c>
      <c r="AX131" s="150">
        <f t="shared" ref="AX131:AY194" si="64">R131-Q131</f>
        <v>8.775462962962963E-5</v>
      </c>
      <c r="AY131" s="150">
        <f t="shared" si="64"/>
        <v>8.092592592592594E-5</v>
      </c>
      <c r="AZ131" s="150">
        <f t="shared" ref="AZ131:AZ194" si="65">T131-S131</f>
        <v>7.8495370370370318E-5</v>
      </c>
      <c r="BA131" s="150">
        <f t="shared" ref="BA131:BA194" si="66">U131-T131</f>
        <v>7.9120370370370401E-5</v>
      </c>
      <c r="BB131" s="150">
        <f t="shared" ref="BB131:BB194" si="67">V131-U131</f>
        <v>7.8101851851851878E-5</v>
      </c>
      <c r="BC131" s="150">
        <f t="shared" ref="BC131:BC194" si="68">W131-V131</f>
        <v>7.89236111111111E-5</v>
      </c>
      <c r="BD131" s="150">
        <f t="shared" ref="BD131:BD194" si="69">X131-W131</f>
        <v>7.8877314814814934E-5</v>
      </c>
      <c r="BE131" s="150">
        <f t="shared" ref="BE131:BE194" si="70">Y131-X131</f>
        <v>8.006944444444435E-5</v>
      </c>
      <c r="BF131" s="150">
        <f t="shared" ref="BF131:BF194" si="71">Z131-Y131</f>
        <v>7.902777777777769E-5</v>
      </c>
      <c r="BG131" s="150">
        <f t="shared" ref="BG131:BG194" si="72">AA131-Z131</f>
        <v>7.8969907407407374E-5</v>
      </c>
      <c r="BH131" s="150">
        <f t="shared" ref="BH131:BH194" si="73">AB131-AA131</f>
        <v>7.8657407407407495E-5</v>
      </c>
      <c r="BI131" s="150">
        <f t="shared" ref="BI131:BI194" si="74">AC131-AB131</f>
        <v>7.9942129629629677E-5</v>
      </c>
      <c r="BJ131" s="150">
        <f t="shared" ref="BJ131:BJ194" si="75">AD131-AC131</f>
        <v>7.8946759259259291E-5</v>
      </c>
      <c r="BK131" s="150">
        <f t="shared" ref="BK131:BK194" si="76">AE131-AD131</f>
        <v>7.876157407407376E-5</v>
      </c>
      <c r="BL131" s="150">
        <f t="shared" ref="BL131:BL194" si="77">AF131-AE131</f>
        <v>8.0173611111111374E-5</v>
      </c>
      <c r="BM131" s="150">
        <f t="shared" ref="BM131:BM194" si="78">AG131-AF131</f>
        <v>7.9629629629629798E-5</v>
      </c>
      <c r="BN131" s="150">
        <f t="shared" ref="BN131:BN194" si="79">AH131-AG131</f>
        <v>7.9305555555555553E-5</v>
      </c>
      <c r="BO131" s="150">
        <f t="shared" ref="BO131:BO194" si="80">AI131-AH131</f>
        <v>8.0451388888888803E-5</v>
      </c>
      <c r="BP131" s="150">
        <f t="shared" ref="BP131:BP194" si="81">AJ131-AI131</f>
        <v>8.1249999999999942E-5</v>
      </c>
      <c r="BQ131" s="150">
        <f t="shared" ref="BQ131:BQ194" si="82">AK131-AJ131</f>
        <v>8.0034722222222226E-5</v>
      </c>
      <c r="BR131" s="150">
        <f t="shared" ref="BR131:BR194" si="83">AL131-AK131</f>
        <v>8.0451388888888803E-5</v>
      </c>
      <c r="BS131" s="150">
        <f t="shared" ref="BS131:BS194" si="84">AM131-AL131</f>
        <v>8.1469907407407489E-5</v>
      </c>
      <c r="BT131" s="150">
        <f t="shared" ref="BT131:BT194" si="85">AN131-AM131</f>
        <v>7.9780092592592446E-5</v>
      </c>
      <c r="BU131" s="150">
        <f t="shared" ref="BU131:BU194" si="86">AO131-AN131</f>
        <v>7.9375000000000018E-5</v>
      </c>
      <c r="BV131" s="150">
        <f t="shared" ref="BV131:BV194" si="87">AP131-AO131</f>
        <v>7.9097222222222589E-5</v>
      </c>
      <c r="BW131" s="150">
        <f t="shared" ref="BW131:BW194" si="88">AQ131-AP131</f>
        <v>7.9189814814814487E-5</v>
      </c>
      <c r="BX131" s="150">
        <f t="shared" ref="BX131:BX194" si="89">AR131-AQ131</f>
        <v>7.9756944444444363E-5</v>
      </c>
      <c r="BY131" s="150">
        <f t="shared" ref="BY131:BY194" si="90">AS131-AR131</f>
        <v>8.1550925925925888E-5</v>
      </c>
      <c r="BZ131" s="150">
        <f t="shared" ref="BZ131:BZ194" si="91">AT131-AS131</f>
        <v>8.093750000000028E-5</v>
      </c>
      <c r="CA131" s="150">
        <f t="shared" ref="CA131:CA194" si="92">AU131-AT131</f>
        <v>8.1284722222222175E-5</v>
      </c>
      <c r="CB131" s="150">
        <f t="shared" ref="CB131:CB194" si="93">AV131-AU131</f>
        <v>8.2870370370370303E-5</v>
      </c>
    </row>
    <row r="132" spans="1:80">
      <c r="A132" s="15" t="s">
        <v>182</v>
      </c>
      <c r="B132" s="15">
        <v>2021</v>
      </c>
      <c r="C132" s="22">
        <v>44489</v>
      </c>
      <c r="D132" s="15" t="s">
        <v>20</v>
      </c>
      <c r="E132" s="15" t="s">
        <v>91</v>
      </c>
      <c r="F132" s="15">
        <v>3</v>
      </c>
      <c r="G132" s="15" t="s">
        <v>821</v>
      </c>
      <c r="H132" s="15" t="s">
        <v>483</v>
      </c>
      <c r="I132" s="15" t="s">
        <v>820</v>
      </c>
      <c r="J132" s="15" t="s">
        <v>645</v>
      </c>
      <c r="K132" s="15"/>
      <c r="L132" s="15"/>
      <c r="M132" s="15"/>
      <c r="N132" s="15"/>
      <c r="O132" s="15">
        <v>2</v>
      </c>
      <c r="P132" s="15" t="s">
        <v>484</v>
      </c>
      <c r="Q132" s="150">
        <v>1.5675925925925926E-4</v>
      </c>
      <c r="R132" s="150">
        <v>2.4725694444444442E-4</v>
      </c>
      <c r="S132" s="150">
        <v>3.3033564814814818E-4</v>
      </c>
      <c r="T132" s="150">
        <v>4.1074074074074076E-4</v>
      </c>
      <c r="U132" s="150">
        <v>4.9049768518518507E-4</v>
      </c>
      <c r="V132" s="150">
        <v>5.7215277777777776E-4</v>
      </c>
      <c r="W132" s="150">
        <v>6.511921296296296E-4</v>
      </c>
      <c r="X132" s="150">
        <v>7.3028935185185187E-4</v>
      </c>
      <c r="Y132" s="150">
        <v>8.0912037037037031E-4</v>
      </c>
      <c r="Z132" s="150">
        <v>8.9057870370370376E-4</v>
      </c>
      <c r="AA132" s="150">
        <v>9.7099537037037033E-4</v>
      </c>
      <c r="AB132" s="150">
        <v>1.0515393518518519E-3</v>
      </c>
      <c r="AC132" s="150">
        <v>1.1327777777777779E-3</v>
      </c>
      <c r="AD132" s="150">
        <v>1.2160069444444445E-3</v>
      </c>
      <c r="AE132" s="150">
        <v>1.297511574074074E-3</v>
      </c>
      <c r="AF132" s="150">
        <v>1.3789814814814817E-3</v>
      </c>
      <c r="AG132" s="150">
        <v>1.4599999999999997E-3</v>
      </c>
      <c r="AH132" s="150">
        <v>1.5420949074074072E-3</v>
      </c>
      <c r="AI132" s="150">
        <v>1.6253935185185184E-3</v>
      </c>
      <c r="AJ132" s="150">
        <v>1.7069560185185185E-3</v>
      </c>
      <c r="AK132" s="150">
        <v>1.788449074074074E-3</v>
      </c>
      <c r="AL132" s="150">
        <v>1.8704513888888887E-3</v>
      </c>
      <c r="AM132" s="150">
        <v>1.954664351851852E-3</v>
      </c>
      <c r="AN132" s="150">
        <v>2.0379745370370374E-3</v>
      </c>
      <c r="AO132" s="150">
        <v>2.1226620370370371E-3</v>
      </c>
      <c r="AP132" s="150">
        <v>2.2051273148148147E-3</v>
      </c>
      <c r="AQ132" s="150">
        <v>2.286273148148148E-3</v>
      </c>
      <c r="AR132" s="150">
        <v>2.367337962962963E-3</v>
      </c>
      <c r="AS132" s="150">
        <v>2.4475462962962962E-3</v>
      </c>
      <c r="AT132" s="150">
        <v>2.5273842592592592E-3</v>
      </c>
      <c r="AU132" s="150">
        <v>2.6073263888888886E-3</v>
      </c>
      <c r="AV132" s="150">
        <v>2.6883680555555554E-3</v>
      </c>
      <c r="AW132" s="153">
        <f t="shared" si="63"/>
        <v>61.995479496286734</v>
      </c>
      <c r="AX132" s="150">
        <f t="shared" si="64"/>
        <v>9.0497685185185158E-5</v>
      </c>
      <c r="AY132" s="150">
        <f t="shared" si="64"/>
        <v>8.3078703703703754E-5</v>
      </c>
      <c r="AZ132" s="150">
        <f t="shared" si="65"/>
        <v>8.0405092592592583E-5</v>
      </c>
      <c r="BA132" s="150">
        <f t="shared" si="66"/>
        <v>7.9756944444444309E-5</v>
      </c>
      <c r="BB132" s="150">
        <f t="shared" si="67"/>
        <v>8.1655092592592695E-5</v>
      </c>
      <c r="BC132" s="150">
        <f t="shared" si="68"/>
        <v>7.903935185185184E-5</v>
      </c>
      <c r="BD132" s="150">
        <f t="shared" si="69"/>
        <v>7.9097222222222264E-5</v>
      </c>
      <c r="BE132" s="150">
        <f t="shared" si="70"/>
        <v>7.8831018518518443E-5</v>
      </c>
      <c r="BF132" s="150">
        <f t="shared" si="71"/>
        <v>8.1458333333333448E-5</v>
      </c>
      <c r="BG132" s="150">
        <f t="shared" si="72"/>
        <v>8.041666666666657E-5</v>
      </c>
      <c r="BH132" s="150">
        <f t="shared" si="73"/>
        <v>8.0543981481481569E-5</v>
      </c>
      <c r="BI132" s="150">
        <f t="shared" si="74"/>
        <v>8.1238425925926009E-5</v>
      </c>
      <c r="BJ132" s="150">
        <f t="shared" si="75"/>
        <v>8.3229166666666564E-5</v>
      </c>
      <c r="BK132" s="150">
        <f t="shared" si="76"/>
        <v>8.1504629629629505E-5</v>
      </c>
      <c r="BL132" s="150">
        <f t="shared" si="77"/>
        <v>8.1469907407407706E-5</v>
      </c>
      <c r="BM132" s="150">
        <f t="shared" si="78"/>
        <v>8.1018518518518028E-5</v>
      </c>
      <c r="BN132" s="150">
        <f t="shared" si="79"/>
        <v>8.2094907407407464E-5</v>
      </c>
      <c r="BO132" s="150">
        <f t="shared" si="80"/>
        <v>8.3298611111111247E-5</v>
      </c>
      <c r="BP132" s="150">
        <f t="shared" si="81"/>
        <v>8.1562500000000038E-5</v>
      </c>
      <c r="BQ132" s="150">
        <f t="shared" si="82"/>
        <v>8.1493055555555572E-5</v>
      </c>
      <c r="BR132" s="150">
        <f t="shared" si="83"/>
        <v>8.2002314814814698E-5</v>
      </c>
      <c r="BS132" s="150">
        <f t="shared" si="84"/>
        <v>8.4212962962963234E-5</v>
      </c>
      <c r="BT132" s="150">
        <f t="shared" si="85"/>
        <v>8.3310185185185397E-5</v>
      </c>
      <c r="BU132" s="150">
        <f t="shared" si="86"/>
        <v>8.4687499999999694E-5</v>
      </c>
      <c r="BV132" s="150">
        <f t="shared" si="87"/>
        <v>8.2465277777777658E-5</v>
      </c>
      <c r="BW132" s="150">
        <f t="shared" si="88"/>
        <v>8.1145833333333243E-5</v>
      </c>
      <c r="BX132" s="150">
        <f t="shared" si="89"/>
        <v>8.1064814814815062E-5</v>
      </c>
      <c r="BY132" s="150">
        <f t="shared" si="90"/>
        <v>8.0208333333333173E-5</v>
      </c>
      <c r="BZ132" s="150">
        <f t="shared" si="91"/>
        <v>7.9837962962962979E-5</v>
      </c>
      <c r="CA132" s="150">
        <f t="shared" si="92"/>
        <v>7.994212962962946E-5</v>
      </c>
      <c r="CB132" s="150">
        <f t="shared" si="93"/>
        <v>8.1041666666666762E-5</v>
      </c>
    </row>
    <row r="133" spans="1:80">
      <c r="A133" s="15" t="s">
        <v>182</v>
      </c>
      <c r="B133" s="15">
        <v>2021</v>
      </c>
      <c r="C133" s="22">
        <v>44489</v>
      </c>
      <c r="D133" s="15" t="s">
        <v>20</v>
      </c>
      <c r="E133" s="15" t="s">
        <v>91</v>
      </c>
      <c r="F133" s="15">
        <v>4</v>
      </c>
      <c r="G133" s="15" t="s">
        <v>689</v>
      </c>
      <c r="H133" s="15" t="s">
        <v>590</v>
      </c>
      <c r="I133" s="15" t="s">
        <v>501</v>
      </c>
      <c r="J133" s="15" t="s">
        <v>502</v>
      </c>
      <c r="K133" s="15"/>
      <c r="L133" s="15"/>
      <c r="M133" s="15"/>
      <c r="N133" s="15"/>
      <c r="O133" s="15">
        <v>1</v>
      </c>
      <c r="P133" s="15" t="s">
        <v>25</v>
      </c>
      <c r="Q133" s="150">
        <v>1.531712962962963E-4</v>
      </c>
      <c r="R133" s="150">
        <v>2.4138888888888889E-4</v>
      </c>
      <c r="S133" s="150">
        <v>3.2172453703703703E-4</v>
      </c>
      <c r="T133" s="150">
        <v>3.9980324074074072E-4</v>
      </c>
      <c r="U133" s="150">
        <v>4.7921296296296297E-4</v>
      </c>
      <c r="V133" s="150">
        <v>5.5805555555555556E-4</v>
      </c>
      <c r="W133" s="150">
        <v>6.365162037037037E-4</v>
      </c>
      <c r="X133" s="150">
        <v>7.1519675925925917E-4</v>
      </c>
      <c r="Y133" s="150">
        <v>7.9563657407407404E-4</v>
      </c>
      <c r="Z133" s="150">
        <v>8.7517361111111118E-4</v>
      </c>
      <c r="AA133" s="150">
        <v>9.549421296296297E-4</v>
      </c>
      <c r="AB133" s="150">
        <v>1.0340393518518517E-3</v>
      </c>
      <c r="AC133" s="150">
        <v>1.115150462962963E-3</v>
      </c>
      <c r="AD133" s="150">
        <v>1.1931018518518519E-3</v>
      </c>
      <c r="AE133" s="150">
        <v>1.2716203703703702E-3</v>
      </c>
      <c r="AF133" s="150">
        <v>1.3498379629629631E-3</v>
      </c>
      <c r="AG133" s="150">
        <v>1.4285069444444443E-3</v>
      </c>
      <c r="AH133" s="150">
        <v>1.5075231481481482E-3</v>
      </c>
      <c r="AI133" s="150">
        <v>1.5873032407407407E-3</v>
      </c>
      <c r="AJ133" s="150">
        <v>1.6658796296296298E-3</v>
      </c>
      <c r="AK133" s="150">
        <v>1.7449189814814816E-3</v>
      </c>
      <c r="AL133" s="150">
        <v>1.8243749999999998E-3</v>
      </c>
      <c r="AM133" s="150">
        <v>1.9051967592592593E-3</v>
      </c>
      <c r="AN133" s="150">
        <v>1.984050925925926E-3</v>
      </c>
      <c r="AO133" s="150">
        <v>2.063101851851852E-3</v>
      </c>
      <c r="AP133" s="150">
        <v>2.1440972222222222E-3</v>
      </c>
      <c r="AQ133" s="150">
        <v>2.2237615740740742E-3</v>
      </c>
      <c r="AR133" s="150">
        <v>2.3034490740740741E-3</v>
      </c>
      <c r="AS133" s="150">
        <v>2.3838541666666665E-3</v>
      </c>
      <c r="AT133" s="150">
        <v>2.4652662037037039E-3</v>
      </c>
      <c r="AU133" s="150">
        <v>2.544537037037037E-3</v>
      </c>
      <c r="AV133" s="150">
        <v>2.6245370370370368E-3</v>
      </c>
      <c r="AW133" s="153">
        <f t="shared" si="63"/>
        <v>63.503263362144999</v>
      </c>
      <c r="AX133" s="150">
        <f t="shared" si="64"/>
        <v>8.821759259259259E-5</v>
      </c>
      <c r="AY133" s="150">
        <f t="shared" si="64"/>
        <v>8.0335648148148145E-5</v>
      </c>
      <c r="AZ133" s="150">
        <f t="shared" si="65"/>
        <v>7.8078703703703687E-5</v>
      </c>
      <c r="BA133" s="150">
        <f t="shared" si="66"/>
        <v>7.9409722222222251E-5</v>
      </c>
      <c r="BB133" s="150">
        <f t="shared" si="67"/>
        <v>7.8842592592592593E-5</v>
      </c>
      <c r="BC133" s="150">
        <f t="shared" si="68"/>
        <v>7.846064814814814E-5</v>
      </c>
      <c r="BD133" s="150">
        <f t="shared" si="69"/>
        <v>7.868055555555547E-5</v>
      </c>
      <c r="BE133" s="150">
        <f t="shared" si="70"/>
        <v>8.043981481481487E-5</v>
      </c>
      <c r="BF133" s="150">
        <f t="shared" si="71"/>
        <v>7.9537037037037141E-5</v>
      </c>
      <c r="BG133" s="150">
        <f t="shared" si="72"/>
        <v>7.9768518518518513E-5</v>
      </c>
      <c r="BH133" s="150">
        <f t="shared" si="73"/>
        <v>7.9097222222222047E-5</v>
      </c>
      <c r="BI133" s="150">
        <f t="shared" si="74"/>
        <v>8.1111111111111227E-5</v>
      </c>
      <c r="BJ133" s="150">
        <f t="shared" si="75"/>
        <v>7.7951388888888905E-5</v>
      </c>
      <c r="BK133" s="150">
        <f t="shared" si="76"/>
        <v>7.8518518518518347E-5</v>
      </c>
      <c r="BL133" s="150">
        <f t="shared" si="77"/>
        <v>7.8217592592592835E-5</v>
      </c>
      <c r="BM133" s="150">
        <f t="shared" si="78"/>
        <v>7.8668981481481211E-5</v>
      </c>
      <c r="BN133" s="150">
        <f t="shared" si="79"/>
        <v>7.9016203703703974E-5</v>
      </c>
      <c r="BO133" s="150">
        <f t="shared" si="80"/>
        <v>7.9780092592592446E-5</v>
      </c>
      <c r="BP133" s="150">
        <f t="shared" si="81"/>
        <v>7.8576388888889096E-5</v>
      </c>
      <c r="BQ133" s="150">
        <f t="shared" si="82"/>
        <v>7.903935185185184E-5</v>
      </c>
      <c r="BR133" s="150">
        <f t="shared" si="83"/>
        <v>7.94560185185182E-5</v>
      </c>
      <c r="BS133" s="150">
        <f t="shared" si="84"/>
        <v>8.0821759259259432E-5</v>
      </c>
      <c r="BT133" s="150">
        <f t="shared" si="85"/>
        <v>7.8854166666666742E-5</v>
      </c>
      <c r="BU133" s="150">
        <f t="shared" si="86"/>
        <v>7.905092592592599E-5</v>
      </c>
      <c r="BV133" s="150">
        <f t="shared" si="87"/>
        <v>8.0995370370370162E-5</v>
      </c>
      <c r="BW133" s="150">
        <f t="shared" si="88"/>
        <v>7.9664351851852031E-5</v>
      </c>
      <c r="BX133" s="150">
        <f t="shared" si="89"/>
        <v>7.9687499999999897E-5</v>
      </c>
      <c r="BY133" s="150">
        <f t="shared" si="90"/>
        <v>8.0405092592592421E-5</v>
      </c>
      <c r="BZ133" s="150">
        <f t="shared" si="91"/>
        <v>8.141203703703739E-5</v>
      </c>
      <c r="CA133" s="150">
        <f t="shared" si="92"/>
        <v>7.9270833333333103E-5</v>
      </c>
      <c r="CB133" s="150">
        <f t="shared" si="93"/>
        <v>7.9999999999999776E-5</v>
      </c>
    </row>
    <row r="134" spans="1:80">
      <c r="A134" s="15" t="s">
        <v>182</v>
      </c>
      <c r="B134" s="15">
        <v>2021</v>
      </c>
      <c r="C134" s="22">
        <v>44489</v>
      </c>
      <c r="D134" s="15" t="s">
        <v>20</v>
      </c>
      <c r="E134" s="15" t="s">
        <v>91</v>
      </c>
      <c r="F134" s="15">
        <v>4</v>
      </c>
      <c r="G134" s="15" t="s">
        <v>586</v>
      </c>
      <c r="H134" s="15" t="s">
        <v>475</v>
      </c>
      <c r="I134" s="15" t="s">
        <v>780</v>
      </c>
      <c r="J134" s="15" t="s">
        <v>587</v>
      </c>
      <c r="K134" s="15"/>
      <c r="L134" s="15"/>
      <c r="M134" s="15"/>
      <c r="N134" s="15"/>
      <c r="O134" s="15">
        <v>2</v>
      </c>
      <c r="P134" s="15" t="s">
        <v>113</v>
      </c>
      <c r="Q134" s="150">
        <v>1.5246527777777776E-4</v>
      </c>
      <c r="R134" s="150">
        <v>2.4065972222222219E-4</v>
      </c>
      <c r="S134" s="150">
        <v>3.2328703703703702E-4</v>
      </c>
      <c r="T134" s="150">
        <v>4.0491898148148142E-4</v>
      </c>
      <c r="U134" s="150">
        <v>4.8711805555555558E-4</v>
      </c>
      <c r="V134" s="150">
        <v>5.6837962962962951E-4</v>
      </c>
      <c r="W134" s="150">
        <v>6.4917824074074075E-4</v>
      </c>
      <c r="X134" s="150">
        <v>7.3162037037037043E-4</v>
      </c>
      <c r="Y134" s="150">
        <v>8.1241898148148156E-4</v>
      </c>
      <c r="Z134" s="150">
        <v>8.9349537037037034E-4</v>
      </c>
      <c r="AA134" s="150">
        <v>9.7429398148148137E-4</v>
      </c>
      <c r="AB134" s="150">
        <v>1.057048611111111E-3</v>
      </c>
      <c r="AC134" s="150">
        <v>1.1382175925925926E-3</v>
      </c>
      <c r="AD134" s="150">
        <v>1.2193981481481481E-3</v>
      </c>
      <c r="AE134" s="150">
        <v>1.3004166666666667E-3</v>
      </c>
      <c r="AF134" s="150">
        <v>1.3812731481481482E-3</v>
      </c>
      <c r="AG134" s="150">
        <v>1.4634490740740738E-3</v>
      </c>
      <c r="AH134" s="150">
        <v>1.5440625000000001E-3</v>
      </c>
      <c r="AI134" s="150">
        <v>1.6247916666666667E-3</v>
      </c>
      <c r="AJ134" s="150">
        <v>1.7072453703703703E-3</v>
      </c>
      <c r="AK134" s="150">
        <v>1.7869328703703702E-3</v>
      </c>
      <c r="AL134" s="150">
        <v>1.866261574074074E-3</v>
      </c>
      <c r="AM134" s="150">
        <v>1.9455324074074073E-3</v>
      </c>
      <c r="AN134" s="150">
        <v>2.0267245370370374E-3</v>
      </c>
      <c r="AO134" s="150">
        <v>2.1081828703703701E-3</v>
      </c>
      <c r="AP134" s="150">
        <v>2.1915162037037038E-3</v>
      </c>
      <c r="AQ134" s="150">
        <v>2.2731365740740741E-3</v>
      </c>
      <c r="AR134" s="150">
        <v>2.3547569444444445E-3</v>
      </c>
      <c r="AS134" s="150">
        <v>2.4365046296296296E-3</v>
      </c>
      <c r="AT134" s="150">
        <v>2.5178819444444446E-3</v>
      </c>
      <c r="AU134" s="150">
        <v>2.598900462962963E-3</v>
      </c>
      <c r="AV134" s="150">
        <v>2.6802893518518521E-3</v>
      </c>
      <c r="AW134" s="153">
        <f t="shared" si="63"/>
        <v>62.182341078777249</v>
      </c>
      <c r="AX134" s="150">
        <f t="shared" si="64"/>
        <v>8.8194444444444426E-5</v>
      </c>
      <c r="AY134" s="150">
        <f t="shared" si="64"/>
        <v>8.2627314814814835E-5</v>
      </c>
      <c r="AZ134" s="150">
        <f t="shared" si="65"/>
        <v>8.1631944444444395E-5</v>
      </c>
      <c r="BA134" s="150">
        <f t="shared" si="66"/>
        <v>8.2199074074074162E-5</v>
      </c>
      <c r="BB134" s="150">
        <f t="shared" si="67"/>
        <v>8.1261574074073929E-5</v>
      </c>
      <c r="BC134" s="150">
        <f t="shared" si="68"/>
        <v>8.079861111111124E-5</v>
      </c>
      <c r="BD134" s="150">
        <f t="shared" si="69"/>
        <v>8.2442129629629684E-5</v>
      </c>
      <c r="BE134" s="150">
        <f t="shared" si="70"/>
        <v>8.0798611111111132E-5</v>
      </c>
      <c r="BF134" s="150">
        <f t="shared" si="71"/>
        <v>8.1076388888888778E-5</v>
      </c>
      <c r="BG134" s="150">
        <f t="shared" si="72"/>
        <v>8.0798611111111023E-5</v>
      </c>
      <c r="BH134" s="150">
        <f t="shared" si="73"/>
        <v>8.2754629629629671E-5</v>
      </c>
      <c r="BI134" s="150">
        <f t="shared" si="74"/>
        <v>8.1168981481481543E-5</v>
      </c>
      <c r="BJ134" s="150">
        <f t="shared" si="75"/>
        <v>8.1180555555555476E-5</v>
      </c>
      <c r="BK134" s="150">
        <f t="shared" si="76"/>
        <v>8.1018518518518679E-5</v>
      </c>
      <c r="BL134" s="150">
        <f t="shared" si="77"/>
        <v>8.0856481481481448E-5</v>
      </c>
      <c r="BM134" s="150">
        <f t="shared" si="78"/>
        <v>8.2175925925925646E-5</v>
      </c>
      <c r="BN134" s="150">
        <f t="shared" si="79"/>
        <v>8.0613425925926251E-5</v>
      </c>
      <c r="BO134" s="150">
        <f t="shared" si="80"/>
        <v>8.0729166666666666E-5</v>
      </c>
      <c r="BP134" s="150">
        <f t="shared" si="81"/>
        <v>8.2453703703703508E-5</v>
      </c>
      <c r="BQ134" s="150">
        <f t="shared" si="82"/>
        <v>7.9687499999999897E-5</v>
      </c>
      <c r="BR134" s="150">
        <f t="shared" si="83"/>
        <v>7.9328703703703853E-5</v>
      </c>
      <c r="BS134" s="150">
        <f t="shared" si="84"/>
        <v>7.927083333333332E-5</v>
      </c>
      <c r="BT134" s="150">
        <f t="shared" si="85"/>
        <v>8.119212962963006E-5</v>
      </c>
      <c r="BU134" s="150">
        <f t="shared" si="86"/>
        <v>8.1458333333332689E-5</v>
      </c>
      <c r="BV134" s="150">
        <f t="shared" si="87"/>
        <v>8.3333333333333696E-5</v>
      </c>
      <c r="BW134" s="150">
        <f t="shared" si="88"/>
        <v>8.1620370370370354E-5</v>
      </c>
      <c r="BX134" s="150">
        <f t="shared" si="89"/>
        <v>8.1620370370370354E-5</v>
      </c>
      <c r="BY134" s="150">
        <f t="shared" si="90"/>
        <v>8.1747685185185135E-5</v>
      </c>
      <c r="BZ134" s="150">
        <f t="shared" si="91"/>
        <v>8.137731481481494E-5</v>
      </c>
      <c r="CA134" s="150">
        <f t="shared" si="92"/>
        <v>8.1018518518518462E-5</v>
      </c>
      <c r="CB134" s="150">
        <f t="shared" si="93"/>
        <v>8.138888888888909E-5</v>
      </c>
    </row>
    <row r="135" spans="1:80">
      <c r="A135" s="4" t="s">
        <v>182</v>
      </c>
      <c r="B135" s="4">
        <v>2021</v>
      </c>
      <c r="C135" s="5">
        <v>44490</v>
      </c>
      <c r="D135" s="4" t="s">
        <v>20</v>
      </c>
      <c r="E135" s="4" t="s">
        <v>64</v>
      </c>
      <c r="F135" s="4" t="s">
        <v>541</v>
      </c>
      <c r="G135" s="4" t="s">
        <v>689</v>
      </c>
      <c r="H135" s="4" t="s">
        <v>590</v>
      </c>
      <c r="I135" s="4" t="s">
        <v>501</v>
      </c>
      <c r="J135" s="4" t="s">
        <v>502</v>
      </c>
      <c r="K135" s="4"/>
      <c r="L135" s="4"/>
      <c r="M135" s="4"/>
      <c r="N135" s="4"/>
      <c r="O135" s="4">
        <v>1</v>
      </c>
      <c r="P135" s="4" t="s">
        <v>25</v>
      </c>
      <c r="Q135" s="150">
        <v>1.5069444444444443E-4</v>
      </c>
      <c r="R135" s="150">
        <v>2.3682870370370372E-4</v>
      </c>
      <c r="S135" s="150">
        <v>3.1724537037037035E-4</v>
      </c>
      <c r="T135" s="150">
        <v>3.9569444444444455E-4</v>
      </c>
      <c r="U135" s="150">
        <v>4.7543981481481488E-4</v>
      </c>
      <c r="V135" s="150">
        <v>5.5436342592592592E-4</v>
      </c>
      <c r="W135" s="150">
        <v>6.3406249999999997E-4</v>
      </c>
      <c r="X135" s="150">
        <v>7.1358796296296307E-4</v>
      </c>
      <c r="Y135" s="150">
        <v>7.9471064814814812E-4</v>
      </c>
      <c r="Z135" s="150">
        <v>8.7421296296296292E-4</v>
      </c>
      <c r="AA135" s="150">
        <v>9.5369212962962975E-4</v>
      </c>
      <c r="AB135" s="150">
        <v>1.0325925925925925E-3</v>
      </c>
      <c r="AC135" s="150">
        <v>1.1131134259259258E-3</v>
      </c>
      <c r="AD135" s="150">
        <v>1.1916666666666666E-3</v>
      </c>
      <c r="AE135" s="150">
        <v>1.2706712962962962E-3</v>
      </c>
      <c r="AF135" s="150">
        <v>1.3496990740740741E-3</v>
      </c>
      <c r="AG135" s="150">
        <v>1.4292592592592592E-3</v>
      </c>
      <c r="AH135" s="150">
        <v>1.509849537037037E-3</v>
      </c>
      <c r="AI135" s="150">
        <v>1.5890856481481483E-3</v>
      </c>
      <c r="AJ135" s="150">
        <v>1.6674652777777779E-3</v>
      </c>
      <c r="AK135" s="150">
        <v>1.7462037037037038E-3</v>
      </c>
      <c r="AL135" s="150">
        <v>1.8266898148148148E-3</v>
      </c>
      <c r="AM135" s="150">
        <v>1.9063773148148147E-3</v>
      </c>
      <c r="AN135" s="150">
        <v>1.9874305555555552E-3</v>
      </c>
      <c r="AO135" s="150">
        <v>2.0670486111111111E-3</v>
      </c>
      <c r="AP135" s="150">
        <v>2.1466782407407407E-3</v>
      </c>
      <c r="AQ135" s="150">
        <v>2.2282523148148149E-3</v>
      </c>
      <c r="AR135" s="150">
        <v>2.3079050925925927E-3</v>
      </c>
      <c r="AS135" s="150">
        <v>2.3879398148148145E-3</v>
      </c>
      <c r="AT135" s="150">
        <v>2.4681712962962964E-3</v>
      </c>
      <c r="AU135" s="150">
        <v>2.5483333333333334E-3</v>
      </c>
      <c r="AV135" s="150">
        <v>2.6295370370370374E-3</v>
      </c>
      <c r="AW135" s="153">
        <f t="shared" si="63"/>
        <v>63.382513468784104</v>
      </c>
      <c r="AX135" s="150">
        <f t="shared" si="64"/>
        <v>8.6134259259259296E-5</v>
      </c>
      <c r="AY135" s="150">
        <f t="shared" si="64"/>
        <v>8.0416666666666625E-5</v>
      </c>
      <c r="AZ135" s="150">
        <f t="shared" si="65"/>
        <v>7.8449074074074207E-5</v>
      </c>
      <c r="BA135" s="150">
        <f t="shared" si="66"/>
        <v>7.9745370370370322E-5</v>
      </c>
      <c r="BB135" s="150">
        <f t="shared" si="67"/>
        <v>7.8923611111111046E-5</v>
      </c>
      <c r="BC135" s="150">
        <f t="shared" si="68"/>
        <v>7.9699074074074047E-5</v>
      </c>
      <c r="BD135" s="150">
        <f t="shared" si="69"/>
        <v>7.95254629629631E-5</v>
      </c>
      <c r="BE135" s="150">
        <f t="shared" si="70"/>
        <v>8.1122685185185052E-5</v>
      </c>
      <c r="BF135" s="150">
        <f t="shared" si="71"/>
        <v>7.95023148148148E-5</v>
      </c>
      <c r="BG135" s="150">
        <f t="shared" si="72"/>
        <v>7.9479166666666825E-5</v>
      </c>
      <c r="BH135" s="150">
        <f t="shared" si="73"/>
        <v>7.89004629629628E-5</v>
      </c>
      <c r="BI135" s="150">
        <f t="shared" si="74"/>
        <v>8.0520833333333269E-5</v>
      </c>
      <c r="BJ135" s="150">
        <f t="shared" si="75"/>
        <v>7.8553240740740797E-5</v>
      </c>
      <c r="BK135" s="150">
        <f t="shared" si="76"/>
        <v>7.9004629629629607E-5</v>
      </c>
      <c r="BL135" s="150">
        <f t="shared" si="77"/>
        <v>7.9027777777777907E-5</v>
      </c>
      <c r="BM135" s="150">
        <f t="shared" si="78"/>
        <v>7.9560185185185116E-5</v>
      </c>
      <c r="BN135" s="150">
        <f t="shared" si="79"/>
        <v>8.0590277777777735E-5</v>
      </c>
      <c r="BO135" s="150">
        <f t="shared" si="80"/>
        <v>7.9236111111111304E-5</v>
      </c>
      <c r="BP135" s="150">
        <f t="shared" si="81"/>
        <v>7.8379629629629632E-5</v>
      </c>
      <c r="BQ135" s="150">
        <f t="shared" si="82"/>
        <v>7.8738425925925894E-5</v>
      </c>
      <c r="BR135" s="150">
        <f t="shared" si="83"/>
        <v>8.0486111111111036E-5</v>
      </c>
      <c r="BS135" s="150">
        <f t="shared" si="84"/>
        <v>7.9687499999999897E-5</v>
      </c>
      <c r="BT135" s="150">
        <f t="shared" si="85"/>
        <v>8.1053240740740478E-5</v>
      </c>
      <c r="BU135" s="150">
        <f t="shared" si="86"/>
        <v>7.9618055555555865E-5</v>
      </c>
      <c r="BV135" s="150">
        <f t="shared" si="87"/>
        <v>7.9629629629629581E-5</v>
      </c>
      <c r="BW135" s="150">
        <f t="shared" si="88"/>
        <v>8.1574074074074188E-5</v>
      </c>
      <c r="BX135" s="150">
        <f t="shared" si="89"/>
        <v>7.9652777777777881E-5</v>
      </c>
      <c r="BY135" s="150">
        <f t="shared" si="90"/>
        <v>8.0034722222221792E-5</v>
      </c>
      <c r="BZ135" s="150">
        <f t="shared" si="91"/>
        <v>8.0231481481481907E-5</v>
      </c>
      <c r="CA135" s="150">
        <f t="shared" si="92"/>
        <v>8.0162037037037007E-5</v>
      </c>
      <c r="CB135" s="150">
        <f t="shared" si="93"/>
        <v>8.1203703703703993E-5</v>
      </c>
    </row>
    <row r="136" spans="1:80">
      <c r="A136" s="4" t="s">
        <v>182</v>
      </c>
      <c r="B136" s="4">
        <v>2021</v>
      </c>
      <c r="C136" s="5">
        <v>44490</v>
      </c>
      <c r="D136" s="4" t="s">
        <v>20</v>
      </c>
      <c r="E136" s="4" t="s">
        <v>64</v>
      </c>
      <c r="F136" s="4" t="s">
        <v>541</v>
      </c>
      <c r="G136" s="4" t="s">
        <v>486</v>
      </c>
      <c r="H136" s="4" t="s">
        <v>80</v>
      </c>
      <c r="I136" s="4" t="s">
        <v>654</v>
      </c>
      <c r="J136" s="4" t="s">
        <v>585</v>
      </c>
      <c r="K136" s="4"/>
      <c r="L136" s="4"/>
      <c r="M136" s="4"/>
      <c r="N136" s="4"/>
      <c r="O136" s="4">
        <v>2</v>
      </c>
      <c r="P136" s="4" t="s">
        <v>27</v>
      </c>
      <c r="Q136" s="150">
        <v>1.5313657407407406E-4</v>
      </c>
      <c r="R136" s="150">
        <v>2.4098379629629632E-4</v>
      </c>
      <c r="S136" s="150">
        <v>3.2174768518518517E-4</v>
      </c>
      <c r="T136" s="150">
        <v>4.0020833333333336E-4</v>
      </c>
      <c r="U136" s="150">
        <v>4.7895833333333335E-4</v>
      </c>
      <c r="V136" s="150">
        <v>5.5716435185185187E-4</v>
      </c>
      <c r="W136" s="150">
        <v>6.3608796296296297E-4</v>
      </c>
      <c r="X136" s="150">
        <v>7.1462962962962962E-4</v>
      </c>
      <c r="Y136" s="150">
        <v>7.9430555555555548E-4</v>
      </c>
      <c r="Z136" s="150">
        <v>8.7309027777777775E-4</v>
      </c>
      <c r="AA136" s="150">
        <v>9.5200231481481492E-4</v>
      </c>
      <c r="AB136" s="150">
        <v>1.0305555555555556E-3</v>
      </c>
      <c r="AC136" s="150">
        <v>1.1110300925925925E-3</v>
      </c>
      <c r="AD136" s="150">
        <v>1.1901736111111112E-3</v>
      </c>
      <c r="AE136" s="150">
        <v>1.2694675925925927E-3</v>
      </c>
      <c r="AF136" s="150">
        <v>1.3507754629629631E-3</v>
      </c>
      <c r="AG136" s="150">
        <v>1.4300231481481481E-3</v>
      </c>
      <c r="AH136" s="150">
        <v>1.5093055555555556E-3</v>
      </c>
      <c r="AI136" s="150">
        <v>1.5882060185185185E-3</v>
      </c>
      <c r="AJ136" s="150">
        <v>1.6690162037037036E-3</v>
      </c>
      <c r="AK136" s="150">
        <v>1.7491550925925927E-3</v>
      </c>
      <c r="AL136" s="150">
        <v>1.8293750000000001E-3</v>
      </c>
      <c r="AM136" s="150">
        <v>1.9100231481481483E-3</v>
      </c>
      <c r="AN136" s="150">
        <v>1.9924768518518516E-3</v>
      </c>
      <c r="AO136" s="150">
        <v>2.0721759259259257E-3</v>
      </c>
      <c r="AP136" s="150">
        <v>2.1512384259259258E-3</v>
      </c>
      <c r="AQ136" s="150">
        <v>2.2304976851851852E-3</v>
      </c>
      <c r="AR136" s="150">
        <v>2.309537037037037E-3</v>
      </c>
      <c r="AS136" s="150">
        <v>2.3912500000000001E-3</v>
      </c>
      <c r="AT136" s="150">
        <v>2.4811689814814813E-3</v>
      </c>
      <c r="AU136" s="150">
        <v>2.5648495370370369E-3</v>
      </c>
      <c r="AV136" s="150">
        <v>2.6524074074074071E-3</v>
      </c>
      <c r="AW136" s="153">
        <f t="shared" si="63"/>
        <v>62.835998045102286</v>
      </c>
      <c r="AX136" s="150">
        <f t="shared" si="64"/>
        <v>8.784722222222226E-5</v>
      </c>
      <c r="AY136" s="150">
        <f t="shared" si="64"/>
        <v>8.0763888888888845E-5</v>
      </c>
      <c r="AZ136" s="150">
        <f t="shared" si="65"/>
        <v>7.8460648148148194E-5</v>
      </c>
      <c r="BA136" s="150">
        <f t="shared" si="66"/>
        <v>7.874999999999999E-5</v>
      </c>
      <c r="BB136" s="150">
        <f t="shared" si="67"/>
        <v>7.8206018518518522E-5</v>
      </c>
      <c r="BC136" s="150">
        <f t="shared" si="68"/>
        <v>7.89236111111111E-5</v>
      </c>
      <c r="BD136" s="150">
        <f t="shared" si="69"/>
        <v>7.8541666666666647E-5</v>
      </c>
      <c r="BE136" s="150">
        <f t="shared" si="70"/>
        <v>7.9675925925925856E-5</v>
      </c>
      <c r="BF136" s="150">
        <f t="shared" si="71"/>
        <v>7.8784722222222277E-5</v>
      </c>
      <c r="BG136" s="150">
        <f t="shared" si="72"/>
        <v>7.8912037037037167E-5</v>
      </c>
      <c r="BH136" s="150">
        <f t="shared" si="73"/>
        <v>7.8553240740740688E-5</v>
      </c>
      <c r="BI136" s="150">
        <f t="shared" si="74"/>
        <v>8.0474537037036886E-5</v>
      </c>
      <c r="BJ136" s="150">
        <f t="shared" si="75"/>
        <v>7.9143518518518755E-5</v>
      </c>
      <c r="BK136" s="150">
        <f t="shared" si="76"/>
        <v>7.9293981481481403E-5</v>
      </c>
      <c r="BL136" s="150">
        <f t="shared" si="77"/>
        <v>8.1307870370370475E-5</v>
      </c>
      <c r="BM136" s="150">
        <f t="shared" si="78"/>
        <v>7.924768518518502E-5</v>
      </c>
      <c r="BN136" s="150">
        <f t="shared" si="79"/>
        <v>7.928240740740747E-5</v>
      </c>
      <c r="BO136" s="150">
        <f t="shared" si="80"/>
        <v>7.8900462962962908E-5</v>
      </c>
      <c r="BP136" s="150">
        <f t="shared" si="81"/>
        <v>8.0810185185185065E-5</v>
      </c>
      <c r="BQ136" s="150">
        <f t="shared" si="82"/>
        <v>8.0138888888889141E-5</v>
      </c>
      <c r="BR136" s="150">
        <f t="shared" si="83"/>
        <v>8.0219907407407323E-5</v>
      </c>
      <c r="BS136" s="150">
        <f t="shared" si="84"/>
        <v>8.0648148148148267E-5</v>
      </c>
      <c r="BT136" s="150">
        <f t="shared" si="85"/>
        <v>8.2453703703703292E-5</v>
      </c>
      <c r="BU136" s="150">
        <f t="shared" si="86"/>
        <v>7.9699074074074047E-5</v>
      </c>
      <c r="BV136" s="150">
        <f t="shared" si="87"/>
        <v>7.906250000000014E-5</v>
      </c>
      <c r="BW136" s="150">
        <f t="shared" si="88"/>
        <v>7.9259259259259387E-5</v>
      </c>
      <c r="BX136" s="150">
        <f t="shared" si="89"/>
        <v>7.903935185185184E-5</v>
      </c>
      <c r="BY136" s="150">
        <f t="shared" si="90"/>
        <v>8.1712962962963119E-5</v>
      </c>
      <c r="BZ136" s="150">
        <f t="shared" si="91"/>
        <v>8.9918981481481187E-5</v>
      </c>
      <c r="CA136" s="150">
        <f t="shared" si="92"/>
        <v>8.3680555555555591E-5</v>
      </c>
      <c r="CB136" s="150">
        <f t="shared" si="93"/>
        <v>8.755787037037022E-5</v>
      </c>
    </row>
    <row r="137" spans="1:80">
      <c r="A137" s="4" t="s">
        <v>182</v>
      </c>
      <c r="B137" s="4">
        <v>2021</v>
      </c>
      <c r="C137" s="5">
        <v>44490</v>
      </c>
      <c r="D137" s="4" t="s">
        <v>20</v>
      </c>
      <c r="E137" s="4" t="s">
        <v>64</v>
      </c>
      <c r="F137" s="4" t="s">
        <v>542</v>
      </c>
      <c r="G137" s="4" t="s">
        <v>586</v>
      </c>
      <c r="H137" s="4" t="s">
        <v>475</v>
      </c>
      <c r="I137" s="4" t="s">
        <v>780</v>
      </c>
      <c r="J137" s="4" t="s">
        <v>587</v>
      </c>
      <c r="K137" s="4"/>
      <c r="L137" s="4"/>
      <c r="M137" s="4"/>
      <c r="N137" s="4"/>
      <c r="O137" s="4">
        <v>3</v>
      </c>
      <c r="P137" s="4" t="s">
        <v>113</v>
      </c>
      <c r="Q137" s="150">
        <v>1.5273148148148147E-4</v>
      </c>
      <c r="R137" s="150">
        <v>2.4238425925925927E-4</v>
      </c>
      <c r="S137" s="150">
        <v>3.2590277777777777E-4</v>
      </c>
      <c r="T137" s="150">
        <v>4.0782407407407407E-4</v>
      </c>
      <c r="U137" s="150">
        <v>4.8974537037037042E-4</v>
      </c>
      <c r="V137" s="150">
        <v>5.7030092592592592E-4</v>
      </c>
      <c r="W137" s="150">
        <v>6.5055555555555559E-4</v>
      </c>
      <c r="X137" s="150">
        <v>7.3026620370370378E-4</v>
      </c>
      <c r="Y137" s="150">
        <v>8.1215277777777785E-4</v>
      </c>
      <c r="Z137" s="150">
        <v>8.9234953703703709E-4</v>
      </c>
      <c r="AA137" s="150">
        <v>9.7350694444444448E-4</v>
      </c>
      <c r="AB137" s="150">
        <v>1.0559375E-3</v>
      </c>
      <c r="AC137" s="150">
        <v>1.1373958333333334E-3</v>
      </c>
      <c r="AD137" s="150">
        <v>1.2188078703703703E-3</v>
      </c>
      <c r="AE137" s="150">
        <v>1.300324074074074E-3</v>
      </c>
      <c r="AF137" s="150">
        <v>1.3825115740740742E-3</v>
      </c>
      <c r="AG137" s="150">
        <v>1.4628240740740739E-3</v>
      </c>
      <c r="AH137" s="150">
        <v>1.5431597222222225E-3</v>
      </c>
      <c r="AI137" s="150">
        <v>1.6252777777777776E-3</v>
      </c>
      <c r="AJ137" s="150">
        <v>1.7050694444444446E-3</v>
      </c>
      <c r="AK137" s="150">
        <v>1.7847222222222225E-3</v>
      </c>
      <c r="AL137" s="150">
        <v>1.8664583333333335E-3</v>
      </c>
      <c r="AM137" s="150">
        <v>1.9481944444444445E-3</v>
      </c>
      <c r="AN137" s="150">
        <v>2.0318749999999998E-3</v>
      </c>
      <c r="AO137" s="150">
        <v>2.113055555555556E-3</v>
      </c>
      <c r="AP137" s="150">
        <v>2.1938773148148147E-3</v>
      </c>
      <c r="AQ137" s="150">
        <v>2.2743171296296296E-3</v>
      </c>
      <c r="AR137" s="150">
        <v>2.3546412037037038E-3</v>
      </c>
      <c r="AS137" s="150">
        <v>2.4350000000000001E-3</v>
      </c>
      <c r="AT137" s="150">
        <v>2.5152893518518519E-3</v>
      </c>
      <c r="AU137" s="150">
        <v>2.5955671296296295E-3</v>
      </c>
      <c r="AV137" s="150">
        <v>2.6759837962962961E-3</v>
      </c>
      <c r="AW137" s="153">
        <f t="shared" si="63"/>
        <v>62.28239008671958</v>
      </c>
      <c r="AX137" s="150">
        <f t="shared" si="64"/>
        <v>8.9652777777777799E-5</v>
      </c>
      <c r="AY137" s="150">
        <f t="shared" si="64"/>
        <v>8.3518518518518496E-5</v>
      </c>
      <c r="AZ137" s="150">
        <f t="shared" si="65"/>
        <v>8.1921296296296299E-5</v>
      </c>
      <c r="BA137" s="150">
        <f t="shared" si="66"/>
        <v>8.1921296296296354E-5</v>
      </c>
      <c r="BB137" s="150">
        <f t="shared" si="67"/>
        <v>8.0555555555555502E-5</v>
      </c>
      <c r="BC137" s="150">
        <f t="shared" si="68"/>
        <v>8.0254629629629664E-5</v>
      </c>
      <c r="BD137" s="150">
        <f t="shared" si="69"/>
        <v>7.9710648148148197E-5</v>
      </c>
      <c r="BE137" s="150">
        <f t="shared" si="70"/>
        <v>8.1886574074074066E-5</v>
      </c>
      <c r="BF137" s="150">
        <f t="shared" si="71"/>
        <v>8.019675925925924E-5</v>
      </c>
      <c r="BG137" s="150">
        <f t="shared" si="72"/>
        <v>8.1157407407407393E-5</v>
      </c>
      <c r="BH137" s="150">
        <f t="shared" si="73"/>
        <v>8.2430555555555534E-5</v>
      </c>
      <c r="BI137" s="150">
        <f t="shared" si="74"/>
        <v>8.1458333333333339E-5</v>
      </c>
      <c r="BJ137" s="150">
        <f t="shared" si="75"/>
        <v>8.1412037037036956E-5</v>
      </c>
      <c r="BK137" s="150">
        <f t="shared" si="76"/>
        <v>8.1516203703703655E-5</v>
      </c>
      <c r="BL137" s="150">
        <f t="shared" si="77"/>
        <v>8.2187500000000229E-5</v>
      </c>
      <c r="BM137" s="150">
        <f t="shared" si="78"/>
        <v>8.0312499999999655E-5</v>
      </c>
      <c r="BN137" s="150">
        <f t="shared" si="79"/>
        <v>8.0335648148148605E-5</v>
      </c>
      <c r="BO137" s="150">
        <f t="shared" si="80"/>
        <v>8.2118055555555113E-5</v>
      </c>
      <c r="BP137" s="150">
        <f t="shared" si="81"/>
        <v>7.979166666666703E-5</v>
      </c>
      <c r="BQ137" s="150">
        <f t="shared" si="82"/>
        <v>7.9652777777777881E-5</v>
      </c>
      <c r="BR137" s="150">
        <f t="shared" si="83"/>
        <v>8.1736111111110985E-5</v>
      </c>
      <c r="BS137" s="150">
        <f t="shared" si="84"/>
        <v>8.1736111111110985E-5</v>
      </c>
      <c r="BT137" s="150">
        <f t="shared" si="85"/>
        <v>8.3680555555555374E-5</v>
      </c>
      <c r="BU137" s="150">
        <f t="shared" si="86"/>
        <v>8.1180555555556127E-5</v>
      </c>
      <c r="BV137" s="150">
        <f t="shared" si="87"/>
        <v>8.0821759259258781E-5</v>
      </c>
      <c r="BW137" s="150">
        <f t="shared" si="88"/>
        <v>8.043981481481487E-5</v>
      </c>
      <c r="BX137" s="150">
        <f t="shared" si="89"/>
        <v>8.0324074074074239E-5</v>
      </c>
      <c r="BY137" s="150">
        <f t="shared" si="90"/>
        <v>8.0358796296296255E-5</v>
      </c>
      <c r="BZ137" s="150">
        <f t="shared" si="91"/>
        <v>8.0289351851851789E-5</v>
      </c>
      <c r="CA137" s="150">
        <f t="shared" si="92"/>
        <v>8.0277777777777639E-5</v>
      </c>
      <c r="CB137" s="150">
        <f t="shared" si="93"/>
        <v>8.041666666666657E-5</v>
      </c>
    </row>
    <row r="138" spans="1:80">
      <c r="A138" s="4" t="s">
        <v>182</v>
      </c>
      <c r="B138" s="4">
        <v>2021</v>
      </c>
      <c r="C138" s="5">
        <v>44490</v>
      </c>
      <c r="D138" s="4" t="s">
        <v>20</v>
      </c>
      <c r="E138" s="4" t="s">
        <v>64</v>
      </c>
      <c r="F138" s="4" t="s">
        <v>542</v>
      </c>
      <c r="G138" s="4" t="s">
        <v>821</v>
      </c>
      <c r="H138" s="4" t="s">
        <v>483</v>
      </c>
      <c r="I138" s="4" t="s">
        <v>820</v>
      </c>
      <c r="J138" s="4" t="s">
        <v>645</v>
      </c>
      <c r="K138" s="4"/>
      <c r="L138" s="4"/>
      <c r="M138" s="4"/>
      <c r="N138" s="4"/>
      <c r="O138" s="4">
        <v>4</v>
      </c>
      <c r="P138" s="4" t="s">
        <v>484</v>
      </c>
      <c r="Q138" s="150">
        <v>1.5324074074074076E-4</v>
      </c>
      <c r="R138" s="150">
        <v>2.4365740740740739E-4</v>
      </c>
      <c r="S138" s="150">
        <v>3.2755787037037036E-4</v>
      </c>
      <c r="T138" s="150">
        <v>4.0881944444444445E-4</v>
      </c>
      <c r="U138" s="150">
        <v>4.8903935185185194E-4</v>
      </c>
      <c r="V138" s="150">
        <v>5.7072916666666665E-4</v>
      </c>
      <c r="W138" s="150">
        <v>6.505092592592592E-4</v>
      </c>
      <c r="X138" s="150">
        <v>7.3025462962962974E-4</v>
      </c>
      <c r="Y138" s="150">
        <v>8.1008101851851857E-4</v>
      </c>
      <c r="Z138" s="150">
        <v>8.9158564814814819E-4</v>
      </c>
      <c r="AA138" s="150">
        <v>9.7200231481481486E-4</v>
      </c>
      <c r="AB138" s="150">
        <v>1.0518402777777778E-3</v>
      </c>
      <c r="AC138" s="150">
        <v>1.1323495370370372E-3</v>
      </c>
      <c r="AD138" s="150">
        <v>1.2148148148148148E-3</v>
      </c>
      <c r="AE138" s="150">
        <v>1.2954629629629629E-3</v>
      </c>
      <c r="AF138" s="150">
        <v>1.376550925925926E-3</v>
      </c>
      <c r="AG138" s="150">
        <v>1.4565624999999997E-3</v>
      </c>
      <c r="AH138" s="150">
        <v>1.5384027777777776E-3</v>
      </c>
      <c r="AI138" s="150">
        <v>1.6198842592592593E-3</v>
      </c>
      <c r="AJ138" s="150">
        <v>1.7016666666666666E-3</v>
      </c>
      <c r="AK138" s="150">
        <v>1.7837731481481483E-3</v>
      </c>
      <c r="AL138" s="150">
        <v>1.868125E-3</v>
      </c>
      <c r="AM138" s="150">
        <v>1.9507870370370371E-3</v>
      </c>
      <c r="AN138" s="150">
        <v>2.0348379629629627E-3</v>
      </c>
      <c r="AO138" s="150">
        <v>2.1155902777777779E-3</v>
      </c>
      <c r="AP138" s="150">
        <v>2.1963194444444448E-3</v>
      </c>
      <c r="AQ138" s="150">
        <v>2.2763425925925924E-3</v>
      </c>
      <c r="AR138" s="150">
        <v>2.3573148148148151E-3</v>
      </c>
      <c r="AS138" s="150">
        <v>2.4415393518518519E-3</v>
      </c>
      <c r="AT138" s="150">
        <v>2.5263310185185185E-3</v>
      </c>
      <c r="AU138" s="150">
        <v>2.6120370370370373E-3</v>
      </c>
      <c r="AV138" s="150">
        <v>2.6988657407407408E-3</v>
      </c>
      <c r="AW138" s="153">
        <f t="shared" si="63"/>
        <v>61.754337813381817</v>
      </c>
      <c r="AX138" s="150">
        <f t="shared" si="64"/>
        <v>9.0416666666666624E-5</v>
      </c>
      <c r="AY138" s="150">
        <f t="shared" si="64"/>
        <v>8.3900462962962976E-5</v>
      </c>
      <c r="AZ138" s="150">
        <f t="shared" si="65"/>
        <v>8.1261574074074092E-5</v>
      </c>
      <c r="BA138" s="150">
        <f t="shared" si="66"/>
        <v>8.0219907407407486E-5</v>
      </c>
      <c r="BB138" s="150">
        <f t="shared" si="67"/>
        <v>8.1689814814814711E-5</v>
      </c>
      <c r="BC138" s="150">
        <f t="shared" si="68"/>
        <v>7.9780092592592554E-5</v>
      </c>
      <c r="BD138" s="150">
        <f t="shared" si="69"/>
        <v>7.9745370370370538E-5</v>
      </c>
      <c r="BE138" s="150">
        <f t="shared" si="70"/>
        <v>7.9826388888888829E-5</v>
      </c>
      <c r="BF138" s="150">
        <f t="shared" si="71"/>
        <v>8.1504629629629614E-5</v>
      </c>
      <c r="BG138" s="150">
        <f t="shared" si="72"/>
        <v>8.0416666666666679E-5</v>
      </c>
      <c r="BH138" s="150">
        <f t="shared" si="73"/>
        <v>7.9837962962962979E-5</v>
      </c>
      <c r="BI138" s="150">
        <f t="shared" si="74"/>
        <v>8.0509259259259336E-5</v>
      </c>
      <c r="BJ138" s="150">
        <f t="shared" si="75"/>
        <v>8.2465277777777658E-5</v>
      </c>
      <c r="BK138" s="150">
        <f t="shared" si="76"/>
        <v>8.064814814814805E-5</v>
      </c>
      <c r="BL138" s="150">
        <f t="shared" si="77"/>
        <v>8.1087962962963145E-5</v>
      </c>
      <c r="BM138" s="150">
        <f t="shared" si="78"/>
        <v>8.0011574074073709E-5</v>
      </c>
      <c r="BN138" s="150">
        <f t="shared" si="79"/>
        <v>8.1840277777777901E-5</v>
      </c>
      <c r="BO138" s="150">
        <f t="shared" si="80"/>
        <v>8.1481481481481639E-5</v>
      </c>
      <c r="BP138" s="150">
        <f t="shared" si="81"/>
        <v>8.1782407407407368E-5</v>
      </c>
      <c r="BQ138" s="150">
        <f t="shared" si="82"/>
        <v>8.2106481481481614E-5</v>
      </c>
      <c r="BR138" s="150">
        <f t="shared" si="83"/>
        <v>8.4351851851851732E-5</v>
      </c>
      <c r="BS138" s="150">
        <f t="shared" si="84"/>
        <v>8.2662037037037122E-5</v>
      </c>
      <c r="BT138" s="150">
        <f t="shared" si="85"/>
        <v>8.4050925925925569E-5</v>
      </c>
      <c r="BU138" s="150">
        <f t="shared" si="86"/>
        <v>8.0752314814815183E-5</v>
      </c>
      <c r="BV138" s="150">
        <f t="shared" si="87"/>
        <v>8.0729166666666883E-5</v>
      </c>
      <c r="BW138" s="150">
        <f t="shared" si="88"/>
        <v>8.0023148148147642E-5</v>
      </c>
      <c r="BX138" s="150">
        <f t="shared" si="89"/>
        <v>8.097222222222273E-5</v>
      </c>
      <c r="BY138" s="150">
        <f t="shared" si="90"/>
        <v>8.4224537037036733E-5</v>
      </c>
      <c r="BZ138" s="150">
        <f t="shared" si="91"/>
        <v>8.4791666666666609E-5</v>
      </c>
      <c r="CA138" s="150">
        <f t="shared" si="92"/>
        <v>8.5706018518518813E-5</v>
      </c>
      <c r="CB138" s="150">
        <f t="shared" si="93"/>
        <v>8.6828703703703547E-5</v>
      </c>
    </row>
    <row r="139" spans="1:80">
      <c r="A139" s="1" t="s">
        <v>139</v>
      </c>
      <c r="B139" s="1">
        <v>2021</v>
      </c>
      <c r="C139" s="2">
        <v>44448</v>
      </c>
      <c r="D139" s="1" t="s">
        <v>66</v>
      </c>
      <c r="E139" s="1" t="s">
        <v>21</v>
      </c>
      <c r="F139" s="1" t="s">
        <v>21</v>
      </c>
      <c r="G139" s="1" t="s">
        <v>696</v>
      </c>
      <c r="H139" s="1" t="s">
        <v>739</v>
      </c>
      <c r="I139" s="1" t="s">
        <v>769</v>
      </c>
      <c r="J139" s="1" t="s">
        <v>518</v>
      </c>
      <c r="K139" s="1"/>
      <c r="L139" s="1"/>
      <c r="M139" s="1"/>
      <c r="N139" s="1"/>
      <c r="O139" s="1">
        <v>1</v>
      </c>
      <c r="P139" s="1" t="s">
        <v>33</v>
      </c>
      <c r="Q139" s="150">
        <v>1.6046296296296297E-4</v>
      </c>
      <c r="R139" s="150">
        <v>2.5276620370370367E-4</v>
      </c>
      <c r="S139" s="150">
        <v>3.3796296296296292E-4</v>
      </c>
      <c r="T139" s="150">
        <v>4.1961805555555562E-4</v>
      </c>
      <c r="U139" s="150">
        <v>5.0195601851851855E-4</v>
      </c>
      <c r="V139" s="150">
        <v>5.8351851851851848E-4</v>
      </c>
      <c r="W139" s="150">
        <v>6.6633101851851847E-4</v>
      </c>
      <c r="X139" s="150">
        <v>7.4956018518518514E-4</v>
      </c>
      <c r="Y139" s="150">
        <v>8.3439814814814824E-4</v>
      </c>
      <c r="Z139" s="150">
        <v>9.1800925925925936E-4</v>
      </c>
      <c r="AA139" s="150">
        <v>1.0019791666666666E-3</v>
      </c>
      <c r="AB139" s="150">
        <v>1.0853472222222221E-3</v>
      </c>
      <c r="AC139" s="150">
        <v>1.1710532407407407E-3</v>
      </c>
      <c r="AD139" s="150">
        <v>1.2559953703703704E-3</v>
      </c>
      <c r="AE139" s="150">
        <v>1.3407291666666665E-3</v>
      </c>
      <c r="AF139" s="150">
        <v>1.4244444444444445E-3</v>
      </c>
      <c r="AG139" s="150">
        <v>1.5096296296296296E-3</v>
      </c>
      <c r="AH139" s="150">
        <v>1.5925810185185186E-3</v>
      </c>
      <c r="AI139" s="150">
        <v>1.6754166666666664E-3</v>
      </c>
      <c r="AJ139" s="150">
        <v>1.7576504629629632E-3</v>
      </c>
      <c r="AK139" s="150">
        <v>1.8417824074074074E-3</v>
      </c>
      <c r="AL139" s="150">
        <v>1.9259490740740738E-3</v>
      </c>
      <c r="AM139" s="150">
        <v>2.010173611111111E-3</v>
      </c>
      <c r="AN139" s="150">
        <v>2.0941666666666665E-3</v>
      </c>
      <c r="AO139" s="150">
        <v>2.1788310185185183E-3</v>
      </c>
      <c r="AP139" s="150">
        <v>2.2662037037037039E-3</v>
      </c>
      <c r="AQ139" s="150">
        <v>2.3517361111111109E-3</v>
      </c>
      <c r="AR139" s="150">
        <v>2.4385995370370369E-3</v>
      </c>
      <c r="AS139" s="150">
        <v>2.5272222222222219E-3</v>
      </c>
      <c r="AT139" s="150">
        <v>2.6134722222222219E-3</v>
      </c>
      <c r="AU139" s="150">
        <v>2.6996759259259261E-3</v>
      </c>
      <c r="AV139" s="150">
        <v>2.786423611111111E-3</v>
      </c>
      <c r="AW139" s="153">
        <f t="shared" si="63"/>
        <v>59.81382945581877</v>
      </c>
      <c r="AX139" s="150">
        <f t="shared" si="64"/>
        <v>9.2303240740740697E-5</v>
      </c>
      <c r="AY139" s="150">
        <f t="shared" si="64"/>
        <v>8.5196759259259253E-5</v>
      </c>
      <c r="AZ139" s="150">
        <f t="shared" si="65"/>
        <v>8.1655092592592695E-5</v>
      </c>
      <c r="BA139" s="150">
        <f t="shared" si="66"/>
        <v>8.2337962962962931E-5</v>
      </c>
      <c r="BB139" s="150">
        <f t="shared" si="67"/>
        <v>8.1562499999999929E-5</v>
      </c>
      <c r="BC139" s="150">
        <f t="shared" si="68"/>
        <v>8.2812499999999987E-5</v>
      </c>
      <c r="BD139" s="150">
        <f t="shared" si="69"/>
        <v>8.3229166666666673E-5</v>
      </c>
      <c r="BE139" s="150">
        <f t="shared" si="70"/>
        <v>8.48379629629631E-5</v>
      </c>
      <c r="BF139" s="150">
        <f t="shared" si="71"/>
        <v>8.3611111111111126E-5</v>
      </c>
      <c r="BG139" s="150">
        <f t="shared" si="72"/>
        <v>8.3969907407407279E-5</v>
      </c>
      <c r="BH139" s="150">
        <f t="shared" si="73"/>
        <v>8.3368055555555496E-5</v>
      </c>
      <c r="BI139" s="150">
        <f t="shared" si="74"/>
        <v>8.5706018518518596E-5</v>
      </c>
      <c r="BJ139" s="150">
        <f t="shared" si="75"/>
        <v>8.494212962962969E-5</v>
      </c>
      <c r="BK139" s="150">
        <f t="shared" si="76"/>
        <v>8.4733796296296076E-5</v>
      </c>
      <c r="BL139" s="150">
        <f t="shared" si="77"/>
        <v>8.3715277777778041E-5</v>
      </c>
      <c r="BM139" s="150">
        <f t="shared" si="78"/>
        <v>8.5185185185185103E-5</v>
      </c>
      <c r="BN139" s="150">
        <f t="shared" si="79"/>
        <v>8.2951388888888918E-5</v>
      </c>
      <c r="BO139" s="150">
        <f t="shared" si="80"/>
        <v>8.2835648148147853E-5</v>
      </c>
      <c r="BP139" s="150">
        <f t="shared" si="81"/>
        <v>8.2233796296296829E-5</v>
      </c>
      <c r="BQ139" s="150">
        <f t="shared" si="82"/>
        <v>8.4131944444444185E-5</v>
      </c>
      <c r="BR139" s="150">
        <f t="shared" si="83"/>
        <v>8.4166666666666418E-5</v>
      </c>
      <c r="BS139" s="150">
        <f t="shared" si="84"/>
        <v>8.4224537037037167E-5</v>
      </c>
      <c r="BT139" s="150">
        <f t="shared" si="85"/>
        <v>8.399305555555547E-5</v>
      </c>
      <c r="BU139" s="150">
        <f t="shared" si="86"/>
        <v>8.4664351851851827E-5</v>
      </c>
      <c r="BV139" s="150">
        <f t="shared" si="87"/>
        <v>8.7372685185185556E-5</v>
      </c>
      <c r="BW139" s="150">
        <f t="shared" si="88"/>
        <v>8.5532407407406998E-5</v>
      </c>
      <c r="BX139" s="150">
        <f t="shared" si="89"/>
        <v>8.6863425925925997E-5</v>
      </c>
      <c r="BY139" s="150">
        <f t="shared" si="90"/>
        <v>8.8622685185185072E-5</v>
      </c>
      <c r="BZ139" s="150">
        <f t="shared" si="91"/>
        <v>8.6249999999999955E-5</v>
      </c>
      <c r="CA139" s="150">
        <f t="shared" si="92"/>
        <v>8.6203703703704223E-5</v>
      </c>
      <c r="CB139" s="150">
        <f t="shared" si="93"/>
        <v>8.6747685185184931E-5</v>
      </c>
    </row>
    <row r="140" spans="1:80">
      <c r="A140" s="23" t="s">
        <v>139</v>
      </c>
      <c r="B140" s="23">
        <v>2021</v>
      </c>
      <c r="C140" s="24">
        <v>44448</v>
      </c>
      <c r="D140" s="23" t="s">
        <v>66</v>
      </c>
      <c r="E140" s="23" t="s">
        <v>21</v>
      </c>
      <c r="F140" s="23" t="s">
        <v>21</v>
      </c>
      <c r="G140" s="23" t="s">
        <v>622</v>
      </c>
      <c r="H140" s="23" t="s">
        <v>815</v>
      </c>
      <c r="I140" s="23" t="s">
        <v>488</v>
      </c>
      <c r="J140" s="23" t="s">
        <v>711</v>
      </c>
      <c r="K140" s="23"/>
      <c r="L140" s="23"/>
      <c r="M140" s="23"/>
      <c r="N140" s="23"/>
      <c r="O140" s="23">
        <v>2</v>
      </c>
      <c r="P140" s="23" t="s">
        <v>44</v>
      </c>
      <c r="Q140" s="150">
        <v>1.6020833333333336E-4</v>
      </c>
      <c r="R140" s="150">
        <v>2.5407407407407404E-4</v>
      </c>
      <c r="S140" s="150">
        <v>3.4348379629629632E-4</v>
      </c>
      <c r="T140" s="150">
        <v>4.2996527777777776E-4</v>
      </c>
      <c r="U140" s="150">
        <v>5.1748842592592591E-4</v>
      </c>
      <c r="V140" s="150">
        <v>6.0281249999999994E-4</v>
      </c>
      <c r="W140" s="150">
        <v>6.8961805555555562E-4</v>
      </c>
      <c r="X140" s="150">
        <v>7.7474537037037041E-4</v>
      </c>
      <c r="Y140" s="150">
        <v>8.6329861111111112E-4</v>
      </c>
      <c r="Z140" s="150">
        <v>9.4872685185185175E-4</v>
      </c>
      <c r="AA140" s="150">
        <v>1.0351967592592594E-3</v>
      </c>
      <c r="AB140" s="150">
        <v>1.1209375E-3</v>
      </c>
      <c r="AC140" s="150">
        <v>1.2094097222222224E-3</v>
      </c>
      <c r="AD140" s="150">
        <v>1.2929166666666668E-3</v>
      </c>
      <c r="AE140" s="150">
        <v>1.3758333333333333E-3</v>
      </c>
      <c r="AF140" s="150">
        <v>1.4579282407407405E-3</v>
      </c>
      <c r="AG140" s="150">
        <v>1.5410648148148148E-3</v>
      </c>
      <c r="AH140" s="150">
        <v>1.6232986111111112E-3</v>
      </c>
      <c r="AI140" s="150">
        <v>1.7067824074074075E-3</v>
      </c>
      <c r="AJ140" s="150">
        <v>1.7910763888888891E-3</v>
      </c>
      <c r="AK140" s="150">
        <v>1.8756481481481482E-3</v>
      </c>
      <c r="AL140" s="150">
        <v>1.9623958333333334E-3</v>
      </c>
      <c r="AM140" s="150">
        <v>2.0471064814814818E-3</v>
      </c>
      <c r="AN140" s="150">
        <v>2.1315624999999998E-3</v>
      </c>
      <c r="AO140" s="150">
        <v>2.216898148148148E-3</v>
      </c>
      <c r="AP140" s="150">
        <v>2.3023495370370368E-3</v>
      </c>
      <c r="AQ140" s="150">
        <v>2.3849305555555555E-3</v>
      </c>
      <c r="AR140" s="150">
        <v>2.4654745370370369E-3</v>
      </c>
      <c r="AS140" s="150">
        <v>2.5465856481481481E-3</v>
      </c>
      <c r="AT140" s="150">
        <v>2.6292476851851854E-3</v>
      </c>
      <c r="AU140" s="150">
        <v>2.7142476851851854E-3</v>
      </c>
      <c r="AV140" s="150">
        <v>2.8013657407407401E-3</v>
      </c>
      <c r="AW140" s="153">
        <f t="shared" si="63"/>
        <v>59.494790074285866</v>
      </c>
      <c r="AX140" s="150">
        <f t="shared" si="64"/>
        <v>9.3865740740740688E-5</v>
      </c>
      <c r="AY140" s="150">
        <f t="shared" si="64"/>
        <v>8.9409722222222278E-5</v>
      </c>
      <c r="AZ140" s="150">
        <f t="shared" si="65"/>
        <v>8.6481481481481435E-5</v>
      </c>
      <c r="BA140" s="150">
        <f t="shared" si="66"/>
        <v>8.752314814814815E-5</v>
      </c>
      <c r="BB140" s="150">
        <f t="shared" si="67"/>
        <v>8.5324074074074035E-5</v>
      </c>
      <c r="BC140" s="150">
        <f t="shared" si="68"/>
        <v>8.6805555555555681E-5</v>
      </c>
      <c r="BD140" s="150">
        <f t="shared" si="69"/>
        <v>8.5127314814814788E-5</v>
      </c>
      <c r="BE140" s="150">
        <f t="shared" si="70"/>
        <v>8.8553240740740715E-5</v>
      </c>
      <c r="BF140" s="150">
        <f t="shared" si="71"/>
        <v>8.5428240740740625E-5</v>
      </c>
      <c r="BG140" s="150">
        <f t="shared" si="72"/>
        <v>8.6469907407407611E-5</v>
      </c>
      <c r="BH140" s="150">
        <f t="shared" si="73"/>
        <v>8.5740740740740612E-5</v>
      </c>
      <c r="BI140" s="150">
        <f t="shared" si="74"/>
        <v>8.8472222222222424E-5</v>
      </c>
      <c r="BJ140" s="150">
        <f t="shared" si="75"/>
        <v>8.3506944444444427E-5</v>
      </c>
      <c r="BK140" s="150">
        <f t="shared" si="76"/>
        <v>8.2916666666666469E-5</v>
      </c>
      <c r="BL140" s="150">
        <f t="shared" si="77"/>
        <v>8.2094907407407247E-5</v>
      </c>
      <c r="BM140" s="150">
        <f t="shared" si="78"/>
        <v>8.3136574074074232E-5</v>
      </c>
      <c r="BN140" s="150">
        <f t="shared" si="79"/>
        <v>8.2233796296296395E-5</v>
      </c>
      <c r="BO140" s="150">
        <f t="shared" si="80"/>
        <v>8.3483796296296344E-5</v>
      </c>
      <c r="BP140" s="150">
        <f t="shared" si="81"/>
        <v>8.4293981481481633E-5</v>
      </c>
      <c r="BQ140" s="150">
        <f t="shared" si="82"/>
        <v>8.4571759259259062E-5</v>
      </c>
      <c r="BR140" s="150">
        <f t="shared" si="83"/>
        <v>8.6747685185185148E-5</v>
      </c>
      <c r="BS140" s="150">
        <f t="shared" si="84"/>
        <v>8.4710648148148427E-5</v>
      </c>
      <c r="BT140" s="150">
        <f t="shared" si="85"/>
        <v>8.4456018518517997E-5</v>
      </c>
      <c r="BU140" s="150">
        <f t="shared" si="86"/>
        <v>8.5335648148148185E-5</v>
      </c>
      <c r="BV140" s="150">
        <f t="shared" si="87"/>
        <v>8.5451388888888816E-5</v>
      </c>
      <c r="BW140" s="150">
        <f t="shared" si="88"/>
        <v>8.2581018518518724E-5</v>
      </c>
      <c r="BX140" s="150">
        <f t="shared" si="89"/>
        <v>8.0543981481481352E-5</v>
      </c>
      <c r="BY140" s="150">
        <f t="shared" si="90"/>
        <v>8.1111111111111227E-5</v>
      </c>
      <c r="BZ140" s="150">
        <f t="shared" si="91"/>
        <v>8.2662037037037339E-5</v>
      </c>
      <c r="CA140" s="150">
        <f t="shared" si="92"/>
        <v>8.5000000000000006E-5</v>
      </c>
      <c r="CB140" s="150">
        <f t="shared" si="93"/>
        <v>8.7118055555554692E-5</v>
      </c>
    </row>
    <row r="141" spans="1:80">
      <c r="A141" s="1" t="s">
        <v>139</v>
      </c>
      <c r="B141" s="1">
        <v>2021</v>
      </c>
      <c r="C141" s="2">
        <v>44448</v>
      </c>
      <c r="D141" s="1" t="s">
        <v>66</v>
      </c>
      <c r="E141" s="1" t="s">
        <v>21</v>
      </c>
      <c r="F141" s="1" t="s">
        <v>21</v>
      </c>
      <c r="G141" s="1" t="s">
        <v>837</v>
      </c>
      <c r="H141" s="1" t="s">
        <v>835</v>
      </c>
      <c r="I141" s="1" t="s">
        <v>897</v>
      </c>
      <c r="J141" s="1" t="s">
        <v>836</v>
      </c>
      <c r="K141" s="1"/>
      <c r="L141" s="1"/>
      <c r="M141" s="1"/>
      <c r="N141" s="1"/>
      <c r="O141" s="1">
        <v>3</v>
      </c>
      <c r="P141" s="1" t="s">
        <v>56</v>
      </c>
      <c r="Q141" s="150">
        <v>1.6365740740740739E-4</v>
      </c>
      <c r="R141" s="150">
        <v>2.5640046296296294E-4</v>
      </c>
      <c r="S141" s="150">
        <v>3.4664351851851848E-4</v>
      </c>
      <c r="T141" s="150">
        <v>4.316203703703704E-4</v>
      </c>
      <c r="U141" s="150">
        <v>5.1857638888888884E-4</v>
      </c>
      <c r="V141" s="150">
        <v>6.0422453703703701E-4</v>
      </c>
      <c r="W141" s="150">
        <v>6.9246527777777785E-4</v>
      </c>
      <c r="X141" s="150">
        <v>7.7976851851851851E-4</v>
      </c>
      <c r="Y141" s="150">
        <v>8.6874999999999984E-4</v>
      </c>
      <c r="Z141" s="150">
        <v>9.5561342592592584E-4</v>
      </c>
      <c r="AA141" s="150">
        <v>1.0447685185185184E-3</v>
      </c>
      <c r="AB141" s="150">
        <v>1.1305208333333334E-3</v>
      </c>
      <c r="AC141" s="150">
        <v>1.2175231481481483E-3</v>
      </c>
      <c r="AD141" s="150">
        <v>1.3034143518518518E-3</v>
      </c>
      <c r="AE141" s="150">
        <v>1.3929513888888889E-3</v>
      </c>
      <c r="AF141" s="150">
        <v>1.4806134259259258E-3</v>
      </c>
      <c r="AG141" s="150">
        <v>1.5716666666666665E-3</v>
      </c>
      <c r="AH141" s="150">
        <v>1.6593518518518517E-3</v>
      </c>
      <c r="AI141" s="150">
        <v>1.7500115740740742E-3</v>
      </c>
      <c r="AJ141" s="150">
        <v>1.8360532407407407E-3</v>
      </c>
      <c r="AK141" s="150">
        <v>1.9244560185185187E-3</v>
      </c>
      <c r="AL141" s="150">
        <v>2.0103819444444444E-3</v>
      </c>
      <c r="AM141" s="150">
        <v>2.1005208333333331E-3</v>
      </c>
      <c r="AN141" s="150">
        <v>2.1909259259259256E-3</v>
      </c>
      <c r="AO141" s="150">
        <v>2.2854976851851851E-3</v>
      </c>
      <c r="AP141" s="150">
        <v>2.3760648148148148E-3</v>
      </c>
      <c r="AQ141" s="150">
        <v>2.4690740740740741E-3</v>
      </c>
      <c r="AR141" s="150">
        <v>2.5582407407407407E-3</v>
      </c>
      <c r="AS141" s="150">
        <v>2.649421296296296E-3</v>
      </c>
      <c r="AT141" s="150">
        <v>2.7382060185185187E-3</v>
      </c>
      <c r="AU141" s="150">
        <v>2.8267476851851852E-3</v>
      </c>
      <c r="AV141" s="150">
        <v>2.9164004629629627E-3</v>
      </c>
      <c r="AW141" s="153">
        <f t="shared" si="63"/>
        <v>57.148073038412242</v>
      </c>
      <c r="AX141" s="150">
        <f t="shared" si="64"/>
        <v>9.2743055555555547E-5</v>
      </c>
      <c r="AY141" s="150">
        <f t="shared" si="64"/>
        <v>9.0243055555555541E-5</v>
      </c>
      <c r="AZ141" s="150">
        <f t="shared" si="65"/>
        <v>8.4976851851851923E-5</v>
      </c>
      <c r="BA141" s="150">
        <f t="shared" si="66"/>
        <v>8.6956018518518437E-5</v>
      </c>
      <c r="BB141" s="150">
        <f t="shared" si="67"/>
        <v>8.5648148148148172E-5</v>
      </c>
      <c r="BC141" s="150">
        <f t="shared" si="68"/>
        <v>8.8240740740740836E-5</v>
      </c>
      <c r="BD141" s="150">
        <f t="shared" si="69"/>
        <v>8.7303240740740657E-5</v>
      </c>
      <c r="BE141" s="150">
        <f t="shared" si="70"/>
        <v>8.8981481481481333E-5</v>
      </c>
      <c r="BF141" s="150">
        <f t="shared" si="71"/>
        <v>8.6863425925925997E-5</v>
      </c>
      <c r="BG141" s="150">
        <f t="shared" si="72"/>
        <v>8.9155092592592606E-5</v>
      </c>
      <c r="BH141" s="150">
        <f t="shared" si="73"/>
        <v>8.5752314814814979E-5</v>
      </c>
      <c r="BI141" s="150">
        <f t="shared" si="74"/>
        <v>8.7002314814814928E-5</v>
      </c>
      <c r="BJ141" s="150">
        <f t="shared" si="75"/>
        <v>8.5891203703703477E-5</v>
      </c>
      <c r="BK141" s="150">
        <f t="shared" si="76"/>
        <v>8.9537037037037059E-5</v>
      </c>
      <c r="BL141" s="150">
        <f t="shared" si="77"/>
        <v>8.7662037037036919E-5</v>
      </c>
      <c r="BM141" s="150">
        <f t="shared" si="78"/>
        <v>9.1053240740740721E-5</v>
      </c>
      <c r="BN141" s="150">
        <f t="shared" si="79"/>
        <v>8.7685185185185218E-5</v>
      </c>
      <c r="BO141" s="150">
        <f t="shared" si="80"/>
        <v>9.0659722222222443E-5</v>
      </c>
      <c r="BP141" s="150">
        <f t="shared" si="81"/>
        <v>8.6041666666666558E-5</v>
      </c>
      <c r="BQ141" s="150">
        <f t="shared" si="82"/>
        <v>8.8402777777777958E-5</v>
      </c>
      <c r="BR141" s="150">
        <f t="shared" si="83"/>
        <v>8.592592592592571E-5</v>
      </c>
      <c r="BS141" s="150">
        <f t="shared" si="84"/>
        <v>9.0138888888888734E-5</v>
      </c>
      <c r="BT141" s="150">
        <f t="shared" si="85"/>
        <v>9.0405092592592447E-5</v>
      </c>
      <c r="BU141" s="150">
        <f t="shared" si="86"/>
        <v>9.4571759259259522E-5</v>
      </c>
      <c r="BV141" s="150">
        <f t="shared" si="87"/>
        <v>9.0567129629629678E-5</v>
      </c>
      <c r="BW141" s="150">
        <f t="shared" si="88"/>
        <v>9.300925925925926E-5</v>
      </c>
      <c r="BX141" s="150">
        <f t="shared" si="89"/>
        <v>8.9166666666666648E-5</v>
      </c>
      <c r="BY141" s="150">
        <f t="shared" si="90"/>
        <v>9.1180555555555286E-5</v>
      </c>
      <c r="BZ141" s="150">
        <f t="shared" si="91"/>
        <v>8.8784722222222737E-5</v>
      </c>
      <c r="CA141" s="150">
        <f t="shared" si="92"/>
        <v>8.8541666666666456E-5</v>
      </c>
      <c r="CB141" s="150">
        <f t="shared" si="93"/>
        <v>8.9652777777777474E-5</v>
      </c>
    </row>
    <row r="142" spans="1:80">
      <c r="A142" s="1" t="s">
        <v>139</v>
      </c>
      <c r="B142" s="1">
        <v>2021</v>
      </c>
      <c r="C142" s="2">
        <v>44448</v>
      </c>
      <c r="D142" s="1" t="s">
        <v>66</v>
      </c>
      <c r="E142" s="1" t="s">
        <v>21</v>
      </c>
      <c r="F142" s="1" t="s">
        <v>21</v>
      </c>
      <c r="G142" s="1" t="s">
        <v>892</v>
      </c>
      <c r="H142" s="1" t="s">
        <v>1265</v>
      </c>
      <c r="I142" s="1" t="s">
        <v>1266</v>
      </c>
      <c r="J142" s="1" t="s">
        <v>896</v>
      </c>
      <c r="K142" s="1"/>
      <c r="L142" s="1"/>
      <c r="M142" s="1"/>
      <c r="N142" s="1"/>
      <c r="O142" s="1">
        <v>4</v>
      </c>
      <c r="P142" s="1" t="s">
        <v>52</v>
      </c>
      <c r="Q142" s="150">
        <v>1.5855324074074074E-4</v>
      </c>
      <c r="R142" s="150">
        <v>2.4693287037037039E-4</v>
      </c>
      <c r="S142" s="150">
        <v>3.3126157407407404E-4</v>
      </c>
      <c r="T142" s="150">
        <v>4.1564814814814812E-4</v>
      </c>
      <c r="U142" s="150">
        <v>4.9888888888888888E-4</v>
      </c>
      <c r="V142" s="150">
        <v>5.833101851851853E-4</v>
      </c>
      <c r="W142" s="150">
        <v>6.6993055555555556E-4</v>
      </c>
      <c r="X142" s="150">
        <v>7.5472222222222217E-4</v>
      </c>
      <c r="Y142" s="150">
        <v>8.3910879629629624E-4</v>
      </c>
      <c r="Z142" s="150">
        <v>9.2532407407407407E-4</v>
      </c>
      <c r="AA142" s="150">
        <v>1.0104398148148149E-3</v>
      </c>
      <c r="AB142" s="150">
        <v>1.0958680555555554E-3</v>
      </c>
      <c r="AC142" s="150">
        <v>1.1823495370370371E-3</v>
      </c>
      <c r="AD142" s="150">
        <v>1.2707291666666668E-3</v>
      </c>
      <c r="AE142" s="150">
        <v>1.3607870370370371E-3</v>
      </c>
      <c r="AF142" s="150">
        <v>1.4496412037037036E-3</v>
      </c>
      <c r="AG142" s="150">
        <v>1.5407870370370369E-3</v>
      </c>
      <c r="AH142" s="150">
        <v>1.6311574074074076E-3</v>
      </c>
      <c r="AI142" s="150">
        <v>1.7238425925925928E-3</v>
      </c>
      <c r="AJ142" s="150">
        <v>1.8153125000000001E-3</v>
      </c>
      <c r="AK142" s="150">
        <v>1.9085532407407408E-3</v>
      </c>
      <c r="AL142" s="150">
        <v>2.0042476851851853E-3</v>
      </c>
      <c r="AM142" s="150">
        <v>2.1016898148148149E-3</v>
      </c>
      <c r="AN142" s="150">
        <v>2.1982060185185186E-3</v>
      </c>
      <c r="AO142" s="150">
        <v>2.2922685185185186E-3</v>
      </c>
      <c r="AP142" s="150">
        <v>2.3900462962962959E-3</v>
      </c>
      <c r="AQ142" s="150">
        <v>2.4930439814814815E-3</v>
      </c>
      <c r="AR142" s="150">
        <v>2.5967361111111113E-3</v>
      </c>
      <c r="AS142" s="150">
        <v>2.7024074074074073E-3</v>
      </c>
      <c r="AT142" s="150">
        <v>2.809502314814815E-3</v>
      </c>
      <c r="AU142" s="150">
        <v>2.9201504629629629E-3</v>
      </c>
      <c r="AV142" s="150">
        <v>3.0318055555555554E-3</v>
      </c>
      <c r="AW142" s="153">
        <f t="shared" si="63"/>
        <v>54.972742681753637</v>
      </c>
      <c r="AX142" s="150">
        <f t="shared" si="64"/>
        <v>8.8379629629629659E-5</v>
      </c>
      <c r="AY142" s="150">
        <f t="shared" si="64"/>
        <v>8.4328703703703649E-5</v>
      </c>
      <c r="AZ142" s="150">
        <f t="shared" si="65"/>
        <v>8.4386574074074073E-5</v>
      </c>
      <c r="BA142" s="150">
        <f t="shared" si="66"/>
        <v>8.3240740740740768E-5</v>
      </c>
      <c r="BB142" s="150">
        <f t="shared" si="67"/>
        <v>8.4421296296296414E-5</v>
      </c>
      <c r="BC142" s="150">
        <f t="shared" si="68"/>
        <v>8.6620370370370258E-5</v>
      </c>
      <c r="BD142" s="150">
        <f t="shared" si="69"/>
        <v>8.4791666666666609E-5</v>
      </c>
      <c r="BE142" s="150">
        <f t="shared" si="70"/>
        <v>8.4386574074074073E-5</v>
      </c>
      <c r="BF142" s="150">
        <f t="shared" si="71"/>
        <v>8.6215277777777831E-5</v>
      </c>
      <c r="BG142" s="150">
        <f t="shared" si="72"/>
        <v>8.5115740740740855E-5</v>
      </c>
      <c r="BH142" s="150">
        <f t="shared" si="73"/>
        <v>8.5428240740740517E-5</v>
      </c>
      <c r="BI142" s="150">
        <f t="shared" si="74"/>
        <v>8.6481481481481652E-5</v>
      </c>
      <c r="BJ142" s="150">
        <f t="shared" si="75"/>
        <v>8.8379629629629659E-5</v>
      </c>
      <c r="BK142" s="150">
        <f t="shared" si="76"/>
        <v>9.0057870370370335E-5</v>
      </c>
      <c r="BL142" s="150">
        <f t="shared" si="77"/>
        <v>8.8854166666666552E-5</v>
      </c>
      <c r="BM142" s="150">
        <f t="shared" si="78"/>
        <v>9.114583333333327E-5</v>
      </c>
      <c r="BN142" s="150">
        <f t="shared" si="79"/>
        <v>9.0370370370370648E-5</v>
      </c>
      <c r="BO142" s="150">
        <f t="shared" si="80"/>
        <v>9.2685185185185232E-5</v>
      </c>
      <c r="BP142" s="150">
        <f t="shared" si="81"/>
        <v>9.1469907407407298E-5</v>
      </c>
      <c r="BQ142" s="150">
        <f t="shared" si="82"/>
        <v>9.324074074074074E-5</v>
      </c>
      <c r="BR142" s="150">
        <f t="shared" si="83"/>
        <v>9.5694444444444473E-5</v>
      </c>
      <c r="BS142" s="150">
        <f t="shared" si="84"/>
        <v>9.7442129629629615E-5</v>
      </c>
      <c r="BT142" s="150">
        <f t="shared" si="85"/>
        <v>9.6516203703703694E-5</v>
      </c>
      <c r="BU142" s="150">
        <f t="shared" si="86"/>
        <v>9.4062499999999962E-5</v>
      </c>
      <c r="BV142" s="150">
        <f t="shared" si="87"/>
        <v>9.777777777777736E-5</v>
      </c>
      <c r="BW142" s="150">
        <f t="shared" si="88"/>
        <v>1.0299768518518557E-4</v>
      </c>
      <c r="BX142" s="150">
        <f t="shared" si="89"/>
        <v>1.0369212962962979E-4</v>
      </c>
      <c r="BY142" s="150">
        <f t="shared" si="90"/>
        <v>1.0567129629629598E-4</v>
      </c>
      <c r="BZ142" s="150">
        <f t="shared" si="91"/>
        <v>1.0709490740740775E-4</v>
      </c>
      <c r="CA142" s="150">
        <f t="shared" si="92"/>
        <v>1.1064814814814791E-4</v>
      </c>
      <c r="CB142" s="150">
        <f t="shared" si="93"/>
        <v>1.1165509259259245E-4</v>
      </c>
    </row>
    <row r="143" spans="1:80">
      <c r="A143" s="15" t="s">
        <v>139</v>
      </c>
      <c r="B143" s="15">
        <v>2021</v>
      </c>
      <c r="C143" s="22">
        <v>44448</v>
      </c>
      <c r="D143" s="15" t="s">
        <v>66</v>
      </c>
      <c r="E143" s="15" t="s">
        <v>91</v>
      </c>
      <c r="F143" s="15">
        <v>1</v>
      </c>
      <c r="G143" s="15" t="s">
        <v>622</v>
      </c>
      <c r="H143" s="15" t="s">
        <v>815</v>
      </c>
      <c r="I143" s="15" t="s">
        <v>488</v>
      </c>
      <c r="J143" s="15" t="s">
        <v>711</v>
      </c>
      <c r="K143" s="15"/>
      <c r="L143" s="15"/>
      <c r="M143" s="15"/>
      <c r="N143" s="15"/>
      <c r="O143" s="15">
        <v>1</v>
      </c>
      <c r="P143" s="15" t="s">
        <v>44</v>
      </c>
      <c r="Q143" s="150">
        <v>1.615625E-4</v>
      </c>
      <c r="R143" s="150">
        <v>2.5592592592592588E-4</v>
      </c>
      <c r="S143" s="150">
        <v>3.4436342592592591E-4</v>
      </c>
      <c r="T143" s="150">
        <v>4.2993055555555558E-4</v>
      </c>
      <c r="U143" s="150">
        <v>5.1616898148148149E-4</v>
      </c>
      <c r="V143" s="150">
        <v>6.0017361111111111E-4</v>
      </c>
      <c r="W143" s="150">
        <v>6.8493055555555549E-4</v>
      </c>
      <c r="X143" s="150">
        <v>7.6908564814814819E-4</v>
      </c>
      <c r="Y143" s="150">
        <v>8.5556712962962962E-4</v>
      </c>
      <c r="Z143" s="150">
        <v>9.3925925925925937E-4</v>
      </c>
      <c r="AA143" s="150">
        <v>1.0235185185185184E-3</v>
      </c>
      <c r="AB143" s="150">
        <v>1.1080092592592593E-3</v>
      </c>
      <c r="AC143" s="150">
        <v>1.1931712962962966E-3</v>
      </c>
      <c r="AD143" s="150">
        <v>1.27625E-3</v>
      </c>
      <c r="AE143" s="150">
        <v>1.3593171296296296E-3</v>
      </c>
      <c r="AF143" s="150">
        <v>1.4417361111111109E-3</v>
      </c>
      <c r="AG143" s="150">
        <v>1.5259722222222222E-3</v>
      </c>
      <c r="AH143" s="150">
        <v>1.6099074074074073E-3</v>
      </c>
      <c r="AI143" s="150">
        <v>1.6954629629629631E-3</v>
      </c>
      <c r="AJ143" s="150">
        <v>1.7818287037037039E-3</v>
      </c>
      <c r="AK143" s="150">
        <v>1.8665277777777779E-3</v>
      </c>
      <c r="AL143" s="150">
        <v>1.952835648148148E-3</v>
      </c>
      <c r="AM143" s="150">
        <v>2.0385995370370371E-3</v>
      </c>
      <c r="AN143" s="150">
        <v>2.1239930555555556E-3</v>
      </c>
      <c r="AO143" s="150">
        <v>2.2109837962962964E-3</v>
      </c>
      <c r="AP143" s="150">
        <v>2.2959837962962964E-3</v>
      </c>
      <c r="AQ143" s="150">
        <v>2.3796296296296295E-3</v>
      </c>
      <c r="AR143" s="150">
        <v>2.4613194444444444E-3</v>
      </c>
      <c r="AS143" s="150">
        <v>2.5432638888888887E-3</v>
      </c>
      <c r="AT143" s="150">
        <v>2.6241550925925924E-3</v>
      </c>
      <c r="AU143" s="150"/>
      <c r="AV143" s="150"/>
      <c r="AW143" s="153"/>
      <c r="AX143" s="150">
        <f t="shared" si="64"/>
        <v>9.4363425925925881E-5</v>
      </c>
      <c r="AY143" s="150">
        <f t="shared" si="64"/>
        <v>8.8437500000000029E-5</v>
      </c>
      <c r="AZ143" s="150">
        <f t="shared" si="65"/>
        <v>8.5567129629629665E-5</v>
      </c>
      <c r="BA143" s="150">
        <f t="shared" si="66"/>
        <v>8.6238425925925914E-5</v>
      </c>
      <c r="BB143" s="150">
        <f t="shared" si="67"/>
        <v>8.400462962962962E-5</v>
      </c>
      <c r="BC143" s="150">
        <f t="shared" si="68"/>
        <v>8.4756944444444376E-5</v>
      </c>
      <c r="BD143" s="150">
        <f t="shared" si="69"/>
        <v>8.4155092592592701E-5</v>
      </c>
      <c r="BE143" s="150">
        <f t="shared" si="70"/>
        <v>8.6481481481481435E-5</v>
      </c>
      <c r="BF143" s="150">
        <f t="shared" si="71"/>
        <v>8.3692129629629741E-5</v>
      </c>
      <c r="BG143" s="150">
        <f t="shared" si="72"/>
        <v>8.4259259259259075E-5</v>
      </c>
      <c r="BH143" s="150">
        <f t="shared" si="73"/>
        <v>8.449074074074088E-5</v>
      </c>
      <c r="BI143" s="150">
        <f t="shared" si="74"/>
        <v>8.5162037037037237E-5</v>
      </c>
      <c r="BJ143" s="150">
        <f t="shared" si="75"/>
        <v>8.3078703703703483E-5</v>
      </c>
      <c r="BK143" s="150">
        <f t="shared" si="76"/>
        <v>8.306712962962955E-5</v>
      </c>
      <c r="BL143" s="150">
        <f t="shared" si="77"/>
        <v>8.2418981481481276E-5</v>
      </c>
      <c r="BM143" s="150">
        <f t="shared" si="78"/>
        <v>8.4236111111111317E-5</v>
      </c>
      <c r="BN143" s="150">
        <f t="shared" si="79"/>
        <v>8.3935185185185154E-5</v>
      </c>
      <c r="BO143" s="150">
        <f t="shared" si="80"/>
        <v>8.5555555555555732E-5</v>
      </c>
      <c r="BP143" s="150">
        <f t="shared" si="81"/>
        <v>8.6365740740740804E-5</v>
      </c>
      <c r="BQ143" s="150">
        <f t="shared" si="82"/>
        <v>8.469907407407406E-5</v>
      </c>
      <c r="BR143" s="150">
        <f t="shared" si="83"/>
        <v>8.6307870370370054E-5</v>
      </c>
      <c r="BS143" s="150">
        <f t="shared" si="84"/>
        <v>8.5763888888889129E-5</v>
      </c>
      <c r="BT143" s="150">
        <f t="shared" si="85"/>
        <v>8.5393518518518501E-5</v>
      </c>
      <c r="BU143" s="150">
        <f t="shared" si="86"/>
        <v>8.6990740740740778E-5</v>
      </c>
      <c r="BV143" s="150">
        <f t="shared" si="87"/>
        <v>8.5000000000000006E-5</v>
      </c>
      <c r="BW143" s="150">
        <f t="shared" si="88"/>
        <v>8.3645833333333142E-5</v>
      </c>
      <c r="BX143" s="150">
        <f t="shared" si="89"/>
        <v>8.1689814814814819E-5</v>
      </c>
      <c r="BY143" s="150">
        <f t="shared" si="90"/>
        <v>8.1944444444444382E-5</v>
      </c>
      <c r="BZ143" s="150">
        <f t="shared" si="91"/>
        <v>8.089120370370368E-5</v>
      </c>
      <c r="CA143" s="150"/>
      <c r="CB143" s="150"/>
    </row>
    <row r="144" spans="1:80">
      <c r="A144" s="137" t="s">
        <v>139</v>
      </c>
      <c r="B144" s="137">
        <v>2021</v>
      </c>
      <c r="C144" s="138">
        <v>44448</v>
      </c>
      <c r="D144" s="137" t="s">
        <v>66</v>
      </c>
      <c r="E144" s="126" t="s">
        <v>91</v>
      </c>
      <c r="F144" s="126">
        <v>1</v>
      </c>
      <c r="G144" s="15" t="s">
        <v>837</v>
      </c>
      <c r="H144" s="15" t="s">
        <v>835</v>
      </c>
      <c r="I144" s="15" t="s">
        <v>897</v>
      </c>
      <c r="J144" s="15" t="s">
        <v>836</v>
      </c>
      <c r="K144" s="15"/>
      <c r="L144" s="15"/>
      <c r="M144" s="15"/>
      <c r="N144" s="15"/>
      <c r="O144" s="15">
        <v>2</v>
      </c>
      <c r="P144" s="15" t="s">
        <v>56</v>
      </c>
      <c r="Q144" s="150">
        <v>1.5968750000000003E-4</v>
      </c>
      <c r="R144" s="150">
        <v>2.5175925925925924E-4</v>
      </c>
      <c r="S144" s="150">
        <v>3.4307870370370373E-4</v>
      </c>
      <c r="T144" s="150">
        <v>4.2820601851851852E-4</v>
      </c>
      <c r="U144" s="150">
        <v>5.1041666666666672E-4</v>
      </c>
      <c r="V144" s="150">
        <v>5.9503472222222217E-4</v>
      </c>
      <c r="W144" s="150">
        <v>6.7909722222222232E-4</v>
      </c>
      <c r="X144" s="150">
        <v>7.6510416666666665E-4</v>
      </c>
      <c r="Y144" s="150">
        <v>8.5082175925925917E-4</v>
      </c>
      <c r="Z144" s="150">
        <v>9.3462962962962976E-4</v>
      </c>
      <c r="AA144" s="150">
        <v>1.020798611111111E-3</v>
      </c>
      <c r="AB144" s="150">
        <v>1.1065972222222224E-3</v>
      </c>
      <c r="AC144" s="150">
        <v>1.1939236111111111E-3</v>
      </c>
      <c r="AD144" s="150">
        <v>1.2803703703703703E-3</v>
      </c>
      <c r="AE144" s="150">
        <v>1.3691782407407405E-3</v>
      </c>
      <c r="AF144" s="150">
        <v>1.4562615740740742E-3</v>
      </c>
      <c r="AG144" s="150">
        <v>1.5448726851851849E-3</v>
      </c>
      <c r="AH144" s="150">
        <v>1.6300000000000002E-3</v>
      </c>
      <c r="AI144" s="150">
        <v>1.7150578703703703E-3</v>
      </c>
      <c r="AJ144" s="150">
        <v>1.8030787037037041E-3</v>
      </c>
      <c r="AK144" s="150">
        <v>1.8925925925925926E-3</v>
      </c>
      <c r="AL144" s="150">
        <v>1.9809490740740742E-3</v>
      </c>
      <c r="AM144" s="150">
        <v>2.0716087962962962E-3</v>
      </c>
      <c r="AN144" s="150">
        <v>2.1609606481481484E-3</v>
      </c>
      <c r="AO144" s="150">
        <v>2.2505092592592594E-3</v>
      </c>
      <c r="AP144" s="150">
        <v>2.3375347222222222E-3</v>
      </c>
      <c r="AQ144" s="150">
        <v>2.4239236111111111E-3</v>
      </c>
      <c r="AR144" s="150">
        <v>2.5136458333333334E-3</v>
      </c>
      <c r="AS144" s="150">
        <v>2.6061111111111111E-3</v>
      </c>
      <c r="AT144" s="150">
        <v>2.6964236111111112E-3</v>
      </c>
      <c r="AU144" s="150">
        <v>2.7907638888888891E-3</v>
      </c>
      <c r="AV144" s="150">
        <v>2.8976736111111113E-3</v>
      </c>
      <c r="AW144" s="153">
        <f t="shared" si="63"/>
        <v>57.51740500641079</v>
      </c>
      <c r="AX144" s="150">
        <f t="shared" si="64"/>
        <v>9.2071759259259217E-5</v>
      </c>
      <c r="AY144" s="150">
        <f t="shared" si="64"/>
        <v>9.1319444444444488E-5</v>
      </c>
      <c r="AZ144" s="150">
        <f t="shared" si="65"/>
        <v>8.5127314814814788E-5</v>
      </c>
      <c r="BA144" s="150">
        <f t="shared" si="66"/>
        <v>8.2210648148148204E-5</v>
      </c>
      <c r="BB144" s="150">
        <f t="shared" si="67"/>
        <v>8.4618055555555445E-5</v>
      </c>
      <c r="BC144" s="150">
        <f t="shared" si="68"/>
        <v>8.4062500000000153E-5</v>
      </c>
      <c r="BD144" s="150">
        <f t="shared" si="69"/>
        <v>8.6006944444444325E-5</v>
      </c>
      <c r="BE144" s="150">
        <f t="shared" si="70"/>
        <v>8.5717592592592529E-5</v>
      </c>
      <c r="BF144" s="150">
        <f t="shared" si="71"/>
        <v>8.380787037037059E-5</v>
      </c>
      <c r="BG144" s="150">
        <f t="shared" si="72"/>
        <v>8.6168981481481231E-5</v>
      </c>
      <c r="BH144" s="150">
        <f t="shared" si="73"/>
        <v>8.5798611111111362E-5</v>
      </c>
      <c r="BI144" s="150">
        <f t="shared" si="74"/>
        <v>8.732638888888874E-5</v>
      </c>
      <c r="BJ144" s="150">
        <f t="shared" si="75"/>
        <v>8.6446759259259202E-5</v>
      </c>
      <c r="BK144" s="150">
        <f t="shared" si="76"/>
        <v>8.8807870370370169E-5</v>
      </c>
      <c r="BL144" s="150">
        <f t="shared" si="77"/>
        <v>8.7083333333333761E-5</v>
      </c>
      <c r="BM144" s="150">
        <f t="shared" si="78"/>
        <v>8.8611111111110705E-5</v>
      </c>
      <c r="BN144" s="150">
        <f t="shared" si="79"/>
        <v>8.5127314814815221E-5</v>
      </c>
      <c r="BO144" s="150">
        <f t="shared" si="80"/>
        <v>8.5057870370370105E-5</v>
      </c>
      <c r="BP144" s="150">
        <f t="shared" si="81"/>
        <v>8.8020833333333831E-5</v>
      </c>
      <c r="BQ144" s="150">
        <f t="shared" si="82"/>
        <v>8.9513888888888542E-5</v>
      </c>
      <c r="BR144" s="150">
        <f t="shared" si="83"/>
        <v>8.8356481481481576E-5</v>
      </c>
      <c r="BS144" s="150">
        <f t="shared" si="84"/>
        <v>9.065972222222201E-5</v>
      </c>
      <c r="BT144" s="150">
        <f t="shared" si="85"/>
        <v>8.9351851851852179E-5</v>
      </c>
      <c r="BU144" s="150">
        <f t="shared" si="86"/>
        <v>8.9548611111110992E-5</v>
      </c>
      <c r="BV144" s="150">
        <f t="shared" si="87"/>
        <v>8.7025462962962794E-5</v>
      </c>
      <c r="BW144" s="150">
        <f t="shared" si="88"/>
        <v>8.6388888888888887E-5</v>
      </c>
      <c r="BX144" s="150">
        <f t="shared" si="89"/>
        <v>8.9722222222222373E-5</v>
      </c>
      <c r="BY144" s="150">
        <f t="shared" si="90"/>
        <v>9.2465277777777685E-5</v>
      </c>
      <c r="BZ144" s="150">
        <f t="shared" si="91"/>
        <v>9.0312500000000115E-5</v>
      </c>
      <c r="CA144" s="150">
        <f t="shared" si="92"/>
        <v>9.4340277777777825E-5</v>
      </c>
      <c r="CB144" s="150">
        <f t="shared" si="93"/>
        <v>1.0690972222222222E-4</v>
      </c>
    </row>
    <row r="145" spans="1:80">
      <c r="A145" s="15" t="s">
        <v>139</v>
      </c>
      <c r="B145" s="15">
        <v>2021</v>
      </c>
      <c r="C145" s="22">
        <v>44448</v>
      </c>
      <c r="D145" s="15" t="s">
        <v>66</v>
      </c>
      <c r="E145" s="126" t="s">
        <v>91</v>
      </c>
      <c r="F145" s="126">
        <v>2</v>
      </c>
      <c r="G145" s="15" t="s">
        <v>696</v>
      </c>
      <c r="H145" s="15" t="s">
        <v>739</v>
      </c>
      <c r="I145" s="15" t="s">
        <v>606</v>
      </c>
      <c r="J145" s="15" t="s">
        <v>518</v>
      </c>
      <c r="K145" s="15"/>
      <c r="L145" s="15"/>
      <c r="M145" s="15"/>
      <c r="N145" s="15"/>
      <c r="O145" s="15">
        <v>1</v>
      </c>
      <c r="P145" s="15" t="s">
        <v>33</v>
      </c>
      <c r="Q145" s="150">
        <v>1.6239583333333332E-4</v>
      </c>
      <c r="R145" s="150">
        <v>2.5821759259259255E-4</v>
      </c>
      <c r="S145" s="150">
        <v>3.4511574074074072E-4</v>
      </c>
      <c r="T145" s="150">
        <v>4.27662037037037E-4</v>
      </c>
      <c r="U145" s="150">
        <v>5.0820601851851851E-4</v>
      </c>
      <c r="V145" s="150">
        <v>5.8989583333333322E-4</v>
      </c>
      <c r="W145" s="150">
        <v>6.7074074074074074E-4</v>
      </c>
      <c r="X145" s="150">
        <v>7.5214120370370376E-4</v>
      </c>
      <c r="Y145" s="150">
        <v>8.3400462962962974E-4</v>
      </c>
      <c r="Z145" s="150">
        <v>9.188657407407406E-4</v>
      </c>
      <c r="AA145" s="150">
        <v>1.0018287037037036E-3</v>
      </c>
      <c r="AB145" s="150">
        <v>1.0843518518518518E-3</v>
      </c>
      <c r="AC145" s="150">
        <v>1.1670949074074075E-3</v>
      </c>
      <c r="AD145" s="150">
        <v>1.2505787037037036E-3</v>
      </c>
      <c r="AE145" s="150">
        <v>1.3323379629629629E-3</v>
      </c>
      <c r="AF145" s="150">
        <v>1.4142013888888887E-3</v>
      </c>
      <c r="AG145" s="150">
        <v>1.4973263888888885E-3</v>
      </c>
      <c r="AH145" s="150">
        <v>1.5791898148148152E-3</v>
      </c>
      <c r="AI145" s="150">
        <v>1.6850810185185187E-3</v>
      </c>
      <c r="AJ145" s="150"/>
      <c r="AK145" s="150"/>
      <c r="AL145" s="150"/>
      <c r="AM145" s="150"/>
      <c r="AN145" s="150"/>
      <c r="AO145" s="150"/>
      <c r="AP145" s="150"/>
      <c r="AQ145" s="150"/>
      <c r="AR145" s="150"/>
      <c r="AS145" s="150"/>
      <c r="AT145" s="150"/>
      <c r="AU145" s="150"/>
      <c r="AV145" s="150"/>
      <c r="AW145" s="153"/>
      <c r="AX145" s="150">
        <f t="shared" si="64"/>
        <v>9.5821759259259227E-5</v>
      </c>
      <c r="AY145" s="150">
        <f t="shared" si="64"/>
        <v>8.6898148148148175E-5</v>
      </c>
      <c r="AZ145" s="150">
        <f t="shared" si="65"/>
        <v>8.2546296296296274E-5</v>
      </c>
      <c r="BA145" s="150">
        <f t="shared" si="66"/>
        <v>8.0543981481481515E-5</v>
      </c>
      <c r="BB145" s="150">
        <f t="shared" si="67"/>
        <v>8.1689814814814711E-5</v>
      </c>
      <c r="BC145" s="150">
        <f t="shared" si="68"/>
        <v>8.0844907407407515E-5</v>
      </c>
      <c r="BD145" s="150">
        <f t="shared" si="69"/>
        <v>8.1400462962963023E-5</v>
      </c>
      <c r="BE145" s="150">
        <f t="shared" si="70"/>
        <v>8.1863425925925984E-5</v>
      </c>
      <c r="BF145" s="150">
        <f t="shared" si="71"/>
        <v>8.4861111111110858E-5</v>
      </c>
      <c r="BG145" s="150">
        <f t="shared" si="72"/>
        <v>8.296296296296296E-5</v>
      </c>
      <c r="BH145" s="150">
        <f t="shared" si="73"/>
        <v>8.2523148148148191E-5</v>
      </c>
      <c r="BI145" s="150">
        <f t="shared" si="74"/>
        <v>8.2743055555555738E-5</v>
      </c>
      <c r="BJ145" s="150">
        <f t="shared" si="75"/>
        <v>8.3483796296296127E-5</v>
      </c>
      <c r="BK145" s="150">
        <f t="shared" si="76"/>
        <v>8.1759259259259285E-5</v>
      </c>
      <c r="BL145" s="150">
        <f t="shared" si="77"/>
        <v>8.1863425925925767E-5</v>
      </c>
      <c r="BM145" s="150">
        <f t="shared" si="78"/>
        <v>8.3124999999999866E-5</v>
      </c>
      <c r="BN145" s="150">
        <f t="shared" si="79"/>
        <v>8.1863425925926634E-5</v>
      </c>
      <c r="BO145" s="150">
        <f t="shared" si="80"/>
        <v>1.0589120370370353E-4</v>
      </c>
      <c r="BP145" s="150"/>
      <c r="BQ145" s="150"/>
      <c r="BR145" s="150"/>
      <c r="BS145" s="150"/>
      <c r="BT145" s="150"/>
      <c r="BU145" s="150"/>
      <c r="BV145" s="150"/>
      <c r="BW145" s="150"/>
      <c r="BX145" s="150"/>
      <c r="BY145" s="150"/>
      <c r="BZ145" s="150"/>
      <c r="CA145" s="150"/>
      <c r="CB145" s="150"/>
    </row>
    <row r="146" spans="1:80">
      <c r="A146" s="25" t="s">
        <v>139</v>
      </c>
      <c r="B146" s="25">
        <v>2021</v>
      </c>
      <c r="C146" s="26">
        <v>44448</v>
      </c>
      <c r="D146" s="25" t="s">
        <v>66</v>
      </c>
      <c r="E146" s="126" t="s">
        <v>91</v>
      </c>
      <c r="F146" s="126">
        <v>2</v>
      </c>
      <c r="G146" s="15" t="s">
        <v>892</v>
      </c>
      <c r="H146" s="15" t="s">
        <v>1265</v>
      </c>
      <c r="I146" s="15" t="s">
        <v>1266</v>
      </c>
      <c r="J146" s="15" t="s">
        <v>895</v>
      </c>
      <c r="K146" s="15"/>
      <c r="L146" s="15"/>
      <c r="M146" s="15"/>
      <c r="N146" s="15"/>
      <c r="O146" s="15">
        <v>2</v>
      </c>
      <c r="P146" s="15" t="s">
        <v>52</v>
      </c>
      <c r="Q146" s="150">
        <v>1.6342592592592591E-4</v>
      </c>
      <c r="R146" s="150">
        <v>2.5663194444444442E-4</v>
      </c>
      <c r="S146" s="150">
        <v>3.4415509259259257E-4</v>
      </c>
      <c r="T146" s="150">
        <v>4.3056712962962965E-4</v>
      </c>
      <c r="U146" s="150">
        <v>5.1851851851851853E-4</v>
      </c>
      <c r="V146" s="150">
        <v>6.055902777777777E-4</v>
      </c>
      <c r="W146" s="150">
        <v>6.9224537037037041E-4</v>
      </c>
      <c r="X146" s="150">
        <v>7.8039351851851848E-4</v>
      </c>
      <c r="Y146" s="150">
        <v>8.6629629629629632E-4</v>
      </c>
      <c r="Z146" s="150">
        <v>9.5422453703703696E-4</v>
      </c>
      <c r="AA146" s="150">
        <v>1.0418634259259259E-3</v>
      </c>
      <c r="AB146" s="150">
        <v>1.1292708333333333E-3</v>
      </c>
      <c r="AC146" s="150">
        <v>1.2170717592592593E-3</v>
      </c>
      <c r="AD146" s="150">
        <v>1.3038078703703703E-3</v>
      </c>
      <c r="AE146" s="150">
        <v>1.3932407407407409E-3</v>
      </c>
      <c r="AF146" s="150">
        <v>1.4822569444444447E-3</v>
      </c>
      <c r="AG146" s="150">
        <v>1.5726967592592591E-3</v>
      </c>
      <c r="AH146" s="150">
        <v>1.6618518518518521E-3</v>
      </c>
      <c r="AI146" s="150">
        <v>1.762627314814815E-3</v>
      </c>
      <c r="AJ146" s="150">
        <v>1.8878009259259262E-3</v>
      </c>
      <c r="AK146" s="150">
        <v>2.0356018518518518E-3</v>
      </c>
      <c r="AL146" s="150">
        <v>2.2088310185185184E-3</v>
      </c>
      <c r="AM146" s="150">
        <v>2.4144097222222223E-3</v>
      </c>
      <c r="AN146" s="150"/>
      <c r="AO146" s="150"/>
      <c r="AP146" s="150"/>
      <c r="AQ146" s="150"/>
      <c r="AR146" s="150"/>
      <c r="AS146" s="150"/>
      <c r="AT146" s="150"/>
      <c r="AU146" s="150"/>
      <c r="AV146" s="150"/>
      <c r="AW146" s="153"/>
      <c r="AX146" s="150">
        <f t="shared" si="64"/>
        <v>9.3206018518518507E-5</v>
      </c>
      <c r="AY146" s="150">
        <f t="shared" si="64"/>
        <v>8.752314814814815E-5</v>
      </c>
      <c r="AZ146" s="150">
        <f t="shared" si="65"/>
        <v>8.6412037037037078E-5</v>
      </c>
      <c r="BA146" s="150">
        <f t="shared" si="66"/>
        <v>8.7951388888888877E-5</v>
      </c>
      <c r="BB146" s="150">
        <f t="shared" si="67"/>
        <v>8.7071759259259177E-5</v>
      </c>
      <c r="BC146" s="150">
        <f t="shared" si="68"/>
        <v>8.6655092592592708E-5</v>
      </c>
      <c r="BD146" s="150">
        <f t="shared" si="69"/>
        <v>8.814814814814807E-5</v>
      </c>
      <c r="BE146" s="150">
        <f t="shared" si="70"/>
        <v>8.5902777777777843E-5</v>
      </c>
      <c r="BF146" s="150">
        <f t="shared" si="71"/>
        <v>8.7928240740740632E-5</v>
      </c>
      <c r="BG146" s="150">
        <f t="shared" si="72"/>
        <v>8.7638888888888944E-5</v>
      </c>
      <c r="BH146" s="150">
        <f t="shared" si="73"/>
        <v>8.7407407407407356E-5</v>
      </c>
      <c r="BI146" s="150">
        <f t="shared" si="74"/>
        <v>8.7800925925926067E-5</v>
      </c>
      <c r="BJ146" s="150">
        <f t="shared" si="75"/>
        <v>8.6736111111110998E-5</v>
      </c>
      <c r="BK146" s="150">
        <f t="shared" si="76"/>
        <v>8.9432870370370577E-5</v>
      </c>
      <c r="BL146" s="150">
        <f t="shared" si="77"/>
        <v>8.9016203703703783E-5</v>
      </c>
      <c r="BM146" s="150">
        <f t="shared" si="78"/>
        <v>9.0439814814814463E-5</v>
      </c>
      <c r="BN146" s="150">
        <f t="shared" si="79"/>
        <v>8.9155092592592931E-5</v>
      </c>
      <c r="BO146" s="150">
        <f t="shared" si="80"/>
        <v>1.0077546296296288E-4</v>
      </c>
      <c r="BP146" s="150">
        <f t="shared" si="81"/>
        <v>1.2517361111111128E-4</v>
      </c>
      <c r="BQ146" s="150">
        <f t="shared" si="82"/>
        <v>1.4780092592592557E-4</v>
      </c>
      <c r="BR146" s="150">
        <f t="shared" si="83"/>
        <v>1.7322916666666658E-4</v>
      </c>
      <c r="BS146" s="150">
        <f t="shared" si="84"/>
        <v>2.0557870370370391E-4</v>
      </c>
      <c r="BT146" s="150"/>
      <c r="BU146" s="150"/>
      <c r="BV146" s="150"/>
      <c r="BW146" s="150"/>
      <c r="BX146" s="150"/>
      <c r="BY146" s="150"/>
      <c r="BZ146" s="150"/>
      <c r="CA146" s="150"/>
      <c r="CB146" s="150"/>
    </row>
    <row r="147" spans="1:80">
      <c r="A147" s="4" t="s">
        <v>139</v>
      </c>
      <c r="B147" s="4">
        <v>2021</v>
      </c>
      <c r="C147" s="5">
        <v>44448</v>
      </c>
      <c r="D147" s="4" t="s">
        <v>66</v>
      </c>
      <c r="E147" s="4" t="s">
        <v>64</v>
      </c>
      <c r="F147" s="4" t="s">
        <v>541</v>
      </c>
      <c r="G147" s="4" t="s">
        <v>622</v>
      </c>
      <c r="H147" s="4" t="s">
        <v>815</v>
      </c>
      <c r="I147" s="4" t="s">
        <v>488</v>
      </c>
      <c r="J147" s="4" t="s">
        <v>711</v>
      </c>
      <c r="K147" s="4"/>
      <c r="L147" s="4"/>
      <c r="M147" s="4"/>
      <c r="N147" s="4"/>
      <c r="O147" s="4">
        <v>1</v>
      </c>
      <c r="P147" s="4" t="s">
        <v>44</v>
      </c>
      <c r="Q147" s="150">
        <v>1.5724537037037039E-4</v>
      </c>
      <c r="R147" s="150">
        <v>2.4792824074074073E-4</v>
      </c>
      <c r="S147" s="150">
        <v>3.3432870370370371E-4</v>
      </c>
      <c r="T147" s="150">
        <v>4.176967592592592E-4</v>
      </c>
      <c r="U147" s="150">
        <v>5.0109953703703699E-4</v>
      </c>
      <c r="V147" s="150">
        <v>5.8449074074074078E-4</v>
      </c>
      <c r="W147" s="150">
        <v>6.6913194444444442E-4</v>
      </c>
      <c r="X147" s="150">
        <v>7.5289351851851863E-4</v>
      </c>
      <c r="Y147" s="150">
        <v>8.37048611111111E-4</v>
      </c>
      <c r="Z147" s="150">
        <v>9.2148148148148146E-4</v>
      </c>
      <c r="AA147" s="150">
        <v>1.0072106481481481E-3</v>
      </c>
      <c r="AB147" s="150">
        <v>1.0886921296296296E-3</v>
      </c>
      <c r="AC147" s="150">
        <v>1.1714467592592592E-3</v>
      </c>
      <c r="AD147" s="150">
        <v>1.252199074074074E-3</v>
      </c>
      <c r="AE147" s="150">
        <v>1.3355787037037036E-3</v>
      </c>
      <c r="AF147" s="150">
        <v>1.4166782407407409E-3</v>
      </c>
      <c r="AG147" s="150">
        <v>1.4999074074074075E-3</v>
      </c>
      <c r="AH147" s="150">
        <v>1.5823495370370368E-3</v>
      </c>
      <c r="AI147" s="150">
        <v>1.6660069444444446E-3</v>
      </c>
      <c r="AJ147" s="150">
        <v>1.7492476851851853E-3</v>
      </c>
      <c r="AK147" s="150">
        <v>1.8361111111111113E-3</v>
      </c>
      <c r="AL147" s="150">
        <v>1.920891203703704E-3</v>
      </c>
      <c r="AM147" s="150">
        <v>2.0092361111111114E-3</v>
      </c>
      <c r="AN147" s="150">
        <v>2.094641203703704E-3</v>
      </c>
      <c r="AO147" s="150">
        <v>2.1798611111111111E-3</v>
      </c>
      <c r="AP147" s="150">
        <v>2.2644444444444444E-3</v>
      </c>
      <c r="AQ147" s="150">
        <v>2.3518055555555553E-3</v>
      </c>
      <c r="AR147" s="150">
        <v>2.4363773148148148E-3</v>
      </c>
      <c r="AS147" s="150">
        <v>2.5230208333333333E-3</v>
      </c>
      <c r="AT147" s="150">
        <v>2.6090625000000003E-3</v>
      </c>
      <c r="AU147" s="150">
        <v>2.6967476851851853E-3</v>
      </c>
      <c r="AV147" s="150">
        <v>2.7830671296296297E-3</v>
      </c>
      <c r="AW147" s="153">
        <f t="shared" si="63"/>
        <v>59.885967137575534</v>
      </c>
      <c r="AX147" s="150">
        <f t="shared" si="64"/>
        <v>9.0682870370370337E-5</v>
      </c>
      <c r="AY147" s="150">
        <f t="shared" si="64"/>
        <v>8.6400462962962982E-5</v>
      </c>
      <c r="AZ147" s="150">
        <f t="shared" si="65"/>
        <v>8.3368055555555496E-5</v>
      </c>
      <c r="BA147" s="150">
        <f t="shared" si="66"/>
        <v>8.3402777777777783E-5</v>
      </c>
      <c r="BB147" s="150">
        <f t="shared" si="67"/>
        <v>8.3391203703703795E-5</v>
      </c>
      <c r="BC147" s="150">
        <f t="shared" si="68"/>
        <v>8.4641203703703636E-5</v>
      </c>
      <c r="BD147" s="150">
        <f t="shared" si="69"/>
        <v>8.3761574074074207E-5</v>
      </c>
      <c r="BE147" s="150">
        <f t="shared" si="70"/>
        <v>8.4155092592592376E-5</v>
      </c>
      <c r="BF147" s="150">
        <f t="shared" si="71"/>
        <v>8.4432870370370456E-5</v>
      </c>
      <c r="BG147" s="150">
        <f t="shared" si="72"/>
        <v>8.5729166666666679E-5</v>
      </c>
      <c r="BH147" s="150">
        <f t="shared" si="73"/>
        <v>8.1481481481481422E-5</v>
      </c>
      <c r="BI147" s="150">
        <f t="shared" si="74"/>
        <v>8.2754629629629671E-5</v>
      </c>
      <c r="BJ147" s="150">
        <f t="shared" si="75"/>
        <v>8.0752314814814749E-5</v>
      </c>
      <c r="BK147" s="150">
        <f t="shared" si="76"/>
        <v>8.3379629629629646E-5</v>
      </c>
      <c r="BL147" s="150">
        <f t="shared" si="77"/>
        <v>8.1099537037037294E-5</v>
      </c>
      <c r="BM147" s="150">
        <f t="shared" si="78"/>
        <v>8.3229166666666564E-5</v>
      </c>
      <c r="BN147" s="150">
        <f t="shared" si="79"/>
        <v>8.2442129629629358E-5</v>
      </c>
      <c r="BO147" s="150">
        <f t="shared" si="80"/>
        <v>8.3657407407407725E-5</v>
      </c>
      <c r="BP147" s="150">
        <f t="shared" si="81"/>
        <v>8.3240740740740714E-5</v>
      </c>
      <c r="BQ147" s="150">
        <f t="shared" si="82"/>
        <v>8.6863425925925997E-5</v>
      </c>
      <c r="BR147" s="150">
        <f t="shared" si="83"/>
        <v>8.4780092592592676E-5</v>
      </c>
      <c r="BS147" s="150">
        <f t="shared" si="84"/>
        <v>8.8344907407407426E-5</v>
      </c>
      <c r="BT147" s="150">
        <f t="shared" si="85"/>
        <v>8.540509259259265E-5</v>
      </c>
      <c r="BU147" s="150">
        <f t="shared" si="86"/>
        <v>8.5219907407407119E-5</v>
      </c>
      <c r="BV147" s="150">
        <f t="shared" si="87"/>
        <v>8.4583333333333212E-5</v>
      </c>
      <c r="BW147" s="150">
        <f t="shared" si="88"/>
        <v>8.7361111111110973E-5</v>
      </c>
      <c r="BX147" s="150">
        <f t="shared" si="89"/>
        <v>8.4571759259259496E-5</v>
      </c>
      <c r="BY147" s="150">
        <f t="shared" si="90"/>
        <v>8.664351851851845E-5</v>
      </c>
      <c r="BZ147" s="150">
        <f t="shared" si="91"/>
        <v>8.6041666666666992E-5</v>
      </c>
      <c r="CA147" s="150">
        <f t="shared" si="92"/>
        <v>8.7685185185185002E-5</v>
      </c>
      <c r="CB147" s="150">
        <f t="shared" si="93"/>
        <v>8.6319444444444421E-5</v>
      </c>
    </row>
    <row r="148" spans="1:80">
      <c r="A148" s="4" t="s">
        <v>139</v>
      </c>
      <c r="B148" s="4">
        <v>2021</v>
      </c>
      <c r="C148" s="5">
        <v>44448</v>
      </c>
      <c r="D148" s="4" t="s">
        <v>66</v>
      </c>
      <c r="E148" s="4" t="s">
        <v>64</v>
      </c>
      <c r="F148" s="4" t="s">
        <v>541</v>
      </c>
      <c r="G148" s="4" t="s">
        <v>696</v>
      </c>
      <c r="H148" s="4" t="s">
        <v>739</v>
      </c>
      <c r="I148" s="4" t="s">
        <v>606</v>
      </c>
      <c r="J148" s="63" t="s">
        <v>518</v>
      </c>
      <c r="K148" s="4"/>
      <c r="L148" s="4"/>
      <c r="M148" s="4"/>
      <c r="N148" s="4"/>
      <c r="O148" s="4">
        <v>2</v>
      </c>
      <c r="P148" s="4" t="s">
        <v>33</v>
      </c>
      <c r="Q148" s="150">
        <v>1.6238425925925923E-4</v>
      </c>
      <c r="R148" s="150">
        <v>2.5754629629629624E-4</v>
      </c>
      <c r="S148" s="150">
        <v>3.435300925925926E-4</v>
      </c>
      <c r="T148" s="150">
        <v>4.2575231481481479E-4</v>
      </c>
      <c r="U148" s="150">
        <v>5.0645833333333337E-4</v>
      </c>
      <c r="V148" s="150">
        <v>5.8818287037037042E-4</v>
      </c>
      <c r="W148" s="150">
        <v>6.6971064814814812E-4</v>
      </c>
      <c r="X148" s="150">
        <v>7.5187499999999994E-4</v>
      </c>
      <c r="Y148" s="150">
        <v>8.3376157407407401E-4</v>
      </c>
      <c r="Z148" s="150">
        <v>9.1749999999999991E-4</v>
      </c>
      <c r="AA148" s="150">
        <v>1.0006597222222222E-3</v>
      </c>
      <c r="AB148" s="150">
        <v>1.0844560185185185E-3</v>
      </c>
      <c r="AC148" s="150">
        <v>1.1678240740740739E-3</v>
      </c>
      <c r="AD148" s="150">
        <v>1.2525347222222222E-3</v>
      </c>
      <c r="AE148" s="150">
        <v>1.3353124999999999E-3</v>
      </c>
      <c r="AF148" s="150">
        <v>1.4187037037037039E-3</v>
      </c>
      <c r="AG148" s="150">
        <v>1.5038194444444446E-3</v>
      </c>
      <c r="AH148" s="150">
        <v>1.5876967592592594E-3</v>
      </c>
      <c r="AI148" s="150">
        <v>1.6704513888888889E-3</v>
      </c>
      <c r="AJ148" s="150">
        <v>1.7566666666666666E-3</v>
      </c>
      <c r="AK148" s="150">
        <v>1.8421180555555554E-3</v>
      </c>
      <c r="AL148" s="150">
        <v>1.9288773148148147E-3</v>
      </c>
      <c r="AM148" s="150">
        <v>2.0181944444444444E-3</v>
      </c>
      <c r="AN148" s="150">
        <v>2.1101273148148151E-3</v>
      </c>
      <c r="AO148" s="150">
        <v>2.2048148148148148E-3</v>
      </c>
      <c r="AP148" s="150">
        <v>2.3027083333333333E-3</v>
      </c>
      <c r="AQ148" s="150">
        <v>2.4024768518518518E-3</v>
      </c>
      <c r="AR148" s="150">
        <v>2.503113425925926E-3</v>
      </c>
      <c r="AS148" s="150">
        <v>2.6016203703703705E-3</v>
      </c>
      <c r="AT148" s="150">
        <v>2.7070717592592593E-3</v>
      </c>
      <c r="AU148" s="150"/>
      <c r="AV148" s="150"/>
      <c r="AW148" s="153"/>
      <c r="AX148" s="150">
        <f t="shared" si="64"/>
        <v>9.516203703703702E-5</v>
      </c>
      <c r="AY148" s="150">
        <f t="shared" si="64"/>
        <v>8.5983796296296351E-5</v>
      </c>
      <c r="AZ148" s="150">
        <f t="shared" si="65"/>
        <v>8.2222222222222191E-5</v>
      </c>
      <c r="BA148" s="150">
        <f t="shared" si="66"/>
        <v>8.0706018518518583E-5</v>
      </c>
      <c r="BB148" s="150">
        <f t="shared" si="67"/>
        <v>8.1724537037037052E-5</v>
      </c>
      <c r="BC148" s="150">
        <f t="shared" si="68"/>
        <v>8.1527777777777696E-5</v>
      </c>
      <c r="BD148" s="150">
        <f t="shared" si="69"/>
        <v>8.2164351851851821E-5</v>
      </c>
      <c r="BE148" s="150">
        <f t="shared" si="70"/>
        <v>8.1886574074074066E-5</v>
      </c>
      <c r="BF148" s="150">
        <f t="shared" si="71"/>
        <v>8.3738425925925907E-5</v>
      </c>
      <c r="BG148" s="150">
        <f t="shared" si="72"/>
        <v>8.3159722222222315E-5</v>
      </c>
      <c r="BH148" s="150">
        <f t="shared" si="73"/>
        <v>8.3796296296296223E-5</v>
      </c>
      <c r="BI148" s="150">
        <f t="shared" si="74"/>
        <v>8.3368055555555496E-5</v>
      </c>
      <c r="BJ148" s="150">
        <f t="shared" si="75"/>
        <v>8.471064814814821E-5</v>
      </c>
      <c r="BK148" s="150">
        <f t="shared" si="76"/>
        <v>8.2777777777777754E-5</v>
      </c>
      <c r="BL148" s="150">
        <f t="shared" si="77"/>
        <v>8.3391203703704012E-5</v>
      </c>
      <c r="BM148" s="150">
        <f t="shared" si="78"/>
        <v>8.5115740740740638E-5</v>
      </c>
      <c r="BN148" s="150">
        <f t="shared" si="79"/>
        <v>8.3877314814814839E-5</v>
      </c>
      <c r="BO148" s="150">
        <f t="shared" si="80"/>
        <v>8.2754629629629454E-5</v>
      </c>
      <c r="BP148" s="150">
        <f t="shared" si="81"/>
        <v>8.6215277777777722E-5</v>
      </c>
      <c r="BQ148" s="150">
        <f t="shared" si="82"/>
        <v>8.5451388888888816E-5</v>
      </c>
      <c r="BR148" s="150">
        <f t="shared" si="83"/>
        <v>8.6759259259259298E-5</v>
      </c>
      <c r="BS148" s="150">
        <f t="shared" si="84"/>
        <v>8.9317129629629729E-5</v>
      </c>
      <c r="BT148" s="150">
        <f t="shared" si="85"/>
        <v>9.1932870370370692E-5</v>
      </c>
      <c r="BU148" s="150">
        <f t="shared" si="86"/>
        <v>9.468749999999972E-5</v>
      </c>
      <c r="BV148" s="150">
        <f t="shared" si="87"/>
        <v>9.7893518518518425E-5</v>
      </c>
      <c r="BW148" s="150">
        <f t="shared" si="88"/>
        <v>9.9768518518518565E-5</v>
      </c>
      <c r="BX148" s="150">
        <f t="shared" si="89"/>
        <v>1.0063657407407417E-4</v>
      </c>
      <c r="BY148" s="150">
        <f t="shared" si="90"/>
        <v>9.8506944444444466E-5</v>
      </c>
      <c r="BZ148" s="150">
        <f t="shared" si="91"/>
        <v>1.0545138888888887E-4</v>
      </c>
      <c r="CA148" s="150"/>
      <c r="CB148" s="150"/>
    </row>
    <row r="149" spans="1:80">
      <c r="A149" s="4" t="s">
        <v>139</v>
      </c>
      <c r="B149" s="4">
        <v>2021</v>
      </c>
      <c r="C149" s="5">
        <v>44448</v>
      </c>
      <c r="D149" s="4" t="s">
        <v>66</v>
      </c>
      <c r="E149" s="4" t="s">
        <v>64</v>
      </c>
      <c r="F149" s="4" t="s">
        <v>542</v>
      </c>
      <c r="G149" s="4" t="s">
        <v>837</v>
      </c>
      <c r="H149" s="4" t="s">
        <v>835</v>
      </c>
      <c r="I149" s="4" t="s">
        <v>897</v>
      </c>
      <c r="J149" s="4" t="s">
        <v>836</v>
      </c>
      <c r="K149" s="4"/>
      <c r="L149" s="4"/>
      <c r="M149" s="4"/>
      <c r="N149" s="4"/>
      <c r="O149" s="4">
        <v>3</v>
      </c>
      <c r="P149" s="4" t="s">
        <v>56</v>
      </c>
      <c r="Q149" s="150">
        <v>1.615740740740741E-4</v>
      </c>
      <c r="R149" s="150">
        <v>2.5601851851851854E-4</v>
      </c>
      <c r="S149" s="150">
        <v>3.4662037037037034E-4</v>
      </c>
      <c r="T149" s="150">
        <v>4.328819444444445E-4</v>
      </c>
      <c r="U149" s="150">
        <v>5.2072916666666663E-4</v>
      </c>
      <c r="V149" s="150">
        <v>6.0582175925925929E-4</v>
      </c>
      <c r="W149" s="150">
        <v>6.9364583333333333E-4</v>
      </c>
      <c r="X149" s="150">
        <v>7.8083333333333336E-4</v>
      </c>
      <c r="Y149" s="150">
        <v>8.7129629629629623E-4</v>
      </c>
      <c r="Z149" s="150">
        <v>9.5809027777777776E-4</v>
      </c>
      <c r="AA149" s="150">
        <v>1.0461111111111112E-3</v>
      </c>
      <c r="AB149" s="150">
        <v>1.1344212962962963E-3</v>
      </c>
      <c r="AC149" s="150">
        <v>1.22375E-3</v>
      </c>
      <c r="AD149" s="150">
        <v>1.3097800925925926E-3</v>
      </c>
      <c r="AE149" s="150">
        <v>1.3959606481481481E-3</v>
      </c>
      <c r="AF149" s="150">
        <v>1.4849537037037036E-3</v>
      </c>
      <c r="AG149" s="150">
        <v>1.5762500000000002E-3</v>
      </c>
      <c r="AH149" s="150">
        <v>1.6635069444444442E-3</v>
      </c>
      <c r="AI149" s="150">
        <v>1.7503472222222224E-3</v>
      </c>
      <c r="AJ149" s="150">
        <v>1.8397222222222224E-3</v>
      </c>
      <c r="AK149" s="150">
        <v>1.9307523148148148E-3</v>
      </c>
      <c r="AL149" s="150">
        <v>2.0225E-3</v>
      </c>
      <c r="AM149" s="150">
        <v>2.1133680555555554E-3</v>
      </c>
      <c r="AN149" s="150">
        <v>2.2046064814814814E-3</v>
      </c>
      <c r="AO149" s="150">
        <v>2.2989004629629631E-3</v>
      </c>
      <c r="AP149" s="150">
        <v>2.3941666666666664E-3</v>
      </c>
      <c r="AQ149" s="150">
        <v>2.4866319444444445E-3</v>
      </c>
      <c r="AR149" s="150">
        <v>2.5791319444444442E-3</v>
      </c>
      <c r="AS149" s="150">
        <v>2.6723148148148149E-3</v>
      </c>
      <c r="AT149" s="150">
        <v>2.7670486111111112E-3</v>
      </c>
      <c r="AU149" s="150">
        <v>2.8578587962962963E-3</v>
      </c>
      <c r="AV149" s="150">
        <v>2.9503472222222223E-3</v>
      </c>
      <c r="AW149" s="153">
        <f t="shared" si="63"/>
        <v>56.49052606802401</v>
      </c>
      <c r="AX149" s="150">
        <f t="shared" si="64"/>
        <v>9.4444444444444442E-5</v>
      </c>
      <c r="AY149" s="150">
        <f t="shared" si="64"/>
        <v>9.0601851851851802E-5</v>
      </c>
      <c r="AZ149" s="150">
        <f t="shared" si="65"/>
        <v>8.6261574074074159E-5</v>
      </c>
      <c r="BA149" s="150">
        <f t="shared" si="66"/>
        <v>8.7847222222222124E-5</v>
      </c>
      <c r="BB149" s="150">
        <f t="shared" si="67"/>
        <v>8.5092592592592663E-5</v>
      </c>
      <c r="BC149" s="150">
        <f t="shared" si="68"/>
        <v>8.7824074074074041E-5</v>
      </c>
      <c r="BD149" s="150">
        <f t="shared" si="69"/>
        <v>8.7187500000000025E-5</v>
      </c>
      <c r="BE149" s="150">
        <f t="shared" si="70"/>
        <v>9.0462962962962871E-5</v>
      </c>
      <c r="BF149" s="150">
        <f t="shared" si="71"/>
        <v>8.6793981481481531E-5</v>
      </c>
      <c r="BG149" s="150">
        <f t="shared" si="72"/>
        <v>8.8020833333333397E-5</v>
      </c>
      <c r="BH149" s="150">
        <f t="shared" si="73"/>
        <v>8.8310185185185193E-5</v>
      </c>
      <c r="BI149" s="150">
        <f t="shared" si="74"/>
        <v>8.9328703703703662E-5</v>
      </c>
      <c r="BJ149" s="150">
        <f t="shared" si="75"/>
        <v>8.6030092592592625E-5</v>
      </c>
      <c r="BK149" s="150">
        <f t="shared" si="76"/>
        <v>8.6180555555555489E-5</v>
      </c>
      <c r="BL149" s="150">
        <f t="shared" si="77"/>
        <v>8.8993055555555483E-5</v>
      </c>
      <c r="BM149" s="150">
        <f t="shared" si="78"/>
        <v>9.1296296296296568E-5</v>
      </c>
      <c r="BN149" s="150">
        <f t="shared" si="79"/>
        <v>8.7256944444444057E-5</v>
      </c>
      <c r="BO149" s="150">
        <f t="shared" si="80"/>
        <v>8.6840277777778131E-5</v>
      </c>
      <c r="BP149" s="150">
        <f t="shared" si="81"/>
        <v>8.9375000000000045E-5</v>
      </c>
      <c r="BQ149" s="150">
        <f t="shared" si="82"/>
        <v>9.1030092592592421E-5</v>
      </c>
      <c r="BR149" s="150">
        <f t="shared" si="83"/>
        <v>9.1747685185185161E-5</v>
      </c>
      <c r="BS149" s="150">
        <f t="shared" si="84"/>
        <v>9.0868055555555407E-5</v>
      </c>
      <c r="BT149" s="150">
        <f t="shared" si="85"/>
        <v>9.1238425925926035E-5</v>
      </c>
      <c r="BU149" s="150">
        <f t="shared" si="86"/>
        <v>9.4293981481481659E-5</v>
      </c>
      <c r="BV149" s="150">
        <f t="shared" si="87"/>
        <v>9.5266203703703312E-5</v>
      </c>
      <c r="BW149" s="150">
        <f t="shared" si="88"/>
        <v>9.2465277777778118E-5</v>
      </c>
      <c r="BX149" s="150">
        <f t="shared" si="89"/>
        <v>9.2499999999999701E-5</v>
      </c>
      <c r="BY149" s="150">
        <f t="shared" si="90"/>
        <v>9.3182870370370641E-5</v>
      </c>
      <c r="BZ149" s="150">
        <f t="shared" si="91"/>
        <v>9.4733796296296319E-5</v>
      </c>
      <c r="CA149" s="150">
        <f t="shared" si="92"/>
        <v>9.0810185185185091E-5</v>
      </c>
      <c r="CB149" s="150">
        <f t="shared" si="93"/>
        <v>9.2488425925925984E-5</v>
      </c>
    </row>
    <row r="150" spans="1:80">
      <c r="A150" s="4" t="s">
        <v>139</v>
      </c>
      <c r="B150" s="4">
        <v>2021</v>
      </c>
      <c r="C150" s="5">
        <v>44448</v>
      </c>
      <c r="D150" s="4" t="s">
        <v>66</v>
      </c>
      <c r="E150" s="4" t="s">
        <v>64</v>
      </c>
      <c r="F150" s="4" t="s">
        <v>542</v>
      </c>
      <c r="G150" s="4" t="s">
        <v>892</v>
      </c>
      <c r="H150" s="4" t="s">
        <v>1265</v>
      </c>
      <c r="I150" s="4" t="s">
        <v>1266</v>
      </c>
      <c r="J150" s="63" t="s">
        <v>896</v>
      </c>
      <c r="K150" s="4"/>
      <c r="L150" s="4"/>
      <c r="M150" s="4"/>
      <c r="N150" s="4"/>
      <c r="O150" s="4">
        <v>4</v>
      </c>
      <c r="P150" s="4" t="s">
        <v>52</v>
      </c>
      <c r="Q150" s="150">
        <v>1.6236111111111112E-4</v>
      </c>
      <c r="R150" s="150">
        <v>2.5218750000000002E-4</v>
      </c>
      <c r="S150" s="150">
        <v>3.3954861111111116E-4</v>
      </c>
      <c r="T150" s="150">
        <v>4.2509259259259258E-4</v>
      </c>
      <c r="U150" s="150">
        <v>5.1266203703703706E-4</v>
      </c>
      <c r="V150" s="150">
        <v>5.9847222222222224E-4</v>
      </c>
      <c r="W150" s="150">
        <v>6.8563657407407408E-4</v>
      </c>
      <c r="X150" s="150">
        <v>7.7230324074074083E-4</v>
      </c>
      <c r="Y150" s="150">
        <v>8.5915509259259267E-4</v>
      </c>
      <c r="Z150" s="150">
        <v>9.4567129629629613E-4</v>
      </c>
      <c r="AA150" s="150">
        <v>1.0351273148148149E-3</v>
      </c>
      <c r="AB150" s="150">
        <v>1.123900462962963E-3</v>
      </c>
      <c r="AC150" s="150">
        <v>1.2136226851851852E-3</v>
      </c>
      <c r="AD150" s="150">
        <v>1.301388888888889E-3</v>
      </c>
      <c r="AE150" s="150">
        <v>1.3913425925925927E-3</v>
      </c>
      <c r="AF150" s="150">
        <v>1.4790740740740738E-3</v>
      </c>
      <c r="AG150" s="150">
        <v>1.5683449074074074E-3</v>
      </c>
      <c r="AH150" s="150">
        <v>1.657199074074074E-3</v>
      </c>
      <c r="AI150" s="150">
        <v>1.7495717592592591E-3</v>
      </c>
      <c r="AJ150" s="150">
        <v>1.8426504629629628E-3</v>
      </c>
      <c r="AK150" s="150">
        <v>1.9335879629629631E-3</v>
      </c>
      <c r="AL150" s="150">
        <v>2.0270023148148148E-3</v>
      </c>
      <c r="AM150" s="150">
        <v>2.121724537037037E-3</v>
      </c>
      <c r="AN150" s="150">
        <v>2.2135416666666666E-3</v>
      </c>
      <c r="AO150" s="150">
        <v>2.3059259259259261E-3</v>
      </c>
      <c r="AP150" s="150">
        <v>2.401238425925926E-3</v>
      </c>
      <c r="AQ150" s="150">
        <v>2.4943518518518522E-3</v>
      </c>
      <c r="AR150" s="150">
        <v>2.5899652777777778E-3</v>
      </c>
      <c r="AS150" s="150">
        <v>2.6842476851851853E-3</v>
      </c>
      <c r="AT150" s="150">
        <v>2.7800578703703702E-3</v>
      </c>
      <c r="AU150" s="150">
        <v>2.8748379629629627E-3</v>
      </c>
      <c r="AV150" s="150">
        <v>2.972546296296296E-3</v>
      </c>
      <c r="AW150" s="153">
        <f t="shared" si="63"/>
        <v>56.068652950612865</v>
      </c>
      <c r="AX150" s="150">
        <f t="shared" si="64"/>
        <v>8.9826388888888909E-5</v>
      </c>
      <c r="AY150" s="150">
        <f t="shared" si="64"/>
        <v>8.7361111111111135E-5</v>
      </c>
      <c r="AZ150" s="150">
        <f t="shared" si="65"/>
        <v>8.5543981481481419E-5</v>
      </c>
      <c r="BA150" s="150">
        <f t="shared" si="66"/>
        <v>8.7569444444444478E-5</v>
      </c>
      <c r="BB150" s="150">
        <f t="shared" si="67"/>
        <v>8.5810185185185186E-5</v>
      </c>
      <c r="BC150" s="150">
        <f t="shared" si="68"/>
        <v>8.7164351851851834E-5</v>
      </c>
      <c r="BD150" s="150">
        <f t="shared" si="69"/>
        <v>8.6666666666666749E-5</v>
      </c>
      <c r="BE150" s="150">
        <f t="shared" si="70"/>
        <v>8.6851851851851847E-5</v>
      </c>
      <c r="BF150" s="150">
        <f t="shared" si="71"/>
        <v>8.6516203703703451E-5</v>
      </c>
      <c r="BG150" s="150">
        <f t="shared" si="72"/>
        <v>8.9456018518518769E-5</v>
      </c>
      <c r="BH150" s="150">
        <f t="shared" si="73"/>
        <v>8.8773148148148153E-5</v>
      </c>
      <c r="BI150" s="150">
        <f t="shared" si="74"/>
        <v>8.9722222222222156E-5</v>
      </c>
      <c r="BJ150" s="150">
        <f t="shared" si="75"/>
        <v>8.7766203703703834E-5</v>
      </c>
      <c r="BK150" s="150">
        <f t="shared" si="76"/>
        <v>8.9953703703703636E-5</v>
      </c>
      <c r="BL150" s="150">
        <f t="shared" si="77"/>
        <v>8.7731481481481167E-5</v>
      </c>
      <c r="BM150" s="150">
        <f t="shared" si="78"/>
        <v>8.9270833333333563E-5</v>
      </c>
      <c r="BN150" s="150">
        <f t="shared" si="79"/>
        <v>8.8854166666666552E-5</v>
      </c>
      <c r="BO150" s="150">
        <f t="shared" si="80"/>
        <v>9.2372685185185136E-5</v>
      </c>
      <c r="BP150" s="150">
        <f t="shared" si="81"/>
        <v>9.3078703703703726E-5</v>
      </c>
      <c r="BQ150" s="150">
        <f t="shared" si="82"/>
        <v>9.0937500000000306E-5</v>
      </c>
      <c r="BR150" s="150">
        <f t="shared" si="83"/>
        <v>9.3414351851851688E-5</v>
      </c>
      <c r="BS150" s="150">
        <f t="shared" si="84"/>
        <v>9.472222222222217E-5</v>
      </c>
      <c r="BT150" s="150">
        <f t="shared" si="85"/>
        <v>9.1817129629629627E-5</v>
      </c>
      <c r="BU150" s="150">
        <f t="shared" si="86"/>
        <v>9.2384259259259503E-5</v>
      </c>
      <c r="BV150" s="150">
        <f t="shared" si="87"/>
        <v>9.5312499999999911E-5</v>
      </c>
      <c r="BW150" s="150">
        <f t="shared" si="88"/>
        <v>9.3113425925926176E-5</v>
      </c>
      <c r="BX150" s="150">
        <f t="shared" si="89"/>
        <v>9.561342592592564E-5</v>
      </c>
      <c r="BY150" s="150">
        <f t="shared" si="90"/>
        <v>9.4282407407407509E-5</v>
      </c>
      <c r="BZ150" s="150">
        <f t="shared" si="91"/>
        <v>9.5810185185184887E-5</v>
      </c>
      <c r="CA150" s="150">
        <f t="shared" si="92"/>
        <v>9.4780092592592485E-5</v>
      </c>
      <c r="CB150" s="150">
        <f t="shared" si="93"/>
        <v>9.7708333333333328E-5</v>
      </c>
    </row>
    <row r="151" spans="1:80">
      <c r="A151" s="1" t="s">
        <v>1274</v>
      </c>
      <c r="B151" s="1">
        <v>2021</v>
      </c>
      <c r="C151" s="2">
        <v>44385</v>
      </c>
      <c r="D151" s="1" t="s">
        <v>66</v>
      </c>
      <c r="E151" s="1" t="s">
        <v>21</v>
      </c>
      <c r="F151" s="1" t="s">
        <v>21</v>
      </c>
      <c r="G151" s="1" t="s">
        <v>849</v>
      </c>
      <c r="H151" s="1" t="s">
        <v>843</v>
      </c>
      <c r="I151" s="1" t="s">
        <v>845</v>
      </c>
      <c r="J151" s="1" t="s">
        <v>1303</v>
      </c>
      <c r="K151" s="1"/>
      <c r="L151" s="1"/>
      <c r="M151" s="1"/>
      <c r="N151" s="1"/>
      <c r="O151" s="1">
        <v>1</v>
      </c>
      <c r="P151" s="1" t="s">
        <v>198</v>
      </c>
      <c r="Q151" s="150">
        <v>1.4760416666666665E-4</v>
      </c>
      <c r="R151" s="150">
        <v>2.3243055555555557E-4</v>
      </c>
      <c r="S151" s="150">
        <v>3.1311342592592594E-4</v>
      </c>
      <c r="T151" s="150">
        <v>3.9570601851851849E-4</v>
      </c>
      <c r="U151" s="150">
        <v>4.7619212962962958E-4</v>
      </c>
      <c r="V151" s="150">
        <v>5.5824074074074077E-4</v>
      </c>
      <c r="W151" s="150">
        <v>6.3828703703703703E-4</v>
      </c>
      <c r="X151" s="150">
        <v>7.1815972222222214E-4</v>
      </c>
      <c r="Y151" s="150">
        <v>7.9729166666666663E-4</v>
      </c>
      <c r="Z151" s="150">
        <v>8.7783564814814809E-4</v>
      </c>
      <c r="AA151" s="150">
        <v>9.5828703703703701E-4</v>
      </c>
      <c r="AB151" s="150">
        <v>1.0409837962962964E-3</v>
      </c>
      <c r="AC151" s="150">
        <v>1.1226273148148148E-3</v>
      </c>
      <c r="AD151" s="150">
        <v>1.205775462962963E-3</v>
      </c>
      <c r="AE151" s="150">
        <v>1.2868981481481483E-3</v>
      </c>
      <c r="AF151" s="150">
        <v>1.3676967592592593E-3</v>
      </c>
      <c r="AG151" s="150">
        <v>1.4498263888888887E-3</v>
      </c>
      <c r="AH151" s="150">
        <v>1.5297685185185186E-3</v>
      </c>
      <c r="AI151" s="150">
        <v>1.6104398148148148E-3</v>
      </c>
      <c r="AJ151" s="150">
        <v>1.6933333333333334E-3</v>
      </c>
      <c r="AK151" s="150">
        <v>1.7774305555555555E-3</v>
      </c>
      <c r="AL151" s="150">
        <v>1.862175925925926E-3</v>
      </c>
      <c r="AM151" s="150">
        <v>1.9451041666666668E-3</v>
      </c>
      <c r="AN151" s="150">
        <v>2.0291087962962962E-3</v>
      </c>
      <c r="AO151" s="150">
        <v>2.1144212962962965E-3</v>
      </c>
      <c r="AP151" s="150">
        <v>2.1965277777777777E-3</v>
      </c>
      <c r="AQ151" s="150">
        <v>2.2782060185185184E-3</v>
      </c>
      <c r="AR151" s="150">
        <v>2.359953703703704E-3</v>
      </c>
      <c r="AS151" s="150">
        <v>2.4443287037037038E-3</v>
      </c>
      <c r="AT151" s="150">
        <v>2.5290856481481479E-3</v>
      </c>
      <c r="AU151" s="150">
        <v>2.6133333333333334E-3</v>
      </c>
      <c r="AV151" s="150">
        <v>2.6987152777777777E-3</v>
      </c>
      <c r="AW151" s="153">
        <f t="shared" si="63"/>
        <v>61.757780837075252</v>
      </c>
      <c r="AX151" s="150">
        <f t="shared" si="64"/>
        <v>8.4826388888888923E-5</v>
      </c>
      <c r="AY151" s="150">
        <f t="shared" si="64"/>
        <v>8.0682870370370365E-5</v>
      </c>
      <c r="AZ151" s="150">
        <f t="shared" si="65"/>
        <v>8.2592592592592548E-5</v>
      </c>
      <c r="BA151" s="150">
        <f t="shared" si="66"/>
        <v>8.048611111111109E-5</v>
      </c>
      <c r="BB151" s="150">
        <f t="shared" si="67"/>
        <v>8.2048611111111189E-5</v>
      </c>
      <c r="BC151" s="150">
        <f t="shared" si="68"/>
        <v>8.0046296296296267E-5</v>
      </c>
      <c r="BD151" s="150">
        <f t="shared" si="69"/>
        <v>7.9872685185185103E-5</v>
      </c>
      <c r="BE151" s="150">
        <f t="shared" si="70"/>
        <v>7.9131944444444497E-5</v>
      </c>
      <c r="BF151" s="150">
        <f t="shared" si="71"/>
        <v>8.054398148148146E-5</v>
      </c>
      <c r="BG151" s="150">
        <f t="shared" si="72"/>
        <v>8.0451388888888912E-5</v>
      </c>
      <c r="BH151" s="150">
        <f t="shared" si="73"/>
        <v>8.2696759259259355E-5</v>
      </c>
      <c r="BI151" s="150">
        <f t="shared" si="74"/>
        <v>8.1643518518518437E-5</v>
      </c>
      <c r="BJ151" s="150">
        <f t="shared" si="75"/>
        <v>8.3148148148148165E-5</v>
      </c>
      <c r="BK151" s="150">
        <f t="shared" si="76"/>
        <v>8.1122685185185377E-5</v>
      </c>
      <c r="BL151" s="150">
        <f t="shared" si="77"/>
        <v>8.0798611111110915E-5</v>
      </c>
      <c r="BM151" s="150">
        <f t="shared" si="78"/>
        <v>8.212962962962948E-5</v>
      </c>
      <c r="BN151" s="150">
        <f t="shared" si="79"/>
        <v>7.9942129629629894E-5</v>
      </c>
      <c r="BO151" s="150">
        <f t="shared" si="80"/>
        <v>8.0671296296296133E-5</v>
      </c>
      <c r="BP151" s="150">
        <f t="shared" si="81"/>
        <v>8.2893518518518602E-5</v>
      </c>
      <c r="BQ151" s="150">
        <f t="shared" si="82"/>
        <v>8.4097222222222169E-5</v>
      </c>
      <c r="BR151" s="150">
        <f t="shared" si="83"/>
        <v>8.4745370370370443E-5</v>
      </c>
      <c r="BS151" s="150">
        <f t="shared" si="84"/>
        <v>8.2928240740740835E-5</v>
      </c>
      <c r="BT151" s="150">
        <f t="shared" si="85"/>
        <v>8.4004629629629403E-5</v>
      </c>
      <c r="BU151" s="150">
        <f t="shared" si="86"/>
        <v>8.5312500000000319E-5</v>
      </c>
      <c r="BV151" s="150">
        <f t="shared" si="87"/>
        <v>8.210648148148118E-5</v>
      </c>
      <c r="BW151" s="150">
        <f t="shared" si="88"/>
        <v>8.1678240740740669E-5</v>
      </c>
      <c r="BX151" s="150">
        <f t="shared" si="89"/>
        <v>8.1747685185185569E-5</v>
      </c>
      <c r="BY151" s="150">
        <f t="shared" si="90"/>
        <v>8.4374999999999815E-5</v>
      </c>
      <c r="BZ151" s="150">
        <f t="shared" si="91"/>
        <v>8.4756944444444159E-5</v>
      </c>
      <c r="CA151" s="150">
        <f t="shared" si="92"/>
        <v>8.4247685185185467E-5</v>
      </c>
      <c r="CB151" s="150">
        <f t="shared" si="93"/>
        <v>8.5381944444444351E-5</v>
      </c>
    </row>
    <row r="152" spans="1:80">
      <c r="A152" s="1" t="s">
        <v>1274</v>
      </c>
      <c r="B152" s="1">
        <v>2021</v>
      </c>
      <c r="C152" s="2">
        <v>44385</v>
      </c>
      <c r="D152" s="1" t="s">
        <v>66</v>
      </c>
      <c r="E152" s="1" t="s">
        <v>21</v>
      </c>
      <c r="F152" s="1" t="s">
        <v>21</v>
      </c>
      <c r="G152" s="1" t="s">
        <v>681</v>
      </c>
      <c r="H152" s="1" t="s">
        <v>53</v>
      </c>
      <c r="I152" s="1" t="s">
        <v>744</v>
      </c>
      <c r="J152" s="1" t="s">
        <v>682</v>
      </c>
      <c r="K152" s="1"/>
      <c r="L152" s="1"/>
      <c r="M152" s="1"/>
      <c r="N152" s="1"/>
      <c r="O152" s="1">
        <v>2</v>
      </c>
      <c r="P152" s="1" t="s">
        <v>25</v>
      </c>
      <c r="Q152" s="150">
        <v>1.5318287037037037E-4</v>
      </c>
      <c r="R152" s="150">
        <v>2.4011574074074075E-4</v>
      </c>
      <c r="S152" s="150">
        <v>3.2241898148148147E-4</v>
      </c>
      <c r="T152" s="150">
        <v>4.0415509259259262E-4</v>
      </c>
      <c r="U152" s="150">
        <v>4.8488425925925918E-4</v>
      </c>
      <c r="V152" s="150">
        <v>5.6592592592592599E-4</v>
      </c>
      <c r="W152" s="150">
        <v>6.4905092592592597E-4</v>
      </c>
      <c r="X152" s="150">
        <v>7.3152777777777767E-4</v>
      </c>
      <c r="Y152" s="150">
        <v>8.1386574074074076E-4</v>
      </c>
      <c r="Z152" s="150">
        <v>8.9818287037037037E-4</v>
      </c>
      <c r="AA152" s="150">
        <v>9.8059027777777793E-4</v>
      </c>
      <c r="AB152" s="150">
        <v>1.062974537037037E-3</v>
      </c>
      <c r="AC152" s="150">
        <v>1.1455671296296296E-3</v>
      </c>
      <c r="AD152" s="150">
        <v>1.2293171296296297E-3</v>
      </c>
      <c r="AE152" s="150">
        <v>1.3114467592592594E-3</v>
      </c>
      <c r="AF152" s="150">
        <v>1.392974537037037E-3</v>
      </c>
      <c r="AG152" s="150">
        <v>1.4761689814814813E-3</v>
      </c>
      <c r="AH152" s="150">
        <v>1.5585532407407408E-3</v>
      </c>
      <c r="AI152" s="150">
        <v>1.643101851851852E-3</v>
      </c>
      <c r="AJ152" s="150">
        <v>1.726527777777778E-3</v>
      </c>
      <c r="AK152" s="150">
        <v>1.8096874999999999E-3</v>
      </c>
      <c r="AL152" s="150">
        <v>1.8944212962962962E-3</v>
      </c>
      <c r="AM152" s="150">
        <v>1.977673611111111E-3</v>
      </c>
      <c r="AN152" s="150">
        <v>2.0612500000000001E-3</v>
      </c>
      <c r="AO152" s="150">
        <v>2.1449652777777778E-3</v>
      </c>
      <c r="AP152" s="150">
        <v>2.2291203703703705E-3</v>
      </c>
      <c r="AQ152" s="150">
        <v>2.3131481481481479E-3</v>
      </c>
      <c r="AR152" s="150">
        <v>2.3961342592592593E-3</v>
      </c>
      <c r="AS152" s="150">
        <v>2.4824421296296296E-3</v>
      </c>
      <c r="AT152" s="150">
        <v>2.5661921296296296E-3</v>
      </c>
      <c r="AU152" s="150">
        <v>2.6543287037037035E-3</v>
      </c>
      <c r="AV152" s="150">
        <v>2.7414583333333336E-3</v>
      </c>
      <c r="AW152" s="153">
        <f t="shared" si="63"/>
        <v>60.79489322896876</v>
      </c>
      <c r="AX152" s="150">
        <f t="shared" si="64"/>
        <v>8.6932870370370381E-5</v>
      </c>
      <c r="AY152" s="150">
        <f t="shared" si="64"/>
        <v>8.2303240740740725E-5</v>
      </c>
      <c r="AZ152" s="150">
        <f t="shared" si="65"/>
        <v>8.1736111111111148E-5</v>
      </c>
      <c r="BA152" s="150">
        <f t="shared" si="66"/>
        <v>8.0729166666666558E-5</v>
      </c>
      <c r="BB152" s="150">
        <f t="shared" si="67"/>
        <v>8.1041666666666816E-5</v>
      </c>
      <c r="BC152" s="150">
        <f t="shared" si="68"/>
        <v>8.3124999999999974E-5</v>
      </c>
      <c r="BD152" s="150">
        <f t="shared" si="69"/>
        <v>8.24768518518517E-5</v>
      </c>
      <c r="BE152" s="150">
        <f t="shared" si="70"/>
        <v>8.2337962962963094E-5</v>
      </c>
      <c r="BF152" s="150">
        <f t="shared" si="71"/>
        <v>8.4317129629629607E-5</v>
      </c>
      <c r="BG152" s="150">
        <f t="shared" si="72"/>
        <v>8.2407407407407559E-5</v>
      </c>
      <c r="BH152" s="150">
        <f t="shared" si="73"/>
        <v>8.2384259259259043E-5</v>
      </c>
      <c r="BI152" s="150">
        <f t="shared" si="74"/>
        <v>8.2592592592592657E-5</v>
      </c>
      <c r="BJ152" s="150">
        <f t="shared" si="75"/>
        <v>8.3750000000000057E-5</v>
      </c>
      <c r="BK152" s="150">
        <f t="shared" si="76"/>
        <v>8.2129629629629696E-5</v>
      </c>
      <c r="BL152" s="150">
        <f t="shared" si="77"/>
        <v>8.1527777777777588E-5</v>
      </c>
      <c r="BM152" s="150">
        <f t="shared" si="78"/>
        <v>8.3194444444444331E-5</v>
      </c>
      <c r="BN152" s="150">
        <f t="shared" si="79"/>
        <v>8.2384259259259476E-5</v>
      </c>
      <c r="BO152" s="150">
        <f t="shared" si="80"/>
        <v>8.4548611111111196E-5</v>
      </c>
      <c r="BP152" s="150">
        <f t="shared" si="81"/>
        <v>8.3425925925926028E-5</v>
      </c>
      <c r="BQ152" s="150">
        <f t="shared" si="82"/>
        <v>8.3159722222221882E-5</v>
      </c>
      <c r="BR152" s="150">
        <f t="shared" si="83"/>
        <v>8.4733796296296293E-5</v>
      </c>
      <c r="BS152" s="150">
        <f t="shared" si="84"/>
        <v>8.3252314814814864E-5</v>
      </c>
      <c r="BT152" s="150">
        <f t="shared" si="85"/>
        <v>8.357638888888911E-5</v>
      </c>
      <c r="BU152" s="150">
        <f t="shared" si="86"/>
        <v>8.3715277777777607E-5</v>
      </c>
      <c r="BV152" s="150">
        <f t="shared" si="87"/>
        <v>8.4155092592592701E-5</v>
      </c>
      <c r="BW152" s="150">
        <f t="shared" si="88"/>
        <v>8.4027777777777486E-5</v>
      </c>
      <c r="BX152" s="150">
        <f t="shared" si="89"/>
        <v>8.2986111111111368E-5</v>
      </c>
      <c r="BY152" s="150">
        <f t="shared" si="90"/>
        <v>8.6307870370370271E-5</v>
      </c>
      <c r="BZ152" s="150">
        <f t="shared" si="91"/>
        <v>8.3750000000000057E-5</v>
      </c>
      <c r="CA152" s="150">
        <f t="shared" si="92"/>
        <v>8.8136574074073812E-5</v>
      </c>
      <c r="CB152" s="150">
        <f t="shared" si="93"/>
        <v>8.7129629629630143E-5</v>
      </c>
    </row>
    <row r="153" spans="1:80">
      <c r="A153" s="1" t="s">
        <v>1274</v>
      </c>
      <c r="B153" s="1">
        <v>2021</v>
      </c>
      <c r="C153" s="2">
        <v>44385</v>
      </c>
      <c r="D153" s="1" t="s">
        <v>66</v>
      </c>
      <c r="E153" s="1" t="s">
        <v>21</v>
      </c>
      <c r="F153" s="1" t="s">
        <v>21</v>
      </c>
      <c r="G153" s="1" t="s">
        <v>848</v>
      </c>
      <c r="H153" s="1" t="s">
        <v>842</v>
      </c>
      <c r="I153" s="1" t="s">
        <v>846</v>
      </c>
      <c r="J153" s="1" t="s">
        <v>1309</v>
      </c>
      <c r="K153" s="1"/>
      <c r="L153" s="1"/>
      <c r="M153" s="1"/>
      <c r="N153" s="1"/>
      <c r="O153" s="1">
        <v>3</v>
      </c>
      <c r="P153" s="1" t="s">
        <v>198</v>
      </c>
      <c r="Q153" s="150">
        <v>1.5835648148148149E-4</v>
      </c>
      <c r="R153" s="150">
        <v>2.4940972222222221E-4</v>
      </c>
      <c r="S153" s="150">
        <v>3.3401620370370372E-4</v>
      </c>
      <c r="T153" s="150">
        <v>4.1855324074074066E-4</v>
      </c>
      <c r="U153" s="150">
        <v>5.0144675925925932E-4</v>
      </c>
      <c r="V153" s="150">
        <v>5.8564814814814818E-4</v>
      </c>
      <c r="W153" s="150">
        <v>6.6862268518518518E-4</v>
      </c>
      <c r="X153" s="150">
        <v>7.5373842592592593E-4</v>
      </c>
      <c r="Y153" s="150">
        <v>8.3703703703703707E-4</v>
      </c>
      <c r="Z153" s="150">
        <v>9.2289351851851853E-4</v>
      </c>
      <c r="AA153" s="150">
        <v>1.0038310185185187E-3</v>
      </c>
      <c r="AB153" s="150">
        <v>1.0859143518518518E-3</v>
      </c>
      <c r="AC153" s="150">
        <v>1.1693055555555556E-3</v>
      </c>
      <c r="AD153" s="150">
        <v>1.255625E-3</v>
      </c>
      <c r="AE153" s="150">
        <v>1.3387037037037037E-3</v>
      </c>
      <c r="AF153" s="150">
        <v>1.4236805555555556E-3</v>
      </c>
      <c r="AG153" s="150">
        <v>1.5074189814814813E-3</v>
      </c>
      <c r="AH153" s="150">
        <v>1.5923726851851852E-3</v>
      </c>
      <c r="AI153" s="150">
        <v>1.674710648148148E-3</v>
      </c>
      <c r="AJ153" s="150">
        <v>1.7575578703703705E-3</v>
      </c>
      <c r="AK153" s="150">
        <v>1.8412731481481481E-3</v>
      </c>
      <c r="AL153" s="150">
        <v>1.9255902777777778E-3</v>
      </c>
      <c r="AM153" s="150">
        <v>2.0241319444444443E-3</v>
      </c>
      <c r="AN153" s="150">
        <v>2.0927430555555556E-3</v>
      </c>
      <c r="AO153" s="150">
        <v>2.1749305555555554E-3</v>
      </c>
      <c r="AP153" s="150">
        <v>2.2637268518518518E-3</v>
      </c>
      <c r="AQ153" s="150">
        <v>2.3494560185185185E-3</v>
      </c>
      <c r="AR153" s="150">
        <v>2.434814814814815E-3</v>
      </c>
      <c r="AS153" s="150">
        <v>2.5223263888888891E-3</v>
      </c>
      <c r="AT153" s="150">
        <v>2.6085069444444445E-3</v>
      </c>
      <c r="AU153" s="150">
        <v>2.6968402777777776E-3</v>
      </c>
      <c r="AV153" s="150">
        <v>2.7860763888888887E-3</v>
      </c>
      <c r="AW153" s="153">
        <f t="shared" si="63"/>
        <v>59.821283914306015</v>
      </c>
      <c r="AX153" s="150">
        <f t="shared" si="64"/>
        <v>9.1053240740740721E-5</v>
      </c>
      <c r="AY153" s="150">
        <f t="shared" si="64"/>
        <v>8.4606481481481512E-5</v>
      </c>
      <c r="AZ153" s="150">
        <f t="shared" si="65"/>
        <v>8.4537037037036938E-5</v>
      </c>
      <c r="BA153" s="150">
        <f t="shared" si="66"/>
        <v>8.2893518518518657E-5</v>
      </c>
      <c r="BB153" s="150">
        <f t="shared" si="67"/>
        <v>8.4201388888888867E-5</v>
      </c>
      <c r="BC153" s="150">
        <f t="shared" si="68"/>
        <v>8.2974537037037001E-5</v>
      </c>
      <c r="BD153" s="150">
        <f t="shared" si="69"/>
        <v>8.5115740740740746E-5</v>
      </c>
      <c r="BE153" s="150">
        <f t="shared" si="70"/>
        <v>8.3298611111111138E-5</v>
      </c>
      <c r="BF153" s="150">
        <f t="shared" si="71"/>
        <v>8.5856481481481461E-5</v>
      </c>
      <c r="BG153" s="150">
        <f t="shared" si="72"/>
        <v>8.0937500000000172E-5</v>
      </c>
      <c r="BH153" s="150">
        <f t="shared" si="73"/>
        <v>8.2083333333333097E-5</v>
      </c>
      <c r="BI153" s="150">
        <f t="shared" si="74"/>
        <v>8.3391203703703795E-5</v>
      </c>
      <c r="BJ153" s="150">
        <f t="shared" si="75"/>
        <v>8.6319444444444421E-5</v>
      </c>
      <c r="BK153" s="150">
        <f t="shared" si="76"/>
        <v>8.30787037037037E-5</v>
      </c>
      <c r="BL153" s="150">
        <f t="shared" si="77"/>
        <v>8.4976851851851923E-5</v>
      </c>
      <c r="BM153" s="150">
        <f t="shared" si="78"/>
        <v>8.373842592592569E-5</v>
      </c>
      <c r="BN153" s="150">
        <f t="shared" si="79"/>
        <v>8.495370370370384E-5</v>
      </c>
      <c r="BO153" s="150">
        <f t="shared" si="80"/>
        <v>8.2337962962962877E-5</v>
      </c>
      <c r="BP153" s="150">
        <f t="shared" si="81"/>
        <v>8.2847222222222437E-5</v>
      </c>
      <c r="BQ153" s="150">
        <f t="shared" si="82"/>
        <v>8.3715277777777607E-5</v>
      </c>
      <c r="BR153" s="150">
        <f t="shared" si="83"/>
        <v>8.4317129629629716E-5</v>
      </c>
      <c r="BS153" s="150">
        <f t="shared" si="84"/>
        <v>9.8541666666666482E-5</v>
      </c>
      <c r="BT153" s="150">
        <f t="shared" si="85"/>
        <v>6.8611111111111303E-5</v>
      </c>
      <c r="BU153" s="150">
        <f t="shared" si="86"/>
        <v>8.2187499999999795E-5</v>
      </c>
      <c r="BV153" s="150">
        <f t="shared" si="87"/>
        <v>8.8796296296296453E-5</v>
      </c>
      <c r="BW153" s="150">
        <f t="shared" si="88"/>
        <v>8.5729166666666679E-5</v>
      </c>
      <c r="BX153" s="150">
        <f t="shared" si="89"/>
        <v>8.5358796296296485E-5</v>
      </c>
      <c r="BY153" s="150">
        <f t="shared" si="90"/>
        <v>8.7511574074074054E-5</v>
      </c>
      <c r="BZ153" s="150">
        <f t="shared" si="91"/>
        <v>8.6180555555555489E-5</v>
      </c>
      <c r="CA153" s="150">
        <f t="shared" si="92"/>
        <v>8.8333333333333059E-5</v>
      </c>
      <c r="CB153" s="150">
        <f t="shared" si="93"/>
        <v>8.9236111111111113E-5</v>
      </c>
    </row>
    <row r="154" spans="1:80">
      <c r="A154" s="1" t="s">
        <v>1274</v>
      </c>
      <c r="B154" s="1">
        <v>2021</v>
      </c>
      <c r="C154" s="2">
        <v>44385</v>
      </c>
      <c r="D154" s="1" t="s">
        <v>66</v>
      </c>
      <c r="E154" s="1" t="s">
        <v>21</v>
      </c>
      <c r="F154" s="1" t="s">
        <v>21</v>
      </c>
      <c r="G154" s="1" t="s">
        <v>1278</v>
      </c>
      <c r="H154" s="1" t="s">
        <v>508</v>
      </c>
      <c r="I154" s="1" t="s">
        <v>878</v>
      </c>
      <c r="J154" s="1" t="s">
        <v>496</v>
      </c>
      <c r="K154" s="1"/>
      <c r="L154" s="1"/>
      <c r="M154" s="1"/>
      <c r="N154" s="1"/>
      <c r="O154" s="1">
        <v>4</v>
      </c>
      <c r="P154" s="1" t="s">
        <v>85</v>
      </c>
      <c r="Q154" s="150">
        <v>1.5589120370370369E-4</v>
      </c>
      <c r="R154" s="150">
        <v>2.4818287037037034E-4</v>
      </c>
      <c r="S154" s="150">
        <v>3.3579861111111115E-4</v>
      </c>
      <c r="T154" s="150">
        <v>4.2194444444444446E-4</v>
      </c>
      <c r="U154" s="150">
        <v>5.0886574074074072E-4</v>
      </c>
      <c r="V154" s="150">
        <v>5.9221064814814813E-4</v>
      </c>
      <c r="W154" s="150">
        <v>6.7637731481481487E-4</v>
      </c>
      <c r="X154" s="150">
        <v>7.58912037037037E-4</v>
      </c>
      <c r="Y154" s="150">
        <v>8.4215277777777771E-4</v>
      </c>
      <c r="Z154" s="150">
        <v>9.2587962962962969E-4</v>
      </c>
      <c r="AA154" s="150">
        <v>1.0113310185185186E-3</v>
      </c>
      <c r="AB154" s="150">
        <v>1.0952199074074074E-3</v>
      </c>
      <c r="AC154" s="150">
        <v>1.1785879629629629E-3</v>
      </c>
      <c r="AD154" s="150">
        <v>1.2627662037037037E-3</v>
      </c>
      <c r="AE154" s="150">
        <v>1.3463310185185184E-3</v>
      </c>
      <c r="AF154" s="150">
        <v>1.4319560185185184E-3</v>
      </c>
      <c r="AG154" s="150">
        <v>1.5153240740740741E-3</v>
      </c>
      <c r="AH154" s="150">
        <v>1.5993402777777777E-3</v>
      </c>
      <c r="AI154" s="150">
        <v>1.6826851851851853E-3</v>
      </c>
      <c r="AJ154" s="150">
        <v>1.7666666666666666E-3</v>
      </c>
      <c r="AK154" s="150">
        <v>1.8510300925925927E-3</v>
      </c>
      <c r="AL154" s="150">
        <v>1.9369675925925926E-3</v>
      </c>
      <c r="AM154" s="150">
        <v>2.0224421296296297E-3</v>
      </c>
      <c r="AN154" s="150">
        <v>2.1077083333333334E-3</v>
      </c>
      <c r="AO154" s="150">
        <v>2.1950115740740741E-3</v>
      </c>
      <c r="AP154" s="150">
        <v>2.2796412037037039E-3</v>
      </c>
      <c r="AQ154" s="150">
        <v>2.365763888888889E-3</v>
      </c>
      <c r="AR154" s="150">
        <v>2.4493518518518519E-3</v>
      </c>
      <c r="AS154" s="150">
        <v>2.5337268518518517E-3</v>
      </c>
      <c r="AT154" s="150">
        <v>2.6207175925925925E-3</v>
      </c>
      <c r="AU154" s="150">
        <v>2.7072916666666664E-3</v>
      </c>
      <c r="AV154" s="150">
        <v>2.7934953703703702E-3</v>
      </c>
      <c r="AW154" s="153">
        <f t="shared" si="63"/>
        <v>59.662410195642991</v>
      </c>
      <c r="AX154" s="150">
        <f t="shared" si="64"/>
        <v>9.2291666666666656E-5</v>
      </c>
      <c r="AY154" s="150">
        <f t="shared" si="64"/>
        <v>8.7615740740740807E-5</v>
      </c>
      <c r="AZ154" s="150">
        <f t="shared" si="65"/>
        <v>8.6145833333333311E-5</v>
      </c>
      <c r="BA154" s="150">
        <f t="shared" si="66"/>
        <v>8.6921296296296258E-5</v>
      </c>
      <c r="BB154" s="150">
        <f t="shared" si="67"/>
        <v>8.3344907407407413E-5</v>
      </c>
      <c r="BC154" s="150">
        <f t="shared" si="68"/>
        <v>8.4166666666666743E-5</v>
      </c>
      <c r="BD154" s="150">
        <f t="shared" si="69"/>
        <v>8.2534722222222124E-5</v>
      </c>
      <c r="BE154" s="150">
        <f t="shared" si="70"/>
        <v>8.3240740740740714E-5</v>
      </c>
      <c r="BF154" s="150">
        <f t="shared" si="71"/>
        <v>8.3726851851851974E-5</v>
      </c>
      <c r="BG154" s="150">
        <f t="shared" si="72"/>
        <v>8.5451388888888925E-5</v>
      </c>
      <c r="BH154" s="150">
        <f t="shared" si="73"/>
        <v>8.3888888888888772E-5</v>
      </c>
      <c r="BI154" s="150">
        <f t="shared" si="74"/>
        <v>8.3368055555555496E-5</v>
      </c>
      <c r="BJ154" s="150">
        <f t="shared" si="75"/>
        <v>8.4178240740740784E-5</v>
      </c>
      <c r="BK154" s="150">
        <f t="shared" si="76"/>
        <v>8.3564814814814743E-5</v>
      </c>
      <c r="BL154" s="150">
        <f t="shared" si="77"/>
        <v>8.5624999999999981E-5</v>
      </c>
      <c r="BM154" s="150">
        <f t="shared" si="78"/>
        <v>8.3368055555555712E-5</v>
      </c>
      <c r="BN154" s="150">
        <f t="shared" si="79"/>
        <v>8.4016203703703553E-5</v>
      </c>
      <c r="BO154" s="150">
        <f t="shared" si="80"/>
        <v>8.334490740740763E-5</v>
      </c>
      <c r="BP154" s="150">
        <f t="shared" si="81"/>
        <v>8.398148148148132E-5</v>
      </c>
      <c r="BQ154" s="150">
        <f t="shared" si="82"/>
        <v>8.4363425925926099E-5</v>
      </c>
      <c r="BR154" s="150">
        <f t="shared" si="83"/>
        <v>8.5937499999999859E-5</v>
      </c>
      <c r="BS154" s="150">
        <f t="shared" si="84"/>
        <v>8.5474537037037116E-5</v>
      </c>
      <c r="BT154" s="150">
        <f t="shared" si="85"/>
        <v>8.5266203703703719E-5</v>
      </c>
      <c r="BU154" s="150">
        <f t="shared" si="86"/>
        <v>8.7303240740740657E-5</v>
      </c>
      <c r="BV154" s="150">
        <f t="shared" si="87"/>
        <v>8.4629629629629811E-5</v>
      </c>
      <c r="BW154" s="150">
        <f t="shared" si="88"/>
        <v>8.6122685185185174E-5</v>
      </c>
      <c r="BX154" s="150">
        <f t="shared" si="89"/>
        <v>8.3587962962962826E-5</v>
      </c>
      <c r="BY154" s="150">
        <f t="shared" si="90"/>
        <v>8.4374999999999815E-5</v>
      </c>
      <c r="BZ154" s="150">
        <f t="shared" si="91"/>
        <v>8.6990740740740778E-5</v>
      </c>
      <c r="CA154" s="150">
        <f t="shared" si="92"/>
        <v>8.6574074074073984E-5</v>
      </c>
      <c r="CB154" s="150">
        <f t="shared" si="93"/>
        <v>8.6203703703703789E-5</v>
      </c>
    </row>
    <row r="155" spans="1:80">
      <c r="A155" s="1" t="s">
        <v>1274</v>
      </c>
      <c r="B155" s="1">
        <v>2021</v>
      </c>
      <c r="C155" s="2">
        <v>44385</v>
      </c>
      <c r="D155" s="1" t="s">
        <v>66</v>
      </c>
      <c r="E155" s="1" t="s">
        <v>21</v>
      </c>
      <c r="F155" s="1" t="s">
        <v>21</v>
      </c>
      <c r="G155" s="1" t="s">
        <v>1306</v>
      </c>
      <c r="H155" s="1" t="s">
        <v>1307</v>
      </c>
      <c r="I155" s="1" t="s">
        <v>1300</v>
      </c>
      <c r="J155" s="1" t="s">
        <v>1296</v>
      </c>
      <c r="K155" s="1"/>
      <c r="L155" s="1"/>
      <c r="M155" s="1"/>
      <c r="N155" s="1"/>
      <c r="O155" s="1">
        <v>5</v>
      </c>
      <c r="P155" s="1" t="s">
        <v>188</v>
      </c>
      <c r="Q155" s="150">
        <v>1.6509259259259257E-4</v>
      </c>
      <c r="R155" s="150">
        <v>2.5829861111111111E-4</v>
      </c>
      <c r="S155" s="150">
        <v>3.4710648148148144E-4</v>
      </c>
      <c r="T155" s="150">
        <v>4.3266203703703701E-4</v>
      </c>
      <c r="U155" s="150">
        <v>5.1890046296296298E-4</v>
      </c>
      <c r="V155" s="150">
        <v>6.0295138888888887E-4</v>
      </c>
      <c r="W155" s="150">
        <v>6.8812499999999993E-4</v>
      </c>
      <c r="X155" s="150">
        <v>7.723263888888888E-4</v>
      </c>
      <c r="Y155" s="150">
        <v>8.5743055555555562E-4</v>
      </c>
      <c r="Z155" s="150">
        <v>9.412152777777778E-4</v>
      </c>
      <c r="AA155" s="150">
        <v>1.0265740740740741E-3</v>
      </c>
      <c r="AB155" s="150">
        <v>1.112071759259259E-3</v>
      </c>
      <c r="AC155" s="150">
        <v>1.2002777777777778E-3</v>
      </c>
      <c r="AD155" s="150">
        <v>1.2874768518518517E-3</v>
      </c>
      <c r="AE155" s="150">
        <v>1.3760879629629629E-3</v>
      </c>
      <c r="AF155" s="150">
        <v>1.4634374999999997E-3</v>
      </c>
      <c r="AG155" s="150">
        <v>1.5496180555555556E-3</v>
      </c>
      <c r="AH155" s="150">
        <v>1.6368865740740742E-3</v>
      </c>
      <c r="AI155" s="150">
        <v>1.7227083333333333E-3</v>
      </c>
      <c r="AJ155" s="150">
        <v>1.8092824074074077E-3</v>
      </c>
      <c r="AK155" s="150">
        <v>1.8987847222222221E-3</v>
      </c>
      <c r="AL155" s="150">
        <v>1.9871296296296299E-3</v>
      </c>
      <c r="AM155" s="150">
        <v>2.0774999999999999E-3</v>
      </c>
      <c r="AN155" s="150">
        <v>2.1659259259259262E-3</v>
      </c>
      <c r="AO155" s="150">
        <v>2.2558101851851849E-3</v>
      </c>
      <c r="AP155" s="150">
        <v>2.3476851851851849E-3</v>
      </c>
      <c r="AQ155" s="150">
        <v>2.4375694444444445E-3</v>
      </c>
      <c r="AR155" s="150">
        <v>2.5282291666666669E-3</v>
      </c>
      <c r="AS155" s="150">
        <v>2.6194907407407404E-3</v>
      </c>
      <c r="AT155" s="150">
        <v>2.7085995370370371E-3</v>
      </c>
      <c r="AU155" s="150">
        <v>2.7969560185185185E-3</v>
      </c>
      <c r="AV155" s="150">
        <v>2.8881481481481484E-3</v>
      </c>
      <c r="AW155" s="153">
        <f t="shared" si="63"/>
        <v>57.707104385739925</v>
      </c>
      <c r="AX155" s="150">
        <f t="shared" si="64"/>
        <v>9.3206018518518535E-5</v>
      </c>
      <c r="AY155" s="150">
        <f t="shared" si="64"/>
        <v>8.8807870370370332E-5</v>
      </c>
      <c r="AZ155" s="150">
        <f t="shared" si="65"/>
        <v>8.5555555555555569E-5</v>
      </c>
      <c r="BA155" s="150">
        <f t="shared" si="66"/>
        <v>8.6238425925925968E-5</v>
      </c>
      <c r="BB155" s="150">
        <f t="shared" si="67"/>
        <v>8.4050925925925894E-5</v>
      </c>
      <c r="BC155" s="150">
        <f t="shared" si="68"/>
        <v>8.5173611111111062E-5</v>
      </c>
      <c r="BD155" s="150">
        <f t="shared" si="69"/>
        <v>8.4201388888888867E-5</v>
      </c>
      <c r="BE155" s="150">
        <f t="shared" si="70"/>
        <v>8.5104166666666813E-5</v>
      </c>
      <c r="BF155" s="150">
        <f t="shared" si="71"/>
        <v>8.3784722222222181E-5</v>
      </c>
      <c r="BG155" s="150">
        <f t="shared" si="72"/>
        <v>8.5358796296296268E-5</v>
      </c>
      <c r="BH155" s="150">
        <f t="shared" si="73"/>
        <v>8.5497685185184982E-5</v>
      </c>
      <c r="BI155" s="150">
        <f t="shared" si="74"/>
        <v>8.8206018518518711E-5</v>
      </c>
      <c r="BJ155" s="150">
        <f t="shared" si="75"/>
        <v>8.7199074074073958E-5</v>
      </c>
      <c r="BK155" s="150">
        <f t="shared" si="76"/>
        <v>8.8611111111111139E-5</v>
      </c>
      <c r="BL155" s="150">
        <f t="shared" si="77"/>
        <v>8.7349537037036823E-5</v>
      </c>
      <c r="BM155" s="150">
        <f t="shared" si="78"/>
        <v>8.6180555555555923E-5</v>
      </c>
      <c r="BN155" s="150">
        <f t="shared" si="79"/>
        <v>8.7268518518518641E-5</v>
      </c>
      <c r="BO155" s="150">
        <f t="shared" si="80"/>
        <v>8.5821759259259011E-5</v>
      </c>
      <c r="BP155" s="150">
        <f t="shared" si="81"/>
        <v>8.6574074074074418E-5</v>
      </c>
      <c r="BQ155" s="150">
        <f t="shared" si="82"/>
        <v>8.9502314814814393E-5</v>
      </c>
      <c r="BR155" s="150">
        <f t="shared" si="83"/>
        <v>8.8344907407407859E-5</v>
      </c>
      <c r="BS155" s="150">
        <f t="shared" si="84"/>
        <v>9.0370370370369997E-5</v>
      </c>
      <c r="BT155" s="150">
        <f t="shared" si="85"/>
        <v>8.8425925925926258E-5</v>
      </c>
      <c r="BU155" s="150">
        <f t="shared" si="86"/>
        <v>8.9884259259258737E-5</v>
      </c>
      <c r="BV155" s="150">
        <f t="shared" si="87"/>
        <v>9.1874999999999943E-5</v>
      </c>
      <c r="BW155" s="150">
        <f t="shared" si="88"/>
        <v>8.9884259259259604E-5</v>
      </c>
      <c r="BX155" s="150">
        <f t="shared" si="89"/>
        <v>9.0659722222222443E-5</v>
      </c>
      <c r="BY155" s="150">
        <f t="shared" si="90"/>
        <v>9.1261574074073468E-5</v>
      </c>
      <c r="BZ155" s="150">
        <f t="shared" si="91"/>
        <v>8.9108796296296765E-5</v>
      </c>
      <c r="CA155" s="150">
        <f t="shared" si="92"/>
        <v>8.8356481481481359E-5</v>
      </c>
      <c r="CB155" s="150">
        <f t="shared" si="93"/>
        <v>9.1192129629629869E-5</v>
      </c>
    </row>
    <row r="156" spans="1:80">
      <c r="A156" s="1" t="s">
        <v>1274</v>
      </c>
      <c r="B156" s="1">
        <v>2021</v>
      </c>
      <c r="C156" s="2">
        <v>44385</v>
      </c>
      <c r="D156" s="1" t="s">
        <v>66</v>
      </c>
      <c r="E156" s="1" t="s">
        <v>21</v>
      </c>
      <c r="F156" s="1" t="s">
        <v>21</v>
      </c>
      <c r="G156" s="1" t="s">
        <v>856</v>
      </c>
      <c r="H156" s="1" t="s">
        <v>860</v>
      </c>
      <c r="I156" s="1" t="s">
        <v>1299</v>
      </c>
      <c r="J156" s="1" t="s">
        <v>1295</v>
      </c>
      <c r="K156" s="1"/>
      <c r="L156" s="1"/>
      <c r="M156" s="1"/>
      <c r="N156" s="1"/>
      <c r="O156" s="1">
        <v>6</v>
      </c>
      <c r="P156" s="1" t="s">
        <v>207</v>
      </c>
      <c r="Q156" s="150">
        <v>1.6377314814814816E-4</v>
      </c>
      <c r="R156" s="150">
        <v>2.6328703703703708E-4</v>
      </c>
      <c r="S156" s="150">
        <v>3.5436342592592594E-4</v>
      </c>
      <c r="T156" s="150">
        <v>4.4119212962962965E-4</v>
      </c>
      <c r="U156" s="150">
        <v>5.2812500000000006E-4</v>
      </c>
      <c r="V156" s="150">
        <v>6.1303240740740741E-4</v>
      </c>
      <c r="W156" s="150">
        <v>6.9912037037037035E-4</v>
      </c>
      <c r="X156" s="150">
        <v>7.8361111111111123E-4</v>
      </c>
      <c r="Y156" s="150">
        <v>8.7017361111111106E-4</v>
      </c>
      <c r="Z156" s="150">
        <v>9.581018518518518E-4</v>
      </c>
      <c r="AA156" s="150">
        <v>1.0435416666666666E-3</v>
      </c>
      <c r="AB156" s="150">
        <v>1.1309953703703705E-3</v>
      </c>
      <c r="AC156" s="150">
        <v>1.2185532407407408E-3</v>
      </c>
      <c r="AD156" s="150">
        <v>1.3086574074074075E-3</v>
      </c>
      <c r="AE156" s="150">
        <v>1.3941435185185185E-3</v>
      </c>
      <c r="AF156" s="150">
        <v>1.4798842592592591E-3</v>
      </c>
      <c r="AG156" s="150">
        <v>1.5676273148148149E-3</v>
      </c>
      <c r="AH156" s="150">
        <v>1.6553009259259262E-3</v>
      </c>
      <c r="AI156" s="150">
        <v>1.7460763888888888E-3</v>
      </c>
      <c r="AJ156" s="150">
        <v>1.8365624999999999E-3</v>
      </c>
      <c r="AK156" s="150">
        <v>1.9291666666666667E-3</v>
      </c>
      <c r="AL156" s="150">
        <v>2.0178240740740742E-3</v>
      </c>
      <c r="AM156" s="150">
        <v>2.1070138888888887E-3</v>
      </c>
      <c r="AN156" s="150">
        <v>2.1975578703703706E-3</v>
      </c>
      <c r="AO156" s="150">
        <v>2.2867708333333329E-3</v>
      </c>
      <c r="AP156" s="150">
        <v>2.3783912037037037E-3</v>
      </c>
      <c r="AQ156" s="150">
        <v>2.4704166666666663E-3</v>
      </c>
      <c r="AR156" s="150">
        <v>2.5642708333333329E-3</v>
      </c>
      <c r="AS156" s="150">
        <v>2.6546064814814813E-3</v>
      </c>
      <c r="AT156" s="150">
        <v>2.7459722222222226E-3</v>
      </c>
      <c r="AU156" s="150">
        <v>2.838310185185185E-3</v>
      </c>
      <c r="AV156" s="150">
        <v>2.927326388888889E-3</v>
      </c>
      <c r="AW156" s="153">
        <f t="shared" si="63"/>
        <v>56.934774099422341</v>
      </c>
      <c r="AX156" s="150">
        <f t="shared" si="64"/>
        <v>9.9513888888888921E-5</v>
      </c>
      <c r="AY156" s="150">
        <f t="shared" si="64"/>
        <v>9.1076388888888858E-5</v>
      </c>
      <c r="AZ156" s="150">
        <f t="shared" si="65"/>
        <v>8.682870370370371E-5</v>
      </c>
      <c r="BA156" s="150">
        <f t="shared" si="66"/>
        <v>8.6932870370370408E-5</v>
      </c>
      <c r="BB156" s="150">
        <f t="shared" si="67"/>
        <v>8.4907407407407349E-5</v>
      </c>
      <c r="BC156" s="150">
        <f t="shared" si="68"/>
        <v>8.6087962962962941E-5</v>
      </c>
      <c r="BD156" s="150">
        <f t="shared" si="69"/>
        <v>8.449074074074088E-5</v>
      </c>
      <c r="BE156" s="150">
        <f t="shared" si="70"/>
        <v>8.6562499999999834E-5</v>
      </c>
      <c r="BF156" s="150">
        <f t="shared" si="71"/>
        <v>8.792824074074074E-5</v>
      </c>
      <c r="BG156" s="150">
        <f t="shared" si="72"/>
        <v>8.5439814814814775E-5</v>
      </c>
      <c r="BH156" s="150">
        <f t="shared" si="73"/>
        <v>8.7453703703703955E-5</v>
      </c>
      <c r="BI156" s="150">
        <f t="shared" si="74"/>
        <v>8.755787037037022E-5</v>
      </c>
      <c r="BJ156" s="150">
        <f t="shared" si="75"/>
        <v>9.0104166666666718E-5</v>
      </c>
      <c r="BK156" s="150">
        <f t="shared" si="76"/>
        <v>8.5486111111111049E-5</v>
      </c>
      <c r="BL156" s="150">
        <f t="shared" si="77"/>
        <v>8.5740740740740612E-5</v>
      </c>
      <c r="BM156" s="150">
        <f t="shared" si="78"/>
        <v>8.7743055555555751E-5</v>
      </c>
      <c r="BN156" s="150">
        <f t="shared" si="79"/>
        <v>8.7673611111111285E-5</v>
      </c>
      <c r="BO156" s="150">
        <f t="shared" si="80"/>
        <v>9.0775462962962641E-5</v>
      </c>
      <c r="BP156" s="150">
        <f t="shared" si="81"/>
        <v>9.0486111111111062E-5</v>
      </c>
      <c r="BQ156" s="150">
        <f t="shared" si="82"/>
        <v>9.2604166666666833E-5</v>
      </c>
      <c r="BR156" s="150">
        <f t="shared" si="83"/>
        <v>8.8657407407407521E-5</v>
      </c>
      <c r="BS156" s="150">
        <f t="shared" si="84"/>
        <v>8.9189814814814514E-5</v>
      </c>
      <c r="BT156" s="150">
        <f t="shared" si="85"/>
        <v>9.0543981481481812E-5</v>
      </c>
      <c r="BU156" s="150">
        <f t="shared" si="86"/>
        <v>8.921296296296238E-5</v>
      </c>
      <c r="BV156" s="150">
        <f t="shared" si="87"/>
        <v>9.1620370370370813E-5</v>
      </c>
      <c r="BW156" s="150">
        <f t="shared" si="88"/>
        <v>9.202546296296259E-5</v>
      </c>
      <c r="BX156" s="150">
        <f t="shared" si="89"/>
        <v>9.3854166666666565E-5</v>
      </c>
      <c r="BY156" s="150">
        <f t="shared" si="90"/>
        <v>9.0335648148148415E-5</v>
      </c>
      <c r="BZ156" s="150">
        <f t="shared" si="91"/>
        <v>9.136574074074125E-5</v>
      </c>
      <c r="CA156" s="150">
        <f t="shared" si="92"/>
        <v>9.2337962962962469E-5</v>
      </c>
      <c r="CB156" s="150">
        <f t="shared" si="93"/>
        <v>8.9016203703704E-5</v>
      </c>
    </row>
    <row r="157" spans="1:80">
      <c r="A157" s="15" t="s">
        <v>1274</v>
      </c>
      <c r="B157" s="15">
        <v>2021</v>
      </c>
      <c r="C157" s="22">
        <v>44385</v>
      </c>
      <c r="D157" s="15" t="s">
        <v>66</v>
      </c>
      <c r="E157" s="15" t="s">
        <v>91</v>
      </c>
      <c r="F157" s="15">
        <v>1</v>
      </c>
      <c r="G157" s="15" t="s">
        <v>811</v>
      </c>
      <c r="H157" s="15" t="s">
        <v>1306</v>
      </c>
      <c r="I157" s="15" t="s">
        <v>1307</v>
      </c>
      <c r="J157" s="15" t="s">
        <v>1300</v>
      </c>
      <c r="K157" s="15"/>
      <c r="L157" s="15"/>
      <c r="M157" s="15"/>
      <c r="N157" s="15"/>
      <c r="O157" s="15">
        <v>1</v>
      </c>
      <c r="P157" s="15" t="s">
        <v>188</v>
      </c>
      <c r="Q157" s="150">
        <v>1.6409722222222224E-4</v>
      </c>
      <c r="R157" s="150">
        <v>2.5615740740740742E-4</v>
      </c>
      <c r="S157" s="150">
        <v>3.4490740740740743E-4</v>
      </c>
      <c r="T157" s="150">
        <v>4.2894675925925929E-4</v>
      </c>
      <c r="U157" s="150">
        <v>5.1324074074074076E-4</v>
      </c>
      <c r="V157" s="150">
        <v>5.9616898148148148E-4</v>
      </c>
      <c r="W157" s="150">
        <v>6.8040509259259258E-4</v>
      </c>
      <c r="X157" s="150">
        <v>7.632523148148148E-4</v>
      </c>
      <c r="Y157" s="150">
        <v>8.4810185185185195E-4</v>
      </c>
      <c r="Z157" s="150">
        <v>9.3223379629629646E-4</v>
      </c>
      <c r="AA157" s="150">
        <v>1.0184143518518517E-3</v>
      </c>
      <c r="AB157" s="150">
        <v>1.1031365740740739E-3</v>
      </c>
      <c r="AC157" s="150">
        <v>1.1897337962962962E-3</v>
      </c>
      <c r="AD157" s="150">
        <v>1.2769328703703703E-3</v>
      </c>
      <c r="AE157" s="150">
        <v>1.364236111111111E-3</v>
      </c>
      <c r="AF157" s="150">
        <v>1.4487499999999997E-3</v>
      </c>
      <c r="AG157" s="150">
        <v>1.5328819444444444E-3</v>
      </c>
      <c r="AH157" s="150"/>
      <c r="AI157" s="150">
        <v>1.7046064814814814E-3</v>
      </c>
      <c r="AJ157" s="150">
        <v>1.7914351851851852E-3</v>
      </c>
      <c r="AK157" s="150">
        <v>1.8806597222222222E-3</v>
      </c>
      <c r="AL157" s="150">
        <v>1.9690509259259257E-3</v>
      </c>
      <c r="AM157" s="150">
        <v>2.055E-3</v>
      </c>
      <c r="AN157" s="150">
        <v>2.1403935185185185E-3</v>
      </c>
      <c r="AO157" s="150">
        <v>2.226574074074074E-3</v>
      </c>
      <c r="AP157" s="150">
        <v>2.3127893518518519E-3</v>
      </c>
      <c r="AQ157" s="150">
        <v>2.4022453703703701E-3</v>
      </c>
      <c r="AR157" s="150">
        <v>2.4929861111111112E-3</v>
      </c>
      <c r="AS157" s="150">
        <v>2.5834259259259256E-3</v>
      </c>
      <c r="AT157" s="150">
        <v>2.6750347222222223E-3</v>
      </c>
      <c r="AU157" s="150">
        <v>2.7627199074074077E-3</v>
      </c>
      <c r="AV157" s="150">
        <v>2.8503009259259263E-3</v>
      </c>
      <c r="AW157" s="153">
        <f t="shared" si="63"/>
        <v>58.473358076226518</v>
      </c>
      <c r="AX157" s="150">
        <f t="shared" si="64"/>
        <v>9.2060185185185176E-5</v>
      </c>
      <c r="AY157" s="150">
        <f t="shared" si="64"/>
        <v>8.8750000000000016E-5</v>
      </c>
      <c r="AZ157" s="150">
        <f t="shared" si="65"/>
        <v>8.4039351851851853E-5</v>
      </c>
      <c r="BA157" s="150">
        <f t="shared" si="66"/>
        <v>8.429398148148147E-5</v>
      </c>
      <c r="BB157" s="150">
        <f t="shared" si="67"/>
        <v>8.2928240740740727E-5</v>
      </c>
      <c r="BC157" s="150">
        <f t="shared" si="68"/>
        <v>8.42361111111111E-5</v>
      </c>
      <c r="BD157" s="150">
        <f t="shared" si="69"/>
        <v>8.284722222222222E-5</v>
      </c>
      <c r="BE157" s="150">
        <f t="shared" si="70"/>
        <v>8.4849537037037142E-5</v>
      </c>
      <c r="BF157" s="150">
        <f t="shared" si="71"/>
        <v>8.413194444444451E-5</v>
      </c>
      <c r="BG157" s="150">
        <f t="shared" si="72"/>
        <v>8.6180555555555273E-5</v>
      </c>
      <c r="BH157" s="150">
        <f t="shared" si="73"/>
        <v>8.4722222222222143E-5</v>
      </c>
      <c r="BI157" s="150">
        <f t="shared" si="74"/>
        <v>8.6597222222222284E-5</v>
      </c>
      <c r="BJ157" s="150">
        <f t="shared" si="75"/>
        <v>8.7199074074074175E-5</v>
      </c>
      <c r="BK157" s="150">
        <f t="shared" si="76"/>
        <v>8.7303240740740657E-5</v>
      </c>
      <c r="BL157" s="150">
        <f t="shared" si="77"/>
        <v>8.4513888888888746E-5</v>
      </c>
      <c r="BM157" s="150">
        <f t="shared" si="78"/>
        <v>8.4131944444444618E-5</v>
      </c>
      <c r="BN157" s="150"/>
      <c r="BO157" s="150"/>
      <c r="BP157" s="150">
        <f t="shared" si="81"/>
        <v>8.6828703703703764E-5</v>
      </c>
      <c r="BQ157" s="150">
        <f t="shared" si="82"/>
        <v>8.9224537037036963E-5</v>
      </c>
      <c r="BR157" s="150">
        <f t="shared" si="83"/>
        <v>8.8391203703703592E-5</v>
      </c>
      <c r="BS157" s="150">
        <f t="shared" si="84"/>
        <v>8.5949074074074226E-5</v>
      </c>
      <c r="BT157" s="150">
        <f t="shared" si="85"/>
        <v>8.5393518518518501E-5</v>
      </c>
      <c r="BU157" s="150">
        <f t="shared" si="86"/>
        <v>8.6180555555555489E-5</v>
      </c>
      <c r="BV157" s="150">
        <f t="shared" si="87"/>
        <v>8.6215277777777939E-5</v>
      </c>
      <c r="BW157" s="150">
        <f t="shared" si="88"/>
        <v>8.9456018518518227E-5</v>
      </c>
      <c r="BX157" s="150">
        <f t="shared" si="89"/>
        <v>9.0740740740741059E-5</v>
      </c>
      <c r="BY157" s="150">
        <f t="shared" si="90"/>
        <v>9.0439814814814463E-5</v>
      </c>
      <c r="BZ157" s="150">
        <f t="shared" si="91"/>
        <v>9.1608796296296664E-5</v>
      </c>
      <c r="CA157" s="150">
        <f t="shared" si="92"/>
        <v>8.7685185185185435E-5</v>
      </c>
      <c r="CB157" s="150">
        <f t="shared" si="93"/>
        <v>8.758101851851852E-5</v>
      </c>
    </row>
    <row r="158" spans="1:80">
      <c r="A158" s="15" t="s">
        <v>1274</v>
      </c>
      <c r="B158" s="15">
        <v>2021</v>
      </c>
      <c r="C158" s="22">
        <v>44385</v>
      </c>
      <c r="D158" s="15" t="s">
        <v>66</v>
      </c>
      <c r="E158" s="15" t="s">
        <v>91</v>
      </c>
      <c r="F158" s="15">
        <v>1</v>
      </c>
      <c r="G158" s="15" t="s">
        <v>856</v>
      </c>
      <c r="H158" s="15" t="s">
        <v>860</v>
      </c>
      <c r="I158" s="15" t="s">
        <v>1299</v>
      </c>
      <c r="J158" s="15" t="s">
        <v>1295</v>
      </c>
      <c r="K158" s="15"/>
      <c r="L158" s="15"/>
      <c r="M158" s="15"/>
      <c r="N158" s="15"/>
      <c r="O158" s="15">
        <v>2</v>
      </c>
      <c r="P158" s="15" t="s">
        <v>207</v>
      </c>
      <c r="Q158" s="150">
        <v>1.6452546296296297E-4</v>
      </c>
      <c r="R158" s="150">
        <v>2.5388888888888889E-4</v>
      </c>
      <c r="S158" s="150">
        <v>3.4034722222222219E-4</v>
      </c>
      <c r="T158" s="150">
        <v>4.2585648148148149E-4</v>
      </c>
      <c r="U158" s="150">
        <v>5.1234953703703707E-4</v>
      </c>
      <c r="V158" s="150">
        <v>5.9836805555555544E-4</v>
      </c>
      <c r="W158" s="150">
        <v>6.8663194444444446E-4</v>
      </c>
      <c r="X158" s="150">
        <v>7.7297453703703718E-4</v>
      </c>
      <c r="Y158" s="150">
        <v>8.583217592592593E-4</v>
      </c>
      <c r="Z158" s="150">
        <v>9.4465277777777776E-4</v>
      </c>
      <c r="AA158" s="150">
        <v>1.0301388888888888E-3</v>
      </c>
      <c r="AB158" s="150">
        <v>1.114224537037037E-3</v>
      </c>
      <c r="AC158" s="150">
        <v>1.2004050925925925E-3</v>
      </c>
      <c r="AD158" s="150">
        <v>1.2865277777777777E-3</v>
      </c>
      <c r="AE158" s="150">
        <v>1.3744097222222224E-3</v>
      </c>
      <c r="AF158" s="150">
        <v>1.4603356481481481E-3</v>
      </c>
      <c r="AG158" s="150">
        <v>1.5466203703703703E-3</v>
      </c>
      <c r="AH158" s="150">
        <v>1.6351388888888889E-3</v>
      </c>
      <c r="AI158" s="150">
        <v>1.7215509259259259E-3</v>
      </c>
      <c r="AJ158" s="150">
        <v>1.8087268518518522E-3</v>
      </c>
      <c r="AK158" s="150">
        <v>1.8980092592592592E-3</v>
      </c>
      <c r="AL158" s="150">
        <v>1.987025462962963E-3</v>
      </c>
      <c r="AM158" s="150">
        <v>2.077361111111111E-3</v>
      </c>
      <c r="AN158" s="150">
        <v>2.1643518518518518E-3</v>
      </c>
      <c r="AO158" s="150">
        <v>2.2529745370370368E-3</v>
      </c>
      <c r="AP158" s="150">
        <v>2.3439814814814812E-3</v>
      </c>
      <c r="AQ158" s="150">
        <v>2.43505787037037E-3</v>
      </c>
      <c r="AR158" s="150">
        <v>2.5239236111111113E-3</v>
      </c>
      <c r="AS158" s="150">
        <v>2.614236111111111E-3</v>
      </c>
      <c r="AT158" s="150">
        <v>2.7066203703703701E-3</v>
      </c>
      <c r="AU158" s="150">
        <v>2.7982870370370371E-3</v>
      </c>
      <c r="AV158" s="150">
        <v>2.8877314814814811E-3</v>
      </c>
      <c r="AW158" s="153">
        <f t="shared" si="63"/>
        <v>57.715430861723455</v>
      </c>
      <c r="AX158" s="150">
        <f t="shared" si="64"/>
        <v>8.9363425925925922E-5</v>
      </c>
      <c r="AY158" s="150">
        <f t="shared" si="64"/>
        <v>8.6458333333333298E-5</v>
      </c>
      <c r="AZ158" s="150">
        <f t="shared" si="65"/>
        <v>8.5509259259259295E-5</v>
      </c>
      <c r="BA158" s="150">
        <f t="shared" si="66"/>
        <v>8.6493055555555585E-5</v>
      </c>
      <c r="BB158" s="150">
        <f t="shared" si="67"/>
        <v>8.6018518518518367E-5</v>
      </c>
      <c r="BC158" s="150">
        <f t="shared" si="68"/>
        <v>8.8263888888889027E-5</v>
      </c>
      <c r="BD158" s="150">
        <f t="shared" si="69"/>
        <v>8.6342592592592721E-5</v>
      </c>
      <c r="BE158" s="150">
        <f t="shared" si="70"/>
        <v>8.5347222222222118E-5</v>
      </c>
      <c r="BF158" s="150">
        <f t="shared" si="71"/>
        <v>8.6331018518518462E-5</v>
      </c>
      <c r="BG158" s="150">
        <f t="shared" si="72"/>
        <v>8.5486111111111049E-5</v>
      </c>
      <c r="BH158" s="150">
        <f t="shared" si="73"/>
        <v>8.4085648148148236E-5</v>
      </c>
      <c r="BI158" s="150">
        <f t="shared" si="74"/>
        <v>8.6180555555555489E-5</v>
      </c>
      <c r="BJ158" s="150">
        <f t="shared" si="75"/>
        <v>8.6122685185185174E-5</v>
      </c>
      <c r="BK158" s="150">
        <f t="shared" si="76"/>
        <v>8.7881944444444682E-5</v>
      </c>
      <c r="BL158" s="150">
        <f t="shared" si="77"/>
        <v>8.592592592592571E-5</v>
      </c>
      <c r="BM158" s="150">
        <f t="shared" si="78"/>
        <v>8.6284722222222188E-5</v>
      </c>
      <c r="BN158" s="150">
        <f t="shared" si="79"/>
        <v>8.851851851851859E-5</v>
      </c>
      <c r="BO158" s="150">
        <f t="shared" si="80"/>
        <v>8.641203703703697E-5</v>
      </c>
      <c r="BP158" s="150">
        <f t="shared" si="81"/>
        <v>8.7175925925926309E-5</v>
      </c>
      <c r="BQ158" s="150">
        <f t="shared" si="82"/>
        <v>8.9282407407407062E-5</v>
      </c>
      <c r="BR158" s="150">
        <f t="shared" si="83"/>
        <v>8.9016203703703783E-5</v>
      </c>
      <c r="BS158" s="150">
        <f t="shared" si="84"/>
        <v>9.0335648148147981E-5</v>
      </c>
      <c r="BT158" s="150">
        <f t="shared" si="85"/>
        <v>8.6990740740740778E-5</v>
      </c>
      <c r="BU158" s="150">
        <f t="shared" si="86"/>
        <v>8.8622685185185072E-5</v>
      </c>
      <c r="BV158" s="150">
        <f t="shared" si="87"/>
        <v>9.1006944444444338E-5</v>
      </c>
      <c r="BW158" s="150">
        <f t="shared" si="88"/>
        <v>9.1076388888888804E-5</v>
      </c>
      <c r="BX158" s="150">
        <f t="shared" si="89"/>
        <v>8.8865740740741352E-5</v>
      </c>
      <c r="BY158" s="150">
        <f t="shared" si="90"/>
        <v>9.0312499999999681E-5</v>
      </c>
      <c r="BZ158" s="150">
        <f t="shared" si="91"/>
        <v>9.2384259259259069E-5</v>
      </c>
      <c r="CA158" s="150">
        <f t="shared" si="92"/>
        <v>9.1666666666666979E-5</v>
      </c>
      <c r="CB158" s="150">
        <f t="shared" si="93"/>
        <v>8.9444444444444077E-5</v>
      </c>
    </row>
    <row r="159" spans="1:80">
      <c r="A159" s="15" t="s">
        <v>1274</v>
      </c>
      <c r="B159" s="15">
        <v>2021</v>
      </c>
      <c r="C159" s="22">
        <v>44385</v>
      </c>
      <c r="D159" s="15" t="s">
        <v>66</v>
      </c>
      <c r="E159" s="15" t="s">
        <v>91</v>
      </c>
      <c r="F159" s="15">
        <v>2</v>
      </c>
      <c r="G159" s="15" t="s">
        <v>681</v>
      </c>
      <c r="H159" s="15" t="s">
        <v>53</v>
      </c>
      <c r="I159" s="15" t="s">
        <v>744</v>
      </c>
      <c r="J159" s="15" t="s">
        <v>682</v>
      </c>
      <c r="K159" s="15"/>
      <c r="L159" s="15"/>
      <c r="M159" s="15"/>
      <c r="N159" s="15"/>
      <c r="O159" s="15">
        <v>1</v>
      </c>
      <c r="P159" s="15" t="s">
        <v>25</v>
      </c>
      <c r="Q159" s="150">
        <v>1.544675925925926E-4</v>
      </c>
      <c r="R159" s="150">
        <v>2.4348379629629625E-4</v>
      </c>
      <c r="S159" s="150">
        <v>3.2795138888888891E-4</v>
      </c>
      <c r="T159" s="150">
        <v>4.1194444444444438E-4</v>
      </c>
      <c r="U159" s="150">
        <v>4.9506944444444446E-4</v>
      </c>
      <c r="V159" s="150">
        <v>5.7828703703703699E-4</v>
      </c>
      <c r="W159" s="150">
        <v>6.6284722222222222E-4</v>
      </c>
      <c r="X159" s="150">
        <v>7.4443287037037024E-4</v>
      </c>
      <c r="Y159" s="150">
        <v>8.261342592592592E-4</v>
      </c>
      <c r="Z159" s="150">
        <v>9.0888888888888888E-4</v>
      </c>
      <c r="AA159" s="150">
        <v>9.9048611111111104E-4</v>
      </c>
      <c r="AB159" s="150">
        <v>1.0718402777777777E-3</v>
      </c>
      <c r="AC159" s="150">
        <v>1.1541782407407408E-3</v>
      </c>
      <c r="AD159" s="150">
        <v>1.2375694444444446E-3</v>
      </c>
      <c r="AE159" s="150">
        <v>1.3191550925925925E-3</v>
      </c>
      <c r="AF159" s="150">
        <v>1.3995833333333334E-3</v>
      </c>
      <c r="AG159" s="150">
        <v>1.4802662037037039E-3</v>
      </c>
      <c r="AH159" s="150">
        <v>1.5613773148148149E-3</v>
      </c>
      <c r="AI159" s="150">
        <v>1.6431597222222223E-3</v>
      </c>
      <c r="AJ159" s="150">
        <v>1.7266898148148148E-3</v>
      </c>
      <c r="AK159" s="150">
        <v>1.8093865740740742E-3</v>
      </c>
      <c r="AL159" s="150">
        <v>1.8940393518518518E-3</v>
      </c>
      <c r="AM159" s="150">
        <v>1.9752083333333336E-3</v>
      </c>
      <c r="AN159" s="150">
        <v>2.0561342592592593E-3</v>
      </c>
      <c r="AO159" s="150">
        <v>2.138425925925926E-3</v>
      </c>
      <c r="AP159" s="150">
        <v>2.2211226851851849E-3</v>
      </c>
      <c r="AQ159" s="150">
        <v>2.3055208333333335E-3</v>
      </c>
      <c r="AR159" s="150">
        <v>2.3882870370370373E-3</v>
      </c>
      <c r="AS159" s="150">
        <v>2.471400462962963E-3</v>
      </c>
      <c r="AT159" s="150">
        <v>2.5541898148148151E-3</v>
      </c>
      <c r="AU159" s="150">
        <v>2.6368634259259257E-3</v>
      </c>
      <c r="AV159" s="150">
        <v>2.7195486111111114E-3</v>
      </c>
      <c r="AW159" s="153">
        <f t="shared" si="63"/>
        <v>61.284680106737476</v>
      </c>
      <c r="AX159" s="150">
        <f t="shared" si="64"/>
        <v>8.9016203703703648E-5</v>
      </c>
      <c r="AY159" s="150">
        <f t="shared" si="64"/>
        <v>8.4467592592592662E-5</v>
      </c>
      <c r="AZ159" s="150">
        <f t="shared" si="65"/>
        <v>8.399305555555547E-5</v>
      </c>
      <c r="BA159" s="150">
        <f t="shared" si="66"/>
        <v>8.3125000000000083E-5</v>
      </c>
      <c r="BB159" s="150">
        <f t="shared" si="67"/>
        <v>8.3217592592592523E-5</v>
      </c>
      <c r="BC159" s="150">
        <f t="shared" si="68"/>
        <v>8.4560185185185237E-5</v>
      </c>
      <c r="BD159" s="150">
        <f t="shared" si="69"/>
        <v>8.1585648148148012E-5</v>
      </c>
      <c r="BE159" s="150">
        <f t="shared" si="70"/>
        <v>8.1701388888888969E-5</v>
      </c>
      <c r="BF159" s="150">
        <f t="shared" si="71"/>
        <v>8.2754629629629671E-5</v>
      </c>
      <c r="BG159" s="150">
        <f t="shared" si="72"/>
        <v>8.1597222222222162E-5</v>
      </c>
      <c r="BH159" s="150">
        <f t="shared" si="73"/>
        <v>8.1354166666666641E-5</v>
      </c>
      <c r="BI159" s="150">
        <f t="shared" si="74"/>
        <v>8.2337962962963094E-5</v>
      </c>
      <c r="BJ159" s="150">
        <f t="shared" si="75"/>
        <v>8.3391203703703795E-5</v>
      </c>
      <c r="BK159" s="150">
        <f t="shared" si="76"/>
        <v>8.1585648148147904E-5</v>
      </c>
      <c r="BL159" s="150">
        <f t="shared" si="77"/>
        <v>8.0428240740740937E-5</v>
      </c>
      <c r="BM159" s="150">
        <f t="shared" si="78"/>
        <v>8.06828703703705E-5</v>
      </c>
      <c r="BN159" s="150">
        <f t="shared" si="79"/>
        <v>8.1111111111111011E-5</v>
      </c>
      <c r="BO159" s="150">
        <f t="shared" si="80"/>
        <v>8.1782407407407368E-5</v>
      </c>
      <c r="BP159" s="150">
        <f t="shared" si="81"/>
        <v>8.353009259259251E-5</v>
      </c>
      <c r="BQ159" s="150">
        <f t="shared" si="82"/>
        <v>8.2696759259259355E-5</v>
      </c>
      <c r="BR159" s="150">
        <f t="shared" si="83"/>
        <v>8.4652777777777678E-5</v>
      </c>
      <c r="BS159" s="150">
        <f t="shared" si="84"/>
        <v>8.116898148148176E-5</v>
      </c>
      <c r="BT159" s="150">
        <f t="shared" si="85"/>
        <v>8.0925925925925696E-5</v>
      </c>
      <c r="BU159" s="150">
        <f t="shared" si="86"/>
        <v>8.2291666666666711E-5</v>
      </c>
      <c r="BV159" s="150">
        <f t="shared" si="87"/>
        <v>8.2696759259258922E-5</v>
      </c>
      <c r="BW159" s="150">
        <f t="shared" si="88"/>
        <v>8.4398148148148548E-5</v>
      </c>
      <c r="BX159" s="150">
        <f t="shared" si="89"/>
        <v>8.2766203703703821E-5</v>
      </c>
      <c r="BY159" s="150">
        <f t="shared" si="90"/>
        <v>8.3113425925925716E-5</v>
      </c>
      <c r="BZ159" s="150">
        <f t="shared" si="91"/>
        <v>8.2789351851852121E-5</v>
      </c>
      <c r="CA159" s="150">
        <f t="shared" si="92"/>
        <v>8.2673611111110622E-5</v>
      </c>
      <c r="CB159" s="150">
        <f t="shared" si="93"/>
        <v>8.2685185185185639E-5</v>
      </c>
    </row>
    <row r="160" spans="1:80">
      <c r="A160" s="15" t="s">
        <v>1274</v>
      </c>
      <c r="B160" s="15">
        <v>2021</v>
      </c>
      <c r="C160" s="22">
        <v>44385</v>
      </c>
      <c r="D160" s="15" t="s">
        <v>66</v>
      </c>
      <c r="E160" s="15" t="s">
        <v>91</v>
      </c>
      <c r="F160" s="15">
        <v>2</v>
      </c>
      <c r="G160" s="15" t="s">
        <v>848</v>
      </c>
      <c r="H160" s="15" t="s">
        <v>842</v>
      </c>
      <c r="I160" s="15" t="s">
        <v>846</v>
      </c>
      <c r="J160" s="15" t="s">
        <v>1309</v>
      </c>
      <c r="K160" s="15"/>
      <c r="L160" s="15"/>
      <c r="M160" s="15"/>
      <c r="N160" s="15"/>
      <c r="O160" s="15">
        <v>2</v>
      </c>
      <c r="P160" s="15" t="s">
        <v>198</v>
      </c>
      <c r="Q160" s="150">
        <v>1.5496527777777777E-4</v>
      </c>
      <c r="R160" s="150">
        <v>2.4444444444444448E-4</v>
      </c>
      <c r="S160" s="150">
        <v>3.2798611111111114E-4</v>
      </c>
      <c r="T160" s="150">
        <v>4.114351851851852E-4</v>
      </c>
      <c r="U160" s="150">
        <v>4.934490740740741E-4</v>
      </c>
      <c r="V160" s="150">
        <v>5.7702546296296289E-4</v>
      </c>
      <c r="W160" s="150">
        <v>6.5954861111111108E-4</v>
      </c>
      <c r="X160" s="150">
        <v>7.4454861111111108E-4</v>
      </c>
      <c r="Y160" s="150">
        <v>8.2736111111111118E-4</v>
      </c>
      <c r="Z160" s="150">
        <v>9.1098379629629635E-4</v>
      </c>
      <c r="AA160" s="150">
        <v>9.9217592592592608E-4</v>
      </c>
      <c r="AB160" s="150">
        <v>1.0757291666666665E-3</v>
      </c>
      <c r="AC160" s="150">
        <v>1.1580555555555556E-3</v>
      </c>
      <c r="AD160" s="150">
        <v>1.2421412037037036E-3</v>
      </c>
      <c r="AE160" s="150">
        <v>1.324224537037037E-3</v>
      </c>
      <c r="AF160" s="150">
        <v>1.4093287037037037E-3</v>
      </c>
      <c r="AG160" s="150">
        <v>1.4914930555555556E-3</v>
      </c>
      <c r="AH160" s="150">
        <v>1.5743055555555554E-3</v>
      </c>
      <c r="AI160" s="150">
        <v>1.6562268518518517E-3</v>
      </c>
      <c r="AJ160" s="150">
        <v>1.7407291666666667E-3</v>
      </c>
      <c r="AK160" s="150">
        <v>1.8237499999999999E-3</v>
      </c>
      <c r="AL160" s="150">
        <v>1.9090625E-3</v>
      </c>
      <c r="AM160" s="150">
        <v>1.9965162037037039E-3</v>
      </c>
      <c r="AN160" s="150">
        <v>2.0820370370370372E-3</v>
      </c>
      <c r="AO160" s="150">
        <v>2.1688657407407407E-3</v>
      </c>
      <c r="AP160" s="150">
        <v>2.2543634259259257E-3</v>
      </c>
      <c r="AQ160" s="150">
        <v>2.3420949074074073E-3</v>
      </c>
      <c r="AR160" s="150">
        <v>2.4318981481481483E-3</v>
      </c>
      <c r="AS160" s="150">
        <v>2.5190509259259259E-3</v>
      </c>
      <c r="AT160" s="150">
        <v>2.607789351851852E-3</v>
      </c>
      <c r="AU160" s="150">
        <v>2.6934027777777776E-3</v>
      </c>
      <c r="AV160" s="150">
        <v>2.7788657407407402E-3</v>
      </c>
      <c r="AW160" s="153">
        <f t="shared" si="63"/>
        <v>59.976509200563129</v>
      </c>
      <c r="AX160" s="150">
        <f t="shared" si="64"/>
        <v>8.9479166666666716E-5</v>
      </c>
      <c r="AY160" s="150">
        <f t="shared" si="64"/>
        <v>8.354166666666666E-5</v>
      </c>
      <c r="AZ160" s="150">
        <f t="shared" si="65"/>
        <v>8.3449074074074057E-5</v>
      </c>
      <c r="BA160" s="150">
        <f t="shared" si="66"/>
        <v>8.2013888888888902E-5</v>
      </c>
      <c r="BB160" s="150">
        <f t="shared" si="67"/>
        <v>8.3576388888888784E-5</v>
      </c>
      <c r="BC160" s="150">
        <f t="shared" si="68"/>
        <v>8.2523148148148191E-5</v>
      </c>
      <c r="BD160" s="150">
        <f t="shared" si="69"/>
        <v>8.5000000000000006E-5</v>
      </c>
      <c r="BE160" s="150">
        <f t="shared" si="70"/>
        <v>8.2812500000000095E-5</v>
      </c>
      <c r="BF160" s="150">
        <f t="shared" si="71"/>
        <v>8.3622685185185167E-5</v>
      </c>
      <c r="BG160" s="150">
        <f t="shared" si="72"/>
        <v>8.1192129629629735E-5</v>
      </c>
      <c r="BH160" s="150">
        <f t="shared" si="73"/>
        <v>8.3553240740740376E-5</v>
      </c>
      <c r="BI160" s="150">
        <f t="shared" si="74"/>
        <v>8.2326388888889161E-5</v>
      </c>
      <c r="BJ160" s="150">
        <f t="shared" si="75"/>
        <v>8.4085648148148019E-5</v>
      </c>
      <c r="BK160" s="150">
        <f t="shared" si="76"/>
        <v>8.2083333333333314E-5</v>
      </c>
      <c r="BL160" s="150">
        <f t="shared" si="77"/>
        <v>8.5104166666666705E-5</v>
      </c>
      <c r="BM160" s="150">
        <f t="shared" si="78"/>
        <v>8.2164351851851929E-5</v>
      </c>
      <c r="BN160" s="150">
        <f t="shared" si="79"/>
        <v>8.281249999999977E-5</v>
      </c>
      <c r="BO160" s="150">
        <f t="shared" si="80"/>
        <v>8.1921296296296299E-5</v>
      </c>
      <c r="BP160" s="150">
        <f t="shared" si="81"/>
        <v>8.450231481481503E-5</v>
      </c>
      <c r="BQ160" s="150">
        <f t="shared" si="82"/>
        <v>8.3020833333333167E-5</v>
      </c>
      <c r="BR160" s="150">
        <f t="shared" si="83"/>
        <v>8.5312500000000102E-5</v>
      </c>
      <c r="BS160" s="150">
        <f t="shared" si="84"/>
        <v>8.7453703703703955E-5</v>
      </c>
      <c r="BT160" s="150">
        <f t="shared" si="85"/>
        <v>8.5520833333333282E-5</v>
      </c>
      <c r="BU160" s="150">
        <f t="shared" si="86"/>
        <v>8.6828703703703547E-5</v>
      </c>
      <c r="BV160" s="150">
        <f t="shared" si="87"/>
        <v>8.5497685185184982E-5</v>
      </c>
      <c r="BW160" s="150">
        <f t="shared" si="88"/>
        <v>8.7731481481481601E-5</v>
      </c>
      <c r="BX160" s="150">
        <f t="shared" si="89"/>
        <v>8.9803240740740989E-5</v>
      </c>
      <c r="BY160" s="150">
        <f t="shared" si="90"/>
        <v>8.7152777777777576E-5</v>
      </c>
      <c r="BZ160" s="150">
        <f t="shared" si="91"/>
        <v>8.8738425925926137E-5</v>
      </c>
      <c r="CA160" s="150">
        <f t="shared" si="92"/>
        <v>8.5613425925925614E-5</v>
      </c>
      <c r="CB160" s="150">
        <f t="shared" si="93"/>
        <v>8.5462962962962533E-5</v>
      </c>
    </row>
    <row r="161" spans="1:80">
      <c r="A161" s="15" t="s">
        <v>1274</v>
      </c>
      <c r="B161" s="15">
        <v>2021</v>
      </c>
      <c r="C161" s="22">
        <v>44385</v>
      </c>
      <c r="D161" s="15" t="s">
        <v>66</v>
      </c>
      <c r="E161" s="15" t="s">
        <v>91</v>
      </c>
      <c r="F161" s="15">
        <v>3</v>
      </c>
      <c r="G161" s="15" t="s">
        <v>849</v>
      </c>
      <c r="H161" s="15" t="s">
        <v>843</v>
      </c>
      <c r="I161" s="15" t="s">
        <v>845</v>
      </c>
      <c r="J161" s="15" t="s">
        <v>1303</v>
      </c>
      <c r="K161" s="15"/>
      <c r="L161" s="15"/>
      <c r="M161" s="15"/>
      <c r="N161" s="15"/>
      <c r="O161" s="15">
        <v>1</v>
      </c>
      <c r="P161" s="15" t="s">
        <v>198</v>
      </c>
      <c r="Q161" s="150">
        <v>1.4969907407407407E-4</v>
      </c>
      <c r="R161" s="150">
        <v>2.3524305555555557E-4</v>
      </c>
      <c r="S161" s="150">
        <v>3.147337962962963E-4</v>
      </c>
      <c r="T161" s="150">
        <v>3.9424768518518525E-4</v>
      </c>
      <c r="U161" s="150">
        <v>4.7438657407407412E-4</v>
      </c>
      <c r="V161" s="150">
        <v>5.5638888888888893E-4</v>
      </c>
      <c r="W161" s="150">
        <v>6.3619212962962967E-4</v>
      </c>
      <c r="X161" s="150">
        <v>7.1608796296296297E-4</v>
      </c>
      <c r="Y161" s="150">
        <v>7.9376157407407401E-4</v>
      </c>
      <c r="Z161" s="150">
        <v>8.7084490740740742E-4</v>
      </c>
      <c r="AA161" s="150">
        <v>9.4986111111111107E-4</v>
      </c>
      <c r="AB161" s="150">
        <v>1.0279629629629629E-3</v>
      </c>
      <c r="AC161" s="150">
        <v>1.1078703703703704E-3</v>
      </c>
      <c r="AD161" s="150">
        <v>1.1871064814814815E-3</v>
      </c>
      <c r="AE161" s="150">
        <v>1.2679745370370371E-3</v>
      </c>
      <c r="AF161" s="150">
        <v>1.3467824074074074E-3</v>
      </c>
      <c r="AG161" s="150">
        <v>1.4257407407407407E-3</v>
      </c>
      <c r="AH161" s="150">
        <v>1.5196875E-3</v>
      </c>
      <c r="AI161" s="150">
        <v>1.6542361111111109E-3</v>
      </c>
      <c r="AJ161" s="150">
        <v>1.8199421296296297E-3</v>
      </c>
      <c r="AK161" s="150">
        <v>1.9955555555555555E-3</v>
      </c>
      <c r="AL161" s="150">
        <v>2.1650925925925926E-3</v>
      </c>
      <c r="AM161" s="150"/>
      <c r="AN161" s="150"/>
      <c r="AO161" s="150"/>
      <c r="AP161" s="150"/>
      <c r="AQ161" s="150"/>
      <c r="AR161" s="150"/>
      <c r="AS161" s="150"/>
      <c r="AT161" s="150"/>
      <c r="AU161" s="150"/>
      <c r="AV161" s="150"/>
      <c r="AW161" s="153"/>
      <c r="AX161" s="150">
        <f t="shared" si="64"/>
        <v>8.5543981481481501E-5</v>
      </c>
      <c r="AY161" s="150">
        <f t="shared" si="64"/>
        <v>7.9490740740740731E-5</v>
      </c>
      <c r="AZ161" s="150">
        <f t="shared" si="65"/>
        <v>7.951388888888895E-5</v>
      </c>
      <c r="BA161" s="150">
        <f t="shared" si="66"/>
        <v>8.013888888888887E-5</v>
      </c>
      <c r="BB161" s="150">
        <f t="shared" si="67"/>
        <v>8.2002314814814807E-5</v>
      </c>
      <c r="BC161" s="150">
        <f t="shared" si="68"/>
        <v>7.9803240740740746E-5</v>
      </c>
      <c r="BD161" s="150">
        <f t="shared" si="69"/>
        <v>7.9895833333333294E-5</v>
      </c>
      <c r="BE161" s="150">
        <f t="shared" si="70"/>
        <v>7.7673611111111042E-5</v>
      </c>
      <c r="BF161" s="150">
        <f t="shared" si="71"/>
        <v>7.7083333333333409E-5</v>
      </c>
      <c r="BG161" s="150">
        <f t="shared" si="72"/>
        <v>7.9016203703703648E-5</v>
      </c>
      <c r="BH161" s="150">
        <f t="shared" si="73"/>
        <v>7.8101851851851878E-5</v>
      </c>
      <c r="BI161" s="150">
        <f t="shared" si="74"/>
        <v>7.9907407407407444E-5</v>
      </c>
      <c r="BJ161" s="150">
        <f t="shared" si="75"/>
        <v>7.9236111111111087E-5</v>
      </c>
      <c r="BK161" s="150">
        <f t="shared" si="76"/>
        <v>8.0868055555555598E-5</v>
      </c>
      <c r="BL161" s="150">
        <f t="shared" si="77"/>
        <v>7.880787037037036E-5</v>
      </c>
      <c r="BM161" s="150">
        <f t="shared" si="78"/>
        <v>7.8958333333333224E-5</v>
      </c>
      <c r="BN161" s="150">
        <f t="shared" si="79"/>
        <v>9.394675925925933E-5</v>
      </c>
      <c r="BO161" s="150">
        <f t="shared" si="80"/>
        <v>1.3454861111111089E-4</v>
      </c>
      <c r="BP161" s="150">
        <f t="shared" si="81"/>
        <v>1.6570601851851881E-4</v>
      </c>
      <c r="BQ161" s="150">
        <f t="shared" si="82"/>
        <v>1.7561342592592585E-4</v>
      </c>
      <c r="BR161" s="150">
        <f t="shared" si="83"/>
        <v>1.6953703703703705E-4</v>
      </c>
      <c r="BS161" s="150"/>
      <c r="BT161" s="150"/>
      <c r="BU161" s="150"/>
      <c r="BV161" s="150"/>
      <c r="BW161" s="150"/>
      <c r="BX161" s="150"/>
      <c r="BY161" s="150"/>
      <c r="BZ161" s="150"/>
      <c r="CA161" s="150"/>
      <c r="CB161" s="150"/>
    </row>
    <row r="162" spans="1:80">
      <c r="A162" s="15" t="s">
        <v>1274</v>
      </c>
      <c r="B162" s="15">
        <v>2021</v>
      </c>
      <c r="C162" s="22">
        <v>44385</v>
      </c>
      <c r="D162" s="15" t="s">
        <v>66</v>
      </c>
      <c r="E162" s="15" t="s">
        <v>91</v>
      </c>
      <c r="F162" s="15">
        <v>3</v>
      </c>
      <c r="G162" s="15" t="s">
        <v>1278</v>
      </c>
      <c r="H162" s="15" t="s">
        <v>508</v>
      </c>
      <c r="I162" s="15" t="s">
        <v>878</v>
      </c>
      <c r="J162" s="15" t="s">
        <v>496</v>
      </c>
      <c r="K162" s="15"/>
      <c r="L162" s="15"/>
      <c r="M162" s="15"/>
      <c r="N162" s="15"/>
      <c r="O162" s="15">
        <v>2</v>
      </c>
      <c r="P162" s="15" t="s">
        <v>85</v>
      </c>
      <c r="Q162" s="150">
        <v>1.5486111111111112E-4</v>
      </c>
      <c r="R162" s="150">
        <v>2.485648148148148E-4</v>
      </c>
      <c r="S162" s="150">
        <v>3.3585648148148147E-4</v>
      </c>
      <c r="T162" s="150">
        <v>4.2020833333333336E-4</v>
      </c>
      <c r="U162" s="150">
        <v>5.052314814814815E-4</v>
      </c>
      <c r="V162" s="150">
        <v>5.8729166666666663E-4</v>
      </c>
      <c r="W162" s="150">
        <v>6.700462962962963E-4</v>
      </c>
      <c r="X162" s="150">
        <v>7.5179398148148143E-4</v>
      </c>
      <c r="Y162" s="150">
        <v>8.3451388888888887E-4</v>
      </c>
      <c r="Z162" s="150">
        <v>9.1785879629629628E-4</v>
      </c>
      <c r="AA162" s="150">
        <v>1.0028009259259259E-3</v>
      </c>
      <c r="AB162" s="150">
        <v>1.0861458333333333E-3</v>
      </c>
      <c r="AC162" s="150">
        <v>1.1688657407407407E-3</v>
      </c>
      <c r="AD162" s="150">
        <v>1.2529166666666667E-3</v>
      </c>
      <c r="AE162" s="150">
        <v>1.3351273148148148E-3</v>
      </c>
      <c r="AF162" s="150">
        <v>1.4190740740740741E-3</v>
      </c>
      <c r="AG162" s="150">
        <v>1.5047800925925925E-3</v>
      </c>
      <c r="AH162" s="150">
        <v>1.5908912037037037E-3</v>
      </c>
      <c r="AI162" s="150">
        <v>1.6753587962962963E-3</v>
      </c>
      <c r="AJ162" s="150">
        <v>1.761550925925926E-3</v>
      </c>
      <c r="AK162" s="150">
        <v>1.8454050925925927E-3</v>
      </c>
      <c r="AL162" s="150">
        <v>1.9298726851851853E-3</v>
      </c>
      <c r="AM162" s="150">
        <v>2.0137615740740741E-3</v>
      </c>
      <c r="AN162" s="150">
        <v>2.0979745370370371E-3</v>
      </c>
      <c r="AO162" s="150">
        <v>2.1824652777777775E-3</v>
      </c>
      <c r="AP162" s="150">
        <v>2.2660185185185183E-3</v>
      </c>
      <c r="AQ162" s="150">
        <v>2.3516550925925927E-3</v>
      </c>
      <c r="AR162" s="150">
        <v>2.437962962962963E-3</v>
      </c>
      <c r="AS162" s="150">
        <v>2.5263888888888888E-3</v>
      </c>
      <c r="AT162" s="150">
        <v>2.6126504629629629E-3</v>
      </c>
      <c r="AU162" s="150">
        <v>2.6980787037037038E-3</v>
      </c>
      <c r="AV162" s="150">
        <v>2.7846527777777778E-3</v>
      </c>
      <c r="AW162" s="153">
        <f t="shared" si="63"/>
        <v>59.851866630090527</v>
      </c>
      <c r="AX162" s="150">
        <f t="shared" si="64"/>
        <v>9.3703703703703673E-5</v>
      </c>
      <c r="AY162" s="150">
        <f t="shared" si="64"/>
        <v>8.729166666666667E-5</v>
      </c>
      <c r="AZ162" s="150">
        <f t="shared" si="65"/>
        <v>8.4351851851851894E-5</v>
      </c>
      <c r="BA162" s="150">
        <f t="shared" si="66"/>
        <v>8.5023148148148143E-5</v>
      </c>
      <c r="BB162" s="150">
        <f t="shared" si="67"/>
        <v>8.2060185185185122E-5</v>
      </c>
      <c r="BC162" s="150">
        <f t="shared" si="68"/>
        <v>8.2754629629629671E-5</v>
      </c>
      <c r="BD162" s="150">
        <f t="shared" si="69"/>
        <v>8.1747685185185135E-5</v>
      </c>
      <c r="BE162" s="150">
        <f t="shared" si="70"/>
        <v>8.2719907407407438E-5</v>
      </c>
      <c r="BF162" s="150">
        <f t="shared" si="71"/>
        <v>8.3344907407407413E-5</v>
      </c>
      <c r="BG162" s="150">
        <f t="shared" si="72"/>
        <v>8.4942129629629582E-5</v>
      </c>
      <c r="BH162" s="150">
        <f t="shared" si="73"/>
        <v>8.3344907407407413E-5</v>
      </c>
      <c r="BI162" s="150">
        <f t="shared" si="74"/>
        <v>8.2719907407407438E-5</v>
      </c>
      <c r="BJ162" s="150">
        <f t="shared" si="75"/>
        <v>8.4050925925926003E-5</v>
      </c>
      <c r="BK162" s="150">
        <f t="shared" si="76"/>
        <v>8.2210648148148095E-5</v>
      </c>
      <c r="BL162" s="150">
        <f t="shared" si="77"/>
        <v>8.3946759259259304E-5</v>
      </c>
      <c r="BM162" s="150">
        <f t="shared" si="78"/>
        <v>8.5706018518518379E-5</v>
      </c>
      <c r="BN162" s="150">
        <f t="shared" si="79"/>
        <v>8.6111111111111241E-5</v>
      </c>
      <c r="BO162" s="150">
        <f t="shared" si="80"/>
        <v>8.446759259259258E-5</v>
      </c>
      <c r="BP162" s="150">
        <f t="shared" si="81"/>
        <v>8.6192129629629639E-5</v>
      </c>
      <c r="BQ162" s="150">
        <f t="shared" si="82"/>
        <v>8.3854166666666756E-5</v>
      </c>
      <c r="BR162" s="150">
        <f t="shared" si="83"/>
        <v>8.446759259259258E-5</v>
      </c>
      <c r="BS162" s="150">
        <f t="shared" si="84"/>
        <v>8.3888888888888772E-5</v>
      </c>
      <c r="BT162" s="150">
        <f t="shared" si="85"/>
        <v>8.4212962962963017E-5</v>
      </c>
      <c r="BU162" s="150">
        <f t="shared" si="86"/>
        <v>8.4490740740740446E-5</v>
      </c>
      <c r="BV162" s="150">
        <f t="shared" si="87"/>
        <v>8.355324074074081E-5</v>
      </c>
      <c r="BW162" s="150">
        <f t="shared" si="88"/>
        <v>8.5636574074074347E-5</v>
      </c>
      <c r="BX162" s="150">
        <f t="shared" si="89"/>
        <v>8.6307870370370271E-5</v>
      </c>
      <c r="BY162" s="150">
        <f t="shared" si="90"/>
        <v>8.8425925925925825E-5</v>
      </c>
      <c r="BZ162" s="150">
        <f t="shared" si="91"/>
        <v>8.6261574074074105E-5</v>
      </c>
      <c r="CA162" s="150">
        <f t="shared" si="92"/>
        <v>8.542824074074095E-5</v>
      </c>
      <c r="CB162" s="150">
        <f t="shared" si="93"/>
        <v>8.6574074074073984E-5</v>
      </c>
    </row>
    <row r="163" spans="1:80">
      <c r="A163" s="4" t="s">
        <v>1274</v>
      </c>
      <c r="B163" s="4">
        <v>2021</v>
      </c>
      <c r="C163" s="5">
        <v>44385</v>
      </c>
      <c r="D163" s="4" t="s">
        <v>66</v>
      </c>
      <c r="E163" s="4" t="s">
        <v>64</v>
      </c>
      <c r="F163" s="4" t="s">
        <v>541</v>
      </c>
      <c r="G163" s="4" t="s">
        <v>849</v>
      </c>
      <c r="H163" s="4" t="s">
        <v>843</v>
      </c>
      <c r="I163" s="4" t="s">
        <v>845</v>
      </c>
      <c r="J163" s="4" t="s">
        <v>1303</v>
      </c>
      <c r="K163" s="4"/>
      <c r="L163" s="4"/>
      <c r="M163" s="4"/>
      <c r="N163" s="4"/>
      <c r="O163" s="4">
        <v>1</v>
      </c>
      <c r="P163" s="4" t="s">
        <v>198</v>
      </c>
      <c r="Q163" s="150">
        <v>1.4818287037037038E-4</v>
      </c>
      <c r="R163" s="150">
        <v>2.3303240740740741E-4</v>
      </c>
      <c r="S163" s="150">
        <v>3.1197916666666662E-4</v>
      </c>
      <c r="T163" s="150">
        <v>3.9206018518518518E-4</v>
      </c>
      <c r="U163" s="150">
        <v>4.7225694444444442E-4</v>
      </c>
      <c r="V163" s="150">
        <v>5.5393518518518519E-4</v>
      </c>
      <c r="W163" s="150">
        <v>6.3385416666666668E-4</v>
      </c>
      <c r="X163" s="150">
        <v>7.1447916666666665E-4</v>
      </c>
      <c r="Y163" s="150">
        <v>7.9319444444444435E-4</v>
      </c>
      <c r="Z163" s="150">
        <v>8.7158564814814813E-4</v>
      </c>
      <c r="AA163" s="150">
        <v>9.5151620370370366E-4</v>
      </c>
      <c r="AB163" s="150">
        <v>1.0308333333333333E-3</v>
      </c>
      <c r="AC163" s="150">
        <v>1.1124768518518519E-3</v>
      </c>
      <c r="AD163" s="150">
        <v>1.1930092592592593E-3</v>
      </c>
      <c r="AE163" s="150">
        <v>1.2749305555555556E-3</v>
      </c>
      <c r="AF163" s="150">
        <v>1.3551620370370369E-3</v>
      </c>
      <c r="AG163" s="150">
        <v>1.4350925925925926E-3</v>
      </c>
      <c r="AH163" s="150">
        <v>1.51625E-3</v>
      </c>
      <c r="AI163" s="150">
        <v>1.595138888888889E-3</v>
      </c>
      <c r="AJ163" s="150">
        <v>1.6741550925925925E-3</v>
      </c>
      <c r="AK163" s="150">
        <v>1.7546064814814813E-3</v>
      </c>
      <c r="AL163" s="150">
        <v>1.8368981481481483E-3</v>
      </c>
      <c r="AM163" s="150">
        <v>1.9199189814814814E-3</v>
      </c>
      <c r="AN163" s="150">
        <v>2.0019212962962963E-3</v>
      </c>
      <c r="AO163" s="150">
        <v>2.0853587962962965E-3</v>
      </c>
      <c r="AP163" s="150">
        <v>2.1670601851851851E-3</v>
      </c>
      <c r="AQ163" s="150">
        <v>2.2484490740740742E-3</v>
      </c>
      <c r="AR163" s="150">
        <v>2.3427083333333334E-3</v>
      </c>
      <c r="AS163" s="150"/>
      <c r="AT163" s="150"/>
      <c r="AU163" s="150"/>
      <c r="AV163" s="150"/>
      <c r="AW163" s="153"/>
      <c r="AX163" s="150">
        <f t="shared" si="64"/>
        <v>8.4849537037037033E-5</v>
      </c>
      <c r="AY163" s="150">
        <f t="shared" si="64"/>
        <v>7.894675925925921E-5</v>
      </c>
      <c r="AZ163" s="150">
        <f t="shared" si="65"/>
        <v>8.0081018518518554E-5</v>
      </c>
      <c r="BA163" s="150">
        <f t="shared" si="66"/>
        <v>8.019675925925924E-5</v>
      </c>
      <c r="BB163" s="150">
        <f t="shared" si="67"/>
        <v>8.1678240740740778E-5</v>
      </c>
      <c r="BC163" s="150">
        <f t="shared" si="68"/>
        <v>7.9918981481481486E-5</v>
      </c>
      <c r="BD163" s="150">
        <f t="shared" si="69"/>
        <v>8.0624999999999968E-5</v>
      </c>
      <c r="BE163" s="150">
        <f t="shared" si="70"/>
        <v>7.8715277777777703E-5</v>
      </c>
      <c r="BF163" s="150">
        <f t="shared" si="71"/>
        <v>7.8391203703703782E-5</v>
      </c>
      <c r="BG163" s="150">
        <f t="shared" si="72"/>
        <v>7.9930555555555527E-5</v>
      </c>
      <c r="BH163" s="150">
        <f t="shared" si="73"/>
        <v>7.9317129629629594E-5</v>
      </c>
      <c r="BI163" s="150">
        <f t="shared" si="74"/>
        <v>8.1643518518518653E-5</v>
      </c>
      <c r="BJ163" s="150">
        <f t="shared" si="75"/>
        <v>8.0532407407407419E-5</v>
      </c>
      <c r="BK163" s="150">
        <f t="shared" si="76"/>
        <v>8.1921296296296299E-5</v>
      </c>
      <c r="BL163" s="150">
        <f t="shared" si="77"/>
        <v>8.0231481481481256E-5</v>
      </c>
      <c r="BM163" s="150">
        <f t="shared" si="78"/>
        <v>7.9930555555555744E-5</v>
      </c>
      <c r="BN163" s="150">
        <f t="shared" si="79"/>
        <v>8.1157407407407393E-5</v>
      </c>
      <c r="BO163" s="150">
        <f t="shared" si="80"/>
        <v>7.8888888888888975E-5</v>
      </c>
      <c r="BP163" s="150">
        <f t="shared" si="81"/>
        <v>7.901620370370354E-5</v>
      </c>
      <c r="BQ163" s="150">
        <f t="shared" si="82"/>
        <v>8.0451388888888803E-5</v>
      </c>
      <c r="BR163" s="150">
        <f t="shared" si="83"/>
        <v>8.2291666666666928E-5</v>
      </c>
      <c r="BS163" s="150">
        <f t="shared" si="84"/>
        <v>8.3020833333333167E-5</v>
      </c>
      <c r="BT163" s="150">
        <f t="shared" si="85"/>
        <v>8.2002314814814915E-5</v>
      </c>
      <c r="BU163" s="150">
        <f t="shared" si="86"/>
        <v>8.3437500000000178E-5</v>
      </c>
      <c r="BV163" s="150">
        <f t="shared" si="87"/>
        <v>8.1701388888888535E-5</v>
      </c>
      <c r="BW163" s="150">
        <f t="shared" si="88"/>
        <v>8.138888888888909E-5</v>
      </c>
      <c r="BX163" s="150">
        <f t="shared" si="89"/>
        <v>9.4259259259259209E-5</v>
      </c>
      <c r="BY163" s="150"/>
      <c r="BZ163" s="150"/>
      <c r="CA163" s="150"/>
      <c r="CB163" s="150"/>
    </row>
    <row r="164" spans="1:80">
      <c r="A164" s="4" t="s">
        <v>1274</v>
      </c>
      <c r="B164" s="4">
        <v>2021</v>
      </c>
      <c r="C164" s="5">
        <v>44385</v>
      </c>
      <c r="D164" s="4" t="s">
        <v>66</v>
      </c>
      <c r="E164" s="4" t="s">
        <v>64</v>
      </c>
      <c r="F164" s="4" t="s">
        <v>541</v>
      </c>
      <c r="G164" s="4" t="s">
        <v>681</v>
      </c>
      <c r="H164" s="4" t="s">
        <v>53</v>
      </c>
      <c r="I164" s="4" t="s">
        <v>744</v>
      </c>
      <c r="J164" s="4" t="s">
        <v>682</v>
      </c>
      <c r="K164" s="4"/>
      <c r="L164" s="4"/>
      <c r="M164" s="4"/>
      <c r="N164" s="4"/>
      <c r="O164" s="4">
        <v>2</v>
      </c>
      <c r="P164" s="4" t="s">
        <v>25</v>
      </c>
      <c r="Q164" s="150">
        <v>1.5224537037037038E-4</v>
      </c>
      <c r="R164" s="150">
        <v>2.3905092592592595E-4</v>
      </c>
      <c r="S164" s="150">
        <v>3.2127314814814817E-4</v>
      </c>
      <c r="T164" s="150">
        <v>4.0297453703703703E-4</v>
      </c>
      <c r="U164" s="150">
        <v>4.8369212962962954E-4</v>
      </c>
      <c r="V164" s="150">
        <v>5.6495370370370369E-4</v>
      </c>
      <c r="W164" s="150">
        <v>6.4820601851851855E-4</v>
      </c>
      <c r="X164" s="150">
        <v>7.2934027777777765E-4</v>
      </c>
      <c r="Y164" s="150">
        <v>8.0981481481481475E-4</v>
      </c>
      <c r="Z164" s="150">
        <v>8.918518518518519E-4</v>
      </c>
      <c r="AA164" s="150">
        <v>9.7265046296296292E-4</v>
      </c>
      <c r="AB164" s="150">
        <v>1.054085648148148E-3</v>
      </c>
      <c r="AC164" s="150">
        <v>1.1355671296296296E-3</v>
      </c>
      <c r="AD164" s="150">
        <v>1.2184143518518518E-3</v>
      </c>
      <c r="AE164" s="150">
        <v>1.3001504629629628E-3</v>
      </c>
      <c r="AF164" s="150">
        <v>1.380972222222222E-3</v>
      </c>
      <c r="AG164" s="150">
        <v>1.4651157407407408E-3</v>
      </c>
      <c r="AH164" s="150">
        <v>1.5477430555555555E-3</v>
      </c>
      <c r="AI164" s="150">
        <v>1.6312268518518518E-3</v>
      </c>
      <c r="AJ164" s="150">
        <v>1.7157060185185183E-3</v>
      </c>
      <c r="AK164" s="150">
        <v>1.8004050925925924E-3</v>
      </c>
      <c r="AL164" s="150">
        <v>1.8870370370370371E-3</v>
      </c>
      <c r="AM164" s="150">
        <v>1.972939814814815E-3</v>
      </c>
      <c r="AN164" s="150">
        <v>2.0610532407407405E-3</v>
      </c>
      <c r="AO164" s="150">
        <v>2.1502777777777779E-3</v>
      </c>
      <c r="AP164" s="150">
        <v>2.2419328703703703E-3</v>
      </c>
      <c r="AQ164" s="150">
        <v>2.3353587962962963E-3</v>
      </c>
      <c r="AR164" s="150"/>
      <c r="AS164" s="150"/>
      <c r="AT164" s="150"/>
      <c r="AU164" s="150"/>
      <c r="AV164" s="150"/>
      <c r="AW164" s="153"/>
      <c r="AX164" s="150">
        <f t="shared" si="64"/>
        <v>8.6805555555555572E-5</v>
      </c>
      <c r="AY164" s="150">
        <f t="shared" si="64"/>
        <v>8.2222222222222218E-5</v>
      </c>
      <c r="AZ164" s="150">
        <f t="shared" si="65"/>
        <v>8.1701388888888861E-5</v>
      </c>
      <c r="BA164" s="150">
        <f t="shared" si="66"/>
        <v>8.0717592592592516E-5</v>
      </c>
      <c r="BB164" s="150">
        <f t="shared" si="67"/>
        <v>8.1261574074074146E-5</v>
      </c>
      <c r="BC164" s="150">
        <f t="shared" si="68"/>
        <v>8.3252314814814864E-5</v>
      </c>
      <c r="BD164" s="150">
        <f t="shared" si="69"/>
        <v>8.1134259259259094E-5</v>
      </c>
      <c r="BE164" s="150">
        <f t="shared" si="70"/>
        <v>8.0474537037037103E-5</v>
      </c>
      <c r="BF164" s="150">
        <f t="shared" si="71"/>
        <v>8.2037037037037148E-5</v>
      </c>
      <c r="BG164" s="150">
        <f t="shared" si="72"/>
        <v>8.0798611111111023E-5</v>
      </c>
      <c r="BH164" s="150">
        <f t="shared" si="73"/>
        <v>8.1435185185185039E-5</v>
      </c>
      <c r="BI164" s="150">
        <f t="shared" si="74"/>
        <v>8.1481481481481639E-5</v>
      </c>
      <c r="BJ164" s="150">
        <f t="shared" si="75"/>
        <v>8.284722222222222E-5</v>
      </c>
      <c r="BK164" s="150">
        <f t="shared" si="76"/>
        <v>8.1736111111110985E-5</v>
      </c>
      <c r="BL164" s="150">
        <f t="shared" si="77"/>
        <v>8.0821759259259215E-5</v>
      </c>
      <c r="BM164" s="150">
        <f t="shared" si="78"/>
        <v>8.4143518518518768E-5</v>
      </c>
      <c r="BN164" s="150">
        <f t="shared" si="79"/>
        <v>8.2627314814814673E-5</v>
      </c>
      <c r="BO164" s="150">
        <f t="shared" si="80"/>
        <v>8.3483796296296344E-5</v>
      </c>
      <c r="BP164" s="150">
        <f t="shared" si="81"/>
        <v>8.4479166666666513E-5</v>
      </c>
      <c r="BQ164" s="150">
        <f t="shared" si="82"/>
        <v>8.469907407407406E-5</v>
      </c>
      <c r="BR164" s="150">
        <f t="shared" si="83"/>
        <v>8.6631944444444733E-5</v>
      </c>
      <c r="BS164" s="150">
        <f t="shared" si="84"/>
        <v>8.5902777777777843E-5</v>
      </c>
      <c r="BT164" s="150">
        <f t="shared" si="85"/>
        <v>8.8113425925925512E-5</v>
      </c>
      <c r="BU164" s="150">
        <f t="shared" si="86"/>
        <v>8.9224537037037397E-5</v>
      </c>
      <c r="BV164" s="150">
        <f t="shared" si="87"/>
        <v>9.1655092592592396E-5</v>
      </c>
      <c r="BW164" s="150">
        <f t="shared" si="88"/>
        <v>9.3425925925926055E-5</v>
      </c>
      <c r="BX164" s="150"/>
      <c r="BY164" s="150"/>
      <c r="BZ164" s="150"/>
      <c r="CA164" s="150"/>
      <c r="CB164" s="150"/>
    </row>
    <row r="165" spans="1:80">
      <c r="A165" s="4" t="s">
        <v>1274</v>
      </c>
      <c r="B165" s="4">
        <v>2021</v>
      </c>
      <c r="C165" s="5">
        <v>44385</v>
      </c>
      <c r="D165" s="4" t="s">
        <v>66</v>
      </c>
      <c r="E165" s="4" t="s">
        <v>64</v>
      </c>
      <c r="F165" s="4" t="s">
        <v>542</v>
      </c>
      <c r="G165" s="4" t="s">
        <v>848</v>
      </c>
      <c r="H165" s="4" t="s">
        <v>842</v>
      </c>
      <c r="I165" s="4" t="s">
        <v>846</v>
      </c>
      <c r="J165" s="4" t="s">
        <v>1309</v>
      </c>
      <c r="K165" s="4"/>
      <c r="L165" s="4"/>
      <c r="M165" s="4"/>
      <c r="N165" s="4"/>
      <c r="O165" s="4">
        <v>3</v>
      </c>
      <c r="P165" s="4" t="s">
        <v>198</v>
      </c>
      <c r="Q165" s="150">
        <v>1.5245370370370372E-4</v>
      </c>
      <c r="R165" s="150">
        <v>2.4143518518518522E-4</v>
      </c>
      <c r="S165" s="150">
        <v>3.2474537037037037E-4</v>
      </c>
      <c r="T165" s="150">
        <v>4.0766203703703711E-4</v>
      </c>
      <c r="U165" s="150">
        <v>4.8879629629629631E-4</v>
      </c>
      <c r="V165" s="150">
        <v>5.7135416666666662E-4</v>
      </c>
      <c r="W165" s="150">
        <v>6.5162037037037022E-4</v>
      </c>
      <c r="X165" s="150">
        <v>7.336111111111111E-4</v>
      </c>
      <c r="Y165" s="150">
        <v>8.1440972222222212E-4</v>
      </c>
      <c r="Z165" s="150">
        <v>8.9657407407407405E-4</v>
      </c>
      <c r="AA165" s="150">
        <v>9.7730324074074061E-4</v>
      </c>
      <c r="AB165" s="150">
        <v>1.0594560185185184E-3</v>
      </c>
      <c r="AC165" s="150">
        <v>1.140324074074074E-3</v>
      </c>
      <c r="AD165" s="150">
        <v>1.2219444444444446E-3</v>
      </c>
      <c r="AE165" s="150">
        <v>1.3017013888888889E-3</v>
      </c>
      <c r="AF165" s="150">
        <v>1.383263888888889E-3</v>
      </c>
      <c r="AG165" s="150">
        <v>1.4636805555555555E-3</v>
      </c>
      <c r="AH165" s="150">
        <v>1.5452199074074075E-3</v>
      </c>
      <c r="AI165" s="150">
        <v>1.625613425925926E-3</v>
      </c>
      <c r="AJ165" s="150">
        <v>1.7073842592592592E-3</v>
      </c>
      <c r="AK165" s="150">
        <v>1.7907638888888888E-3</v>
      </c>
      <c r="AL165" s="150">
        <v>1.8731597222222222E-3</v>
      </c>
      <c r="AM165" s="150">
        <v>1.9586111111111111E-3</v>
      </c>
      <c r="AN165" s="150">
        <v>2.0416550925925927E-3</v>
      </c>
      <c r="AO165" s="150">
        <v>2.1242708333333335E-3</v>
      </c>
      <c r="AP165" s="150">
        <v>2.2072453703703703E-3</v>
      </c>
      <c r="AQ165" s="150">
        <v>2.2922106481481483E-3</v>
      </c>
      <c r="AR165" s="150">
        <v>2.3747222222222221E-3</v>
      </c>
      <c r="AS165" s="150">
        <v>2.4588310185185186E-3</v>
      </c>
      <c r="AT165" s="150">
        <v>2.5437268518518521E-3</v>
      </c>
      <c r="AU165" s="150">
        <v>2.6270601851851854E-3</v>
      </c>
      <c r="AV165" s="150">
        <v>2.7106597222222224E-3</v>
      </c>
      <c r="AW165" s="153">
        <f t="shared" si="63"/>
        <v>61.485646944291439</v>
      </c>
      <c r="AX165" s="150">
        <f t="shared" si="64"/>
        <v>8.8981481481481496E-5</v>
      </c>
      <c r="AY165" s="150">
        <f t="shared" si="64"/>
        <v>8.3310185185185153E-5</v>
      </c>
      <c r="AZ165" s="150">
        <f t="shared" si="65"/>
        <v>8.291666666666674E-5</v>
      </c>
      <c r="BA165" s="150">
        <f t="shared" si="66"/>
        <v>8.1134259259259202E-5</v>
      </c>
      <c r="BB165" s="150">
        <f t="shared" si="67"/>
        <v>8.2557870370370315E-5</v>
      </c>
      <c r="BC165" s="150">
        <f t="shared" si="68"/>
        <v>8.0266203703703598E-5</v>
      </c>
      <c r="BD165" s="150">
        <f t="shared" si="69"/>
        <v>8.1990740740740873E-5</v>
      </c>
      <c r="BE165" s="150">
        <f t="shared" si="70"/>
        <v>8.0798611111111023E-5</v>
      </c>
      <c r="BF165" s="150">
        <f t="shared" si="71"/>
        <v>8.2164351851851929E-5</v>
      </c>
      <c r="BG165" s="150">
        <f t="shared" si="72"/>
        <v>8.0729166666666558E-5</v>
      </c>
      <c r="BH165" s="150">
        <f t="shared" si="73"/>
        <v>8.2152777777777779E-5</v>
      </c>
      <c r="BI165" s="150">
        <f t="shared" si="74"/>
        <v>8.0868055555555598E-5</v>
      </c>
      <c r="BJ165" s="150">
        <f t="shared" si="75"/>
        <v>8.162037037037057E-5</v>
      </c>
      <c r="BK165" s="150">
        <f t="shared" si="76"/>
        <v>7.9756944444444363E-5</v>
      </c>
      <c r="BL165" s="150">
        <f t="shared" si="77"/>
        <v>8.1562500000000038E-5</v>
      </c>
      <c r="BM165" s="150">
        <f t="shared" si="78"/>
        <v>8.041666666666657E-5</v>
      </c>
      <c r="BN165" s="150">
        <f t="shared" si="79"/>
        <v>8.1539351851851955E-5</v>
      </c>
      <c r="BO165" s="150">
        <f t="shared" si="80"/>
        <v>8.0393518518518487E-5</v>
      </c>
      <c r="BP165" s="150">
        <f t="shared" si="81"/>
        <v>8.1770833333333218E-5</v>
      </c>
      <c r="BQ165" s="150">
        <f t="shared" si="82"/>
        <v>8.3379629629629646E-5</v>
      </c>
      <c r="BR165" s="150">
        <f t="shared" si="83"/>
        <v>8.2395833333333409E-5</v>
      </c>
      <c r="BS165" s="150">
        <f t="shared" si="84"/>
        <v>8.5451388888888816E-5</v>
      </c>
      <c r="BT165" s="150">
        <f t="shared" si="85"/>
        <v>8.3043981481481684E-5</v>
      </c>
      <c r="BU165" s="150">
        <f t="shared" si="86"/>
        <v>8.261574074074074E-5</v>
      </c>
      <c r="BV165" s="150">
        <f t="shared" si="87"/>
        <v>8.2974537037036784E-5</v>
      </c>
      <c r="BW165" s="150">
        <f t="shared" si="88"/>
        <v>8.496527777777799E-5</v>
      </c>
      <c r="BX165" s="150">
        <f t="shared" si="89"/>
        <v>8.2511574074073824E-5</v>
      </c>
      <c r="BY165" s="150">
        <f t="shared" si="90"/>
        <v>8.4108796296296535E-5</v>
      </c>
      <c r="BZ165" s="150">
        <f t="shared" si="91"/>
        <v>8.4895833333333524E-5</v>
      </c>
      <c r="CA165" s="150">
        <f t="shared" si="92"/>
        <v>8.3333333333333263E-5</v>
      </c>
      <c r="CB165" s="150">
        <f t="shared" si="93"/>
        <v>8.3599537037036976E-5</v>
      </c>
    </row>
    <row r="166" spans="1:80">
      <c r="A166" s="4" t="s">
        <v>1274</v>
      </c>
      <c r="B166" s="4">
        <v>2021</v>
      </c>
      <c r="C166" s="5">
        <v>44385</v>
      </c>
      <c r="D166" s="4" t="s">
        <v>66</v>
      </c>
      <c r="E166" s="4" t="s">
        <v>64</v>
      </c>
      <c r="F166" s="4" t="s">
        <v>542</v>
      </c>
      <c r="G166" s="4" t="s">
        <v>1278</v>
      </c>
      <c r="H166" s="4" t="s">
        <v>508</v>
      </c>
      <c r="I166" s="4" t="s">
        <v>878</v>
      </c>
      <c r="J166" s="4" t="s">
        <v>496</v>
      </c>
      <c r="K166" s="4"/>
      <c r="L166" s="4"/>
      <c r="M166" s="4"/>
      <c r="N166" s="4"/>
      <c r="O166" s="4">
        <v>4</v>
      </c>
      <c r="P166" s="4" t="s">
        <v>85</v>
      </c>
      <c r="Q166" s="150">
        <v>1.5578703703703704E-4</v>
      </c>
      <c r="R166" s="150">
        <v>2.4942129629629631E-4</v>
      </c>
      <c r="S166" s="150">
        <v>3.3633101851851852E-4</v>
      </c>
      <c r="T166" s="150">
        <v>4.2087962962962961E-4</v>
      </c>
      <c r="U166" s="150">
        <v>5.0593749999999999E-4</v>
      </c>
      <c r="V166" s="150">
        <v>5.9090277777777776E-4</v>
      </c>
      <c r="W166" s="150">
        <v>6.7359953703703711E-4</v>
      </c>
      <c r="X166" s="150">
        <v>7.5553240740740745E-4</v>
      </c>
      <c r="Y166" s="150">
        <v>8.3752314814814811E-4</v>
      </c>
      <c r="Z166" s="150">
        <v>9.1920138888888878E-4</v>
      </c>
      <c r="AA166" s="150">
        <v>1.0028935185185184E-3</v>
      </c>
      <c r="AB166" s="150">
        <v>1.0844444444444443E-3</v>
      </c>
      <c r="AC166" s="150">
        <v>1.166238425925926E-3</v>
      </c>
      <c r="AD166" s="150">
        <v>1.2498032407407408E-3</v>
      </c>
      <c r="AE166" s="150">
        <v>1.333275462962963E-3</v>
      </c>
      <c r="AF166" s="150">
        <v>1.4187384259259259E-3</v>
      </c>
      <c r="AG166" s="150">
        <v>1.5032638888888888E-3</v>
      </c>
      <c r="AH166" s="150">
        <v>1.5890625000000002E-3</v>
      </c>
      <c r="AI166" s="150">
        <v>1.6720138888888889E-3</v>
      </c>
      <c r="AJ166" s="150">
        <v>1.7546180555555555E-3</v>
      </c>
      <c r="AK166" s="150">
        <v>1.8374537037037038E-3</v>
      </c>
      <c r="AL166" s="150">
        <v>1.9196990740740739E-3</v>
      </c>
      <c r="AM166" s="150">
        <v>2.0043518518518518E-3</v>
      </c>
      <c r="AN166" s="150">
        <v>2.0888888888888888E-3</v>
      </c>
      <c r="AO166" s="150">
        <v>2.175474537037037E-3</v>
      </c>
      <c r="AP166" s="150">
        <v>2.2621874999999999E-3</v>
      </c>
      <c r="AQ166" s="150">
        <v>2.35125E-3</v>
      </c>
      <c r="AR166" s="150">
        <v>2.4360185185185184E-3</v>
      </c>
      <c r="AS166" s="150">
        <v>2.5197222222222222E-3</v>
      </c>
      <c r="AT166" s="150">
        <v>2.6041319444444445E-3</v>
      </c>
      <c r="AU166" s="150">
        <v>2.6901157407407407E-3</v>
      </c>
      <c r="AV166" s="150">
        <v>2.7754282407407411E-3</v>
      </c>
      <c r="AW166" s="153">
        <f t="shared" si="63"/>
        <v>60.050792962380676</v>
      </c>
      <c r="AX166" s="150">
        <f t="shared" si="64"/>
        <v>9.3634259259259262E-5</v>
      </c>
      <c r="AY166" s="150">
        <f t="shared" si="64"/>
        <v>8.6909722222222217E-5</v>
      </c>
      <c r="AZ166" s="150">
        <f t="shared" si="65"/>
        <v>8.4548611111111087E-5</v>
      </c>
      <c r="BA166" s="150">
        <f t="shared" si="66"/>
        <v>8.5057870370370376E-5</v>
      </c>
      <c r="BB166" s="150">
        <f t="shared" si="67"/>
        <v>8.4965277777777773E-5</v>
      </c>
      <c r="BC166" s="150">
        <f t="shared" si="68"/>
        <v>8.2696759259259355E-5</v>
      </c>
      <c r="BD166" s="150">
        <f t="shared" si="69"/>
        <v>8.1932870370370341E-5</v>
      </c>
      <c r="BE166" s="150">
        <f t="shared" si="70"/>
        <v>8.1990740740740657E-5</v>
      </c>
      <c r="BF166" s="150">
        <f t="shared" si="71"/>
        <v>8.1678240740740669E-5</v>
      </c>
      <c r="BG166" s="150">
        <f t="shared" si="72"/>
        <v>8.3692129629629633E-5</v>
      </c>
      <c r="BH166" s="150">
        <f t="shared" si="73"/>
        <v>8.1550925925925888E-5</v>
      </c>
      <c r="BI166" s="150">
        <f t="shared" si="74"/>
        <v>8.1793981481481735E-5</v>
      </c>
      <c r="BJ166" s="150">
        <f t="shared" si="75"/>
        <v>8.3564814814814743E-5</v>
      </c>
      <c r="BK166" s="150">
        <f t="shared" si="76"/>
        <v>8.3472222222222194E-5</v>
      </c>
      <c r="BL166" s="150">
        <f t="shared" si="77"/>
        <v>8.5462962962962966E-5</v>
      </c>
      <c r="BM166" s="150">
        <f t="shared" si="78"/>
        <v>8.4525462962962896E-5</v>
      </c>
      <c r="BN166" s="150">
        <f t="shared" si="79"/>
        <v>8.5798611111111362E-5</v>
      </c>
      <c r="BO166" s="150">
        <f t="shared" si="80"/>
        <v>8.2951388888888701E-5</v>
      </c>
      <c r="BP166" s="150">
        <f t="shared" si="81"/>
        <v>8.260416666666659E-5</v>
      </c>
      <c r="BQ166" s="150">
        <f t="shared" si="82"/>
        <v>8.2835648148148287E-5</v>
      </c>
      <c r="BR166" s="150">
        <f t="shared" si="83"/>
        <v>8.2245370370370111E-5</v>
      </c>
      <c r="BS166" s="150">
        <f t="shared" si="84"/>
        <v>8.4652777777777894E-5</v>
      </c>
      <c r="BT166" s="150">
        <f t="shared" si="85"/>
        <v>8.4537037037037046E-5</v>
      </c>
      <c r="BU166" s="150">
        <f t="shared" si="86"/>
        <v>8.6585648148148134E-5</v>
      </c>
      <c r="BV166" s="150">
        <f t="shared" si="87"/>
        <v>8.6712962962962915E-5</v>
      </c>
      <c r="BW166" s="150">
        <f t="shared" si="88"/>
        <v>8.9062500000000166E-5</v>
      </c>
      <c r="BX166" s="150">
        <f t="shared" si="89"/>
        <v>8.4768518518518309E-5</v>
      </c>
      <c r="BY166" s="150">
        <f t="shared" si="90"/>
        <v>8.3703703703703891E-5</v>
      </c>
      <c r="BZ166" s="150">
        <f t="shared" si="91"/>
        <v>8.4409722222222264E-5</v>
      </c>
      <c r="CA166" s="150">
        <f t="shared" si="92"/>
        <v>8.5983796296296242E-5</v>
      </c>
      <c r="CB166" s="150">
        <f t="shared" si="93"/>
        <v>8.5312500000000319E-5</v>
      </c>
    </row>
    <row r="167" spans="1:80">
      <c r="A167" s="1" t="s">
        <v>226</v>
      </c>
      <c r="B167" s="1">
        <v>2021</v>
      </c>
      <c r="C167" s="2">
        <v>44329</v>
      </c>
      <c r="D167" s="1" t="s">
        <v>66</v>
      </c>
      <c r="E167" s="1" t="s">
        <v>21</v>
      </c>
      <c r="F167" s="1" t="s">
        <v>21</v>
      </c>
      <c r="G167" s="1" t="s">
        <v>598</v>
      </c>
      <c r="H167" s="1" t="s">
        <v>1311</v>
      </c>
      <c r="I167" s="1" t="s">
        <v>513</v>
      </c>
      <c r="J167" s="1" t="s">
        <v>732</v>
      </c>
      <c r="K167" s="1"/>
      <c r="L167" s="1"/>
      <c r="M167" s="1"/>
      <c r="N167" s="1"/>
      <c r="O167" s="1">
        <v>1</v>
      </c>
      <c r="P167" s="1" t="s">
        <v>29</v>
      </c>
      <c r="Q167" s="150">
        <v>1.5354166666666665E-4</v>
      </c>
      <c r="R167" s="150">
        <v>2.435300925925926E-4</v>
      </c>
      <c r="S167" s="150">
        <v>3.2843749999999995E-4</v>
      </c>
      <c r="T167" s="150">
        <v>4.1178240740740742E-4</v>
      </c>
      <c r="U167" s="150">
        <v>4.9541666666666668E-4</v>
      </c>
      <c r="V167" s="150">
        <v>5.799189814814815E-4</v>
      </c>
      <c r="W167" s="150">
        <v>6.6240740740740745E-4</v>
      </c>
      <c r="X167" s="150">
        <v>7.4483796296296288E-4</v>
      </c>
      <c r="Y167" s="150">
        <v>8.2697916666666673E-4</v>
      </c>
      <c r="Z167" s="150">
        <v>9.1030092592592595E-4</v>
      </c>
      <c r="AA167" s="150">
        <v>9.9259259259259266E-4</v>
      </c>
      <c r="AB167" s="150">
        <v>1.0751967592592595E-3</v>
      </c>
      <c r="AC167" s="150">
        <v>1.1581481481481482E-3</v>
      </c>
      <c r="AD167" s="150">
        <v>1.2421412037037036E-3</v>
      </c>
      <c r="AE167" s="150">
        <v>1.3236689814814814E-3</v>
      </c>
      <c r="AF167" s="150">
        <v>1.404375E-3</v>
      </c>
      <c r="AG167" s="150">
        <v>1.4852314814814815E-3</v>
      </c>
      <c r="AH167" s="150">
        <v>1.5678587962962964E-3</v>
      </c>
      <c r="AI167" s="150">
        <v>1.6494907407407406E-3</v>
      </c>
      <c r="AJ167" s="150">
        <v>1.7317013888888892E-3</v>
      </c>
      <c r="AK167" s="150">
        <v>1.8144675925925926E-3</v>
      </c>
      <c r="AL167" s="150">
        <v>1.8986342592592594E-3</v>
      </c>
      <c r="AM167" s="150">
        <v>1.9813888888888889E-3</v>
      </c>
      <c r="AN167" s="150">
        <v>2.0637962962962962E-3</v>
      </c>
      <c r="AO167" s="150">
        <v>2.1476620370370369E-3</v>
      </c>
      <c r="AP167" s="150">
        <v>2.2305208333333331E-3</v>
      </c>
      <c r="AQ167" s="150">
        <v>2.313796296296296E-3</v>
      </c>
      <c r="AR167" s="150">
        <v>2.3979282407407408E-3</v>
      </c>
      <c r="AS167" s="150">
        <v>2.4791666666666668E-3</v>
      </c>
      <c r="AT167" s="150">
        <v>2.5598726851851854E-3</v>
      </c>
      <c r="AU167" s="150">
        <v>2.640289351851852E-3</v>
      </c>
      <c r="AV167" s="150">
        <v>2.721238425925926E-3</v>
      </c>
      <c r="AW167" s="153">
        <f t="shared" si="63"/>
        <v>61.246623992514301</v>
      </c>
      <c r="AX167" s="150">
        <f t="shared" si="64"/>
        <v>8.9988425925925951E-5</v>
      </c>
      <c r="AY167" s="150">
        <f t="shared" si="64"/>
        <v>8.4907407407407349E-5</v>
      </c>
      <c r="AZ167" s="150">
        <f t="shared" si="65"/>
        <v>8.3344907407407467E-5</v>
      </c>
      <c r="BA167" s="150">
        <f t="shared" si="66"/>
        <v>8.3634259259259263E-5</v>
      </c>
      <c r="BB167" s="150">
        <f t="shared" si="67"/>
        <v>8.4502314814814813E-5</v>
      </c>
      <c r="BC167" s="150">
        <f t="shared" si="68"/>
        <v>8.2488425925925958E-5</v>
      </c>
      <c r="BD167" s="150">
        <f t="shared" si="69"/>
        <v>8.2430555555555425E-5</v>
      </c>
      <c r="BE167" s="150">
        <f t="shared" si="70"/>
        <v>8.2141203703703846E-5</v>
      </c>
      <c r="BF167" s="150">
        <f t="shared" si="71"/>
        <v>8.3321759259259221E-5</v>
      </c>
      <c r="BG167" s="150">
        <f t="shared" si="72"/>
        <v>8.2291666666666711E-5</v>
      </c>
      <c r="BH167" s="150">
        <f t="shared" si="73"/>
        <v>8.2604166666666807E-5</v>
      </c>
      <c r="BI167" s="150">
        <f t="shared" si="74"/>
        <v>8.2951388888888701E-5</v>
      </c>
      <c r="BJ167" s="150">
        <f t="shared" si="75"/>
        <v>8.399305555555547E-5</v>
      </c>
      <c r="BK167" s="150">
        <f t="shared" si="76"/>
        <v>8.1527777777777805E-5</v>
      </c>
      <c r="BL167" s="150">
        <f t="shared" si="77"/>
        <v>8.0706018518518583E-5</v>
      </c>
      <c r="BM167" s="150">
        <f t="shared" si="78"/>
        <v>8.0856481481481448E-5</v>
      </c>
      <c r="BN167" s="150">
        <f t="shared" si="79"/>
        <v>8.2627314814814889E-5</v>
      </c>
      <c r="BO167" s="150">
        <f t="shared" si="80"/>
        <v>8.1631944444444287E-5</v>
      </c>
      <c r="BP167" s="150">
        <f t="shared" si="81"/>
        <v>8.2210648148148529E-5</v>
      </c>
      <c r="BQ167" s="150">
        <f t="shared" si="82"/>
        <v>8.2766203703703387E-5</v>
      </c>
      <c r="BR167" s="150">
        <f t="shared" si="83"/>
        <v>8.4166666666666851E-5</v>
      </c>
      <c r="BS167" s="150">
        <f t="shared" si="84"/>
        <v>8.2754629629629454E-5</v>
      </c>
      <c r="BT167" s="150">
        <f t="shared" si="85"/>
        <v>8.2407407407407342E-5</v>
      </c>
      <c r="BU167" s="150">
        <f t="shared" si="86"/>
        <v>8.3865740740740689E-5</v>
      </c>
      <c r="BV167" s="150">
        <f t="shared" si="87"/>
        <v>8.2858796296296153E-5</v>
      </c>
      <c r="BW167" s="150">
        <f t="shared" si="88"/>
        <v>8.3275462962962947E-5</v>
      </c>
      <c r="BX167" s="150">
        <f t="shared" si="89"/>
        <v>8.4131944444444835E-5</v>
      </c>
      <c r="BY167" s="150">
        <f t="shared" si="90"/>
        <v>8.1238425925926009E-5</v>
      </c>
      <c r="BZ167" s="150">
        <f t="shared" si="91"/>
        <v>8.0706018518518583E-5</v>
      </c>
      <c r="CA167" s="150">
        <f t="shared" si="92"/>
        <v>8.041666666666657E-5</v>
      </c>
      <c r="CB167" s="150">
        <f t="shared" si="93"/>
        <v>8.0949074074073996E-5</v>
      </c>
    </row>
    <row r="168" spans="1:80">
      <c r="A168" s="1" t="s">
        <v>226</v>
      </c>
      <c r="B168" s="1">
        <v>2021</v>
      </c>
      <c r="C168" s="2">
        <v>44329</v>
      </c>
      <c r="D168" s="1" t="s">
        <v>66</v>
      </c>
      <c r="E168" s="1" t="s">
        <v>21</v>
      </c>
      <c r="F168" s="1" t="s">
        <v>21</v>
      </c>
      <c r="G168" s="1" t="s">
        <v>483</v>
      </c>
      <c r="H168" s="1" t="s">
        <v>821</v>
      </c>
      <c r="I168" s="1" t="s">
        <v>1625</v>
      </c>
      <c r="J168" s="1" t="s">
        <v>676</v>
      </c>
      <c r="K168" s="1"/>
      <c r="L168" s="1"/>
      <c r="M168" s="1"/>
      <c r="N168" s="1"/>
      <c r="O168" s="1">
        <v>2</v>
      </c>
      <c r="P168" s="1" t="s">
        <v>484</v>
      </c>
      <c r="Q168" s="150">
        <v>1.5402777777777778E-4</v>
      </c>
      <c r="R168" s="150">
        <v>2.4431712962962965E-4</v>
      </c>
      <c r="S168" s="150">
        <v>3.288310185185185E-4</v>
      </c>
      <c r="T168" s="150">
        <v>4.1163194444444445E-4</v>
      </c>
      <c r="U168" s="150">
        <v>4.9395833333333334E-4</v>
      </c>
      <c r="V168" s="150">
        <v>5.7730324074074075E-4</v>
      </c>
      <c r="W168" s="150">
        <v>6.5819444444444443E-4</v>
      </c>
      <c r="X168" s="150">
        <v>7.3849537037037026E-4</v>
      </c>
      <c r="Y168" s="150">
        <v>8.1936342592592597E-4</v>
      </c>
      <c r="Z168" s="150">
        <v>9.0196759259259256E-4</v>
      </c>
      <c r="AA168" s="150">
        <v>9.8452546296296287E-4</v>
      </c>
      <c r="AB168" s="150">
        <v>1.06875E-3</v>
      </c>
      <c r="AC168" s="150">
        <v>1.1541435185185185E-3</v>
      </c>
      <c r="AD168" s="150">
        <v>1.241863425925926E-3</v>
      </c>
      <c r="AE168" s="150">
        <v>1.3275347222222221E-3</v>
      </c>
      <c r="AF168" s="150">
        <v>1.4126157407407405E-3</v>
      </c>
      <c r="AG168" s="150">
        <v>1.4976736111111111E-3</v>
      </c>
      <c r="AH168" s="150">
        <v>1.5845601851851852E-3</v>
      </c>
      <c r="AI168" s="150">
        <v>1.6699999999999998E-3</v>
      </c>
      <c r="AJ168" s="150">
        <v>1.7558680555555554E-3</v>
      </c>
      <c r="AK168" s="150">
        <v>1.8421643518518518E-3</v>
      </c>
      <c r="AL168" s="150">
        <v>1.9264583333333332E-3</v>
      </c>
      <c r="AM168" s="150">
        <v>2.0105902777777778E-3</v>
      </c>
      <c r="AN168" s="150">
        <v>2.0948726851851853E-3</v>
      </c>
      <c r="AO168" s="150">
        <v>2.1817361111111113E-3</v>
      </c>
      <c r="AP168" s="150">
        <v>2.267465277777778E-3</v>
      </c>
      <c r="AQ168" s="150">
        <v>2.3524421296296292E-3</v>
      </c>
      <c r="AR168" s="150">
        <v>2.439363425925926E-3</v>
      </c>
      <c r="AS168" s="150">
        <v>2.5240393518518515E-3</v>
      </c>
      <c r="AT168" s="150">
        <v>2.6097337962962962E-3</v>
      </c>
      <c r="AU168" s="150">
        <v>2.6958217592592594E-3</v>
      </c>
      <c r="AV168" s="150">
        <v>2.7829398148148145E-3</v>
      </c>
      <c r="AW168" s="153">
        <f t="shared" si="63"/>
        <v>59.888706819826496</v>
      </c>
      <c r="AX168" s="150">
        <f t="shared" si="64"/>
        <v>9.0289351851851869E-5</v>
      </c>
      <c r="AY168" s="150">
        <f t="shared" si="64"/>
        <v>8.4513888888888855E-5</v>
      </c>
      <c r="AZ168" s="150">
        <f t="shared" si="65"/>
        <v>8.2800925925925945E-5</v>
      </c>
      <c r="BA168" s="150">
        <f t="shared" si="66"/>
        <v>8.2326388888888889E-5</v>
      </c>
      <c r="BB168" s="150">
        <f t="shared" si="67"/>
        <v>8.3344907407407413E-5</v>
      </c>
      <c r="BC168" s="150">
        <f t="shared" si="68"/>
        <v>8.089120370370368E-5</v>
      </c>
      <c r="BD168" s="150">
        <f t="shared" si="69"/>
        <v>8.030092592592583E-5</v>
      </c>
      <c r="BE168" s="150">
        <f t="shared" si="70"/>
        <v>8.0868055555555706E-5</v>
      </c>
      <c r="BF168" s="150">
        <f t="shared" si="71"/>
        <v>8.260416666666659E-5</v>
      </c>
      <c r="BG168" s="150">
        <f t="shared" si="72"/>
        <v>8.2557870370370315E-5</v>
      </c>
      <c r="BH168" s="150">
        <f t="shared" si="73"/>
        <v>8.4224537037037167E-5</v>
      </c>
      <c r="BI168" s="150">
        <f t="shared" si="74"/>
        <v>8.5393518518518501E-5</v>
      </c>
      <c r="BJ168" s="150">
        <f t="shared" si="75"/>
        <v>8.7719907407407451E-5</v>
      </c>
      <c r="BK168" s="150">
        <f t="shared" si="76"/>
        <v>8.5671296296296147E-5</v>
      </c>
      <c r="BL168" s="150">
        <f t="shared" si="77"/>
        <v>8.5081018518518405E-5</v>
      </c>
      <c r="BM168" s="150">
        <f t="shared" si="78"/>
        <v>8.5057870370370539E-5</v>
      </c>
      <c r="BN168" s="150">
        <f t="shared" si="79"/>
        <v>8.688657407407408E-5</v>
      </c>
      <c r="BO168" s="150">
        <f t="shared" si="80"/>
        <v>8.5439814814814666E-5</v>
      </c>
      <c r="BP168" s="150">
        <f t="shared" si="81"/>
        <v>8.5868055555555611E-5</v>
      </c>
      <c r="BQ168" s="150">
        <f t="shared" si="82"/>
        <v>8.6296296296296338E-5</v>
      </c>
      <c r="BR168" s="150">
        <f t="shared" si="83"/>
        <v>8.4293981481481416E-5</v>
      </c>
      <c r="BS168" s="150">
        <f t="shared" si="84"/>
        <v>8.4131944444444618E-5</v>
      </c>
      <c r="BT168" s="150">
        <f t="shared" si="85"/>
        <v>8.4282407407407483E-5</v>
      </c>
      <c r="BU168" s="150">
        <f t="shared" si="86"/>
        <v>8.6863425925925997E-5</v>
      </c>
      <c r="BV168" s="150">
        <f t="shared" si="87"/>
        <v>8.5729166666666679E-5</v>
      </c>
      <c r="BW168" s="150">
        <f t="shared" si="88"/>
        <v>8.4976851851851273E-5</v>
      </c>
      <c r="BX168" s="150">
        <f t="shared" si="89"/>
        <v>8.6921296296296746E-5</v>
      </c>
      <c r="BY168" s="150">
        <f t="shared" si="90"/>
        <v>8.4675925925925544E-5</v>
      </c>
      <c r="BZ168" s="150">
        <f t="shared" si="91"/>
        <v>8.5694444444444663E-5</v>
      </c>
      <c r="CA168" s="150">
        <f t="shared" si="92"/>
        <v>8.6087962962963158E-5</v>
      </c>
      <c r="CB168" s="150">
        <f t="shared" si="93"/>
        <v>8.7118055555555126E-5</v>
      </c>
    </row>
    <row r="169" spans="1:80">
      <c r="A169" s="1" t="s">
        <v>226</v>
      </c>
      <c r="B169" s="1">
        <v>2021</v>
      </c>
      <c r="C169" s="2">
        <v>44329</v>
      </c>
      <c r="D169" s="1" t="s">
        <v>66</v>
      </c>
      <c r="E169" s="1" t="s">
        <v>21</v>
      </c>
      <c r="F169" s="1" t="s">
        <v>21</v>
      </c>
      <c r="G169" s="1" t="s">
        <v>493</v>
      </c>
      <c r="H169" s="1" t="s">
        <v>595</v>
      </c>
      <c r="I169" s="1" t="s">
        <v>660</v>
      </c>
      <c r="J169" s="1" t="s">
        <v>596</v>
      </c>
      <c r="K169" s="1"/>
      <c r="L169" s="1"/>
      <c r="M169" s="1"/>
      <c r="N169" s="1"/>
      <c r="O169" s="1">
        <v>3</v>
      </c>
      <c r="P169" s="1" t="s">
        <v>31</v>
      </c>
      <c r="Q169" s="150">
        <v>1.5840277777777779E-4</v>
      </c>
      <c r="R169" s="150">
        <v>2.4824074074074077E-4</v>
      </c>
      <c r="S169" s="150">
        <v>3.3253472222222229E-4</v>
      </c>
      <c r="T169" s="150">
        <v>4.1710648148148141E-4</v>
      </c>
      <c r="U169" s="150">
        <v>5.0083333333333327E-4</v>
      </c>
      <c r="V169" s="150">
        <v>5.8458333333333333E-4</v>
      </c>
      <c r="W169" s="150">
        <v>6.7013888888888885E-4</v>
      </c>
      <c r="X169" s="150">
        <v>7.5437499999999995E-4</v>
      </c>
      <c r="Y169" s="150">
        <v>8.3918981481481475E-4</v>
      </c>
      <c r="Z169" s="150">
        <v>9.2383101851851838E-4</v>
      </c>
      <c r="AA169" s="150">
        <v>1.0101273148148148E-3</v>
      </c>
      <c r="AB169" s="150">
        <v>1.0936574074074073E-3</v>
      </c>
      <c r="AC169" s="150">
        <v>1.1771759259259259E-3</v>
      </c>
      <c r="AD169" s="150">
        <v>1.2605787037037039E-3</v>
      </c>
      <c r="AE169" s="150">
        <v>1.345787037037037E-3</v>
      </c>
      <c r="AF169" s="150">
        <v>1.4292824074074075E-3</v>
      </c>
      <c r="AG169" s="150">
        <v>1.5131134259259258E-3</v>
      </c>
      <c r="AH169" s="150">
        <v>1.5967476851851854E-3</v>
      </c>
      <c r="AI169" s="150">
        <v>1.6826967592592594E-3</v>
      </c>
      <c r="AJ169" s="150">
        <v>1.7679976851851852E-3</v>
      </c>
      <c r="AK169" s="150">
        <v>1.8534375000000001E-3</v>
      </c>
      <c r="AL169" s="150">
        <v>1.9411921296296295E-3</v>
      </c>
      <c r="AM169" s="150">
        <v>2.0269097222222225E-3</v>
      </c>
      <c r="AN169" s="150">
        <v>2.1129629629629632E-3</v>
      </c>
      <c r="AO169" s="150">
        <v>2.2012500000000001E-3</v>
      </c>
      <c r="AP169" s="150">
        <v>2.2870486111111112E-3</v>
      </c>
      <c r="AQ169" s="150">
        <v>2.3709722222222222E-3</v>
      </c>
      <c r="AR169" s="150">
        <v>2.4554050925925928E-3</v>
      </c>
      <c r="AS169" s="150">
        <v>2.5420254629629629E-3</v>
      </c>
      <c r="AT169" s="150">
        <v>2.626238425925926E-3</v>
      </c>
      <c r="AU169" s="150">
        <v>2.7108564814814812E-3</v>
      </c>
      <c r="AV169" s="150">
        <v>2.7961458333333332E-3</v>
      </c>
      <c r="AW169" s="153">
        <f t="shared" si="63"/>
        <v>59.605856275379061</v>
      </c>
      <c r="AX169" s="150">
        <f t="shared" si="64"/>
        <v>8.9837962962962978E-5</v>
      </c>
      <c r="AY169" s="150">
        <f t="shared" si="64"/>
        <v>8.4293981481481524E-5</v>
      </c>
      <c r="AZ169" s="150">
        <f t="shared" si="65"/>
        <v>8.4571759259259116E-5</v>
      </c>
      <c r="BA169" s="150">
        <f t="shared" si="66"/>
        <v>8.3726851851851866E-5</v>
      </c>
      <c r="BB169" s="150">
        <f t="shared" si="67"/>
        <v>8.3750000000000057E-5</v>
      </c>
      <c r="BC169" s="150">
        <f t="shared" si="68"/>
        <v>8.5555555555555515E-5</v>
      </c>
      <c r="BD169" s="150">
        <f t="shared" si="69"/>
        <v>8.42361111111111E-5</v>
      </c>
      <c r="BE169" s="150">
        <f t="shared" si="70"/>
        <v>8.48148148148148E-5</v>
      </c>
      <c r="BF169" s="150">
        <f t="shared" si="71"/>
        <v>8.4641203703703636E-5</v>
      </c>
      <c r="BG169" s="150">
        <f t="shared" si="72"/>
        <v>8.6296296296296446E-5</v>
      </c>
      <c r="BH169" s="150">
        <f t="shared" si="73"/>
        <v>8.353009259259251E-5</v>
      </c>
      <c r="BI169" s="150">
        <f t="shared" si="74"/>
        <v>8.3518518518518577E-5</v>
      </c>
      <c r="BJ169" s="150">
        <f t="shared" si="75"/>
        <v>8.3402777777777945E-5</v>
      </c>
      <c r="BK169" s="150">
        <f t="shared" si="76"/>
        <v>8.5208333333333186E-5</v>
      </c>
      <c r="BL169" s="150">
        <f t="shared" si="77"/>
        <v>8.3495370370370494E-5</v>
      </c>
      <c r="BM169" s="150">
        <f t="shared" si="78"/>
        <v>8.3831018518518239E-5</v>
      </c>
      <c r="BN169" s="150">
        <f t="shared" si="79"/>
        <v>8.3634259259259642E-5</v>
      </c>
      <c r="BO169" s="150">
        <f t="shared" si="80"/>
        <v>8.5949074074074009E-5</v>
      </c>
      <c r="BP169" s="150">
        <f t="shared" si="81"/>
        <v>8.5300925925925735E-5</v>
      </c>
      <c r="BQ169" s="150">
        <f t="shared" si="82"/>
        <v>8.5439814814814883E-5</v>
      </c>
      <c r="BR169" s="150">
        <f t="shared" si="83"/>
        <v>8.7754629629629467E-5</v>
      </c>
      <c r="BS169" s="150">
        <f t="shared" si="84"/>
        <v>8.5717592592592963E-5</v>
      </c>
      <c r="BT169" s="150">
        <f t="shared" si="85"/>
        <v>8.6053240740740708E-5</v>
      </c>
      <c r="BU169" s="150">
        <f t="shared" si="86"/>
        <v>8.8287037037036893E-5</v>
      </c>
      <c r="BV169" s="150">
        <f t="shared" si="87"/>
        <v>8.5798611111111145E-5</v>
      </c>
      <c r="BW169" s="150">
        <f t="shared" si="88"/>
        <v>8.3923611111111004E-5</v>
      </c>
      <c r="BX169" s="150">
        <f t="shared" si="89"/>
        <v>8.4432870370370564E-5</v>
      </c>
      <c r="BY169" s="150">
        <f t="shared" si="90"/>
        <v>8.662037037037015E-5</v>
      </c>
      <c r="BZ169" s="150">
        <f t="shared" si="91"/>
        <v>8.4212962962963017E-5</v>
      </c>
      <c r="CA169" s="150">
        <f t="shared" si="92"/>
        <v>8.4618055555555228E-5</v>
      </c>
      <c r="CB169" s="150">
        <f t="shared" si="93"/>
        <v>8.5289351851852019E-5</v>
      </c>
    </row>
    <row r="170" spans="1:80">
      <c r="A170" s="4" t="s">
        <v>226</v>
      </c>
      <c r="B170" s="4">
        <v>2021</v>
      </c>
      <c r="C170" s="5">
        <v>44329</v>
      </c>
      <c r="D170" s="4" t="s">
        <v>66</v>
      </c>
      <c r="E170" s="4" t="s">
        <v>64</v>
      </c>
      <c r="F170" s="4" t="s">
        <v>541</v>
      </c>
      <c r="G170" s="4" t="s">
        <v>598</v>
      </c>
      <c r="H170" s="4" t="s">
        <v>1311</v>
      </c>
      <c r="I170" s="4" t="s">
        <v>513</v>
      </c>
      <c r="J170" s="4" t="s">
        <v>732</v>
      </c>
      <c r="K170" s="4"/>
      <c r="L170" s="4"/>
      <c r="M170" s="4"/>
      <c r="N170" s="4"/>
      <c r="O170" s="4">
        <v>1</v>
      </c>
      <c r="P170" s="4" t="s">
        <v>29</v>
      </c>
      <c r="Q170" s="150">
        <v>1.5053240740740741E-4</v>
      </c>
      <c r="R170" s="150">
        <v>2.3714120370370371E-4</v>
      </c>
      <c r="S170" s="150">
        <v>3.2075231481481484E-4</v>
      </c>
      <c r="T170" s="150">
        <v>4.0337962962962962E-4</v>
      </c>
      <c r="U170" s="150">
        <v>4.8587962962962967E-4</v>
      </c>
      <c r="V170" s="150">
        <v>5.6959490740740744E-4</v>
      </c>
      <c r="W170" s="150">
        <v>6.5166666666666671E-4</v>
      </c>
      <c r="X170" s="150">
        <v>7.3334490740740738E-4</v>
      </c>
      <c r="Y170" s="150">
        <v>8.1511574074074071E-4</v>
      </c>
      <c r="Z170" s="150">
        <v>8.9844907407407408E-4</v>
      </c>
      <c r="AA170" s="150">
        <v>9.8006944444444443E-4</v>
      </c>
      <c r="AB170" s="150">
        <v>1.0613310185185185E-3</v>
      </c>
      <c r="AC170" s="150">
        <v>1.1427199074074074E-3</v>
      </c>
      <c r="AD170" s="150">
        <v>1.2253472222222221E-3</v>
      </c>
      <c r="AE170" s="150">
        <v>1.3062037037037037E-3</v>
      </c>
      <c r="AF170" s="150">
        <v>1.3865740740740739E-3</v>
      </c>
      <c r="AG170" s="150">
        <v>1.4673842592592594E-3</v>
      </c>
      <c r="AH170" s="150">
        <v>1.5493055555555555E-3</v>
      </c>
      <c r="AI170" s="150">
        <v>1.629398148148148E-3</v>
      </c>
      <c r="AJ170" s="150">
        <v>1.7096412037037037E-3</v>
      </c>
      <c r="AK170" s="150">
        <v>1.7905555555555557E-3</v>
      </c>
      <c r="AL170" s="150">
        <v>1.8725578703703701E-3</v>
      </c>
      <c r="AM170" s="150">
        <v>1.9545138888888889E-3</v>
      </c>
      <c r="AN170" s="150">
        <v>2.036435185185185E-3</v>
      </c>
      <c r="AO170" s="150">
        <v>2.1195949074074073E-3</v>
      </c>
      <c r="AP170" s="150">
        <v>2.2013425925925924E-3</v>
      </c>
      <c r="AQ170" s="150">
        <v>2.2844791666666669E-3</v>
      </c>
      <c r="AR170" s="150">
        <v>2.3651388888888893E-3</v>
      </c>
      <c r="AS170" s="150">
        <v>2.4454976851851855E-3</v>
      </c>
      <c r="AT170" s="150">
        <v>2.5260995370370372E-3</v>
      </c>
      <c r="AU170" s="150">
        <v>2.607465277777778E-3</v>
      </c>
      <c r="AV170" s="150">
        <v>2.6901504629629632E-3</v>
      </c>
      <c r="AW170" s="153">
        <f t="shared" si="63"/>
        <v>61.954403280141456</v>
      </c>
      <c r="AX170" s="150">
        <f t="shared" si="64"/>
        <v>8.6608796296296298E-5</v>
      </c>
      <c r="AY170" s="150">
        <f t="shared" si="64"/>
        <v>8.3611111111111126E-5</v>
      </c>
      <c r="AZ170" s="150">
        <f t="shared" si="65"/>
        <v>8.2627314814814781E-5</v>
      </c>
      <c r="BA170" s="150">
        <f t="shared" si="66"/>
        <v>8.2500000000000054E-5</v>
      </c>
      <c r="BB170" s="150">
        <f t="shared" si="67"/>
        <v>8.371527777777777E-5</v>
      </c>
      <c r="BC170" s="150">
        <f t="shared" si="68"/>
        <v>8.2071759259259272E-5</v>
      </c>
      <c r="BD170" s="150">
        <f t="shared" si="69"/>
        <v>8.1678240740740669E-5</v>
      </c>
      <c r="BE170" s="150">
        <f t="shared" si="70"/>
        <v>8.1770833333333326E-5</v>
      </c>
      <c r="BF170" s="150">
        <f t="shared" si="71"/>
        <v>8.3333333333333371E-5</v>
      </c>
      <c r="BG170" s="150">
        <f t="shared" si="72"/>
        <v>8.1620370370370354E-5</v>
      </c>
      <c r="BH170" s="150">
        <f t="shared" si="73"/>
        <v>8.1261574074074092E-5</v>
      </c>
      <c r="BI170" s="150">
        <f t="shared" si="74"/>
        <v>8.1388888888888873E-5</v>
      </c>
      <c r="BJ170" s="150">
        <f t="shared" si="75"/>
        <v>8.2627314814814673E-5</v>
      </c>
      <c r="BK170" s="150">
        <f t="shared" si="76"/>
        <v>8.0856481481481664E-5</v>
      </c>
      <c r="BL170" s="150">
        <f t="shared" si="77"/>
        <v>8.0370370370370188E-5</v>
      </c>
      <c r="BM170" s="150">
        <f t="shared" si="78"/>
        <v>8.0810185185185499E-5</v>
      </c>
      <c r="BN170" s="150">
        <f t="shared" si="79"/>
        <v>8.1921296296296083E-5</v>
      </c>
      <c r="BO170" s="150">
        <f t="shared" si="80"/>
        <v>8.0092592592592542E-5</v>
      </c>
      <c r="BP170" s="150">
        <f t="shared" si="81"/>
        <v>8.0243055555555623E-5</v>
      </c>
      <c r="BQ170" s="150">
        <f t="shared" si="82"/>
        <v>8.091435185185198E-5</v>
      </c>
      <c r="BR170" s="150">
        <f t="shared" si="83"/>
        <v>8.2002314814814481E-5</v>
      </c>
      <c r="BS170" s="150">
        <f t="shared" si="84"/>
        <v>8.1956018518518749E-5</v>
      </c>
      <c r="BT170" s="150">
        <f t="shared" si="85"/>
        <v>8.1921296296296083E-5</v>
      </c>
      <c r="BU170" s="150">
        <f t="shared" si="86"/>
        <v>8.3159722222222315E-5</v>
      </c>
      <c r="BV170" s="150">
        <f t="shared" si="87"/>
        <v>8.1747685185185135E-5</v>
      </c>
      <c r="BW170" s="150">
        <f t="shared" si="88"/>
        <v>8.3136574074074449E-5</v>
      </c>
      <c r="BX170" s="150">
        <f t="shared" si="89"/>
        <v>8.0659722222222417E-5</v>
      </c>
      <c r="BY170" s="150">
        <f t="shared" si="90"/>
        <v>8.0358796296296255E-5</v>
      </c>
      <c r="BZ170" s="150">
        <f t="shared" si="91"/>
        <v>8.0601851851851668E-5</v>
      </c>
      <c r="CA170" s="150">
        <f t="shared" si="92"/>
        <v>8.1365740740740791E-5</v>
      </c>
      <c r="CB170" s="150">
        <f t="shared" si="93"/>
        <v>8.2685185185185205E-5</v>
      </c>
    </row>
    <row r="171" spans="1:80">
      <c r="A171" s="4" t="s">
        <v>226</v>
      </c>
      <c r="B171" s="4">
        <v>2021</v>
      </c>
      <c r="C171" s="5">
        <v>44329</v>
      </c>
      <c r="D171" s="4" t="s">
        <v>66</v>
      </c>
      <c r="E171" s="4" t="s">
        <v>64</v>
      </c>
      <c r="F171" s="4" t="s">
        <v>541</v>
      </c>
      <c r="G171" s="4" t="s">
        <v>483</v>
      </c>
      <c r="H171" s="4" t="s">
        <v>821</v>
      </c>
      <c r="I171" s="4" t="s">
        <v>1625</v>
      </c>
      <c r="J171" s="4" t="s">
        <v>676</v>
      </c>
      <c r="K171" s="4"/>
      <c r="L171" s="4"/>
      <c r="M171" s="4"/>
      <c r="N171" s="4"/>
      <c r="O171" s="4">
        <v>2</v>
      </c>
      <c r="P171" s="4" t="s">
        <v>484</v>
      </c>
      <c r="Q171" s="150">
        <v>1.550462962962963E-4</v>
      </c>
      <c r="R171" s="150">
        <v>2.4596064814814815E-4</v>
      </c>
      <c r="S171" s="150">
        <v>3.3012731481481478E-4</v>
      </c>
      <c r="T171" s="150">
        <v>4.1259259259259265E-4</v>
      </c>
      <c r="U171" s="150">
        <v>4.9363425925925931E-4</v>
      </c>
      <c r="V171" s="150">
        <v>5.7554398148148146E-4</v>
      </c>
      <c r="W171" s="150">
        <v>6.5586805555555548E-4</v>
      </c>
      <c r="X171" s="150">
        <v>7.3562499999999984E-4</v>
      </c>
      <c r="Y171" s="150">
        <v>8.1565972222222229E-4</v>
      </c>
      <c r="Z171" s="150">
        <v>8.984837962962962E-4</v>
      </c>
      <c r="AA171" s="150">
        <v>9.7972222222222232E-4</v>
      </c>
      <c r="AB171" s="150">
        <v>1.061400462962963E-3</v>
      </c>
      <c r="AC171" s="150">
        <v>1.1432986111111112E-3</v>
      </c>
      <c r="AD171" s="150">
        <v>1.2274652777777776E-3</v>
      </c>
      <c r="AE171" s="150">
        <v>1.3102430555555556E-3</v>
      </c>
      <c r="AF171" s="150">
        <v>1.3931481481481483E-3</v>
      </c>
      <c r="AG171" s="150">
        <v>1.4764699074074075E-3</v>
      </c>
      <c r="AH171" s="150">
        <v>1.5622569444444445E-3</v>
      </c>
      <c r="AI171" s="150">
        <v>1.6455439814814816E-3</v>
      </c>
      <c r="AJ171" s="150">
        <v>1.7294097222222222E-3</v>
      </c>
      <c r="AK171" s="150">
        <v>1.8113194444444444E-3</v>
      </c>
      <c r="AL171" s="150">
        <v>1.8939351851851853E-3</v>
      </c>
      <c r="AM171" s="150">
        <v>1.976527777777778E-3</v>
      </c>
      <c r="AN171" s="150">
        <v>2.0621990740740744E-3</v>
      </c>
      <c r="AO171" s="150">
        <v>2.1456944444444444E-3</v>
      </c>
      <c r="AP171" s="150">
        <v>2.2295486111111114E-3</v>
      </c>
      <c r="AQ171" s="150">
        <v>2.3148958333333333E-3</v>
      </c>
      <c r="AR171" s="150">
        <v>2.3992129629629628E-3</v>
      </c>
      <c r="AS171" s="150">
        <v>2.4835416666666664E-3</v>
      </c>
      <c r="AT171" s="150">
        <v>2.570196759259259E-3</v>
      </c>
      <c r="AU171" s="150">
        <v>2.6543981481481484E-3</v>
      </c>
      <c r="AV171" s="150">
        <v>2.7407407407407411E-3</v>
      </c>
      <c r="AW171" s="153">
        <f t="shared" si="63"/>
        <v>60.8108108108108</v>
      </c>
      <c r="AX171" s="150">
        <f t="shared" si="64"/>
        <v>9.0914351851851844E-5</v>
      </c>
      <c r="AY171" s="150">
        <f t="shared" si="64"/>
        <v>8.4166666666666634E-5</v>
      </c>
      <c r="AZ171" s="150">
        <f t="shared" si="65"/>
        <v>8.2465277777777875E-5</v>
      </c>
      <c r="BA171" s="150">
        <f t="shared" si="66"/>
        <v>8.1041666666666653E-5</v>
      </c>
      <c r="BB171" s="150">
        <f t="shared" si="67"/>
        <v>8.1909722222222149E-5</v>
      </c>
      <c r="BC171" s="150">
        <f t="shared" si="68"/>
        <v>8.0324074074074022E-5</v>
      </c>
      <c r="BD171" s="150">
        <f t="shared" si="69"/>
        <v>7.9756944444444363E-5</v>
      </c>
      <c r="BE171" s="150">
        <f t="shared" si="70"/>
        <v>8.0034722222222443E-5</v>
      </c>
      <c r="BF171" s="150">
        <f t="shared" si="71"/>
        <v>8.282407407407392E-5</v>
      </c>
      <c r="BG171" s="150">
        <f t="shared" si="72"/>
        <v>8.1238425925926117E-5</v>
      </c>
      <c r="BH171" s="150">
        <f t="shared" si="73"/>
        <v>8.1678240740740669E-5</v>
      </c>
      <c r="BI171" s="150">
        <f t="shared" si="74"/>
        <v>8.1898148148148216E-5</v>
      </c>
      <c r="BJ171" s="150">
        <f t="shared" si="75"/>
        <v>8.4166666666666418E-5</v>
      </c>
      <c r="BK171" s="150">
        <f t="shared" si="76"/>
        <v>8.2777777777777971E-5</v>
      </c>
      <c r="BL171" s="150">
        <f t="shared" si="77"/>
        <v>8.2905092592592752E-5</v>
      </c>
      <c r="BM171" s="150">
        <f t="shared" si="78"/>
        <v>8.3321759259259113E-5</v>
      </c>
      <c r="BN171" s="150">
        <f t="shared" si="79"/>
        <v>8.5787037037036995E-5</v>
      </c>
      <c r="BO171" s="150">
        <f t="shared" si="80"/>
        <v>8.3287037037037097E-5</v>
      </c>
      <c r="BP171" s="150">
        <f t="shared" si="81"/>
        <v>8.3865740740740689E-5</v>
      </c>
      <c r="BQ171" s="150">
        <f t="shared" si="82"/>
        <v>8.1909722222222149E-5</v>
      </c>
      <c r="BR171" s="150">
        <f t="shared" si="83"/>
        <v>8.2615740740740956E-5</v>
      </c>
      <c r="BS171" s="150">
        <f t="shared" si="84"/>
        <v>8.2592592592592657E-5</v>
      </c>
      <c r="BT171" s="150">
        <f t="shared" si="85"/>
        <v>8.5671296296296363E-5</v>
      </c>
      <c r="BU171" s="150">
        <f t="shared" si="86"/>
        <v>8.349537037037006E-5</v>
      </c>
      <c r="BV171" s="150">
        <f t="shared" si="87"/>
        <v>8.3854166666666972E-5</v>
      </c>
      <c r="BW171" s="150">
        <f t="shared" si="88"/>
        <v>8.5347222222221901E-5</v>
      </c>
      <c r="BX171" s="150">
        <f t="shared" si="89"/>
        <v>8.4317129629629499E-5</v>
      </c>
      <c r="BY171" s="150">
        <f t="shared" si="90"/>
        <v>8.4328703703703649E-5</v>
      </c>
      <c r="BZ171" s="150">
        <f t="shared" si="91"/>
        <v>8.66550925925926E-5</v>
      </c>
      <c r="CA171" s="150">
        <f t="shared" si="92"/>
        <v>8.4201388888889301E-5</v>
      </c>
      <c r="CB171" s="150">
        <f t="shared" si="93"/>
        <v>8.6342592592592721E-5</v>
      </c>
    </row>
    <row r="172" spans="1:80">
      <c r="A172" s="40" t="s">
        <v>226</v>
      </c>
      <c r="B172" s="40">
        <v>2021</v>
      </c>
      <c r="C172" s="123">
        <v>44329</v>
      </c>
      <c r="D172" s="40" t="s">
        <v>66</v>
      </c>
      <c r="E172" s="40" t="s">
        <v>64</v>
      </c>
      <c r="F172" s="40" t="s">
        <v>542</v>
      </c>
      <c r="G172" s="70" t="s">
        <v>493</v>
      </c>
      <c r="H172" s="70" t="s">
        <v>595</v>
      </c>
      <c r="I172" s="70" t="s">
        <v>660</v>
      </c>
      <c r="J172" s="70" t="s">
        <v>596</v>
      </c>
      <c r="K172" s="70"/>
      <c r="L172" s="70"/>
      <c r="M172" s="70"/>
      <c r="N172" s="70"/>
      <c r="O172" s="40">
        <v>3</v>
      </c>
      <c r="P172" s="70" t="s">
        <v>31</v>
      </c>
      <c r="Q172" s="150">
        <v>1.6170138888888888E-4</v>
      </c>
      <c r="R172" s="150">
        <v>2.5604166666666662E-4</v>
      </c>
      <c r="S172" s="150">
        <v>3.4112268518518519E-4</v>
      </c>
      <c r="T172" s="150">
        <v>4.2440972222222223E-4</v>
      </c>
      <c r="U172" s="150">
        <v>5.0832175925925925E-4</v>
      </c>
      <c r="V172" s="150">
        <v>5.9307870370370363E-4</v>
      </c>
      <c r="W172" s="150">
        <v>6.7942129629629635E-4</v>
      </c>
      <c r="X172" s="150">
        <v>7.637731481481483E-4</v>
      </c>
      <c r="Y172" s="150">
        <v>8.4767361111111111E-4</v>
      </c>
      <c r="Z172" s="150">
        <v>9.3173611111111105E-4</v>
      </c>
      <c r="AA172" s="150">
        <v>1.0169444444444444E-3</v>
      </c>
      <c r="AB172" s="150">
        <v>1.1001620370370371E-3</v>
      </c>
      <c r="AC172" s="150">
        <v>1.1836226851851853E-3</v>
      </c>
      <c r="AD172" s="150">
        <v>1.2671759259259259E-3</v>
      </c>
      <c r="AE172" s="150">
        <v>1.3523726851851854E-3</v>
      </c>
      <c r="AF172" s="150">
        <v>1.4363657407407407E-3</v>
      </c>
      <c r="AG172" s="150">
        <v>1.5202893518518519E-3</v>
      </c>
      <c r="AH172" s="150">
        <v>1.604224537037037E-3</v>
      </c>
      <c r="AI172" s="150">
        <v>1.6882060185185186E-3</v>
      </c>
      <c r="AJ172" s="150">
        <v>1.7724305555555555E-3</v>
      </c>
      <c r="AK172" s="150">
        <v>1.857013888888889E-3</v>
      </c>
      <c r="AL172" s="150">
        <v>1.9445601851851852E-3</v>
      </c>
      <c r="AM172" s="150">
        <v>2.0323263888888891E-3</v>
      </c>
      <c r="AN172" s="150">
        <v>2.1217361111111111E-3</v>
      </c>
      <c r="AO172" s="150">
        <v>2.2076851851851849E-3</v>
      </c>
      <c r="AP172" s="150">
        <v>2.2925925925925926E-3</v>
      </c>
      <c r="AQ172" s="150">
        <v>2.3791898148148149E-3</v>
      </c>
      <c r="AR172" s="150">
        <v>2.463263888888889E-3</v>
      </c>
      <c r="AS172" s="150">
        <v>2.5492245370370369E-3</v>
      </c>
      <c r="AT172" s="150">
        <v>2.6369328703703706E-3</v>
      </c>
      <c r="AU172" s="150">
        <v>2.7312962962962963E-3</v>
      </c>
      <c r="AV172" s="150">
        <v>2.8275810185185188E-3</v>
      </c>
      <c r="AW172" s="153">
        <f t="shared" si="63"/>
        <v>58.943197586603517</v>
      </c>
      <c r="AX172" s="150">
        <f t="shared" si="64"/>
        <v>9.4340277777777744E-5</v>
      </c>
      <c r="AY172" s="150">
        <f t="shared" si="64"/>
        <v>8.5081018518518568E-5</v>
      </c>
      <c r="AZ172" s="150">
        <f t="shared" si="65"/>
        <v>8.3287037037037043E-5</v>
      </c>
      <c r="BA172" s="150">
        <f t="shared" si="66"/>
        <v>8.3912037037037017E-5</v>
      </c>
      <c r="BB172" s="150">
        <f t="shared" si="67"/>
        <v>8.4756944444444376E-5</v>
      </c>
      <c r="BC172" s="150">
        <f t="shared" si="68"/>
        <v>8.6342592592592721E-5</v>
      </c>
      <c r="BD172" s="150">
        <f t="shared" si="69"/>
        <v>8.4351851851851949E-5</v>
      </c>
      <c r="BE172" s="150">
        <f t="shared" si="70"/>
        <v>8.3900462962962813E-5</v>
      </c>
      <c r="BF172" s="150">
        <f t="shared" si="71"/>
        <v>8.4062499999999936E-5</v>
      </c>
      <c r="BG172" s="150">
        <f t="shared" si="72"/>
        <v>8.5208333333333403E-5</v>
      </c>
      <c r="BH172" s="150">
        <f t="shared" si="73"/>
        <v>8.3217592592592631E-5</v>
      </c>
      <c r="BI172" s="150">
        <f t="shared" si="74"/>
        <v>8.3460648148148261E-5</v>
      </c>
      <c r="BJ172" s="150">
        <f t="shared" si="75"/>
        <v>8.3553240740740593E-5</v>
      </c>
      <c r="BK172" s="150">
        <f t="shared" si="76"/>
        <v>8.519675925925947E-5</v>
      </c>
      <c r="BL172" s="150">
        <f t="shared" si="77"/>
        <v>8.3993055555555253E-5</v>
      </c>
      <c r="BM172" s="150">
        <f t="shared" si="78"/>
        <v>8.3923611111111221E-5</v>
      </c>
      <c r="BN172" s="150">
        <f t="shared" si="79"/>
        <v>8.3935185185185154E-5</v>
      </c>
      <c r="BO172" s="150">
        <f t="shared" si="80"/>
        <v>8.3981481481481537E-5</v>
      </c>
      <c r="BP172" s="150">
        <f t="shared" si="81"/>
        <v>8.422453703703695E-5</v>
      </c>
      <c r="BQ172" s="150">
        <f t="shared" si="82"/>
        <v>8.4583333333333429E-5</v>
      </c>
      <c r="BR172" s="150">
        <f t="shared" si="83"/>
        <v>8.7546296296296287E-5</v>
      </c>
      <c r="BS172" s="150">
        <f t="shared" si="84"/>
        <v>8.7766203703703834E-5</v>
      </c>
      <c r="BT172" s="150">
        <f t="shared" si="85"/>
        <v>8.9409722222222061E-5</v>
      </c>
      <c r="BU172" s="150">
        <f t="shared" si="86"/>
        <v>8.5949074074073793E-5</v>
      </c>
      <c r="BV172" s="150">
        <f t="shared" si="87"/>
        <v>8.4907407407407674E-5</v>
      </c>
      <c r="BW172" s="150">
        <f t="shared" si="88"/>
        <v>8.6597222222222284E-5</v>
      </c>
      <c r="BX172" s="150">
        <f t="shared" si="89"/>
        <v>8.4074074074074086E-5</v>
      </c>
      <c r="BY172" s="150">
        <f t="shared" si="90"/>
        <v>8.5960648148147942E-5</v>
      </c>
      <c r="BZ172" s="150">
        <f t="shared" si="91"/>
        <v>8.7708333333333735E-5</v>
      </c>
      <c r="CA172" s="150">
        <f t="shared" si="92"/>
        <v>9.4363425925925691E-5</v>
      </c>
      <c r="CB172" s="150">
        <f t="shared" si="93"/>
        <v>9.6284722222222431E-5</v>
      </c>
    </row>
    <row r="173" spans="1:80">
      <c r="A173" s="50" t="s">
        <v>217</v>
      </c>
      <c r="B173" s="50">
        <v>2020</v>
      </c>
      <c r="C173" s="82">
        <v>43889</v>
      </c>
      <c r="D173" s="50" t="s">
        <v>20</v>
      </c>
      <c r="E173" s="50" t="s">
        <v>21</v>
      </c>
      <c r="F173" s="50" t="s">
        <v>21</v>
      </c>
      <c r="G173" s="68" t="s">
        <v>656</v>
      </c>
      <c r="H173" s="68" t="s">
        <v>1667</v>
      </c>
      <c r="I173" s="68" t="s">
        <v>1668</v>
      </c>
      <c r="J173" s="68" t="s">
        <v>645</v>
      </c>
      <c r="K173" s="68"/>
      <c r="L173" s="68"/>
      <c r="M173" s="68"/>
      <c r="N173" s="68"/>
      <c r="O173" s="50">
        <v>1</v>
      </c>
      <c r="P173" s="68" t="s">
        <v>484</v>
      </c>
      <c r="Q173" s="150">
        <v>1.5297453703703705E-4</v>
      </c>
      <c r="R173" s="150">
        <v>2.403935185185185E-4</v>
      </c>
      <c r="S173" s="150">
        <v>3.2083333333333329E-4</v>
      </c>
      <c r="T173" s="150">
        <v>3.9946759259259259E-4</v>
      </c>
      <c r="U173" s="150">
        <v>4.7680555555555557E-4</v>
      </c>
      <c r="V173" s="150">
        <v>5.5547453703703705E-4</v>
      </c>
      <c r="W173" s="150">
        <v>6.3263888888888886E-4</v>
      </c>
      <c r="X173" s="150">
        <v>7.0988425925925917E-4</v>
      </c>
      <c r="Y173" s="150">
        <v>7.874189814814815E-4</v>
      </c>
      <c r="Z173" s="150">
        <v>8.6670138888888897E-4</v>
      </c>
      <c r="AA173" s="150">
        <v>9.4488425925925935E-4</v>
      </c>
      <c r="AB173" s="150">
        <v>1.023449074074074E-3</v>
      </c>
      <c r="AC173" s="150">
        <v>1.103576388888889E-3</v>
      </c>
      <c r="AD173" s="150">
        <v>1.1815624999999999E-3</v>
      </c>
      <c r="AE173" s="150">
        <v>1.2594097222222223E-3</v>
      </c>
      <c r="AF173" s="150">
        <v>1.337326388888889E-3</v>
      </c>
      <c r="AG173" s="150">
        <v>1.4163425925925925E-3</v>
      </c>
      <c r="AH173" s="150">
        <v>1.4953819444444444E-3</v>
      </c>
      <c r="AI173" s="150">
        <v>1.5768055555555555E-3</v>
      </c>
      <c r="AJ173" s="150">
        <v>1.6580324074074075E-3</v>
      </c>
      <c r="AK173" s="150">
        <v>1.7390624999999999E-3</v>
      </c>
      <c r="AL173" s="150">
        <v>1.8199537037037038E-3</v>
      </c>
      <c r="AM173" s="150">
        <v>1.9031944444444446E-3</v>
      </c>
      <c r="AN173" s="150">
        <v>1.9838194444444447E-3</v>
      </c>
      <c r="AO173" s="150">
        <v>2.0657291666666667E-3</v>
      </c>
      <c r="AP173" s="150">
        <v>2.1493518518518519E-3</v>
      </c>
      <c r="AQ173" s="150">
        <v>2.2290162037037035E-3</v>
      </c>
      <c r="AR173" s="150">
        <v>2.3077546296296297E-3</v>
      </c>
      <c r="AS173" s="150">
        <v>2.3859375E-3</v>
      </c>
      <c r="AT173" s="150">
        <v>2.4639699074074073E-3</v>
      </c>
      <c r="AU173" s="150">
        <v>2.5425000000000001E-3</v>
      </c>
      <c r="AV173" s="150">
        <v>2.6224421296296295E-3</v>
      </c>
      <c r="AW173" s="153">
        <f t="shared" si="63"/>
        <v>63.553992205809017</v>
      </c>
      <c r="AX173" s="150">
        <f t="shared" si="64"/>
        <v>8.7418981481481451E-5</v>
      </c>
      <c r="AY173" s="150">
        <f t="shared" si="64"/>
        <v>8.0439814814814789E-5</v>
      </c>
      <c r="AZ173" s="150">
        <f t="shared" si="65"/>
        <v>7.8634259259259304E-5</v>
      </c>
      <c r="BA173" s="150">
        <f t="shared" si="66"/>
        <v>7.7337962962962972E-5</v>
      </c>
      <c r="BB173" s="150">
        <f t="shared" si="67"/>
        <v>7.8668981481481483E-5</v>
      </c>
      <c r="BC173" s="150">
        <f t="shared" si="68"/>
        <v>7.7164351851851808E-5</v>
      </c>
      <c r="BD173" s="150">
        <f t="shared" si="69"/>
        <v>7.7245370370370315E-5</v>
      </c>
      <c r="BE173" s="150">
        <f t="shared" si="70"/>
        <v>7.7534722222222328E-5</v>
      </c>
      <c r="BF173" s="150">
        <f t="shared" si="71"/>
        <v>7.928240740740747E-5</v>
      </c>
      <c r="BG173" s="150">
        <f t="shared" si="72"/>
        <v>7.8182870370370385E-5</v>
      </c>
      <c r="BH173" s="150">
        <f t="shared" si="73"/>
        <v>7.8564814814814621E-5</v>
      </c>
      <c r="BI173" s="150">
        <f t="shared" si="74"/>
        <v>8.0127314814814991E-5</v>
      </c>
      <c r="BJ173" s="150">
        <f t="shared" si="75"/>
        <v>7.7986111111110921E-5</v>
      </c>
      <c r="BK173" s="150">
        <f t="shared" si="76"/>
        <v>7.7847222222222423E-5</v>
      </c>
      <c r="BL173" s="150">
        <f t="shared" si="77"/>
        <v>7.7916666666666672E-5</v>
      </c>
      <c r="BM173" s="150">
        <f t="shared" si="78"/>
        <v>7.901620370370354E-5</v>
      </c>
      <c r="BN173" s="150">
        <f t="shared" si="79"/>
        <v>7.903935185185184E-5</v>
      </c>
      <c r="BO173" s="150">
        <f t="shared" si="80"/>
        <v>8.1423611111111106E-5</v>
      </c>
      <c r="BP173" s="150">
        <f t="shared" si="81"/>
        <v>8.1226851851852076E-5</v>
      </c>
      <c r="BQ173" s="150">
        <f t="shared" si="82"/>
        <v>8.1030092592592395E-5</v>
      </c>
      <c r="BR173" s="150">
        <f t="shared" si="83"/>
        <v>8.0891203703703897E-5</v>
      </c>
      <c r="BS173" s="150">
        <f t="shared" si="84"/>
        <v>8.3240740740740714E-5</v>
      </c>
      <c r="BT173" s="150">
        <f t="shared" si="85"/>
        <v>8.0625000000000184E-5</v>
      </c>
      <c r="BU173" s="150">
        <f t="shared" si="86"/>
        <v>8.1909722222221933E-5</v>
      </c>
      <c r="BV173" s="150">
        <f t="shared" si="87"/>
        <v>8.3622685185185276E-5</v>
      </c>
      <c r="BW173" s="150">
        <f t="shared" si="88"/>
        <v>7.9664351851851598E-5</v>
      </c>
      <c r="BX173" s="150">
        <f t="shared" si="89"/>
        <v>7.8738425925926111E-5</v>
      </c>
      <c r="BY173" s="150">
        <f t="shared" si="90"/>
        <v>7.8182870370370385E-5</v>
      </c>
      <c r="BZ173" s="150">
        <f t="shared" si="91"/>
        <v>7.8032407407407304E-5</v>
      </c>
      <c r="CA173" s="150">
        <f t="shared" si="92"/>
        <v>7.8530092592592714E-5</v>
      </c>
      <c r="CB173" s="150">
        <f t="shared" si="93"/>
        <v>7.994212962962946E-5</v>
      </c>
    </row>
    <row r="174" spans="1:80">
      <c r="A174" s="50" t="s">
        <v>217</v>
      </c>
      <c r="B174" s="50">
        <v>2020</v>
      </c>
      <c r="C174" s="82">
        <v>43889</v>
      </c>
      <c r="D174" s="50" t="s">
        <v>20</v>
      </c>
      <c r="E174" s="50" t="s">
        <v>21</v>
      </c>
      <c r="F174" s="50" t="s">
        <v>21</v>
      </c>
      <c r="G174" s="68" t="s">
        <v>599</v>
      </c>
      <c r="H174" s="68" t="s">
        <v>600</v>
      </c>
      <c r="I174" s="68" t="s">
        <v>1669</v>
      </c>
      <c r="J174" s="68" t="s">
        <v>749</v>
      </c>
      <c r="K174" s="68"/>
      <c r="L174" s="68"/>
      <c r="M174" s="68"/>
      <c r="N174" s="68"/>
      <c r="O174" s="50">
        <v>2</v>
      </c>
      <c r="P174" s="68" t="s">
        <v>35</v>
      </c>
      <c r="Q174" s="150">
        <v>1.5199074074074073E-4</v>
      </c>
      <c r="R174" s="150">
        <v>2.4230324074074074E-4</v>
      </c>
      <c r="S174" s="150">
        <v>3.2344907407407414E-4</v>
      </c>
      <c r="T174" s="150">
        <v>4.0193287037037037E-4</v>
      </c>
      <c r="U174" s="150">
        <v>4.8302083333333335E-4</v>
      </c>
      <c r="V174" s="150">
        <v>5.6266203703703697E-4</v>
      </c>
      <c r="W174" s="150">
        <v>6.4130787037037032E-4</v>
      </c>
      <c r="X174" s="150">
        <v>7.2003472222222228E-4</v>
      </c>
      <c r="Y174" s="150">
        <v>7.9918981481481475E-4</v>
      </c>
      <c r="Z174" s="150">
        <v>8.7790509259259256E-4</v>
      </c>
      <c r="AA174" s="150">
        <v>9.5740740740740736E-4</v>
      </c>
      <c r="AB174" s="150">
        <v>1.0372337962962963E-3</v>
      </c>
      <c r="AC174" s="150">
        <v>1.1181712962962964E-3</v>
      </c>
      <c r="AD174" s="150">
        <v>1.1976851851851851E-3</v>
      </c>
      <c r="AE174" s="150">
        <v>1.2772222222222221E-3</v>
      </c>
      <c r="AF174" s="150">
        <v>1.3569212962962962E-3</v>
      </c>
      <c r="AG174" s="150">
        <v>1.4360300925925927E-3</v>
      </c>
      <c r="AH174" s="150">
        <v>1.5165972222222221E-3</v>
      </c>
      <c r="AI174" s="150">
        <v>1.5963078703703703E-3</v>
      </c>
      <c r="AJ174" s="150">
        <v>1.678472222222222E-3</v>
      </c>
      <c r="AK174" s="150">
        <v>1.7589814814814814E-3</v>
      </c>
      <c r="AL174" s="150">
        <v>1.8404976851851855E-3</v>
      </c>
      <c r="AM174" s="150">
        <v>1.9220138888888889E-3</v>
      </c>
      <c r="AN174" s="150">
        <v>2.0053935185185188E-3</v>
      </c>
      <c r="AO174" s="150">
        <v>2.0854166666666668E-3</v>
      </c>
      <c r="AP174" s="150">
        <v>2.1651504629629629E-3</v>
      </c>
      <c r="AQ174" s="150">
        <v>2.2452314814814813E-3</v>
      </c>
      <c r="AR174" s="150">
        <v>2.3272106481481481E-3</v>
      </c>
      <c r="AS174" s="150">
        <v>2.4072222222222225E-3</v>
      </c>
      <c r="AT174" s="150">
        <v>2.4867013888888886E-3</v>
      </c>
      <c r="AU174" s="150">
        <v>2.5662847222222224E-3</v>
      </c>
      <c r="AV174" s="150">
        <v>2.6474768518518518E-3</v>
      </c>
      <c r="AW174" s="153">
        <f t="shared" si="63"/>
        <v>62.953021307849021</v>
      </c>
      <c r="AX174" s="150">
        <f t="shared" si="64"/>
        <v>9.0312500000000006E-5</v>
      </c>
      <c r="AY174" s="150">
        <f t="shared" si="64"/>
        <v>8.1145833333333406E-5</v>
      </c>
      <c r="AZ174" s="150">
        <f t="shared" si="65"/>
        <v>7.8483796296296223E-5</v>
      </c>
      <c r="BA174" s="150">
        <f t="shared" si="66"/>
        <v>8.1087962962962982E-5</v>
      </c>
      <c r="BB174" s="150">
        <f t="shared" si="67"/>
        <v>7.9641203703703623E-5</v>
      </c>
      <c r="BC174" s="150">
        <f t="shared" si="68"/>
        <v>7.8645833333333345E-5</v>
      </c>
      <c r="BD174" s="150">
        <f t="shared" si="69"/>
        <v>7.8726851851851961E-5</v>
      </c>
      <c r="BE174" s="150">
        <f t="shared" si="70"/>
        <v>7.9155092592592471E-5</v>
      </c>
      <c r="BF174" s="150">
        <f t="shared" si="71"/>
        <v>7.8715277777777811E-5</v>
      </c>
      <c r="BG174" s="150">
        <f t="shared" si="72"/>
        <v>7.95023148148148E-5</v>
      </c>
      <c r="BH174" s="150">
        <f t="shared" si="73"/>
        <v>7.9826388888888937E-5</v>
      </c>
      <c r="BI174" s="150">
        <f t="shared" si="74"/>
        <v>8.0937500000000063E-5</v>
      </c>
      <c r="BJ174" s="150">
        <f t="shared" si="75"/>
        <v>7.9513888888888733E-5</v>
      </c>
      <c r="BK174" s="150">
        <f t="shared" si="76"/>
        <v>7.9537037037037033E-5</v>
      </c>
      <c r="BL174" s="150">
        <f t="shared" si="77"/>
        <v>7.9699074074074047E-5</v>
      </c>
      <c r="BM174" s="150">
        <f t="shared" si="78"/>
        <v>7.9108796296296522E-5</v>
      </c>
      <c r="BN174" s="150">
        <f t="shared" si="79"/>
        <v>8.0567129629629435E-5</v>
      </c>
      <c r="BO174" s="150">
        <f t="shared" si="80"/>
        <v>7.9710648148148197E-5</v>
      </c>
      <c r="BP174" s="150">
        <f t="shared" si="81"/>
        <v>8.2164351851851712E-5</v>
      </c>
      <c r="BQ174" s="150">
        <f t="shared" si="82"/>
        <v>8.0509259259259336E-5</v>
      </c>
      <c r="BR174" s="150">
        <f t="shared" si="83"/>
        <v>8.1516203703704089E-5</v>
      </c>
      <c r="BS174" s="150">
        <f t="shared" si="84"/>
        <v>8.1516203703703438E-5</v>
      </c>
      <c r="BT174" s="150">
        <f t="shared" si="85"/>
        <v>8.3379629629629862E-5</v>
      </c>
      <c r="BU174" s="150">
        <f t="shared" si="86"/>
        <v>8.0023148148148076E-5</v>
      </c>
      <c r="BV174" s="150">
        <f t="shared" si="87"/>
        <v>7.9733796296296063E-5</v>
      </c>
      <c r="BW174" s="150">
        <f t="shared" si="88"/>
        <v>8.0081018518518392E-5</v>
      </c>
      <c r="BX174" s="150">
        <f t="shared" si="89"/>
        <v>8.1979166666666832E-5</v>
      </c>
      <c r="BY174" s="150">
        <f t="shared" si="90"/>
        <v>8.001157407407436E-5</v>
      </c>
      <c r="BZ174" s="150">
        <f t="shared" si="91"/>
        <v>7.9479166666666066E-5</v>
      </c>
      <c r="CA174" s="150">
        <f t="shared" si="92"/>
        <v>7.9583333333333849E-5</v>
      </c>
      <c r="CB174" s="150">
        <f t="shared" si="93"/>
        <v>8.1192129629629409E-5</v>
      </c>
    </row>
    <row r="175" spans="1:80">
      <c r="A175" s="50" t="s">
        <v>217</v>
      </c>
      <c r="B175" s="50">
        <v>2020</v>
      </c>
      <c r="C175" s="82">
        <v>43889</v>
      </c>
      <c r="D175" s="50" t="s">
        <v>20</v>
      </c>
      <c r="E175" s="50" t="s">
        <v>21</v>
      </c>
      <c r="F175" s="50" t="s">
        <v>21</v>
      </c>
      <c r="G175" s="68" t="s">
        <v>585</v>
      </c>
      <c r="H175" s="68" t="s">
        <v>80</v>
      </c>
      <c r="I175" s="68" t="s">
        <v>507</v>
      </c>
      <c r="J175" s="68" t="s">
        <v>654</v>
      </c>
      <c r="K175" s="68"/>
      <c r="L175" s="68"/>
      <c r="M175" s="68"/>
      <c r="N175" s="68"/>
      <c r="O175" s="50">
        <v>3</v>
      </c>
      <c r="P175" s="68" t="s">
        <v>27</v>
      </c>
      <c r="Q175" s="150">
        <v>1.4974537037037037E-4</v>
      </c>
      <c r="R175" s="150">
        <v>2.3613425925925928E-4</v>
      </c>
      <c r="S175" s="150">
        <v>3.1680555555555558E-4</v>
      </c>
      <c r="T175" s="150">
        <v>3.9534722222222223E-4</v>
      </c>
      <c r="U175" s="150">
        <v>4.7502314814814819E-4</v>
      </c>
      <c r="V175" s="150">
        <v>5.5348379629629628E-4</v>
      </c>
      <c r="W175" s="150">
        <v>6.3269675925925928E-4</v>
      </c>
      <c r="X175" s="150">
        <v>7.1195601851851845E-4</v>
      </c>
      <c r="Y175" s="150">
        <v>7.9274305555555565E-4</v>
      </c>
      <c r="Z175" s="150">
        <v>8.7222222222222226E-4</v>
      </c>
      <c r="AA175" s="150">
        <v>9.5238425925925916E-4</v>
      </c>
      <c r="AB175" s="150">
        <v>1.032337962962963E-3</v>
      </c>
      <c r="AC175" s="150">
        <v>1.1135300925925926E-3</v>
      </c>
      <c r="AD175" s="150">
        <v>1.1928009259259259E-3</v>
      </c>
      <c r="AE175" s="150">
        <v>1.2716898148148149E-3</v>
      </c>
      <c r="AF175" s="150">
        <v>1.3505439814814814E-3</v>
      </c>
      <c r="AG175" s="150">
        <v>1.429675925925926E-3</v>
      </c>
      <c r="AH175" s="150">
        <v>1.5087268518518516E-3</v>
      </c>
      <c r="AI175" s="150">
        <v>1.5895717592592593E-3</v>
      </c>
      <c r="AJ175" s="150">
        <v>1.6704398148148147E-3</v>
      </c>
      <c r="AK175" s="150">
        <v>1.7494444444444443E-3</v>
      </c>
      <c r="AL175" s="150">
        <v>1.8285069444444442E-3</v>
      </c>
      <c r="AM175" s="150">
        <v>1.9078935185185186E-3</v>
      </c>
      <c r="AN175" s="150">
        <v>1.9895949074074074E-3</v>
      </c>
      <c r="AO175" s="150">
        <v>2.073136574074074E-3</v>
      </c>
      <c r="AP175" s="150">
        <v>2.1543865740740742E-3</v>
      </c>
      <c r="AQ175" s="150">
        <v>2.2368518518518518E-3</v>
      </c>
      <c r="AR175" s="150">
        <v>2.32125E-3</v>
      </c>
      <c r="AS175" s="150">
        <v>2.4029861111111114E-3</v>
      </c>
      <c r="AT175" s="150">
        <v>2.4857523148148148E-3</v>
      </c>
      <c r="AU175" s="150">
        <v>2.5699305555555553E-3</v>
      </c>
      <c r="AV175" s="150">
        <v>2.6569212962962961E-3</v>
      </c>
      <c r="AW175" s="153">
        <f t="shared" si="63"/>
        <v>62.729244896714555</v>
      </c>
      <c r="AX175" s="150">
        <f t="shared" si="64"/>
        <v>8.6388888888888914E-5</v>
      </c>
      <c r="AY175" s="150">
        <f t="shared" si="64"/>
        <v>8.0671296296296296E-5</v>
      </c>
      <c r="AZ175" s="150">
        <f t="shared" si="65"/>
        <v>7.8541666666666647E-5</v>
      </c>
      <c r="BA175" s="150">
        <f t="shared" si="66"/>
        <v>7.9675925925925964E-5</v>
      </c>
      <c r="BB175" s="150">
        <f t="shared" si="67"/>
        <v>7.8460648148148085E-5</v>
      </c>
      <c r="BC175" s="150">
        <f t="shared" si="68"/>
        <v>7.9212962962963004E-5</v>
      </c>
      <c r="BD175" s="150">
        <f t="shared" si="69"/>
        <v>7.925925925925917E-5</v>
      </c>
      <c r="BE175" s="150">
        <f t="shared" si="70"/>
        <v>8.0787037037037199E-5</v>
      </c>
      <c r="BF175" s="150">
        <f t="shared" si="71"/>
        <v>7.9479166666666609E-5</v>
      </c>
      <c r="BG175" s="150">
        <f t="shared" si="72"/>
        <v>8.0162037037036899E-5</v>
      </c>
      <c r="BH175" s="150">
        <f t="shared" si="73"/>
        <v>7.9953703703703827E-5</v>
      </c>
      <c r="BI175" s="150">
        <f t="shared" si="74"/>
        <v>8.1192129629629626E-5</v>
      </c>
      <c r="BJ175" s="150">
        <f t="shared" si="75"/>
        <v>7.927083333333332E-5</v>
      </c>
      <c r="BK175" s="150">
        <f t="shared" si="76"/>
        <v>7.8888888888888975E-5</v>
      </c>
      <c r="BL175" s="150">
        <f t="shared" si="77"/>
        <v>7.8854166666666526E-5</v>
      </c>
      <c r="BM175" s="150">
        <f t="shared" si="78"/>
        <v>7.9131944444444605E-5</v>
      </c>
      <c r="BN175" s="150">
        <f t="shared" si="79"/>
        <v>7.9050925925925556E-5</v>
      </c>
      <c r="BO175" s="150">
        <f t="shared" si="80"/>
        <v>8.0844907407407731E-5</v>
      </c>
      <c r="BP175" s="150">
        <f t="shared" si="81"/>
        <v>8.0868055555555381E-5</v>
      </c>
      <c r="BQ175" s="150">
        <f t="shared" si="82"/>
        <v>7.9004629629629607E-5</v>
      </c>
      <c r="BR175" s="150">
        <f t="shared" si="83"/>
        <v>7.9062499999999923E-5</v>
      </c>
      <c r="BS175" s="150">
        <f t="shared" si="84"/>
        <v>7.9386574074074385E-5</v>
      </c>
      <c r="BT175" s="150">
        <f t="shared" si="85"/>
        <v>8.1701388888888752E-5</v>
      </c>
      <c r="BU175" s="150">
        <f t="shared" si="86"/>
        <v>8.354166666666666E-5</v>
      </c>
      <c r="BV175" s="150">
        <f t="shared" si="87"/>
        <v>8.1250000000000159E-5</v>
      </c>
      <c r="BW175" s="150">
        <f t="shared" si="88"/>
        <v>8.2465277777777658E-5</v>
      </c>
      <c r="BX175" s="150">
        <f t="shared" si="89"/>
        <v>8.4398148148148115E-5</v>
      </c>
      <c r="BY175" s="150">
        <f t="shared" si="90"/>
        <v>8.1736111111111419E-5</v>
      </c>
      <c r="BZ175" s="150">
        <f t="shared" si="91"/>
        <v>8.2766203703703387E-5</v>
      </c>
      <c r="CA175" s="150">
        <f t="shared" si="92"/>
        <v>8.4178240740740568E-5</v>
      </c>
      <c r="CB175" s="150">
        <f t="shared" si="93"/>
        <v>8.6990740740740778E-5</v>
      </c>
    </row>
    <row r="176" spans="1:80">
      <c r="A176" s="50" t="s">
        <v>217</v>
      </c>
      <c r="B176" s="50">
        <v>2020</v>
      </c>
      <c r="C176" s="82">
        <v>43889</v>
      </c>
      <c r="D176" s="50" t="s">
        <v>20</v>
      </c>
      <c r="E176" s="50" t="s">
        <v>21</v>
      </c>
      <c r="F176" s="50" t="s">
        <v>21</v>
      </c>
      <c r="G176" s="68" t="s">
        <v>591</v>
      </c>
      <c r="H176" s="68" t="s">
        <v>590</v>
      </c>
      <c r="I176" s="68" t="s">
        <v>501</v>
      </c>
      <c r="J176" s="68" t="s">
        <v>69</v>
      </c>
      <c r="K176" s="68"/>
      <c r="L176" s="68"/>
      <c r="M176" s="68"/>
      <c r="N176" s="68"/>
      <c r="O176" s="50">
        <v>4</v>
      </c>
      <c r="P176" s="68" t="s">
        <v>25</v>
      </c>
      <c r="Q176" s="150">
        <v>1.5243055555555555E-4</v>
      </c>
      <c r="R176" s="150">
        <v>2.4067129629629631E-4</v>
      </c>
      <c r="S176" s="150">
        <v>3.2039351851851852E-4</v>
      </c>
      <c r="T176" s="150">
        <v>4.0081018518518525E-4</v>
      </c>
      <c r="U176" s="150">
        <v>4.7983796296296294E-4</v>
      </c>
      <c r="V176" s="150">
        <v>5.5910879629629637E-4</v>
      </c>
      <c r="W176" s="150">
        <v>6.4061342592592588E-4</v>
      </c>
      <c r="X176" s="150">
        <v>7.2063657407407406E-4</v>
      </c>
      <c r="Y176" s="150">
        <v>8.0012731481481482E-4</v>
      </c>
      <c r="Z176" s="150">
        <v>8.8026620370370374E-4</v>
      </c>
      <c r="AA176" s="150">
        <v>9.5894675925925921E-4</v>
      </c>
      <c r="AB176" s="150">
        <v>1.0377083333333334E-3</v>
      </c>
      <c r="AC176" s="150">
        <v>1.1171412037037037E-3</v>
      </c>
      <c r="AD176" s="150">
        <v>1.1966898148148149E-3</v>
      </c>
      <c r="AE176" s="150">
        <v>1.2766087962962963E-3</v>
      </c>
      <c r="AF176" s="150">
        <v>1.3560879629629632E-3</v>
      </c>
      <c r="AG176" s="150">
        <v>1.4372685185185185E-3</v>
      </c>
      <c r="AH176" s="150">
        <v>1.5176041666666669E-3</v>
      </c>
      <c r="AI176" s="150">
        <v>1.5978819444444443E-3</v>
      </c>
      <c r="AJ176" s="150">
        <v>1.6800694444444443E-3</v>
      </c>
      <c r="AK176" s="150">
        <v>1.7610648148148149E-3</v>
      </c>
      <c r="AL176" s="150">
        <v>1.8437847222222224E-3</v>
      </c>
      <c r="AM176" s="150">
        <v>1.9241782407407408E-3</v>
      </c>
      <c r="AN176" s="150">
        <v>2.0044212962962962E-3</v>
      </c>
      <c r="AO176" s="150">
        <v>2.0863657407407406E-3</v>
      </c>
      <c r="AP176" s="150">
        <v>2.165625E-3</v>
      </c>
      <c r="AQ176" s="150">
        <v>2.2448958333333336E-3</v>
      </c>
      <c r="AR176" s="150">
        <v>2.3246180555555559E-3</v>
      </c>
      <c r="AS176" s="150">
        <v>2.4047916666666666E-3</v>
      </c>
      <c r="AT176" s="150">
        <v>2.4884143518518519E-3</v>
      </c>
      <c r="AU176" s="150">
        <v>2.5734722222222222E-3</v>
      </c>
      <c r="AV176" s="150">
        <v>2.6619791666666667E-3</v>
      </c>
      <c r="AW176" s="153">
        <f t="shared" si="63"/>
        <v>62.610056740363923</v>
      </c>
      <c r="AX176" s="150">
        <f t="shared" si="64"/>
        <v>8.8240740740740754E-5</v>
      </c>
      <c r="AY176" s="150">
        <f t="shared" si="64"/>
        <v>7.9722222222222211E-5</v>
      </c>
      <c r="AZ176" s="150">
        <f t="shared" si="65"/>
        <v>8.0416666666666733E-5</v>
      </c>
      <c r="BA176" s="150">
        <f t="shared" si="66"/>
        <v>7.902777777777769E-5</v>
      </c>
      <c r="BB176" s="150">
        <f t="shared" si="67"/>
        <v>7.9270833333333428E-5</v>
      </c>
      <c r="BC176" s="150">
        <f t="shared" si="68"/>
        <v>8.1504629629629505E-5</v>
      </c>
      <c r="BD176" s="150">
        <f t="shared" si="69"/>
        <v>8.0023148148148184E-5</v>
      </c>
      <c r="BE176" s="150">
        <f t="shared" si="70"/>
        <v>7.9490740740740758E-5</v>
      </c>
      <c r="BF176" s="150">
        <f t="shared" si="71"/>
        <v>8.0138888888888924E-5</v>
      </c>
      <c r="BG176" s="150">
        <f t="shared" si="72"/>
        <v>7.868055555555547E-5</v>
      </c>
      <c r="BH176" s="150">
        <f t="shared" si="73"/>
        <v>7.8761574074074194E-5</v>
      </c>
      <c r="BI176" s="150">
        <f t="shared" si="74"/>
        <v>7.9432870370370334E-5</v>
      </c>
      <c r="BJ176" s="150">
        <f t="shared" si="75"/>
        <v>7.9548611111111183E-5</v>
      </c>
      <c r="BK176" s="150">
        <f t="shared" si="76"/>
        <v>7.9918981481481377E-5</v>
      </c>
      <c r="BL176" s="150">
        <f t="shared" si="77"/>
        <v>7.9479166666666934E-5</v>
      </c>
      <c r="BM176" s="150">
        <f t="shared" si="78"/>
        <v>8.118055555555526E-5</v>
      </c>
      <c r="BN176" s="150">
        <f t="shared" si="79"/>
        <v>8.0335648148148388E-5</v>
      </c>
      <c r="BO176" s="150">
        <f t="shared" si="80"/>
        <v>8.0277777777777422E-5</v>
      </c>
      <c r="BP176" s="150">
        <f t="shared" si="81"/>
        <v>8.2187500000000012E-5</v>
      </c>
      <c r="BQ176" s="150">
        <f t="shared" si="82"/>
        <v>8.0995370370370596E-5</v>
      </c>
      <c r="BR176" s="150">
        <f t="shared" si="83"/>
        <v>8.2719907407407438E-5</v>
      </c>
      <c r="BS176" s="150">
        <f t="shared" si="84"/>
        <v>8.0393518518518487E-5</v>
      </c>
      <c r="BT176" s="150">
        <f t="shared" si="85"/>
        <v>8.0243055555555406E-5</v>
      </c>
      <c r="BU176" s="150">
        <f t="shared" si="86"/>
        <v>8.1944444444444382E-5</v>
      </c>
      <c r="BV176" s="150">
        <f t="shared" si="87"/>
        <v>7.9259259259259387E-5</v>
      </c>
      <c r="BW176" s="150">
        <f t="shared" si="88"/>
        <v>7.9270833333333537E-5</v>
      </c>
      <c r="BX176" s="150">
        <f t="shared" si="89"/>
        <v>7.9722222222222347E-5</v>
      </c>
      <c r="BY176" s="150">
        <f t="shared" si="90"/>
        <v>8.0173611111110724E-5</v>
      </c>
      <c r="BZ176" s="150">
        <f t="shared" si="91"/>
        <v>8.3622685185185276E-5</v>
      </c>
      <c r="CA176" s="150">
        <f t="shared" si="92"/>
        <v>8.5057870370370322E-5</v>
      </c>
      <c r="CB176" s="150">
        <f t="shared" si="93"/>
        <v>8.850694444444444E-5</v>
      </c>
    </row>
    <row r="177" spans="1:80">
      <c r="A177" s="50" t="s">
        <v>217</v>
      </c>
      <c r="B177" s="50">
        <v>2020</v>
      </c>
      <c r="C177" s="82">
        <v>43889</v>
      </c>
      <c r="D177" s="50" t="s">
        <v>20</v>
      </c>
      <c r="E177" s="50" t="s">
        <v>21</v>
      </c>
      <c r="F177" s="68" t="s">
        <v>21</v>
      </c>
      <c r="G177" s="68" t="s">
        <v>1670</v>
      </c>
      <c r="H177" s="68" t="s">
        <v>735</v>
      </c>
      <c r="I177" s="68" t="s">
        <v>1630</v>
      </c>
      <c r="J177" s="68" t="s">
        <v>1648</v>
      </c>
      <c r="K177" s="68"/>
      <c r="L177" s="68"/>
      <c r="M177" s="68"/>
      <c r="N177" s="68"/>
      <c r="O177" s="50">
        <v>5</v>
      </c>
      <c r="P177" s="68" t="s">
        <v>102</v>
      </c>
      <c r="Q177" s="150">
        <v>1.5101851851851851E-4</v>
      </c>
      <c r="R177" s="150">
        <v>2.3950231481481487E-4</v>
      </c>
      <c r="S177" s="150">
        <v>3.215972222222222E-4</v>
      </c>
      <c r="T177" s="150">
        <v>4.0085648148148147E-4</v>
      </c>
      <c r="U177" s="150">
        <v>4.8145833333333336E-4</v>
      </c>
      <c r="V177" s="150">
        <v>5.6076388888888886E-4</v>
      </c>
      <c r="W177" s="150">
        <v>6.3969907407407411E-4</v>
      </c>
      <c r="X177" s="150">
        <v>7.1870370370370361E-4</v>
      </c>
      <c r="Y177" s="150">
        <v>7.9954861111111101E-4</v>
      </c>
      <c r="Z177" s="150">
        <v>8.7925925925925932E-4</v>
      </c>
      <c r="AA177" s="150">
        <v>9.5892361111111102E-4</v>
      </c>
      <c r="AB177" s="150">
        <v>1.0384375000000001E-3</v>
      </c>
      <c r="AC177" s="150">
        <v>1.1194675925925925E-3</v>
      </c>
      <c r="AD177" s="150">
        <v>1.1990046296296297E-3</v>
      </c>
      <c r="AE177" s="150">
        <v>1.2787152777777777E-3</v>
      </c>
      <c r="AF177" s="150">
        <v>1.3584606481481484E-3</v>
      </c>
      <c r="AG177" s="150">
        <v>1.4394212962962965E-3</v>
      </c>
      <c r="AH177" s="150">
        <v>1.5192592592592593E-3</v>
      </c>
      <c r="AI177" s="150">
        <v>1.599224537037037E-3</v>
      </c>
      <c r="AJ177" s="150">
        <v>1.6804861111111111E-3</v>
      </c>
      <c r="AK177" s="150">
        <v>1.7603935185185186E-3</v>
      </c>
      <c r="AL177" s="150">
        <v>1.840659722222222E-3</v>
      </c>
      <c r="AM177" s="150">
        <v>1.9216782407407409E-3</v>
      </c>
      <c r="AN177" s="150">
        <v>2.0033564814814814E-3</v>
      </c>
      <c r="AO177" s="150">
        <v>2.0856597222222223E-3</v>
      </c>
      <c r="AP177" s="150">
        <v>2.1693981481481482E-3</v>
      </c>
      <c r="AQ177" s="150">
        <v>2.2520254629629631E-3</v>
      </c>
      <c r="AR177" s="150">
        <v>2.3346875000000004E-3</v>
      </c>
      <c r="AS177" s="150">
        <v>2.4168981481481481E-3</v>
      </c>
      <c r="AT177" s="150">
        <v>2.5000000000000001E-3</v>
      </c>
      <c r="AU177" s="150">
        <v>2.5808680555555554E-3</v>
      </c>
      <c r="AV177" s="150">
        <v>2.6622106481481479E-3</v>
      </c>
      <c r="AW177" s="153">
        <f t="shared" si="63"/>
        <v>62.60461274264722</v>
      </c>
      <c r="AX177" s="150">
        <f t="shared" si="64"/>
        <v>8.8483796296296357E-5</v>
      </c>
      <c r="AY177" s="150">
        <f t="shared" si="64"/>
        <v>8.2094907407407328E-5</v>
      </c>
      <c r="AZ177" s="150">
        <f t="shared" si="65"/>
        <v>7.9259259259259278E-5</v>
      </c>
      <c r="BA177" s="150">
        <f t="shared" si="66"/>
        <v>8.0601851851851885E-5</v>
      </c>
      <c r="BB177" s="150">
        <f t="shared" si="67"/>
        <v>7.9305555555555499E-5</v>
      </c>
      <c r="BC177" s="150">
        <f t="shared" si="68"/>
        <v>7.893518518518525E-5</v>
      </c>
      <c r="BD177" s="150">
        <f t="shared" si="69"/>
        <v>7.9004629629629499E-5</v>
      </c>
      <c r="BE177" s="150">
        <f t="shared" si="70"/>
        <v>8.0844907407407406E-5</v>
      </c>
      <c r="BF177" s="150">
        <f t="shared" si="71"/>
        <v>7.9710648148148306E-5</v>
      </c>
      <c r="BG177" s="150">
        <f t="shared" si="72"/>
        <v>7.9664351851851706E-5</v>
      </c>
      <c r="BH177" s="150">
        <f t="shared" si="73"/>
        <v>7.9513888888889058E-5</v>
      </c>
      <c r="BI177" s="150">
        <f t="shared" si="74"/>
        <v>8.1030092592592395E-5</v>
      </c>
      <c r="BJ177" s="150">
        <f t="shared" si="75"/>
        <v>7.953703703703725E-5</v>
      </c>
      <c r="BK177" s="150">
        <f t="shared" si="76"/>
        <v>7.971064814814798E-5</v>
      </c>
      <c r="BL177" s="150">
        <f t="shared" si="77"/>
        <v>7.9745370370370647E-5</v>
      </c>
      <c r="BM177" s="150">
        <f t="shared" si="78"/>
        <v>8.0960648148148146E-5</v>
      </c>
      <c r="BN177" s="150">
        <f t="shared" si="79"/>
        <v>7.9837962962962762E-5</v>
      </c>
      <c r="BO177" s="150">
        <f t="shared" si="80"/>
        <v>7.996527777777776E-5</v>
      </c>
      <c r="BP177" s="150">
        <f t="shared" si="81"/>
        <v>8.1261574074074092E-5</v>
      </c>
      <c r="BQ177" s="150">
        <f t="shared" si="82"/>
        <v>7.9907407407407444E-5</v>
      </c>
      <c r="BR177" s="150">
        <f t="shared" si="83"/>
        <v>8.0266203703703489E-5</v>
      </c>
      <c r="BS177" s="150">
        <f t="shared" si="84"/>
        <v>8.1018518518518896E-5</v>
      </c>
      <c r="BT177" s="150">
        <f t="shared" si="85"/>
        <v>8.1678240740740453E-5</v>
      </c>
      <c r="BU177" s="150">
        <f t="shared" si="86"/>
        <v>8.2303240740740861E-5</v>
      </c>
      <c r="BV177" s="150">
        <f t="shared" si="87"/>
        <v>8.3738425925925907E-5</v>
      </c>
      <c r="BW177" s="150">
        <f t="shared" si="88"/>
        <v>8.2627314814814889E-5</v>
      </c>
      <c r="BX177" s="150">
        <f t="shared" si="89"/>
        <v>8.2662037037037339E-5</v>
      </c>
      <c r="BY177" s="150">
        <f t="shared" si="90"/>
        <v>8.2210648148147662E-5</v>
      </c>
      <c r="BZ177" s="150">
        <f t="shared" si="91"/>
        <v>8.3101851851852E-5</v>
      </c>
      <c r="CA177" s="150">
        <f t="shared" si="92"/>
        <v>8.0868055555555381E-5</v>
      </c>
      <c r="CB177" s="150">
        <f t="shared" si="93"/>
        <v>8.1342592592592491E-5</v>
      </c>
    </row>
    <row r="178" spans="1:80">
      <c r="A178" s="50" t="s">
        <v>217</v>
      </c>
      <c r="B178" s="50">
        <v>2020</v>
      </c>
      <c r="C178" s="82">
        <v>43889</v>
      </c>
      <c r="D178" s="50" t="s">
        <v>20</v>
      </c>
      <c r="E178" s="50" t="s">
        <v>21</v>
      </c>
      <c r="F178" s="68" t="s">
        <v>21</v>
      </c>
      <c r="G178" s="68" t="s">
        <v>1311</v>
      </c>
      <c r="H178" s="68" t="s">
        <v>598</v>
      </c>
      <c r="I178" s="68" t="s">
        <v>1671</v>
      </c>
      <c r="J178" s="68" t="s">
        <v>732</v>
      </c>
      <c r="K178" s="68"/>
      <c r="L178" s="68"/>
      <c r="M178" s="68"/>
      <c r="N178" s="68"/>
      <c r="O178" s="50">
        <v>6</v>
      </c>
      <c r="P178" s="68" t="s">
        <v>29</v>
      </c>
      <c r="Q178" s="150">
        <v>1.5052083333333334E-4</v>
      </c>
      <c r="R178" s="150">
        <v>2.374074074074074E-4</v>
      </c>
      <c r="S178" s="150">
        <v>3.1966435185185185E-4</v>
      </c>
      <c r="T178" s="150">
        <v>4.0172453703703702E-4</v>
      </c>
      <c r="U178" s="150">
        <v>4.8319444444444446E-4</v>
      </c>
      <c r="V178" s="150">
        <v>5.6545138888888888E-4</v>
      </c>
      <c r="W178" s="150">
        <v>6.4577546296296301E-4</v>
      </c>
      <c r="X178" s="150">
        <v>7.2608796296296299E-4</v>
      </c>
      <c r="Y178" s="150">
        <v>8.0651620370370371E-4</v>
      </c>
      <c r="Z178" s="150">
        <v>8.8812500000000013E-4</v>
      </c>
      <c r="AA178" s="150">
        <v>9.6792824074074066E-4</v>
      </c>
      <c r="AB178" s="150">
        <v>1.0476041666666667E-3</v>
      </c>
      <c r="AC178" s="150">
        <v>1.1278703703703704E-3</v>
      </c>
      <c r="AD178" s="150">
        <v>1.2094444444444444E-3</v>
      </c>
      <c r="AE178" s="150">
        <v>1.2887847222222222E-3</v>
      </c>
      <c r="AF178" s="150">
        <v>1.3679166666666666E-3</v>
      </c>
      <c r="AG178" s="150">
        <v>1.4471296296296298E-3</v>
      </c>
      <c r="AH178" s="150">
        <v>1.5281597222222222E-3</v>
      </c>
      <c r="AI178" s="150">
        <v>1.6078819444444445E-3</v>
      </c>
      <c r="AJ178" s="150">
        <v>1.6900578703703704E-3</v>
      </c>
      <c r="AK178" s="150">
        <v>1.7708101851851852E-3</v>
      </c>
      <c r="AL178" s="150">
        <v>1.851875E-3</v>
      </c>
      <c r="AM178" s="150">
        <v>1.9339004629629628E-3</v>
      </c>
      <c r="AN178" s="150">
        <v>2.0176157407407408E-3</v>
      </c>
      <c r="AO178" s="150">
        <v>2.0990856481481481E-3</v>
      </c>
      <c r="AP178" s="150">
        <v>2.1812384259259259E-3</v>
      </c>
      <c r="AQ178" s="150">
        <v>2.2648726851851853E-3</v>
      </c>
      <c r="AR178" s="150">
        <v>2.3462037037037036E-3</v>
      </c>
      <c r="AS178" s="150">
        <v>2.4264004629629631E-3</v>
      </c>
      <c r="AT178" s="150">
        <v>2.5059374999999999E-3</v>
      </c>
      <c r="AU178" s="150">
        <v>2.5853240740740741E-3</v>
      </c>
      <c r="AV178" s="150">
        <v>2.665555555555556E-3</v>
      </c>
      <c r="AW178" s="153">
        <f t="shared" si="63"/>
        <v>62.526052521884111</v>
      </c>
      <c r="AX178" s="150">
        <f t="shared" si="64"/>
        <v>8.6886574074074053E-5</v>
      </c>
      <c r="AY178" s="150">
        <f t="shared" si="64"/>
        <v>8.2256944444444451E-5</v>
      </c>
      <c r="AZ178" s="150">
        <f t="shared" si="65"/>
        <v>8.2060185185185177E-5</v>
      </c>
      <c r="BA178" s="150">
        <f t="shared" si="66"/>
        <v>8.1469907407407435E-5</v>
      </c>
      <c r="BB178" s="150">
        <f t="shared" si="67"/>
        <v>8.2256944444444424E-5</v>
      </c>
      <c r="BC178" s="150">
        <f t="shared" si="68"/>
        <v>8.032407407407413E-5</v>
      </c>
      <c r="BD178" s="150">
        <f t="shared" si="69"/>
        <v>8.031249999999998E-5</v>
      </c>
      <c r="BE178" s="150">
        <f t="shared" si="70"/>
        <v>8.042824074074072E-5</v>
      </c>
      <c r="BF178" s="150">
        <f t="shared" si="71"/>
        <v>8.160879629629642E-5</v>
      </c>
      <c r="BG178" s="150">
        <f t="shared" si="72"/>
        <v>7.9803240740740529E-5</v>
      </c>
      <c r="BH178" s="150">
        <f t="shared" si="73"/>
        <v>7.9675925925926073E-5</v>
      </c>
      <c r="BI178" s="150">
        <f t="shared" si="74"/>
        <v>8.0266203703703706E-5</v>
      </c>
      <c r="BJ178" s="150">
        <f t="shared" si="75"/>
        <v>8.1574074074073971E-5</v>
      </c>
      <c r="BK178" s="150">
        <f t="shared" si="76"/>
        <v>7.9340277777777786E-5</v>
      </c>
      <c r="BL178" s="150">
        <f t="shared" si="77"/>
        <v>7.9131944444444388E-5</v>
      </c>
      <c r="BM178" s="150">
        <f t="shared" si="78"/>
        <v>7.9212962962963221E-5</v>
      </c>
      <c r="BN178" s="150">
        <f t="shared" si="79"/>
        <v>8.1030092592592395E-5</v>
      </c>
      <c r="BO178" s="150">
        <f t="shared" si="80"/>
        <v>7.9722222222222347E-5</v>
      </c>
      <c r="BP178" s="150">
        <f t="shared" si="81"/>
        <v>8.2175925925925862E-5</v>
      </c>
      <c r="BQ178" s="150">
        <f t="shared" si="82"/>
        <v>8.0752314814814749E-5</v>
      </c>
      <c r="BR178" s="150">
        <f t="shared" si="83"/>
        <v>8.1064814814814845E-5</v>
      </c>
      <c r="BS178" s="150">
        <f t="shared" si="84"/>
        <v>8.2025462962962781E-5</v>
      </c>
      <c r="BT178" s="150">
        <f t="shared" si="85"/>
        <v>8.3715277777778041E-5</v>
      </c>
      <c r="BU178" s="150">
        <f t="shared" si="86"/>
        <v>8.1469907407407272E-5</v>
      </c>
      <c r="BV178" s="150">
        <f t="shared" si="87"/>
        <v>8.2152777777777779E-5</v>
      </c>
      <c r="BW178" s="150">
        <f t="shared" si="88"/>
        <v>8.3634259259259425E-5</v>
      </c>
      <c r="BX178" s="150">
        <f t="shared" si="89"/>
        <v>8.1331018518518341E-5</v>
      </c>
      <c r="BY178" s="150">
        <f t="shared" si="90"/>
        <v>8.0196759259259457E-5</v>
      </c>
      <c r="BZ178" s="150">
        <f t="shared" si="91"/>
        <v>7.9537037037036816E-5</v>
      </c>
      <c r="CA178" s="150">
        <f t="shared" si="92"/>
        <v>7.9386574074074168E-5</v>
      </c>
      <c r="CB178" s="150">
        <f t="shared" si="93"/>
        <v>8.0231481481481907E-5</v>
      </c>
    </row>
    <row r="179" spans="1:80">
      <c r="A179" s="50" t="s">
        <v>217</v>
      </c>
      <c r="B179" s="50">
        <v>2020</v>
      </c>
      <c r="C179" s="82">
        <v>43889</v>
      </c>
      <c r="D179" s="50" t="s">
        <v>20</v>
      </c>
      <c r="E179" s="50" t="s">
        <v>21</v>
      </c>
      <c r="F179" s="68" t="s">
        <v>21</v>
      </c>
      <c r="G179" s="68" t="s">
        <v>1672</v>
      </c>
      <c r="H179" s="68" t="s">
        <v>586</v>
      </c>
      <c r="I179" s="68" t="s">
        <v>780</v>
      </c>
      <c r="J179" s="68" t="s">
        <v>587</v>
      </c>
      <c r="K179" s="68"/>
      <c r="L179" s="68"/>
      <c r="M179" s="68"/>
      <c r="N179" s="68"/>
      <c r="O179" s="50">
        <v>7</v>
      </c>
      <c r="P179" s="68" t="s">
        <v>113</v>
      </c>
      <c r="Q179" s="150">
        <v>1.5127314814814815E-4</v>
      </c>
      <c r="R179" s="150">
        <v>2.4043981481481483E-4</v>
      </c>
      <c r="S179" s="150">
        <v>3.2268518518518518E-4</v>
      </c>
      <c r="T179" s="150">
        <v>4.0276620370370363E-4</v>
      </c>
      <c r="U179" s="150">
        <v>4.8355324074074077E-4</v>
      </c>
      <c r="V179" s="150">
        <v>5.6381944444444437E-4</v>
      </c>
      <c r="W179" s="150">
        <v>6.4489583333333337E-4</v>
      </c>
      <c r="X179" s="150">
        <v>7.2714120370370369E-4</v>
      </c>
      <c r="Y179" s="150">
        <v>8.0784722222222228E-4</v>
      </c>
      <c r="Z179" s="150">
        <v>8.8782407407407397E-4</v>
      </c>
      <c r="AA179" s="150">
        <v>9.6792824074074066E-4</v>
      </c>
      <c r="AB179" s="150">
        <v>1.048125E-3</v>
      </c>
      <c r="AC179" s="150">
        <v>1.1296296296296295E-3</v>
      </c>
      <c r="AD179" s="150">
        <v>1.2102893518518519E-3</v>
      </c>
      <c r="AE179" s="150">
        <v>1.2907986111111113E-3</v>
      </c>
      <c r="AF179" s="150">
        <v>1.3714004629629629E-3</v>
      </c>
      <c r="AG179" s="150">
        <v>1.4528703703703702E-3</v>
      </c>
      <c r="AH179" s="150">
        <v>1.5328125000000001E-3</v>
      </c>
      <c r="AI179" s="150">
        <v>1.6120833333333334E-3</v>
      </c>
      <c r="AJ179" s="150">
        <v>1.6928703703703704E-3</v>
      </c>
      <c r="AK179" s="150">
        <v>1.7732754629629633E-3</v>
      </c>
      <c r="AL179" s="150">
        <v>1.8542939814814813E-3</v>
      </c>
      <c r="AM179" s="150">
        <v>1.9372106481481482E-3</v>
      </c>
      <c r="AN179" s="150">
        <v>2.0180439814814813E-3</v>
      </c>
      <c r="AO179" s="150">
        <v>2.0980902777777781E-3</v>
      </c>
      <c r="AP179" s="150">
        <v>2.1778356481481479E-3</v>
      </c>
      <c r="AQ179" s="150">
        <v>2.2598263888888889E-3</v>
      </c>
      <c r="AR179" s="150">
        <v>2.3404166666666669E-3</v>
      </c>
      <c r="AS179" s="150">
        <v>2.4214814814814815E-3</v>
      </c>
      <c r="AT179" s="150">
        <v>2.5021990740740738E-3</v>
      </c>
      <c r="AU179" s="150">
        <v>2.5837962962962963E-3</v>
      </c>
      <c r="AV179" s="150">
        <v>2.6659837962962965E-3</v>
      </c>
      <c r="AW179" s="153">
        <f t="shared" si="63"/>
        <v>62.516008873800146</v>
      </c>
      <c r="AX179" s="150">
        <f t="shared" si="64"/>
        <v>8.9166666666666675E-5</v>
      </c>
      <c r="AY179" s="150">
        <f t="shared" si="64"/>
        <v>8.2245370370370355E-5</v>
      </c>
      <c r="AZ179" s="150">
        <f t="shared" si="65"/>
        <v>8.0081018518518446E-5</v>
      </c>
      <c r="BA179" s="150">
        <f t="shared" si="66"/>
        <v>8.0787037037037145E-5</v>
      </c>
      <c r="BB179" s="150">
        <f t="shared" si="67"/>
        <v>8.0266203703703598E-5</v>
      </c>
      <c r="BC179" s="150">
        <f t="shared" si="68"/>
        <v>8.1076388888888995E-5</v>
      </c>
      <c r="BD179" s="150">
        <f t="shared" si="69"/>
        <v>8.2245370370370328E-5</v>
      </c>
      <c r="BE179" s="150">
        <f t="shared" si="70"/>
        <v>8.0706018518518583E-5</v>
      </c>
      <c r="BF179" s="150">
        <f t="shared" si="71"/>
        <v>7.9976851851851693E-5</v>
      </c>
      <c r="BG179" s="150">
        <f t="shared" si="72"/>
        <v>8.0104166666666692E-5</v>
      </c>
      <c r="BH179" s="150">
        <f t="shared" si="73"/>
        <v>8.0196759259259349E-5</v>
      </c>
      <c r="BI179" s="150">
        <f t="shared" si="74"/>
        <v>8.1504629629629505E-5</v>
      </c>
      <c r="BJ179" s="150">
        <f t="shared" si="75"/>
        <v>8.0659722222222417E-5</v>
      </c>
      <c r="BK179" s="150">
        <f t="shared" si="76"/>
        <v>8.0509259259259336E-5</v>
      </c>
      <c r="BL179" s="150">
        <f t="shared" si="77"/>
        <v>8.0601851851851668E-5</v>
      </c>
      <c r="BM179" s="150">
        <f t="shared" si="78"/>
        <v>8.1469907407407272E-5</v>
      </c>
      <c r="BN179" s="150">
        <f t="shared" si="79"/>
        <v>7.9942129629629894E-5</v>
      </c>
      <c r="BO179" s="150">
        <f t="shared" si="80"/>
        <v>7.927083333333332E-5</v>
      </c>
      <c r="BP179" s="150">
        <f t="shared" si="81"/>
        <v>8.0787037037036982E-5</v>
      </c>
      <c r="BQ179" s="150">
        <f t="shared" si="82"/>
        <v>8.0405092592592854E-5</v>
      </c>
      <c r="BR179" s="150">
        <f t="shared" si="83"/>
        <v>8.1018518518518028E-5</v>
      </c>
      <c r="BS179" s="150">
        <f t="shared" si="84"/>
        <v>8.2916666666666902E-5</v>
      </c>
      <c r="BT179" s="150">
        <f t="shared" si="85"/>
        <v>8.0833333333333148E-5</v>
      </c>
      <c r="BU179" s="150">
        <f t="shared" si="86"/>
        <v>8.0046296296296809E-5</v>
      </c>
      <c r="BV179" s="150">
        <f t="shared" si="87"/>
        <v>7.9745370370369779E-5</v>
      </c>
      <c r="BW179" s="150">
        <f t="shared" si="88"/>
        <v>8.1990740740740982E-5</v>
      </c>
      <c r="BX179" s="150">
        <f t="shared" si="89"/>
        <v>8.0590277777777952E-5</v>
      </c>
      <c r="BY179" s="150">
        <f t="shared" si="90"/>
        <v>8.1064814814814628E-5</v>
      </c>
      <c r="BZ179" s="150">
        <f t="shared" si="91"/>
        <v>8.0717592592592299E-5</v>
      </c>
      <c r="CA179" s="150">
        <f t="shared" si="92"/>
        <v>8.1597222222222487E-5</v>
      </c>
      <c r="CB179" s="150">
        <f t="shared" si="93"/>
        <v>8.2187500000000229E-5</v>
      </c>
    </row>
    <row r="180" spans="1:80">
      <c r="A180" s="50" t="s">
        <v>217</v>
      </c>
      <c r="B180" s="50">
        <v>2020</v>
      </c>
      <c r="C180" s="82">
        <v>43889</v>
      </c>
      <c r="D180" s="50" t="s">
        <v>20</v>
      </c>
      <c r="E180" s="50" t="s">
        <v>21</v>
      </c>
      <c r="F180" s="68" t="s">
        <v>21</v>
      </c>
      <c r="G180" s="68" t="s">
        <v>1658</v>
      </c>
      <c r="H180" s="68" t="s">
        <v>1636</v>
      </c>
      <c r="I180" s="68" t="s">
        <v>851</v>
      </c>
      <c r="J180" s="68" t="s">
        <v>508</v>
      </c>
      <c r="K180" s="68"/>
      <c r="L180" s="68"/>
      <c r="M180" s="68"/>
      <c r="N180" s="68"/>
      <c r="O180" s="50">
        <v>8</v>
      </c>
      <c r="P180" s="68" t="s">
        <v>85</v>
      </c>
      <c r="Q180" s="150">
        <v>1.5215277777777777E-4</v>
      </c>
      <c r="R180" s="150">
        <v>2.446064814814815E-4</v>
      </c>
      <c r="S180" s="150">
        <v>3.2959490740740741E-4</v>
      </c>
      <c r="T180" s="150">
        <v>4.1157407407407413E-4</v>
      </c>
      <c r="U180" s="150">
        <v>4.9416666666666673E-4</v>
      </c>
      <c r="V180" s="150">
        <v>5.7535879629629636E-4</v>
      </c>
      <c r="W180" s="150">
        <v>6.5625000000000004E-4</v>
      </c>
      <c r="X180" s="150">
        <v>7.3815972222222219E-4</v>
      </c>
      <c r="Y180" s="150">
        <v>8.1876157407407407E-4</v>
      </c>
      <c r="Z180" s="150">
        <v>8.9947916666666659E-4</v>
      </c>
      <c r="AA180" s="150">
        <v>9.800578703703705E-4</v>
      </c>
      <c r="AB180" s="150">
        <v>1.0624652777777778E-3</v>
      </c>
      <c r="AC180" s="150">
        <v>1.1421180555555555E-3</v>
      </c>
      <c r="AD180" s="150">
        <v>1.2214236111111111E-3</v>
      </c>
      <c r="AE180" s="150">
        <v>1.3007523148148147E-3</v>
      </c>
      <c r="AF180" s="150">
        <v>1.3822453703703703E-3</v>
      </c>
      <c r="AG180" s="150">
        <v>1.4630671296296295E-3</v>
      </c>
      <c r="AH180" s="150">
        <v>1.5435995370370371E-3</v>
      </c>
      <c r="AI180" s="150">
        <v>1.625613425925926E-3</v>
      </c>
      <c r="AJ180" s="150">
        <v>1.7056365740740738E-3</v>
      </c>
      <c r="AK180" s="150">
        <v>1.7859606481481483E-3</v>
      </c>
      <c r="AL180" s="150">
        <v>1.8673495370370369E-3</v>
      </c>
      <c r="AM180" s="150">
        <v>1.9480902777777778E-3</v>
      </c>
      <c r="AN180" s="150">
        <v>2.0300347222222221E-3</v>
      </c>
      <c r="AO180" s="150">
        <v>2.112407407407407E-3</v>
      </c>
      <c r="AP180" s="150">
        <v>2.1963888888888888E-3</v>
      </c>
      <c r="AQ180" s="150">
        <v>2.2779861111111113E-3</v>
      </c>
      <c r="AR180" s="150">
        <v>2.3598611111111112E-3</v>
      </c>
      <c r="AS180" s="150">
        <v>2.4424652777777778E-3</v>
      </c>
      <c r="AT180" s="150">
        <v>2.5281597222222224E-3</v>
      </c>
      <c r="AU180" s="150">
        <v>2.6112731481481477E-3</v>
      </c>
      <c r="AV180" s="150">
        <v>2.6954629629629624E-3</v>
      </c>
      <c r="AW180" s="153">
        <f t="shared" si="63"/>
        <v>61.832297069836159</v>
      </c>
      <c r="AX180" s="150">
        <f t="shared" si="64"/>
        <v>9.2453703703703724E-5</v>
      </c>
      <c r="AY180" s="150">
        <f t="shared" si="64"/>
        <v>8.498842592592591E-5</v>
      </c>
      <c r="AZ180" s="150">
        <f t="shared" si="65"/>
        <v>8.1979166666666724E-5</v>
      </c>
      <c r="BA180" s="150">
        <f t="shared" si="66"/>
        <v>8.2592592592592602E-5</v>
      </c>
      <c r="BB180" s="150">
        <f t="shared" si="67"/>
        <v>8.1192129629629626E-5</v>
      </c>
      <c r="BC180" s="150">
        <f t="shared" si="68"/>
        <v>8.089120370370368E-5</v>
      </c>
      <c r="BD180" s="150">
        <f t="shared" si="69"/>
        <v>8.1909722222222149E-5</v>
      </c>
      <c r="BE180" s="150">
        <f t="shared" si="70"/>
        <v>8.0601851851851885E-5</v>
      </c>
      <c r="BF180" s="150">
        <f t="shared" si="71"/>
        <v>8.0717592592592516E-5</v>
      </c>
      <c r="BG180" s="150">
        <f t="shared" si="72"/>
        <v>8.057870370370391E-5</v>
      </c>
      <c r="BH180" s="150">
        <f t="shared" si="73"/>
        <v>8.2407407407407342E-5</v>
      </c>
      <c r="BI180" s="150">
        <f t="shared" si="74"/>
        <v>7.9652777777777664E-5</v>
      </c>
      <c r="BJ180" s="150">
        <f t="shared" si="75"/>
        <v>7.9305555555555553E-5</v>
      </c>
      <c r="BK180" s="150">
        <f t="shared" si="76"/>
        <v>7.9328703703703636E-5</v>
      </c>
      <c r="BL180" s="150">
        <f t="shared" si="77"/>
        <v>8.1493055555555572E-5</v>
      </c>
      <c r="BM180" s="150">
        <f t="shared" si="78"/>
        <v>8.0821759259259215E-5</v>
      </c>
      <c r="BN180" s="150">
        <f t="shared" si="79"/>
        <v>8.0532407407407636E-5</v>
      </c>
      <c r="BO180" s="150">
        <f t="shared" si="80"/>
        <v>8.2013888888888848E-5</v>
      </c>
      <c r="BP180" s="150">
        <f t="shared" si="81"/>
        <v>8.0023148148147859E-5</v>
      </c>
      <c r="BQ180" s="150">
        <f t="shared" si="82"/>
        <v>8.0324074074074455E-5</v>
      </c>
      <c r="BR180" s="150">
        <f t="shared" si="83"/>
        <v>8.1388888888888657E-5</v>
      </c>
      <c r="BS180" s="150">
        <f t="shared" si="84"/>
        <v>8.0740740740740816E-5</v>
      </c>
      <c r="BT180" s="150">
        <f t="shared" si="85"/>
        <v>8.1944444444444382E-5</v>
      </c>
      <c r="BU180" s="150">
        <f t="shared" si="86"/>
        <v>8.2372685185184893E-5</v>
      </c>
      <c r="BV180" s="150">
        <f t="shared" si="87"/>
        <v>8.3981481481481754E-5</v>
      </c>
      <c r="BW180" s="150">
        <f t="shared" si="88"/>
        <v>8.1597222222222487E-5</v>
      </c>
      <c r="BX180" s="150">
        <f t="shared" si="89"/>
        <v>8.1874999999999917E-5</v>
      </c>
      <c r="BY180" s="150">
        <f t="shared" si="90"/>
        <v>8.260416666666659E-5</v>
      </c>
      <c r="BZ180" s="150">
        <f t="shared" si="91"/>
        <v>8.5694444444444663E-5</v>
      </c>
      <c r="CA180" s="150">
        <f t="shared" si="92"/>
        <v>8.3113425925925282E-5</v>
      </c>
      <c r="CB180" s="150">
        <f t="shared" si="93"/>
        <v>8.4189814814814717E-5</v>
      </c>
    </row>
    <row r="181" spans="1:80">
      <c r="A181" s="50" t="s">
        <v>217</v>
      </c>
      <c r="B181" s="50">
        <v>2020</v>
      </c>
      <c r="C181" s="82">
        <v>43889</v>
      </c>
      <c r="D181" s="50" t="s">
        <v>20</v>
      </c>
      <c r="E181" s="50" t="s">
        <v>21</v>
      </c>
      <c r="F181" s="68" t="s">
        <v>21</v>
      </c>
      <c r="G181" s="68" t="s">
        <v>1673</v>
      </c>
      <c r="H181" s="68" t="s">
        <v>595</v>
      </c>
      <c r="I181" s="68" t="s">
        <v>596</v>
      </c>
      <c r="J181" s="68" t="s">
        <v>1674</v>
      </c>
      <c r="K181" s="68"/>
      <c r="L181" s="68"/>
      <c r="M181" s="68"/>
      <c r="N181" s="68"/>
      <c r="O181" s="50">
        <v>9</v>
      </c>
      <c r="P181" s="68" t="s">
        <v>31</v>
      </c>
      <c r="Q181" s="150">
        <v>1.5253472222222223E-4</v>
      </c>
      <c r="R181" s="150">
        <v>2.4104166666666667E-4</v>
      </c>
      <c r="S181" s="150">
        <v>3.2311342592592597E-4</v>
      </c>
      <c r="T181" s="150">
        <v>4.0467592592592595E-4</v>
      </c>
      <c r="U181" s="150">
        <v>4.8612268518518514E-4</v>
      </c>
      <c r="V181" s="150">
        <v>5.6702546296296297E-4</v>
      </c>
      <c r="W181" s="150">
        <v>6.4814814814814813E-4</v>
      </c>
      <c r="X181" s="150">
        <v>7.2930555555555552E-4</v>
      </c>
      <c r="Y181" s="150">
        <v>8.1332175925925929E-4</v>
      </c>
      <c r="Z181" s="150">
        <v>8.9383101851851852E-4</v>
      </c>
      <c r="AA181" s="150">
        <v>9.7450231481481487E-4</v>
      </c>
      <c r="AB181" s="150">
        <v>1.0564351851851852E-3</v>
      </c>
      <c r="AC181" s="150">
        <v>1.1365393518518519E-3</v>
      </c>
      <c r="AD181" s="150">
        <v>1.2168981481481482E-3</v>
      </c>
      <c r="AE181" s="150">
        <v>1.2975810185185184E-3</v>
      </c>
      <c r="AF181" s="150">
        <v>1.3808217592592589E-3</v>
      </c>
      <c r="AG181" s="150">
        <v>1.4621180555555553E-3</v>
      </c>
      <c r="AH181" s="150">
        <v>1.5429050925925925E-3</v>
      </c>
      <c r="AI181" s="150">
        <v>1.6246527777777778E-3</v>
      </c>
      <c r="AJ181" s="150">
        <v>1.7059027777777778E-3</v>
      </c>
      <c r="AK181" s="150">
        <v>1.7871643518518516E-3</v>
      </c>
      <c r="AL181" s="150">
        <v>1.8693402777777779E-3</v>
      </c>
      <c r="AM181" s="150">
        <v>1.9534374999999999E-3</v>
      </c>
      <c r="AN181" s="150">
        <v>2.0353125000000002E-3</v>
      </c>
      <c r="AO181" s="150">
        <v>2.1165740740740741E-3</v>
      </c>
      <c r="AP181" s="150">
        <v>2.1979050925925924E-3</v>
      </c>
      <c r="AQ181" s="150">
        <v>2.2790046296296295E-3</v>
      </c>
      <c r="AR181" s="150">
        <v>2.3622106481481484E-3</v>
      </c>
      <c r="AS181" s="150">
        <v>2.444525462962963E-3</v>
      </c>
      <c r="AT181" s="150">
        <v>2.5272916666666668E-3</v>
      </c>
      <c r="AU181" s="150">
        <v>2.6113773148148146E-3</v>
      </c>
      <c r="AV181" s="150">
        <v>2.6962500000000003E-3</v>
      </c>
      <c r="AW181" s="153">
        <f t="shared" si="63"/>
        <v>61.814248184206456</v>
      </c>
      <c r="AX181" s="150">
        <f t="shared" si="64"/>
        <v>8.850694444444444E-5</v>
      </c>
      <c r="AY181" s="150">
        <f t="shared" si="64"/>
        <v>8.2071759259259299E-5</v>
      </c>
      <c r="AZ181" s="150">
        <f t="shared" si="65"/>
        <v>8.1562499999999984E-5</v>
      </c>
      <c r="BA181" s="150">
        <f t="shared" si="66"/>
        <v>8.1446759259259189E-5</v>
      </c>
      <c r="BB181" s="150">
        <f t="shared" si="67"/>
        <v>8.090277777777783E-5</v>
      </c>
      <c r="BC181" s="150">
        <f t="shared" si="68"/>
        <v>8.1122685185185161E-5</v>
      </c>
      <c r="BD181" s="150">
        <f t="shared" si="69"/>
        <v>8.1157407407407393E-5</v>
      </c>
      <c r="BE181" s="150">
        <f t="shared" si="70"/>
        <v>8.401620370370377E-5</v>
      </c>
      <c r="BF181" s="150">
        <f t="shared" si="71"/>
        <v>8.0509259259259227E-5</v>
      </c>
      <c r="BG181" s="150">
        <f t="shared" si="72"/>
        <v>8.067129629629635E-5</v>
      </c>
      <c r="BH181" s="150">
        <f t="shared" si="73"/>
        <v>8.1932870370370341E-5</v>
      </c>
      <c r="BI181" s="150">
        <f t="shared" si="74"/>
        <v>8.0104166666666692E-5</v>
      </c>
      <c r="BJ181" s="150">
        <f t="shared" si="75"/>
        <v>8.0358796296296255E-5</v>
      </c>
      <c r="BK181" s="150">
        <f t="shared" si="76"/>
        <v>8.0682870370370283E-5</v>
      </c>
      <c r="BL181" s="150">
        <f t="shared" si="77"/>
        <v>8.3240740740740497E-5</v>
      </c>
      <c r="BM181" s="150">
        <f t="shared" si="78"/>
        <v>8.1296296296296325E-5</v>
      </c>
      <c r="BN181" s="150">
        <f t="shared" si="79"/>
        <v>8.0787037037037199E-5</v>
      </c>
      <c r="BO181" s="150">
        <f t="shared" si="80"/>
        <v>8.1747685185185352E-5</v>
      </c>
      <c r="BP181" s="150">
        <f t="shared" si="81"/>
        <v>8.1249999999999942E-5</v>
      </c>
      <c r="BQ181" s="150">
        <f t="shared" si="82"/>
        <v>8.1261574074073875E-5</v>
      </c>
      <c r="BR181" s="150">
        <f t="shared" si="83"/>
        <v>8.2175925925926296E-5</v>
      </c>
      <c r="BS181" s="150">
        <f t="shared" si="84"/>
        <v>8.4097222222221952E-5</v>
      </c>
      <c r="BT181" s="150">
        <f t="shared" si="85"/>
        <v>8.187500000000035E-5</v>
      </c>
      <c r="BU181" s="150">
        <f t="shared" si="86"/>
        <v>8.1261574074073875E-5</v>
      </c>
      <c r="BV181" s="150">
        <f t="shared" si="87"/>
        <v>8.1331018518518341E-5</v>
      </c>
      <c r="BW181" s="150">
        <f t="shared" si="88"/>
        <v>8.1099537037037078E-5</v>
      </c>
      <c r="BX181" s="150">
        <f t="shared" si="89"/>
        <v>8.3206018518518915E-5</v>
      </c>
      <c r="BY181" s="150">
        <f t="shared" si="90"/>
        <v>8.2314814814814577E-5</v>
      </c>
      <c r="BZ181" s="150">
        <f t="shared" si="91"/>
        <v>8.2766203703703821E-5</v>
      </c>
      <c r="CA181" s="150">
        <f t="shared" si="92"/>
        <v>8.4085648148147802E-5</v>
      </c>
      <c r="CB181" s="150">
        <f t="shared" si="93"/>
        <v>8.4872685185185658E-5</v>
      </c>
    </row>
    <row r="182" spans="1:80">
      <c r="A182" s="50" t="s">
        <v>217</v>
      </c>
      <c r="B182" s="50">
        <v>2020</v>
      </c>
      <c r="C182" s="82">
        <v>43889</v>
      </c>
      <c r="D182" s="50" t="s">
        <v>20</v>
      </c>
      <c r="E182" s="50" t="s">
        <v>21</v>
      </c>
      <c r="F182" s="68" t="s">
        <v>21</v>
      </c>
      <c r="G182" s="68" t="s">
        <v>842</v>
      </c>
      <c r="H182" s="68" t="s">
        <v>843</v>
      </c>
      <c r="I182" s="68" t="s">
        <v>1303</v>
      </c>
      <c r="J182" s="68" t="s">
        <v>1675</v>
      </c>
      <c r="K182" s="68"/>
      <c r="L182" s="68"/>
      <c r="M182" s="68"/>
      <c r="N182" s="68"/>
      <c r="O182" s="50">
        <v>10</v>
      </c>
      <c r="P182" s="68" t="s">
        <v>198</v>
      </c>
      <c r="Q182" s="150">
        <v>1.4765046296296295E-4</v>
      </c>
      <c r="R182" s="150">
        <v>2.3534722222222221E-4</v>
      </c>
      <c r="S182" s="150">
        <v>3.1719907407407407E-4</v>
      </c>
      <c r="T182" s="150">
        <v>4.0008101851851858E-4</v>
      </c>
      <c r="U182" s="150">
        <v>4.8192129629629626E-4</v>
      </c>
      <c r="V182" s="150">
        <v>5.6503472222222231E-4</v>
      </c>
      <c r="W182" s="150">
        <v>6.4677083333333329E-4</v>
      </c>
      <c r="X182" s="150">
        <v>7.2989583333333337E-4</v>
      </c>
      <c r="Y182" s="150">
        <v>8.1085648148148141E-4</v>
      </c>
      <c r="Z182" s="150">
        <v>8.9328703703703705E-4</v>
      </c>
      <c r="AA182" s="150">
        <v>9.7391203703703713E-4</v>
      </c>
      <c r="AB182" s="150">
        <v>1.0564930555555555E-3</v>
      </c>
      <c r="AC182" s="150">
        <v>1.1374884259259259E-3</v>
      </c>
      <c r="AD182" s="150">
        <v>1.2195138888888889E-3</v>
      </c>
      <c r="AE182" s="150">
        <v>1.3003009259259259E-3</v>
      </c>
      <c r="AF182" s="150">
        <v>1.3808449074074072E-3</v>
      </c>
      <c r="AG182" s="150">
        <v>1.4627430555555555E-3</v>
      </c>
      <c r="AH182" s="150">
        <v>1.5438078703703705E-3</v>
      </c>
      <c r="AI182" s="150">
        <v>1.626388888888889E-3</v>
      </c>
      <c r="AJ182" s="150">
        <v>1.7077546296296294E-3</v>
      </c>
      <c r="AK182" s="150">
        <v>1.7908912037037036E-3</v>
      </c>
      <c r="AL182" s="150">
        <v>1.8732060185185186E-3</v>
      </c>
      <c r="AM182" s="150">
        <v>1.9566550925925927E-3</v>
      </c>
      <c r="AN182" s="150">
        <v>2.0385763888888888E-3</v>
      </c>
      <c r="AO182" s="150">
        <v>2.1201273148148147E-3</v>
      </c>
      <c r="AP182" s="150">
        <v>2.2031481481481481E-3</v>
      </c>
      <c r="AQ182" s="150">
        <v>2.2850925925925925E-3</v>
      </c>
      <c r="AR182" s="150">
        <v>2.3693171296296296E-3</v>
      </c>
      <c r="AS182" s="150">
        <v>2.4534722222222219E-3</v>
      </c>
      <c r="AT182" s="150">
        <v>2.5361805555555554E-3</v>
      </c>
      <c r="AU182" s="150">
        <v>2.6181134259259261E-3</v>
      </c>
      <c r="AV182" s="150">
        <v>2.7028125000000004E-3</v>
      </c>
      <c r="AW182" s="153">
        <f t="shared" si="63"/>
        <v>61.664161560103281</v>
      </c>
      <c r="AX182" s="150">
        <f t="shared" si="64"/>
        <v>8.769675925925926E-5</v>
      </c>
      <c r="AY182" s="150">
        <f t="shared" si="64"/>
        <v>8.1851851851851861E-5</v>
      </c>
      <c r="AZ182" s="150">
        <f t="shared" si="65"/>
        <v>8.2881944444444507E-5</v>
      </c>
      <c r="BA182" s="150">
        <f t="shared" si="66"/>
        <v>8.1840277777777684E-5</v>
      </c>
      <c r="BB182" s="150">
        <f t="shared" si="67"/>
        <v>8.3113425925926041E-5</v>
      </c>
      <c r="BC182" s="150">
        <f t="shared" si="68"/>
        <v>8.1736111111110985E-5</v>
      </c>
      <c r="BD182" s="150">
        <f t="shared" si="69"/>
        <v>8.3125000000000083E-5</v>
      </c>
      <c r="BE182" s="150">
        <f t="shared" si="70"/>
        <v>8.0960648148148038E-5</v>
      </c>
      <c r="BF182" s="150">
        <f t="shared" si="71"/>
        <v>8.2430555555555642E-5</v>
      </c>
      <c r="BG182" s="150">
        <f t="shared" si="72"/>
        <v>8.0625000000000076E-5</v>
      </c>
      <c r="BH182" s="150">
        <f t="shared" si="73"/>
        <v>8.2581018518518398E-5</v>
      </c>
      <c r="BI182" s="150">
        <f t="shared" si="74"/>
        <v>8.0995370370370379E-5</v>
      </c>
      <c r="BJ182" s="150">
        <f t="shared" si="75"/>
        <v>8.2025462962962998E-5</v>
      </c>
      <c r="BK182" s="150">
        <f t="shared" si="76"/>
        <v>8.0787037037036982E-5</v>
      </c>
      <c r="BL182" s="150">
        <f t="shared" si="77"/>
        <v>8.0543981481481352E-5</v>
      </c>
      <c r="BM182" s="150">
        <f t="shared" si="78"/>
        <v>8.1898148148148216E-5</v>
      </c>
      <c r="BN182" s="150">
        <f t="shared" si="79"/>
        <v>8.1064814814815062E-5</v>
      </c>
      <c r="BO182" s="150">
        <f t="shared" si="80"/>
        <v>8.2581018518518507E-5</v>
      </c>
      <c r="BP182" s="150">
        <f t="shared" si="81"/>
        <v>8.1365740740740357E-5</v>
      </c>
      <c r="BQ182" s="150">
        <f t="shared" si="82"/>
        <v>8.3136574074074232E-5</v>
      </c>
      <c r="BR182" s="150">
        <f t="shared" si="83"/>
        <v>8.2314814814815011E-5</v>
      </c>
      <c r="BS182" s="150">
        <f t="shared" si="84"/>
        <v>8.3449074074074111E-5</v>
      </c>
      <c r="BT182" s="150">
        <f t="shared" si="85"/>
        <v>8.1921296296296083E-5</v>
      </c>
      <c r="BU182" s="150">
        <f t="shared" si="86"/>
        <v>8.1550925925925888E-5</v>
      </c>
      <c r="BV182" s="150">
        <f t="shared" si="87"/>
        <v>8.3020833333333384E-5</v>
      </c>
      <c r="BW182" s="150">
        <f t="shared" si="88"/>
        <v>8.1944444444444382E-5</v>
      </c>
      <c r="BX182" s="150">
        <f t="shared" si="89"/>
        <v>8.4224537037037167E-5</v>
      </c>
      <c r="BY182" s="150">
        <f t="shared" si="90"/>
        <v>8.4155092592592268E-5</v>
      </c>
      <c r="BZ182" s="150">
        <f t="shared" si="91"/>
        <v>8.2708333333333505E-5</v>
      </c>
      <c r="CA182" s="150">
        <f t="shared" si="92"/>
        <v>8.1932870370370666E-5</v>
      </c>
      <c r="CB182" s="150">
        <f t="shared" si="93"/>
        <v>8.4699074074074277E-5</v>
      </c>
    </row>
    <row r="183" spans="1:80">
      <c r="A183" s="50" t="s">
        <v>217</v>
      </c>
      <c r="B183" s="50">
        <v>2020</v>
      </c>
      <c r="C183" s="82">
        <v>43889</v>
      </c>
      <c r="D183" s="50" t="s">
        <v>20</v>
      </c>
      <c r="E183" s="50" t="s">
        <v>21</v>
      </c>
      <c r="F183" s="68" t="s">
        <v>21</v>
      </c>
      <c r="G183" s="68" t="s">
        <v>814</v>
      </c>
      <c r="H183" s="68" t="s">
        <v>696</v>
      </c>
      <c r="I183" s="68" t="s">
        <v>1676</v>
      </c>
      <c r="J183" s="68" t="s">
        <v>1638</v>
      </c>
      <c r="K183" s="68"/>
      <c r="L183" s="68"/>
      <c r="M183" s="68"/>
      <c r="N183" s="68"/>
      <c r="O183" s="50">
        <v>11</v>
      </c>
      <c r="P183" s="68" t="s">
        <v>33</v>
      </c>
      <c r="Q183" s="150">
        <v>1.5596064814814815E-4</v>
      </c>
      <c r="R183" s="150">
        <v>2.4291666666666667E-4</v>
      </c>
      <c r="S183" s="150">
        <v>3.2381944444444445E-4</v>
      </c>
      <c r="T183" s="150">
        <v>4.0314814814814814E-4</v>
      </c>
      <c r="U183" s="150">
        <v>4.8422453703703708E-4</v>
      </c>
      <c r="V183" s="150">
        <v>5.6493055555555561E-4</v>
      </c>
      <c r="W183" s="150">
        <v>6.4633101851851863E-4</v>
      </c>
      <c r="X183" s="150">
        <v>7.2967592592592583E-4</v>
      </c>
      <c r="Y183" s="150">
        <v>8.1119212962962959E-4</v>
      </c>
      <c r="Z183" s="150">
        <v>8.9273148148148144E-4</v>
      </c>
      <c r="AA183" s="150">
        <v>9.7413194444444446E-4</v>
      </c>
      <c r="AB183" s="150">
        <v>1.0571180555555557E-3</v>
      </c>
      <c r="AC183" s="150">
        <v>1.139050925925926E-3</v>
      </c>
      <c r="AD183" s="150">
        <v>1.2206597222222224E-3</v>
      </c>
      <c r="AE183" s="150">
        <v>1.3020370370370371E-3</v>
      </c>
      <c r="AF183" s="150">
        <v>1.3839814814814815E-3</v>
      </c>
      <c r="AG183" s="150">
        <v>1.4657291666666666E-3</v>
      </c>
      <c r="AH183" s="150">
        <v>1.5492592592592591E-3</v>
      </c>
      <c r="AI183" s="150">
        <v>1.6315393518518517E-3</v>
      </c>
      <c r="AJ183" s="150">
        <v>1.7141666666666666E-3</v>
      </c>
      <c r="AK183" s="150">
        <v>1.7990740740740738E-3</v>
      </c>
      <c r="AL183" s="150">
        <v>1.8810648148148148E-3</v>
      </c>
      <c r="AM183" s="150">
        <v>1.9627314814814815E-3</v>
      </c>
      <c r="AN183" s="150">
        <v>2.0447222222222221E-3</v>
      </c>
      <c r="AO183" s="150">
        <v>2.1292361111111113E-3</v>
      </c>
      <c r="AP183" s="150">
        <v>2.211238425925926E-3</v>
      </c>
      <c r="AQ183" s="150">
        <v>2.2939351851851849E-3</v>
      </c>
      <c r="AR183" s="150">
        <v>2.3769560185185187E-3</v>
      </c>
      <c r="AS183" s="150">
        <v>2.4603009259259261E-3</v>
      </c>
      <c r="AT183" s="150">
        <v>2.5455671296296298E-3</v>
      </c>
      <c r="AU183" s="150">
        <v>2.6292245370370371E-3</v>
      </c>
      <c r="AV183" s="150">
        <v>2.7137615740740737E-3</v>
      </c>
      <c r="AW183" s="153">
        <f t="shared" si="63"/>
        <v>61.415368342936603</v>
      </c>
      <c r="AX183" s="150">
        <f t="shared" si="64"/>
        <v>8.6956018518518518E-5</v>
      </c>
      <c r="AY183" s="150">
        <f t="shared" si="64"/>
        <v>8.0902777777777776E-5</v>
      </c>
      <c r="AZ183" s="150">
        <f t="shared" si="65"/>
        <v>7.932870370370369E-5</v>
      </c>
      <c r="BA183" s="150">
        <f t="shared" si="66"/>
        <v>8.107638888888894E-5</v>
      </c>
      <c r="BB183" s="150">
        <f t="shared" si="67"/>
        <v>8.0706018518518529E-5</v>
      </c>
      <c r="BC183" s="150">
        <f t="shared" si="68"/>
        <v>8.1400462962963023E-5</v>
      </c>
      <c r="BD183" s="150">
        <f t="shared" si="69"/>
        <v>8.3344907407407196E-5</v>
      </c>
      <c r="BE183" s="150">
        <f t="shared" si="70"/>
        <v>8.1516203703703763E-5</v>
      </c>
      <c r="BF183" s="150">
        <f t="shared" si="71"/>
        <v>8.1539351851851846E-5</v>
      </c>
      <c r="BG183" s="150">
        <f t="shared" si="72"/>
        <v>8.1400462962963023E-5</v>
      </c>
      <c r="BH183" s="150">
        <f t="shared" si="73"/>
        <v>8.298611111111126E-5</v>
      </c>
      <c r="BI183" s="150">
        <f t="shared" si="74"/>
        <v>8.1932870370370232E-5</v>
      </c>
      <c r="BJ183" s="150">
        <f t="shared" si="75"/>
        <v>8.160879629629642E-5</v>
      </c>
      <c r="BK183" s="150">
        <f t="shared" si="76"/>
        <v>8.1377314814814724E-5</v>
      </c>
      <c r="BL183" s="150">
        <f t="shared" si="77"/>
        <v>8.1944444444444382E-5</v>
      </c>
      <c r="BM183" s="150">
        <f t="shared" si="78"/>
        <v>8.1747685185185135E-5</v>
      </c>
      <c r="BN183" s="150">
        <f t="shared" si="79"/>
        <v>8.353009259259251E-5</v>
      </c>
      <c r="BO183" s="150">
        <f t="shared" si="80"/>
        <v>8.2280092592592561E-5</v>
      </c>
      <c r="BP183" s="150">
        <f t="shared" si="81"/>
        <v>8.2627314814814889E-5</v>
      </c>
      <c r="BQ183" s="150">
        <f t="shared" si="82"/>
        <v>8.4907407407407241E-5</v>
      </c>
      <c r="BR183" s="150">
        <f t="shared" si="83"/>
        <v>8.1990740740740982E-5</v>
      </c>
      <c r="BS183" s="150">
        <f t="shared" si="84"/>
        <v>8.1666666666666736E-5</v>
      </c>
      <c r="BT183" s="150">
        <f t="shared" si="85"/>
        <v>8.1990740740740548E-5</v>
      </c>
      <c r="BU183" s="150">
        <f t="shared" si="86"/>
        <v>8.451388888888918E-5</v>
      </c>
      <c r="BV183" s="150">
        <f t="shared" si="87"/>
        <v>8.2002314814814698E-5</v>
      </c>
      <c r="BW183" s="150">
        <f t="shared" si="88"/>
        <v>8.2696759259258922E-5</v>
      </c>
      <c r="BX183" s="150">
        <f t="shared" si="89"/>
        <v>8.3020833333333818E-5</v>
      </c>
      <c r="BY183" s="150">
        <f t="shared" si="90"/>
        <v>8.3344907407407413E-5</v>
      </c>
      <c r="BZ183" s="150">
        <f t="shared" si="91"/>
        <v>8.5266203703703719E-5</v>
      </c>
      <c r="CA183" s="150">
        <f t="shared" si="92"/>
        <v>8.3657407407407292E-5</v>
      </c>
      <c r="CB183" s="150">
        <f t="shared" si="93"/>
        <v>8.4537037037036612E-5</v>
      </c>
    </row>
    <row r="184" spans="1:80">
      <c r="A184" s="50" t="s">
        <v>217</v>
      </c>
      <c r="B184" s="50">
        <v>2020</v>
      </c>
      <c r="C184" s="82">
        <v>43889</v>
      </c>
      <c r="D184" s="50" t="s">
        <v>20</v>
      </c>
      <c r="E184" s="50" t="s">
        <v>21</v>
      </c>
      <c r="F184" s="68" t="s">
        <v>21</v>
      </c>
      <c r="G184" s="68" t="s">
        <v>1653</v>
      </c>
      <c r="H184" s="68" t="s">
        <v>1307</v>
      </c>
      <c r="I184" s="68" t="s">
        <v>811</v>
      </c>
      <c r="J184" s="68" t="s">
        <v>1677</v>
      </c>
      <c r="K184" s="68"/>
      <c r="L184" s="68"/>
      <c r="M184" s="68"/>
      <c r="N184" s="68"/>
      <c r="O184" s="50">
        <v>12</v>
      </c>
      <c r="P184" s="68" t="s">
        <v>188</v>
      </c>
      <c r="Q184" s="150">
        <v>1.5658564814814815E-4</v>
      </c>
      <c r="R184" s="150">
        <v>2.4668981481481482E-4</v>
      </c>
      <c r="S184" s="150">
        <v>3.3422453703703701E-4</v>
      </c>
      <c r="T184" s="150">
        <v>4.1915509259259266E-4</v>
      </c>
      <c r="U184" s="150">
        <v>5.0460648148148153E-4</v>
      </c>
      <c r="V184" s="150">
        <v>5.8753472222222226E-4</v>
      </c>
      <c r="W184" s="150">
        <v>6.7238425925925929E-4</v>
      </c>
      <c r="X184" s="150">
        <v>7.5664351851851847E-4</v>
      </c>
      <c r="Y184" s="150">
        <v>8.4129629629629626E-4</v>
      </c>
      <c r="Z184" s="150">
        <v>9.2385416666666668E-4</v>
      </c>
      <c r="AA184" s="150">
        <v>1.0084027777777778E-3</v>
      </c>
      <c r="AB184" s="150">
        <v>1.0921527777777778E-3</v>
      </c>
      <c r="AC184" s="150">
        <v>1.1776041666666666E-3</v>
      </c>
      <c r="AD184" s="150">
        <v>1.2603587962962963E-3</v>
      </c>
      <c r="AE184" s="150">
        <v>1.3435763888888889E-3</v>
      </c>
      <c r="AF184" s="150">
        <v>1.428935185185185E-3</v>
      </c>
      <c r="AG184" s="150">
        <v>1.5137500000000001E-3</v>
      </c>
      <c r="AH184" s="150">
        <v>1.5981828703703705E-3</v>
      </c>
      <c r="AI184" s="150">
        <v>1.6827546296296297E-3</v>
      </c>
      <c r="AJ184" s="150">
        <v>1.7649074074074075E-3</v>
      </c>
      <c r="AK184" s="150">
        <v>1.8473495370370371E-3</v>
      </c>
      <c r="AL184" s="150">
        <v>1.9300000000000001E-3</v>
      </c>
      <c r="AM184" s="150">
        <v>2.0150925925925926E-3</v>
      </c>
      <c r="AN184" s="150">
        <v>2.1015277777777781E-3</v>
      </c>
      <c r="AO184" s="150">
        <v>2.1898263888888892E-3</v>
      </c>
      <c r="AP184" s="150">
        <v>2.2744907407407406E-3</v>
      </c>
      <c r="AQ184" s="150">
        <v>2.3612037037037035E-3</v>
      </c>
      <c r="AR184" s="150">
        <v>2.4491666666666668E-3</v>
      </c>
      <c r="AS184" s="150">
        <v>2.5335069444444446E-3</v>
      </c>
      <c r="AT184" s="150">
        <v>2.618680555555556E-3</v>
      </c>
      <c r="AU184" s="150">
        <v>2.7035185185185187E-3</v>
      </c>
      <c r="AV184" s="150">
        <v>2.7888310185185186E-3</v>
      </c>
      <c r="AW184" s="153">
        <f t="shared" si="63"/>
        <v>59.762196260712578</v>
      </c>
      <c r="AX184" s="150">
        <f t="shared" si="64"/>
        <v>9.0104166666666664E-5</v>
      </c>
      <c r="AY184" s="150">
        <f t="shared" si="64"/>
        <v>8.7534722222222191E-5</v>
      </c>
      <c r="AZ184" s="150">
        <f t="shared" si="65"/>
        <v>8.4930555555555649E-5</v>
      </c>
      <c r="BA184" s="150">
        <f t="shared" si="66"/>
        <v>8.5451388888888871E-5</v>
      </c>
      <c r="BB184" s="150">
        <f t="shared" si="67"/>
        <v>8.2928240740740727E-5</v>
      </c>
      <c r="BC184" s="150">
        <f t="shared" si="68"/>
        <v>8.4849537037037033E-5</v>
      </c>
      <c r="BD184" s="150">
        <f t="shared" si="69"/>
        <v>8.4259259259259183E-5</v>
      </c>
      <c r="BE184" s="150">
        <f t="shared" si="70"/>
        <v>8.4652777777777786E-5</v>
      </c>
      <c r="BF184" s="150">
        <f t="shared" si="71"/>
        <v>8.2557870370370424E-5</v>
      </c>
      <c r="BG184" s="150">
        <f t="shared" si="72"/>
        <v>8.4548611111111087E-5</v>
      </c>
      <c r="BH184" s="150">
        <f t="shared" si="73"/>
        <v>8.3750000000000057E-5</v>
      </c>
      <c r="BI184" s="150">
        <f t="shared" si="74"/>
        <v>8.5451388888888816E-5</v>
      </c>
      <c r="BJ184" s="150">
        <f t="shared" si="75"/>
        <v>8.2754629629629671E-5</v>
      </c>
      <c r="BK184" s="150">
        <f t="shared" si="76"/>
        <v>8.3217592592592631E-5</v>
      </c>
      <c r="BL184" s="150">
        <f t="shared" si="77"/>
        <v>8.5358796296296051E-5</v>
      </c>
      <c r="BM184" s="150">
        <f t="shared" si="78"/>
        <v>8.4814814814815126E-5</v>
      </c>
      <c r="BN184" s="150">
        <f t="shared" si="79"/>
        <v>8.4432870370370347E-5</v>
      </c>
      <c r="BO184" s="150">
        <f t="shared" si="80"/>
        <v>8.4571759259259279E-5</v>
      </c>
      <c r="BP184" s="150">
        <f t="shared" si="81"/>
        <v>8.2152777777777779E-5</v>
      </c>
      <c r="BQ184" s="150">
        <f t="shared" si="82"/>
        <v>8.2442129629629575E-5</v>
      </c>
      <c r="BR184" s="150">
        <f t="shared" si="83"/>
        <v>8.2650462962962972E-5</v>
      </c>
      <c r="BS184" s="150">
        <f t="shared" si="84"/>
        <v>8.5092592592592555E-5</v>
      </c>
      <c r="BT184" s="150">
        <f t="shared" si="85"/>
        <v>8.6435185185185486E-5</v>
      </c>
      <c r="BU184" s="150">
        <f t="shared" si="86"/>
        <v>8.8298611111111043E-5</v>
      </c>
      <c r="BV184" s="150">
        <f t="shared" si="87"/>
        <v>8.4664351851851394E-5</v>
      </c>
      <c r="BW184" s="150">
        <f t="shared" si="88"/>
        <v>8.6712962962962915E-5</v>
      </c>
      <c r="BX184" s="150">
        <f t="shared" si="89"/>
        <v>8.7962962962963298E-5</v>
      </c>
      <c r="BY184" s="150">
        <f t="shared" si="90"/>
        <v>8.4340277777777799E-5</v>
      </c>
      <c r="BZ184" s="150">
        <f t="shared" si="91"/>
        <v>8.5173611111111387E-5</v>
      </c>
      <c r="CA184" s="150">
        <f t="shared" si="92"/>
        <v>8.4837962962962775E-5</v>
      </c>
      <c r="CB184" s="150">
        <f t="shared" si="93"/>
        <v>8.5312499999999885E-5</v>
      </c>
    </row>
    <row r="185" spans="1:80">
      <c r="A185" s="50" t="s">
        <v>217</v>
      </c>
      <c r="B185" s="50">
        <v>2020</v>
      </c>
      <c r="C185" s="82">
        <v>43889</v>
      </c>
      <c r="D185" s="50" t="s">
        <v>20</v>
      </c>
      <c r="E185" s="50" t="s">
        <v>21</v>
      </c>
      <c r="F185" s="68" t="s">
        <v>21</v>
      </c>
      <c r="G185" s="68" t="s">
        <v>856</v>
      </c>
      <c r="H185" s="68" t="s">
        <v>858</v>
      </c>
      <c r="I185" s="68" t="s">
        <v>857</v>
      </c>
      <c r="J185" s="68" t="s">
        <v>860</v>
      </c>
      <c r="K185" s="68"/>
      <c r="L185" s="68"/>
      <c r="M185" s="68"/>
      <c r="N185" s="68"/>
      <c r="O185" s="50">
        <v>13</v>
      </c>
      <c r="P185" s="68" t="s">
        <v>207</v>
      </c>
      <c r="Q185" s="150">
        <v>1.5641203703703702E-4</v>
      </c>
      <c r="R185" s="150">
        <v>2.4763888888888888E-4</v>
      </c>
      <c r="S185" s="150">
        <v>3.3534722222222218E-4</v>
      </c>
      <c r="T185" s="150">
        <v>4.1900462962962958E-4</v>
      </c>
      <c r="U185" s="150">
        <v>5.0355324074074072E-4</v>
      </c>
      <c r="V185" s="150">
        <v>5.8763888888888885E-4</v>
      </c>
      <c r="W185" s="150">
        <v>6.723611111111111E-4</v>
      </c>
      <c r="X185" s="150">
        <v>7.5623842592592594E-4</v>
      </c>
      <c r="Y185" s="150">
        <v>8.4151620370370381E-4</v>
      </c>
      <c r="Z185" s="150">
        <v>9.2615740740740755E-4</v>
      </c>
      <c r="AA185" s="150">
        <v>1.0131134259259258E-3</v>
      </c>
      <c r="AB185" s="150">
        <v>1.0981597222222224E-3</v>
      </c>
      <c r="AC185" s="150">
        <v>1.1847800925925925E-3</v>
      </c>
      <c r="AD185" s="150">
        <v>1.2694328703703706E-3</v>
      </c>
      <c r="AE185" s="150">
        <v>1.3540856481481483E-3</v>
      </c>
      <c r="AF185" s="150">
        <v>1.4397685185185184E-3</v>
      </c>
      <c r="AG185" s="150">
        <v>1.5235532407407405E-3</v>
      </c>
      <c r="AH185" s="150">
        <v>1.6077546296296298E-3</v>
      </c>
      <c r="AI185" s="150">
        <v>1.6944328703703702E-3</v>
      </c>
      <c r="AJ185" s="150">
        <v>1.7837268518518517E-3</v>
      </c>
      <c r="AK185" s="150">
        <v>1.8698611111111112E-3</v>
      </c>
      <c r="AL185" s="150">
        <v>1.9577430555555555E-3</v>
      </c>
      <c r="AM185" s="150">
        <v>2.043460648148148E-3</v>
      </c>
      <c r="AN185" s="150">
        <v>2.1307638888888886E-3</v>
      </c>
      <c r="AO185" s="150">
        <v>2.2160879629629631E-3</v>
      </c>
      <c r="AP185" s="150">
        <v>2.3021180555555555E-3</v>
      </c>
      <c r="AQ185" s="150">
        <v>2.3911805555555557E-3</v>
      </c>
      <c r="AR185" s="150">
        <v>2.4782060185185185E-3</v>
      </c>
      <c r="AS185" s="150">
        <v>2.5667939814814815E-3</v>
      </c>
      <c r="AT185" s="150">
        <v>2.6551736111111112E-3</v>
      </c>
      <c r="AU185" s="150">
        <v>2.743310185185185E-3</v>
      </c>
      <c r="AV185" s="150">
        <v>2.8325810185185186E-3</v>
      </c>
      <c r="AW185" s="153">
        <f t="shared" si="63"/>
        <v>58.839152552761149</v>
      </c>
      <c r="AX185" s="150">
        <f t="shared" si="64"/>
        <v>9.1226851851851858E-5</v>
      </c>
      <c r="AY185" s="150">
        <f t="shared" si="64"/>
        <v>8.7708333333333301E-5</v>
      </c>
      <c r="AZ185" s="150">
        <f t="shared" si="65"/>
        <v>8.36574074074074E-5</v>
      </c>
      <c r="BA185" s="150">
        <f t="shared" si="66"/>
        <v>8.4548611111111142E-5</v>
      </c>
      <c r="BB185" s="150">
        <f t="shared" si="67"/>
        <v>8.4085648148148127E-5</v>
      </c>
      <c r="BC185" s="150">
        <f t="shared" si="68"/>
        <v>8.4722222222222252E-5</v>
      </c>
      <c r="BD185" s="150">
        <f t="shared" si="69"/>
        <v>8.3877314814814839E-5</v>
      </c>
      <c r="BE185" s="150">
        <f t="shared" si="70"/>
        <v>8.5277777777777869E-5</v>
      </c>
      <c r="BF185" s="150">
        <f t="shared" si="71"/>
        <v>8.4641203703703745E-5</v>
      </c>
      <c r="BG185" s="150">
        <f t="shared" si="72"/>
        <v>8.695601851851822E-5</v>
      </c>
      <c r="BH185" s="150">
        <f t="shared" si="73"/>
        <v>8.5046296296296606E-5</v>
      </c>
      <c r="BI185" s="150">
        <f t="shared" si="74"/>
        <v>8.662037037037015E-5</v>
      </c>
      <c r="BJ185" s="150">
        <f t="shared" si="75"/>
        <v>8.4652777777778111E-5</v>
      </c>
      <c r="BK185" s="150">
        <f t="shared" si="76"/>
        <v>8.4652777777777678E-5</v>
      </c>
      <c r="BL185" s="150">
        <f t="shared" si="77"/>
        <v>8.568287037037008E-5</v>
      </c>
      <c r="BM185" s="150">
        <f t="shared" si="78"/>
        <v>8.3784722222222073E-5</v>
      </c>
      <c r="BN185" s="150">
        <f t="shared" si="79"/>
        <v>8.4201388888889301E-5</v>
      </c>
      <c r="BO185" s="150">
        <f t="shared" si="80"/>
        <v>8.6678240740740466E-5</v>
      </c>
      <c r="BP185" s="150">
        <f t="shared" si="81"/>
        <v>8.9293981481481429E-5</v>
      </c>
      <c r="BQ185" s="150">
        <f t="shared" si="82"/>
        <v>8.613425925925954E-5</v>
      </c>
      <c r="BR185" s="150">
        <f t="shared" si="83"/>
        <v>8.7881944444444249E-5</v>
      </c>
      <c r="BS185" s="150">
        <f t="shared" si="84"/>
        <v>8.5717592592592529E-5</v>
      </c>
      <c r="BT185" s="150">
        <f t="shared" si="85"/>
        <v>8.7303240740740657E-5</v>
      </c>
      <c r="BU185" s="150">
        <f t="shared" si="86"/>
        <v>8.5324074074074469E-5</v>
      </c>
      <c r="BV185" s="150">
        <f t="shared" si="87"/>
        <v>8.6030092592592408E-5</v>
      </c>
      <c r="BW185" s="150">
        <f t="shared" si="88"/>
        <v>8.9062500000000166E-5</v>
      </c>
      <c r="BX185" s="150">
        <f t="shared" si="89"/>
        <v>8.7025462962962794E-5</v>
      </c>
      <c r="BY185" s="150">
        <f t="shared" si="90"/>
        <v>8.8587962962963056E-5</v>
      </c>
      <c r="BZ185" s="150">
        <f t="shared" si="91"/>
        <v>8.8379629629629659E-5</v>
      </c>
      <c r="CA185" s="150">
        <f t="shared" si="92"/>
        <v>8.8136574074073812E-5</v>
      </c>
      <c r="CB185" s="150">
        <f t="shared" si="93"/>
        <v>8.9270833333333563E-5</v>
      </c>
    </row>
    <row r="186" spans="1:80">
      <c r="A186" s="15" t="s">
        <v>217</v>
      </c>
      <c r="B186" s="15">
        <v>2020</v>
      </c>
      <c r="C186" s="22">
        <v>43889</v>
      </c>
      <c r="D186" s="15" t="s">
        <v>20</v>
      </c>
      <c r="E186" s="126" t="s">
        <v>91</v>
      </c>
      <c r="F186" s="126">
        <v>1</v>
      </c>
      <c r="G186" s="71" t="s">
        <v>1672</v>
      </c>
      <c r="H186" s="71" t="s">
        <v>586</v>
      </c>
      <c r="I186" s="71" t="s">
        <v>780</v>
      </c>
      <c r="J186" s="71" t="s">
        <v>587</v>
      </c>
      <c r="K186" s="71"/>
      <c r="L186" s="71"/>
      <c r="M186" s="71"/>
      <c r="N186" s="71"/>
      <c r="O186" s="126">
        <v>1</v>
      </c>
      <c r="P186" s="71" t="s">
        <v>113</v>
      </c>
      <c r="Q186" s="150">
        <v>1.5537037037037036E-4</v>
      </c>
      <c r="R186" s="150">
        <v>2.4224537037037034E-4</v>
      </c>
      <c r="S186" s="150">
        <v>3.2346064814814813E-4</v>
      </c>
      <c r="T186" s="150">
        <v>4.0358796296296296E-4</v>
      </c>
      <c r="U186" s="150">
        <v>4.8361111111111109E-4</v>
      </c>
      <c r="V186" s="150">
        <v>5.6450231481481488E-4</v>
      </c>
      <c r="W186" s="150">
        <v>6.4325231481481481E-4</v>
      </c>
      <c r="X186" s="150">
        <v>7.2263888888888887E-4</v>
      </c>
      <c r="Y186" s="150">
        <v>8.0230324074074091E-4</v>
      </c>
      <c r="Z186" s="150">
        <v>8.8211805555555537E-4</v>
      </c>
      <c r="AA186" s="150">
        <v>9.6116898148148157E-4</v>
      </c>
      <c r="AB186" s="150">
        <v>1.0405671296296298E-3</v>
      </c>
      <c r="AC186" s="150">
        <v>1.1205902777777779E-3</v>
      </c>
      <c r="AD186" s="150">
        <v>1.2036226851851854E-3</v>
      </c>
      <c r="AE186" s="150">
        <v>1.2827662037037037E-3</v>
      </c>
      <c r="AF186" s="150">
        <v>1.3622453703703704E-3</v>
      </c>
      <c r="AG186" s="150">
        <v>1.4416203703703702E-3</v>
      </c>
      <c r="AH186" s="150">
        <v>1.5225231481481481E-3</v>
      </c>
      <c r="AI186" s="150">
        <v>1.6016203703703704E-3</v>
      </c>
      <c r="AJ186" s="150">
        <v>1.6806481481481481E-3</v>
      </c>
      <c r="AK186" s="150">
        <v>1.7589120370370371E-3</v>
      </c>
      <c r="AL186" s="150">
        <v>1.840011574074074E-3</v>
      </c>
      <c r="AM186" s="150">
        <v>1.9215625000000003E-3</v>
      </c>
      <c r="AN186" s="150">
        <v>2.0054398148148149E-3</v>
      </c>
      <c r="AO186" s="150">
        <v>2.087615740740741E-3</v>
      </c>
      <c r="AP186" s="150">
        <v>2.170138888888889E-3</v>
      </c>
      <c r="AQ186" s="150">
        <v>2.256423611111111E-3</v>
      </c>
      <c r="AR186" s="150">
        <v>2.3431712962962963E-3</v>
      </c>
      <c r="AS186" s="150">
        <v>2.4315162037037035E-3</v>
      </c>
      <c r="AT186" s="150">
        <v>2.5218518518518519E-3</v>
      </c>
      <c r="AU186" s="150">
        <v>2.6119791666666665E-3</v>
      </c>
      <c r="AV186" s="150">
        <v>2.7034374999999997E-3</v>
      </c>
      <c r="AW186" s="153">
        <f t="shared" si="63"/>
        <v>61.649905598582059</v>
      </c>
      <c r="AX186" s="150">
        <f t="shared" si="64"/>
        <v>8.6874999999999984E-5</v>
      </c>
      <c r="AY186" s="150">
        <f t="shared" si="64"/>
        <v>8.1215277777777791E-5</v>
      </c>
      <c r="AZ186" s="150">
        <f t="shared" si="65"/>
        <v>8.0127314814814829E-5</v>
      </c>
      <c r="BA186" s="150">
        <f t="shared" si="66"/>
        <v>8.002314814814813E-5</v>
      </c>
      <c r="BB186" s="150">
        <f t="shared" si="67"/>
        <v>8.0891203703703789E-5</v>
      </c>
      <c r="BC186" s="150">
        <f t="shared" si="68"/>
        <v>7.8749999999999936E-5</v>
      </c>
      <c r="BD186" s="150">
        <f t="shared" si="69"/>
        <v>7.938657407407406E-5</v>
      </c>
      <c r="BE186" s="150">
        <f t="shared" si="70"/>
        <v>7.9664351851852031E-5</v>
      </c>
      <c r="BF186" s="150">
        <f t="shared" si="71"/>
        <v>7.9814814814814462E-5</v>
      </c>
      <c r="BG186" s="150">
        <f t="shared" si="72"/>
        <v>7.9050925925926207E-5</v>
      </c>
      <c r="BH186" s="150">
        <f t="shared" si="73"/>
        <v>7.939814814814821E-5</v>
      </c>
      <c r="BI186" s="150">
        <f t="shared" si="74"/>
        <v>8.0023148148148076E-5</v>
      </c>
      <c r="BJ186" s="150">
        <f t="shared" si="75"/>
        <v>8.3032407407407534E-5</v>
      </c>
      <c r="BK186" s="150">
        <f t="shared" si="76"/>
        <v>7.9143518518518322E-5</v>
      </c>
      <c r="BL186" s="150">
        <f t="shared" si="77"/>
        <v>7.9479166666666717E-5</v>
      </c>
      <c r="BM186" s="150">
        <f t="shared" si="78"/>
        <v>7.9374999999999802E-5</v>
      </c>
      <c r="BN186" s="150">
        <f t="shared" si="79"/>
        <v>8.090277777777783E-5</v>
      </c>
      <c r="BO186" s="150">
        <f t="shared" si="80"/>
        <v>7.9097222222222372E-5</v>
      </c>
      <c r="BP186" s="150">
        <f t="shared" si="81"/>
        <v>7.902777777777769E-5</v>
      </c>
      <c r="BQ186" s="150">
        <f t="shared" si="82"/>
        <v>7.8263888888889001E-5</v>
      </c>
      <c r="BR186" s="150">
        <f t="shared" si="83"/>
        <v>8.1099537037036861E-5</v>
      </c>
      <c r="BS186" s="150">
        <f t="shared" si="84"/>
        <v>8.1550925925926322E-5</v>
      </c>
      <c r="BT186" s="150">
        <f t="shared" si="85"/>
        <v>8.3877314814814622E-5</v>
      </c>
      <c r="BU186" s="150">
        <f t="shared" si="86"/>
        <v>8.2175925925926079E-5</v>
      </c>
      <c r="BV186" s="150">
        <f t="shared" si="87"/>
        <v>8.2523148148147974E-5</v>
      </c>
      <c r="BW186" s="150">
        <f t="shared" si="88"/>
        <v>8.6284722222221971E-5</v>
      </c>
      <c r="BX186" s="150">
        <f t="shared" si="89"/>
        <v>8.6747685185185365E-5</v>
      </c>
      <c r="BY186" s="150">
        <f t="shared" si="90"/>
        <v>8.8344907407407209E-5</v>
      </c>
      <c r="BZ186" s="150">
        <f t="shared" si="91"/>
        <v>9.0335648148148415E-5</v>
      </c>
      <c r="CA186" s="150">
        <f t="shared" si="92"/>
        <v>9.0127314814814584E-5</v>
      </c>
      <c r="CB186" s="150">
        <f t="shared" si="93"/>
        <v>9.1458333333333149E-5</v>
      </c>
    </row>
    <row r="187" spans="1:80">
      <c r="A187" s="15" t="s">
        <v>217</v>
      </c>
      <c r="B187" s="15">
        <v>2020</v>
      </c>
      <c r="C187" s="22">
        <v>43889</v>
      </c>
      <c r="D187" s="15" t="s">
        <v>20</v>
      </c>
      <c r="E187" s="126" t="s">
        <v>91</v>
      </c>
      <c r="F187" s="126">
        <v>1</v>
      </c>
      <c r="G187" s="71" t="s">
        <v>1311</v>
      </c>
      <c r="H187" s="71" t="s">
        <v>598</v>
      </c>
      <c r="I187" s="71" t="s">
        <v>513</v>
      </c>
      <c r="J187" s="71" t="s">
        <v>732</v>
      </c>
      <c r="K187" s="71"/>
      <c r="L187" s="71"/>
      <c r="M187" s="71"/>
      <c r="N187" s="71"/>
      <c r="O187" s="126">
        <v>2</v>
      </c>
      <c r="P187" s="71" t="s">
        <v>29</v>
      </c>
      <c r="Q187" s="150">
        <v>1.5074074074074073E-4</v>
      </c>
      <c r="R187" s="150">
        <v>2.3899305555555555E-4</v>
      </c>
      <c r="S187" s="150">
        <v>3.2099537037037041E-4</v>
      </c>
      <c r="T187" s="150">
        <v>4.0160879629629623E-4</v>
      </c>
      <c r="U187" s="150">
        <v>4.8296296296296298E-4</v>
      </c>
      <c r="V187" s="150">
        <v>5.6365740740740747E-4</v>
      </c>
      <c r="W187" s="150">
        <v>6.4453703703703711E-4</v>
      </c>
      <c r="X187" s="150">
        <v>7.2601851851851864E-4</v>
      </c>
      <c r="Y187" s="150">
        <v>8.0634259259259255E-4</v>
      </c>
      <c r="Z187" s="150">
        <v>8.8584490740740735E-4</v>
      </c>
      <c r="AA187" s="150">
        <v>9.6537037037037045E-4</v>
      </c>
      <c r="AB187" s="150">
        <v>1.0448495370370371E-3</v>
      </c>
      <c r="AC187" s="150">
        <v>1.125613425925926E-3</v>
      </c>
      <c r="AD187" s="150">
        <v>1.2057638888888888E-3</v>
      </c>
      <c r="AE187" s="150">
        <v>1.286099537037037E-3</v>
      </c>
      <c r="AF187" s="150">
        <v>1.3666666666666669E-3</v>
      </c>
      <c r="AG187" s="150">
        <v>1.4482638888888889E-3</v>
      </c>
      <c r="AH187" s="150">
        <v>1.529108796296296E-3</v>
      </c>
      <c r="AI187" s="150">
        <v>1.6095833333333335E-3</v>
      </c>
      <c r="AJ187" s="150">
        <v>1.6909374999999999E-3</v>
      </c>
      <c r="AK187" s="150">
        <v>1.7745138888888888E-3</v>
      </c>
      <c r="AL187" s="150">
        <v>1.8563425925925926E-3</v>
      </c>
      <c r="AM187" s="150">
        <v>1.9369675925925926E-3</v>
      </c>
      <c r="AN187" s="150">
        <v>2.0174421296296299E-3</v>
      </c>
      <c r="AO187" s="150">
        <v>2.0986226851851851E-3</v>
      </c>
      <c r="AP187" s="150">
        <v>2.1821527777777781E-3</v>
      </c>
      <c r="AQ187" s="150">
        <v>2.2641435185185186E-3</v>
      </c>
      <c r="AR187" s="150">
        <v>2.3461921296296295E-3</v>
      </c>
      <c r="AS187" s="150">
        <v>2.4286458333333334E-3</v>
      </c>
      <c r="AT187" s="150">
        <v>2.5112615740740742E-3</v>
      </c>
      <c r="AU187" s="150">
        <v>2.5950925925925928E-3</v>
      </c>
      <c r="AV187" s="150">
        <v>2.680104166666667E-3</v>
      </c>
      <c r="AW187" s="153">
        <f t="shared" si="63"/>
        <v>62.186637646235752</v>
      </c>
      <c r="AX187" s="150">
        <f t="shared" si="64"/>
        <v>8.8252314814814823E-5</v>
      </c>
      <c r="AY187" s="150">
        <f t="shared" si="64"/>
        <v>8.2002314814814861E-5</v>
      </c>
      <c r="AZ187" s="150">
        <f t="shared" si="65"/>
        <v>8.0613425925925818E-5</v>
      </c>
      <c r="BA187" s="150">
        <f t="shared" si="66"/>
        <v>8.1354166666666749E-5</v>
      </c>
      <c r="BB187" s="150">
        <f t="shared" si="67"/>
        <v>8.0694444444444487E-5</v>
      </c>
      <c r="BC187" s="150">
        <f t="shared" si="68"/>
        <v>8.0879629629629639E-5</v>
      </c>
      <c r="BD187" s="150">
        <f t="shared" si="69"/>
        <v>8.1481481481481531E-5</v>
      </c>
      <c r="BE187" s="150">
        <f t="shared" si="70"/>
        <v>8.0324074074073913E-5</v>
      </c>
      <c r="BF187" s="150">
        <f t="shared" si="71"/>
        <v>7.95023148148148E-5</v>
      </c>
      <c r="BG187" s="150">
        <f t="shared" si="72"/>
        <v>7.95254629629631E-5</v>
      </c>
      <c r="BH187" s="150">
        <f t="shared" si="73"/>
        <v>7.9479166666666609E-5</v>
      </c>
      <c r="BI187" s="150">
        <f t="shared" si="74"/>
        <v>8.0763888888888899E-5</v>
      </c>
      <c r="BJ187" s="150">
        <f t="shared" si="75"/>
        <v>8.0150462962962857E-5</v>
      </c>
      <c r="BK187" s="150">
        <f t="shared" si="76"/>
        <v>8.0335648148148172E-5</v>
      </c>
      <c r="BL187" s="150">
        <f t="shared" si="77"/>
        <v>8.0567129629629869E-5</v>
      </c>
      <c r="BM187" s="150">
        <f t="shared" si="78"/>
        <v>8.1597222222222054E-5</v>
      </c>
      <c r="BN187" s="150">
        <f t="shared" si="79"/>
        <v>8.0844907407407081E-5</v>
      </c>
      <c r="BO187" s="150">
        <f t="shared" si="80"/>
        <v>8.0474537037037537E-5</v>
      </c>
      <c r="BP187" s="150">
        <f t="shared" si="81"/>
        <v>8.1354166666666424E-5</v>
      </c>
      <c r="BQ187" s="150">
        <f t="shared" si="82"/>
        <v>8.3576388888888893E-5</v>
      </c>
      <c r="BR187" s="150">
        <f t="shared" si="83"/>
        <v>8.1828703703703751E-5</v>
      </c>
      <c r="BS187" s="150">
        <f t="shared" si="84"/>
        <v>8.0624999999999968E-5</v>
      </c>
      <c r="BT187" s="150">
        <f t="shared" si="85"/>
        <v>8.047453703703732E-5</v>
      </c>
      <c r="BU187" s="150">
        <f t="shared" si="86"/>
        <v>8.118055555555526E-5</v>
      </c>
      <c r="BV187" s="150">
        <f t="shared" si="87"/>
        <v>8.3530092592592944E-5</v>
      </c>
      <c r="BW187" s="150">
        <f t="shared" si="88"/>
        <v>8.1990740740740548E-5</v>
      </c>
      <c r="BX187" s="150">
        <f t="shared" si="89"/>
        <v>8.2048611111110864E-5</v>
      </c>
      <c r="BY187" s="150">
        <f t="shared" si="90"/>
        <v>8.2453703703703942E-5</v>
      </c>
      <c r="BZ187" s="150">
        <f t="shared" si="91"/>
        <v>8.261574074074074E-5</v>
      </c>
      <c r="CA187" s="150">
        <f t="shared" si="92"/>
        <v>8.3831018518518673E-5</v>
      </c>
      <c r="CB187" s="150">
        <f t="shared" si="93"/>
        <v>8.5011574074074156E-5</v>
      </c>
    </row>
    <row r="188" spans="1:80">
      <c r="A188" s="15" t="s">
        <v>217</v>
      </c>
      <c r="B188" s="15">
        <v>2020</v>
      </c>
      <c r="C188" s="22">
        <v>43889</v>
      </c>
      <c r="D188" s="15" t="s">
        <v>20</v>
      </c>
      <c r="E188" s="126" t="s">
        <v>91</v>
      </c>
      <c r="F188" s="126">
        <v>2</v>
      </c>
      <c r="G188" s="71" t="s">
        <v>735</v>
      </c>
      <c r="H188" s="71" t="s">
        <v>1630</v>
      </c>
      <c r="I188" s="71" t="s">
        <v>1631</v>
      </c>
      <c r="J188" s="71" t="s">
        <v>1648</v>
      </c>
      <c r="K188" s="71"/>
      <c r="L188" s="71"/>
      <c r="M188" s="71"/>
      <c r="N188" s="71"/>
      <c r="O188" s="126">
        <v>1</v>
      </c>
      <c r="P188" s="71" t="s">
        <v>102</v>
      </c>
      <c r="Q188" s="150">
        <v>1.5124999999999999E-4</v>
      </c>
      <c r="R188" s="150">
        <v>2.3945601851851851E-4</v>
      </c>
      <c r="S188" s="150">
        <v>3.213078703703704E-4</v>
      </c>
      <c r="T188" s="150">
        <v>4.0060185185185191E-4</v>
      </c>
      <c r="U188" s="150">
        <v>4.7937499999999998E-4</v>
      </c>
      <c r="V188" s="150">
        <v>5.5879629629629628E-4</v>
      </c>
      <c r="W188" s="150">
        <v>6.3741898148148154E-4</v>
      </c>
      <c r="X188" s="150">
        <v>7.1611111111111105E-4</v>
      </c>
      <c r="Y188" s="150">
        <v>7.9545138888888894E-4</v>
      </c>
      <c r="Z188" s="150">
        <v>8.753356481481482E-4</v>
      </c>
      <c r="AA188" s="150">
        <v>9.5585648148148157E-4</v>
      </c>
      <c r="AB188" s="150">
        <v>1.0348726851851853E-3</v>
      </c>
      <c r="AC188" s="150">
        <v>1.1137615740740741E-3</v>
      </c>
      <c r="AD188" s="150">
        <v>1.1923148148148149E-3</v>
      </c>
      <c r="AE188" s="150">
        <v>1.2713425925925926E-3</v>
      </c>
      <c r="AF188" s="150">
        <v>1.3508101851851851E-3</v>
      </c>
      <c r="AG188" s="150">
        <v>1.4323032407407409E-3</v>
      </c>
      <c r="AH188" s="150">
        <v>1.5127199074074073E-3</v>
      </c>
      <c r="AI188" s="150">
        <v>1.593472222222222E-3</v>
      </c>
      <c r="AJ188" s="150">
        <v>1.6746064814814811E-3</v>
      </c>
      <c r="AK188" s="150">
        <v>1.7559259259259258E-3</v>
      </c>
      <c r="AL188" s="150">
        <v>1.8384259259259259E-3</v>
      </c>
      <c r="AM188" s="150">
        <v>1.9225115740740739E-3</v>
      </c>
      <c r="AN188" s="150">
        <v>2.0072916666666663E-3</v>
      </c>
      <c r="AO188" s="150">
        <v>2.0897222222222224E-3</v>
      </c>
      <c r="AP188" s="150">
        <v>2.1734143518518517E-3</v>
      </c>
      <c r="AQ188" s="150">
        <v>2.2541782407407411E-3</v>
      </c>
      <c r="AR188" s="150">
        <v>2.3338425925925927E-3</v>
      </c>
      <c r="AS188" s="150">
        <v>2.4127430555555556E-3</v>
      </c>
      <c r="AT188" s="150">
        <v>2.4909490740740738E-3</v>
      </c>
      <c r="AU188" s="150">
        <v>2.5685763888888889E-3</v>
      </c>
      <c r="AV188" s="150">
        <v>2.6461226851851854E-3</v>
      </c>
      <c r="AW188" s="153">
        <f t="shared" si="63"/>
        <v>62.98523783488244</v>
      </c>
      <c r="AX188" s="150">
        <f t="shared" si="64"/>
        <v>8.8206018518518521E-5</v>
      </c>
      <c r="AY188" s="150">
        <f t="shared" si="64"/>
        <v>8.1851851851851888E-5</v>
      </c>
      <c r="AZ188" s="150">
        <f t="shared" si="65"/>
        <v>7.9293981481481511E-5</v>
      </c>
      <c r="BA188" s="150">
        <f t="shared" si="66"/>
        <v>7.8773148148148073E-5</v>
      </c>
      <c r="BB188" s="150">
        <f t="shared" si="67"/>
        <v>7.9421296296296293E-5</v>
      </c>
      <c r="BC188" s="150">
        <f t="shared" si="68"/>
        <v>7.8622685185185262E-5</v>
      </c>
      <c r="BD188" s="150">
        <f t="shared" si="69"/>
        <v>7.8692129629629511E-5</v>
      </c>
      <c r="BE188" s="150">
        <f t="shared" si="70"/>
        <v>7.9340277777777894E-5</v>
      </c>
      <c r="BF188" s="150">
        <f t="shared" si="71"/>
        <v>7.9884259259259253E-5</v>
      </c>
      <c r="BG188" s="150">
        <f t="shared" si="72"/>
        <v>8.0520833333333377E-5</v>
      </c>
      <c r="BH188" s="150">
        <f t="shared" si="73"/>
        <v>7.9016203703703757E-5</v>
      </c>
      <c r="BI188" s="150">
        <f t="shared" si="74"/>
        <v>7.8888888888888758E-5</v>
      </c>
      <c r="BJ188" s="150">
        <f t="shared" si="75"/>
        <v>7.8553240740740797E-5</v>
      </c>
      <c r="BK188" s="150">
        <f t="shared" si="76"/>
        <v>7.902777777777769E-5</v>
      </c>
      <c r="BL188" s="150">
        <f t="shared" si="77"/>
        <v>7.9467592592592567E-5</v>
      </c>
      <c r="BM188" s="150">
        <f t="shared" si="78"/>
        <v>8.1493055555555789E-5</v>
      </c>
      <c r="BN188" s="150">
        <f t="shared" si="79"/>
        <v>8.0416666666666354E-5</v>
      </c>
      <c r="BO188" s="150">
        <f t="shared" si="80"/>
        <v>8.0752314814814749E-5</v>
      </c>
      <c r="BP188" s="150">
        <f t="shared" si="81"/>
        <v>8.1134259259259094E-5</v>
      </c>
      <c r="BQ188" s="150">
        <f t="shared" si="82"/>
        <v>8.1319444444444625E-5</v>
      </c>
      <c r="BR188" s="150">
        <f t="shared" si="83"/>
        <v>8.2500000000000108E-5</v>
      </c>
      <c r="BS188" s="150">
        <f t="shared" si="84"/>
        <v>8.4085648148148019E-5</v>
      </c>
      <c r="BT188" s="150">
        <f t="shared" si="85"/>
        <v>8.4780092592592459E-5</v>
      </c>
      <c r="BU188" s="150">
        <f t="shared" si="86"/>
        <v>8.2430555555556076E-5</v>
      </c>
      <c r="BV188" s="150">
        <f t="shared" si="87"/>
        <v>8.3692129629629308E-5</v>
      </c>
      <c r="BW188" s="150">
        <f t="shared" si="88"/>
        <v>8.0763888888889333E-5</v>
      </c>
      <c r="BX188" s="150">
        <f t="shared" si="89"/>
        <v>7.9664351851851598E-5</v>
      </c>
      <c r="BY188" s="150">
        <f t="shared" si="90"/>
        <v>7.8900462962962908E-5</v>
      </c>
      <c r="BZ188" s="150">
        <f t="shared" si="91"/>
        <v>7.8206018518518251E-5</v>
      </c>
      <c r="CA188" s="150">
        <f t="shared" si="92"/>
        <v>7.7627314814815093E-5</v>
      </c>
      <c r="CB188" s="150">
        <f t="shared" si="93"/>
        <v>7.7546296296296478E-5</v>
      </c>
    </row>
    <row r="189" spans="1:80">
      <c r="A189" s="15" t="s">
        <v>217</v>
      </c>
      <c r="B189" s="15">
        <v>2020</v>
      </c>
      <c r="C189" s="22">
        <v>43889</v>
      </c>
      <c r="D189" s="15" t="s">
        <v>20</v>
      </c>
      <c r="E189" s="126" t="s">
        <v>91</v>
      </c>
      <c r="F189" s="126">
        <v>2</v>
      </c>
      <c r="G189" s="71" t="s">
        <v>1636</v>
      </c>
      <c r="H189" s="71" t="s">
        <v>851</v>
      </c>
      <c r="I189" s="71" t="s">
        <v>508</v>
      </c>
      <c r="J189" s="71" t="s">
        <v>852</v>
      </c>
      <c r="K189" s="71"/>
      <c r="L189" s="71"/>
      <c r="M189" s="71"/>
      <c r="N189" s="71"/>
      <c r="O189" s="126">
        <v>2</v>
      </c>
      <c r="P189" s="71" t="s">
        <v>85</v>
      </c>
      <c r="Q189" s="150">
        <v>1.5293981481481482E-4</v>
      </c>
      <c r="R189" s="150">
        <v>2.4482638888888888E-4</v>
      </c>
      <c r="S189" s="150">
        <v>3.2936342592592593E-4</v>
      </c>
      <c r="T189" s="150">
        <v>4.1119212962962968E-4</v>
      </c>
      <c r="U189" s="150">
        <v>4.9312500000000007E-4</v>
      </c>
      <c r="V189" s="150">
        <v>5.7231481481481489E-4</v>
      </c>
      <c r="W189" s="150">
        <v>6.5276620370370369E-4</v>
      </c>
      <c r="X189" s="150">
        <v>7.3233796296296296E-4</v>
      </c>
      <c r="Y189" s="150">
        <v>8.1214120370370381E-4</v>
      </c>
      <c r="Z189" s="150">
        <v>8.934837962962963E-4</v>
      </c>
      <c r="AA189" s="150">
        <v>9.7270833333333335E-4</v>
      </c>
      <c r="AB189" s="150">
        <v>1.0523958333333334E-3</v>
      </c>
      <c r="AC189" s="150">
        <v>1.1322337962962963E-3</v>
      </c>
      <c r="AD189" s="150">
        <v>1.2124884259259259E-3</v>
      </c>
      <c r="AE189" s="150">
        <v>1.2940162037037037E-3</v>
      </c>
      <c r="AF189" s="150">
        <v>1.3750000000000001E-3</v>
      </c>
      <c r="AG189" s="150">
        <v>1.4557060185185185E-3</v>
      </c>
      <c r="AH189" s="150">
        <v>1.5382175925925928E-3</v>
      </c>
      <c r="AI189" s="150">
        <v>1.6190277777777776E-3</v>
      </c>
      <c r="AJ189" s="150">
        <v>1.7002893518518519E-3</v>
      </c>
      <c r="AK189" s="150">
        <v>1.7833449074074073E-3</v>
      </c>
      <c r="AL189" s="150">
        <v>1.864236111111111E-3</v>
      </c>
      <c r="AM189" s="150">
        <v>1.9455092592592595E-3</v>
      </c>
      <c r="AN189" s="150">
        <v>2.0271759259259258E-3</v>
      </c>
      <c r="AO189" s="150">
        <v>2.1106250000000001E-3</v>
      </c>
      <c r="AP189" s="150">
        <v>2.1918981481481481E-3</v>
      </c>
      <c r="AQ189" s="150">
        <v>2.2721064814814813E-3</v>
      </c>
      <c r="AR189" s="150">
        <v>2.3529166666666668E-3</v>
      </c>
      <c r="AS189" s="150">
        <v>2.4339699074074073E-3</v>
      </c>
      <c r="AT189" s="150">
        <v>2.5157060185185182E-3</v>
      </c>
      <c r="AU189" s="150">
        <v>2.5987615740740741E-3</v>
      </c>
      <c r="AV189" s="150">
        <v>2.6813078703703704E-3</v>
      </c>
      <c r="AW189" s="153">
        <f t="shared" si="63"/>
        <v>62.158720566335013</v>
      </c>
      <c r="AX189" s="150">
        <f t="shared" si="64"/>
        <v>9.1886574074074066E-5</v>
      </c>
      <c r="AY189" s="150">
        <f t="shared" si="64"/>
        <v>8.4537037037037046E-5</v>
      </c>
      <c r="AZ189" s="150">
        <f t="shared" si="65"/>
        <v>8.1828703703703751E-5</v>
      </c>
      <c r="BA189" s="150">
        <f t="shared" si="66"/>
        <v>8.1932870370370395E-5</v>
      </c>
      <c r="BB189" s="150">
        <f t="shared" si="67"/>
        <v>7.9189814814814813E-5</v>
      </c>
      <c r="BC189" s="150">
        <f t="shared" si="68"/>
        <v>8.0451388888888803E-5</v>
      </c>
      <c r="BD189" s="150">
        <f t="shared" si="69"/>
        <v>7.9571759259259266E-5</v>
      </c>
      <c r="BE189" s="150">
        <f t="shared" si="70"/>
        <v>7.9803240740740854E-5</v>
      </c>
      <c r="BF189" s="150">
        <f t="shared" si="71"/>
        <v>8.1342592592592491E-5</v>
      </c>
      <c r="BG189" s="150">
        <f t="shared" si="72"/>
        <v>7.9224537037037046E-5</v>
      </c>
      <c r="BH189" s="150">
        <f t="shared" si="73"/>
        <v>7.9687500000000006E-5</v>
      </c>
      <c r="BI189" s="150">
        <f t="shared" si="74"/>
        <v>7.9837962962962979E-5</v>
      </c>
      <c r="BJ189" s="150">
        <f t="shared" si="75"/>
        <v>8.0254629629629556E-5</v>
      </c>
      <c r="BK189" s="150">
        <f t="shared" si="76"/>
        <v>8.1527777777777805E-5</v>
      </c>
      <c r="BL189" s="150">
        <f t="shared" si="77"/>
        <v>8.0983796296296446E-5</v>
      </c>
      <c r="BM189" s="150">
        <f t="shared" si="78"/>
        <v>8.0706018518518366E-5</v>
      </c>
      <c r="BN189" s="150">
        <f t="shared" si="79"/>
        <v>8.2511574074074258E-5</v>
      </c>
      <c r="BO189" s="150">
        <f t="shared" si="80"/>
        <v>8.0810185185184848E-5</v>
      </c>
      <c r="BP189" s="150">
        <f t="shared" si="81"/>
        <v>8.1261574074074309E-5</v>
      </c>
      <c r="BQ189" s="150">
        <f t="shared" si="82"/>
        <v>8.30555555555554E-5</v>
      </c>
      <c r="BR189" s="150">
        <f t="shared" si="83"/>
        <v>8.089120370370368E-5</v>
      </c>
      <c r="BS189" s="150">
        <f t="shared" si="84"/>
        <v>8.1273148148148459E-5</v>
      </c>
      <c r="BT189" s="150">
        <f t="shared" si="85"/>
        <v>8.1666666666666303E-5</v>
      </c>
      <c r="BU189" s="150">
        <f t="shared" si="86"/>
        <v>8.3449074074074328E-5</v>
      </c>
      <c r="BV189" s="150">
        <f t="shared" si="87"/>
        <v>8.1273148148148025E-5</v>
      </c>
      <c r="BW189" s="150">
        <f t="shared" si="88"/>
        <v>8.0208333333333173E-5</v>
      </c>
      <c r="BX189" s="150">
        <f t="shared" si="89"/>
        <v>8.0810185185185499E-5</v>
      </c>
      <c r="BY189" s="150">
        <f t="shared" si="90"/>
        <v>8.1053240740740478E-5</v>
      </c>
      <c r="BZ189" s="150">
        <f t="shared" si="91"/>
        <v>8.1736111111110985E-5</v>
      </c>
      <c r="CA189" s="150">
        <f t="shared" si="92"/>
        <v>8.3055555555555834E-5</v>
      </c>
      <c r="CB189" s="150">
        <f t="shared" si="93"/>
        <v>8.2546296296296274E-5</v>
      </c>
    </row>
    <row r="190" spans="1:80">
      <c r="A190" s="15" t="s">
        <v>217</v>
      </c>
      <c r="B190" s="15">
        <v>2020</v>
      </c>
      <c r="C190" s="22">
        <v>43889</v>
      </c>
      <c r="D190" s="15" t="s">
        <v>20</v>
      </c>
      <c r="E190" s="126" t="s">
        <v>91</v>
      </c>
      <c r="F190" s="126">
        <v>3</v>
      </c>
      <c r="G190" s="71" t="s">
        <v>599</v>
      </c>
      <c r="H190" s="71" t="s">
        <v>600</v>
      </c>
      <c r="I190" s="71" t="s">
        <v>1669</v>
      </c>
      <c r="J190" s="71" t="s">
        <v>749</v>
      </c>
      <c r="K190" s="71"/>
      <c r="L190" s="71"/>
      <c r="M190" s="71"/>
      <c r="N190" s="71"/>
      <c r="O190" s="126">
        <v>1</v>
      </c>
      <c r="P190" s="71" t="s">
        <v>35</v>
      </c>
      <c r="Q190" s="150">
        <v>1.5179398148148146E-4</v>
      </c>
      <c r="R190" s="150">
        <v>2.4006944444444444E-4</v>
      </c>
      <c r="S190" s="150">
        <v>3.2075231481481484E-4</v>
      </c>
      <c r="T190" s="150">
        <v>3.9995370370370364E-4</v>
      </c>
      <c r="U190" s="150">
        <v>4.8032407407407404E-4</v>
      </c>
      <c r="V190" s="150">
        <v>5.5918981481481477E-4</v>
      </c>
      <c r="W190" s="150">
        <v>6.3837962962962969E-4</v>
      </c>
      <c r="X190" s="150">
        <v>7.1802083333333321E-4</v>
      </c>
      <c r="Y190" s="150">
        <v>7.9859953703703701E-4</v>
      </c>
      <c r="Z190" s="150">
        <v>8.7789351851851841E-4</v>
      </c>
      <c r="AA190" s="150">
        <v>9.5739583333333321E-4</v>
      </c>
      <c r="AB190" s="150">
        <v>1.0366782407407408E-3</v>
      </c>
      <c r="AC190" s="150">
        <v>1.1169907407407407E-3</v>
      </c>
      <c r="AD190" s="150">
        <v>1.1959722222222222E-3</v>
      </c>
      <c r="AE190" s="150">
        <v>1.2746296296296297E-3</v>
      </c>
      <c r="AF190" s="150">
        <v>1.3526967592592592E-3</v>
      </c>
      <c r="AG190" s="150">
        <v>1.4314120370370372E-3</v>
      </c>
      <c r="AH190" s="150">
        <v>1.5118055555555555E-3</v>
      </c>
      <c r="AI190" s="150">
        <v>1.5910879629629632E-3</v>
      </c>
      <c r="AJ190" s="150">
        <v>1.6723148148148148E-3</v>
      </c>
      <c r="AK190" s="150">
        <v>1.7516898148148146E-3</v>
      </c>
      <c r="AL190" s="150">
        <v>1.8312962962962964E-3</v>
      </c>
      <c r="AM190" s="150">
        <v>1.9107523148148148E-3</v>
      </c>
      <c r="AN190" s="150">
        <v>1.9919907407407408E-3</v>
      </c>
      <c r="AO190" s="150">
        <v>2.0720949074074075E-3</v>
      </c>
      <c r="AP190" s="150">
        <v>2.1525694444444444E-3</v>
      </c>
      <c r="AQ190" s="150">
        <v>2.234965277777778E-3</v>
      </c>
      <c r="AR190" s="150">
        <v>2.3148958333333333E-3</v>
      </c>
      <c r="AS190" s="150">
        <v>2.3943981481481481E-3</v>
      </c>
      <c r="AT190" s="150">
        <v>2.473761574074074E-3</v>
      </c>
      <c r="AU190" s="150">
        <v>2.5533564814814815E-3</v>
      </c>
      <c r="AV190" s="150">
        <v>2.6331134259259259E-3</v>
      </c>
      <c r="AW190" s="153">
        <f t="shared" si="63"/>
        <v>63.296425070659026</v>
      </c>
      <c r="AX190" s="150">
        <f t="shared" si="64"/>
        <v>8.8275462962962987E-5</v>
      </c>
      <c r="AY190" s="150">
        <f t="shared" si="64"/>
        <v>8.0682870370370392E-5</v>
      </c>
      <c r="AZ190" s="150">
        <f t="shared" si="65"/>
        <v>7.92013888888888E-5</v>
      </c>
      <c r="BA190" s="150">
        <f t="shared" si="66"/>
        <v>8.0370370370370404E-5</v>
      </c>
      <c r="BB190" s="150">
        <f t="shared" si="67"/>
        <v>7.886574074074073E-5</v>
      </c>
      <c r="BC190" s="150">
        <f t="shared" si="68"/>
        <v>7.9189814814814921E-5</v>
      </c>
      <c r="BD190" s="150">
        <f t="shared" si="69"/>
        <v>7.9641203703703515E-5</v>
      </c>
      <c r="BE190" s="150">
        <f t="shared" si="70"/>
        <v>8.0578703703703802E-5</v>
      </c>
      <c r="BF190" s="150">
        <f t="shared" si="71"/>
        <v>7.9293981481481403E-5</v>
      </c>
      <c r="BG190" s="150">
        <f t="shared" si="72"/>
        <v>7.95023148148148E-5</v>
      </c>
      <c r="BH190" s="150">
        <f t="shared" si="73"/>
        <v>7.9282407407407578E-5</v>
      </c>
      <c r="BI190" s="150">
        <f t="shared" si="74"/>
        <v>8.0312499999999872E-5</v>
      </c>
      <c r="BJ190" s="150">
        <f t="shared" si="75"/>
        <v>7.8981481481481524E-5</v>
      </c>
      <c r="BK190" s="150">
        <f t="shared" si="76"/>
        <v>7.8657407407407495E-5</v>
      </c>
      <c r="BL190" s="150">
        <f t="shared" si="77"/>
        <v>7.8067129629629537E-5</v>
      </c>
      <c r="BM190" s="150">
        <f t="shared" si="78"/>
        <v>7.8715277777778028E-5</v>
      </c>
      <c r="BN190" s="150">
        <f t="shared" si="79"/>
        <v>8.0393518518518271E-5</v>
      </c>
      <c r="BO190" s="150">
        <f t="shared" si="80"/>
        <v>7.9282407407407687E-5</v>
      </c>
      <c r="BP190" s="150">
        <f t="shared" si="81"/>
        <v>8.1226851851851642E-5</v>
      </c>
      <c r="BQ190" s="150">
        <f t="shared" si="82"/>
        <v>7.9374999999999802E-5</v>
      </c>
      <c r="BR190" s="150">
        <f t="shared" si="83"/>
        <v>7.9606481481481715E-5</v>
      </c>
      <c r="BS190" s="150">
        <f t="shared" si="84"/>
        <v>7.9456018518518417E-5</v>
      </c>
      <c r="BT190" s="150">
        <f t="shared" si="85"/>
        <v>8.1238425925926009E-5</v>
      </c>
      <c r="BU190" s="150">
        <f t="shared" si="86"/>
        <v>8.0104166666666692E-5</v>
      </c>
      <c r="BV190" s="150">
        <f t="shared" si="87"/>
        <v>8.0474537037036886E-5</v>
      </c>
      <c r="BW190" s="150">
        <f t="shared" si="88"/>
        <v>8.2395833333333626E-5</v>
      </c>
      <c r="BX190" s="150">
        <f t="shared" si="89"/>
        <v>7.993055555555531E-5</v>
      </c>
      <c r="BY190" s="150">
        <f t="shared" si="90"/>
        <v>7.95023148148148E-5</v>
      </c>
      <c r="BZ190" s="150">
        <f t="shared" si="91"/>
        <v>7.9363425925925869E-5</v>
      </c>
      <c r="CA190" s="150">
        <f t="shared" si="92"/>
        <v>7.9594907407407565E-5</v>
      </c>
      <c r="CB190" s="150">
        <f t="shared" si="93"/>
        <v>7.9756944444444363E-5</v>
      </c>
    </row>
    <row r="191" spans="1:80">
      <c r="A191" s="15" t="s">
        <v>217</v>
      </c>
      <c r="B191" s="15">
        <v>2020</v>
      </c>
      <c r="C191" s="22">
        <v>43889</v>
      </c>
      <c r="D191" s="15" t="s">
        <v>20</v>
      </c>
      <c r="E191" s="126" t="s">
        <v>91</v>
      </c>
      <c r="F191" s="126">
        <v>3</v>
      </c>
      <c r="G191" s="71" t="s">
        <v>585</v>
      </c>
      <c r="H191" s="71" t="s">
        <v>80</v>
      </c>
      <c r="I191" s="71" t="s">
        <v>507</v>
      </c>
      <c r="J191" s="71" t="s">
        <v>654</v>
      </c>
      <c r="K191" s="71"/>
      <c r="L191" s="71"/>
      <c r="M191" s="71"/>
      <c r="N191" s="71"/>
      <c r="O191" s="126">
        <v>2</v>
      </c>
      <c r="P191" s="71" t="s">
        <v>27</v>
      </c>
      <c r="Q191" s="150">
        <v>1.5065972222222222E-4</v>
      </c>
      <c r="R191" s="150">
        <v>2.3685185185185183E-4</v>
      </c>
      <c r="S191" s="150">
        <v>3.170486111111111E-4</v>
      </c>
      <c r="T191" s="150">
        <v>3.9516203703703713E-4</v>
      </c>
      <c r="U191" s="150">
        <v>4.7432870370370364E-4</v>
      </c>
      <c r="V191" s="150">
        <v>5.5273148148148152E-4</v>
      </c>
      <c r="W191" s="150">
        <v>6.3197916666666665E-4</v>
      </c>
      <c r="X191" s="150">
        <v>7.1124999999999997E-4</v>
      </c>
      <c r="Y191" s="150">
        <v>7.9216435185185173E-4</v>
      </c>
      <c r="Z191" s="150">
        <v>8.7237268518518512E-4</v>
      </c>
      <c r="AA191" s="150">
        <v>9.5281249999999999E-4</v>
      </c>
      <c r="AB191" s="150">
        <v>1.0331365740740741E-3</v>
      </c>
      <c r="AC191" s="150">
        <v>1.1143749999999999E-3</v>
      </c>
      <c r="AD191" s="150">
        <v>1.1932523148148147E-3</v>
      </c>
      <c r="AE191" s="150">
        <v>1.2722685185185183E-3</v>
      </c>
      <c r="AF191" s="150">
        <v>1.3512268518518517E-3</v>
      </c>
      <c r="AG191" s="150">
        <v>1.4300578703703704E-3</v>
      </c>
      <c r="AH191" s="150">
        <v>1.5090856481481483E-3</v>
      </c>
      <c r="AI191" s="150">
        <v>1.5897916666666667E-3</v>
      </c>
      <c r="AJ191" s="150">
        <v>1.6700694444444445E-3</v>
      </c>
      <c r="AK191" s="150">
        <v>1.7491435185185186E-3</v>
      </c>
      <c r="AL191" s="150">
        <v>1.8281018518518518E-3</v>
      </c>
      <c r="AM191" s="150">
        <v>1.9093749999999998E-3</v>
      </c>
      <c r="AN191" s="150">
        <v>1.9935879629629631E-3</v>
      </c>
      <c r="AO191" s="150">
        <v>2.0765162037037037E-3</v>
      </c>
      <c r="AP191" s="150">
        <v>2.1598263888888886E-3</v>
      </c>
      <c r="AQ191" s="150">
        <v>2.2455439814814816E-3</v>
      </c>
      <c r="AR191" s="150">
        <v>2.3328819444444443E-3</v>
      </c>
      <c r="AS191" s="150">
        <v>2.4224189814814816E-3</v>
      </c>
      <c r="AT191" s="150">
        <v>2.5150694444444443E-3</v>
      </c>
      <c r="AU191" s="150">
        <v>2.6107638888888886E-3</v>
      </c>
      <c r="AV191" s="150">
        <v>2.7097685185185189E-3</v>
      </c>
      <c r="AW191" s="153">
        <f t="shared" si="63"/>
        <v>61.505868684970352</v>
      </c>
      <c r="AX191" s="150">
        <f t="shared" si="64"/>
        <v>8.6192129629629612E-5</v>
      </c>
      <c r="AY191" s="150">
        <f t="shared" si="64"/>
        <v>8.0196759259259267E-5</v>
      </c>
      <c r="AZ191" s="150">
        <f t="shared" si="65"/>
        <v>7.8113425925926028E-5</v>
      </c>
      <c r="BA191" s="150">
        <f t="shared" si="66"/>
        <v>7.9166666666666513E-5</v>
      </c>
      <c r="BB191" s="150">
        <f t="shared" si="67"/>
        <v>7.8402777777777878E-5</v>
      </c>
      <c r="BC191" s="150">
        <f t="shared" si="68"/>
        <v>7.9247685185185129E-5</v>
      </c>
      <c r="BD191" s="150">
        <f t="shared" si="69"/>
        <v>7.927083333333332E-5</v>
      </c>
      <c r="BE191" s="150">
        <f t="shared" si="70"/>
        <v>8.0914351851851763E-5</v>
      </c>
      <c r="BF191" s="150">
        <f t="shared" si="71"/>
        <v>8.020833333333339E-5</v>
      </c>
      <c r="BG191" s="150">
        <f t="shared" si="72"/>
        <v>8.043981481481487E-5</v>
      </c>
      <c r="BH191" s="150">
        <f t="shared" si="73"/>
        <v>8.032407407407413E-5</v>
      </c>
      <c r="BI191" s="150">
        <f t="shared" si="74"/>
        <v>8.1238425925925792E-5</v>
      </c>
      <c r="BJ191" s="150">
        <f t="shared" si="75"/>
        <v>7.8877314814814825E-5</v>
      </c>
      <c r="BK191" s="150">
        <f t="shared" si="76"/>
        <v>7.901620370370354E-5</v>
      </c>
      <c r="BL191" s="150">
        <f t="shared" si="77"/>
        <v>7.8958333333333441E-5</v>
      </c>
      <c r="BM191" s="150">
        <f t="shared" si="78"/>
        <v>7.883101851851866E-5</v>
      </c>
      <c r="BN191" s="150">
        <f t="shared" si="79"/>
        <v>7.9027777777777907E-5</v>
      </c>
      <c r="BO191" s="150">
        <f t="shared" si="80"/>
        <v>8.0706018518518366E-5</v>
      </c>
      <c r="BP191" s="150">
        <f t="shared" si="81"/>
        <v>8.0277777777777856E-5</v>
      </c>
      <c r="BQ191" s="150">
        <f t="shared" si="82"/>
        <v>7.9074074074074073E-5</v>
      </c>
      <c r="BR191" s="150">
        <f t="shared" si="83"/>
        <v>7.8958333333333224E-5</v>
      </c>
      <c r="BS191" s="150">
        <f t="shared" si="84"/>
        <v>8.1273148148148025E-5</v>
      </c>
      <c r="BT191" s="150">
        <f t="shared" si="85"/>
        <v>8.4212962962963234E-5</v>
      </c>
      <c r="BU191" s="150">
        <f t="shared" si="86"/>
        <v>8.2928240740740618E-5</v>
      </c>
      <c r="BV191" s="150">
        <f t="shared" si="87"/>
        <v>8.3310185185184963E-5</v>
      </c>
      <c r="BW191" s="150">
        <f t="shared" si="88"/>
        <v>8.5717592592592963E-5</v>
      </c>
      <c r="BX191" s="150">
        <f t="shared" si="89"/>
        <v>8.7337962962962673E-5</v>
      </c>
      <c r="BY191" s="150">
        <f t="shared" si="90"/>
        <v>8.9537037037037276E-5</v>
      </c>
      <c r="BZ191" s="150">
        <f t="shared" si="91"/>
        <v>9.2650462962962782E-5</v>
      </c>
      <c r="CA191" s="150">
        <f t="shared" si="92"/>
        <v>9.5694444444444256E-5</v>
      </c>
      <c r="CB191" s="150">
        <f t="shared" si="93"/>
        <v>9.900462962963031E-5</v>
      </c>
    </row>
    <row r="192" spans="1:80">
      <c r="A192" s="15" t="s">
        <v>217</v>
      </c>
      <c r="B192" s="15">
        <v>2020</v>
      </c>
      <c r="C192" s="22">
        <v>43889</v>
      </c>
      <c r="D192" s="15" t="s">
        <v>20</v>
      </c>
      <c r="E192" s="126" t="s">
        <v>91</v>
      </c>
      <c r="F192" s="126">
        <v>4</v>
      </c>
      <c r="G192" s="71" t="s">
        <v>656</v>
      </c>
      <c r="H192" s="71" t="s">
        <v>1667</v>
      </c>
      <c r="I192" s="71" t="s">
        <v>1668</v>
      </c>
      <c r="J192" s="71" t="s">
        <v>645</v>
      </c>
      <c r="K192" s="71"/>
      <c r="L192" s="71"/>
      <c r="M192" s="71"/>
      <c r="N192" s="71"/>
      <c r="O192" s="126">
        <v>1</v>
      </c>
      <c r="P192" s="71" t="s">
        <v>484</v>
      </c>
      <c r="Q192" s="150">
        <v>1.5376157407407409E-4</v>
      </c>
      <c r="R192" s="150">
        <v>2.4195601851851855E-4</v>
      </c>
      <c r="S192" s="150">
        <v>3.2276620370370369E-4</v>
      </c>
      <c r="T192" s="150">
        <v>4.012962962962963E-4</v>
      </c>
      <c r="U192" s="150">
        <v>4.7815972222222221E-4</v>
      </c>
      <c r="V192" s="150">
        <v>5.5635416666666669E-4</v>
      </c>
      <c r="W192" s="150">
        <v>6.331481481481482E-4</v>
      </c>
      <c r="X192" s="150">
        <v>7.1049768518518521E-4</v>
      </c>
      <c r="Y192" s="150">
        <v>7.8803240740740743E-4</v>
      </c>
      <c r="Z192" s="150">
        <v>8.67025462962963E-4</v>
      </c>
      <c r="AA192" s="150">
        <v>9.4518518518518519E-4</v>
      </c>
      <c r="AB192" s="150">
        <v>1.0235185185185184E-3</v>
      </c>
      <c r="AC192" s="150">
        <v>1.1033449074074075E-3</v>
      </c>
      <c r="AD192" s="150">
        <v>1.1810532407407408E-3</v>
      </c>
      <c r="AE192" s="150">
        <v>1.2585069444444445E-3</v>
      </c>
      <c r="AF192" s="150">
        <v>1.3356828703703701E-3</v>
      </c>
      <c r="AG192" s="150">
        <v>1.4146064814814817E-3</v>
      </c>
      <c r="AH192" s="150">
        <v>1.494085648148148E-3</v>
      </c>
      <c r="AI192" s="150">
        <v>1.5730208333333334E-3</v>
      </c>
      <c r="AJ192" s="150">
        <v>1.652638888888889E-3</v>
      </c>
      <c r="AK192" s="150">
        <v>1.7328472222222222E-3</v>
      </c>
      <c r="AL192" s="150">
        <v>1.8150115740740741E-3</v>
      </c>
      <c r="AM192" s="150">
        <v>1.8949074074074074E-3</v>
      </c>
      <c r="AN192" s="150">
        <v>1.9776967592592593E-3</v>
      </c>
      <c r="AO192" s="150">
        <v>2.0575810185185185E-3</v>
      </c>
      <c r="AP192" s="150">
        <v>2.1371527777777777E-3</v>
      </c>
      <c r="AQ192" s="150">
        <v>2.216111111111111E-3</v>
      </c>
      <c r="AR192" s="150">
        <v>2.2947106481481482E-3</v>
      </c>
      <c r="AS192" s="150">
        <v>2.3730439814814816E-3</v>
      </c>
      <c r="AT192" s="150">
        <v>2.4539814814814815E-3</v>
      </c>
      <c r="AU192" s="150">
        <v>2.5353935185185184E-3</v>
      </c>
      <c r="AV192" s="150">
        <v>2.6180902777777778E-3</v>
      </c>
      <c r="AW192" s="153">
        <f t="shared" si="63"/>
        <v>63.659633161363907</v>
      </c>
      <c r="AX192" s="150">
        <f t="shared" si="64"/>
        <v>8.8194444444444453E-5</v>
      </c>
      <c r="AY192" s="150">
        <f t="shared" si="64"/>
        <v>8.0810185185185146E-5</v>
      </c>
      <c r="AZ192" s="150">
        <f t="shared" si="65"/>
        <v>7.8530092592592605E-5</v>
      </c>
      <c r="BA192" s="150">
        <f t="shared" si="66"/>
        <v>7.6863425925925916E-5</v>
      </c>
      <c r="BB192" s="150">
        <f t="shared" si="67"/>
        <v>7.8194444444444481E-5</v>
      </c>
      <c r="BC192" s="150">
        <f t="shared" si="68"/>
        <v>7.6793981481481505E-5</v>
      </c>
      <c r="BD192" s="150">
        <f t="shared" si="69"/>
        <v>7.7349537037037014E-5</v>
      </c>
      <c r="BE192" s="150">
        <f t="shared" si="70"/>
        <v>7.7534722222222219E-5</v>
      </c>
      <c r="BF192" s="150">
        <f t="shared" si="71"/>
        <v>7.8993055555555565E-5</v>
      </c>
      <c r="BG192" s="150">
        <f t="shared" si="72"/>
        <v>7.8159722222222194E-5</v>
      </c>
      <c r="BH192" s="150">
        <f t="shared" si="73"/>
        <v>7.833333333333325E-5</v>
      </c>
      <c r="BI192" s="150">
        <f t="shared" si="74"/>
        <v>7.9826388888889046E-5</v>
      </c>
      <c r="BJ192" s="150">
        <f t="shared" si="75"/>
        <v>7.7708333333333275E-5</v>
      </c>
      <c r="BK192" s="150">
        <f t="shared" si="76"/>
        <v>7.7453703703703712E-5</v>
      </c>
      <c r="BL192" s="150">
        <f t="shared" si="77"/>
        <v>7.7175925925925632E-5</v>
      </c>
      <c r="BM192" s="150">
        <f t="shared" si="78"/>
        <v>7.8923611111111642E-5</v>
      </c>
      <c r="BN192" s="150">
        <f t="shared" si="79"/>
        <v>7.9479166666666283E-5</v>
      </c>
      <c r="BO192" s="150">
        <f t="shared" si="80"/>
        <v>7.8935185185185358E-5</v>
      </c>
      <c r="BP192" s="150">
        <f t="shared" si="81"/>
        <v>7.9618055555555648E-5</v>
      </c>
      <c r="BQ192" s="150">
        <f t="shared" si="82"/>
        <v>8.0208333333333173E-5</v>
      </c>
      <c r="BR192" s="150">
        <f t="shared" si="83"/>
        <v>8.2164351851851929E-5</v>
      </c>
      <c r="BS192" s="150">
        <f t="shared" si="84"/>
        <v>7.9895833333333294E-5</v>
      </c>
      <c r="BT192" s="150">
        <f t="shared" si="85"/>
        <v>8.2789351851851904E-5</v>
      </c>
      <c r="BU192" s="150">
        <f t="shared" si="86"/>
        <v>7.9884259259259145E-5</v>
      </c>
      <c r="BV192" s="150">
        <f t="shared" si="87"/>
        <v>7.9571759259259266E-5</v>
      </c>
      <c r="BW192" s="150">
        <f t="shared" si="88"/>
        <v>7.8958333333333224E-5</v>
      </c>
      <c r="BX192" s="150">
        <f t="shared" si="89"/>
        <v>7.8599537037037179E-5</v>
      </c>
      <c r="BY192" s="150">
        <f t="shared" si="90"/>
        <v>7.8333333333333467E-5</v>
      </c>
      <c r="BZ192" s="150">
        <f t="shared" si="91"/>
        <v>8.0937499999999846E-5</v>
      </c>
      <c r="CA192" s="150">
        <f t="shared" si="92"/>
        <v>8.1412037037036956E-5</v>
      </c>
      <c r="CB192" s="150">
        <f t="shared" si="93"/>
        <v>8.2696759259259355E-5</v>
      </c>
    </row>
    <row r="193" spans="1:80">
      <c r="A193" s="15" t="s">
        <v>217</v>
      </c>
      <c r="B193" s="15">
        <v>2020</v>
      </c>
      <c r="C193" s="22">
        <v>43889</v>
      </c>
      <c r="D193" s="15" t="s">
        <v>20</v>
      </c>
      <c r="E193" s="126" t="s">
        <v>91</v>
      </c>
      <c r="F193" s="126">
        <v>4</v>
      </c>
      <c r="G193" s="71" t="s">
        <v>590</v>
      </c>
      <c r="H193" s="71" t="s">
        <v>501</v>
      </c>
      <c r="I193" s="71" t="s">
        <v>69</v>
      </c>
      <c r="J193" s="71" t="s">
        <v>502</v>
      </c>
      <c r="K193" s="71"/>
      <c r="L193" s="71"/>
      <c r="M193" s="71"/>
      <c r="N193" s="71"/>
      <c r="O193" s="126">
        <v>2</v>
      </c>
      <c r="P193" s="71" t="s">
        <v>25</v>
      </c>
      <c r="Q193" s="150">
        <v>1.5332175925925927E-4</v>
      </c>
      <c r="R193" s="150">
        <v>2.3973379629629629E-4</v>
      </c>
      <c r="S193" s="150">
        <v>3.2060185185185186E-4</v>
      </c>
      <c r="T193" s="150">
        <v>4.0017361111111113E-4</v>
      </c>
      <c r="U193" s="150">
        <v>4.7847222222222231E-4</v>
      </c>
      <c r="V193" s="150">
        <v>5.5642361111111116E-4</v>
      </c>
      <c r="W193" s="150">
        <v>6.356481481481481E-4</v>
      </c>
      <c r="X193" s="150">
        <v>7.1422453703703708E-4</v>
      </c>
      <c r="Y193" s="150">
        <v>7.9298611111111106E-4</v>
      </c>
      <c r="Z193" s="150">
        <v>8.7311342592592594E-4</v>
      </c>
      <c r="AA193" s="150">
        <v>9.5225694444444437E-4</v>
      </c>
      <c r="AB193" s="150">
        <v>1.0311574074074073E-3</v>
      </c>
      <c r="AC193" s="150">
        <v>1.1108217592592593E-3</v>
      </c>
      <c r="AD193" s="150">
        <v>1.1901851851851852E-3</v>
      </c>
      <c r="AE193" s="150">
        <v>1.2700000000000001E-3</v>
      </c>
      <c r="AF193" s="150">
        <v>1.3509259259259258E-3</v>
      </c>
      <c r="AG193" s="150">
        <v>1.4303703703703703E-3</v>
      </c>
      <c r="AH193" s="150">
        <v>1.5112731481481481E-3</v>
      </c>
      <c r="AI193" s="150">
        <v>1.5912847222222222E-3</v>
      </c>
      <c r="AJ193" s="150">
        <v>1.670914351851852E-3</v>
      </c>
      <c r="AK193" s="150">
        <v>1.7509722222222221E-3</v>
      </c>
      <c r="AL193" s="150">
        <v>1.8320138888888891E-3</v>
      </c>
      <c r="AM193" s="150">
        <v>1.9113078703703703E-3</v>
      </c>
      <c r="AN193" s="150">
        <v>1.9910185185185183E-3</v>
      </c>
      <c r="AO193" s="150">
        <v>2.0722337962962964E-3</v>
      </c>
      <c r="AP193" s="150">
        <v>2.1510648148148149E-3</v>
      </c>
      <c r="AQ193" s="150">
        <v>2.229664351851852E-3</v>
      </c>
      <c r="AR193" s="150">
        <v>2.3078240740740741E-3</v>
      </c>
      <c r="AS193" s="150">
        <v>2.3857175925925925E-3</v>
      </c>
      <c r="AT193" s="150">
        <v>2.4637731481481481E-3</v>
      </c>
      <c r="AU193" s="150">
        <v>2.5423263888888887E-3</v>
      </c>
      <c r="AV193" s="150">
        <v>2.6216782407407408E-3</v>
      </c>
      <c r="AW193" s="153">
        <f t="shared" si="63"/>
        <v>63.572510187053282</v>
      </c>
      <c r="AX193" s="150">
        <f t="shared" si="64"/>
        <v>8.6412037037037024E-5</v>
      </c>
      <c r="AY193" s="150">
        <f t="shared" si="64"/>
        <v>8.086805555555557E-5</v>
      </c>
      <c r="AZ193" s="150">
        <f t="shared" si="65"/>
        <v>7.9571759259259266E-5</v>
      </c>
      <c r="BA193" s="150">
        <f t="shared" si="66"/>
        <v>7.8298611111111179E-5</v>
      </c>
      <c r="BB193" s="150">
        <f t="shared" si="67"/>
        <v>7.7951388888888851E-5</v>
      </c>
      <c r="BC193" s="150">
        <f t="shared" si="68"/>
        <v>7.9224537037036937E-5</v>
      </c>
      <c r="BD193" s="150">
        <f t="shared" si="69"/>
        <v>7.8576388888888988E-5</v>
      </c>
      <c r="BE193" s="150">
        <f t="shared" si="70"/>
        <v>7.8761574074073977E-5</v>
      </c>
      <c r="BF193" s="150">
        <f t="shared" si="71"/>
        <v>8.0127314814814883E-5</v>
      </c>
      <c r="BG193" s="150">
        <f t="shared" si="72"/>
        <v>7.914351851851843E-5</v>
      </c>
      <c r="BH193" s="150">
        <f t="shared" si="73"/>
        <v>7.8900462962962908E-5</v>
      </c>
      <c r="BI193" s="150">
        <f t="shared" si="74"/>
        <v>7.9664351851852031E-5</v>
      </c>
      <c r="BJ193" s="150">
        <f t="shared" si="75"/>
        <v>7.9363425925925869E-5</v>
      </c>
      <c r="BK193" s="150">
        <f t="shared" si="76"/>
        <v>7.9814814814814896E-5</v>
      </c>
      <c r="BL193" s="150">
        <f t="shared" si="77"/>
        <v>8.0925925925925696E-5</v>
      </c>
      <c r="BM193" s="150">
        <f t="shared" si="78"/>
        <v>7.9444444444444484E-5</v>
      </c>
      <c r="BN193" s="150">
        <f t="shared" si="79"/>
        <v>8.090277777777783E-5</v>
      </c>
      <c r="BO193" s="150">
        <f t="shared" si="80"/>
        <v>8.0011574074074143E-5</v>
      </c>
      <c r="BP193" s="150">
        <f t="shared" si="81"/>
        <v>7.9629629629629798E-5</v>
      </c>
      <c r="BQ193" s="150">
        <f t="shared" si="82"/>
        <v>8.0057870370370092E-5</v>
      </c>
      <c r="BR193" s="150">
        <f t="shared" si="83"/>
        <v>8.1041666666666979E-5</v>
      </c>
      <c r="BS193" s="150">
        <f t="shared" si="84"/>
        <v>7.9293981481481186E-5</v>
      </c>
      <c r="BT193" s="150">
        <f t="shared" si="85"/>
        <v>7.971064814814798E-5</v>
      </c>
      <c r="BU193" s="150">
        <f t="shared" si="86"/>
        <v>8.1215277777778143E-5</v>
      </c>
      <c r="BV193" s="150">
        <f t="shared" si="87"/>
        <v>7.8831018518518443E-5</v>
      </c>
      <c r="BW193" s="150">
        <f t="shared" si="88"/>
        <v>7.8599537037037179E-5</v>
      </c>
      <c r="BX193" s="150">
        <f t="shared" si="89"/>
        <v>7.8159722222222085E-5</v>
      </c>
      <c r="BY193" s="150">
        <f t="shared" si="90"/>
        <v>7.7893518518518372E-5</v>
      </c>
      <c r="BZ193" s="150">
        <f t="shared" si="91"/>
        <v>7.8055555555555604E-5</v>
      </c>
      <c r="CA193" s="150">
        <f t="shared" si="92"/>
        <v>7.855324074074058E-5</v>
      </c>
      <c r="CB193" s="150">
        <f t="shared" si="93"/>
        <v>7.9351851851852152E-5</v>
      </c>
    </row>
    <row r="194" spans="1:80">
      <c r="A194" s="4" t="s">
        <v>217</v>
      </c>
      <c r="B194" s="4">
        <v>2020</v>
      </c>
      <c r="C194" s="5">
        <v>43889</v>
      </c>
      <c r="D194" s="4" t="s">
        <v>20</v>
      </c>
      <c r="E194" s="40" t="s">
        <v>64</v>
      </c>
      <c r="F194" s="40" t="s">
        <v>541</v>
      </c>
      <c r="G194" s="70" t="s">
        <v>656</v>
      </c>
      <c r="H194" s="70" t="s">
        <v>1667</v>
      </c>
      <c r="I194" s="70" t="s">
        <v>1668</v>
      </c>
      <c r="J194" s="70" t="s">
        <v>645</v>
      </c>
      <c r="K194" s="70"/>
      <c r="L194" s="70"/>
      <c r="M194" s="70"/>
      <c r="N194" s="70"/>
      <c r="O194" s="40">
        <v>1</v>
      </c>
      <c r="P194" s="70" t="s">
        <v>484</v>
      </c>
      <c r="Q194" s="150">
        <v>1.5165509259259258E-4</v>
      </c>
      <c r="R194" s="150">
        <v>2.3883101851851854E-4</v>
      </c>
      <c r="S194" s="150">
        <v>3.1920138888888889E-4</v>
      </c>
      <c r="T194" s="150">
        <v>3.9730324074074066E-4</v>
      </c>
      <c r="U194" s="150">
        <v>4.7456018518518523E-4</v>
      </c>
      <c r="V194" s="150">
        <v>5.5230324074074068E-4</v>
      </c>
      <c r="W194" s="150">
        <v>6.2890046296296294E-4</v>
      </c>
      <c r="X194" s="150">
        <v>7.0592592592592593E-4</v>
      </c>
      <c r="Y194" s="150">
        <v>7.8318287037037039E-4</v>
      </c>
      <c r="Z194" s="150">
        <v>8.6194444444444459E-4</v>
      </c>
      <c r="AA194" s="150">
        <v>9.3966435185185201E-4</v>
      </c>
      <c r="AB194" s="150">
        <v>1.0174074074074074E-3</v>
      </c>
      <c r="AC194" s="150">
        <v>1.0962152777777778E-3</v>
      </c>
      <c r="AD194" s="150">
        <v>1.1732523148148149E-3</v>
      </c>
      <c r="AE194" s="150">
        <v>1.249710648148148E-3</v>
      </c>
      <c r="AF194" s="150">
        <v>1.3266319444444445E-3</v>
      </c>
      <c r="AG194" s="150">
        <v>1.4051041666666667E-3</v>
      </c>
      <c r="AH194" s="150">
        <v>1.4829282407407406E-3</v>
      </c>
      <c r="AI194" s="150">
        <v>1.5624421296296296E-3</v>
      </c>
      <c r="AJ194" s="150">
        <v>1.6415625E-3</v>
      </c>
      <c r="AK194" s="150">
        <v>1.7211689814814813E-3</v>
      </c>
      <c r="AL194" s="150">
        <v>1.802928240740741E-3</v>
      </c>
      <c r="AM194" s="150">
        <v>1.8829398148148147E-3</v>
      </c>
      <c r="AN194" s="150">
        <v>1.9636342592592592E-3</v>
      </c>
      <c r="AO194" s="150">
        <v>2.0463194444444444E-3</v>
      </c>
      <c r="AP194" s="150">
        <v>2.1258217592592592E-3</v>
      </c>
      <c r="AQ194" s="150">
        <v>2.2049652777777775E-3</v>
      </c>
      <c r="AR194" s="150">
        <v>2.2840277777777776E-3</v>
      </c>
      <c r="AS194" s="150">
        <v>2.3628703703703706E-3</v>
      </c>
      <c r="AT194" s="150">
        <v>2.4420949074074076E-3</v>
      </c>
      <c r="AU194" s="150">
        <v>2.5206712962962965E-3</v>
      </c>
      <c r="AV194" s="150">
        <v>2.6003703703703701E-3</v>
      </c>
      <c r="AW194" s="153">
        <f t="shared" si="63"/>
        <v>64.093433983763006</v>
      </c>
      <c r="AX194" s="150">
        <f t="shared" si="64"/>
        <v>8.7175925925925957E-5</v>
      </c>
      <c r="AY194" s="150">
        <f t="shared" si="64"/>
        <v>8.037037037037035E-5</v>
      </c>
      <c r="AZ194" s="150">
        <f t="shared" si="65"/>
        <v>7.810185185185177E-5</v>
      </c>
      <c r="BA194" s="150">
        <f t="shared" si="66"/>
        <v>7.7256944444444573E-5</v>
      </c>
      <c r="BB194" s="150">
        <f t="shared" si="67"/>
        <v>7.7743055555555454E-5</v>
      </c>
      <c r="BC194" s="150">
        <f t="shared" si="68"/>
        <v>7.6597222222222257E-5</v>
      </c>
      <c r="BD194" s="150">
        <f t="shared" si="69"/>
        <v>7.7025462962962985E-5</v>
      </c>
      <c r="BE194" s="150">
        <f t="shared" si="70"/>
        <v>7.7256944444444465E-5</v>
      </c>
      <c r="BF194" s="150">
        <f t="shared" si="71"/>
        <v>7.8761574074074194E-5</v>
      </c>
      <c r="BG194" s="150">
        <f t="shared" si="72"/>
        <v>7.7719907407407425E-5</v>
      </c>
      <c r="BH194" s="150">
        <f t="shared" si="73"/>
        <v>7.77430555555554E-5</v>
      </c>
      <c r="BI194" s="150">
        <f t="shared" si="74"/>
        <v>7.880787037037036E-5</v>
      </c>
      <c r="BJ194" s="150">
        <f t="shared" si="75"/>
        <v>7.7037037037037135E-5</v>
      </c>
      <c r="BK194" s="150">
        <f t="shared" si="76"/>
        <v>7.6458333333333109E-5</v>
      </c>
      <c r="BL194" s="150">
        <f t="shared" si="77"/>
        <v>7.6921296296296503E-5</v>
      </c>
      <c r="BM194" s="150">
        <f t="shared" si="78"/>
        <v>7.8472222222222181E-5</v>
      </c>
      <c r="BN194" s="150">
        <f t="shared" si="79"/>
        <v>7.7824074074073907E-5</v>
      </c>
      <c r="BO194" s="150">
        <f t="shared" si="80"/>
        <v>7.951388888888895E-5</v>
      </c>
      <c r="BP194" s="150">
        <f t="shared" si="81"/>
        <v>7.9120370370370455E-5</v>
      </c>
      <c r="BQ194" s="150">
        <f t="shared" si="82"/>
        <v>7.9606481481481282E-5</v>
      </c>
      <c r="BR194" s="150">
        <f t="shared" si="83"/>
        <v>8.1759259259259719E-5</v>
      </c>
      <c r="BS194" s="150">
        <f t="shared" si="84"/>
        <v>8.0011574074073709E-5</v>
      </c>
      <c r="BT194" s="150">
        <f t="shared" si="85"/>
        <v>8.0694444444444433E-5</v>
      </c>
      <c r="BU194" s="150">
        <f t="shared" si="86"/>
        <v>8.2685185185185205E-5</v>
      </c>
      <c r="BV194" s="150">
        <f t="shared" si="87"/>
        <v>7.95023148148148E-5</v>
      </c>
      <c r="BW194" s="150">
        <f t="shared" si="88"/>
        <v>7.9143518518518322E-5</v>
      </c>
      <c r="BX194" s="150">
        <f t="shared" si="89"/>
        <v>7.906250000000014E-5</v>
      </c>
      <c r="BY194" s="150">
        <f t="shared" si="90"/>
        <v>7.8842592592593026E-5</v>
      </c>
      <c r="BZ194" s="150">
        <f t="shared" si="91"/>
        <v>7.9224537037036937E-5</v>
      </c>
      <c r="CA194" s="150">
        <f t="shared" si="92"/>
        <v>7.857638888888888E-5</v>
      </c>
      <c r="CB194" s="150">
        <f t="shared" si="93"/>
        <v>7.9699074074073614E-5</v>
      </c>
    </row>
    <row r="195" spans="1:80">
      <c r="A195" s="4" t="s">
        <v>217</v>
      </c>
      <c r="B195" s="4">
        <v>2020</v>
      </c>
      <c r="C195" s="5">
        <v>43889</v>
      </c>
      <c r="D195" s="4" t="s">
        <v>20</v>
      </c>
      <c r="E195" s="40" t="s">
        <v>64</v>
      </c>
      <c r="F195" s="40" t="s">
        <v>541</v>
      </c>
      <c r="G195" s="70" t="s">
        <v>599</v>
      </c>
      <c r="H195" s="70" t="s">
        <v>474</v>
      </c>
      <c r="I195" s="70" t="s">
        <v>600</v>
      </c>
      <c r="J195" s="70" t="s">
        <v>749</v>
      </c>
      <c r="K195" s="70"/>
      <c r="L195" s="70"/>
      <c r="M195" s="70"/>
      <c r="N195" s="70"/>
      <c r="O195" s="40">
        <v>2</v>
      </c>
      <c r="P195" s="70" t="s">
        <v>35</v>
      </c>
      <c r="Q195" s="150">
        <v>1.5165509259259258E-4</v>
      </c>
      <c r="R195" s="150">
        <v>2.3883101851851854E-4</v>
      </c>
      <c r="S195" s="150">
        <v>3.2064814814814814E-4</v>
      </c>
      <c r="T195" s="150">
        <v>4.0009259259259257E-4</v>
      </c>
      <c r="U195" s="150">
        <v>4.8019675925925926E-4</v>
      </c>
      <c r="V195" s="150">
        <v>5.5842592592592586E-4</v>
      </c>
      <c r="W195" s="150">
        <v>6.3696759259259262E-4</v>
      </c>
      <c r="X195" s="150">
        <v>7.1546296296296299E-4</v>
      </c>
      <c r="Y195" s="150">
        <v>7.9562499999999989E-4</v>
      </c>
      <c r="Z195" s="150">
        <v>8.7503472222222236E-4</v>
      </c>
      <c r="AA195" s="150">
        <v>9.5480324074074076E-4</v>
      </c>
      <c r="AB195" s="150">
        <v>1.0349305555555556E-3</v>
      </c>
      <c r="AC195" s="150">
        <v>1.1167824074074075E-3</v>
      </c>
      <c r="AD195" s="150">
        <v>1.1966550925925927E-3</v>
      </c>
      <c r="AE195" s="150">
        <v>1.2759837962962961E-3</v>
      </c>
      <c r="AF195" s="150">
        <v>1.3542708333333334E-3</v>
      </c>
      <c r="AG195" s="150">
        <v>1.4322800925925926E-3</v>
      </c>
      <c r="AH195" s="150">
        <v>1.5119791666666667E-3</v>
      </c>
      <c r="AI195" s="150">
        <v>1.5906828703703701E-3</v>
      </c>
      <c r="AJ195" s="150">
        <v>1.6718749999999998E-3</v>
      </c>
      <c r="AK195" s="150">
        <v>1.7520833333333336E-3</v>
      </c>
      <c r="AL195" s="150">
        <v>1.8329050925925926E-3</v>
      </c>
      <c r="AM195" s="150">
        <v>1.9143750000000001E-3</v>
      </c>
      <c r="AN195" s="150">
        <v>1.9977777777777776E-3</v>
      </c>
      <c r="AO195" s="150">
        <v>2.080625E-3</v>
      </c>
      <c r="AP195" s="150">
        <v>2.1643750000000001E-3</v>
      </c>
      <c r="AQ195" s="150">
        <v>2.2498148148148147E-3</v>
      </c>
      <c r="AR195" s="150">
        <v>2.3327083333333329E-3</v>
      </c>
      <c r="AS195" s="150">
        <v>2.4136921296296298E-3</v>
      </c>
      <c r="AT195" s="150">
        <v>2.494340277777778E-3</v>
      </c>
      <c r="AU195" s="150">
        <v>2.5752430555555554E-3</v>
      </c>
      <c r="AV195" s="150">
        <v>2.6587152777777776E-3</v>
      </c>
      <c r="AW195" s="153">
        <f t="shared" ref="AW195:AW258" si="94">3.6*4000/(AV195*86400)</f>
        <v>62.68691802379491</v>
      </c>
      <c r="AX195" s="150">
        <f t="shared" ref="AX195:AY258" si="95">R195-Q195</f>
        <v>8.7175925925925957E-5</v>
      </c>
      <c r="AY195" s="150">
        <f t="shared" si="95"/>
        <v>8.1817129629629601E-5</v>
      </c>
      <c r="AZ195" s="150">
        <f t="shared" ref="AZ195:AZ258" si="96">T195-S195</f>
        <v>7.944444444444443E-5</v>
      </c>
      <c r="BA195" s="150">
        <f t="shared" ref="BA195:BA258" si="97">U195-T195</f>
        <v>8.0104166666666692E-5</v>
      </c>
      <c r="BB195" s="150">
        <f t="shared" ref="BB195:BB258" si="98">V195-U195</f>
        <v>7.8229166666666605E-5</v>
      </c>
      <c r="BC195" s="150">
        <f t="shared" ref="BC195:BC258" si="99">W195-V195</f>
        <v>7.8541666666666755E-5</v>
      </c>
      <c r="BD195" s="150">
        <f t="shared" ref="BD195:BD258" si="100">X195-W195</f>
        <v>7.8495370370370372E-5</v>
      </c>
      <c r="BE195" s="150">
        <f t="shared" ref="BE195:BE258" si="101">Y195-X195</f>
        <v>8.0162037037036899E-5</v>
      </c>
      <c r="BF195" s="150">
        <f t="shared" ref="BF195:BF258" si="102">Z195-Y195</f>
        <v>7.9409722222222468E-5</v>
      </c>
      <c r="BG195" s="150">
        <f t="shared" ref="BG195:BG258" si="103">AA195-Z195</f>
        <v>7.9768518518518404E-5</v>
      </c>
      <c r="BH195" s="150">
        <f t="shared" ref="BH195:BH258" si="104">AB195-AA195</f>
        <v>8.0127314814814883E-5</v>
      </c>
      <c r="BI195" s="150">
        <f t="shared" ref="BI195:BI258" si="105">AC195-AB195</f>
        <v>8.1851851851851834E-5</v>
      </c>
      <c r="BJ195" s="150">
        <f t="shared" ref="BJ195:BJ258" si="106">AD195-AC195</f>
        <v>7.9872685185185211E-5</v>
      </c>
      <c r="BK195" s="150">
        <f t="shared" ref="BK195:BK258" si="107">AE195-AD195</f>
        <v>7.9328703703703419E-5</v>
      </c>
      <c r="BL195" s="150">
        <f t="shared" ref="BL195:BL258" si="108">AF195-AE195</f>
        <v>7.8287037037037301E-5</v>
      </c>
      <c r="BM195" s="150">
        <f t="shared" ref="BM195:BM258" si="109">AG195-AF195</f>
        <v>7.8009259259259221E-5</v>
      </c>
      <c r="BN195" s="150">
        <f t="shared" ref="BN195:BN258" si="110">AH195-AG195</f>
        <v>7.9699074074074047E-5</v>
      </c>
      <c r="BO195" s="150">
        <f t="shared" ref="BO195:BO258" si="111">AI195-AH195</f>
        <v>7.8703703703703444E-5</v>
      </c>
      <c r="BP195" s="150">
        <f t="shared" ref="BP195:BP258" si="112">AJ195-AI195</f>
        <v>8.1192129629629626E-5</v>
      </c>
      <c r="BQ195" s="150">
        <f t="shared" ref="BQ195:BQ258" si="113">AK195-AJ195</f>
        <v>8.0208333333333824E-5</v>
      </c>
      <c r="BR195" s="150">
        <f t="shared" ref="BR195:BR258" si="114">AL195-AK195</f>
        <v>8.0821759259258998E-5</v>
      </c>
      <c r="BS195" s="150">
        <f t="shared" ref="BS195:BS258" si="115">AM195-AL195</f>
        <v>8.1469907407407489E-5</v>
      </c>
      <c r="BT195" s="150">
        <f t="shared" ref="BT195:BT258" si="116">AN195-AM195</f>
        <v>8.3402777777777512E-5</v>
      </c>
      <c r="BU195" s="150">
        <f t="shared" ref="BU195:BU258" si="117">AO195-AN195</f>
        <v>8.2847222222222437E-5</v>
      </c>
      <c r="BV195" s="150">
        <f t="shared" ref="BV195:BV258" si="118">AP195-AO195</f>
        <v>8.3750000000000057E-5</v>
      </c>
      <c r="BW195" s="150">
        <f t="shared" ref="BW195:BW258" si="119">AQ195-AP195</f>
        <v>8.5439814814814666E-5</v>
      </c>
      <c r="BX195" s="150">
        <f t="shared" ref="BX195:BX258" si="120">AR195-AQ195</f>
        <v>8.2893518518518169E-5</v>
      </c>
      <c r="BY195" s="150">
        <f t="shared" ref="BY195:BY258" si="121">AS195-AR195</f>
        <v>8.098379629629688E-5</v>
      </c>
      <c r="BZ195" s="150">
        <f t="shared" ref="BZ195:BZ258" si="122">AT195-AS195</f>
        <v>8.0648148148148267E-5</v>
      </c>
      <c r="CA195" s="150">
        <f t="shared" ref="CA195:CA258" si="123">AU195-AT195</f>
        <v>8.0902777777777397E-5</v>
      </c>
      <c r="CB195" s="150">
        <f t="shared" ref="CB195:CB258" si="124">AV195-AU195</f>
        <v>8.3472222222222194E-5</v>
      </c>
    </row>
    <row r="196" spans="1:80">
      <c r="A196" s="4" t="s">
        <v>217</v>
      </c>
      <c r="B196" s="4">
        <v>2020</v>
      </c>
      <c r="C196" s="5">
        <v>43889</v>
      </c>
      <c r="D196" s="4" t="s">
        <v>20</v>
      </c>
      <c r="E196" s="40" t="s">
        <v>64</v>
      </c>
      <c r="F196" s="70" t="s">
        <v>542</v>
      </c>
      <c r="G196" s="70" t="s">
        <v>590</v>
      </c>
      <c r="H196" s="70" t="s">
        <v>501</v>
      </c>
      <c r="I196" s="70" t="s">
        <v>69</v>
      </c>
      <c r="J196" s="70" t="s">
        <v>502</v>
      </c>
      <c r="K196" s="70"/>
      <c r="L196" s="70"/>
      <c r="M196" s="70"/>
      <c r="N196" s="70"/>
      <c r="O196" s="40">
        <v>3</v>
      </c>
      <c r="P196" s="70" t="s">
        <v>25</v>
      </c>
      <c r="Q196" s="150">
        <v>1.520023148148148E-4</v>
      </c>
      <c r="R196" s="150">
        <v>2.3908564814814813E-4</v>
      </c>
      <c r="S196" s="150">
        <v>3.1978009259259259E-4</v>
      </c>
      <c r="T196" s="150">
        <v>3.9927083333333329E-4</v>
      </c>
      <c r="U196" s="150">
        <v>4.7652777777777776E-4</v>
      </c>
      <c r="V196" s="150">
        <v>5.5347222222222223E-4</v>
      </c>
      <c r="W196" s="150">
        <v>6.3225694444444451E-4</v>
      </c>
      <c r="X196" s="150">
        <v>7.1011574074074076E-4</v>
      </c>
      <c r="Y196" s="150">
        <v>7.8844907407407412E-4</v>
      </c>
      <c r="Z196" s="150">
        <v>8.6817129629629625E-4</v>
      </c>
      <c r="AA196" s="150">
        <v>9.4721064814814809E-4</v>
      </c>
      <c r="AB196" s="150">
        <v>1.0263078703703704E-3</v>
      </c>
      <c r="AC196" s="150">
        <v>1.1056828703703704E-3</v>
      </c>
      <c r="AD196" s="150">
        <v>1.1852430555555555E-3</v>
      </c>
      <c r="AE196" s="150">
        <v>1.2648842592592592E-3</v>
      </c>
      <c r="AF196" s="150">
        <v>1.3445138888888888E-3</v>
      </c>
      <c r="AG196" s="150">
        <v>1.425763888888889E-3</v>
      </c>
      <c r="AH196" s="150">
        <v>1.5058680555555554E-3</v>
      </c>
      <c r="AI196" s="150">
        <v>1.5882407407407408E-3</v>
      </c>
      <c r="AJ196" s="150">
        <v>1.667951388888889E-3</v>
      </c>
      <c r="AK196" s="150">
        <v>1.7476273148148147E-3</v>
      </c>
      <c r="AL196" s="150">
        <v>1.8272800925925924E-3</v>
      </c>
      <c r="AM196" s="150">
        <v>1.9089236111111112E-3</v>
      </c>
      <c r="AN196" s="150">
        <v>1.9883217592592591E-3</v>
      </c>
      <c r="AO196" s="150">
        <v>2.0674999999999999E-3</v>
      </c>
      <c r="AP196" s="150">
        <v>2.1482754629629629E-3</v>
      </c>
      <c r="AQ196" s="150">
        <v>2.2275810185185185E-3</v>
      </c>
      <c r="AR196" s="150">
        <v>2.3079861111111109E-3</v>
      </c>
      <c r="AS196" s="150">
        <v>2.3885532407407406E-3</v>
      </c>
      <c r="AT196" s="150">
        <v>2.4694444444444447E-3</v>
      </c>
      <c r="AU196" s="150">
        <v>2.5508564814814812E-3</v>
      </c>
      <c r="AV196" s="150">
        <v>2.633229166666667E-3</v>
      </c>
      <c r="AW196" s="153">
        <f t="shared" si="94"/>
        <v>63.293642944736732</v>
      </c>
      <c r="AX196" s="150">
        <f t="shared" si="95"/>
        <v>8.7083333333333327E-5</v>
      </c>
      <c r="AY196" s="150">
        <f t="shared" si="95"/>
        <v>8.069444444444446E-5</v>
      </c>
      <c r="AZ196" s="150">
        <f t="shared" si="96"/>
        <v>7.9490740740740704E-5</v>
      </c>
      <c r="BA196" s="150">
        <f t="shared" si="97"/>
        <v>7.7256944444444465E-5</v>
      </c>
      <c r="BB196" s="150">
        <f t="shared" si="98"/>
        <v>7.6944444444444478E-5</v>
      </c>
      <c r="BC196" s="150">
        <f t="shared" si="99"/>
        <v>7.8784722222222277E-5</v>
      </c>
      <c r="BD196" s="150">
        <f t="shared" si="100"/>
        <v>7.7858796296296248E-5</v>
      </c>
      <c r="BE196" s="150">
        <f t="shared" si="101"/>
        <v>7.8333333333333358E-5</v>
      </c>
      <c r="BF196" s="150">
        <f t="shared" si="102"/>
        <v>7.972222222222213E-5</v>
      </c>
      <c r="BG196" s="150">
        <f t="shared" si="103"/>
        <v>7.903935185185184E-5</v>
      </c>
      <c r="BH196" s="150">
        <f t="shared" si="104"/>
        <v>7.9097222222222264E-5</v>
      </c>
      <c r="BI196" s="150">
        <f t="shared" si="105"/>
        <v>7.9375000000000018E-5</v>
      </c>
      <c r="BJ196" s="150">
        <f t="shared" si="106"/>
        <v>7.9560185185185116E-5</v>
      </c>
      <c r="BK196" s="150">
        <f t="shared" si="107"/>
        <v>7.9641203703703731E-5</v>
      </c>
      <c r="BL196" s="150">
        <f t="shared" si="108"/>
        <v>7.9629629629629581E-5</v>
      </c>
      <c r="BM196" s="150">
        <f t="shared" si="109"/>
        <v>8.1250000000000159E-5</v>
      </c>
      <c r="BN196" s="150">
        <f t="shared" si="110"/>
        <v>8.0104166666666475E-5</v>
      </c>
      <c r="BO196" s="150">
        <f t="shared" si="111"/>
        <v>8.2372685185185326E-5</v>
      </c>
      <c r="BP196" s="150">
        <f t="shared" si="112"/>
        <v>7.9710648148148197E-5</v>
      </c>
      <c r="BQ196" s="150">
        <f t="shared" si="113"/>
        <v>7.9675925925925747E-5</v>
      </c>
      <c r="BR196" s="150">
        <f t="shared" si="114"/>
        <v>7.9652777777777664E-5</v>
      </c>
      <c r="BS196" s="150">
        <f t="shared" si="115"/>
        <v>8.164351851851887E-5</v>
      </c>
      <c r="BT196" s="150">
        <f t="shared" si="116"/>
        <v>7.9398148148147885E-5</v>
      </c>
      <c r="BU196" s="150">
        <f t="shared" si="117"/>
        <v>7.9178240740740771E-5</v>
      </c>
      <c r="BV196" s="150">
        <f t="shared" si="118"/>
        <v>8.0775462962963049E-5</v>
      </c>
      <c r="BW196" s="150">
        <f t="shared" si="119"/>
        <v>7.9305555555555553E-5</v>
      </c>
      <c r="BX196" s="150">
        <f t="shared" si="120"/>
        <v>8.0405092592592421E-5</v>
      </c>
      <c r="BY196" s="150">
        <f t="shared" si="121"/>
        <v>8.0567129629629652E-5</v>
      </c>
      <c r="BZ196" s="150">
        <f t="shared" si="122"/>
        <v>8.0891203703704114E-5</v>
      </c>
      <c r="CA196" s="150">
        <f t="shared" si="123"/>
        <v>8.1412037037036523E-5</v>
      </c>
      <c r="CB196" s="150">
        <f t="shared" si="124"/>
        <v>8.237268518518576E-5</v>
      </c>
    </row>
    <row r="197" spans="1:80">
      <c r="A197" s="4" t="s">
        <v>217</v>
      </c>
      <c r="B197" s="4">
        <v>2020</v>
      </c>
      <c r="C197" s="5">
        <v>43889</v>
      </c>
      <c r="D197" s="4" t="s">
        <v>20</v>
      </c>
      <c r="E197" s="40" t="s">
        <v>64</v>
      </c>
      <c r="F197" s="70" t="s">
        <v>542</v>
      </c>
      <c r="G197" s="70" t="s">
        <v>1670</v>
      </c>
      <c r="H197" s="70" t="s">
        <v>735</v>
      </c>
      <c r="I197" s="70" t="s">
        <v>1630</v>
      </c>
      <c r="J197" s="70" t="s">
        <v>1648</v>
      </c>
      <c r="K197" s="70"/>
      <c r="L197" s="70"/>
      <c r="M197" s="70"/>
      <c r="N197" s="70"/>
      <c r="O197" s="40">
        <v>4</v>
      </c>
      <c r="P197" s="70" t="s">
        <v>102</v>
      </c>
      <c r="Q197" s="150">
        <v>1.4895833333333333E-4</v>
      </c>
      <c r="R197" s="150">
        <v>2.3761574074074074E-4</v>
      </c>
      <c r="S197" s="150">
        <v>3.2023148148148151E-4</v>
      </c>
      <c r="T197" s="150">
        <v>3.9981481481481481E-4</v>
      </c>
      <c r="U197" s="150">
        <v>4.7843750000000008E-4</v>
      </c>
      <c r="V197" s="150">
        <v>5.576967592592593E-4</v>
      </c>
      <c r="W197" s="150">
        <v>6.360416666666667E-4</v>
      </c>
      <c r="X197" s="150">
        <v>7.1460648148148143E-4</v>
      </c>
      <c r="Y197" s="150">
        <v>7.9380787037037039E-4</v>
      </c>
      <c r="Z197" s="150">
        <v>8.74837962962963E-4</v>
      </c>
      <c r="AA197" s="150">
        <v>9.5416666666666664E-4</v>
      </c>
      <c r="AB197" s="150">
        <v>1.0338194444444444E-3</v>
      </c>
      <c r="AC197" s="150">
        <v>1.1134953703703704E-3</v>
      </c>
      <c r="AD197" s="150">
        <v>1.1938541666666666E-3</v>
      </c>
      <c r="AE197" s="150">
        <v>1.2744212962962963E-3</v>
      </c>
      <c r="AF197" s="150">
        <v>1.3564351851851851E-3</v>
      </c>
      <c r="AG197" s="150">
        <v>1.4363657407407407E-3</v>
      </c>
      <c r="AH197" s="150">
        <v>1.5155324074074075E-3</v>
      </c>
      <c r="AI197" s="150">
        <v>1.5936342592592593E-3</v>
      </c>
      <c r="AJ197" s="150">
        <v>1.6717708333333333E-3</v>
      </c>
      <c r="AK197" s="150">
        <v>1.7504745370370371E-3</v>
      </c>
      <c r="AL197" s="150">
        <v>1.8320833333333331E-3</v>
      </c>
      <c r="AM197" s="150">
        <v>1.9160532407407405E-3</v>
      </c>
      <c r="AN197" s="150">
        <v>1.9985416666666667E-3</v>
      </c>
      <c r="AO197" s="150">
        <v>2.0823842592592591E-3</v>
      </c>
      <c r="AP197" s="150">
        <v>2.1693402777777778E-3</v>
      </c>
      <c r="AQ197" s="150">
        <v>2.2598958333333334E-3</v>
      </c>
      <c r="AR197" s="150">
        <v>2.3538541666666664E-3</v>
      </c>
      <c r="AS197" s="150">
        <v>2.4514583333333333E-3</v>
      </c>
      <c r="AT197" s="150">
        <v>2.5524768518518518E-3</v>
      </c>
      <c r="AU197" s="150"/>
      <c r="AV197" s="150"/>
      <c r="AW197" s="153"/>
      <c r="AX197" s="150">
        <f t="shared" si="95"/>
        <v>8.8657407407407413E-5</v>
      </c>
      <c r="AY197" s="150">
        <f t="shared" si="95"/>
        <v>8.2615740740740767E-5</v>
      </c>
      <c r="AZ197" s="150">
        <f t="shared" si="96"/>
        <v>7.9583333333333307E-5</v>
      </c>
      <c r="BA197" s="150">
        <f t="shared" si="97"/>
        <v>7.8622685185185262E-5</v>
      </c>
      <c r="BB197" s="150">
        <f t="shared" si="98"/>
        <v>7.9259259259259224E-5</v>
      </c>
      <c r="BC197" s="150">
        <f t="shared" si="99"/>
        <v>7.83449074074074E-5</v>
      </c>
      <c r="BD197" s="150">
        <f t="shared" si="100"/>
        <v>7.856481481481473E-5</v>
      </c>
      <c r="BE197" s="150">
        <f t="shared" si="101"/>
        <v>7.9201388888888963E-5</v>
      </c>
      <c r="BF197" s="150">
        <f t="shared" si="102"/>
        <v>8.1030092592592612E-5</v>
      </c>
      <c r="BG197" s="150">
        <f t="shared" si="103"/>
        <v>7.9328703703703636E-5</v>
      </c>
      <c r="BH197" s="150">
        <f t="shared" si="104"/>
        <v>7.9652777777777773E-5</v>
      </c>
      <c r="BI197" s="150">
        <f t="shared" si="105"/>
        <v>7.9675925925925964E-5</v>
      </c>
      <c r="BJ197" s="150">
        <f t="shared" si="106"/>
        <v>8.0358796296296255E-5</v>
      </c>
      <c r="BK197" s="150">
        <f t="shared" si="107"/>
        <v>8.0567129629629652E-5</v>
      </c>
      <c r="BL197" s="150">
        <f t="shared" si="108"/>
        <v>8.2013888888888848E-5</v>
      </c>
      <c r="BM197" s="150">
        <f t="shared" si="109"/>
        <v>7.9930555555555527E-5</v>
      </c>
      <c r="BN197" s="150">
        <f t="shared" si="110"/>
        <v>7.9166666666666838E-5</v>
      </c>
      <c r="BO197" s="150">
        <f t="shared" si="111"/>
        <v>7.810185185185177E-5</v>
      </c>
      <c r="BP197" s="150">
        <f t="shared" si="112"/>
        <v>7.8136574074074002E-5</v>
      </c>
      <c r="BQ197" s="150">
        <f t="shared" si="113"/>
        <v>7.8703703703703878E-5</v>
      </c>
      <c r="BR197" s="150">
        <f t="shared" si="114"/>
        <v>8.1608796296295987E-5</v>
      </c>
      <c r="BS197" s="150">
        <f t="shared" si="115"/>
        <v>8.3969907407407387E-5</v>
      </c>
      <c r="BT197" s="150">
        <f t="shared" si="116"/>
        <v>8.2488425925926175E-5</v>
      </c>
      <c r="BU197" s="150">
        <f t="shared" si="117"/>
        <v>8.3842592592592389E-5</v>
      </c>
      <c r="BV197" s="150">
        <f t="shared" si="118"/>
        <v>8.6956018518518762E-5</v>
      </c>
      <c r="BW197" s="150">
        <f t="shared" si="119"/>
        <v>9.0555555555555528E-5</v>
      </c>
      <c r="BX197" s="150">
        <f t="shared" si="120"/>
        <v>9.3958333333333047E-5</v>
      </c>
      <c r="BY197" s="150">
        <f t="shared" si="121"/>
        <v>9.7604166666666846E-5</v>
      </c>
      <c r="BZ197" s="150">
        <f t="shared" si="122"/>
        <v>1.0101851851851851E-4</v>
      </c>
      <c r="CA197" s="150"/>
      <c r="CB197" s="150"/>
    </row>
    <row r="198" spans="1:80">
      <c r="A198" s="4" t="s">
        <v>162</v>
      </c>
      <c r="B198" s="4">
        <v>2020</v>
      </c>
      <c r="C198" s="124">
        <v>43853</v>
      </c>
      <c r="D198" s="4" t="s">
        <v>66</v>
      </c>
      <c r="E198" s="40" t="s">
        <v>21</v>
      </c>
      <c r="F198" s="70" t="s">
        <v>21</v>
      </c>
      <c r="G198" t="s">
        <v>585</v>
      </c>
      <c r="H198" t="s">
        <v>80</v>
      </c>
      <c r="I198" t="s">
        <v>507</v>
      </c>
      <c r="J198" t="s">
        <v>654</v>
      </c>
      <c r="O198" s="40">
        <v>1</v>
      </c>
      <c r="P198" t="s">
        <v>27</v>
      </c>
      <c r="Q198" s="150">
        <v>1.5150462962962963E-4</v>
      </c>
      <c r="R198" s="150">
        <v>2.3986111111111107E-4</v>
      </c>
      <c r="S198" s="150">
        <v>3.223726851851852E-4</v>
      </c>
      <c r="T198" s="150">
        <v>4.0364583333333333E-4</v>
      </c>
      <c r="U198" s="150">
        <v>4.8665509259259256E-4</v>
      </c>
      <c r="V198" s="150">
        <v>5.6880787037037045E-4</v>
      </c>
      <c r="W198" s="150">
        <v>6.511111111111111E-4</v>
      </c>
      <c r="X198" s="150">
        <v>7.3351851851851844E-4</v>
      </c>
      <c r="Y198" s="150">
        <v>8.1777777777777784E-4</v>
      </c>
      <c r="Z198" s="150">
        <v>9.0041666666666666E-4</v>
      </c>
      <c r="AA198" s="150">
        <v>9.8297453703703719E-4</v>
      </c>
      <c r="AB198" s="150">
        <v>1.064988425925926E-3</v>
      </c>
      <c r="AC198" s="150">
        <v>1.1486574074074075E-3</v>
      </c>
      <c r="AD198" s="150">
        <v>1.2307870370370372E-3</v>
      </c>
      <c r="AE198" s="150">
        <v>1.3130439814814812E-3</v>
      </c>
      <c r="AF198" s="150">
        <v>1.3957060185185183E-3</v>
      </c>
      <c r="AG198" s="150">
        <v>1.4789120370370373E-3</v>
      </c>
      <c r="AH198" s="150">
        <v>1.5624189814814815E-3</v>
      </c>
      <c r="AI198" s="150">
        <v>1.6477083333333335E-3</v>
      </c>
      <c r="AJ198" s="150">
        <v>1.7315856481481481E-3</v>
      </c>
      <c r="AK198" s="150">
        <v>1.8169097222222224E-3</v>
      </c>
      <c r="AL198" s="150">
        <v>1.9000810185185186E-3</v>
      </c>
      <c r="AM198" s="150">
        <v>1.982939814814815E-3</v>
      </c>
      <c r="AN198" s="150">
        <v>2.0656250000000002E-3</v>
      </c>
      <c r="AO198" s="150">
        <v>2.1488194444444445E-3</v>
      </c>
      <c r="AP198" s="150">
        <v>2.2334837962962963E-3</v>
      </c>
      <c r="AQ198" s="150">
        <v>2.3162500000000002E-3</v>
      </c>
      <c r="AR198" s="150">
        <v>2.4018055555555559E-3</v>
      </c>
      <c r="AS198" s="150">
        <v>2.4846874999999999E-3</v>
      </c>
      <c r="AT198" s="150">
        <v>2.5687384259259261E-3</v>
      </c>
      <c r="AU198" s="150">
        <v>2.6527314814814816E-3</v>
      </c>
      <c r="AV198" s="150">
        <v>2.7375694444444448E-3</v>
      </c>
      <c r="AW198" s="153">
        <f t="shared" si="94"/>
        <v>60.881256183252574</v>
      </c>
      <c r="AX198" s="150">
        <f t="shared" si="95"/>
        <v>8.835648148148144E-5</v>
      </c>
      <c r="AY198" s="150">
        <f t="shared" si="95"/>
        <v>8.2511574074074122E-5</v>
      </c>
      <c r="AZ198" s="150">
        <f t="shared" si="96"/>
        <v>8.1273148148148133E-5</v>
      </c>
      <c r="BA198" s="150">
        <f t="shared" si="97"/>
        <v>8.3009259259259234E-5</v>
      </c>
      <c r="BB198" s="150">
        <f t="shared" si="98"/>
        <v>8.2152777777777888E-5</v>
      </c>
      <c r="BC198" s="150">
        <f t="shared" si="99"/>
        <v>8.2303240740740644E-5</v>
      </c>
      <c r="BD198" s="150">
        <f t="shared" si="100"/>
        <v>8.2407407407407342E-5</v>
      </c>
      <c r="BE198" s="150">
        <f t="shared" si="101"/>
        <v>8.42592592592594E-5</v>
      </c>
      <c r="BF198" s="150">
        <f t="shared" si="102"/>
        <v>8.2638888888888823E-5</v>
      </c>
      <c r="BG198" s="150">
        <f t="shared" si="103"/>
        <v>8.2557870370370532E-5</v>
      </c>
      <c r="BH198" s="150">
        <f t="shared" si="104"/>
        <v>8.2013888888888848E-5</v>
      </c>
      <c r="BI198" s="150">
        <f t="shared" si="105"/>
        <v>8.3668981481481441E-5</v>
      </c>
      <c r="BJ198" s="150">
        <f t="shared" si="106"/>
        <v>8.2129629629629696E-5</v>
      </c>
      <c r="BK198" s="150">
        <f t="shared" si="107"/>
        <v>8.2256944444444044E-5</v>
      </c>
      <c r="BL198" s="150">
        <f t="shared" si="108"/>
        <v>8.2662037037037122E-5</v>
      </c>
      <c r="BM198" s="150">
        <f t="shared" si="109"/>
        <v>8.3206018518518915E-5</v>
      </c>
      <c r="BN198" s="150">
        <f t="shared" si="110"/>
        <v>8.350694444444421E-5</v>
      </c>
      <c r="BO198" s="150">
        <f t="shared" si="111"/>
        <v>8.5289351851852019E-5</v>
      </c>
      <c r="BP198" s="150">
        <f t="shared" si="112"/>
        <v>8.3877314814814622E-5</v>
      </c>
      <c r="BQ198" s="150">
        <f t="shared" si="113"/>
        <v>8.5324074074074252E-5</v>
      </c>
      <c r="BR198" s="150">
        <f t="shared" si="114"/>
        <v>8.3171296296296248E-5</v>
      </c>
      <c r="BS198" s="150">
        <f t="shared" si="115"/>
        <v>8.285879629629637E-5</v>
      </c>
      <c r="BT198" s="150">
        <f t="shared" si="116"/>
        <v>8.2685185185185205E-5</v>
      </c>
      <c r="BU198" s="150">
        <f t="shared" si="117"/>
        <v>8.3194444444444331E-5</v>
      </c>
      <c r="BV198" s="150">
        <f t="shared" si="118"/>
        <v>8.4664351851851827E-5</v>
      </c>
      <c r="BW198" s="150">
        <f t="shared" si="119"/>
        <v>8.2766203703703821E-5</v>
      </c>
      <c r="BX198" s="150">
        <f t="shared" si="120"/>
        <v>8.5555555555555732E-5</v>
      </c>
      <c r="BY198" s="150">
        <f t="shared" si="121"/>
        <v>8.2881944444444019E-5</v>
      </c>
      <c r="BZ198" s="150">
        <f t="shared" si="122"/>
        <v>8.405092592592622E-5</v>
      </c>
      <c r="CA198" s="150">
        <f t="shared" si="123"/>
        <v>8.399305555555547E-5</v>
      </c>
      <c r="CB198" s="150">
        <f t="shared" si="124"/>
        <v>8.4837962962963209E-5</v>
      </c>
    </row>
    <row r="199" spans="1:80">
      <c r="A199" s="4" t="s">
        <v>162</v>
      </c>
      <c r="B199" s="4">
        <v>2020</v>
      </c>
      <c r="C199" s="124">
        <v>43853</v>
      </c>
      <c r="D199" s="4" t="s">
        <v>66</v>
      </c>
      <c r="E199" s="40" t="s">
        <v>21</v>
      </c>
      <c r="F199" s="70" t="s">
        <v>21</v>
      </c>
      <c r="G199" t="s">
        <v>681</v>
      </c>
      <c r="H199" t="s">
        <v>53</v>
      </c>
      <c r="I199" t="s">
        <v>744</v>
      </c>
      <c r="J199" t="s">
        <v>1686</v>
      </c>
      <c r="O199" s="40">
        <v>2</v>
      </c>
      <c r="P199" t="s">
        <v>25</v>
      </c>
      <c r="Q199" s="150">
        <v>1.6008101851851852E-4</v>
      </c>
      <c r="R199" s="150">
        <v>2.5390046296296299E-4</v>
      </c>
      <c r="S199" s="150">
        <v>3.4246527777777774E-4</v>
      </c>
      <c r="T199" s="150">
        <v>4.3053240740740742E-4</v>
      </c>
      <c r="U199" s="150">
        <v>5.1601851851851863E-4</v>
      </c>
      <c r="V199" s="150">
        <v>6.0101851851851842E-4</v>
      </c>
      <c r="W199" s="150">
        <v>6.8806712962962962E-4</v>
      </c>
      <c r="X199" s="150">
        <v>7.740046296296297E-4</v>
      </c>
      <c r="Y199" s="150">
        <v>8.6020833333333338E-4</v>
      </c>
      <c r="Z199" s="150">
        <v>9.4704861111111118E-4</v>
      </c>
      <c r="AA199" s="150">
        <v>1.031909722222222E-3</v>
      </c>
      <c r="AB199" s="150">
        <v>1.1159027777777777E-3</v>
      </c>
      <c r="AC199" s="150">
        <v>1.2023032407407408E-3</v>
      </c>
      <c r="AD199" s="150">
        <v>1.2863773148148151E-3</v>
      </c>
      <c r="AE199" s="150">
        <v>1.3720254629629629E-3</v>
      </c>
      <c r="AF199" s="150">
        <v>1.457083333333333E-3</v>
      </c>
      <c r="AG199" s="150">
        <v>1.5440046296296295E-3</v>
      </c>
      <c r="AH199" s="150">
        <v>1.6303472222222223E-3</v>
      </c>
      <c r="AI199" s="150">
        <v>1.7161458333333334E-3</v>
      </c>
      <c r="AJ199" s="150">
        <v>1.8020833333333335E-3</v>
      </c>
      <c r="AK199" s="150">
        <v>1.8857407407407406E-3</v>
      </c>
      <c r="AL199" s="150">
        <v>1.9687384259259259E-3</v>
      </c>
      <c r="AM199" s="150">
        <v>2.0524652777777776E-3</v>
      </c>
      <c r="AN199" s="150">
        <v>2.1370370370370371E-3</v>
      </c>
      <c r="AO199" s="150">
        <v>2.2201504629629633E-3</v>
      </c>
      <c r="AP199" s="150">
        <v>2.3035763888888889E-3</v>
      </c>
      <c r="AQ199" s="150">
        <v>2.3893402777777776E-3</v>
      </c>
      <c r="AR199" s="150">
        <v>2.4766782407407407E-3</v>
      </c>
      <c r="AS199" s="150">
        <v>2.563136574074074E-3</v>
      </c>
      <c r="AT199" s="150">
        <v>2.6506365740740744E-3</v>
      </c>
      <c r="AU199" s="150">
        <v>2.7355439814814812E-3</v>
      </c>
      <c r="AV199" s="150">
        <v>2.8218865740740739E-3</v>
      </c>
      <c r="AW199" s="153">
        <f t="shared" si="94"/>
        <v>59.062142397184708</v>
      </c>
      <c r="AX199" s="150">
        <f t="shared" si="95"/>
        <v>9.3819444444444468E-5</v>
      </c>
      <c r="AY199" s="150">
        <f t="shared" si="95"/>
        <v>8.8564814814814756E-5</v>
      </c>
      <c r="AZ199" s="150">
        <f t="shared" si="96"/>
        <v>8.8067129629629671E-5</v>
      </c>
      <c r="BA199" s="150">
        <f t="shared" si="97"/>
        <v>8.5486111111111212E-5</v>
      </c>
      <c r="BB199" s="150">
        <f t="shared" si="98"/>
        <v>8.4999999999999789E-5</v>
      </c>
      <c r="BC199" s="150">
        <f t="shared" si="99"/>
        <v>8.7048611111111202E-5</v>
      </c>
      <c r="BD199" s="150">
        <f t="shared" si="100"/>
        <v>8.5937500000000076E-5</v>
      </c>
      <c r="BE199" s="150">
        <f t="shared" si="101"/>
        <v>8.6203703703703681E-5</v>
      </c>
      <c r="BF199" s="150">
        <f t="shared" si="102"/>
        <v>8.6840277777777805E-5</v>
      </c>
      <c r="BG199" s="150">
        <f t="shared" si="103"/>
        <v>8.4861111111110858E-5</v>
      </c>
      <c r="BH199" s="150">
        <f t="shared" si="104"/>
        <v>8.3993055555555687E-5</v>
      </c>
      <c r="BI199" s="150">
        <f t="shared" si="105"/>
        <v>8.6400462962963036E-5</v>
      </c>
      <c r="BJ199" s="150">
        <f t="shared" si="106"/>
        <v>8.4074074074074303E-5</v>
      </c>
      <c r="BK199" s="150">
        <f t="shared" si="107"/>
        <v>8.5648148148147847E-5</v>
      </c>
      <c r="BL199" s="150">
        <f t="shared" si="108"/>
        <v>8.5057870370370105E-5</v>
      </c>
      <c r="BM199" s="150">
        <f t="shared" si="109"/>
        <v>8.6921296296296529E-5</v>
      </c>
      <c r="BN199" s="150">
        <f t="shared" si="110"/>
        <v>8.6342592592592721E-5</v>
      </c>
      <c r="BO199" s="150">
        <f t="shared" si="111"/>
        <v>8.5798611111111145E-5</v>
      </c>
      <c r="BP199" s="150">
        <f t="shared" si="112"/>
        <v>8.5937500000000076E-5</v>
      </c>
      <c r="BQ199" s="150">
        <f t="shared" si="113"/>
        <v>8.3657407407407075E-5</v>
      </c>
      <c r="BR199" s="150">
        <f t="shared" si="114"/>
        <v>8.2997685185185301E-5</v>
      </c>
      <c r="BS199" s="150">
        <f t="shared" si="115"/>
        <v>8.3726851851851757E-5</v>
      </c>
      <c r="BT199" s="150">
        <f t="shared" si="116"/>
        <v>8.4571759259259496E-5</v>
      </c>
      <c r="BU199" s="150">
        <f t="shared" si="117"/>
        <v>8.3113425925926149E-5</v>
      </c>
      <c r="BV199" s="150">
        <f t="shared" si="118"/>
        <v>8.3425925925925595E-5</v>
      </c>
      <c r="BW199" s="150">
        <f t="shared" si="119"/>
        <v>8.5763888888888695E-5</v>
      </c>
      <c r="BX199" s="150">
        <f t="shared" si="120"/>
        <v>8.7337962962963107E-5</v>
      </c>
      <c r="BY199" s="150">
        <f t="shared" si="121"/>
        <v>8.6458333333333352E-5</v>
      </c>
      <c r="BZ199" s="150">
        <f t="shared" si="122"/>
        <v>8.7500000000000338E-5</v>
      </c>
      <c r="CA199" s="150">
        <f t="shared" si="123"/>
        <v>8.4907407407406807E-5</v>
      </c>
      <c r="CB199" s="150">
        <f t="shared" si="124"/>
        <v>8.6342592592592721E-5</v>
      </c>
    </row>
    <row r="200" spans="1:80">
      <c r="A200" s="4" t="s">
        <v>162</v>
      </c>
      <c r="B200" s="4">
        <v>2020</v>
      </c>
      <c r="C200" s="124">
        <v>43853</v>
      </c>
      <c r="D200" s="4" t="s">
        <v>66</v>
      </c>
      <c r="E200" s="40" t="s">
        <v>21</v>
      </c>
      <c r="F200" s="70" t="s">
        <v>21</v>
      </c>
      <c r="G200" t="s">
        <v>811</v>
      </c>
      <c r="H200" t="s">
        <v>1653</v>
      </c>
      <c r="I200" t="s">
        <v>1296</v>
      </c>
      <c r="J200" t="s">
        <v>1677</v>
      </c>
      <c r="O200" s="40">
        <v>3</v>
      </c>
      <c r="P200" t="s">
        <v>188</v>
      </c>
      <c r="Q200" s="150">
        <v>1.6028935185185186E-4</v>
      </c>
      <c r="R200" s="150">
        <v>2.5317129629629631E-4</v>
      </c>
      <c r="S200" s="150">
        <v>3.416782407407407E-4</v>
      </c>
      <c r="T200" s="150">
        <v>4.2780092592592604E-4</v>
      </c>
      <c r="U200" s="150">
        <v>5.1592592592592586E-4</v>
      </c>
      <c r="V200" s="150">
        <v>6.0048611111111099E-4</v>
      </c>
      <c r="W200" s="150">
        <v>6.8572916666666663E-4</v>
      </c>
      <c r="X200" s="150">
        <v>7.7034722222222218E-4</v>
      </c>
      <c r="Y200" s="150">
        <v>8.5601851851851854E-4</v>
      </c>
      <c r="Z200" s="150">
        <v>9.3916666666666671E-4</v>
      </c>
      <c r="AA200" s="150">
        <v>1.022662037037037E-3</v>
      </c>
      <c r="AB200" s="150">
        <v>1.1064930555555557E-3</v>
      </c>
      <c r="AC200" s="150">
        <v>1.1936458333333332E-3</v>
      </c>
      <c r="AD200" s="150">
        <v>1.2776967592592592E-3</v>
      </c>
      <c r="AE200" s="150">
        <v>1.3640624999999998E-3</v>
      </c>
      <c r="AF200" s="150">
        <v>1.4489583333333333E-3</v>
      </c>
      <c r="AG200" s="150">
        <v>1.5359722222222224E-3</v>
      </c>
      <c r="AH200" s="150">
        <v>1.6202430555555553E-3</v>
      </c>
      <c r="AI200" s="150">
        <v>1.704074074074074E-3</v>
      </c>
      <c r="AJ200" s="150">
        <v>1.7893981481481482E-3</v>
      </c>
      <c r="AK200" s="150">
        <v>1.8741319444444445E-3</v>
      </c>
      <c r="AL200" s="150">
        <v>1.9589930555555554E-3</v>
      </c>
      <c r="AM200" s="150">
        <v>2.0466435185185184E-3</v>
      </c>
      <c r="AN200" s="150">
        <v>2.1313425925925927E-3</v>
      </c>
      <c r="AO200" s="150">
        <v>2.2181828703703704E-3</v>
      </c>
      <c r="AP200" s="150">
        <v>2.3092708333333337E-3</v>
      </c>
      <c r="AQ200" s="150">
        <v>2.3963773148148147E-3</v>
      </c>
      <c r="AR200" s="150">
        <v>2.4810300925925924E-3</v>
      </c>
      <c r="AS200" s="150">
        <v>2.5688773148148151E-3</v>
      </c>
      <c r="AT200" s="150">
        <v>2.6117939814814819E-3</v>
      </c>
      <c r="AU200" s="150">
        <v>2.7438425925925929E-3</v>
      </c>
      <c r="AV200" s="150">
        <v>2.8321759259259259E-3</v>
      </c>
      <c r="AW200" s="153">
        <f t="shared" si="94"/>
        <v>58.847568451164697</v>
      </c>
      <c r="AX200" s="150">
        <f t="shared" si="95"/>
        <v>9.2881944444444452E-5</v>
      </c>
      <c r="AY200" s="150">
        <f t="shared" si="95"/>
        <v>8.8506944444444386E-5</v>
      </c>
      <c r="AZ200" s="150">
        <f t="shared" si="96"/>
        <v>8.6122685185185336E-5</v>
      </c>
      <c r="BA200" s="150">
        <f t="shared" si="97"/>
        <v>8.8124999999999825E-5</v>
      </c>
      <c r="BB200" s="150">
        <f t="shared" si="98"/>
        <v>8.4560185185185129E-5</v>
      </c>
      <c r="BC200" s="150">
        <f t="shared" si="99"/>
        <v>8.5243055555555636E-5</v>
      </c>
      <c r="BD200" s="150">
        <f t="shared" si="100"/>
        <v>8.4618055555555553E-5</v>
      </c>
      <c r="BE200" s="150">
        <f t="shared" si="101"/>
        <v>8.5671296296296363E-5</v>
      </c>
      <c r="BF200" s="150">
        <f t="shared" si="102"/>
        <v>8.3148148148148165E-5</v>
      </c>
      <c r="BG200" s="150">
        <f t="shared" si="103"/>
        <v>8.3495370370370277E-5</v>
      </c>
      <c r="BH200" s="150">
        <f t="shared" si="104"/>
        <v>8.3831018518518673E-5</v>
      </c>
      <c r="BI200" s="150">
        <f t="shared" si="105"/>
        <v>8.7152777777777576E-5</v>
      </c>
      <c r="BJ200" s="150">
        <f t="shared" si="106"/>
        <v>8.4050925925926003E-5</v>
      </c>
      <c r="BK200" s="150">
        <f t="shared" si="107"/>
        <v>8.6365740740740587E-5</v>
      </c>
      <c r="BL200" s="150">
        <f t="shared" si="108"/>
        <v>8.4895833333333524E-5</v>
      </c>
      <c r="BM200" s="150">
        <f t="shared" si="109"/>
        <v>8.7013888888889078E-5</v>
      </c>
      <c r="BN200" s="150">
        <f t="shared" si="110"/>
        <v>8.4270833333332899E-5</v>
      </c>
      <c r="BO200" s="150">
        <f t="shared" si="111"/>
        <v>8.3831018518518673E-5</v>
      </c>
      <c r="BP200" s="150">
        <f t="shared" si="112"/>
        <v>8.5324074074074252E-5</v>
      </c>
      <c r="BQ200" s="150">
        <f t="shared" si="113"/>
        <v>8.4733796296296293E-5</v>
      </c>
      <c r="BR200" s="150">
        <f t="shared" si="114"/>
        <v>8.4861111111110858E-5</v>
      </c>
      <c r="BS200" s="150">
        <f t="shared" si="115"/>
        <v>8.7650462962962986E-5</v>
      </c>
      <c r="BT200" s="150">
        <f t="shared" si="116"/>
        <v>8.4699074074074277E-5</v>
      </c>
      <c r="BU200" s="150">
        <f t="shared" si="117"/>
        <v>8.6840277777777697E-5</v>
      </c>
      <c r="BV200" s="150">
        <f t="shared" si="118"/>
        <v>9.1087962962963388E-5</v>
      </c>
      <c r="BW200" s="150">
        <f t="shared" si="119"/>
        <v>8.7106481481480976E-5</v>
      </c>
      <c r="BX200" s="150">
        <f t="shared" si="120"/>
        <v>8.4652777777777678E-5</v>
      </c>
      <c r="BY200" s="150">
        <f t="shared" si="121"/>
        <v>8.7847222222222666E-5</v>
      </c>
      <c r="BZ200" s="150">
        <f t="shared" si="122"/>
        <v>4.2916666666666797E-5</v>
      </c>
      <c r="CA200" s="150">
        <f t="shared" si="123"/>
        <v>1.32048611111111E-4</v>
      </c>
      <c r="CB200" s="150">
        <f t="shared" si="124"/>
        <v>8.8333333333333059E-5</v>
      </c>
    </row>
    <row r="201" spans="1:80">
      <c r="A201" s="4" t="s">
        <v>162</v>
      </c>
      <c r="B201" s="4">
        <v>2020</v>
      </c>
      <c r="C201" s="124">
        <v>43853</v>
      </c>
      <c r="D201" s="4" t="s">
        <v>66</v>
      </c>
      <c r="E201" s="40" t="s">
        <v>21</v>
      </c>
      <c r="F201" s="70" t="s">
        <v>21</v>
      </c>
      <c r="G201" t="s">
        <v>739</v>
      </c>
      <c r="H201" t="s">
        <v>673</v>
      </c>
      <c r="I201" t="s">
        <v>511</v>
      </c>
      <c r="J201" t="s">
        <v>518</v>
      </c>
      <c r="O201" s="40">
        <v>4</v>
      </c>
      <c r="P201" t="s">
        <v>33</v>
      </c>
      <c r="Q201" s="150">
        <v>1.6038194444444444E-4</v>
      </c>
      <c r="R201" s="150">
        <v>2.5100694444444443E-4</v>
      </c>
      <c r="S201" s="150">
        <v>3.3592592592592593E-4</v>
      </c>
      <c r="T201" s="150">
        <v>4.1960648148148147E-4</v>
      </c>
      <c r="U201" s="150">
        <v>5.0172453703703696E-4</v>
      </c>
      <c r="V201" s="150">
        <v>5.8365740740740741E-4</v>
      </c>
      <c r="W201" s="150">
        <v>6.6789351851851862E-4</v>
      </c>
      <c r="X201" s="150">
        <v>7.5143518518518528E-4</v>
      </c>
      <c r="Y201" s="150">
        <v>8.3519675925925916E-4</v>
      </c>
      <c r="Z201" s="150">
        <v>9.1857638888888891E-4</v>
      </c>
      <c r="AA201" s="150">
        <v>1.003888888888889E-3</v>
      </c>
      <c r="AB201" s="150">
        <v>1.0881712962962963E-3</v>
      </c>
      <c r="AC201" s="150">
        <v>1.1717939814814816E-3</v>
      </c>
      <c r="AD201" s="150">
        <v>1.255335648148148E-3</v>
      </c>
      <c r="AE201" s="150">
        <v>1.3405787037037034E-3</v>
      </c>
      <c r="AF201" s="150">
        <v>1.4242129629629631E-3</v>
      </c>
      <c r="AG201" s="150">
        <v>1.507789351851852E-3</v>
      </c>
      <c r="AH201" s="150">
        <v>1.5936805555555556E-3</v>
      </c>
      <c r="AI201" s="150">
        <v>1.6795370370370369E-3</v>
      </c>
      <c r="AJ201" s="150">
        <v>1.7654513888888891E-3</v>
      </c>
      <c r="AK201" s="150">
        <v>1.8534722222222223E-3</v>
      </c>
      <c r="AL201" s="150">
        <v>1.9396064814814814E-3</v>
      </c>
      <c r="AM201" s="150">
        <v>2.0272222222222224E-3</v>
      </c>
      <c r="AN201" s="150">
        <v>2.1149652777777777E-3</v>
      </c>
      <c r="AO201" s="150">
        <v>2.2044444444444442E-3</v>
      </c>
      <c r="AP201" s="150">
        <v>2.294664351851852E-3</v>
      </c>
      <c r="AQ201" s="150">
        <v>2.3836111111111111E-3</v>
      </c>
      <c r="AR201" s="150">
        <v>2.473472222222222E-3</v>
      </c>
      <c r="AS201" s="150">
        <v>2.5650115740740742E-3</v>
      </c>
      <c r="AT201" s="150">
        <v>2.6582870370370371E-3</v>
      </c>
      <c r="AU201" s="150">
        <v>2.7522685185185185E-3</v>
      </c>
      <c r="AV201" s="150">
        <v>2.8471064814814817E-3</v>
      </c>
      <c r="AW201" s="153">
        <f t="shared" si="94"/>
        <v>58.538964998577178</v>
      </c>
      <c r="AX201" s="150">
        <f t="shared" si="95"/>
        <v>9.0624999999999994E-5</v>
      </c>
      <c r="AY201" s="150">
        <f t="shared" si="95"/>
        <v>8.4918981481481499E-5</v>
      </c>
      <c r="AZ201" s="150">
        <f t="shared" si="96"/>
        <v>8.3680555555555537E-5</v>
      </c>
      <c r="BA201" s="150">
        <f t="shared" si="97"/>
        <v>8.2118055555555492E-5</v>
      </c>
      <c r="BB201" s="150">
        <f t="shared" si="98"/>
        <v>8.1932870370370449E-5</v>
      </c>
      <c r="BC201" s="150">
        <f t="shared" si="99"/>
        <v>8.4236111111111209E-5</v>
      </c>
      <c r="BD201" s="150">
        <f t="shared" si="100"/>
        <v>8.354166666666666E-5</v>
      </c>
      <c r="BE201" s="150">
        <f t="shared" si="101"/>
        <v>8.3761574074073882E-5</v>
      </c>
      <c r="BF201" s="150">
        <f t="shared" si="102"/>
        <v>8.3379629629629754E-5</v>
      </c>
      <c r="BG201" s="150">
        <f t="shared" si="103"/>
        <v>8.5312500000000102E-5</v>
      </c>
      <c r="BH201" s="150">
        <f t="shared" si="104"/>
        <v>8.4282407407407266E-5</v>
      </c>
      <c r="BI201" s="150">
        <f t="shared" si="105"/>
        <v>8.3622685185185276E-5</v>
      </c>
      <c r="BJ201" s="150">
        <f t="shared" si="106"/>
        <v>8.3541666666666443E-5</v>
      </c>
      <c r="BK201" s="150">
        <f t="shared" si="107"/>
        <v>8.5243055555555419E-5</v>
      </c>
      <c r="BL201" s="150">
        <f t="shared" si="108"/>
        <v>8.3634259259259642E-5</v>
      </c>
      <c r="BM201" s="150">
        <f t="shared" si="109"/>
        <v>8.3576388888888893E-5</v>
      </c>
      <c r="BN201" s="150">
        <f t="shared" si="110"/>
        <v>8.5891203703703694E-5</v>
      </c>
      <c r="BO201" s="150">
        <f t="shared" si="111"/>
        <v>8.5856481481481244E-5</v>
      </c>
      <c r="BP201" s="150">
        <f t="shared" si="112"/>
        <v>8.591435185185221E-5</v>
      </c>
      <c r="BQ201" s="150">
        <f t="shared" si="113"/>
        <v>8.802083333333318E-5</v>
      </c>
      <c r="BR201" s="150">
        <f t="shared" si="114"/>
        <v>8.6134259259259107E-5</v>
      </c>
      <c r="BS201" s="150">
        <f t="shared" si="115"/>
        <v>8.761574074074097E-5</v>
      </c>
      <c r="BT201" s="150">
        <f t="shared" si="116"/>
        <v>8.7743055555555317E-5</v>
      </c>
      <c r="BU201" s="150">
        <f t="shared" si="117"/>
        <v>8.9479166666666526E-5</v>
      </c>
      <c r="BV201" s="150">
        <f t="shared" si="118"/>
        <v>9.0219907407407783E-5</v>
      </c>
      <c r="BW201" s="150">
        <f t="shared" si="119"/>
        <v>8.8946759259259101E-5</v>
      </c>
      <c r="BX201" s="150">
        <f t="shared" si="120"/>
        <v>8.9861111111110871E-5</v>
      </c>
      <c r="BY201" s="150">
        <f t="shared" si="121"/>
        <v>9.1539351851852198E-5</v>
      </c>
      <c r="BZ201" s="150">
        <f t="shared" si="122"/>
        <v>9.3275462962962973E-5</v>
      </c>
      <c r="CA201" s="150">
        <f t="shared" si="123"/>
        <v>9.3981481481481347E-5</v>
      </c>
      <c r="CB201" s="150">
        <f t="shared" si="124"/>
        <v>9.4837962962963235E-5</v>
      </c>
    </row>
    <row r="202" spans="1:80">
      <c r="A202" s="4" t="s">
        <v>162</v>
      </c>
      <c r="B202" s="4">
        <v>2020</v>
      </c>
      <c r="C202" s="124">
        <v>43853</v>
      </c>
      <c r="D202" s="4" t="s">
        <v>66</v>
      </c>
      <c r="E202" s="40" t="s">
        <v>21</v>
      </c>
      <c r="F202" s="70" t="s">
        <v>21</v>
      </c>
      <c r="G202" t="s">
        <v>856</v>
      </c>
      <c r="H202" t="s">
        <v>857</v>
      </c>
      <c r="I202" t="s">
        <v>858</v>
      </c>
      <c r="J202" t="s">
        <v>860</v>
      </c>
      <c r="O202" s="40">
        <v>5</v>
      </c>
      <c r="P202" t="s">
        <v>207</v>
      </c>
      <c r="Q202" s="150">
        <v>1.5655092592592592E-4</v>
      </c>
      <c r="R202" s="150">
        <v>2.5052083333333334E-4</v>
      </c>
      <c r="S202" s="150">
        <v>3.402314814814815E-4</v>
      </c>
      <c r="T202" s="150">
        <v>4.2645833333333332E-4</v>
      </c>
      <c r="U202" s="150">
        <v>5.1369212962962968E-4</v>
      </c>
      <c r="V202" s="150">
        <v>6.0019675925925919E-4</v>
      </c>
      <c r="W202" s="150">
        <v>6.8690972222222211E-4</v>
      </c>
      <c r="X202" s="150">
        <v>7.7387731481481481E-4</v>
      </c>
      <c r="Y202" s="150">
        <v>8.5952546296296287E-4</v>
      </c>
      <c r="Z202" s="150">
        <v>9.4543981481481475E-4</v>
      </c>
      <c r="AA202" s="150">
        <v>1.0324652777777778E-3</v>
      </c>
      <c r="AB202" s="150">
        <v>1.1200231481481482E-3</v>
      </c>
      <c r="AC202" s="150">
        <v>1.2086458333333335E-3</v>
      </c>
      <c r="AD202" s="150">
        <v>1.2945833333333331E-3</v>
      </c>
      <c r="AE202" s="150">
        <v>1.3795601851851851E-3</v>
      </c>
      <c r="AF202" s="150">
        <v>1.4665972222222222E-3</v>
      </c>
      <c r="AG202" s="150">
        <v>1.5519675925925926E-3</v>
      </c>
      <c r="AH202" s="150">
        <v>1.6379513888888887E-3</v>
      </c>
      <c r="AI202" s="150">
        <v>1.7249421296296294E-3</v>
      </c>
      <c r="AJ202" s="150">
        <v>1.8103125000000001E-3</v>
      </c>
      <c r="AK202" s="150">
        <v>1.8963541666666666E-3</v>
      </c>
      <c r="AL202" s="150">
        <v>1.9825694444444444E-3</v>
      </c>
      <c r="AM202" s="150">
        <v>2.0705439814814818E-3</v>
      </c>
      <c r="AN202" s="150">
        <v>2.1592361111111113E-3</v>
      </c>
      <c r="AO202" s="150">
        <v>2.2488773148148147E-3</v>
      </c>
      <c r="AP202" s="150">
        <v>2.3347337962962961E-3</v>
      </c>
      <c r="AQ202" s="150">
        <v>2.4198263888888889E-3</v>
      </c>
      <c r="AR202" s="150">
        <v>2.508240740740741E-3</v>
      </c>
      <c r="AS202" s="150">
        <v>2.5964004629629631E-3</v>
      </c>
      <c r="AT202" s="150">
        <v>2.6870023148148144E-3</v>
      </c>
      <c r="AU202" s="150">
        <v>2.7725578703703701E-3</v>
      </c>
      <c r="AV202" s="150">
        <v>2.8590972222222216E-3</v>
      </c>
      <c r="AW202" s="153">
        <f t="shared" si="94"/>
        <v>58.293458988122715</v>
      </c>
      <c r="AX202" s="150">
        <f t="shared" si="95"/>
        <v>9.3969907407407413E-5</v>
      </c>
      <c r="AY202" s="150">
        <f t="shared" si="95"/>
        <v>8.9710648148148169E-5</v>
      </c>
      <c r="AZ202" s="150">
        <f t="shared" si="96"/>
        <v>8.6226851851851818E-5</v>
      </c>
      <c r="BA202" s="150">
        <f t="shared" si="97"/>
        <v>8.7233796296296354E-5</v>
      </c>
      <c r="BB202" s="150">
        <f t="shared" si="98"/>
        <v>8.6504629629629518E-5</v>
      </c>
      <c r="BC202" s="150">
        <f t="shared" si="99"/>
        <v>8.6712962962962915E-5</v>
      </c>
      <c r="BD202" s="150">
        <f t="shared" si="100"/>
        <v>8.6967592592592695E-5</v>
      </c>
      <c r="BE202" s="150">
        <f t="shared" si="101"/>
        <v>8.5648148148148064E-5</v>
      </c>
      <c r="BF202" s="150">
        <f t="shared" si="102"/>
        <v>8.5914351851851885E-5</v>
      </c>
      <c r="BG202" s="150">
        <f t="shared" si="103"/>
        <v>8.7025462962963011E-5</v>
      </c>
      <c r="BH202" s="150">
        <f t="shared" si="104"/>
        <v>8.7557870370370437E-5</v>
      </c>
      <c r="BI202" s="150">
        <f t="shared" si="105"/>
        <v>8.8622685185185289E-5</v>
      </c>
      <c r="BJ202" s="150">
        <f t="shared" si="106"/>
        <v>8.5937499999999643E-5</v>
      </c>
      <c r="BK202" s="150">
        <f t="shared" si="107"/>
        <v>8.4976851851851923E-5</v>
      </c>
      <c r="BL202" s="150">
        <f t="shared" si="108"/>
        <v>8.7037037037037161E-5</v>
      </c>
      <c r="BM202" s="150">
        <f t="shared" si="109"/>
        <v>8.5370370370370418E-5</v>
      </c>
      <c r="BN202" s="150">
        <f t="shared" si="110"/>
        <v>8.5983796296296025E-5</v>
      </c>
      <c r="BO202" s="150">
        <f t="shared" si="111"/>
        <v>8.6990740740740778E-5</v>
      </c>
      <c r="BP202" s="150">
        <f t="shared" si="112"/>
        <v>8.5370370370370634E-5</v>
      </c>
      <c r="BQ202" s="150">
        <f t="shared" si="113"/>
        <v>8.6041666666666558E-5</v>
      </c>
      <c r="BR202" s="150">
        <f t="shared" si="114"/>
        <v>8.6215277777777722E-5</v>
      </c>
      <c r="BS202" s="150">
        <f t="shared" si="115"/>
        <v>8.7974537037037448E-5</v>
      </c>
      <c r="BT202" s="150">
        <f t="shared" si="116"/>
        <v>8.8692129629629538E-5</v>
      </c>
      <c r="BU202" s="150">
        <f t="shared" si="117"/>
        <v>8.9641203703703324E-5</v>
      </c>
      <c r="BV202" s="150">
        <f t="shared" si="118"/>
        <v>8.5856481481481461E-5</v>
      </c>
      <c r="BW202" s="150">
        <f t="shared" si="119"/>
        <v>8.5092592592592772E-5</v>
      </c>
      <c r="BX202" s="150">
        <f t="shared" si="120"/>
        <v>8.8414351851852108E-5</v>
      </c>
      <c r="BY202" s="150">
        <f t="shared" si="121"/>
        <v>8.8159722222222112E-5</v>
      </c>
      <c r="BZ202" s="150">
        <f t="shared" si="122"/>
        <v>9.060185185185126E-5</v>
      </c>
      <c r="CA202" s="150">
        <f t="shared" si="123"/>
        <v>8.5555555555555732E-5</v>
      </c>
      <c r="CB202" s="150">
        <f t="shared" si="124"/>
        <v>8.6539351851851534E-5</v>
      </c>
    </row>
    <row r="203" spans="1:80">
      <c r="A203" s="4" t="s">
        <v>162</v>
      </c>
      <c r="B203" s="4">
        <v>2020</v>
      </c>
      <c r="C203" s="124">
        <v>43854</v>
      </c>
      <c r="D203" s="4" t="s">
        <v>66</v>
      </c>
      <c r="E203" s="40" t="s">
        <v>91</v>
      </c>
      <c r="F203">
        <v>1</v>
      </c>
      <c r="G203" t="s">
        <v>856</v>
      </c>
      <c r="H203" t="s">
        <v>857</v>
      </c>
      <c r="I203" t="s">
        <v>858</v>
      </c>
      <c r="J203" t="s">
        <v>860</v>
      </c>
      <c r="O203" s="40">
        <v>1</v>
      </c>
      <c r="P203" t="s">
        <v>207</v>
      </c>
      <c r="Q203" s="150">
        <v>1.5637731481481481E-4</v>
      </c>
      <c r="R203" s="150">
        <v>2.511689814814815E-4</v>
      </c>
      <c r="S203" s="150">
        <v>3.4307870370370373E-4</v>
      </c>
      <c r="T203" s="150">
        <v>4.3035879629629631E-4</v>
      </c>
      <c r="U203" s="150">
        <v>5.1834490740740736E-4</v>
      </c>
      <c r="V203" s="150">
        <v>6.0434027777777786E-4</v>
      </c>
      <c r="W203" s="150">
        <v>6.9163194444444448E-4</v>
      </c>
      <c r="X203" s="150">
        <v>7.7722222222222222E-4</v>
      </c>
      <c r="Y203" s="150">
        <v>8.6277777777777774E-4</v>
      </c>
      <c r="Z203" s="150">
        <v>9.4923611111111109E-4</v>
      </c>
      <c r="AA203" s="150">
        <v>1.0362615740740742E-3</v>
      </c>
      <c r="AB203" s="150">
        <v>1.1243865740740741E-3</v>
      </c>
      <c r="AC203" s="150">
        <v>1.2098726851851851E-3</v>
      </c>
      <c r="AD203" s="150">
        <v>1.295150462962963E-3</v>
      </c>
      <c r="AE203" s="150">
        <v>1.3820949074074074E-3</v>
      </c>
      <c r="AF203" s="150">
        <v>1.4680671296296297E-3</v>
      </c>
      <c r="AG203" s="150">
        <v>1.5553240740740738E-3</v>
      </c>
      <c r="AH203" s="150">
        <v>1.6407407407407406E-3</v>
      </c>
      <c r="AI203" s="150">
        <v>1.7267708333333336E-3</v>
      </c>
      <c r="AJ203" s="150">
        <v>1.8152546296296296E-3</v>
      </c>
      <c r="AK203" s="150">
        <v>1.9044675925925928E-3</v>
      </c>
      <c r="AL203" s="150">
        <v>1.991539351851852E-3</v>
      </c>
      <c r="AM203" s="150">
        <v>2.0786805555555554E-3</v>
      </c>
      <c r="AN203" s="150">
        <v>2.1683217592592592E-3</v>
      </c>
      <c r="AO203" s="150">
        <v>2.2551157407407407E-3</v>
      </c>
      <c r="AP203" s="150">
        <v>2.3441319444444443E-3</v>
      </c>
      <c r="AQ203" s="150">
        <v>2.4296412037037034E-3</v>
      </c>
      <c r="AR203" s="150">
        <v>2.5159143518518521E-3</v>
      </c>
      <c r="AS203" s="150">
        <v>2.6019212962962962E-3</v>
      </c>
      <c r="AT203" s="150">
        <v>2.6882291666666665E-3</v>
      </c>
      <c r="AU203" s="150">
        <v>2.7768402777777778E-3</v>
      </c>
      <c r="AV203" s="150">
        <v>2.8662615740740745E-3</v>
      </c>
      <c r="AW203" s="153">
        <f t="shared" si="94"/>
        <v>58.147751822164786</v>
      </c>
      <c r="AX203" s="150">
        <f t="shared" si="95"/>
        <v>9.4791666666666689E-5</v>
      </c>
      <c r="AY203" s="150">
        <f t="shared" si="95"/>
        <v>9.190972222222223E-5</v>
      </c>
      <c r="AZ203" s="150">
        <f t="shared" si="96"/>
        <v>8.7280092592592574E-5</v>
      </c>
      <c r="BA203" s="150">
        <f t="shared" si="97"/>
        <v>8.7986111111111056E-5</v>
      </c>
      <c r="BB203" s="150">
        <f t="shared" si="98"/>
        <v>8.5995370370370501E-5</v>
      </c>
      <c r="BC203" s="150">
        <f t="shared" si="99"/>
        <v>8.7291666666666616E-5</v>
      </c>
      <c r="BD203" s="150">
        <f t="shared" si="100"/>
        <v>8.5590277777777748E-5</v>
      </c>
      <c r="BE203" s="150">
        <f t="shared" si="101"/>
        <v>8.5555555555555515E-5</v>
      </c>
      <c r="BF203" s="150">
        <f t="shared" si="102"/>
        <v>8.6458333333333352E-5</v>
      </c>
      <c r="BG203" s="150">
        <f t="shared" si="103"/>
        <v>8.7025462962963119E-5</v>
      </c>
      <c r="BH203" s="150">
        <f t="shared" si="104"/>
        <v>8.8124999999999879E-5</v>
      </c>
      <c r="BI203" s="150">
        <f t="shared" si="105"/>
        <v>8.5486111111111049E-5</v>
      </c>
      <c r="BJ203" s="150">
        <f t="shared" si="106"/>
        <v>8.5277777777777869E-5</v>
      </c>
      <c r="BK203" s="150">
        <f t="shared" si="107"/>
        <v>8.6944444444444395E-5</v>
      </c>
      <c r="BL203" s="150">
        <f t="shared" si="108"/>
        <v>8.5972222222222309E-5</v>
      </c>
      <c r="BM203" s="150">
        <f t="shared" si="109"/>
        <v>8.7256944444444057E-5</v>
      </c>
      <c r="BN203" s="150">
        <f t="shared" si="110"/>
        <v>8.54166666666668E-5</v>
      </c>
      <c r="BO203" s="150">
        <f t="shared" si="111"/>
        <v>8.6030092592593059E-5</v>
      </c>
      <c r="BP203" s="150">
        <f t="shared" si="112"/>
        <v>8.8483796296295924E-5</v>
      </c>
      <c r="BQ203" s="150">
        <f t="shared" si="113"/>
        <v>8.9212962962963247E-5</v>
      </c>
      <c r="BR203" s="150">
        <f t="shared" si="114"/>
        <v>8.7071759259259177E-5</v>
      </c>
      <c r="BS203" s="150">
        <f t="shared" si="115"/>
        <v>8.7141203703703426E-5</v>
      </c>
      <c r="BT203" s="150">
        <f t="shared" si="116"/>
        <v>8.9641203703703758E-5</v>
      </c>
      <c r="BU203" s="150">
        <f t="shared" si="117"/>
        <v>8.6793981481481531E-5</v>
      </c>
      <c r="BV203" s="150">
        <f t="shared" si="118"/>
        <v>8.9016203703703566E-5</v>
      </c>
      <c r="BW203" s="150">
        <f t="shared" si="119"/>
        <v>8.5509259259259132E-5</v>
      </c>
      <c r="BX203" s="150">
        <f t="shared" si="120"/>
        <v>8.6273148148148689E-5</v>
      </c>
      <c r="BY203" s="150">
        <f t="shared" si="121"/>
        <v>8.6006944444444108E-5</v>
      </c>
      <c r="BZ203" s="150">
        <f t="shared" si="122"/>
        <v>8.6307870370370271E-5</v>
      </c>
      <c r="CA203" s="150">
        <f t="shared" si="123"/>
        <v>8.8611111111111356E-5</v>
      </c>
      <c r="CB203" s="150">
        <f t="shared" si="124"/>
        <v>8.9421296296296644E-5</v>
      </c>
    </row>
    <row r="204" spans="1:80">
      <c r="A204" s="4" t="s">
        <v>162</v>
      </c>
      <c r="B204" s="4">
        <v>2020</v>
      </c>
      <c r="C204" s="124">
        <v>43854</v>
      </c>
      <c r="D204" s="4" t="s">
        <v>66</v>
      </c>
      <c r="E204" s="40" t="s">
        <v>91</v>
      </c>
      <c r="F204">
        <v>2</v>
      </c>
      <c r="G204" t="s">
        <v>681</v>
      </c>
      <c r="H204" t="s">
        <v>53</v>
      </c>
      <c r="I204" t="s">
        <v>744</v>
      </c>
      <c r="J204" t="s">
        <v>1686</v>
      </c>
      <c r="O204" s="40">
        <v>1</v>
      </c>
      <c r="P204" t="s">
        <v>25</v>
      </c>
      <c r="Q204" s="150">
        <v>1.5817129629629631E-4</v>
      </c>
      <c r="R204" s="150">
        <v>2.4753472222222223E-4</v>
      </c>
      <c r="S204" s="150">
        <v>3.32025462962963E-4</v>
      </c>
      <c r="T204" s="150">
        <v>4.1579861111111114E-4</v>
      </c>
      <c r="U204" s="150">
        <v>4.9813657407407413E-4</v>
      </c>
      <c r="V204" s="150">
        <v>5.8145833333333335E-4</v>
      </c>
      <c r="W204" s="150">
        <v>6.6743055555555555E-4</v>
      </c>
      <c r="X204" s="150">
        <v>7.5172453703703697E-4</v>
      </c>
      <c r="Y204" s="150">
        <v>8.3574074074074074E-4</v>
      </c>
      <c r="Z204" s="150">
        <v>9.2052083333333341E-4</v>
      </c>
      <c r="AA204" s="150">
        <v>1.003888888888889E-3</v>
      </c>
      <c r="AB204" s="150">
        <v>1.087488425925926E-3</v>
      </c>
      <c r="AC204" s="150">
        <v>1.1735300925925926E-3</v>
      </c>
      <c r="AD204" s="150">
        <v>1.2582870370370371E-3</v>
      </c>
      <c r="AE204" s="150">
        <v>1.3456944444444445E-3</v>
      </c>
      <c r="AF204" s="150">
        <v>1.4325694444444444E-3</v>
      </c>
      <c r="AG204" s="150">
        <v>1.5216782407407408E-3</v>
      </c>
      <c r="AH204" s="150">
        <v>1.6083217592592592E-3</v>
      </c>
      <c r="AI204" s="150">
        <v>1.6942708333333334E-3</v>
      </c>
      <c r="AJ204" s="150">
        <v>1.7803240740740741E-3</v>
      </c>
      <c r="AK204" s="150">
        <v>1.863912037037037E-3</v>
      </c>
      <c r="AL204" s="150">
        <v>1.9470601851851854E-3</v>
      </c>
      <c r="AM204" s="150">
        <v>2.0323263888888891E-3</v>
      </c>
      <c r="AN204" s="150">
        <v>2.1158101851851854E-3</v>
      </c>
      <c r="AO204" s="150">
        <v>2.1987152777777777E-3</v>
      </c>
      <c r="AP204" s="150">
        <v>2.2818055555555556E-3</v>
      </c>
      <c r="AQ204" s="150">
        <v>2.3659606481481479E-3</v>
      </c>
      <c r="AR204" s="150">
        <v>2.4523148148148147E-3</v>
      </c>
      <c r="AS204" s="150">
        <v>2.5390162037037035E-3</v>
      </c>
      <c r="AT204" s="150">
        <v>2.6242361111111115E-3</v>
      </c>
      <c r="AU204" s="150">
        <v>2.7110300925925926E-3</v>
      </c>
      <c r="AV204" s="150">
        <v>2.7969444444444439E-3</v>
      </c>
      <c r="AW204" s="153">
        <f t="shared" si="94"/>
        <v>59.588837024530747</v>
      </c>
      <c r="AX204" s="150">
        <f t="shared" si="95"/>
        <v>8.9363425925925922E-5</v>
      </c>
      <c r="AY204" s="150">
        <f t="shared" si="95"/>
        <v>8.4490740740740772E-5</v>
      </c>
      <c r="AZ204" s="150">
        <f t="shared" si="96"/>
        <v>8.377314814814814E-5</v>
      </c>
      <c r="BA204" s="150">
        <f t="shared" si="97"/>
        <v>8.2337962962962985E-5</v>
      </c>
      <c r="BB204" s="150">
        <f t="shared" si="98"/>
        <v>8.3321759259259221E-5</v>
      </c>
      <c r="BC204" s="150">
        <f t="shared" si="99"/>
        <v>8.5972222222222201E-5</v>
      </c>
      <c r="BD204" s="150">
        <f t="shared" si="100"/>
        <v>8.4293981481481416E-5</v>
      </c>
      <c r="BE204" s="150">
        <f t="shared" si="101"/>
        <v>8.401620370370377E-5</v>
      </c>
      <c r="BF204" s="150">
        <f t="shared" si="102"/>
        <v>8.4780092592592676E-5</v>
      </c>
      <c r="BG204" s="150">
        <f t="shared" si="103"/>
        <v>8.3368055555555604E-5</v>
      </c>
      <c r="BH204" s="150">
        <f t="shared" si="104"/>
        <v>8.3599537037036976E-5</v>
      </c>
      <c r="BI204" s="150">
        <f t="shared" si="105"/>
        <v>8.6041666666666558E-5</v>
      </c>
      <c r="BJ204" s="150">
        <f t="shared" si="106"/>
        <v>8.4756944444444593E-5</v>
      </c>
      <c r="BK204" s="150">
        <f t="shared" si="107"/>
        <v>8.7407407407407356E-5</v>
      </c>
      <c r="BL204" s="150">
        <f t="shared" si="108"/>
        <v>8.687499999999993E-5</v>
      </c>
      <c r="BM204" s="150">
        <f t="shared" si="109"/>
        <v>8.9108796296296332E-5</v>
      </c>
      <c r="BN204" s="150">
        <f t="shared" si="110"/>
        <v>8.664351851851845E-5</v>
      </c>
      <c r="BO204" s="150">
        <f t="shared" si="111"/>
        <v>8.5949074074074226E-5</v>
      </c>
      <c r="BP204" s="150">
        <f t="shared" si="112"/>
        <v>8.6053240740740708E-5</v>
      </c>
      <c r="BQ204" s="150">
        <f t="shared" si="113"/>
        <v>8.3587962962962826E-5</v>
      </c>
      <c r="BR204" s="150">
        <f t="shared" si="114"/>
        <v>8.3148148148148382E-5</v>
      </c>
      <c r="BS204" s="150">
        <f t="shared" si="115"/>
        <v>8.5266203703703719E-5</v>
      </c>
      <c r="BT204" s="150">
        <f t="shared" si="116"/>
        <v>8.3483796296296344E-5</v>
      </c>
      <c r="BU204" s="150">
        <f t="shared" si="117"/>
        <v>8.2905092592592319E-5</v>
      </c>
      <c r="BV204" s="150">
        <f t="shared" si="118"/>
        <v>8.309027777777785E-5</v>
      </c>
      <c r="BW204" s="150">
        <f t="shared" si="119"/>
        <v>8.4155092592592268E-5</v>
      </c>
      <c r="BX204" s="150">
        <f t="shared" si="120"/>
        <v>8.6354166666666871E-5</v>
      </c>
      <c r="BY204" s="150">
        <f t="shared" si="121"/>
        <v>8.6701388888888765E-5</v>
      </c>
      <c r="BZ204" s="150">
        <f t="shared" si="122"/>
        <v>8.5219907407407987E-5</v>
      </c>
      <c r="CA204" s="150">
        <f t="shared" si="123"/>
        <v>8.6793981481481097E-5</v>
      </c>
      <c r="CB204" s="150">
        <f t="shared" si="124"/>
        <v>8.5914351851851343E-5</v>
      </c>
    </row>
    <row r="205" spans="1:80">
      <c r="A205" s="4" t="s">
        <v>162</v>
      </c>
      <c r="B205" s="4">
        <v>2020</v>
      </c>
      <c r="C205" s="124">
        <v>43854</v>
      </c>
      <c r="D205" s="4" t="s">
        <v>66</v>
      </c>
      <c r="E205" s="40" t="s">
        <v>91</v>
      </c>
      <c r="F205">
        <v>2</v>
      </c>
      <c r="G205" t="s">
        <v>811</v>
      </c>
      <c r="H205" t="s">
        <v>1653</v>
      </c>
      <c r="I205" t="s">
        <v>1296</v>
      </c>
      <c r="J205" t="s">
        <v>1677</v>
      </c>
      <c r="O205" s="40">
        <v>2</v>
      </c>
      <c r="P205" t="s">
        <v>188</v>
      </c>
      <c r="Q205" s="150">
        <v>1.5995370370370371E-4</v>
      </c>
      <c r="R205" s="150">
        <v>2.5305555555555557E-4</v>
      </c>
      <c r="S205" s="150">
        <v>3.4201388888888888E-4</v>
      </c>
      <c r="T205" s="150">
        <v>4.2746527777777786E-4</v>
      </c>
      <c r="U205" s="150">
        <v>5.1274305555555556E-4</v>
      </c>
      <c r="V205" s="150">
        <v>5.9479166666666675E-4</v>
      </c>
      <c r="W205" s="150">
        <v>6.7833333333333331E-4</v>
      </c>
      <c r="X205" s="150">
        <v>7.6200231481481486E-4</v>
      </c>
      <c r="Y205" s="150">
        <v>8.4615740740740734E-4</v>
      </c>
      <c r="Z205" s="150">
        <v>9.2810185185185183E-4</v>
      </c>
      <c r="AA205" s="150">
        <v>1.0121412037037037E-3</v>
      </c>
      <c r="AB205" s="150">
        <v>1.0956828703703703E-3</v>
      </c>
      <c r="AC205" s="150">
        <v>1.1813078703703703E-3</v>
      </c>
      <c r="AD205" s="150">
        <v>1.2649884259259259E-3</v>
      </c>
      <c r="AE205" s="150">
        <v>1.3491087962962962E-3</v>
      </c>
      <c r="AF205" s="150">
        <v>1.435601851851852E-3</v>
      </c>
      <c r="AG205" s="150">
        <v>1.5211458333333333E-3</v>
      </c>
      <c r="AH205" s="150">
        <v>1.6072916666666666E-3</v>
      </c>
      <c r="AI205" s="150">
        <v>1.6899305555555556E-3</v>
      </c>
      <c r="AJ205" s="150">
        <v>1.7729745370370371E-3</v>
      </c>
      <c r="AK205" s="150">
        <v>1.8593981481481482E-3</v>
      </c>
      <c r="AL205" s="150">
        <v>1.9449652777777779E-3</v>
      </c>
      <c r="AM205" s="150">
        <v>2.0330555555555557E-3</v>
      </c>
      <c r="AN205" s="150">
        <v>2.1194907407407408E-3</v>
      </c>
      <c r="AO205" s="150">
        <v>2.2073842592592592E-3</v>
      </c>
      <c r="AP205" s="150">
        <v>2.292222222222222E-3</v>
      </c>
      <c r="AQ205" s="150">
        <v>2.3798495370370371E-3</v>
      </c>
      <c r="AR205" s="150">
        <v>2.4689467592592597E-3</v>
      </c>
      <c r="AS205" s="150">
        <v>2.5607523148148147E-3</v>
      </c>
      <c r="AT205" s="150">
        <v>2.6488773148148144E-3</v>
      </c>
      <c r="AU205" s="150">
        <v>2.7371643518518517E-3</v>
      </c>
      <c r="AV205" s="150">
        <v>2.8267592592592593E-3</v>
      </c>
      <c r="AW205" s="153">
        <f t="shared" si="94"/>
        <v>58.960332798322909</v>
      </c>
      <c r="AX205" s="150">
        <f t="shared" si="95"/>
        <v>9.3101851851851863E-5</v>
      </c>
      <c r="AY205" s="150">
        <f t="shared" si="95"/>
        <v>8.8958333333333305E-5</v>
      </c>
      <c r="AZ205" s="150">
        <f t="shared" si="96"/>
        <v>8.5451388888888979E-5</v>
      </c>
      <c r="BA205" s="150">
        <f t="shared" si="97"/>
        <v>8.5277777777777706E-5</v>
      </c>
      <c r="BB205" s="150">
        <f t="shared" si="98"/>
        <v>8.2048611111111189E-5</v>
      </c>
      <c r="BC205" s="150">
        <f t="shared" si="99"/>
        <v>8.3541666666666551E-5</v>
      </c>
      <c r="BD205" s="150">
        <f t="shared" si="100"/>
        <v>8.366898148148155E-5</v>
      </c>
      <c r="BE205" s="150">
        <f t="shared" si="101"/>
        <v>8.4155092592592485E-5</v>
      </c>
      <c r="BF205" s="150">
        <f t="shared" si="102"/>
        <v>8.1944444444444491E-5</v>
      </c>
      <c r="BG205" s="150">
        <f t="shared" si="103"/>
        <v>8.4039351851851853E-5</v>
      </c>
      <c r="BH205" s="150">
        <f t="shared" si="104"/>
        <v>8.354166666666666E-5</v>
      </c>
      <c r="BI205" s="150">
        <f t="shared" si="105"/>
        <v>8.5624999999999981E-5</v>
      </c>
      <c r="BJ205" s="150">
        <f t="shared" si="106"/>
        <v>8.3680555555555591E-5</v>
      </c>
      <c r="BK205" s="150">
        <f t="shared" si="107"/>
        <v>8.4120370370370252E-5</v>
      </c>
      <c r="BL205" s="150">
        <f t="shared" si="108"/>
        <v>8.6493055555555802E-5</v>
      </c>
      <c r="BM205" s="150">
        <f t="shared" si="109"/>
        <v>8.5543981481481365E-5</v>
      </c>
      <c r="BN205" s="150">
        <f t="shared" si="110"/>
        <v>8.6145833333333257E-5</v>
      </c>
      <c r="BO205" s="150">
        <f t="shared" si="111"/>
        <v>8.2638888888889039E-5</v>
      </c>
      <c r="BP205" s="150">
        <f t="shared" si="112"/>
        <v>8.3043981481481467E-5</v>
      </c>
      <c r="BQ205" s="150">
        <f t="shared" si="113"/>
        <v>8.6423611111111119E-5</v>
      </c>
      <c r="BR205" s="150">
        <f t="shared" si="114"/>
        <v>8.5567129629629665E-5</v>
      </c>
      <c r="BS205" s="150">
        <f t="shared" si="115"/>
        <v>8.8090277777777863E-5</v>
      </c>
      <c r="BT205" s="150">
        <f t="shared" si="116"/>
        <v>8.6435185185185053E-5</v>
      </c>
      <c r="BU205" s="150">
        <f t="shared" si="117"/>
        <v>8.7893518518518399E-5</v>
      </c>
      <c r="BV205" s="150">
        <f t="shared" si="118"/>
        <v>8.4837962962962775E-5</v>
      </c>
      <c r="BW205" s="150">
        <f t="shared" si="119"/>
        <v>8.7627314814815119E-5</v>
      </c>
      <c r="BX205" s="150">
        <f t="shared" si="120"/>
        <v>8.9097222222222616E-5</v>
      </c>
      <c r="BY205" s="150">
        <f t="shared" si="121"/>
        <v>9.1805555555555043E-5</v>
      </c>
      <c r="BZ205" s="150">
        <f t="shared" si="122"/>
        <v>8.8124999999999662E-5</v>
      </c>
      <c r="CA205" s="150">
        <f t="shared" si="123"/>
        <v>8.8287037037037327E-5</v>
      </c>
      <c r="CB205" s="150">
        <f t="shared" si="124"/>
        <v>8.9594907407407592E-5</v>
      </c>
    </row>
    <row r="206" spans="1:80">
      <c r="A206" s="4" t="s">
        <v>162</v>
      </c>
      <c r="B206" s="4">
        <v>2020</v>
      </c>
      <c r="C206" s="124">
        <v>43854</v>
      </c>
      <c r="D206" s="4" t="s">
        <v>66</v>
      </c>
      <c r="E206" s="40" t="s">
        <v>91</v>
      </c>
      <c r="F206">
        <v>3</v>
      </c>
      <c r="G206" t="s">
        <v>585</v>
      </c>
      <c r="H206" t="s">
        <v>80</v>
      </c>
      <c r="I206" t="s">
        <v>507</v>
      </c>
      <c r="J206" t="s">
        <v>654</v>
      </c>
      <c r="O206" s="40">
        <v>1</v>
      </c>
      <c r="P206" t="s">
        <v>27</v>
      </c>
      <c r="Q206" s="150">
        <v>1.5135416666666666E-4</v>
      </c>
      <c r="R206" s="150">
        <v>2.3912037037037036E-4</v>
      </c>
      <c r="S206" s="150">
        <v>3.2124999999999998E-4</v>
      </c>
      <c r="T206" s="150">
        <v>4.019675925925926E-4</v>
      </c>
      <c r="U206" s="150">
        <v>4.8428240740740745E-4</v>
      </c>
      <c r="V206" s="150">
        <v>5.6577546296296302E-4</v>
      </c>
      <c r="W206" s="150">
        <v>6.4760416666666677E-4</v>
      </c>
      <c r="X206" s="150">
        <v>7.301157407407407E-4</v>
      </c>
      <c r="Y206" s="150">
        <v>8.1379629629629629E-4</v>
      </c>
      <c r="Z206" s="150">
        <v>8.962731481481481E-4</v>
      </c>
      <c r="AA206" s="150">
        <v>9.776157407407407E-4</v>
      </c>
      <c r="AB206" s="150">
        <v>1.0590972222222223E-3</v>
      </c>
      <c r="AC206" s="150">
        <v>1.1420138888888888E-3</v>
      </c>
      <c r="AD206" s="150">
        <v>1.2234953703703704E-3</v>
      </c>
      <c r="AE206" s="150">
        <v>1.305162037037037E-3</v>
      </c>
      <c r="AF206" s="150">
        <v>1.3871412037037038E-3</v>
      </c>
      <c r="AG206" s="150">
        <v>1.4691203703703704E-3</v>
      </c>
      <c r="AH206" s="150">
        <v>1.5513194444444446E-3</v>
      </c>
      <c r="AI206" s="150">
        <v>1.634699074074074E-3</v>
      </c>
      <c r="AJ206" s="150">
        <v>1.7178009259259258E-3</v>
      </c>
      <c r="AK206" s="150">
        <v>1.7991550925925926E-3</v>
      </c>
      <c r="AL206" s="150">
        <v>1.8800810185185186E-3</v>
      </c>
      <c r="AM206" s="150">
        <v>1.9610763888888889E-3</v>
      </c>
      <c r="AN206" s="150">
        <v>2.0421990740740743E-3</v>
      </c>
      <c r="AO206" s="150">
        <v>2.1235300925925927E-3</v>
      </c>
      <c r="AP206" s="150">
        <v>2.205439814814815E-3</v>
      </c>
      <c r="AQ206" s="150">
        <v>2.2938310185185188E-3</v>
      </c>
      <c r="AR206" s="150">
        <v>2.4145370370370371E-3</v>
      </c>
      <c r="AS206" s="150">
        <v>2.5596643518518516E-3</v>
      </c>
      <c r="AT206" s="150">
        <v>2.7344907407407409E-3</v>
      </c>
      <c r="AU206" s="150"/>
      <c r="AV206" s="150"/>
      <c r="AW206" s="153"/>
      <c r="AX206" s="150">
        <f t="shared" si="95"/>
        <v>8.7766203703703698E-5</v>
      </c>
      <c r="AY206" s="150">
        <f t="shared" si="95"/>
        <v>8.2129629629629615E-5</v>
      </c>
      <c r="AZ206" s="150">
        <f t="shared" si="96"/>
        <v>8.0717592592592625E-5</v>
      </c>
      <c r="BA206" s="150">
        <f t="shared" si="97"/>
        <v>8.2314814814814848E-5</v>
      </c>
      <c r="BB206" s="150">
        <f t="shared" si="98"/>
        <v>8.1493055555555572E-5</v>
      </c>
      <c r="BC206" s="150">
        <f t="shared" si="99"/>
        <v>8.1828703703703751E-5</v>
      </c>
      <c r="BD206" s="150">
        <f t="shared" si="100"/>
        <v>8.2511574074073933E-5</v>
      </c>
      <c r="BE206" s="150">
        <f t="shared" si="101"/>
        <v>8.3680555555555591E-5</v>
      </c>
      <c r="BF206" s="150">
        <f t="shared" si="102"/>
        <v>8.2476851851851808E-5</v>
      </c>
      <c r="BG206" s="150">
        <f t="shared" si="103"/>
        <v>8.1342592592592599E-5</v>
      </c>
      <c r="BH206" s="150">
        <f t="shared" si="104"/>
        <v>8.1481481481481639E-5</v>
      </c>
      <c r="BI206" s="150">
        <f t="shared" si="105"/>
        <v>8.2916666666666469E-5</v>
      </c>
      <c r="BJ206" s="150">
        <f t="shared" si="106"/>
        <v>8.1481481481481639E-5</v>
      </c>
      <c r="BK206" s="150">
        <f t="shared" si="107"/>
        <v>8.1666666666666519E-5</v>
      </c>
      <c r="BL206" s="150">
        <f t="shared" si="108"/>
        <v>8.1979166666666832E-5</v>
      </c>
      <c r="BM206" s="150">
        <f t="shared" si="109"/>
        <v>8.1979166666666615E-5</v>
      </c>
      <c r="BN206" s="150">
        <f t="shared" si="110"/>
        <v>8.2199074074074162E-5</v>
      </c>
      <c r="BO206" s="150">
        <f t="shared" si="111"/>
        <v>8.3379629629629429E-5</v>
      </c>
      <c r="BP206" s="150">
        <f t="shared" si="112"/>
        <v>8.3101851851851783E-5</v>
      </c>
      <c r="BQ206" s="150">
        <f t="shared" si="113"/>
        <v>8.1354166666666857E-5</v>
      </c>
      <c r="BR206" s="150">
        <f t="shared" si="114"/>
        <v>8.0925925925925913E-5</v>
      </c>
      <c r="BS206" s="150">
        <f t="shared" si="115"/>
        <v>8.0995370370370379E-5</v>
      </c>
      <c r="BT206" s="150">
        <f t="shared" si="116"/>
        <v>8.1122685185185377E-5</v>
      </c>
      <c r="BU206" s="150">
        <f t="shared" si="117"/>
        <v>8.1331018518518341E-5</v>
      </c>
      <c r="BV206" s="150">
        <f t="shared" si="118"/>
        <v>8.1909722222222366E-5</v>
      </c>
      <c r="BW206" s="150">
        <f t="shared" si="119"/>
        <v>8.8391203703703809E-5</v>
      </c>
      <c r="BX206" s="150">
        <f t="shared" si="120"/>
        <v>1.2070601851851825E-4</v>
      </c>
      <c r="BY206" s="150">
        <f t="shared" si="121"/>
        <v>1.4512731481481451E-4</v>
      </c>
      <c r="BZ206" s="150">
        <f t="shared" si="122"/>
        <v>1.7482638888888929E-4</v>
      </c>
      <c r="CA206" s="150"/>
      <c r="CB206" s="150"/>
    </row>
    <row r="207" spans="1:80">
      <c r="A207" s="4" t="s">
        <v>162</v>
      </c>
      <c r="B207" s="4">
        <v>2020</v>
      </c>
      <c r="C207" s="124">
        <v>43854</v>
      </c>
      <c r="D207" s="4" t="s">
        <v>66</v>
      </c>
      <c r="E207" s="40" t="s">
        <v>91</v>
      </c>
      <c r="F207">
        <v>3</v>
      </c>
      <c r="G207" t="s">
        <v>673</v>
      </c>
      <c r="H207" t="s">
        <v>511</v>
      </c>
      <c r="I207" t="s">
        <v>736</v>
      </c>
      <c r="J207" t="s">
        <v>518</v>
      </c>
      <c r="O207" s="40">
        <v>2</v>
      </c>
      <c r="P207" t="s">
        <v>33</v>
      </c>
      <c r="Q207" s="150">
        <v>1.5782407407407406E-4</v>
      </c>
      <c r="R207" s="150">
        <v>2.4929398148148152E-4</v>
      </c>
      <c r="S207" s="150">
        <v>3.3425925925925924E-4</v>
      </c>
      <c r="T207" s="150">
        <v>4.1825231481481488E-4</v>
      </c>
      <c r="U207" s="150">
        <v>5.0128472222222219E-4</v>
      </c>
      <c r="V207" s="150">
        <v>5.8442129629629632E-4</v>
      </c>
      <c r="W207" s="150">
        <v>6.6887731481481475E-4</v>
      </c>
      <c r="X207" s="150">
        <v>7.5259259259259257E-4</v>
      </c>
      <c r="Y207" s="150">
        <v>8.3637731481481486E-4</v>
      </c>
      <c r="Z207" s="150">
        <v>9.1958333333333334E-4</v>
      </c>
      <c r="AA207" s="150">
        <v>1.0044328703703704E-3</v>
      </c>
      <c r="AB207" s="150">
        <v>1.0875694444444446E-3</v>
      </c>
      <c r="AC207" s="150">
        <v>1.1701041666666667E-3</v>
      </c>
      <c r="AD207" s="150">
        <v>1.2537152777777779E-3</v>
      </c>
      <c r="AE207" s="150">
        <v>1.3363541666666665E-3</v>
      </c>
      <c r="AF207" s="150">
        <v>1.4199537037037037E-3</v>
      </c>
      <c r="AG207" s="150">
        <v>1.5054166666666668E-3</v>
      </c>
      <c r="AH207" s="150">
        <v>1.5905439814814812E-3</v>
      </c>
      <c r="AI207" s="150">
        <v>1.6778935185185187E-3</v>
      </c>
      <c r="AJ207" s="150">
        <v>1.7642708333333332E-3</v>
      </c>
      <c r="AK207" s="150">
        <v>1.8507060185185187E-3</v>
      </c>
      <c r="AL207" s="150">
        <v>1.9368055555555555E-3</v>
      </c>
      <c r="AM207" s="150">
        <v>2.0246759259259259E-3</v>
      </c>
      <c r="AN207" s="150">
        <v>2.110150462962963E-3</v>
      </c>
      <c r="AO207" s="150">
        <v>2.1970601851851851E-3</v>
      </c>
      <c r="AP207" s="150">
        <v>2.283090277777778E-3</v>
      </c>
      <c r="AQ207" s="150">
        <v>2.3697106481481481E-3</v>
      </c>
      <c r="AR207" s="150">
        <v>2.4564699074074072E-3</v>
      </c>
      <c r="AS207" s="150">
        <v>2.5435185185185183E-3</v>
      </c>
      <c r="AT207" s="150">
        <v>2.6304050925925926E-3</v>
      </c>
      <c r="AU207" s="150">
        <v>2.7176041666666668E-3</v>
      </c>
      <c r="AV207" s="150">
        <v>2.8052314814814815E-3</v>
      </c>
      <c r="AW207" s="153">
        <f t="shared" si="94"/>
        <v>59.412803459145451</v>
      </c>
      <c r="AX207" s="150">
        <f t="shared" si="95"/>
        <v>9.1469907407407461E-5</v>
      </c>
      <c r="AY207" s="150">
        <f t="shared" si="95"/>
        <v>8.4965277777777719E-5</v>
      </c>
      <c r="AZ207" s="150">
        <f t="shared" si="96"/>
        <v>8.3993055555555633E-5</v>
      </c>
      <c r="BA207" s="150">
        <f t="shared" si="97"/>
        <v>8.3032407407407317E-5</v>
      </c>
      <c r="BB207" s="150">
        <f t="shared" si="98"/>
        <v>8.3136574074074124E-5</v>
      </c>
      <c r="BC207" s="150">
        <f t="shared" si="99"/>
        <v>8.445601851851843E-5</v>
      </c>
      <c r="BD207" s="150">
        <f t="shared" si="100"/>
        <v>8.3715277777777824E-5</v>
      </c>
      <c r="BE207" s="150">
        <f t="shared" si="101"/>
        <v>8.378472222222229E-5</v>
      </c>
      <c r="BF207" s="150">
        <f t="shared" si="102"/>
        <v>8.3206018518518481E-5</v>
      </c>
      <c r="BG207" s="150">
        <f t="shared" si="103"/>
        <v>8.4849537037037033E-5</v>
      </c>
      <c r="BH207" s="150">
        <f t="shared" si="104"/>
        <v>8.3136574074074232E-5</v>
      </c>
      <c r="BI207" s="150">
        <f t="shared" si="105"/>
        <v>8.2534722222222124E-5</v>
      </c>
      <c r="BJ207" s="150">
        <f t="shared" si="106"/>
        <v>8.3611111111111126E-5</v>
      </c>
      <c r="BK207" s="150">
        <f t="shared" si="107"/>
        <v>8.2638888888888606E-5</v>
      </c>
      <c r="BL207" s="150">
        <f t="shared" si="108"/>
        <v>8.3599537037037193E-5</v>
      </c>
      <c r="BM207" s="150">
        <f t="shared" si="109"/>
        <v>8.5462962962963183E-5</v>
      </c>
      <c r="BN207" s="150">
        <f t="shared" si="110"/>
        <v>8.5127314814814354E-5</v>
      </c>
      <c r="BO207" s="150">
        <f t="shared" si="111"/>
        <v>8.7349537037037473E-5</v>
      </c>
      <c r="BP207" s="150">
        <f t="shared" si="112"/>
        <v>8.637731481481452E-5</v>
      </c>
      <c r="BQ207" s="150">
        <f t="shared" si="113"/>
        <v>8.6435185185185486E-5</v>
      </c>
      <c r="BR207" s="150">
        <f t="shared" si="114"/>
        <v>8.6099537037036874E-5</v>
      </c>
      <c r="BS207" s="150">
        <f t="shared" si="115"/>
        <v>8.7870370370370316E-5</v>
      </c>
      <c r="BT207" s="150">
        <f t="shared" si="116"/>
        <v>8.5474537037037116E-5</v>
      </c>
      <c r="BU207" s="150">
        <f t="shared" si="117"/>
        <v>8.6909722222222163E-5</v>
      </c>
      <c r="BV207" s="150">
        <f t="shared" si="118"/>
        <v>8.6030092592592842E-5</v>
      </c>
      <c r="BW207" s="150">
        <f t="shared" si="119"/>
        <v>8.662037037037015E-5</v>
      </c>
      <c r="BX207" s="150">
        <f t="shared" si="120"/>
        <v>8.6759259259259081E-5</v>
      </c>
      <c r="BY207" s="150">
        <f t="shared" si="121"/>
        <v>8.7048611111111094E-5</v>
      </c>
      <c r="BZ207" s="150">
        <f t="shared" si="122"/>
        <v>8.6886574074074296E-5</v>
      </c>
      <c r="CA207" s="150">
        <f t="shared" si="123"/>
        <v>8.7199074074074175E-5</v>
      </c>
      <c r="CB207" s="150">
        <f t="shared" si="124"/>
        <v>8.7627314814814686E-5</v>
      </c>
    </row>
    <row r="208" spans="1:80">
      <c r="A208" s="4" t="s">
        <v>162</v>
      </c>
      <c r="B208" s="4">
        <v>2020</v>
      </c>
      <c r="C208" s="124">
        <v>43854</v>
      </c>
      <c r="D208" s="4" t="s">
        <v>66</v>
      </c>
      <c r="E208" s="40" t="s">
        <v>64</v>
      </c>
      <c r="F208" s="46" t="s">
        <v>541</v>
      </c>
      <c r="G208" t="s">
        <v>585</v>
      </c>
      <c r="H208" t="s">
        <v>80</v>
      </c>
      <c r="I208" t="s">
        <v>507</v>
      </c>
      <c r="J208" t="s">
        <v>1687</v>
      </c>
      <c r="O208" s="40">
        <v>1</v>
      </c>
      <c r="P208" t="s">
        <v>27</v>
      </c>
      <c r="Q208" s="150">
        <v>1.5350694444444445E-4</v>
      </c>
      <c r="R208" s="150">
        <v>2.4262731481481479E-4</v>
      </c>
      <c r="S208" s="150">
        <v>3.2471064814814813E-4</v>
      </c>
      <c r="T208" s="150">
        <v>4.0474537037037036E-4</v>
      </c>
      <c r="U208" s="150">
        <v>4.8564814814814819E-4</v>
      </c>
      <c r="V208" s="150">
        <v>5.6604166666666662E-4</v>
      </c>
      <c r="W208" s="150">
        <v>6.4715277777777785E-4</v>
      </c>
      <c r="X208" s="150">
        <v>7.2877314814814821E-4</v>
      </c>
      <c r="Y208" s="150">
        <v>8.1232638888888891E-4</v>
      </c>
      <c r="Z208" s="150">
        <v>8.9479166666666667E-4</v>
      </c>
      <c r="AA208" s="150">
        <v>9.7672453703703701E-4</v>
      </c>
      <c r="AB208" s="150">
        <v>1.0582407407407409E-3</v>
      </c>
      <c r="AC208" s="150">
        <v>1.1415046296296297E-3</v>
      </c>
      <c r="AD208" s="150">
        <v>1.2227430555555557E-3</v>
      </c>
      <c r="AE208" s="150">
        <v>1.3034837962962963E-3</v>
      </c>
      <c r="AF208" s="150">
        <v>1.3838657407407408E-3</v>
      </c>
      <c r="AG208" s="150">
        <v>1.4641319444444448E-3</v>
      </c>
      <c r="AH208" s="150">
        <v>1.5445833333333336E-3</v>
      </c>
      <c r="AI208" s="150">
        <v>1.6282060185185184E-3</v>
      </c>
      <c r="AJ208" s="150"/>
      <c r="AK208" s="150"/>
      <c r="AL208" s="150"/>
      <c r="AM208" s="150"/>
      <c r="AN208" s="150"/>
      <c r="AO208" s="150"/>
      <c r="AP208" s="150"/>
      <c r="AQ208" s="150"/>
      <c r="AR208" s="150"/>
      <c r="AS208" s="150"/>
      <c r="AT208" s="150"/>
      <c r="AU208" s="150"/>
      <c r="AV208" s="150"/>
      <c r="AW208" s="153"/>
      <c r="AX208" s="150">
        <f t="shared" si="95"/>
        <v>8.9120370370370346E-5</v>
      </c>
      <c r="AY208" s="150">
        <f t="shared" si="95"/>
        <v>8.2083333333333341E-5</v>
      </c>
      <c r="AZ208" s="150">
        <f t="shared" si="96"/>
        <v>8.0034722222222226E-5</v>
      </c>
      <c r="BA208" s="150">
        <f t="shared" si="97"/>
        <v>8.090277777777783E-5</v>
      </c>
      <c r="BB208" s="150">
        <f t="shared" si="98"/>
        <v>8.0393518518518433E-5</v>
      </c>
      <c r="BC208" s="150">
        <f t="shared" si="99"/>
        <v>8.1111111111111227E-5</v>
      </c>
      <c r="BD208" s="150">
        <f t="shared" si="100"/>
        <v>8.1620370370370354E-5</v>
      </c>
      <c r="BE208" s="150">
        <f t="shared" si="101"/>
        <v>8.3553240740740701E-5</v>
      </c>
      <c r="BF208" s="150">
        <f t="shared" si="102"/>
        <v>8.2465277777777767E-5</v>
      </c>
      <c r="BG208" s="150">
        <f t="shared" si="103"/>
        <v>8.1932870370370341E-5</v>
      </c>
      <c r="BH208" s="150">
        <f t="shared" si="104"/>
        <v>8.1516203703703872E-5</v>
      </c>
      <c r="BI208" s="150">
        <f t="shared" si="105"/>
        <v>8.3263888888888797E-5</v>
      </c>
      <c r="BJ208" s="150">
        <f t="shared" si="106"/>
        <v>8.1238425925926009E-5</v>
      </c>
      <c r="BK208" s="150">
        <f t="shared" si="107"/>
        <v>8.0740740740740599E-5</v>
      </c>
      <c r="BL208" s="150">
        <f t="shared" si="108"/>
        <v>8.0381944444444554E-5</v>
      </c>
      <c r="BM208" s="150">
        <f t="shared" si="109"/>
        <v>8.0266203703703923E-5</v>
      </c>
      <c r="BN208" s="150">
        <f t="shared" si="110"/>
        <v>8.0451388888888803E-5</v>
      </c>
      <c r="BO208" s="150">
        <f t="shared" si="111"/>
        <v>8.3622685185184842E-5</v>
      </c>
      <c r="BP208" s="150"/>
      <c r="BQ208" s="150"/>
      <c r="BR208" s="150"/>
      <c r="BS208" s="150"/>
      <c r="BT208" s="150"/>
      <c r="BU208" s="150"/>
      <c r="BV208" s="150"/>
      <c r="BW208" s="150"/>
      <c r="BX208" s="150"/>
      <c r="BY208" s="150"/>
      <c r="BZ208" s="150"/>
      <c r="CA208" s="150"/>
      <c r="CB208" s="150"/>
    </row>
    <row r="209" spans="1:80">
      <c r="A209" s="4" t="s">
        <v>162</v>
      </c>
      <c r="B209" s="4">
        <v>2020</v>
      </c>
      <c r="C209" s="124">
        <v>43854</v>
      </c>
      <c r="D209" s="4" t="s">
        <v>66</v>
      </c>
      <c r="E209" s="40" t="s">
        <v>64</v>
      </c>
      <c r="F209" s="46" t="s">
        <v>541</v>
      </c>
      <c r="G209" t="s">
        <v>53</v>
      </c>
      <c r="H209" t="s">
        <v>744</v>
      </c>
      <c r="I209" t="s">
        <v>1686</v>
      </c>
      <c r="J209" t="s">
        <v>1688</v>
      </c>
      <c r="O209" s="40">
        <v>2</v>
      </c>
      <c r="P209" t="s">
        <v>25</v>
      </c>
      <c r="Q209" s="150">
        <v>1.625925925925926E-4</v>
      </c>
      <c r="R209" s="150">
        <v>2.5475694444444444E-4</v>
      </c>
      <c r="S209" s="150">
        <v>3.417824074074074E-4</v>
      </c>
      <c r="T209" s="150">
        <v>4.2853009259259255E-4</v>
      </c>
      <c r="U209" s="150">
        <v>5.1259259259259259E-4</v>
      </c>
      <c r="V209" s="150">
        <v>5.9663194444444444E-4</v>
      </c>
      <c r="W209" s="150">
        <v>6.8089120370370363E-4</v>
      </c>
      <c r="X209" s="150">
        <v>7.6806712962962972E-4</v>
      </c>
      <c r="Y209" s="150">
        <v>8.5273148148148155E-4</v>
      </c>
      <c r="Z209" s="150">
        <v>9.3788194444444464E-4</v>
      </c>
      <c r="AA209" s="150">
        <v>1.0209490740740741E-3</v>
      </c>
      <c r="AB209" s="150">
        <v>1.1038541666666666E-3</v>
      </c>
      <c r="AC209" s="150">
        <v>1.1874305555555555E-3</v>
      </c>
      <c r="AD209" s="150">
        <v>1.2722916666666666E-3</v>
      </c>
      <c r="AE209" s="150">
        <v>1.360925925925926E-3</v>
      </c>
      <c r="AF209" s="150">
        <v>1.4483912037037037E-3</v>
      </c>
      <c r="AG209" s="150">
        <v>1.5355671296296296E-3</v>
      </c>
      <c r="AH209" s="150">
        <v>1.6300347222222222E-3</v>
      </c>
      <c r="AI209" s="150"/>
      <c r="AJ209" s="150"/>
      <c r="AK209" s="150"/>
      <c r="AL209" s="150"/>
      <c r="AM209" s="150"/>
      <c r="AN209" s="150"/>
      <c r="AO209" s="150"/>
      <c r="AP209" s="150"/>
      <c r="AQ209" s="150"/>
      <c r="AR209" s="150"/>
      <c r="AS209" s="150"/>
      <c r="AT209" s="150"/>
      <c r="AU209" s="150"/>
      <c r="AV209" s="150"/>
      <c r="AW209" s="153"/>
      <c r="AX209" s="150">
        <f t="shared" si="95"/>
        <v>9.2164351851851847E-5</v>
      </c>
      <c r="AY209" s="150">
        <f t="shared" si="95"/>
        <v>8.7025462962962957E-5</v>
      </c>
      <c r="AZ209" s="150">
        <f t="shared" si="96"/>
        <v>8.6747685185185148E-5</v>
      </c>
      <c r="BA209" s="150">
        <f t="shared" si="97"/>
        <v>8.4062500000000044E-5</v>
      </c>
      <c r="BB209" s="150">
        <f t="shared" si="98"/>
        <v>8.4039351851851853E-5</v>
      </c>
      <c r="BC209" s="150">
        <f t="shared" si="99"/>
        <v>8.4259259259259183E-5</v>
      </c>
      <c r="BD209" s="150">
        <f t="shared" si="100"/>
        <v>8.7175925925926092E-5</v>
      </c>
      <c r="BE209" s="150">
        <f t="shared" si="101"/>
        <v>8.4664351851851827E-5</v>
      </c>
      <c r="BF209" s="150">
        <f t="shared" si="102"/>
        <v>8.5150462962963087E-5</v>
      </c>
      <c r="BG209" s="150">
        <f t="shared" si="103"/>
        <v>8.3067129629629441E-5</v>
      </c>
      <c r="BH209" s="150">
        <f t="shared" si="104"/>
        <v>8.2905092592592535E-5</v>
      </c>
      <c r="BI209" s="150">
        <f t="shared" si="105"/>
        <v>8.3576388888888893E-5</v>
      </c>
      <c r="BJ209" s="150">
        <f t="shared" si="106"/>
        <v>8.4861111111111075E-5</v>
      </c>
      <c r="BK209" s="150">
        <f t="shared" si="107"/>
        <v>8.8634259259259439E-5</v>
      </c>
      <c r="BL209" s="150">
        <f t="shared" si="108"/>
        <v>8.7465277777777671E-5</v>
      </c>
      <c r="BM209" s="150">
        <f t="shared" si="109"/>
        <v>8.7175925925925875E-5</v>
      </c>
      <c r="BN209" s="150">
        <f t="shared" si="110"/>
        <v>9.4467592592592606E-5</v>
      </c>
      <c r="BO209" s="150"/>
      <c r="BP209" s="150"/>
      <c r="BQ209" s="150"/>
      <c r="BR209" s="150"/>
      <c r="BS209" s="150"/>
      <c r="BT209" s="150"/>
      <c r="BU209" s="150"/>
      <c r="BV209" s="150"/>
      <c r="BW209" s="150"/>
      <c r="BX209" s="150"/>
      <c r="BY209" s="150"/>
      <c r="BZ209" s="150"/>
      <c r="CA209" s="150"/>
      <c r="CB209" s="150"/>
    </row>
    <row r="210" spans="1:80">
      <c r="A210" s="4" t="s">
        <v>162</v>
      </c>
      <c r="B210" s="4">
        <v>2020</v>
      </c>
      <c r="C210" s="124">
        <v>43854</v>
      </c>
      <c r="D210" s="4" t="s">
        <v>66</v>
      </c>
      <c r="E210" s="40" t="s">
        <v>64</v>
      </c>
      <c r="F210" s="46" t="s">
        <v>542</v>
      </c>
      <c r="G210" t="s">
        <v>739</v>
      </c>
      <c r="H210" t="s">
        <v>673</v>
      </c>
      <c r="I210" t="s">
        <v>511</v>
      </c>
      <c r="J210" t="s">
        <v>736</v>
      </c>
      <c r="O210" s="40">
        <v>3</v>
      </c>
      <c r="P210" t="s">
        <v>33</v>
      </c>
      <c r="Q210" s="150">
        <v>1.5650462962962962E-4</v>
      </c>
      <c r="R210" s="150">
        <v>2.4693287037037039E-4</v>
      </c>
      <c r="S210" s="150">
        <v>3.3134259259259266E-4</v>
      </c>
      <c r="T210" s="150">
        <v>4.1532407407407403E-4</v>
      </c>
      <c r="U210" s="150">
        <v>4.9842592592592592E-4</v>
      </c>
      <c r="V210" s="150">
        <v>5.8216435185185183E-4</v>
      </c>
      <c r="W210" s="150">
        <v>6.682060185185185E-4</v>
      </c>
      <c r="X210" s="150">
        <v>7.5412037037037038E-4</v>
      </c>
      <c r="Y210" s="150">
        <v>8.3903935185185199E-4</v>
      </c>
      <c r="Z210" s="150">
        <v>9.2366898148148148E-4</v>
      </c>
      <c r="AA210" s="150">
        <v>1.0091550925925925E-3</v>
      </c>
      <c r="AB210" s="150">
        <v>1.0919907407407408E-3</v>
      </c>
      <c r="AC210" s="150">
        <v>1.173761574074074E-3</v>
      </c>
      <c r="AD210" s="150">
        <v>1.2552199074074074E-3</v>
      </c>
      <c r="AE210" s="150">
        <v>1.3383449074074077E-3</v>
      </c>
      <c r="AF210" s="150">
        <v>1.4200810185185184E-3</v>
      </c>
      <c r="AG210" s="150">
        <v>1.5028356481481481E-3</v>
      </c>
      <c r="AH210" s="150">
        <v>1.5875347222222222E-3</v>
      </c>
      <c r="AI210" s="150">
        <v>1.6727314814814814E-3</v>
      </c>
      <c r="AJ210" s="150">
        <v>1.7592592592592592E-3</v>
      </c>
      <c r="AK210" s="150">
        <v>1.8484837962962962E-3</v>
      </c>
      <c r="AL210" s="150">
        <v>1.9356944444444445E-3</v>
      </c>
      <c r="AM210" s="150">
        <v>2.0223495370370369E-3</v>
      </c>
      <c r="AN210" s="150">
        <v>2.109398148148148E-3</v>
      </c>
      <c r="AO210" s="150">
        <v>2.1966666666666666E-3</v>
      </c>
      <c r="AP210" s="150">
        <v>2.2814583333333333E-3</v>
      </c>
      <c r="AQ210" s="150">
        <v>2.3673842592592592E-3</v>
      </c>
      <c r="AR210" s="150">
        <v>2.450972222222222E-3</v>
      </c>
      <c r="AS210" s="150">
        <v>2.5349884259259262E-3</v>
      </c>
      <c r="AT210" s="150">
        <v>2.619247685185185E-3</v>
      </c>
      <c r="AU210" s="150">
        <v>2.7036574074074077E-3</v>
      </c>
      <c r="AV210" s="150">
        <v>2.7887152777777775E-3</v>
      </c>
      <c r="AW210" s="153">
        <f t="shared" si="94"/>
        <v>59.764676585942851</v>
      </c>
      <c r="AX210" s="150">
        <f t="shared" si="95"/>
        <v>9.0428240740740774E-5</v>
      </c>
      <c r="AY210" s="150">
        <f t="shared" si="95"/>
        <v>8.4409722222222264E-5</v>
      </c>
      <c r="AZ210" s="150">
        <f t="shared" si="96"/>
        <v>8.3981481481481374E-5</v>
      </c>
      <c r="BA210" s="150">
        <f t="shared" si="97"/>
        <v>8.3101851851851891E-5</v>
      </c>
      <c r="BB210" s="150">
        <f t="shared" si="98"/>
        <v>8.3738425925925907E-5</v>
      </c>
      <c r="BC210" s="150">
        <f t="shared" si="99"/>
        <v>8.6041666666666666E-5</v>
      </c>
      <c r="BD210" s="150">
        <f t="shared" si="100"/>
        <v>8.5914351851851885E-5</v>
      </c>
      <c r="BE210" s="150">
        <f t="shared" si="101"/>
        <v>8.4918981481481607E-5</v>
      </c>
      <c r="BF210" s="150">
        <f t="shared" si="102"/>
        <v>8.4629629629629486E-5</v>
      </c>
      <c r="BG210" s="150">
        <f t="shared" si="103"/>
        <v>8.5486111111111049E-5</v>
      </c>
      <c r="BH210" s="150">
        <f t="shared" si="104"/>
        <v>8.2835648148148287E-5</v>
      </c>
      <c r="BI210" s="150">
        <f t="shared" si="105"/>
        <v>8.1770833333333218E-5</v>
      </c>
      <c r="BJ210" s="150">
        <f t="shared" si="106"/>
        <v>8.1458333333333339E-5</v>
      </c>
      <c r="BK210" s="150">
        <f t="shared" si="107"/>
        <v>8.3125000000000299E-5</v>
      </c>
      <c r="BL210" s="150">
        <f t="shared" si="108"/>
        <v>8.1736111111110768E-5</v>
      </c>
      <c r="BM210" s="150">
        <f t="shared" si="109"/>
        <v>8.2754629629629671E-5</v>
      </c>
      <c r="BN210" s="150">
        <f t="shared" si="110"/>
        <v>8.469907407407406E-5</v>
      </c>
      <c r="BO210" s="150">
        <f t="shared" si="111"/>
        <v>8.5196759259259253E-5</v>
      </c>
      <c r="BP210" s="150">
        <f t="shared" si="112"/>
        <v>8.6527777777777818E-5</v>
      </c>
      <c r="BQ210" s="150">
        <f t="shared" si="113"/>
        <v>8.9224537037036963E-5</v>
      </c>
      <c r="BR210" s="150">
        <f t="shared" si="114"/>
        <v>8.7210648148148325E-5</v>
      </c>
      <c r="BS210" s="150">
        <f t="shared" si="115"/>
        <v>8.6655092592592383E-5</v>
      </c>
      <c r="BT210" s="150">
        <f t="shared" si="116"/>
        <v>8.7048611111111094E-5</v>
      </c>
      <c r="BU210" s="150">
        <f t="shared" si="117"/>
        <v>8.7268518518518641E-5</v>
      </c>
      <c r="BV210" s="150">
        <f t="shared" si="118"/>
        <v>8.4791666666666609E-5</v>
      </c>
      <c r="BW210" s="150">
        <f t="shared" si="119"/>
        <v>8.5925925925925926E-5</v>
      </c>
      <c r="BX210" s="150">
        <f t="shared" si="120"/>
        <v>8.3587962962962826E-5</v>
      </c>
      <c r="BY210" s="150">
        <f t="shared" si="121"/>
        <v>8.4016203703704204E-5</v>
      </c>
      <c r="BZ210" s="150">
        <f t="shared" si="122"/>
        <v>8.4259259259258749E-5</v>
      </c>
      <c r="CA210" s="150">
        <f t="shared" si="123"/>
        <v>8.4409722222222698E-5</v>
      </c>
      <c r="CB210" s="150">
        <f t="shared" si="124"/>
        <v>8.5057870370369888E-5</v>
      </c>
    </row>
    <row r="211" spans="1:80">
      <c r="A211" s="4" t="s">
        <v>162</v>
      </c>
      <c r="B211" s="4">
        <v>2020</v>
      </c>
      <c r="C211" s="124">
        <v>43854</v>
      </c>
      <c r="D211" s="4" t="s">
        <v>66</v>
      </c>
      <c r="E211" s="40" t="s">
        <v>64</v>
      </c>
      <c r="F211" s="46" t="s">
        <v>542</v>
      </c>
      <c r="G211" t="s">
        <v>811</v>
      </c>
      <c r="H211" t="s">
        <v>1653</v>
      </c>
      <c r="I211" t="s">
        <v>1296</v>
      </c>
      <c r="J211" t="s">
        <v>1677</v>
      </c>
      <c r="O211" s="40">
        <v>4</v>
      </c>
      <c r="P211" t="s">
        <v>188</v>
      </c>
      <c r="Q211" s="150">
        <v>1.5690972222222224E-4</v>
      </c>
      <c r="R211" s="150">
        <v>2.4626157407407409E-4</v>
      </c>
      <c r="S211" s="150">
        <v>3.3297453703703701E-4</v>
      </c>
      <c r="T211" s="150">
        <v>4.1671296296296291E-4</v>
      </c>
      <c r="U211" s="150">
        <v>5.0090277777777774E-4</v>
      </c>
      <c r="V211" s="150">
        <v>5.8282407407407404E-4</v>
      </c>
      <c r="W211" s="150">
        <v>6.6648148148148155E-4</v>
      </c>
      <c r="X211" s="150">
        <v>7.5046296296296287E-4</v>
      </c>
      <c r="Y211" s="150">
        <v>8.3528935185185182E-4</v>
      </c>
      <c r="Z211" s="150">
        <v>9.1824074074074074E-4</v>
      </c>
      <c r="AA211" s="150">
        <v>1.0032986111111111E-3</v>
      </c>
      <c r="AB211" s="150">
        <v>1.0870254629629628E-3</v>
      </c>
      <c r="AC211" s="150">
        <v>1.1725000000000001E-3</v>
      </c>
      <c r="AD211" s="150">
        <v>1.2549999999999998E-3</v>
      </c>
      <c r="AE211" s="150">
        <v>1.3379050925925926E-3</v>
      </c>
      <c r="AF211" s="150">
        <v>1.4235532407407409E-3</v>
      </c>
      <c r="AG211" s="150">
        <v>1.5087268518518516E-3</v>
      </c>
      <c r="AH211" s="150">
        <v>1.5951736111111112E-3</v>
      </c>
      <c r="AI211" s="150">
        <v>1.6793402777777779E-3</v>
      </c>
      <c r="AJ211" s="150">
        <v>1.7658217592592593E-3</v>
      </c>
      <c r="AK211" s="150">
        <v>1.8509606481481482E-3</v>
      </c>
      <c r="AL211" s="150">
        <v>1.9360763888888889E-3</v>
      </c>
      <c r="AM211" s="150">
        <v>2.02125E-3</v>
      </c>
      <c r="AN211" s="150">
        <v>2.1085300925925928E-3</v>
      </c>
      <c r="AO211" s="150">
        <v>2.1934837962962962E-3</v>
      </c>
      <c r="AP211" s="150">
        <v>2.279039351851852E-3</v>
      </c>
      <c r="AQ211" s="150">
        <v>2.3670023148148148E-3</v>
      </c>
      <c r="AR211" s="150">
        <v>2.4555787037037033E-3</v>
      </c>
      <c r="AS211" s="150">
        <v>2.5406481481481482E-3</v>
      </c>
      <c r="AT211" s="150">
        <v>2.6250347222222226E-3</v>
      </c>
      <c r="AU211" s="150">
        <v>2.7101388888888887E-3</v>
      </c>
      <c r="AV211" s="150">
        <v>2.7957407407407406E-3</v>
      </c>
      <c r="AW211" s="153">
        <f t="shared" si="94"/>
        <v>59.614492945618338</v>
      </c>
      <c r="AX211" s="150">
        <f t="shared" si="95"/>
        <v>8.9351851851851853E-5</v>
      </c>
      <c r="AY211" s="150">
        <f t="shared" si="95"/>
        <v>8.6712962962962915E-5</v>
      </c>
      <c r="AZ211" s="150">
        <f t="shared" si="96"/>
        <v>8.3738425925925907E-5</v>
      </c>
      <c r="BA211" s="150">
        <f t="shared" si="97"/>
        <v>8.4189814814814826E-5</v>
      </c>
      <c r="BB211" s="150">
        <f t="shared" si="98"/>
        <v>8.1921296296296299E-5</v>
      </c>
      <c r="BC211" s="150">
        <f t="shared" si="99"/>
        <v>8.3657407407407508E-5</v>
      </c>
      <c r="BD211" s="150">
        <f t="shared" si="100"/>
        <v>8.398148148148132E-5</v>
      </c>
      <c r="BE211" s="150">
        <f t="shared" si="101"/>
        <v>8.482638888888895E-5</v>
      </c>
      <c r="BF211" s="150">
        <f t="shared" si="102"/>
        <v>8.2951388888888918E-5</v>
      </c>
      <c r="BG211" s="150">
        <f t="shared" si="103"/>
        <v>8.5057870370370322E-5</v>
      </c>
      <c r="BH211" s="150">
        <f t="shared" si="104"/>
        <v>8.3726851851851757E-5</v>
      </c>
      <c r="BI211" s="150">
        <f t="shared" si="105"/>
        <v>8.5474537037037333E-5</v>
      </c>
      <c r="BJ211" s="150">
        <f t="shared" si="106"/>
        <v>8.2499999999999674E-5</v>
      </c>
      <c r="BK211" s="150">
        <f t="shared" si="107"/>
        <v>8.2905092592592752E-5</v>
      </c>
      <c r="BL211" s="150">
        <f t="shared" si="108"/>
        <v>8.564814814814828E-5</v>
      </c>
      <c r="BM211" s="150">
        <f t="shared" si="109"/>
        <v>8.5173611111110737E-5</v>
      </c>
      <c r="BN211" s="150">
        <f t="shared" si="110"/>
        <v>8.6446759259259636E-5</v>
      </c>
      <c r="BO211" s="150">
        <f t="shared" si="111"/>
        <v>8.4166666666666634E-5</v>
      </c>
      <c r="BP211" s="150">
        <f t="shared" si="112"/>
        <v>8.6481481481481435E-5</v>
      </c>
      <c r="BQ211" s="150">
        <f t="shared" si="113"/>
        <v>8.5138888888888938E-5</v>
      </c>
      <c r="BR211" s="150">
        <f t="shared" si="114"/>
        <v>8.5115740740740638E-5</v>
      </c>
      <c r="BS211" s="150">
        <f t="shared" si="115"/>
        <v>8.517361111111117E-5</v>
      </c>
      <c r="BT211" s="150">
        <f t="shared" si="116"/>
        <v>8.7280092592592791E-5</v>
      </c>
      <c r="BU211" s="150">
        <f t="shared" si="117"/>
        <v>8.4953703703703407E-5</v>
      </c>
      <c r="BV211" s="150">
        <f t="shared" si="118"/>
        <v>8.5555555555555732E-5</v>
      </c>
      <c r="BW211" s="150">
        <f t="shared" si="119"/>
        <v>8.7962962962962864E-5</v>
      </c>
      <c r="BX211" s="150">
        <f t="shared" si="120"/>
        <v>8.8576388888888472E-5</v>
      </c>
      <c r="BY211" s="150">
        <f t="shared" si="121"/>
        <v>8.5069444444444905E-5</v>
      </c>
      <c r="BZ211" s="150">
        <f t="shared" si="122"/>
        <v>8.4386574074074398E-5</v>
      </c>
      <c r="CA211" s="150">
        <f t="shared" si="123"/>
        <v>8.5104166666666054E-5</v>
      </c>
      <c r="CB211" s="150">
        <f t="shared" si="124"/>
        <v>8.5601851851851898E-5</v>
      </c>
    </row>
    <row r="212" spans="1:80">
      <c r="A212" s="1" t="s">
        <v>222</v>
      </c>
      <c r="B212" s="1">
        <v>2019</v>
      </c>
      <c r="C212" s="2">
        <v>43813</v>
      </c>
      <c r="D212" s="1" t="s">
        <v>66</v>
      </c>
      <c r="E212" s="40" t="s">
        <v>21</v>
      </c>
      <c r="F212" s="50" t="s">
        <v>21</v>
      </c>
      <c r="G212" t="s">
        <v>1648</v>
      </c>
      <c r="H212" t="s">
        <v>1670</v>
      </c>
      <c r="I212" t="s">
        <v>807</v>
      </c>
      <c r="J212" t="s">
        <v>1630</v>
      </c>
      <c r="O212" s="40">
        <v>1</v>
      </c>
      <c r="P212" t="s">
        <v>102</v>
      </c>
      <c r="Q212" s="150">
        <v>1.5340277777777778E-4</v>
      </c>
      <c r="R212" s="150">
        <v>2.4119212962962961E-4</v>
      </c>
      <c r="S212" s="150">
        <v>3.2298611111111108E-4</v>
      </c>
      <c r="T212" s="150">
        <v>4.0305555555555553E-4</v>
      </c>
      <c r="U212" s="150">
        <v>4.8371527777777779E-4</v>
      </c>
      <c r="V212" s="150">
        <v>5.629050925925926E-4</v>
      </c>
      <c r="W212" s="150">
        <v>6.4217592592592592E-4</v>
      </c>
      <c r="X212" s="150">
        <v>7.2141203703703701E-4</v>
      </c>
      <c r="Y212" s="150">
        <v>8.0258101851851855E-4</v>
      </c>
      <c r="Z212" s="150">
        <v>8.8373842592592595E-4</v>
      </c>
      <c r="AA212" s="150">
        <v>9.6569444444444448E-4</v>
      </c>
      <c r="AB212" s="150">
        <v>1.0477083333333332E-3</v>
      </c>
      <c r="AC212" s="150">
        <v>1.1295949074074075E-3</v>
      </c>
      <c r="AD212" s="150">
        <v>1.2115393518518519E-3</v>
      </c>
      <c r="AE212" s="150">
        <v>1.2952893518518517E-3</v>
      </c>
      <c r="AF212" s="150">
        <v>1.3775462962962962E-3</v>
      </c>
      <c r="AG212" s="150">
        <v>1.4590625000000001E-3</v>
      </c>
      <c r="AH212" s="150">
        <v>1.5394907407407408E-3</v>
      </c>
      <c r="AI212" s="150">
        <v>1.619699074074074E-3</v>
      </c>
      <c r="AJ212" s="150">
        <v>1.6993865740740739E-3</v>
      </c>
      <c r="AK212" s="150">
        <v>1.7786689814814816E-3</v>
      </c>
      <c r="AL212" s="150">
        <v>1.8587500000000002E-3</v>
      </c>
      <c r="AM212" s="150">
        <v>1.9380555555555555E-3</v>
      </c>
      <c r="AN212" s="150">
        <v>2.0172800925925926E-3</v>
      </c>
      <c r="AO212" s="150">
        <v>2.0971875000000001E-3</v>
      </c>
      <c r="AP212" s="150">
        <v>2.1789120370370369E-3</v>
      </c>
      <c r="AQ212" s="150">
        <v>2.2587962962962965E-3</v>
      </c>
      <c r="AR212" s="150">
        <v>2.3392824074074075E-3</v>
      </c>
      <c r="AS212" s="150">
        <v>2.4197106481481478E-3</v>
      </c>
      <c r="AT212" s="150">
        <v>2.5003472222222224E-3</v>
      </c>
      <c r="AU212" s="150">
        <v>2.581087962962963E-3</v>
      </c>
      <c r="AV212" s="150">
        <v>2.6622337962962962E-3</v>
      </c>
      <c r="AW212" s="153">
        <f t="shared" si="94"/>
        <v>62.604068394944726</v>
      </c>
      <c r="AX212" s="150">
        <f t="shared" si="95"/>
        <v>8.7789351851851836E-5</v>
      </c>
      <c r="AY212" s="150">
        <f t="shared" si="95"/>
        <v>8.1793981481481464E-5</v>
      </c>
      <c r="AZ212" s="150">
        <f t="shared" si="96"/>
        <v>8.0069444444444459E-5</v>
      </c>
      <c r="BA212" s="150">
        <f t="shared" si="97"/>
        <v>8.0659722222222255E-5</v>
      </c>
      <c r="BB212" s="150">
        <f t="shared" si="98"/>
        <v>7.9189814814814813E-5</v>
      </c>
      <c r="BC212" s="150">
        <f t="shared" si="99"/>
        <v>7.927083333333332E-5</v>
      </c>
      <c r="BD212" s="150">
        <f t="shared" si="100"/>
        <v>7.9236111111111087E-5</v>
      </c>
      <c r="BE212" s="150">
        <f t="shared" si="101"/>
        <v>8.1168981481481543E-5</v>
      </c>
      <c r="BF212" s="150">
        <f t="shared" si="102"/>
        <v>8.1157407407407393E-5</v>
      </c>
      <c r="BG212" s="150">
        <f t="shared" si="103"/>
        <v>8.1956018518518532E-5</v>
      </c>
      <c r="BH212" s="150">
        <f t="shared" si="104"/>
        <v>8.201388888888874E-5</v>
      </c>
      <c r="BI212" s="150">
        <f t="shared" si="105"/>
        <v>8.1886574074074283E-5</v>
      </c>
      <c r="BJ212" s="150">
        <f t="shared" si="106"/>
        <v>8.1944444444444382E-5</v>
      </c>
      <c r="BK212" s="150">
        <f t="shared" si="107"/>
        <v>8.374999999999984E-5</v>
      </c>
      <c r="BL212" s="150">
        <f t="shared" si="108"/>
        <v>8.2256944444444478E-5</v>
      </c>
      <c r="BM212" s="150">
        <f t="shared" si="109"/>
        <v>8.1516203703703872E-5</v>
      </c>
      <c r="BN212" s="150">
        <f t="shared" si="110"/>
        <v>8.042824074074072E-5</v>
      </c>
      <c r="BO212" s="150">
        <f t="shared" si="111"/>
        <v>8.0208333333333173E-5</v>
      </c>
      <c r="BP212" s="150">
        <f t="shared" si="112"/>
        <v>7.9687499999999897E-5</v>
      </c>
      <c r="BQ212" s="150">
        <f t="shared" si="113"/>
        <v>7.9282407407407687E-5</v>
      </c>
      <c r="BR212" s="150">
        <f t="shared" si="114"/>
        <v>8.0081018518518609E-5</v>
      </c>
      <c r="BS212" s="150">
        <f t="shared" si="115"/>
        <v>7.9305555555555336E-5</v>
      </c>
      <c r="BT212" s="150">
        <f t="shared" si="116"/>
        <v>7.9224537037037154E-5</v>
      </c>
      <c r="BU212" s="150">
        <f t="shared" si="117"/>
        <v>7.9907407407407444E-5</v>
      </c>
      <c r="BV212" s="150">
        <f t="shared" si="118"/>
        <v>8.1724537037036835E-5</v>
      </c>
      <c r="BW212" s="150">
        <f t="shared" si="119"/>
        <v>7.9884259259259578E-5</v>
      </c>
      <c r="BX212" s="150">
        <f t="shared" si="120"/>
        <v>8.0486111111111036E-5</v>
      </c>
      <c r="BY212" s="150">
        <f t="shared" si="121"/>
        <v>8.0428240740740287E-5</v>
      </c>
      <c r="BZ212" s="150">
        <f t="shared" si="122"/>
        <v>8.0636574074074551E-5</v>
      </c>
      <c r="CA212" s="150">
        <f t="shared" si="123"/>
        <v>8.0740740740740599E-5</v>
      </c>
      <c r="CB212" s="150">
        <f t="shared" si="124"/>
        <v>8.1145833333333243E-5</v>
      </c>
    </row>
    <row r="213" spans="1:80">
      <c r="A213" s="1" t="s">
        <v>222</v>
      </c>
      <c r="B213" s="1">
        <v>2019</v>
      </c>
      <c r="C213" s="2">
        <v>43813</v>
      </c>
      <c r="D213" s="1" t="s">
        <v>66</v>
      </c>
      <c r="E213" s="40" t="s">
        <v>21</v>
      </c>
      <c r="F213" s="50" t="s">
        <v>21</v>
      </c>
      <c r="G213" t="s">
        <v>599</v>
      </c>
      <c r="H213" t="s">
        <v>1669</v>
      </c>
      <c r="I213" t="s">
        <v>749</v>
      </c>
      <c r="J213" t="s">
        <v>474</v>
      </c>
      <c r="O213" s="40">
        <v>2</v>
      </c>
      <c r="P213" t="s">
        <v>35</v>
      </c>
      <c r="Q213" s="150">
        <v>1.5118055555555552E-4</v>
      </c>
      <c r="R213" s="150">
        <v>2.4026620370370372E-4</v>
      </c>
      <c r="S213" s="150">
        <v>3.2327546296296298E-4</v>
      </c>
      <c r="T213" s="150">
        <v>4.0421296296296293E-4</v>
      </c>
      <c r="U213" s="150">
        <v>4.8538194444444437E-4</v>
      </c>
      <c r="V213" s="150">
        <v>5.6570601851851845E-4</v>
      </c>
      <c r="W213" s="150">
        <v>6.4652777777777777E-4</v>
      </c>
      <c r="X213" s="152">
        <v>7.2738425925925932E-4</v>
      </c>
      <c r="Y213" s="152">
        <v>8.0965277777777774E-4</v>
      </c>
      <c r="Z213" s="152">
        <v>8.9070601851851854E-4</v>
      </c>
      <c r="AA213" s="152">
        <v>9.7203703703703699E-4</v>
      </c>
      <c r="AB213" s="150">
        <v>1.0531597222222223E-3</v>
      </c>
      <c r="AC213" s="150">
        <v>1.1354745370370371E-3</v>
      </c>
      <c r="AD213" s="150">
        <v>1.2163078703703704E-3</v>
      </c>
      <c r="AE213" s="150">
        <v>1.2979166666666666E-3</v>
      </c>
      <c r="AF213" s="150">
        <v>1.3792361111111112E-3</v>
      </c>
      <c r="AG213" s="150">
        <v>1.4603125E-3</v>
      </c>
      <c r="AH213" s="150">
        <v>1.5424074074074075E-3</v>
      </c>
      <c r="AI213" s="150">
        <v>1.6229050925925927E-3</v>
      </c>
      <c r="AJ213" s="150">
        <v>1.7033680555555554E-3</v>
      </c>
      <c r="AK213" s="150">
        <v>1.7849305555555554E-3</v>
      </c>
      <c r="AL213" s="150">
        <v>1.8655787037037037E-3</v>
      </c>
      <c r="AM213" s="150">
        <v>1.9465393518518519E-3</v>
      </c>
      <c r="AN213" s="150">
        <v>2.0270833333333334E-3</v>
      </c>
      <c r="AO213" s="150">
        <v>2.1084375000000001E-3</v>
      </c>
      <c r="AP213" s="150">
        <v>2.1890162037037039E-3</v>
      </c>
      <c r="AQ213" s="150">
        <v>2.2699999999999999E-3</v>
      </c>
      <c r="AR213" s="150">
        <v>2.3514351851851851E-3</v>
      </c>
      <c r="AS213" s="150">
        <v>2.4345370370370371E-3</v>
      </c>
      <c r="AT213" s="150">
        <v>2.5153240740740739E-3</v>
      </c>
      <c r="AU213" s="150">
        <v>2.595462962962963E-3</v>
      </c>
      <c r="AV213" s="150">
        <v>2.6753819444444442E-3</v>
      </c>
      <c r="AW213" s="153">
        <f t="shared" si="94"/>
        <v>62.296401084995658</v>
      </c>
      <c r="AX213" s="150">
        <f t="shared" si="95"/>
        <v>8.9085648148148195E-5</v>
      </c>
      <c r="AY213" s="150">
        <f t="shared" si="95"/>
        <v>8.3009259259259261E-5</v>
      </c>
      <c r="AZ213" s="150">
        <f t="shared" si="96"/>
        <v>8.0937499999999955E-5</v>
      </c>
      <c r="BA213" s="150">
        <f t="shared" si="97"/>
        <v>8.1168981481481435E-5</v>
      </c>
      <c r="BB213" s="150">
        <f t="shared" si="98"/>
        <v>8.0324074074074076E-5</v>
      </c>
      <c r="BC213" s="150">
        <f t="shared" si="99"/>
        <v>8.0821759259259323E-5</v>
      </c>
      <c r="BD213" s="150">
        <f t="shared" si="100"/>
        <v>8.0856481481481556E-5</v>
      </c>
      <c r="BE213" s="150">
        <f t="shared" si="101"/>
        <v>8.2268518518518411E-5</v>
      </c>
      <c r="BF213" s="150">
        <f t="shared" si="102"/>
        <v>8.1053240740740803E-5</v>
      </c>
      <c r="BG213" s="150">
        <f t="shared" si="103"/>
        <v>8.1331018518518449E-5</v>
      </c>
      <c r="BH213" s="150">
        <f t="shared" si="104"/>
        <v>8.1122685185185269E-5</v>
      </c>
      <c r="BI213" s="150">
        <f t="shared" si="105"/>
        <v>8.2314814814814794E-5</v>
      </c>
      <c r="BJ213" s="150">
        <f t="shared" si="106"/>
        <v>8.0833333333333365E-5</v>
      </c>
      <c r="BK213" s="150">
        <f t="shared" si="107"/>
        <v>8.1608796296296204E-5</v>
      </c>
      <c r="BL213" s="150">
        <f t="shared" si="108"/>
        <v>8.1319444444444625E-5</v>
      </c>
      <c r="BM213" s="150">
        <f t="shared" si="109"/>
        <v>8.1076388888888778E-5</v>
      </c>
      <c r="BN213" s="150">
        <f t="shared" si="110"/>
        <v>8.2094907407407464E-5</v>
      </c>
      <c r="BO213" s="150">
        <f t="shared" si="111"/>
        <v>8.0497685185185186E-5</v>
      </c>
      <c r="BP213" s="150">
        <f t="shared" si="112"/>
        <v>8.0462962962962736E-5</v>
      </c>
      <c r="BQ213" s="150">
        <f t="shared" si="113"/>
        <v>8.1562500000000038E-5</v>
      </c>
      <c r="BR213" s="150">
        <f t="shared" si="114"/>
        <v>8.0648148148148267E-5</v>
      </c>
      <c r="BS213" s="150">
        <f t="shared" si="115"/>
        <v>8.0960648148148146E-5</v>
      </c>
      <c r="BT213" s="150">
        <f t="shared" si="116"/>
        <v>8.0543981481481569E-5</v>
      </c>
      <c r="BU213" s="150">
        <f t="shared" si="117"/>
        <v>8.1354166666666641E-5</v>
      </c>
      <c r="BV213" s="150">
        <f t="shared" si="118"/>
        <v>8.0578703703703802E-5</v>
      </c>
      <c r="BW213" s="150">
        <f t="shared" si="119"/>
        <v>8.0983796296296012E-5</v>
      </c>
      <c r="BX213" s="150">
        <f t="shared" si="120"/>
        <v>8.1435185185185256E-5</v>
      </c>
      <c r="BY213" s="150">
        <f t="shared" si="121"/>
        <v>8.3101851851852E-5</v>
      </c>
      <c r="BZ213" s="150">
        <f t="shared" si="122"/>
        <v>8.0787037037036765E-5</v>
      </c>
      <c r="CA213" s="150">
        <f t="shared" si="123"/>
        <v>8.0138888888889141E-5</v>
      </c>
      <c r="CB213" s="150">
        <f t="shared" si="124"/>
        <v>7.9918981481481161E-5</v>
      </c>
    </row>
    <row r="214" spans="1:80">
      <c r="A214" s="1" t="s">
        <v>222</v>
      </c>
      <c r="B214" s="1">
        <v>2019</v>
      </c>
      <c r="C214" s="2">
        <v>43813</v>
      </c>
      <c r="D214" s="1" t="s">
        <v>66</v>
      </c>
      <c r="E214" s="40" t="s">
        <v>21</v>
      </c>
      <c r="F214" s="50" t="s">
        <v>21</v>
      </c>
      <c r="G214" t="s">
        <v>851</v>
      </c>
      <c r="H214" t="s">
        <v>508</v>
      </c>
      <c r="I214" t="s">
        <v>1636</v>
      </c>
      <c r="J214" t="s">
        <v>1665</v>
      </c>
      <c r="O214" s="40">
        <v>3</v>
      </c>
      <c r="P214" t="s">
        <v>85</v>
      </c>
      <c r="Q214" s="150">
        <v>1.5302083333333332E-4</v>
      </c>
      <c r="R214" s="150">
        <v>2.4384259259259259E-4</v>
      </c>
      <c r="S214" s="150">
        <v>3.2902777777777775E-4</v>
      </c>
      <c r="T214" s="150">
        <v>4.1124999999999994E-4</v>
      </c>
      <c r="U214" s="150">
        <v>4.942129629629629E-4</v>
      </c>
      <c r="V214" s="150">
        <v>5.7461805555555554E-4</v>
      </c>
      <c r="W214" s="150">
        <v>6.5616898148148143E-4</v>
      </c>
      <c r="X214" s="150">
        <v>7.370023148148149E-4</v>
      </c>
      <c r="Y214" s="150">
        <v>8.1800925925925921E-4</v>
      </c>
      <c r="Z214" s="150">
        <v>8.9981481481481477E-4</v>
      </c>
      <c r="AA214" s="150">
        <v>9.7881944444444448E-4</v>
      </c>
      <c r="AB214" s="150">
        <v>1.0577546296296296E-3</v>
      </c>
      <c r="AC214" s="150">
        <v>1.1373842592592594E-3</v>
      </c>
      <c r="AD214" s="150">
        <v>1.2190162037037037E-3</v>
      </c>
      <c r="AE214" s="150">
        <v>1.3004282407407407E-3</v>
      </c>
      <c r="AF214" s="150">
        <v>1.3820833333333333E-3</v>
      </c>
      <c r="AG214" s="150">
        <v>1.4655208333333334E-3</v>
      </c>
      <c r="AH214" s="150">
        <v>1.5470833333333333E-3</v>
      </c>
      <c r="AI214" s="150">
        <v>1.630162037037037E-3</v>
      </c>
      <c r="AJ214" s="150">
        <v>1.711550925925926E-3</v>
      </c>
      <c r="AK214" s="150">
        <v>1.7931018518518519E-3</v>
      </c>
      <c r="AL214" s="150">
        <v>1.8744791666666667E-3</v>
      </c>
      <c r="AM214" s="150">
        <v>1.9569444444444447E-3</v>
      </c>
      <c r="AN214" s="150">
        <v>2.0377199074074074E-3</v>
      </c>
      <c r="AO214" s="150">
        <v>2.1181828703703705E-3</v>
      </c>
      <c r="AP214" s="150">
        <v>2.1978587962962963E-3</v>
      </c>
      <c r="AQ214" s="150">
        <v>2.2775115740740742E-3</v>
      </c>
      <c r="AR214" s="150">
        <v>2.3592129629629631E-3</v>
      </c>
      <c r="AS214" s="150">
        <v>2.4405324074074073E-3</v>
      </c>
      <c r="AT214" s="150">
        <v>2.5247337962962962E-3</v>
      </c>
      <c r="AU214" s="150">
        <v>2.607002314814815E-3</v>
      </c>
      <c r="AV214" s="150">
        <v>2.6902199074074072E-3</v>
      </c>
      <c r="AW214" s="153">
        <f t="shared" si="94"/>
        <v>61.952804009723152</v>
      </c>
      <c r="AX214" s="150">
        <f t="shared" si="95"/>
        <v>9.0821759259259268E-5</v>
      </c>
      <c r="AY214" s="150">
        <f t="shared" si="95"/>
        <v>8.5185185185185158E-5</v>
      </c>
      <c r="AZ214" s="150">
        <f t="shared" si="96"/>
        <v>8.2222222222222191E-5</v>
      </c>
      <c r="BA214" s="150">
        <f t="shared" si="97"/>
        <v>8.296296296296296E-5</v>
      </c>
      <c r="BB214" s="150">
        <f t="shared" si="98"/>
        <v>8.0405092592592637E-5</v>
      </c>
      <c r="BC214" s="150">
        <f t="shared" si="99"/>
        <v>8.1550925925925888E-5</v>
      </c>
      <c r="BD214" s="150">
        <f t="shared" si="100"/>
        <v>8.0833333333333473E-5</v>
      </c>
      <c r="BE214" s="150">
        <f t="shared" si="101"/>
        <v>8.1006944444444312E-5</v>
      </c>
      <c r="BF214" s="150">
        <f t="shared" si="102"/>
        <v>8.1805555555555559E-5</v>
      </c>
      <c r="BG214" s="150">
        <f t="shared" si="103"/>
        <v>7.9004629629629715E-5</v>
      </c>
      <c r="BH214" s="150">
        <f t="shared" si="104"/>
        <v>7.8935185185185141E-5</v>
      </c>
      <c r="BI214" s="150">
        <f t="shared" si="105"/>
        <v>7.9629629629629798E-5</v>
      </c>
      <c r="BJ214" s="150">
        <f t="shared" si="106"/>
        <v>8.1631944444444287E-5</v>
      </c>
      <c r="BK214" s="150">
        <f t="shared" si="107"/>
        <v>8.1412037037036956E-5</v>
      </c>
      <c r="BL214" s="150">
        <f t="shared" si="108"/>
        <v>8.1655092592592586E-5</v>
      </c>
      <c r="BM214" s="150">
        <f t="shared" si="109"/>
        <v>8.3437500000000178E-5</v>
      </c>
      <c r="BN214" s="150">
        <f t="shared" si="110"/>
        <v>8.1562499999999821E-5</v>
      </c>
      <c r="BO214" s="150">
        <f t="shared" si="111"/>
        <v>8.30787037037037E-5</v>
      </c>
      <c r="BP214" s="150">
        <f t="shared" si="112"/>
        <v>8.138888888888909E-5</v>
      </c>
      <c r="BQ214" s="150">
        <f t="shared" si="113"/>
        <v>8.1550925925925888E-5</v>
      </c>
      <c r="BR214" s="150">
        <f t="shared" si="114"/>
        <v>8.1377314814814724E-5</v>
      </c>
      <c r="BS214" s="150">
        <f t="shared" si="115"/>
        <v>8.2465277777778092E-5</v>
      </c>
      <c r="BT214" s="150">
        <f t="shared" si="116"/>
        <v>8.0775462962962615E-5</v>
      </c>
      <c r="BU214" s="150">
        <f t="shared" si="117"/>
        <v>8.046296296296317E-5</v>
      </c>
      <c r="BV214" s="150">
        <f t="shared" si="118"/>
        <v>7.9675925925925747E-5</v>
      </c>
      <c r="BW214" s="150">
        <f t="shared" si="119"/>
        <v>7.9652777777777881E-5</v>
      </c>
      <c r="BX214" s="150">
        <f t="shared" si="120"/>
        <v>8.1701388888888969E-5</v>
      </c>
      <c r="BY214" s="150">
        <f t="shared" si="121"/>
        <v>8.1319444444444191E-5</v>
      </c>
      <c r="BZ214" s="150">
        <f t="shared" si="122"/>
        <v>8.4201388888888867E-5</v>
      </c>
      <c r="CA214" s="150">
        <f t="shared" si="123"/>
        <v>8.2268518518518845E-5</v>
      </c>
      <c r="CB214" s="150">
        <f t="shared" si="124"/>
        <v>8.3217592592592197E-5</v>
      </c>
    </row>
    <row r="215" spans="1:80">
      <c r="A215" s="1" t="s">
        <v>222</v>
      </c>
      <c r="B215" s="1">
        <v>2019</v>
      </c>
      <c r="C215" s="2">
        <v>43813</v>
      </c>
      <c r="D215" s="1" t="s">
        <v>66</v>
      </c>
      <c r="E215" s="40" t="s">
        <v>21</v>
      </c>
      <c r="F215" s="50" t="s">
        <v>21</v>
      </c>
      <c r="G215" t="s">
        <v>1699</v>
      </c>
      <c r="H215" t="s">
        <v>503</v>
      </c>
      <c r="I215" t="s">
        <v>861</v>
      </c>
      <c r="J215" t="s">
        <v>774</v>
      </c>
      <c r="O215" s="40">
        <v>4</v>
      </c>
      <c r="P215" t="s">
        <v>1704</v>
      </c>
      <c r="Q215" s="150">
        <v>1.5878472222222222E-4</v>
      </c>
      <c r="R215" s="150">
        <v>2.4711805555555555E-4</v>
      </c>
      <c r="S215" s="150">
        <v>3.2986111111111107E-4</v>
      </c>
      <c r="T215" s="150">
        <v>4.1043981481481487E-4</v>
      </c>
      <c r="U215" s="150">
        <v>4.9133101851851855E-4</v>
      </c>
      <c r="V215" s="150">
        <v>5.7192129629629628E-4</v>
      </c>
      <c r="W215" s="150">
        <v>6.5241898148148158E-4</v>
      </c>
      <c r="X215" s="152">
        <v>7.3333333333333334E-4</v>
      </c>
      <c r="Y215" s="152">
        <v>8.1516203703703698E-4</v>
      </c>
      <c r="Z215" s="152">
        <v>8.9620370370370375E-4</v>
      </c>
      <c r="AA215" s="152">
        <v>9.7715277777777774E-4</v>
      </c>
      <c r="AB215" s="150">
        <v>1.0577430555555555E-3</v>
      </c>
      <c r="AC215" s="150">
        <v>1.1387037037037038E-3</v>
      </c>
      <c r="AD215" s="150">
        <v>1.2206365740740741E-3</v>
      </c>
      <c r="AE215" s="150">
        <v>1.3011921296296298E-3</v>
      </c>
      <c r="AF215" s="150">
        <v>1.3816087962962964E-3</v>
      </c>
      <c r="AG215" s="150">
        <v>1.4631828703703705E-3</v>
      </c>
      <c r="AH215" s="150">
        <v>1.5428240740740741E-3</v>
      </c>
      <c r="AI215" s="150">
        <v>1.6235416666666666E-3</v>
      </c>
      <c r="AJ215" s="150">
        <v>1.7041782407407407E-3</v>
      </c>
      <c r="AK215" s="150">
        <v>1.786712962962963E-3</v>
      </c>
      <c r="AL215" s="150">
        <v>1.8671990740740741E-3</v>
      </c>
      <c r="AM215" s="150">
        <v>1.9477083333333334E-3</v>
      </c>
      <c r="AN215" s="150">
        <v>2.0277893518518518E-3</v>
      </c>
      <c r="AO215" s="150">
        <v>2.1104976851851853E-3</v>
      </c>
      <c r="AP215" s="150">
        <v>2.1919212962962964E-3</v>
      </c>
      <c r="AQ215" s="150">
        <v>2.2736458333333332E-3</v>
      </c>
      <c r="AR215" s="150">
        <v>2.3573495370370371E-3</v>
      </c>
      <c r="AS215" s="150">
        <v>2.439363425925926E-3</v>
      </c>
      <c r="AT215" s="150">
        <v>2.5212037037037035E-3</v>
      </c>
      <c r="AU215" s="150">
        <v>2.604525462962963E-3</v>
      </c>
      <c r="AV215" s="150">
        <v>2.6909953703703709E-3</v>
      </c>
      <c r="AW215" s="153">
        <f t="shared" si="94"/>
        <v>61.934951097194855</v>
      </c>
      <c r="AX215" s="150">
        <f t="shared" si="95"/>
        <v>8.833333333333333E-5</v>
      </c>
      <c r="AY215" s="150">
        <f t="shared" si="95"/>
        <v>8.2743055555555521E-5</v>
      </c>
      <c r="AZ215" s="150">
        <f t="shared" si="96"/>
        <v>8.0578703703703802E-5</v>
      </c>
      <c r="BA215" s="150">
        <f t="shared" si="97"/>
        <v>8.089120370370368E-5</v>
      </c>
      <c r="BB215" s="150">
        <f t="shared" si="98"/>
        <v>8.0590277777777735E-5</v>
      </c>
      <c r="BC215" s="150">
        <f t="shared" si="99"/>
        <v>8.0497685185185294E-5</v>
      </c>
      <c r="BD215" s="150">
        <f t="shared" si="100"/>
        <v>8.0914351851851763E-5</v>
      </c>
      <c r="BE215" s="150">
        <f t="shared" si="101"/>
        <v>8.1828703703703642E-5</v>
      </c>
      <c r="BF215" s="150">
        <f t="shared" si="102"/>
        <v>8.1041666666666762E-5</v>
      </c>
      <c r="BG215" s="150">
        <f t="shared" si="103"/>
        <v>8.0949074074073996E-5</v>
      </c>
      <c r="BH215" s="150">
        <f t="shared" si="104"/>
        <v>8.0590277777777735E-5</v>
      </c>
      <c r="BI215" s="150">
        <f t="shared" si="105"/>
        <v>8.0960648148148363E-5</v>
      </c>
      <c r="BJ215" s="150">
        <f t="shared" si="106"/>
        <v>8.1932870370370232E-5</v>
      </c>
      <c r="BK215" s="150">
        <f t="shared" si="107"/>
        <v>8.0555555555555719E-5</v>
      </c>
      <c r="BL215" s="150">
        <f t="shared" si="108"/>
        <v>8.041666666666657E-5</v>
      </c>
      <c r="BM215" s="150">
        <f t="shared" si="109"/>
        <v>8.1574074074074188E-5</v>
      </c>
      <c r="BN215" s="150">
        <f t="shared" si="110"/>
        <v>7.9641203703703515E-5</v>
      </c>
      <c r="BO215" s="150">
        <f t="shared" si="111"/>
        <v>8.0717592592592516E-5</v>
      </c>
      <c r="BP215" s="150">
        <f t="shared" si="112"/>
        <v>8.0636574074074117E-5</v>
      </c>
      <c r="BQ215" s="150">
        <f t="shared" si="113"/>
        <v>8.2534722222222341E-5</v>
      </c>
      <c r="BR215" s="150">
        <f t="shared" si="114"/>
        <v>8.0486111111111036E-5</v>
      </c>
      <c r="BS215" s="150">
        <f t="shared" si="115"/>
        <v>8.0509259259259336E-5</v>
      </c>
      <c r="BT215" s="150">
        <f t="shared" si="116"/>
        <v>8.0081018518518392E-5</v>
      </c>
      <c r="BU215" s="150">
        <f t="shared" si="117"/>
        <v>8.2708333333333505E-5</v>
      </c>
      <c r="BV215" s="150">
        <f t="shared" si="118"/>
        <v>8.1423611111111106E-5</v>
      </c>
      <c r="BW215" s="150">
        <f t="shared" si="119"/>
        <v>8.1724537037036835E-5</v>
      </c>
      <c r="BX215" s="150">
        <f t="shared" si="120"/>
        <v>8.3703703703703891E-5</v>
      </c>
      <c r="BY215" s="150">
        <f t="shared" si="121"/>
        <v>8.2013888888888848E-5</v>
      </c>
      <c r="BZ215" s="150">
        <f t="shared" si="122"/>
        <v>8.1840277777777467E-5</v>
      </c>
      <c r="CA215" s="150">
        <f t="shared" si="123"/>
        <v>8.3321759259259547E-5</v>
      </c>
      <c r="CB215" s="150">
        <f t="shared" si="124"/>
        <v>8.6469907407407936E-5</v>
      </c>
    </row>
    <row r="216" spans="1:80">
      <c r="A216" s="1" t="s">
        <v>222</v>
      </c>
      <c r="B216" s="1">
        <v>2019</v>
      </c>
      <c r="C216" s="2">
        <v>43813</v>
      </c>
      <c r="D216" s="1" t="s">
        <v>66</v>
      </c>
      <c r="E216" s="40" t="s">
        <v>21</v>
      </c>
      <c r="F216" s="50" t="s">
        <v>21</v>
      </c>
      <c r="G216" t="s">
        <v>1311</v>
      </c>
      <c r="H216" t="s">
        <v>598</v>
      </c>
      <c r="I216" t="s">
        <v>1671</v>
      </c>
      <c r="J216" t="s">
        <v>732</v>
      </c>
      <c r="O216" s="40">
        <v>5</v>
      </c>
      <c r="P216" t="s">
        <v>29</v>
      </c>
      <c r="Q216" s="150">
        <v>1.5244212962962962E-4</v>
      </c>
      <c r="R216" s="150">
        <v>2.4078703703703699E-4</v>
      </c>
      <c r="S216" s="150">
        <v>3.2488425925925925E-4</v>
      </c>
      <c r="T216" s="150">
        <v>4.0748842592592594E-4</v>
      </c>
      <c r="U216" s="150">
        <v>4.8946759259259256E-4</v>
      </c>
      <c r="V216" s="150">
        <v>5.7269675925925923E-4</v>
      </c>
      <c r="W216" s="150">
        <v>6.5513888888888881E-4</v>
      </c>
      <c r="X216" s="150">
        <v>7.3753472222222222E-4</v>
      </c>
      <c r="Y216" s="150">
        <v>8.2031249999999997E-4</v>
      </c>
      <c r="Z216" s="150">
        <v>9.0472222222222213E-4</v>
      </c>
      <c r="AA216" s="150">
        <v>9.8770833333333328E-4</v>
      </c>
      <c r="AB216" s="150">
        <v>1.0696296296296296E-3</v>
      </c>
      <c r="AC216" s="150">
        <v>1.1519791666666666E-3</v>
      </c>
      <c r="AD216" s="150">
        <v>1.2352777777777776E-3</v>
      </c>
      <c r="AE216" s="150">
        <v>1.3170138888888891E-3</v>
      </c>
      <c r="AF216" s="150">
        <v>1.3983680555555557E-3</v>
      </c>
      <c r="AG216" s="150">
        <v>1.4796874999999999E-3</v>
      </c>
      <c r="AH216" s="150">
        <v>1.5623611111111109E-3</v>
      </c>
      <c r="AI216" s="150">
        <v>1.6432060185185185E-3</v>
      </c>
      <c r="AJ216" s="150">
        <v>1.7244212962962962E-3</v>
      </c>
      <c r="AK216" s="150">
        <v>1.8078472222222222E-3</v>
      </c>
      <c r="AL216" s="150">
        <v>1.8911689814814815E-3</v>
      </c>
      <c r="AM216" s="150">
        <v>1.9738888888888892E-3</v>
      </c>
      <c r="AN216" s="150">
        <v>2.0573842592592592E-3</v>
      </c>
      <c r="AO216" s="150">
        <v>2.1393750000000002E-3</v>
      </c>
      <c r="AP216" s="150">
        <v>2.2214004629629628E-3</v>
      </c>
      <c r="AQ216" s="150">
        <v>2.303912037037037E-3</v>
      </c>
      <c r="AR216" s="150">
        <v>2.3878935185185184E-3</v>
      </c>
      <c r="AS216" s="150">
        <v>2.4685416666666666E-3</v>
      </c>
      <c r="AT216" s="150">
        <v>2.548796296296296E-3</v>
      </c>
      <c r="AU216" s="150">
        <v>2.6282175925925922E-3</v>
      </c>
      <c r="AV216" s="150">
        <v>2.7074884259259257E-3</v>
      </c>
      <c r="AW216" s="153">
        <f t="shared" si="94"/>
        <v>61.557665425538737</v>
      </c>
      <c r="AX216" s="150">
        <f t="shared" si="95"/>
        <v>8.8344907407407372E-5</v>
      </c>
      <c r="AY216" s="150">
        <f t="shared" si="95"/>
        <v>8.409722222222225E-5</v>
      </c>
      <c r="AZ216" s="150">
        <f t="shared" si="96"/>
        <v>8.2604166666666698E-5</v>
      </c>
      <c r="BA216" s="150">
        <f t="shared" si="97"/>
        <v>8.1979166666666615E-5</v>
      </c>
      <c r="BB216" s="150">
        <f t="shared" si="98"/>
        <v>8.3229166666666673E-5</v>
      </c>
      <c r="BC216" s="150">
        <f t="shared" si="99"/>
        <v>8.2442129629629575E-5</v>
      </c>
      <c r="BD216" s="150">
        <f t="shared" si="100"/>
        <v>8.2395833333333409E-5</v>
      </c>
      <c r="BE216" s="150">
        <f t="shared" si="101"/>
        <v>8.2777777777777754E-5</v>
      </c>
      <c r="BF216" s="150">
        <f t="shared" si="102"/>
        <v>8.4409722222222156E-5</v>
      </c>
      <c r="BG216" s="150">
        <f t="shared" si="103"/>
        <v>8.2986111111111151E-5</v>
      </c>
      <c r="BH216" s="150">
        <f t="shared" si="104"/>
        <v>8.1921296296296299E-5</v>
      </c>
      <c r="BI216" s="150">
        <f t="shared" si="105"/>
        <v>8.2349537037037027E-5</v>
      </c>
      <c r="BJ216" s="150">
        <f t="shared" si="106"/>
        <v>8.329861111111103E-5</v>
      </c>
      <c r="BK216" s="150">
        <f t="shared" si="107"/>
        <v>8.1736111111111419E-5</v>
      </c>
      <c r="BL216" s="150">
        <f t="shared" si="108"/>
        <v>8.1354166666666641E-5</v>
      </c>
      <c r="BM216" s="150">
        <f t="shared" si="109"/>
        <v>8.1319444444444191E-5</v>
      </c>
      <c r="BN216" s="150">
        <f t="shared" si="110"/>
        <v>8.2673611111111055E-5</v>
      </c>
      <c r="BO216" s="150">
        <f t="shared" si="111"/>
        <v>8.0844907407407515E-5</v>
      </c>
      <c r="BP216" s="150">
        <f t="shared" si="112"/>
        <v>8.1215277777777709E-5</v>
      </c>
      <c r="BQ216" s="150">
        <f t="shared" si="113"/>
        <v>8.3425925925926028E-5</v>
      </c>
      <c r="BR216" s="150">
        <f t="shared" si="114"/>
        <v>8.332175925925933E-5</v>
      </c>
      <c r="BS216" s="150">
        <f t="shared" si="115"/>
        <v>8.2719907407407655E-5</v>
      </c>
      <c r="BT216" s="150">
        <f t="shared" si="116"/>
        <v>8.349537037037006E-5</v>
      </c>
      <c r="BU216" s="150">
        <f t="shared" si="117"/>
        <v>8.1990740740740982E-5</v>
      </c>
      <c r="BV216" s="150">
        <f t="shared" si="118"/>
        <v>8.2025462962962564E-5</v>
      </c>
      <c r="BW216" s="150">
        <f t="shared" si="119"/>
        <v>8.2511574074074258E-5</v>
      </c>
      <c r="BX216" s="150">
        <f t="shared" si="120"/>
        <v>8.398148148148132E-5</v>
      </c>
      <c r="BY216" s="150">
        <f t="shared" si="121"/>
        <v>8.0648148148148267E-5</v>
      </c>
      <c r="BZ216" s="150">
        <f t="shared" si="122"/>
        <v>8.0254629629629339E-5</v>
      </c>
      <c r="CA216" s="150">
        <f t="shared" si="123"/>
        <v>7.9421296296296184E-5</v>
      </c>
      <c r="CB216" s="150">
        <f t="shared" si="124"/>
        <v>7.9270833333333537E-5</v>
      </c>
    </row>
    <row r="217" spans="1:80">
      <c r="A217" s="1" t="s">
        <v>222</v>
      </c>
      <c r="B217" s="1">
        <v>2019</v>
      </c>
      <c r="C217" s="2">
        <v>43813</v>
      </c>
      <c r="D217" s="1" t="s">
        <v>66</v>
      </c>
      <c r="E217" s="40" t="s">
        <v>21</v>
      </c>
      <c r="F217" s="68" t="s">
        <v>21</v>
      </c>
      <c r="G217" t="s">
        <v>814</v>
      </c>
      <c r="H217" t="s">
        <v>1626</v>
      </c>
      <c r="I217" t="s">
        <v>1676</v>
      </c>
      <c r="J217" t="s">
        <v>1638</v>
      </c>
      <c r="O217" s="40">
        <v>6</v>
      </c>
      <c r="P217" t="s">
        <v>33</v>
      </c>
      <c r="Q217" s="150">
        <v>1.5657407407407409E-4</v>
      </c>
      <c r="R217" s="150">
        <v>2.4253472222222219E-4</v>
      </c>
      <c r="S217" s="150">
        <v>3.240972222222222E-4</v>
      </c>
      <c r="T217" s="150">
        <v>4.0401620370370369E-4</v>
      </c>
      <c r="U217" s="150">
        <v>4.8521990740740736E-4</v>
      </c>
      <c r="V217" s="150">
        <v>5.6519675925925921E-4</v>
      </c>
      <c r="W217" s="150">
        <v>6.4611111111111108E-4</v>
      </c>
      <c r="X217" s="150">
        <v>7.2883101851851852E-4</v>
      </c>
      <c r="Y217" s="150">
        <v>8.104050925925926E-4</v>
      </c>
      <c r="Z217" s="150">
        <v>8.9241898148148145E-4</v>
      </c>
      <c r="AA217" s="150">
        <v>9.747222222222222E-4</v>
      </c>
      <c r="AB217" s="150">
        <v>1.058101851851852E-3</v>
      </c>
      <c r="AC217" s="150">
        <v>1.1405671296296296E-3</v>
      </c>
      <c r="AD217" s="150">
        <v>1.222962962962963E-3</v>
      </c>
      <c r="AE217" s="150">
        <v>1.305324074074074E-3</v>
      </c>
      <c r="AF217" s="150">
        <v>1.3881481481481481E-3</v>
      </c>
      <c r="AG217" s="150">
        <v>1.4702314814814814E-3</v>
      </c>
      <c r="AH217" s="150">
        <v>1.5515046296296299E-3</v>
      </c>
      <c r="AI217" s="150">
        <v>1.6337268518518517E-3</v>
      </c>
      <c r="AJ217" s="150">
        <v>1.7183564814814813E-3</v>
      </c>
      <c r="AK217" s="150">
        <v>1.802048611111111E-3</v>
      </c>
      <c r="AL217" s="150">
        <v>1.8870023148148151E-3</v>
      </c>
      <c r="AM217" s="150">
        <v>1.9699652777777775E-3</v>
      </c>
      <c r="AN217" s="150">
        <v>2.0524305555555552E-3</v>
      </c>
      <c r="AO217" s="150">
        <v>2.1352199074074073E-3</v>
      </c>
      <c r="AP217" s="150">
        <v>2.2176388888888888E-3</v>
      </c>
      <c r="AQ217" s="150">
        <v>2.3018402777777777E-3</v>
      </c>
      <c r="AR217" s="150">
        <v>2.3843171296296295E-3</v>
      </c>
      <c r="AS217" s="150">
        <v>2.46681712962963E-3</v>
      </c>
      <c r="AT217" s="150">
        <v>2.5492824074074077E-3</v>
      </c>
      <c r="AU217" s="150">
        <v>2.6324421296296291E-3</v>
      </c>
      <c r="AV217" s="150">
        <v>2.7163078703703707E-3</v>
      </c>
      <c r="AW217" s="153">
        <f t="shared" si="94"/>
        <v>61.357796914214127</v>
      </c>
      <c r="AX217" s="150">
        <f t="shared" si="95"/>
        <v>8.5960648148148105E-5</v>
      </c>
      <c r="AY217" s="150">
        <f t="shared" si="95"/>
        <v>8.1562500000000011E-5</v>
      </c>
      <c r="AZ217" s="150">
        <f t="shared" si="96"/>
        <v>7.9918981481481486E-5</v>
      </c>
      <c r="BA217" s="150">
        <f t="shared" si="97"/>
        <v>8.1203703703703668E-5</v>
      </c>
      <c r="BB217" s="150">
        <f t="shared" si="98"/>
        <v>7.9976851851851856E-5</v>
      </c>
      <c r="BC217" s="150">
        <f t="shared" si="99"/>
        <v>8.0914351851851872E-5</v>
      </c>
      <c r="BD217" s="150">
        <f t="shared" si="100"/>
        <v>8.2719907407407438E-5</v>
      </c>
      <c r="BE217" s="150">
        <f t="shared" si="101"/>
        <v>8.1574074074074079E-5</v>
      </c>
      <c r="BF217" s="150">
        <f t="shared" si="102"/>
        <v>8.2013888888888848E-5</v>
      </c>
      <c r="BG217" s="150">
        <f t="shared" si="103"/>
        <v>8.2303240740740752E-5</v>
      </c>
      <c r="BH217" s="150">
        <f t="shared" si="104"/>
        <v>8.3379629629629754E-5</v>
      </c>
      <c r="BI217" s="150">
        <f t="shared" si="105"/>
        <v>8.2465277777777658E-5</v>
      </c>
      <c r="BJ217" s="150">
        <f t="shared" si="106"/>
        <v>8.2395833333333409E-5</v>
      </c>
      <c r="BK217" s="150">
        <f t="shared" si="107"/>
        <v>8.236111111111096E-5</v>
      </c>
      <c r="BL217" s="150">
        <f t="shared" si="108"/>
        <v>8.2824074074074137E-5</v>
      </c>
      <c r="BM217" s="150">
        <f t="shared" si="109"/>
        <v>8.2083333333333314E-5</v>
      </c>
      <c r="BN217" s="150">
        <f t="shared" si="110"/>
        <v>8.1273148148148459E-5</v>
      </c>
      <c r="BO217" s="150">
        <f t="shared" si="111"/>
        <v>8.2222222222221811E-5</v>
      </c>
      <c r="BP217" s="150">
        <f t="shared" si="112"/>
        <v>8.4629629629629595E-5</v>
      </c>
      <c r="BQ217" s="150">
        <f t="shared" si="113"/>
        <v>8.3692129629629741E-5</v>
      </c>
      <c r="BR217" s="150">
        <f t="shared" si="114"/>
        <v>8.4953703703704057E-5</v>
      </c>
      <c r="BS217" s="150">
        <f t="shared" si="115"/>
        <v>8.2962962962962418E-5</v>
      </c>
      <c r="BT217" s="150">
        <f t="shared" si="116"/>
        <v>8.2465277777777658E-5</v>
      </c>
      <c r="BU217" s="150">
        <f t="shared" si="117"/>
        <v>8.2789351851852121E-5</v>
      </c>
      <c r="BV217" s="150">
        <f t="shared" si="118"/>
        <v>8.2418981481481492E-5</v>
      </c>
      <c r="BW217" s="150">
        <f t="shared" si="119"/>
        <v>8.4201388888888867E-5</v>
      </c>
      <c r="BX217" s="150">
        <f t="shared" si="120"/>
        <v>8.2476851851851808E-5</v>
      </c>
      <c r="BY217" s="150">
        <f t="shared" si="121"/>
        <v>8.2500000000000542E-5</v>
      </c>
      <c r="BZ217" s="150">
        <f t="shared" si="122"/>
        <v>8.2465277777777658E-5</v>
      </c>
      <c r="CA217" s="150">
        <f t="shared" si="123"/>
        <v>8.3159722222221448E-5</v>
      </c>
      <c r="CB217" s="150">
        <f t="shared" si="124"/>
        <v>8.3865740740741556E-5</v>
      </c>
    </row>
    <row r="218" spans="1:80">
      <c r="A218" s="1" t="s">
        <v>222</v>
      </c>
      <c r="B218" s="1">
        <v>2019</v>
      </c>
      <c r="C218" s="2">
        <v>43813</v>
      </c>
      <c r="D218" s="1" t="s">
        <v>66</v>
      </c>
      <c r="E218" s="40" t="s">
        <v>21</v>
      </c>
      <c r="F218" s="68" t="s">
        <v>21</v>
      </c>
      <c r="G218" t="s">
        <v>842</v>
      </c>
      <c r="H218" t="s">
        <v>843</v>
      </c>
      <c r="I218" t="s">
        <v>1303</v>
      </c>
      <c r="J218" t="s">
        <v>1675</v>
      </c>
      <c r="O218" s="40">
        <v>7</v>
      </c>
      <c r="P218" t="s">
        <v>198</v>
      </c>
      <c r="Q218" s="150">
        <v>1.5067129629629629E-4</v>
      </c>
      <c r="R218" s="150">
        <v>2.3819444444444441E-4</v>
      </c>
      <c r="S218" s="150">
        <v>3.2064814814814814E-4</v>
      </c>
      <c r="T218" s="150">
        <v>4.0260416666666662E-4</v>
      </c>
      <c r="U218" s="150">
        <v>4.837847222222222E-4</v>
      </c>
      <c r="V218" s="150">
        <v>5.6733796296296296E-4</v>
      </c>
      <c r="W218" s="150">
        <v>6.4895833333333331E-4</v>
      </c>
      <c r="X218" s="152">
        <v>7.3157407407407416E-4</v>
      </c>
      <c r="Y218" s="152">
        <v>8.1297453703703696E-4</v>
      </c>
      <c r="Z218" s="152">
        <v>8.9585648148148153E-4</v>
      </c>
      <c r="AA218" s="152">
        <v>9.7722222222222221E-4</v>
      </c>
      <c r="AB218" s="150">
        <v>1.060150462962963E-3</v>
      </c>
      <c r="AC218" s="150">
        <v>1.1412962962962963E-3</v>
      </c>
      <c r="AD218" s="150">
        <v>1.2234606481481482E-3</v>
      </c>
      <c r="AE218" s="150">
        <v>1.3047106481481479E-3</v>
      </c>
      <c r="AF218" s="150">
        <v>1.3874652777777776E-3</v>
      </c>
      <c r="AG218" s="150">
        <v>1.4692245370370369E-3</v>
      </c>
      <c r="AH218" s="150">
        <v>1.5525578703703702E-3</v>
      </c>
      <c r="AI218" s="150">
        <v>1.6363310185185187E-3</v>
      </c>
      <c r="AJ218" s="150">
        <v>1.7183333333333336E-3</v>
      </c>
      <c r="AK218" s="150">
        <v>1.8020833333333335E-3</v>
      </c>
      <c r="AL218" s="150">
        <v>1.8844560185185186E-3</v>
      </c>
      <c r="AM218" s="150">
        <v>1.9692939814814816E-3</v>
      </c>
      <c r="AN218" s="150">
        <v>2.0524537037037035E-3</v>
      </c>
      <c r="AO218" s="150">
        <v>2.1376851851851852E-3</v>
      </c>
      <c r="AP218" s="150">
        <v>2.2200231481481481E-3</v>
      </c>
      <c r="AQ218" s="150">
        <v>2.3018287037037035E-3</v>
      </c>
      <c r="AR218" s="150">
        <v>2.3856944444444442E-3</v>
      </c>
      <c r="AS218" s="150">
        <v>2.4697685185185183E-3</v>
      </c>
      <c r="AT218" s="150">
        <v>2.5567708333333332E-3</v>
      </c>
      <c r="AU218" s="150">
        <v>2.6406828703703701E-3</v>
      </c>
      <c r="AV218" s="150">
        <v>2.7252314814814813E-3</v>
      </c>
      <c r="AW218" s="153">
        <f t="shared" si="94"/>
        <v>61.156884396500473</v>
      </c>
      <c r="AX218" s="150">
        <f t="shared" si="95"/>
        <v>8.7523148148148123E-5</v>
      </c>
      <c r="AY218" s="150">
        <f t="shared" si="95"/>
        <v>8.2453703703703725E-5</v>
      </c>
      <c r="AZ218" s="150">
        <f t="shared" si="96"/>
        <v>8.1956018518518478E-5</v>
      </c>
      <c r="BA218" s="150">
        <f t="shared" si="97"/>
        <v>8.1180555555555585E-5</v>
      </c>
      <c r="BB218" s="150">
        <f t="shared" si="98"/>
        <v>8.3553240740740756E-5</v>
      </c>
      <c r="BC218" s="150">
        <f t="shared" si="99"/>
        <v>8.1620370370370354E-5</v>
      </c>
      <c r="BD218" s="150">
        <f t="shared" si="100"/>
        <v>8.2615740740740848E-5</v>
      </c>
      <c r="BE218" s="150">
        <f t="shared" si="101"/>
        <v>8.1400462962962807E-5</v>
      </c>
      <c r="BF218" s="150">
        <f t="shared" si="102"/>
        <v>8.2881944444444561E-5</v>
      </c>
      <c r="BG218" s="150">
        <f t="shared" si="103"/>
        <v>8.1365740740740682E-5</v>
      </c>
      <c r="BH218" s="150">
        <f t="shared" si="104"/>
        <v>8.2928240740740835E-5</v>
      </c>
      <c r="BI218" s="150">
        <f t="shared" si="105"/>
        <v>8.1145833333333243E-5</v>
      </c>
      <c r="BJ218" s="150">
        <f t="shared" si="106"/>
        <v>8.2164351851851929E-5</v>
      </c>
      <c r="BK218" s="150">
        <f t="shared" si="107"/>
        <v>8.1249999999999725E-5</v>
      </c>
      <c r="BL218" s="150">
        <f t="shared" si="108"/>
        <v>8.2754629629629671E-5</v>
      </c>
      <c r="BM218" s="150">
        <f t="shared" si="109"/>
        <v>8.1759259259259285E-5</v>
      </c>
      <c r="BN218" s="150">
        <f t="shared" si="110"/>
        <v>8.3333333333333263E-5</v>
      </c>
      <c r="BO218" s="150">
        <f t="shared" si="111"/>
        <v>8.3773148148148574E-5</v>
      </c>
      <c r="BP218" s="150">
        <f t="shared" si="112"/>
        <v>8.2002314814814915E-5</v>
      </c>
      <c r="BQ218" s="150">
        <f t="shared" si="113"/>
        <v>8.374999999999984E-5</v>
      </c>
      <c r="BR218" s="150">
        <f t="shared" si="114"/>
        <v>8.237268518518511E-5</v>
      </c>
      <c r="BS218" s="150">
        <f t="shared" si="115"/>
        <v>8.4837962962962992E-5</v>
      </c>
      <c r="BT218" s="150">
        <f t="shared" si="116"/>
        <v>8.3159722222221882E-5</v>
      </c>
      <c r="BU218" s="150">
        <f t="shared" si="117"/>
        <v>8.5231481481481703E-5</v>
      </c>
      <c r="BV218" s="150">
        <f t="shared" si="118"/>
        <v>8.2337962962962877E-5</v>
      </c>
      <c r="BW218" s="150">
        <f t="shared" si="119"/>
        <v>8.1805555555555451E-5</v>
      </c>
      <c r="BX218" s="150">
        <f t="shared" si="120"/>
        <v>8.3865740740740689E-5</v>
      </c>
      <c r="BY218" s="150">
        <f t="shared" si="121"/>
        <v>8.4074074074074086E-5</v>
      </c>
      <c r="BZ218" s="150">
        <f t="shared" si="122"/>
        <v>8.7002314814814928E-5</v>
      </c>
      <c r="CA218" s="150">
        <f t="shared" si="123"/>
        <v>8.3912037037036855E-5</v>
      </c>
      <c r="CB218" s="150">
        <f t="shared" si="124"/>
        <v>8.4548611111111196E-5</v>
      </c>
    </row>
    <row r="219" spans="1:80">
      <c r="A219" s="1" t="s">
        <v>222</v>
      </c>
      <c r="B219" s="1">
        <v>2019</v>
      </c>
      <c r="C219" s="2">
        <v>43813</v>
      </c>
      <c r="D219" s="1" t="s">
        <v>66</v>
      </c>
      <c r="E219" s="40" t="s">
        <v>21</v>
      </c>
      <c r="F219" s="68" t="s">
        <v>21</v>
      </c>
      <c r="G219" t="s">
        <v>689</v>
      </c>
      <c r="H219" t="s">
        <v>744</v>
      </c>
      <c r="I219" t="s">
        <v>502</v>
      </c>
      <c r="J219" t="s">
        <v>681</v>
      </c>
      <c r="O219" s="40">
        <v>8</v>
      </c>
      <c r="P219" t="s">
        <v>25</v>
      </c>
      <c r="Q219" s="150">
        <v>1.5810185185185184E-4</v>
      </c>
      <c r="R219" s="150">
        <v>2.4771990740740738E-4</v>
      </c>
      <c r="S219" s="150">
        <v>3.3179398148148147E-4</v>
      </c>
      <c r="T219" s="150">
        <v>4.1496527777777777E-4</v>
      </c>
      <c r="U219" s="150">
        <v>4.9761574074074074E-4</v>
      </c>
      <c r="V219" s="150">
        <v>5.8020833333333329E-4</v>
      </c>
      <c r="W219" s="150">
        <v>6.6414351851851845E-4</v>
      </c>
      <c r="X219" s="150">
        <v>7.4601851851851858E-4</v>
      </c>
      <c r="Y219" s="150">
        <v>8.2717592592592597E-4</v>
      </c>
      <c r="Z219" s="150">
        <v>9.099189814814816E-4</v>
      </c>
      <c r="AA219" s="150">
        <v>9.9096064814814815E-4</v>
      </c>
      <c r="AB219" s="150">
        <v>1.0715625E-3</v>
      </c>
      <c r="AC219" s="150">
        <v>1.1536111111111111E-3</v>
      </c>
      <c r="AD219" s="150">
        <v>1.2357407407407406E-3</v>
      </c>
      <c r="AE219" s="150">
        <v>1.3191782407407408E-3</v>
      </c>
      <c r="AF219" s="150">
        <v>1.4007523148148147E-3</v>
      </c>
      <c r="AG219" s="150">
        <v>1.484247685185185E-3</v>
      </c>
      <c r="AH219" s="150">
        <v>1.5662962962962963E-3</v>
      </c>
      <c r="AI219" s="150">
        <v>1.6481134259259259E-3</v>
      </c>
      <c r="AJ219" s="150">
        <v>1.7311805555555555E-3</v>
      </c>
      <c r="AK219" s="150">
        <v>1.8127546296296297E-3</v>
      </c>
      <c r="AL219" s="150">
        <v>1.8937962962962962E-3</v>
      </c>
      <c r="AM219" s="150">
        <v>1.9770601851851854E-3</v>
      </c>
      <c r="AN219" s="150">
        <v>2.058912037037037E-3</v>
      </c>
      <c r="AO219" s="150">
        <v>2.1413541666666664E-3</v>
      </c>
      <c r="AP219" s="150">
        <v>2.2245486111111112E-3</v>
      </c>
      <c r="AQ219" s="150">
        <v>2.3096990740740738E-3</v>
      </c>
      <c r="AR219" s="150">
        <v>2.3944328703703701E-3</v>
      </c>
      <c r="AS219" s="150">
        <v>2.4771064814814816E-3</v>
      </c>
      <c r="AT219" s="150">
        <v>2.559050925925926E-3</v>
      </c>
      <c r="AU219" s="150">
        <v>2.6438888888888888E-3</v>
      </c>
      <c r="AV219" s="150">
        <v>2.7331134259259257E-3</v>
      </c>
      <c r="AW219" s="153">
        <f t="shared" si="94"/>
        <v>60.980515878225297</v>
      </c>
      <c r="AX219" s="150">
        <f t="shared" si="95"/>
        <v>8.9618055555555539E-5</v>
      </c>
      <c r="AY219" s="150">
        <f t="shared" si="95"/>
        <v>8.4074074074074086E-5</v>
      </c>
      <c r="AZ219" s="150">
        <f t="shared" si="96"/>
        <v>8.3171296296296303E-5</v>
      </c>
      <c r="BA219" s="150">
        <f t="shared" si="97"/>
        <v>8.2650462962962972E-5</v>
      </c>
      <c r="BB219" s="150">
        <f t="shared" si="98"/>
        <v>8.2592592592592548E-5</v>
      </c>
      <c r="BC219" s="150">
        <f t="shared" si="99"/>
        <v>8.3935185185185154E-5</v>
      </c>
      <c r="BD219" s="150">
        <f t="shared" si="100"/>
        <v>8.1875000000000133E-5</v>
      </c>
      <c r="BE219" s="150">
        <f t="shared" si="101"/>
        <v>8.1157407407407393E-5</v>
      </c>
      <c r="BF219" s="150">
        <f t="shared" si="102"/>
        <v>8.274305555555563E-5</v>
      </c>
      <c r="BG219" s="150">
        <f t="shared" si="103"/>
        <v>8.1041666666666545E-5</v>
      </c>
      <c r="BH219" s="150">
        <f t="shared" si="104"/>
        <v>8.0601851851851885E-5</v>
      </c>
      <c r="BI219" s="150">
        <f t="shared" si="105"/>
        <v>8.2048611111111081E-5</v>
      </c>
      <c r="BJ219" s="150">
        <f t="shared" si="106"/>
        <v>8.212962962962948E-5</v>
      </c>
      <c r="BK219" s="150">
        <f t="shared" si="107"/>
        <v>8.3437500000000178E-5</v>
      </c>
      <c r="BL219" s="150">
        <f t="shared" si="108"/>
        <v>8.1574074074073971E-5</v>
      </c>
      <c r="BM219" s="150">
        <f t="shared" si="109"/>
        <v>8.3495370370370277E-5</v>
      </c>
      <c r="BN219" s="150">
        <f t="shared" si="110"/>
        <v>8.2048611111111298E-5</v>
      </c>
      <c r="BO219" s="150">
        <f t="shared" si="111"/>
        <v>8.1817129629629601E-5</v>
      </c>
      <c r="BP219" s="150">
        <f t="shared" si="112"/>
        <v>8.306712962962955E-5</v>
      </c>
      <c r="BQ219" s="150">
        <f t="shared" si="113"/>
        <v>8.1574074074074188E-5</v>
      </c>
      <c r="BR219" s="150">
        <f t="shared" si="114"/>
        <v>8.1041666666666545E-5</v>
      </c>
      <c r="BS219" s="150">
        <f t="shared" si="115"/>
        <v>8.3263888888889231E-5</v>
      </c>
      <c r="BT219" s="150">
        <f t="shared" si="116"/>
        <v>8.1851851851851617E-5</v>
      </c>
      <c r="BU219" s="150">
        <f t="shared" si="117"/>
        <v>8.2442129629629358E-5</v>
      </c>
      <c r="BV219" s="150">
        <f t="shared" si="118"/>
        <v>8.3194444444444765E-5</v>
      </c>
      <c r="BW219" s="150">
        <f t="shared" si="119"/>
        <v>8.5150462962962654E-5</v>
      </c>
      <c r="BX219" s="150">
        <f t="shared" si="120"/>
        <v>8.4733796296296293E-5</v>
      </c>
      <c r="BY219" s="150">
        <f t="shared" si="121"/>
        <v>8.2673611111111489E-5</v>
      </c>
      <c r="BZ219" s="150">
        <f t="shared" si="122"/>
        <v>8.1944444444444382E-5</v>
      </c>
      <c r="CA219" s="150">
        <f t="shared" si="123"/>
        <v>8.4837962962962775E-5</v>
      </c>
      <c r="CB219" s="150">
        <f t="shared" si="124"/>
        <v>8.9224537037036963E-5</v>
      </c>
    </row>
    <row r="220" spans="1:80">
      <c r="A220" s="1" t="s">
        <v>222</v>
      </c>
      <c r="B220" s="1">
        <v>2019</v>
      </c>
      <c r="C220" s="2">
        <v>43813</v>
      </c>
      <c r="D220" s="1" t="s">
        <v>66</v>
      </c>
      <c r="E220" s="40" t="s">
        <v>21</v>
      </c>
      <c r="F220" s="68" t="s">
        <v>21</v>
      </c>
      <c r="G220" t="s">
        <v>596</v>
      </c>
      <c r="H220" t="s">
        <v>1673</v>
      </c>
      <c r="I220" t="s">
        <v>595</v>
      </c>
      <c r="J220" t="s">
        <v>1674</v>
      </c>
      <c r="O220" s="40">
        <v>9</v>
      </c>
      <c r="P220" t="s">
        <v>760</v>
      </c>
      <c r="Q220" s="150">
        <v>1.5623842592592593E-4</v>
      </c>
      <c r="R220" s="150">
        <v>2.4706018518518518E-4</v>
      </c>
      <c r="S220" s="150">
        <v>3.3185185185185184E-4</v>
      </c>
      <c r="T220" s="150">
        <v>4.1467592592592598E-4</v>
      </c>
      <c r="U220" s="150">
        <v>4.9964120370370364E-4</v>
      </c>
      <c r="V220" s="150">
        <v>5.8245370370370374E-4</v>
      </c>
      <c r="W220" s="150">
        <v>6.654976851851852E-4</v>
      </c>
      <c r="X220" s="150">
        <v>7.4943287037037036E-4</v>
      </c>
      <c r="Y220" s="150">
        <v>8.3375000000000018E-4</v>
      </c>
      <c r="Z220" s="150">
        <v>9.1811342592592595E-4</v>
      </c>
      <c r="AA220" s="150">
        <v>1.0028240740740742E-3</v>
      </c>
      <c r="AB220" s="150">
        <v>1.0885185185185186E-3</v>
      </c>
      <c r="AC220" s="150">
        <v>1.171574074074074E-3</v>
      </c>
      <c r="AD220" s="150">
        <v>1.2547916666666669E-3</v>
      </c>
      <c r="AE220" s="150">
        <v>1.3384837962962962E-3</v>
      </c>
      <c r="AF220" s="150">
        <v>1.4241666666666667E-3</v>
      </c>
      <c r="AG220" s="150">
        <v>1.5100925925925924E-3</v>
      </c>
      <c r="AH220" s="150">
        <v>1.5951620370370371E-3</v>
      </c>
      <c r="AI220" s="150">
        <v>1.6794328703703704E-3</v>
      </c>
      <c r="AJ220" s="150">
        <v>1.7653125000000002E-3</v>
      </c>
      <c r="AK220" s="150">
        <v>1.8480439814814815E-3</v>
      </c>
      <c r="AL220" s="150">
        <v>1.9297337962962964E-3</v>
      </c>
      <c r="AM220" s="150">
        <v>2.0113657407407411E-3</v>
      </c>
      <c r="AN220" s="150">
        <v>2.0932060185185185E-3</v>
      </c>
      <c r="AO220" s="150">
        <v>2.1771064814814817E-3</v>
      </c>
      <c r="AP220" s="150">
        <v>2.2616319444444441E-3</v>
      </c>
      <c r="AQ220" s="150">
        <v>2.3471180555555558E-3</v>
      </c>
      <c r="AR220" s="150">
        <v>2.4334606481481481E-3</v>
      </c>
      <c r="AS220" s="150">
        <v>2.5158101851851852E-3</v>
      </c>
      <c r="AT220" s="150">
        <v>2.5982754629629628E-3</v>
      </c>
      <c r="AU220" s="150">
        <v>2.6804861111111109E-3</v>
      </c>
      <c r="AV220" s="150">
        <v>2.7643634259259258E-3</v>
      </c>
      <c r="AW220" s="153">
        <f t="shared" si="94"/>
        <v>60.291156041048232</v>
      </c>
      <c r="AX220" s="150">
        <f t="shared" si="95"/>
        <v>9.0821759259259241E-5</v>
      </c>
      <c r="AY220" s="150">
        <f t="shared" si="95"/>
        <v>8.4791666666666663E-5</v>
      </c>
      <c r="AZ220" s="150">
        <f t="shared" si="96"/>
        <v>8.2824074074074137E-5</v>
      </c>
      <c r="BA220" s="150">
        <f t="shared" si="97"/>
        <v>8.4965277777777665E-5</v>
      </c>
      <c r="BB220" s="150">
        <f t="shared" si="98"/>
        <v>8.2812500000000095E-5</v>
      </c>
      <c r="BC220" s="150">
        <f t="shared" si="99"/>
        <v>8.3043981481481467E-5</v>
      </c>
      <c r="BD220" s="150">
        <f t="shared" si="100"/>
        <v>8.3935185185185154E-5</v>
      </c>
      <c r="BE220" s="150">
        <f t="shared" si="101"/>
        <v>8.4317129629629824E-5</v>
      </c>
      <c r="BF220" s="150">
        <f t="shared" si="102"/>
        <v>8.4363425925925773E-5</v>
      </c>
      <c r="BG220" s="150">
        <f t="shared" si="103"/>
        <v>8.471064814814821E-5</v>
      </c>
      <c r="BH220" s="150">
        <f t="shared" si="104"/>
        <v>8.5694444444444446E-5</v>
      </c>
      <c r="BI220" s="150">
        <f t="shared" si="105"/>
        <v>8.30555555555554E-5</v>
      </c>
      <c r="BJ220" s="150">
        <f t="shared" si="106"/>
        <v>8.3217592592592848E-5</v>
      </c>
      <c r="BK220" s="150">
        <f t="shared" si="107"/>
        <v>8.3692129629629308E-5</v>
      </c>
      <c r="BL220" s="150">
        <f t="shared" si="108"/>
        <v>8.5682870370370513E-5</v>
      </c>
      <c r="BM220" s="150">
        <f t="shared" si="109"/>
        <v>8.592592592592571E-5</v>
      </c>
      <c r="BN220" s="150">
        <f t="shared" si="110"/>
        <v>8.5069444444444689E-5</v>
      </c>
      <c r="BO220" s="150">
        <f t="shared" si="111"/>
        <v>8.4270833333333333E-5</v>
      </c>
      <c r="BP220" s="150">
        <f t="shared" si="112"/>
        <v>8.5879629629629761E-5</v>
      </c>
      <c r="BQ220" s="150">
        <f t="shared" si="113"/>
        <v>8.2731481481481371E-5</v>
      </c>
      <c r="BR220" s="150">
        <f t="shared" si="114"/>
        <v>8.1689814814814819E-5</v>
      </c>
      <c r="BS220" s="150">
        <f t="shared" si="115"/>
        <v>8.163194444444472E-5</v>
      </c>
      <c r="BT220" s="150">
        <f t="shared" si="116"/>
        <v>8.1840277777777467E-5</v>
      </c>
      <c r="BU220" s="150">
        <f t="shared" si="117"/>
        <v>8.3900462962963138E-5</v>
      </c>
      <c r="BV220" s="150">
        <f t="shared" si="118"/>
        <v>8.4525462962962462E-5</v>
      </c>
      <c r="BW220" s="150">
        <f t="shared" si="119"/>
        <v>8.54861111111117E-5</v>
      </c>
      <c r="BX220" s="150">
        <f t="shared" si="120"/>
        <v>8.6342592592592287E-5</v>
      </c>
      <c r="BY220" s="150">
        <f t="shared" si="121"/>
        <v>8.2349537037037027E-5</v>
      </c>
      <c r="BZ220" s="150">
        <f t="shared" si="122"/>
        <v>8.2465277777777658E-5</v>
      </c>
      <c r="CA220" s="150">
        <f t="shared" si="123"/>
        <v>8.2210648148148095E-5</v>
      </c>
      <c r="CB220" s="150">
        <f t="shared" si="124"/>
        <v>8.3877314814814839E-5</v>
      </c>
    </row>
    <row r="221" spans="1:80">
      <c r="A221" s="1" t="s">
        <v>222</v>
      </c>
      <c r="B221" s="1">
        <v>2019</v>
      </c>
      <c r="C221" s="2">
        <v>43813</v>
      </c>
      <c r="D221" s="1" t="s">
        <v>66</v>
      </c>
      <c r="E221" s="40" t="s">
        <v>21</v>
      </c>
      <c r="F221" s="68" t="s">
        <v>21</v>
      </c>
      <c r="G221" t="s">
        <v>1700</v>
      </c>
      <c r="H221" t="s">
        <v>1701</v>
      </c>
      <c r="I221" t="s">
        <v>1702</v>
      </c>
      <c r="J221" t="s">
        <v>1703</v>
      </c>
      <c r="O221" s="40">
        <v>10</v>
      </c>
      <c r="P221" t="s">
        <v>256</v>
      </c>
      <c r="Q221" s="150">
        <v>1.5752314814814814E-4</v>
      </c>
      <c r="R221" s="150">
        <v>2.4700231481481486E-4</v>
      </c>
      <c r="S221" s="150">
        <v>3.3028935185185179E-4</v>
      </c>
      <c r="T221" s="150">
        <v>4.1208333333333337E-4</v>
      </c>
      <c r="U221" s="150">
        <v>4.9481481481481479E-4</v>
      </c>
      <c r="V221" s="150">
        <v>5.7665509259259258E-4</v>
      </c>
      <c r="W221" s="150">
        <v>6.5900462962962961E-4</v>
      </c>
      <c r="X221" s="150">
        <v>7.4152777777777791E-4</v>
      </c>
      <c r="Y221" s="150">
        <v>8.267361111111111E-4</v>
      </c>
      <c r="Z221" s="150">
        <v>9.1134259259259261E-4</v>
      </c>
      <c r="AA221" s="150">
        <v>9.9601851851851869E-4</v>
      </c>
      <c r="AB221" s="150">
        <v>1.0819212962962963E-3</v>
      </c>
      <c r="AC221" s="150">
        <v>1.1659606481481482E-3</v>
      </c>
      <c r="AD221" s="150">
        <v>1.2495370370370371E-3</v>
      </c>
      <c r="AE221" s="150">
        <v>1.3326851851851852E-3</v>
      </c>
      <c r="AF221" s="150">
        <v>1.416898148148148E-3</v>
      </c>
      <c r="AG221" s="150">
        <v>1.5015509259259261E-3</v>
      </c>
      <c r="AH221" s="150">
        <v>1.5870486111111111E-3</v>
      </c>
      <c r="AI221" s="150">
        <v>1.6726388888888887E-3</v>
      </c>
      <c r="AJ221" s="150">
        <v>1.7584606481481481E-3</v>
      </c>
      <c r="AK221" s="150">
        <v>1.846840277777778E-3</v>
      </c>
      <c r="AL221" s="150">
        <v>1.9333449074074073E-3</v>
      </c>
      <c r="AM221" s="150">
        <v>2.0201851851851852E-3</v>
      </c>
      <c r="AN221" s="150">
        <v>2.1082175925925925E-3</v>
      </c>
      <c r="AO221" s="150">
        <v>2.1987615740740739E-3</v>
      </c>
      <c r="AP221" s="150">
        <v>2.290902777777778E-3</v>
      </c>
      <c r="AQ221" s="150">
        <v>2.3796180555555554E-3</v>
      </c>
      <c r="AR221" s="150">
        <v>2.4694328703703705E-3</v>
      </c>
      <c r="AS221" s="150">
        <v>2.557476851851852E-3</v>
      </c>
      <c r="AT221" s="150">
        <v>2.6441666666666666E-3</v>
      </c>
      <c r="AU221" s="150">
        <v>2.730914351851852E-3</v>
      </c>
      <c r="AV221" s="150">
        <v>2.8170023148148151E-3</v>
      </c>
      <c r="AW221" s="153">
        <f t="shared" si="94"/>
        <v>59.164547288497005</v>
      </c>
      <c r="AX221" s="150">
        <f t="shared" si="95"/>
        <v>8.9479166666666716E-5</v>
      </c>
      <c r="AY221" s="150">
        <f t="shared" si="95"/>
        <v>8.3287037037036934E-5</v>
      </c>
      <c r="AZ221" s="150">
        <f t="shared" si="96"/>
        <v>8.1793981481481572E-5</v>
      </c>
      <c r="BA221" s="150">
        <f t="shared" si="97"/>
        <v>8.2731481481481425E-5</v>
      </c>
      <c r="BB221" s="150">
        <f t="shared" si="98"/>
        <v>8.1840277777777792E-5</v>
      </c>
      <c r="BC221" s="150">
        <f t="shared" si="99"/>
        <v>8.2349537037037027E-5</v>
      </c>
      <c r="BD221" s="150">
        <f t="shared" si="100"/>
        <v>8.2523148148148299E-5</v>
      </c>
      <c r="BE221" s="150">
        <f t="shared" si="101"/>
        <v>8.5208333333333186E-5</v>
      </c>
      <c r="BF221" s="150">
        <f t="shared" si="102"/>
        <v>8.4606481481481512E-5</v>
      </c>
      <c r="BG221" s="150">
        <f t="shared" si="103"/>
        <v>8.4675925925926086E-5</v>
      </c>
      <c r="BH221" s="150">
        <f t="shared" si="104"/>
        <v>8.5902777777777627E-5</v>
      </c>
      <c r="BI221" s="150">
        <f t="shared" si="105"/>
        <v>8.4039351851851853E-5</v>
      </c>
      <c r="BJ221" s="150">
        <f t="shared" si="106"/>
        <v>8.3576388888888893E-5</v>
      </c>
      <c r="BK221" s="150">
        <f t="shared" si="107"/>
        <v>8.3148148148148165E-5</v>
      </c>
      <c r="BL221" s="150">
        <f t="shared" si="108"/>
        <v>8.42129629629628E-5</v>
      </c>
      <c r="BM221" s="150">
        <f t="shared" si="109"/>
        <v>8.4652777777778111E-5</v>
      </c>
      <c r="BN221" s="150">
        <f t="shared" si="110"/>
        <v>8.5497685185184982E-5</v>
      </c>
      <c r="BO221" s="150">
        <f t="shared" si="111"/>
        <v>8.5590277777777531E-5</v>
      </c>
      <c r="BP221" s="150">
        <f t="shared" si="112"/>
        <v>8.5821759259259445E-5</v>
      </c>
      <c r="BQ221" s="150">
        <f t="shared" si="113"/>
        <v>8.8379629629629875E-5</v>
      </c>
      <c r="BR221" s="150">
        <f t="shared" si="114"/>
        <v>8.6504629629629301E-5</v>
      </c>
      <c r="BS221" s="150">
        <f t="shared" si="115"/>
        <v>8.6840277777777914E-5</v>
      </c>
      <c r="BT221" s="150">
        <f t="shared" si="116"/>
        <v>8.803240740740733E-5</v>
      </c>
      <c r="BU221" s="150">
        <f t="shared" si="117"/>
        <v>9.0543981481481378E-5</v>
      </c>
      <c r="BV221" s="150">
        <f t="shared" si="118"/>
        <v>9.2141203703704089E-5</v>
      </c>
      <c r="BW221" s="150">
        <f t="shared" si="119"/>
        <v>8.8715277777777404E-5</v>
      </c>
      <c r="BX221" s="150">
        <f t="shared" si="120"/>
        <v>8.9814814814815139E-5</v>
      </c>
      <c r="BY221" s="150">
        <f t="shared" si="121"/>
        <v>8.804398148148148E-5</v>
      </c>
      <c r="BZ221" s="150">
        <f t="shared" si="122"/>
        <v>8.6689814814814616E-5</v>
      </c>
      <c r="CA221" s="150">
        <f t="shared" si="123"/>
        <v>8.6747685185185365E-5</v>
      </c>
      <c r="CB221" s="150">
        <f t="shared" si="124"/>
        <v>8.6087962962963158E-5</v>
      </c>
    </row>
    <row r="222" spans="1:80">
      <c r="A222" s="1" t="s">
        <v>222</v>
      </c>
      <c r="B222" s="1">
        <v>2019</v>
      </c>
      <c r="C222" s="2">
        <v>43813</v>
      </c>
      <c r="D222" s="1" t="s">
        <v>66</v>
      </c>
      <c r="E222" s="40" t="s">
        <v>91</v>
      </c>
      <c r="F222">
        <v>1</v>
      </c>
      <c r="G222" t="s">
        <v>814</v>
      </c>
      <c r="H222" t="s">
        <v>1626</v>
      </c>
      <c r="I222" t="s">
        <v>1676</v>
      </c>
      <c r="J222" t="s">
        <v>1638</v>
      </c>
      <c r="O222" s="40">
        <v>1</v>
      </c>
      <c r="P222" t="s">
        <v>33</v>
      </c>
      <c r="Q222" s="150">
        <v>1.554861111111111E-4</v>
      </c>
      <c r="R222" s="150">
        <v>2.4214120370370372E-4</v>
      </c>
      <c r="S222" s="150">
        <v>3.2417824074074071E-4</v>
      </c>
      <c r="T222" s="150">
        <v>4.0490740740740743E-4</v>
      </c>
      <c r="U222" s="150">
        <v>4.8674768518518517E-4</v>
      </c>
      <c r="V222" s="150">
        <v>5.6738425925925923E-4</v>
      </c>
      <c r="W222" s="150">
        <v>6.4835648148148142E-4</v>
      </c>
      <c r="X222" s="150">
        <v>7.3030092592592602E-4</v>
      </c>
      <c r="Y222" s="150">
        <v>8.1119212962962959E-4</v>
      </c>
      <c r="Z222" s="150">
        <v>8.9252314814814804E-4</v>
      </c>
      <c r="AA222" s="150">
        <v>9.745370370370371E-4</v>
      </c>
      <c r="AB222" s="150">
        <v>1.057974537037037E-3</v>
      </c>
      <c r="AC222" s="150">
        <v>1.1401041666666667E-3</v>
      </c>
      <c r="AD222" s="150">
        <v>1.2224768518518518E-3</v>
      </c>
      <c r="AE222" s="150">
        <v>1.3050694444444446E-3</v>
      </c>
      <c r="AF222" s="150">
        <v>1.3881944444444445E-3</v>
      </c>
      <c r="AG222" s="150">
        <v>1.4697800925925928E-3</v>
      </c>
      <c r="AH222" s="150">
        <v>1.5510648148148148E-3</v>
      </c>
      <c r="AI222" s="150">
        <v>1.6340856481481482E-3</v>
      </c>
      <c r="AJ222" s="150">
        <v>1.7164699074074072E-3</v>
      </c>
      <c r="AK222" s="150">
        <v>1.7974999999999998E-3</v>
      </c>
      <c r="AL222" s="150">
        <v>1.8792592592592593E-3</v>
      </c>
      <c r="AM222" s="150">
        <v>1.9616203703703705E-3</v>
      </c>
      <c r="AN222" s="150">
        <v>2.0439236111111109E-3</v>
      </c>
      <c r="AO222" s="150">
        <v>2.1261805555555556E-3</v>
      </c>
      <c r="AP222" s="150">
        <v>2.2100694444444446E-3</v>
      </c>
      <c r="AQ222" s="150">
        <v>2.2921296296296296E-3</v>
      </c>
      <c r="AR222" s="150">
        <v>2.374363425925926E-3</v>
      </c>
      <c r="AS222" s="150">
        <v>2.4568981481481482E-3</v>
      </c>
      <c r="AT222" s="150">
        <v>2.5400578703703705E-3</v>
      </c>
      <c r="AU222" s="150">
        <v>2.6236342592592591E-3</v>
      </c>
      <c r="AV222" s="150">
        <v>2.7069328703703704E-3</v>
      </c>
      <c r="AW222" s="153">
        <f t="shared" si="94"/>
        <v>61.570299171793963</v>
      </c>
      <c r="AX222" s="150">
        <f t="shared" si="95"/>
        <v>8.6655092592592627E-5</v>
      </c>
      <c r="AY222" s="150">
        <f t="shared" si="95"/>
        <v>8.2037037037036985E-5</v>
      </c>
      <c r="AZ222" s="150">
        <f t="shared" si="96"/>
        <v>8.072916666666672E-5</v>
      </c>
      <c r="BA222" s="150">
        <f t="shared" si="97"/>
        <v>8.1840277777777738E-5</v>
      </c>
      <c r="BB222" s="150">
        <f t="shared" si="98"/>
        <v>8.0636574074074063E-5</v>
      </c>
      <c r="BC222" s="150">
        <f t="shared" si="99"/>
        <v>8.0972222222222188E-5</v>
      </c>
      <c r="BD222" s="150">
        <f t="shared" si="100"/>
        <v>8.1944444444444599E-5</v>
      </c>
      <c r="BE222" s="150">
        <f t="shared" si="101"/>
        <v>8.0891203703703572E-5</v>
      </c>
      <c r="BF222" s="150">
        <f t="shared" si="102"/>
        <v>8.1331018518518449E-5</v>
      </c>
      <c r="BG222" s="150">
        <f t="shared" si="103"/>
        <v>8.2013888888889065E-5</v>
      </c>
      <c r="BH222" s="150">
        <f t="shared" si="104"/>
        <v>8.3437499999999853E-5</v>
      </c>
      <c r="BI222" s="150">
        <f t="shared" si="105"/>
        <v>8.2129629629629696E-5</v>
      </c>
      <c r="BJ222" s="150">
        <f t="shared" si="106"/>
        <v>8.237268518518511E-5</v>
      </c>
      <c r="BK222" s="150">
        <f t="shared" si="107"/>
        <v>8.2592592592592873E-5</v>
      </c>
      <c r="BL222" s="150">
        <f t="shared" si="108"/>
        <v>8.3124999999999866E-5</v>
      </c>
      <c r="BM222" s="150">
        <f t="shared" si="109"/>
        <v>8.1585648148148338E-5</v>
      </c>
      <c r="BN222" s="150">
        <f t="shared" si="110"/>
        <v>8.1284722222221958E-5</v>
      </c>
      <c r="BO222" s="150">
        <f t="shared" si="111"/>
        <v>8.3020833333333384E-5</v>
      </c>
      <c r="BP222" s="150">
        <f t="shared" si="112"/>
        <v>8.2384259259259043E-5</v>
      </c>
      <c r="BQ222" s="150">
        <f t="shared" si="113"/>
        <v>8.1030092592592612E-5</v>
      </c>
      <c r="BR222" s="150">
        <f t="shared" si="114"/>
        <v>8.1759259259259502E-5</v>
      </c>
      <c r="BS222" s="150">
        <f t="shared" si="115"/>
        <v>8.2361111111111177E-5</v>
      </c>
      <c r="BT222" s="150">
        <f t="shared" si="116"/>
        <v>8.2303240740740427E-5</v>
      </c>
      <c r="BU222" s="150">
        <f t="shared" si="117"/>
        <v>8.2256944444444695E-5</v>
      </c>
      <c r="BV222" s="150">
        <f t="shared" si="118"/>
        <v>8.3888888888888988E-5</v>
      </c>
      <c r="BW222" s="150">
        <f t="shared" si="119"/>
        <v>8.2060185185185014E-5</v>
      </c>
      <c r="BX222" s="150">
        <f t="shared" si="120"/>
        <v>8.2233796296296395E-5</v>
      </c>
      <c r="BY222" s="150">
        <f t="shared" si="121"/>
        <v>8.2534722222222124E-5</v>
      </c>
      <c r="BZ222" s="150">
        <f t="shared" si="122"/>
        <v>8.3159722222222315E-5</v>
      </c>
      <c r="CA222" s="150">
        <f t="shared" si="123"/>
        <v>8.3576388888888676E-5</v>
      </c>
      <c r="CB222" s="150">
        <f t="shared" si="124"/>
        <v>8.3298611111111247E-5</v>
      </c>
    </row>
    <row r="223" spans="1:80">
      <c r="A223" s="1" t="s">
        <v>222</v>
      </c>
      <c r="B223" s="1">
        <v>2019</v>
      </c>
      <c r="C223" s="2">
        <v>43813</v>
      </c>
      <c r="D223" s="1" t="s">
        <v>66</v>
      </c>
      <c r="E223" s="40" t="s">
        <v>91</v>
      </c>
      <c r="F223">
        <v>1</v>
      </c>
      <c r="G223" t="s">
        <v>842</v>
      </c>
      <c r="H223" t="s">
        <v>843</v>
      </c>
      <c r="I223" t="s">
        <v>1303</v>
      </c>
      <c r="J223" t="s">
        <v>1675</v>
      </c>
      <c r="O223" s="40">
        <v>2</v>
      </c>
      <c r="P223" t="s">
        <v>198</v>
      </c>
      <c r="Q223" s="150">
        <v>1.5075231481481482E-4</v>
      </c>
      <c r="R223" s="150">
        <v>2.3976851851851853E-4</v>
      </c>
      <c r="S223" s="150">
        <v>3.2203703703703707E-4</v>
      </c>
      <c r="T223" s="150">
        <v>4.04375E-4</v>
      </c>
      <c r="U223" s="150">
        <v>4.8611111111111104E-4</v>
      </c>
      <c r="V223" s="150">
        <v>5.6907407407407406E-4</v>
      </c>
      <c r="W223" s="150">
        <v>6.5075231481481483E-4</v>
      </c>
      <c r="X223" s="150">
        <v>7.3357638888888875E-4</v>
      </c>
      <c r="Y223" s="150">
        <v>8.1398148148148139E-4</v>
      </c>
      <c r="Z223" s="150">
        <v>8.9526620370370368E-4</v>
      </c>
      <c r="AA223" s="150">
        <v>9.7559027777777781E-4</v>
      </c>
      <c r="AB223" s="150">
        <v>1.0575231481481481E-3</v>
      </c>
      <c r="AC223" s="150">
        <v>1.1382407407407407E-3</v>
      </c>
      <c r="AD223" s="150">
        <v>1.2202314814814816E-3</v>
      </c>
      <c r="AE223" s="150">
        <v>1.3020601851851852E-3</v>
      </c>
      <c r="AF223" s="150">
        <v>1.3849189814814815E-3</v>
      </c>
      <c r="AG223" s="150">
        <v>1.4655787037037035E-3</v>
      </c>
      <c r="AH223" s="150">
        <v>1.5478935185185185E-3</v>
      </c>
      <c r="AI223" s="150">
        <v>1.6298611111111112E-3</v>
      </c>
      <c r="AJ223" s="150">
        <v>1.7105555555555557E-3</v>
      </c>
      <c r="AK223" s="150">
        <v>1.7930787037037038E-3</v>
      </c>
      <c r="AL223" s="150">
        <v>1.8753819444444443E-3</v>
      </c>
      <c r="AM223" s="150">
        <v>1.9603935185185189E-3</v>
      </c>
      <c r="AN223" s="150">
        <v>2.0424074074074073E-3</v>
      </c>
      <c r="AO223" s="150">
        <v>2.1258333333333333E-3</v>
      </c>
      <c r="AP223" s="150">
        <v>2.2087268518518519E-3</v>
      </c>
      <c r="AQ223" s="150">
        <v>2.2943055555555555E-3</v>
      </c>
      <c r="AR223" s="150">
        <v>2.3812847222222226E-3</v>
      </c>
      <c r="AS223" s="150">
        <v>2.4649999999999997E-3</v>
      </c>
      <c r="AT223" s="150">
        <v>2.5500925925925929E-3</v>
      </c>
      <c r="AU223" s="150">
        <v>2.6338657407407404E-3</v>
      </c>
      <c r="AV223" s="150">
        <v>2.7195486111111114E-3</v>
      </c>
      <c r="AW223" s="153">
        <f t="shared" si="94"/>
        <v>61.284680106737476</v>
      </c>
      <c r="AX223" s="150">
        <f t="shared" si="95"/>
        <v>8.9016203703703702E-5</v>
      </c>
      <c r="AY223" s="150">
        <f t="shared" si="95"/>
        <v>8.2268518518518547E-5</v>
      </c>
      <c r="AZ223" s="150">
        <f t="shared" si="96"/>
        <v>8.2337962962962931E-5</v>
      </c>
      <c r="BA223" s="150">
        <f t="shared" si="97"/>
        <v>8.1736111111111039E-5</v>
      </c>
      <c r="BB223" s="150">
        <f t="shared" si="98"/>
        <v>8.2962962962963014E-5</v>
      </c>
      <c r="BC223" s="150">
        <f t="shared" si="99"/>
        <v>8.1678240740740778E-5</v>
      </c>
      <c r="BD223" s="150">
        <f t="shared" si="100"/>
        <v>8.282407407407392E-5</v>
      </c>
      <c r="BE223" s="150">
        <f t="shared" si="101"/>
        <v>8.0405092592592637E-5</v>
      </c>
      <c r="BF223" s="150">
        <f t="shared" si="102"/>
        <v>8.1284722222222283E-5</v>
      </c>
      <c r="BG223" s="150">
        <f t="shared" si="103"/>
        <v>8.032407407407413E-5</v>
      </c>
      <c r="BH223" s="150">
        <f t="shared" si="104"/>
        <v>8.1932870370370341E-5</v>
      </c>
      <c r="BI223" s="150">
        <f t="shared" si="105"/>
        <v>8.0717592592592516E-5</v>
      </c>
      <c r="BJ223" s="150">
        <f t="shared" si="106"/>
        <v>8.1990740740740982E-5</v>
      </c>
      <c r="BK223" s="150">
        <f t="shared" si="107"/>
        <v>8.1828703703703534E-5</v>
      </c>
      <c r="BL223" s="150">
        <f t="shared" si="108"/>
        <v>8.285879629629637E-5</v>
      </c>
      <c r="BM223" s="150">
        <f t="shared" si="109"/>
        <v>8.0659722222221984E-5</v>
      </c>
      <c r="BN223" s="150">
        <f t="shared" si="110"/>
        <v>8.2314814814815011E-5</v>
      </c>
      <c r="BO223" s="150">
        <f t="shared" si="111"/>
        <v>8.1967592592592682E-5</v>
      </c>
      <c r="BP223" s="150">
        <f t="shared" si="112"/>
        <v>8.0694444444444433E-5</v>
      </c>
      <c r="BQ223" s="150">
        <f t="shared" si="113"/>
        <v>8.2523148148148191E-5</v>
      </c>
      <c r="BR223" s="150">
        <f t="shared" si="114"/>
        <v>8.2303240740740427E-5</v>
      </c>
      <c r="BS223" s="150">
        <f t="shared" si="115"/>
        <v>8.501157407407459E-5</v>
      </c>
      <c r="BT223" s="150">
        <f t="shared" si="116"/>
        <v>8.2013888888888414E-5</v>
      </c>
      <c r="BU223" s="150">
        <f t="shared" si="117"/>
        <v>8.3425925925926028E-5</v>
      </c>
      <c r="BV223" s="150">
        <f t="shared" si="118"/>
        <v>8.2893518518518602E-5</v>
      </c>
      <c r="BW223" s="150">
        <f t="shared" si="119"/>
        <v>8.5578703703703598E-5</v>
      </c>
      <c r="BX223" s="150">
        <f t="shared" si="120"/>
        <v>8.6979166666667062E-5</v>
      </c>
      <c r="BY223" s="150">
        <f t="shared" si="121"/>
        <v>8.3715277777777174E-5</v>
      </c>
      <c r="BZ223" s="150">
        <f t="shared" si="122"/>
        <v>8.5092592592593205E-5</v>
      </c>
      <c r="CA223" s="150">
        <f t="shared" si="123"/>
        <v>8.3773148148147489E-5</v>
      </c>
      <c r="CB223" s="150">
        <f t="shared" si="124"/>
        <v>8.5682870370370947E-5</v>
      </c>
    </row>
    <row r="224" spans="1:80">
      <c r="A224" s="1" t="s">
        <v>222</v>
      </c>
      <c r="B224" s="1">
        <v>2019</v>
      </c>
      <c r="C224" s="2">
        <v>43813</v>
      </c>
      <c r="D224" s="1" t="s">
        <v>66</v>
      </c>
      <c r="E224" s="40" t="s">
        <v>91</v>
      </c>
      <c r="F224">
        <v>2</v>
      </c>
      <c r="G224" t="s">
        <v>1311</v>
      </c>
      <c r="H224" t="s">
        <v>598</v>
      </c>
      <c r="I224" t="s">
        <v>513</v>
      </c>
      <c r="J224" t="s">
        <v>732</v>
      </c>
      <c r="O224" s="40">
        <v>1</v>
      </c>
      <c r="P224" t="s">
        <v>29</v>
      </c>
      <c r="Q224" s="150">
        <v>1.5232638888888888E-4</v>
      </c>
      <c r="R224" s="150">
        <v>2.3956018518518521E-4</v>
      </c>
      <c r="S224" s="150">
        <v>3.2131944444444444E-4</v>
      </c>
      <c r="T224" s="150">
        <v>4.0285879629629634E-4</v>
      </c>
      <c r="U224" s="150">
        <v>4.8428240740740745E-4</v>
      </c>
      <c r="V224" s="150">
        <v>5.6684027777777776E-4</v>
      </c>
      <c r="W224" s="150">
        <v>6.4686342592592595E-4</v>
      </c>
      <c r="X224" s="150">
        <v>7.2659722222222223E-4</v>
      </c>
      <c r="Y224" s="150">
        <v>8.0589120370370363E-4</v>
      </c>
      <c r="Z224" s="150">
        <v>8.8719907407407411E-4</v>
      </c>
      <c r="AA224" s="150">
        <v>9.6640046296296307E-4</v>
      </c>
      <c r="AB224" s="150">
        <v>1.0459027777777778E-3</v>
      </c>
      <c r="AC224" s="150">
        <v>1.1233564814814815E-3</v>
      </c>
      <c r="AD224" s="150">
        <v>1.204039351851852E-3</v>
      </c>
      <c r="AE224" s="150">
        <v>1.2835879629629629E-3</v>
      </c>
      <c r="AF224" s="150">
        <v>1.3632754629629628E-3</v>
      </c>
      <c r="AG224" s="150">
        <v>1.4434027777777778E-3</v>
      </c>
      <c r="AH224" s="150">
        <v>1.5246527777777778E-3</v>
      </c>
      <c r="AI224" s="150">
        <v>1.6045717592592594E-3</v>
      </c>
      <c r="AJ224" s="150">
        <v>1.6846990740740739E-3</v>
      </c>
      <c r="AK224" s="150">
        <v>1.7653587962962963E-3</v>
      </c>
      <c r="AL224" s="150">
        <v>1.8473958333333335E-3</v>
      </c>
      <c r="AM224" s="150">
        <v>1.928738425925926E-3</v>
      </c>
      <c r="AN224" s="150">
        <v>2.0117939814814816E-3</v>
      </c>
      <c r="AO224" s="150">
        <v>2.0936689814814815E-3</v>
      </c>
      <c r="AP224" s="150">
        <v>2.1768518518518517E-3</v>
      </c>
      <c r="AQ224" s="150">
        <v>2.2583101851851852E-3</v>
      </c>
      <c r="AR224" s="150">
        <v>2.3400000000000001E-3</v>
      </c>
      <c r="AS224" s="150">
        <v>2.4223379629629625E-3</v>
      </c>
      <c r="AT224" s="150">
        <v>2.5049189814814817E-3</v>
      </c>
      <c r="AU224" s="150">
        <v>2.5887037037037037E-3</v>
      </c>
      <c r="AV224" s="150">
        <v>2.6755208333333331E-3</v>
      </c>
      <c r="AW224" s="153">
        <f t="shared" si="94"/>
        <v>62.293167218220752</v>
      </c>
      <c r="AX224" s="150">
        <f t="shared" si="95"/>
        <v>8.7233796296296327E-5</v>
      </c>
      <c r="AY224" s="150">
        <f t="shared" si="95"/>
        <v>8.1759259259259231E-5</v>
      </c>
      <c r="AZ224" s="150">
        <f t="shared" si="96"/>
        <v>8.1539351851851901E-5</v>
      </c>
      <c r="BA224" s="150">
        <f t="shared" si="97"/>
        <v>8.1423611111111106E-5</v>
      </c>
      <c r="BB224" s="150">
        <f t="shared" si="98"/>
        <v>8.2557870370370315E-5</v>
      </c>
      <c r="BC224" s="150">
        <f t="shared" si="99"/>
        <v>8.0023148148148184E-5</v>
      </c>
      <c r="BD224" s="150">
        <f t="shared" si="100"/>
        <v>7.973379629629628E-5</v>
      </c>
      <c r="BE224" s="150">
        <f t="shared" si="101"/>
        <v>7.9293981481481403E-5</v>
      </c>
      <c r="BF224" s="150">
        <f t="shared" si="102"/>
        <v>8.1307870370370475E-5</v>
      </c>
      <c r="BG224" s="150">
        <f t="shared" si="103"/>
        <v>7.9201388888888963E-5</v>
      </c>
      <c r="BH224" s="150">
        <f t="shared" si="104"/>
        <v>7.9502314814814692E-5</v>
      </c>
      <c r="BI224" s="150">
        <f t="shared" si="105"/>
        <v>7.7453703703703712E-5</v>
      </c>
      <c r="BJ224" s="150">
        <f t="shared" si="106"/>
        <v>8.06828703703705E-5</v>
      </c>
      <c r="BK224" s="150">
        <f t="shared" si="107"/>
        <v>7.9548611111110966E-5</v>
      </c>
      <c r="BL224" s="150">
        <f t="shared" si="108"/>
        <v>7.9687499999999897E-5</v>
      </c>
      <c r="BM224" s="150">
        <f t="shared" si="109"/>
        <v>8.0127314814814991E-5</v>
      </c>
      <c r="BN224" s="150">
        <f t="shared" si="110"/>
        <v>8.1249999999999942E-5</v>
      </c>
      <c r="BO224" s="150">
        <f t="shared" si="111"/>
        <v>7.9918981481481594E-5</v>
      </c>
      <c r="BP224" s="150">
        <f t="shared" si="112"/>
        <v>8.0127314814814558E-5</v>
      </c>
      <c r="BQ224" s="150">
        <f t="shared" si="113"/>
        <v>8.0659722222222417E-5</v>
      </c>
      <c r="BR224" s="150">
        <f t="shared" si="114"/>
        <v>8.2037037037037148E-5</v>
      </c>
      <c r="BS224" s="150">
        <f t="shared" si="115"/>
        <v>8.1342592592592491E-5</v>
      </c>
      <c r="BT224" s="150">
        <f t="shared" si="116"/>
        <v>8.3055555555555617E-5</v>
      </c>
      <c r="BU224" s="150">
        <f t="shared" si="117"/>
        <v>8.1874999999999917E-5</v>
      </c>
      <c r="BV224" s="150">
        <f t="shared" si="118"/>
        <v>8.3182870370370181E-5</v>
      </c>
      <c r="BW224" s="150">
        <f t="shared" si="119"/>
        <v>8.1458333333333556E-5</v>
      </c>
      <c r="BX224" s="150">
        <f t="shared" si="120"/>
        <v>8.1689814814814819E-5</v>
      </c>
      <c r="BY224" s="150">
        <f t="shared" si="121"/>
        <v>8.2337962962962443E-5</v>
      </c>
      <c r="BZ224" s="150">
        <f t="shared" si="122"/>
        <v>8.2581018518519157E-5</v>
      </c>
      <c r="CA224" s="150">
        <f t="shared" si="123"/>
        <v>8.3784722222222073E-5</v>
      </c>
      <c r="CB224" s="150">
        <f t="shared" si="124"/>
        <v>8.6817129629629397E-5</v>
      </c>
    </row>
    <row r="225" spans="1:80">
      <c r="A225" s="1" t="s">
        <v>222</v>
      </c>
      <c r="B225" s="1">
        <v>2019</v>
      </c>
      <c r="C225" s="2">
        <v>43813</v>
      </c>
      <c r="D225" s="1" t="s">
        <v>66</v>
      </c>
      <c r="E225" s="40" t="s">
        <v>91</v>
      </c>
      <c r="F225">
        <v>2</v>
      </c>
      <c r="G225" t="s">
        <v>689</v>
      </c>
      <c r="H225" t="s">
        <v>682</v>
      </c>
      <c r="I225" t="s">
        <v>744</v>
      </c>
      <c r="J225" t="s">
        <v>502</v>
      </c>
      <c r="O225" s="40">
        <v>2</v>
      </c>
      <c r="P225" t="s">
        <v>25</v>
      </c>
      <c r="Q225" s="150">
        <v>1.5625E-4</v>
      </c>
      <c r="R225" s="150">
        <v>2.446064814814815E-4</v>
      </c>
      <c r="S225" s="150">
        <v>3.2843749999999995E-4</v>
      </c>
      <c r="T225" s="150">
        <v>4.1217592592592591E-4</v>
      </c>
      <c r="U225" s="150">
        <v>4.9462962962962959E-4</v>
      </c>
      <c r="V225" s="150">
        <v>5.7606481481481484E-4</v>
      </c>
      <c r="W225" s="150">
        <v>6.5810185185185188E-4</v>
      </c>
      <c r="X225" s="150">
        <v>7.3820601851851857E-4</v>
      </c>
      <c r="Y225" s="150">
        <v>8.1827546296296292E-4</v>
      </c>
      <c r="Z225" s="150">
        <v>9.0098379629629632E-4</v>
      </c>
      <c r="AA225" s="150">
        <v>9.8103009259259259E-4</v>
      </c>
      <c r="AB225" s="150">
        <v>1.0611574074074074E-3</v>
      </c>
      <c r="AC225" s="150">
        <v>1.1376851851851852E-3</v>
      </c>
      <c r="AD225" s="150">
        <v>1.2194212962962964E-3</v>
      </c>
      <c r="AE225" s="150">
        <v>1.2992592592592593E-3</v>
      </c>
      <c r="AF225" s="150">
        <v>1.3800347222222224E-3</v>
      </c>
      <c r="AG225" s="150">
        <v>1.4618634259259261E-3</v>
      </c>
      <c r="AH225" s="150">
        <v>1.542048611111111E-3</v>
      </c>
      <c r="AI225" s="150">
        <v>1.6220717592592595E-3</v>
      </c>
      <c r="AJ225" s="150">
        <v>1.7038194444444444E-3</v>
      </c>
      <c r="AK225" s="150">
        <v>1.7867824074074077E-3</v>
      </c>
      <c r="AL225" s="150">
        <v>1.869560185185185E-3</v>
      </c>
      <c r="AM225" s="150">
        <v>1.9523495370370372E-3</v>
      </c>
      <c r="AN225" s="150">
        <v>2.0350347222222224E-3</v>
      </c>
      <c r="AO225" s="150">
        <v>2.1198032407407407E-3</v>
      </c>
      <c r="AP225" s="150">
        <v>2.2035648148148149E-3</v>
      </c>
      <c r="AQ225" s="150">
        <v>2.2870254629629629E-3</v>
      </c>
      <c r="AR225" s="150">
        <v>2.3707291666666668E-3</v>
      </c>
      <c r="AS225" s="150">
        <v>2.4555902777777775E-3</v>
      </c>
      <c r="AT225" s="150">
        <v>2.5389351851851853E-3</v>
      </c>
      <c r="AU225" s="150">
        <v>2.6227199074074074E-3</v>
      </c>
      <c r="AV225" s="150">
        <v>2.7084490740740745E-3</v>
      </c>
      <c r="AW225" s="153">
        <f t="shared" si="94"/>
        <v>61.535831802059725</v>
      </c>
      <c r="AX225" s="150">
        <f t="shared" si="95"/>
        <v>8.8356481481481494E-5</v>
      </c>
      <c r="AY225" s="150">
        <f t="shared" si="95"/>
        <v>8.3831018518518456E-5</v>
      </c>
      <c r="AZ225" s="150">
        <f t="shared" si="96"/>
        <v>8.3738425925925961E-5</v>
      </c>
      <c r="BA225" s="150">
        <f t="shared" si="97"/>
        <v>8.2453703703703671E-5</v>
      </c>
      <c r="BB225" s="150">
        <f t="shared" si="98"/>
        <v>8.1435185185185256E-5</v>
      </c>
      <c r="BC225" s="150">
        <f t="shared" si="99"/>
        <v>8.2037037037037039E-5</v>
      </c>
      <c r="BD225" s="150">
        <f t="shared" si="100"/>
        <v>8.0104166666666692E-5</v>
      </c>
      <c r="BE225" s="150">
        <f t="shared" si="101"/>
        <v>8.006944444444435E-5</v>
      </c>
      <c r="BF225" s="150">
        <f t="shared" si="102"/>
        <v>8.2708333333333397E-5</v>
      </c>
      <c r="BG225" s="150">
        <f t="shared" si="103"/>
        <v>8.0046296296296267E-5</v>
      </c>
      <c r="BH225" s="150">
        <f t="shared" si="104"/>
        <v>8.0127314814814775E-5</v>
      </c>
      <c r="BI225" s="150">
        <f t="shared" si="105"/>
        <v>7.6527777777777792E-5</v>
      </c>
      <c r="BJ225" s="150">
        <f t="shared" si="106"/>
        <v>8.1736111111111202E-5</v>
      </c>
      <c r="BK225" s="150">
        <f t="shared" si="107"/>
        <v>7.9837962962962979E-5</v>
      </c>
      <c r="BL225" s="150">
        <f t="shared" si="108"/>
        <v>8.0775462962963049E-5</v>
      </c>
      <c r="BM225" s="150">
        <f t="shared" si="109"/>
        <v>8.1828703703703751E-5</v>
      </c>
      <c r="BN225" s="150">
        <f t="shared" si="110"/>
        <v>8.0185185185184873E-5</v>
      </c>
      <c r="BO225" s="150">
        <f t="shared" si="111"/>
        <v>8.002314814814851E-5</v>
      </c>
      <c r="BP225" s="150">
        <f t="shared" si="112"/>
        <v>8.1747685185184918E-5</v>
      </c>
      <c r="BQ225" s="150">
        <f t="shared" si="113"/>
        <v>8.2962962962963285E-5</v>
      </c>
      <c r="BR225" s="150">
        <f t="shared" si="114"/>
        <v>8.277777777777732E-5</v>
      </c>
      <c r="BS225" s="150">
        <f t="shared" si="115"/>
        <v>8.2789351851852121E-5</v>
      </c>
      <c r="BT225" s="150">
        <f t="shared" si="116"/>
        <v>8.2685185185185205E-5</v>
      </c>
      <c r="BU225" s="150">
        <f t="shared" si="117"/>
        <v>8.4768518518518309E-5</v>
      </c>
      <c r="BV225" s="150">
        <f t="shared" si="118"/>
        <v>8.3761574074074207E-5</v>
      </c>
      <c r="BW225" s="150">
        <f t="shared" si="119"/>
        <v>8.3460648148148044E-5</v>
      </c>
      <c r="BX225" s="150">
        <f t="shared" si="120"/>
        <v>8.3703703703703891E-5</v>
      </c>
      <c r="BY225" s="150">
        <f t="shared" si="121"/>
        <v>8.4861111111110641E-5</v>
      </c>
      <c r="BZ225" s="150">
        <f t="shared" si="122"/>
        <v>8.3344907407407846E-5</v>
      </c>
      <c r="CA225" s="150">
        <f t="shared" si="123"/>
        <v>8.3784722222222073E-5</v>
      </c>
      <c r="CB225" s="150">
        <f t="shared" si="124"/>
        <v>8.5729166666667113E-5</v>
      </c>
    </row>
    <row r="226" spans="1:80">
      <c r="A226" s="1" t="s">
        <v>222</v>
      </c>
      <c r="B226" s="1">
        <v>2019</v>
      </c>
      <c r="C226" s="2">
        <v>43813</v>
      </c>
      <c r="D226" s="1" t="s">
        <v>66</v>
      </c>
      <c r="E226" s="40" t="s">
        <v>91</v>
      </c>
      <c r="F226">
        <v>3</v>
      </c>
      <c r="G226" t="s">
        <v>599</v>
      </c>
      <c r="H226" t="s">
        <v>1669</v>
      </c>
      <c r="I226" t="s">
        <v>749</v>
      </c>
      <c r="J226" t="s">
        <v>474</v>
      </c>
      <c r="O226" s="40">
        <v>1</v>
      </c>
      <c r="P226" t="s">
        <v>35</v>
      </c>
      <c r="Q226" s="150">
        <v>1.5096064814814814E-4</v>
      </c>
      <c r="R226" s="150">
        <v>2.4009259259259261E-4</v>
      </c>
      <c r="S226" s="150">
        <v>3.2296296296296299E-4</v>
      </c>
      <c r="T226" s="150">
        <v>4.0324074074074085E-4</v>
      </c>
      <c r="U226" s="150">
        <v>4.8377314814814816E-4</v>
      </c>
      <c r="V226" s="150">
        <v>5.6405092592592596E-4</v>
      </c>
      <c r="W226" s="150">
        <v>6.4399305555555553E-4</v>
      </c>
      <c r="X226" s="150">
        <v>7.2350694444444448E-4</v>
      </c>
      <c r="Y226" s="150">
        <v>8.0423611111111115E-4</v>
      </c>
      <c r="Z226" s="150">
        <v>8.8370370370370371E-4</v>
      </c>
      <c r="AA226" s="150">
        <v>9.6331018518518521E-4</v>
      </c>
      <c r="AB226" s="150">
        <v>1.0425925925925926E-3</v>
      </c>
      <c r="AC226" s="150">
        <v>1.1235995370370371E-3</v>
      </c>
      <c r="AD226" s="150">
        <v>1.2032986111111111E-3</v>
      </c>
      <c r="AE226" s="150">
        <v>1.2826388888888889E-3</v>
      </c>
      <c r="AF226" s="150">
        <v>1.361909722222222E-3</v>
      </c>
      <c r="AG226" s="150">
        <v>1.4420486111111112E-3</v>
      </c>
      <c r="AH226" s="150">
        <v>1.5222569444444444E-3</v>
      </c>
      <c r="AI226" s="150">
        <v>1.6022569444444443E-3</v>
      </c>
      <c r="AJ226" s="150">
        <v>1.682650462962963E-3</v>
      </c>
      <c r="AK226" s="150">
        <v>1.7646643518518517E-3</v>
      </c>
      <c r="AL226" s="150">
        <v>1.845138888888889E-3</v>
      </c>
      <c r="AM226" s="150">
        <v>1.9258796296296298E-3</v>
      </c>
      <c r="AN226" s="150">
        <v>2.005833333333333E-3</v>
      </c>
      <c r="AO226" s="150">
        <v>2.0852430555555555E-3</v>
      </c>
      <c r="AP226" s="150">
        <v>2.1640972222222222E-3</v>
      </c>
      <c r="AQ226" s="150">
        <v>2.2447222222222222E-3</v>
      </c>
      <c r="AR226" s="150">
        <v>2.3245717592592593E-3</v>
      </c>
      <c r="AS226" s="150">
        <v>2.4068749999999997E-3</v>
      </c>
      <c r="AT226" s="150">
        <v>2.4858101851851851E-3</v>
      </c>
      <c r="AU226" s="150">
        <v>2.5636689814814814E-3</v>
      </c>
      <c r="AV226" s="150">
        <v>2.6417129629629625E-3</v>
      </c>
      <c r="AW226" s="153">
        <f t="shared" si="94"/>
        <v>63.090376965002385</v>
      </c>
      <c r="AX226" s="150">
        <f t="shared" si="95"/>
        <v>8.9131944444444469E-5</v>
      </c>
      <c r="AY226" s="150">
        <f t="shared" si="95"/>
        <v>8.2870370370370384E-5</v>
      </c>
      <c r="AZ226" s="150">
        <f t="shared" si="96"/>
        <v>8.0277777777777856E-5</v>
      </c>
      <c r="BA226" s="150">
        <f t="shared" si="97"/>
        <v>8.053240740740731E-5</v>
      </c>
      <c r="BB226" s="150">
        <f t="shared" si="98"/>
        <v>8.0277777777777802E-5</v>
      </c>
      <c r="BC226" s="150">
        <f t="shared" si="99"/>
        <v>7.9942129629629569E-5</v>
      </c>
      <c r="BD226" s="150">
        <f t="shared" si="100"/>
        <v>7.951388888888895E-5</v>
      </c>
      <c r="BE226" s="150">
        <f t="shared" si="101"/>
        <v>8.0729166666666666E-5</v>
      </c>
      <c r="BF226" s="150">
        <f t="shared" si="102"/>
        <v>7.9467592592592567E-5</v>
      </c>
      <c r="BG226" s="150">
        <f t="shared" si="103"/>
        <v>7.9606481481481499E-5</v>
      </c>
      <c r="BH226" s="150">
        <f t="shared" si="104"/>
        <v>7.9282407407407361E-5</v>
      </c>
      <c r="BI226" s="150">
        <f t="shared" si="105"/>
        <v>8.1006944444444529E-5</v>
      </c>
      <c r="BJ226" s="150">
        <f t="shared" si="106"/>
        <v>7.9699074074074047E-5</v>
      </c>
      <c r="BK226" s="150">
        <f t="shared" si="107"/>
        <v>7.9340277777777786E-5</v>
      </c>
      <c r="BL226" s="150">
        <f t="shared" si="108"/>
        <v>7.9270833333333103E-5</v>
      </c>
      <c r="BM226" s="150">
        <f t="shared" si="109"/>
        <v>8.0138888888889141E-5</v>
      </c>
      <c r="BN226" s="150">
        <f t="shared" si="110"/>
        <v>8.0208333333333173E-5</v>
      </c>
      <c r="BO226" s="150">
        <f t="shared" si="111"/>
        <v>7.9999999999999993E-5</v>
      </c>
      <c r="BP226" s="150">
        <f t="shared" si="112"/>
        <v>8.0393518518518704E-5</v>
      </c>
      <c r="BQ226" s="150">
        <f t="shared" si="113"/>
        <v>8.2013888888888631E-5</v>
      </c>
      <c r="BR226" s="150">
        <f t="shared" si="114"/>
        <v>8.047453703703732E-5</v>
      </c>
      <c r="BS226" s="150">
        <f t="shared" si="115"/>
        <v>8.0740740740740816E-5</v>
      </c>
      <c r="BT226" s="150">
        <f t="shared" si="116"/>
        <v>7.9953703703703177E-5</v>
      </c>
      <c r="BU226" s="150">
        <f t="shared" si="117"/>
        <v>7.9409722222222468E-5</v>
      </c>
      <c r="BV226" s="150">
        <f t="shared" si="118"/>
        <v>7.8854166666666742E-5</v>
      </c>
      <c r="BW226" s="150">
        <f t="shared" si="119"/>
        <v>8.0624999999999968E-5</v>
      </c>
      <c r="BX226" s="150">
        <f t="shared" si="120"/>
        <v>7.9849537037037129E-5</v>
      </c>
      <c r="BY226" s="150">
        <f t="shared" si="121"/>
        <v>8.2303240740740427E-5</v>
      </c>
      <c r="BZ226" s="150">
        <f t="shared" si="122"/>
        <v>7.8935185185185358E-5</v>
      </c>
      <c r="CA226" s="150">
        <f t="shared" si="123"/>
        <v>7.7858796296296356E-5</v>
      </c>
      <c r="CB226" s="150">
        <f t="shared" si="124"/>
        <v>7.804398148148102E-5</v>
      </c>
    </row>
    <row r="227" spans="1:80">
      <c r="A227" s="1" t="s">
        <v>222</v>
      </c>
      <c r="B227" s="1">
        <v>2019</v>
      </c>
      <c r="C227" s="2">
        <v>43813</v>
      </c>
      <c r="D227" s="1" t="s">
        <v>66</v>
      </c>
      <c r="E227" s="40" t="s">
        <v>91</v>
      </c>
      <c r="F227">
        <v>3</v>
      </c>
      <c r="G227" t="s">
        <v>851</v>
      </c>
      <c r="H227" t="s">
        <v>508</v>
      </c>
      <c r="I227" t="s">
        <v>1636</v>
      </c>
      <c r="J227" t="s">
        <v>1665</v>
      </c>
      <c r="O227" s="40">
        <v>2</v>
      </c>
      <c r="P227" t="s">
        <v>85</v>
      </c>
      <c r="Q227" s="150">
        <v>1.549537037037037E-4</v>
      </c>
      <c r="R227" s="150">
        <v>2.4645833333333334E-4</v>
      </c>
      <c r="S227" s="150">
        <v>3.3057870370370375E-4</v>
      </c>
      <c r="T227" s="150">
        <v>4.1093750000000001E-4</v>
      </c>
      <c r="U227" s="150">
        <v>4.918171296296297E-4</v>
      </c>
      <c r="V227" s="150">
        <v>5.7062500000000006E-4</v>
      </c>
      <c r="W227" s="150">
        <v>6.5028935185185187E-4</v>
      </c>
      <c r="X227" s="150">
        <v>7.2936342592592584E-4</v>
      </c>
      <c r="Y227" s="150">
        <v>8.0976851851851837E-4</v>
      </c>
      <c r="Z227" s="150">
        <v>8.9098379629629629E-4</v>
      </c>
      <c r="AA227" s="150">
        <v>9.7000000000000005E-4</v>
      </c>
      <c r="AB227" s="150">
        <v>1.0484837962962963E-3</v>
      </c>
      <c r="AC227" s="150">
        <v>1.1273726851851852E-3</v>
      </c>
      <c r="AD227" s="150">
        <v>1.2064004629629629E-3</v>
      </c>
      <c r="AE227" s="150">
        <v>1.2868981481481483E-3</v>
      </c>
      <c r="AF227" s="150">
        <v>1.3673842592592594E-3</v>
      </c>
      <c r="AG227" s="150">
        <v>1.4489930555555556E-3</v>
      </c>
      <c r="AH227" s="150">
        <v>1.5329050925925927E-3</v>
      </c>
      <c r="AI227" s="150">
        <v>1.6137384259259258E-3</v>
      </c>
      <c r="AJ227" s="150">
        <v>1.6952546296296297E-3</v>
      </c>
      <c r="AK227" s="150">
        <v>1.776087962962963E-3</v>
      </c>
      <c r="AL227" s="150">
        <v>1.8570601851851853E-3</v>
      </c>
      <c r="AM227" s="150">
        <v>1.9387847222222222E-3</v>
      </c>
      <c r="AN227" s="150">
        <v>2.022326388888889E-3</v>
      </c>
      <c r="AO227" s="150">
        <v>2.1033217592592592E-3</v>
      </c>
      <c r="AP227" s="150">
        <v>2.1836805555555555E-3</v>
      </c>
      <c r="AQ227" s="150">
        <v>2.2638310185185188E-3</v>
      </c>
      <c r="AR227" s="150">
        <v>2.3436226851851851E-3</v>
      </c>
      <c r="AS227" s="150">
        <v>2.4247337962962964E-3</v>
      </c>
      <c r="AT227" s="150">
        <v>2.5063425925925926E-3</v>
      </c>
      <c r="AU227" s="150">
        <v>2.5901157407407405E-3</v>
      </c>
      <c r="AV227" s="150">
        <v>2.6728356481481481E-3</v>
      </c>
      <c r="AW227" s="153">
        <f t="shared" si="94"/>
        <v>62.355748204024543</v>
      </c>
      <c r="AX227" s="150">
        <f t="shared" si="95"/>
        <v>9.150462962962964E-5</v>
      </c>
      <c r="AY227" s="150">
        <f t="shared" si="95"/>
        <v>8.4120370370370414E-5</v>
      </c>
      <c r="AZ227" s="150">
        <f t="shared" si="96"/>
        <v>8.0358796296296255E-5</v>
      </c>
      <c r="BA227" s="150">
        <f t="shared" si="97"/>
        <v>8.0879629629629693E-5</v>
      </c>
      <c r="BB227" s="150">
        <f t="shared" si="98"/>
        <v>7.880787037037036E-5</v>
      </c>
      <c r="BC227" s="150">
        <f t="shared" si="99"/>
        <v>7.9664351851851814E-5</v>
      </c>
      <c r="BD227" s="150">
        <f t="shared" si="100"/>
        <v>7.9074074074073964E-5</v>
      </c>
      <c r="BE227" s="150">
        <f t="shared" si="101"/>
        <v>8.0405092592592529E-5</v>
      </c>
      <c r="BF227" s="150">
        <f t="shared" si="102"/>
        <v>8.1215277777777926E-5</v>
      </c>
      <c r="BG227" s="150">
        <f t="shared" si="103"/>
        <v>7.9016203703703757E-5</v>
      </c>
      <c r="BH227" s="150">
        <f t="shared" si="104"/>
        <v>7.8483796296296223E-5</v>
      </c>
      <c r="BI227" s="150">
        <f t="shared" si="105"/>
        <v>7.8888888888888975E-5</v>
      </c>
      <c r="BJ227" s="150">
        <f t="shared" si="106"/>
        <v>7.902777777777769E-5</v>
      </c>
      <c r="BK227" s="150">
        <f t="shared" si="107"/>
        <v>8.0497685185185403E-5</v>
      </c>
      <c r="BL227" s="150">
        <f t="shared" si="108"/>
        <v>8.0486111111111036E-5</v>
      </c>
      <c r="BM227" s="150">
        <f t="shared" si="109"/>
        <v>8.1608796296296204E-5</v>
      </c>
      <c r="BN227" s="150">
        <f t="shared" si="110"/>
        <v>8.3912037037037071E-5</v>
      </c>
      <c r="BO227" s="150">
        <f t="shared" si="111"/>
        <v>8.0833333333333148E-5</v>
      </c>
      <c r="BP227" s="150">
        <f t="shared" si="112"/>
        <v>8.1516203703703872E-5</v>
      </c>
      <c r="BQ227" s="150">
        <f t="shared" si="113"/>
        <v>8.0833333333333365E-5</v>
      </c>
      <c r="BR227" s="150">
        <f t="shared" si="114"/>
        <v>8.0972222222222296E-5</v>
      </c>
      <c r="BS227" s="150">
        <f t="shared" si="115"/>
        <v>8.1724537037036835E-5</v>
      </c>
      <c r="BT227" s="150">
        <f t="shared" si="116"/>
        <v>8.3541666666666877E-5</v>
      </c>
      <c r="BU227" s="150">
        <f t="shared" si="117"/>
        <v>8.0995370370370162E-5</v>
      </c>
      <c r="BV227" s="150">
        <f t="shared" si="118"/>
        <v>8.0358796296296255E-5</v>
      </c>
      <c r="BW227" s="150">
        <f t="shared" si="119"/>
        <v>8.0150462962963291E-5</v>
      </c>
      <c r="BX227" s="150">
        <f t="shared" si="120"/>
        <v>7.9791666666666379E-5</v>
      </c>
      <c r="BY227" s="150">
        <f t="shared" si="121"/>
        <v>8.1111111111111227E-5</v>
      </c>
      <c r="BZ227" s="150">
        <f t="shared" si="122"/>
        <v>8.1608796296296204E-5</v>
      </c>
      <c r="CA227" s="150">
        <f t="shared" si="123"/>
        <v>8.3773148148147923E-5</v>
      </c>
      <c r="CB227" s="150">
        <f t="shared" si="124"/>
        <v>8.2719907407407655E-5</v>
      </c>
    </row>
    <row r="228" spans="1:80">
      <c r="A228" s="1" t="s">
        <v>222</v>
      </c>
      <c r="B228" s="1">
        <v>2019</v>
      </c>
      <c r="C228" s="2">
        <v>43813</v>
      </c>
      <c r="D228" s="1" t="s">
        <v>66</v>
      </c>
      <c r="E228" s="40" t="s">
        <v>91</v>
      </c>
      <c r="F228">
        <v>4</v>
      </c>
      <c r="G228" t="s">
        <v>1648</v>
      </c>
      <c r="H228" t="s">
        <v>1670</v>
      </c>
      <c r="I228" t="s">
        <v>807</v>
      </c>
      <c r="J228" t="s">
        <v>735</v>
      </c>
      <c r="O228" s="40">
        <v>1</v>
      </c>
      <c r="P228" t="s">
        <v>102</v>
      </c>
      <c r="Q228" s="150">
        <v>1.5322916666666667E-4</v>
      </c>
      <c r="R228" s="150">
        <v>2.4131944444444448E-4</v>
      </c>
      <c r="S228" s="150">
        <v>3.231481481481482E-4</v>
      </c>
      <c r="T228" s="150">
        <v>4.0266203703703704E-4</v>
      </c>
      <c r="U228" s="150">
        <v>4.8276620370370362E-4</v>
      </c>
      <c r="V228" s="150">
        <v>5.6150462962962968E-4</v>
      </c>
      <c r="W228" s="150">
        <v>6.4072916666666673E-4</v>
      </c>
      <c r="X228" s="150">
        <v>7.1972222222222218E-4</v>
      </c>
      <c r="Y228" s="150">
        <v>7.9996527777777781E-4</v>
      </c>
      <c r="Z228" s="150">
        <v>8.787037037037037E-4</v>
      </c>
      <c r="AA228" s="150">
        <v>9.5731481481481492E-4</v>
      </c>
      <c r="AB228" s="150">
        <v>1.0352314814814814E-3</v>
      </c>
      <c r="AC228" s="150">
        <v>1.1150231481481482E-3</v>
      </c>
      <c r="AD228" s="150">
        <v>1.1939699074074073E-3</v>
      </c>
      <c r="AE228" s="150">
        <v>1.2732870370370372E-3</v>
      </c>
      <c r="AF228" s="150">
        <v>1.3525810185185184E-3</v>
      </c>
      <c r="AG228" s="150">
        <v>1.4336458333333334E-3</v>
      </c>
      <c r="AH228" s="150">
        <v>1.513275462962963E-3</v>
      </c>
      <c r="AI228" s="150">
        <v>1.592986111111111E-3</v>
      </c>
      <c r="AJ228" s="150">
        <v>1.6725810185185183E-3</v>
      </c>
      <c r="AK228" s="150">
        <v>1.7541319444444444E-3</v>
      </c>
      <c r="AL228" s="150">
        <v>1.8339583333333335E-3</v>
      </c>
      <c r="AM228" s="150">
        <v>1.9137731481481482E-3</v>
      </c>
      <c r="AN228" s="150">
        <v>1.9934722222222224E-3</v>
      </c>
      <c r="AO228" s="150">
        <v>2.0730787037037037E-3</v>
      </c>
      <c r="AP228" s="150">
        <v>2.1542476851851853E-3</v>
      </c>
      <c r="AQ228" s="150">
        <v>2.2340162037037038E-3</v>
      </c>
      <c r="AR228" s="150">
        <v>2.3138194444444443E-3</v>
      </c>
      <c r="AS228" s="150">
        <v>2.3952430555555554E-3</v>
      </c>
      <c r="AT228" s="150">
        <v>2.4767824074074071E-3</v>
      </c>
      <c r="AU228" s="150">
        <v>2.5591087962962963E-3</v>
      </c>
      <c r="AV228" s="150">
        <v>2.642152777777778E-3</v>
      </c>
      <c r="AW228" s="153">
        <f t="shared" si="94"/>
        <v>63.079874891581461</v>
      </c>
      <c r="AX228" s="150">
        <f t="shared" si="95"/>
        <v>8.8090277777777809E-5</v>
      </c>
      <c r="AY228" s="150">
        <f t="shared" si="95"/>
        <v>8.1828703703703724E-5</v>
      </c>
      <c r="AZ228" s="150">
        <f t="shared" si="96"/>
        <v>7.9513888888888841E-5</v>
      </c>
      <c r="BA228" s="150">
        <f t="shared" si="97"/>
        <v>8.0104166666666583E-5</v>
      </c>
      <c r="BB228" s="150">
        <f t="shared" si="98"/>
        <v>7.8738425925926057E-5</v>
      </c>
      <c r="BC228" s="150">
        <f t="shared" si="99"/>
        <v>7.9224537037037046E-5</v>
      </c>
      <c r="BD228" s="150">
        <f t="shared" si="100"/>
        <v>7.8993055555555457E-5</v>
      </c>
      <c r="BE228" s="150">
        <f t="shared" si="101"/>
        <v>8.0243055555555623E-5</v>
      </c>
      <c r="BF228" s="150">
        <f t="shared" si="102"/>
        <v>7.8738425925925894E-5</v>
      </c>
      <c r="BG228" s="150">
        <f t="shared" si="103"/>
        <v>7.8611111111111221E-5</v>
      </c>
      <c r="BH228" s="150">
        <f t="shared" si="104"/>
        <v>7.7916666666666455E-5</v>
      </c>
      <c r="BI228" s="150">
        <f t="shared" si="105"/>
        <v>7.9791666666666813E-5</v>
      </c>
      <c r="BJ228" s="150">
        <f t="shared" si="106"/>
        <v>7.8946759259259074E-5</v>
      </c>
      <c r="BK228" s="150">
        <f t="shared" si="107"/>
        <v>7.9317129629629919E-5</v>
      </c>
      <c r="BL228" s="150">
        <f t="shared" si="108"/>
        <v>7.9293981481481186E-5</v>
      </c>
      <c r="BM228" s="150">
        <f t="shared" si="109"/>
        <v>8.1064814814815062E-5</v>
      </c>
      <c r="BN228" s="150">
        <f t="shared" si="110"/>
        <v>7.9629629629629581E-5</v>
      </c>
      <c r="BO228" s="150">
        <f t="shared" si="111"/>
        <v>7.971064814814798E-5</v>
      </c>
      <c r="BP228" s="150">
        <f t="shared" si="112"/>
        <v>7.9594907407407349E-5</v>
      </c>
      <c r="BQ228" s="150">
        <f t="shared" si="113"/>
        <v>8.1550925925926105E-5</v>
      </c>
      <c r="BR228" s="150">
        <f t="shared" si="114"/>
        <v>7.9826388888889046E-5</v>
      </c>
      <c r="BS228" s="150">
        <f t="shared" si="115"/>
        <v>7.9814814814814679E-5</v>
      </c>
      <c r="BT228" s="150">
        <f t="shared" si="116"/>
        <v>7.9699074074074264E-5</v>
      </c>
      <c r="BU228" s="150">
        <f t="shared" si="117"/>
        <v>7.9606481481481282E-5</v>
      </c>
      <c r="BV228" s="150">
        <f t="shared" si="118"/>
        <v>8.1168981481481543E-5</v>
      </c>
      <c r="BW228" s="150">
        <f t="shared" si="119"/>
        <v>7.9768518518518513E-5</v>
      </c>
      <c r="BX228" s="150">
        <f t="shared" si="120"/>
        <v>7.9803240740740529E-5</v>
      </c>
      <c r="BY228" s="150">
        <f t="shared" si="121"/>
        <v>8.1423611111111106E-5</v>
      </c>
      <c r="BZ228" s="150">
        <f t="shared" si="122"/>
        <v>8.1539351851851738E-5</v>
      </c>
      <c r="CA228" s="150">
        <f t="shared" si="123"/>
        <v>8.2326388888889161E-5</v>
      </c>
      <c r="CB228" s="150">
        <f t="shared" si="124"/>
        <v>8.3043981481481684E-5</v>
      </c>
    </row>
    <row r="229" spans="1:80">
      <c r="A229" s="1" t="s">
        <v>222</v>
      </c>
      <c r="B229" s="1">
        <v>2019</v>
      </c>
      <c r="C229" s="2">
        <v>43813</v>
      </c>
      <c r="D229" s="1" t="s">
        <v>66</v>
      </c>
      <c r="E229" s="40" t="s">
        <v>91</v>
      </c>
      <c r="F229" s="46">
        <v>4</v>
      </c>
      <c r="G229" t="s">
        <v>1699</v>
      </c>
      <c r="H229" t="s">
        <v>503</v>
      </c>
      <c r="I229" t="s">
        <v>861</v>
      </c>
      <c r="J229" t="s">
        <v>774</v>
      </c>
      <c r="O229" s="40">
        <v>2</v>
      </c>
      <c r="P229" t="s">
        <v>1704</v>
      </c>
      <c r="Q229" s="150">
        <v>1.579976851851852E-4</v>
      </c>
      <c r="R229" s="150">
        <v>2.4719907407407405E-4</v>
      </c>
      <c r="S229" s="150">
        <v>3.3053240740740742E-4</v>
      </c>
      <c r="T229" s="150">
        <v>4.1091435185185182E-4</v>
      </c>
      <c r="U229" s="150">
        <v>4.9063657407407411E-4</v>
      </c>
      <c r="V229" s="150">
        <v>5.7037037037037039E-4</v>
      </c>
      <c r="W229" s="150">
        <v>6.5060185185185197E-4</v>
      </c>
      <c r="X229" s="150">
        <v>7.3165509259259266E-4</v>
      </c>
      <c r="Y229" s="150">
        <v>8.1217592592592593E-4</v>
      </c>
      <c r="Z229" s="150">
        <v>8.9218750000000008E-4</v>
      </c>
      <c r="AA229" s="150">
        <v>9.7158564814814818E-4</v>
      </c>
      <c r="AB229" s="150">
        <v>1.0510648148148148E-3</v>
      </c>
      <c r="AC229" s="150">
        <v>1.1323958333333333E-3</v>
      </c>
      <c r="AD229" s="150">
        <v>1.211851851851852E-3</v>
      </c>
      <c r="AE229" s="150">
        <v>1.2911805555555556E-3</v>
      </c>
      <c r="AF229" s="150">
        <v>1.3723263888888891E-3</v>
      </c>
      <c r="AG229" s="150">
        <v>1.452210648148148E-3</v>
      </c>
      <c r="AH229" s="150">
        <v>1.532013888888889E-3</v>
      </c>
      <c r="AI229" s="150">
        <v>1.6122337962962963E-3</v>
      </c>
      <c r="AJ229" s="150">
        <v>1.6937962962962963E-3</v>
      </c>
      <c r="AK229" s="150">
        <v>1.7742939814814815E-3</v>
      </c>
      <c r="AL229" s="150">
        <v>1.8565740740740741E-3</v>
      </c>
      <c r="AM229" s="150">
        <v>1.9367824074074072E-3</v>
      </c>
      <c r="AN229" s="150">
        <v>2.0199537037037035E-3</v>
      </c>
      <c r="AO229" s="150">
        <v>2.1010185185185186E-3</v>
      </c>
      <c r="AP229" s="150">
        <v>2.1831597222222222E-3</v>
      </c>
      <c r="AQ229" s="150">
        <v>2.2662731481481483E-3</v>
      </c>
      <c r="AR229" s="150">
        <v>2.3513657407407407E-3</v>
      </c>
      <c r="AS229" s="150">
        <v>2.4367939814814812E-3</v>
      </c>
      <c r="AT229" s="150">
        <v>2.5206249999999999E-3</v>
      </c>
      <c r="AU229" s="150">
        <v>2.6054166666666669E-3</v>
      </c>
      <c r="AV229" s="150">
        <v>2.691886574074074E-3</v>
      </c>
      <c r="AW229" s="153">
        <f t="shared" si="94"/>
        <v>61.914446274169215</v>
      </c>
      <c r="AX229" s="150">
        <f t="shared" si="95"/>
        <v>8.9201388888888853E-5</v>
      </c>
      <c r="AY229" s="150">
        <f t="shared" si="95"/>
        <v>8.3333333333333371E-5</v>
      </c>
      <c r="AZ229" s="150">
        <f t="shared" si="96"/>
        <v>8.0381944444444392E-5</v>
      </c>
      <c r="BA229" s="150">
        <f t="shared" si="97"/>
        <v>7.9722222222222293E-5</v>
      </c>
      <c r="BB229" s="150">
        <f t="shared" si="98"/>
        <v>7.973379629629628E-5</v>
      </c>
      <c r="BC229" s="150">
        <f t="shared" si="99"/>
        <v>8.0231481481481581E-5</v>
      </c>
      <c r="BD229" s="150">
        <f t="shared" si="100"/>
        <v>8.1053240740740695E-5</v>
      </c>
      <c r="BE229" s="150">
        <f t="shared" si="101"/>
        <v>8.0520833333333269E-5</v>
      </c>
      <c r="BF229" s="150">
        <f t="shared" si="102"/>
        <v>8.0011574074074143E-5</v>
      </c>
      <c r="BG229" s="150">
        <f t="shared" si="103"/>
        <v>7.9398148148148101E-5</v>
      </c>
      <c r="BH229" s="150">
        <f t="shared" si="104"/>
        <v>7.9479166666666609E-5</v>
      </c>
      <c r="BI229" s="150">
        <f t="shared" si="105"/>
        <v>8.1331018518518558E-5</v>
      </c>
      <c r="BJ229" s="150">
        <f t="shared" si="106"/>
        <v>7.9456018518518634E-5</v>
      </c>
      <c r="BK229" s="150">
        <f t="shared" si="107"/>
        <v>7.9328703703703636E-5</v>
      </c>
      <c r="BL229" s="150">
        <f t="shared" si="108"/>
        <v>8.114583333333346E-5</v>
      </c>
      <c r="BM229" s="150">
        <f t="shared" si="109"/>
        <v>7.9884259259258928E-5</v>
      </c>
      <c r="BN229" s="150">
        <f t="shared" si="110"/>
        <v>7.9803240740740963E-5</v>
      </c>
      <c r="BO229" s="150">
        <f t="shared" si="111"/>
        <v>8.0219907407407323E-5</v>
      </c>
      <c r="BP229" s="150">
        <f t="shared" si="112"/>
        <v>8.1562500000000038E-5</v>
      </c>
      <c r="BQ229" s="150">
        <f t="shared" si="113"/>
        <v>8.0497685185185186E-5</v>
      </c>
      <c r="BR229" s="150">
        <f t="shared" si="114"/>
        <v>8.2280092592592561E-5</v>
      </c>
      <c r="BS229" s="150">
        <f t="shared" si="115"/>
        <v>8.0208333333333173E-5</v>
      </c>
      <c r="BT229" s="150">
        <f t="shared" si="116"/>
        <v>8.3171296296296248E-5</v>
      </c>
      <c r="BU229" s="150">
        <f t="shared" si="117"/>
        <v>8.1064814814815062E-5</v>
      </c>
      <c r="BV229" s="150">
        <f t="shared" si="118"/>
        <v>8.214120370370363E-5</v>
      </c>
      <c r="BW229" s="150">
        <f t="shared" si="119"/>
        <v>8.3113425925926149E-5</v>
      </c>
      <c r="BX229" s="150">
        <f t="shared" si="120"/>
        <v>8.5092592592592338E-5</v>
      </c>
      <c r="BY229" s="150">
        <f t="shared" si="121"/>
        <v>8.5428240740740517E-5</v>
      </c>
      <c r="BZ229" s="150">
        <f t="shared" si="122"/>
        <v>8.3831018518518673E-5</v>
      </c>
      <c r="CA229" s="150">
        <f t="shared" si="123"/>
        <v>8.4791666666667043E-5</v>
      </c>
      <c r="CB229" s="150">
        <f t="shared" si="124"/>
        <v>8.6469907407407069E-5</v>
      </c>
    </row>
    <row r="230" spans="1:80">
      <c r="A230" s="1" t="s">
        <v>222</v>
      </c>
      <c r="B230" s="1">
        <v>2019</v>
      </c>
      <c r="C230" s="2">
        <v>43813</v>
      </c>
      <c r="D230" s="1" t="s">
        <v>66</v>
      </c>
      <c r="E230" s="40" t="s">
        <v>64</v>
      </c>
      <c r="F230" s="46" t="s">
        <v>541</v>
      </c>
      <c r="G230" t="s">
        <v>1648</v>
      </c>
      <c r="H230" t="s">
        <v>1670</v>
      </c>
      <c r="I230" t="s">
        <v>807</v>
      </c>
      <c r="J230" t="s">
        <v>1630</v>
      </c>
      <c r="O230" s="40">
        <v>1</v>
      </c>
      <c r="P230" t="s">
        <v>102</v>
      </c>
      <c r="Q230" s="150">
        <v>1.509375E-4</v>
      </c>
      <c r="R230" s="150">
        <v>2.3915509259259257E-4</v>
      </c>
      <c r="S230" s="150">
        <v>3.2087962962962967E-4</v>
      </c>
      <c r="T230" s="150">
        <v>3.9947916666666669E-4</v>
      </c>
      <c r="U230" s="150">
        <v>4.7940972222222222E-4</v>
      </c>
      <c r="V230" s="150">
        <v>5.5857638888888895E-4</v>
      </c>
      <c r="W230" s="150">
        <v>6.3793981481481481E-4</v>
      </c>
      <c r="X230" s="150">
        <v>7.1743055555555546E-4</v>
      </c>
      <c r="Y230" s="150">
        <v>7.9851851851851839E-4</v>
      </c>
      <c r="Z230" s="150">
        <v>8.7888888888888901E-4</v>
      </c>
      <c r="AA230" s="150">
        <v>9.5887731481481486E-4</v>
      </c>
      <c r="AB230" s="150">
        <v>1.0386342592592593E-3</v>
      </c>
      <c r="AC230" s="150">
        <v>1.1195949074074075E-3</v>
      </c>
      <c r="AD230" s="150">
        <v>1.1993055555555555E-3</v>
      </c>
      <c r="AE230" s="150">
        <v>1.278900462962963E-3</v>
      </c>
      <c r="AF230" s="150">
        <v>1.3582060185185188E-3</v>
      </c>
      <c r="AG230" s="150">
        <v>1.4387152777777781E-3</v>
      </c>
      <c r="AH230" s="150">
        <v>1.5179282407407407E-3</v>
      </c>
      <c r="AI230" s="150">
        <v>1.5979166666666668E-3</v>
      </c>
      <c r="AJ230" s="150">
        <v>1.6795138888888886E-3</v>
      </c>
      <c r="AK230" s="150">
        <v>1.759548611111111E-3</v>
      </c>
      <c r="AL230" s="150">
        <v>1.840300925925926E-3</v>
      </c>
      <c r="AM230" s="150">
        <v>1.9216550925925929E-3</v>
      </c>
      <c r="AN230" s="150">
        <v>2.0042939814814815E-3</v>
      </c>
      <c r="AO230" s="150">
        <v>2.0864120370370372E-3</v>
      </c>
      <c r="AP230" s="150">
        <v>2.1686226851851853E-3</v>
      </c>
      <c r="AQ230" s="150">
        <v>2.2517824074074076E-3</v>
      </c>
      <c r="AR230" s="150">
        <v>2.3325347222222224E-3</v>
      </c>
      <c r="AS230" s="150">
        <v>2.413101851851852E-3</v>
      </c>
      <c r="AT230" s="150">
        <v>2.4945370370370369E-3</v>
      </c>
      <c r="AU230" s="150">
        <v>2.5767824074074074E-3</v>
      </c>
      <c r="AV230" s="150">
        <v>2.6594444444444447E-3</v>
      </c>
      <c r="AW230" s="153">
        <f t="shared" si="94"/>
        <v>62.669730520158751</v>
      </c>
      <c r="AX230" s="150">
        <f t="shared" si="95"/>
        <v>8.8217592592592563E-5</v>
      </c>
      <c r="AY230" s="150">
        <f t="shared" si="95"/>
        <v>8.1724537037037106E-5</v>
      </c>
      <c r="AZ230" s="150">
        <f t="shared" si="96"/>
        <v>7.8599537037037017E-5</v>
      </c>
      <c r="BA230" s="150">
        <f t="shared" si="97"/>
        <v>7.9930555555555527E-5</v>
      </c>
      <c r="BB230" s="150">
        <f t="shared" si="98"/>
        <v>7.916666666666673E-5</v>
      </c>
      <c r="BC230" s="150">
        <f t="shared" si="99"/>
        <v>7.9363425925925869E-5</v>
      </c>
      <c r="BD230" s="150">
        <f t="shared" si="100"/>
        <v>7.949074074074065E-5</v>
      </c>
      <c r="BE230" s="150">
        <f t="shared" si="101"/>
        <v>8.1087962962962928E-5</v>
      </c>
      <c r="BF230" s="150">
        <f t="shared" si="102"/>
        <v>8.0370370370370621E-5</v>
      </c>
      <c r="BG230" s="150">
        <f t="shared" si="103"/>
        <v>7.9988425925925843E-5</v>
      </c>
      <c r="BH230" s="150">
        <f t="shared" si="104"/>
        <v>7.9756944444444471E-5</v>
      </c>
      <c r="BI230" s="150">
        <f t="shared" si="105"/>
        <v>8.0960648148148146E-5</v>
      </c>
      <c r="BJ230" s="150">
        <f t="shared" si="106"/>
        <v>7.971064814814798E-5</v>
      </c>
      <c r="BK230" s="150">
        <f t="shared" si="107"/>
        <v>7.9594907407407565E-5</v>
      </c>
      <c r="BL230" s="150">
        <f t="shared" si="108"/>
        <v>7.930555555555577E-5</v>
      </c>
      <c r="BM230" s="150">
        <f t="shared" si="109"/>
        <v>8.0509259259259336E-5</v>
      </c>
      <c r="BN230" s="150">
        <f t="shared" si="110"/>
        <v>7.921296296296257E-5</v>
      </c>
      <c r="BO230" s="150">
        <f t="shared" si="111"/>
        <v>7.998842592592606E-5</v>
      </c>
      <c r="BP230" s="150">
        <f t="shared" si="112"/>
        <v>8.1597222222221837E-5</v>
      </c>
      <c r="BQ230" s="150">
        <f t="shared" si="113"/>
        <v>8.0034722222222443E-5</v>
      </c>
      <c r="BR230" s="150">
        <f t="shared" si="114"/>
        <v>8.0752314814814966E-5</v>
      </c>
      <c r="BS230" s="150">
        <f t="shared" si="115"/>
        <v>8.1354166666666857E-5</v>
      </c>
      <c r="BT230" s="150">
        <f t="shared" si="116"/>
        <v>8.2638888888888606E-5</v>
      </c>
      <c r="BU230" s="150">
        <f t="shared" si="117"/>
        <v>8.2118055555555763E-5</v>
      </c>
      <c r="BV230" s="150">
        <f t="shared" si="118"/>
        <v>8.2210648148148095E-5</v>
      </c>
      <c r="BW230" s="150">
        <f t="shared" si="119"/>
        <v>8.3159722222222315E-5</v>
      </c>
      <c r="BX230" s="150">
        <f t="shared" si="120"/>
        <v>8.0752314814814749E-5</v>
      </c>
      <c r="BY230" s="150">
        <f t="shared" si="121"/>
        <v>8.0567129629629652E-5</v>
      </c>
      <c r="BZ230" s="150">
        <f t="shared" si="122"/>
        <v>8.1435185185184823E-5</v>
      </c>
      <c r="CA230" s="150">
        <f t="shared" si="123"/>
        <v>8.2245370370370545E-5</v>
      </c>
      <c r="CB230" s="150">
        <f t="shared" si="124"/>
        <v>8.2662037037037339E-5</v>
      </c>
    </row>
    <row r="231" spans="1:80">
      <c r="A231" s="1" t="s">
        <v>222</v>
      </c>
      <c r="B231" s="1">
        <v>2019</v>
      </c>
      <c r="C231" s="2">
        <v>43813</v>
      </c>
      <c r="D231" s="1" t="s">
        <v>66</v>
      </c>
      <c r="E231" s="40" t="s">
        <v>64</v>
      </c>
      <c r="F231" s="46" t="s">
        <v>541</v>
      </c>
      <c r="G231" t="s">
        <v>599</v>
      </c>
      <c r="H231" t="s">
        <v>749</v>
      </c>
      <c r="I231" t="s">
        <v>505</v>
      </c>
      <c r="J231" t="s">
        <v>474</v>
      </c>
      <c r="O231" s="40">
        <v>2</v>
      </c>
      <c r="P231" t="s">
        <v>35</v>
      </c>
      <c r="Q231" s="150">
        <v>1.5111111111111111E-4</v>
      </c>
      <c r="R231" s="150">
        <v>2.3881944444444441E-4</v>
      </c>
      <c r="S231" s="150">
        <v>3.2077546296296297E-4</v>
      </c>
      <c r="T231" s="150">
        <v>4.007986111111111E-4</v>
      </c>
      <c r="U231" s="150">
        <v>4.8186342592592595E-4</v>
      </c>
      <c r="V231" s="150">
        <v>5.62037037037037E-4</v>
      </c>
      <c r="W231" s="150">
        <v>6.4181712962962966E-4</v>
      </c>
      <c r="X231" s="150">
        <v>7.2164351851851849E-4</v>
      </c>
      <c r="Y231" s="150">
        <v>8.021990740740741E-4</v>
      </c>
      <c r="Z231" s="150">
        <v>8.8122685185185179E-4</v>
      </c>
      <c r="AA231" s="150">
        <v>9.5993055555555545E-4</v>
      </c>
      <c r="AB231" s="150">
        <v>1.0390509259259259E-3</v>
      </c>
      <c r="AC231" s="150">
        <v>1.1198032407407407E-3</v>
      </c>
      <c r="AD231" s="150">
        <v>1.2000347222222223E-3</v>
      </c>
      <c r="AE231" s="150">
        <v>1.2803819444444444E-3</v>
      </c>
      <c r="AF231" s="150">
        <v>1.3608333333333335E-3</v>
      </c>
      <c r="AG231" s="150">
        <v>1.442986111111111E-3</v>
      </c>
      <c r="AH231" s="150">
        <v>1.5244444444444444E-3</v>
      </c>
      <c r="AI231" s="150">
        <v>1.6076388888888887E-3</v>
      </c>
      <c r="AJ231" s="150">
        <v>1.6889699074074073E-3</v>
      </c>
      <c r="AK231" s="150">
        <v>1.7690740740740742E-3</v>
      </c>
      <c r="AL231" s="150">
        <v>1.8484027777777776E-3</v>
      </c>
      <c r="AM231" s="150">
        <v>1.9278472222222223E-3</v>
      </c>
      <c r="AN231" s="150">
        <v>2.0081597222222224E-3</v>
      </c>
      <c r="AO231" s="150">
        <v>2.0922569444444443E-3</v>
      </c>
      <c r="AP231" s="150">
        <v>2.1773842592592591E-3</v>
      </c>
      <c r="AQ231" s="150">
        <v>2.2609837962962961E-3</v>
      </c>
      <c r="AR231" s="150">
        <v>2.3447916666666665E-3</v>
      </c>
      <c r="AS231" s="150">
        <v>2.4306018518518518E-3</v>
      </c>
      <c r="AT231" s="150">
        <v>2.5187615740740739E-3</v>
      </c>
      <c r="AU231" s="150">
        <v>2.6099421296296292E-3</v>
      </c>
      <c r="AV231" s="150">
        <v>2.7037152777777775E-3</v>
      </c>
      <c r="AW231" s="153">
        <f t="shared" si="94"/>
        <v>61.643571731285405</v>
      </c>
      <c r="AX231" s="150">
        <f t="shared" si="95"/>
        <v>8.7708333333333301E-5</v>
      </c>
      <c r="AY231" s="150">
        <f t="shared" si="95"/>
        <v>8.1956018518518559E-5</v>
      </c>
      <c r="AZ231" s="150">
        <f t="shared" si="96"/>
        <v>8.002314814814813E-5</v>
      </c>
      <c r="BA231" s="150">
        <f t="shared" si="97"/>
        <v>8.1064814814814845E-5</v>
      </c>
      <c r="BB231" s="150">
        <f t="shared" si="98"/>
        <v>8.0173611111111049E-5</v>
      </c>
      <c r="BC231" s="150">
        <f t="shared" si="99"/>
        <v>7.9780092592592663E-5</v>
      </c>
      <c r="BD231" s="150">
        <f t="shared" si="100"/>
        <v>7.9826388888888829E-5</v>
      </c>
      <c r="BE231" s="150">
        <f t="shared" si="101"/>
        <v>8.055555555555561E-5</v>
      </c>
      <c r="BF231" s="150">
        <f t="shared" si="102"/>
        <v>7.902777777777769E-5</v>
      </c>
      <c r="BG231" s="150">
        <f t="shared" si="103"/>
        <v>7.8703703703703661E-5</v>
      </c>
      <c r="BH231" s="150">
        <f t="shared" si="104"/>
        <v>7.9120370370370455E-5</v>
      </c>
      <c r="BI231" s="150">
        <f t="shared" si="105"/>
        <v>8.0752314814814749E-5</v>
      </c>
      <c r="BJ231" s="150">
        <f t="shared" si="106"/>
        <v>8.023148148148169E-5</v>
      </c>
      <c r="BK231" s="150">
        <f t="shared" si="107"/>
        <v>8.0347222222222105E-5</v>
      </c>
      <c r="BL231" s="150">
        <f t="shared" si="108"/>
        <v>8.045138888888902E-5</v>
      </c>
      <c r="BM231" s="150">
        <f t="shared" si="109"/>
        <v>8.2152777777777563E-5</v>
      </c>
      <c r="BN231" s="150">
        <f t="shared" si="110"/>
        <v>8.1458333333333339E-5</v>
      </c>
      <c r="BO231" s="150">
        <f t="shared" si="111"/>
        <v>8.3194444444444331E-5</v>
      </c>
      <c r="BP231" s="150">
        <f t="shared" si="112"/>
        <v>8.1331018518518558E-5</v>
      </c>
      <c r="BQ231" s="150">
        <f t="shared" si="113"/>
        <v>8.0104166666666908E-5</v>
      </c>
      <c r="BR231" s="150">
        <f t="shared" si="114"/>
        <v>7.9328703703703419E-5</v>
      </c>
      <c r="BS231" s="150">
        <f t="shared" si="115"/>
        <v>7.9444444444444701E-5</v>
      </c>
      <c r="BT231" s="150">
        <f t="shared" si="116"/>
        <v>8.0312500000000089E-5</v>
      </c>
      <c r="BU231" s="150">
        <f t="shared" si="117"/>
        <v>8.4097222222221952E-5</v>
      </c>
      <c r="BV231" s="150">
        <f t="shared" si="118"/>
        <v>8.5127314814814788E-5</v>
      </c>
      <c r="BW231" s="150">
        <f t="shared" si="119"/>
        <v>8.3599537037036976E-5</v>
      </c>
      <c r="BX231" s="150">
        <f t="shared" si="120"/>
        <v>8.3807870370370373E-5</v>
      </c>
      <c r="BY231" s="150">
        <f t="shared" si="121"/>
        <v>8.5810185185185295E-5</v>
      </c>
      <c r="BZ231" s="150">
        <f t="shared" si="122"/>
        <v>8.8159722222222112E-5</v>
      </c>
      <c r="CA231" s="150">
        <f t="shared" si="123"/>
        <v>9.1180555555555286E-5</v>
      </c>
      <c r="CB231" s="150">
        <f t="shared" si="124"/>
        <v>9.3773148148148383E-5</v>
      </c>
    </row>
    <row r="232" spans="1:80">
      <c r="A232" s="1" t="s">
        <v>222</v>
      </c>
      <c r="B232" s="1">
        <v>2019</v>
      </c>
      <c r="C232" s="2">
        <v>43813</v>
      </c>
      <c r="D232" s="1" t="s">
        <v>66</v>
      </c>
      <c r="E232" s="40" t="s">
        <v>64</v>
      </c>
      <c r="F232" s="46" t="s">
        <v>542</v>
      </c>
      <c r="G232" t="s">
        <v>851</v>
      </c>
      <c r="H232" t="s">
        <v>508</v>
      </c>
      <c r="I232" t="s">
        <v>1636</v>
      </c>
      <c r="J232" t="s">
        <v>1665</v>
      </c>
      <c r="O232" s="40">
        <v>3</v>
      </c>
      <c r="P232" t="s">
        <v>85</v>
      </c>
      <c r="Q232" s="150">
        <v>1.5254629629629627E-4</v>
      </c>
      <c r="R232" s="150">
        <v>2.4194444444444445E-4</v>
      </c>
      <c r="S232" s="150">
        <v>3.2552083333333332E-4</v>
      </c>
      <c r="T232" s="150">
        <v>4.0684027777777783E-4</v>
      </c>
      <c r="U232" s="150">
        <v>4.8913194444444449E-4</v>
      </c>
      <c r="V232" s="150">
        <v>5.6954861111111117E-4</v>
      </c>
      <c r="W232" s="150">
        <v>6.5109953703703695E-4</v>
      </c>
      <c r="X232" s="150">
        <v>7.3163194444444447E-4</v>
      </c>
      <c r="Y232" s="150">
        <v>8.1206018518518519E-4</v>
      </c>
      <c r="Z232" s="150">
        <v>8.9353009259259257E-4</v>
      </c>
      <c r="AA232" s="150">
        <v>9.7310185185185184E-4</v>
      </c>
      <c r="AB232" s="150">
        <v>1.0526851851851851E-3</v>
      </c>
      <c r="AC232" s="150">
        <v>1.1324189814814814E-3</v>
      </c>
      <c r="AD232" s="150">
        <v>1.2129745370370369E-3</v>
      </c>
      <c r="AE232" s="150">
        <v>1.2941550925925924E-3</v>
      </c>
      <c r="AF232" s="150">
        <v>1.3748379629629629E-3</v>
      </c>
      <c r="AG232" s="150">
        <v>1.4557291666666666E-3</v>
      </c>
      <c r="AH232" s="150">
        <v>1.5383101851851851E-3</v>
      </c>
      <c r="AI232" s="150">
        <v>1.6185185185185185E-3</v>
      </c>
      <c r="AJ232" s="150">
        <v>1.6999189814814817E-3</v>
      </c>
      <c r="AK232" s="150">
        <v>1.7804398148148148E-3</v>
      </c>
      <c r="AL232" s="150">
        <v>1.8614930555555557E-3</v>
      </c>
      <c r="AM232" s="150">
        <v>1.9438888888888889E-3</v>
      </c>
      <c r="AN232" s="150">
        <v>2.0246875E-3</v>
      </c>
      <c r="AO232" s="150">
        <v>2.1046874999999998E-3</v>
      </c>
      <c r="AP232" s="150">
        <v>2.1844097222222221E-3</v>
      </c>
      <c r="AQ232" s="150">
        <v>2.2641898148148148E-3</v>
      </c>
      <c r="AR232" s="150">
        <v>2.3443402777777777E-3</v>
      </c>
      <c r="AS232" s="150">
        <v>2.4257291666666667E-3</v>
      </c>
      <c r="AT232" s="150">
        <v>2.5052314814814815E-3</v>
      </c>
      <c r="AU232" s="150">
        <v>2.5868287037037036E-3</v>
      </c>
      <c r="AV232" s="150">
        <v>2.6677662037037034E-3</v>
      </c>
      <c r="AW232" s="153">
        <f t="shared" si="94"/>
        <v>62.474240222130639</v>
      </c>
      <c r="AX232" s="150">
        <f t="shared" si="95"/>
        <v>8.9398148148148182E-5</v>
      </c>
      <c r="AY232" s="150">
        <f t="shared" si="95"/>
        <v>8.3576388888888866E-5</v>
      </c>
      <c r="AZ232" s="150">
        <f t="shared" si="96"/>
        <v>8.1319444444444516E-5</v>
      </c>
      <c r="BA232" s="150">
        <f t="shared" si="97"/>
        <v>8.2291666666666657E-5</v>
      </c>
      <c r="BB232" s="150">
        <f t="shared" si="98"/>
        <v>8.0416666666666679E-5</v>
      </c>
      <c r="BC232" s="150">
        <f t="shared" si="99"/>
        <v>8.1550925925925779E-5</v>
      </c>
      <c r="BD232" s="150">
        <f t="shared" si="100"/>
        <v>8.0532407407407527E-5</v>
      </c>
      <c r="BE232" s="150">
        <f t="shared" si="101"/>
        <v>8.042824074074072E-5</v>
      </c>
      <c r="BF232" s="150">
        <f t="shared" si="102"/>
        <v>8.1469907407407381E-5</v>
      </c>
      <c r="BG232" s="150">
        <f t="shared" si="103"/>
        <v>7.9571759259259266E-5</v>
      </c>
      <c r="BH232" s="150">
        <f t="shared" si="104"/>
        <v>7.9583333333333307E-5</v>
      </c>
      <c r="BI232" s="150">
        <f t="shared" si="105"/>
        <v>7.973379629629628E-5</v>
      </c>
      <c r="BJ232" s="150">
        <f t="shared" si="106"/>
        <v>8.0555555555555502E-5</v>
      </c>
      <c r="BK232" s="150">
        <f t="shared" si="107"/>
        <v>8.1180555555555476E-5</v>
      </c>
      <c r="BL232" s="150">
        <f t="shared" si="108"/>
        <v>8.06828703703705E-5</v>
      </c>
      <c r="BM232" s="150">
        <f t="shared" si="109"/>
        <v>8.089120370370368E-5</v>
      </c>
      <c r="BN232" s="150">
        <f t="shared" si="110"/>
        <v>8.2581018518518507E-5</v>
      </c>
      <c r="BO232" s="150">
        <f t="shared" si="111"/>
        <v>8.020833333333339E-5</v>
      </c>
      <c r="BP232" s="150">
        <f t="shared" si="112"/>
        <v>8.140046296296324E-5</v>
      </c>
      <c r="BQ232" s="150">
        <f t="shared" si="113"/>
        <v>8.0520833333333052E-5</v>
      </c>
      <c r="BR232" s="150">
        <f t="shared" si="114"/>
        <v>8.1053240740740912E-5</v>
      </c>
      <c r="BS232" s="150">
        <f t="shared" si="115"/>
        <v>8.2395833333333193E-5</v>
      </c>
      <c r="BT232" s="150">
        <f t="shared" si="116"/>
        <v>8.0798611111111132E-5</v>
      </c>
      <c r="BU232" s="150">
        <f t="shared" si="117"/>
        <v>7.9999999999999776E-5</v>
      </c>
      <c r="BV232" s="150">
        <f t="shared" si="118"/>
        <v>7.9722222222222347E-5</v>
      </c>
      <c r="BW232" s="150">
        <f t="shared" si="119"/>
        <v>7.9780092592592663E-5</v>
      </c>
      <c r="BX232" s="150">
        <f t="shared" si="120"/>
        <v>8.0150462962962857E-5</v>
      </c>
      <c r="BY232" s="150">
        <f t="shared" si="121"/>
        <v>8.138888888888909E-5</v>
      </c>
      <c r="BZ232" s="150">
        <f t="shared" si="122"/>
        <v>7.95023148148148E-5</v>
      </c>
      <c r="CA232" s="150">
        <f t="shared" si="123"/>
        <v>8.1597222222222054E-5</v>
      </c>
      <c r="CB232" s="150">
        <f t="shared" si="124"/>
        <v>8.0937499999999846E-5</v>
      </c>
    </row>
    <row r="233" spans="1:80">
      <c r="A233" s="1" t="s">
        <v>222</v>
      </c>
      <c r="B233" s="1">
        <v>2019</v>
      </c>
      <c r="C233" s="2">
        <v>43813</v>
      </c>
      <c r="D233" s="1" t="s">
        <v>66</v>
      </c>
      <c r="E233" s="40" t="s">
        <v>64</v>
      </c>
      <c r="F233" s="46" t="s">
        <v>542</v>
      </c>
      <c r="G233" t="s">
        <v>1311</v>
      </c>
      <c r="H233" t="s">
        <v>598</v>
      </c>
      <c r="I233" t="s">
        <v>513</v>
      </c>
      <c r="J233" t="s">
        <v>732</v>
      </c>
      <c r="O233" s="40">
        <v>4</v>
      </c>
      <c r="P233" t="s">
        <v>29</v>
      </c>
      <c r="Q233" s="150">
        <v>1.5748842592592591E-4</v>
      </c>
      <c r="R233" s="150">
        <v>2.4586805555555554E-4</v>
      </c>
      <c r="S233" s="150">
        <v>3.2692129629629629E-4</v>
      </c>
      <c r="T233" s="150">
        <v>4.0695601851851857E-4</v>
      </c>
      <c r="U233" s="150">
        <v>4.8829861111111112E-4</v>
      </c>
      <c r="V233" s="150">
        <v>5.6881944444444449E-4</v>
      </c>
      <c r="W233" s="150">
        <v>6.5019675925925933E-4</v>
      </c>
      <c r="X233" s="150">
        <v>7.3120370370370364E-4</v>
      </c>
      <c r="Y233" s="150">
        <v>8.1247685185185188E-4</v>
      </c>
      <c r="Z233" s="150">
        <v>8.9325231481481493E-4</v>
      </c>
      <c r="AA233" s="150">
        <v>9.7435185185185179E-4</v>
      </c>
      <c r="AB233" s="150">
        <v>1.055451388888889E-3</v>
      </c>
      <c r="AC233" s="150">
        <v>1.1371527777777777E-3</v>
      </c>
      <c r="AD233" s="150">
        <v>1.2214930555555555E-3</v>
      </c>
      <c r="AE233" s="150">
        <v>1.3042824074074074E-3</v>
      </c>
      <c r="AF233" s="150">
        <v>1.3873379629629628E-3</v>
      </c>
      <c r="AG233" s="150">
        <v>1.4708564814814816E-3</v>
      </c>
      <c r="AH233" s="150">
        <v>1.5542013888888888E-3</v>
      </c>
      <c r="AI233" s="150">
        <v>1.6382638888888888E-3</v>
      </c>
      <c r="AJ233" s="150">
        <v>1.7227199074074074E-3</v>
      </c>
      <c r="AK233" s="150">
        <v>1.8089467592592593E-3</v>
      </c>
      <c r="AL233" s="150">
        <v>1.8918055555555554E-3</v>
      </c>
      <c r="AM233" s="150">
        <v>1.9739930555555557E-3</v>
      </c>
      <c r="AN233" s="150">
        <v>2.0559027777777776E-3</v>
      </c>
      <c r="AO233" s="150">
        <v>2.1378703703703703E-3</v>
      </c>
      <c r="AP233" s="150">
        <v>2.2202546296296297E-3</v>
      </c>
      <c r="AQ233" s="150">
        <v>2.3029976851851853E-3</v>
      </c>
      <c r="AR233" s="150">
        <v>2.385648148148148E-3</v>
      </c>
      <c r="AS233" s="150">
        <v>2.4701967592592592E-3</v>
      </c>
      <c r="AT233" s="150">
        <v>2.5516203703703703E-3</v>
      </c>
      <c r="AU233" s="150">
        <v>2.6322453703703703E-3</v>
      </c>
      <c r="AV233" s="150">
        <v>2.7140856481481482E-3</v>
      </c>
      <c r="AW233" s="153">
        <f t="shared" si="94"/>
        <v>61.408035070811138</v>
      </c>
      <c r="AX233" s="150">
        <f t="shared" si="95"/>
        <v>8.8379629629629632E-5</v>
      </c>
      <c r="AY233" s="150">
        <f t="shared" si="95"/>
        <v>8.1053240740740749E-5</v>
      </c>
      <c r="AZ233" s="150">
        <f t="shared" si="96"/>
        <v>8.003472222222228E-5</v>
      </c>
      <c r="BA233" s="150">
        <f t="shared" si="97"/>
        <v>8.1342592592592545E-5</v>
      </c>
      <c r="BB233" s="150">
        <f t="shared" si="98"/>
        <v>8.0520833333333377E-5</v>
      </c>
      <c r="BC233" s="150">
        <f t="shared" si="99"/>
        <v>8.1377314814814832E-5</v>
      </c>
      <c r="BD233" s="150">
        <f t="shared" si="100"/>
        <v>8.1006944444444312E-5</v>
      </c>
      <c r="BE233" s="150">
        <f t="shared" si="101"/>
        <v>8.1273148148148242E-5</v>
      </c>
      <c r="BF233" s="150">
        <f t="shared" si="102"/>
        <v>8.0775462962963049E-5</v>
      </c>
      <c r="BG233" s="150">
        <f t="shared" si="103"/>
        <v>8.1099537037036861E-5</v>
      </c>
      <c r="BH233" s="150">
        <f t="shared" si="104"/>
        <v>8.1099537037037186E-5</v>
      </c>
      <c r="BI233" s="150">
        <f t="shared" si="105"/>
        <v>8.1701388888888752E-5</v>
      </c>
      <c r="BJ233" s="150">
        <f t="shared" si="106"/>
        <v>8.4340277777777799E-5</v>
      </c>
      <c r="BK233" s="150">
        <f t="shared" si="107"/>
        <v>8.2789351851851904E-5</v>
      </c>
      <c r="BL233" s="150">
        <f t="shared" si="108"/>
        <v>8.30555555555554E-5</v>
      </c>
      <c r="BM233" s="150">
        <f t="shared" si="109"/>
        <v>8.3518518518518794E-5</v>
      </c>
      <c r="BN233" s="150">
        <f t="shared" si="110"/>
        <v>8.3344907407407196E-5</v>
      </c>
      <c r="BO233" s="150">
        <f t="shared" si="111"/>
        <v>8.4062499999999936E-5</v>
      </c>
      <c r="BP233" s="150">
        <f t="shared" si="112"/>
        <v>8.4456018518518647E-5</v>
      </c>
      <c r="BQ233" s="150">
        <f t="shared" si="113"/>
        <v>8.6226851851851872E-5</v>
      </c>
      <c r="BR233" s="150">
        <f t="shared" si="114"/>
        <v>8.2858796296296153E-5</v>
      </c>
      <c r="BS233" s="150">
        <f t="shared" si="115"/>
        <v>8.2187500000000229E-5</v>
      </c>
      <c r="BT233" s="150">
        <f t="shared" si="116"/>
        <v>8.1909722222221933E-5</v>
      </c>
      <c r="BU233" s="150">
        <f t="shared" si="117"/>
        <v>8.1967592592592682E-5</v>
      </c>
      <c r="BV233" s="150">
        <f t="shared" si="118"/>
        <v>8.2384259259259476E-5</v>
      </c>
      <c r="BW233" s="150">
        <f t="shared" si="119"/>
        <v>8.2743055555555521E-5</v>
      </c>
      <c r="BX233" s="150">
        <f t="shared" si="120"/>
        <v>8.2650462962962756E-5</v>
      </c>
      <c r="BY233" s="150">
        <f t="shared" si="121"/>
        <v>8.4548611111111196E-5</v>
      </c>
      <c r="BZ233" s="150">
        <f t="shared" si="122"/>
        <v>8.1423611111111106E-5</v>
      </c>
      <c r="CA233" s="150">
        <f t="shared" si="123"/>
        <v>8.0624999999999968E-5</v>
      </c>
      <c r="CB233" s="150">
        <f t="shared" si="124"/>
        <v>8.1840277777777901E-5</v>
      </c>
    </row>
    <row r="234" spans="1:80">
      <c r="A234" s="4" t="s">
        <v>225</v>
      </c>
      <c r="B234" s="4">
        <v>2019</v>
      </c>
      <c r="C234" s="5">
        <v>43805</v>
      </c>
      <c r="D234" s="4" t="s">
        <v>66</v>
      </c>
      <c r="E234" s="40" t="s">
        <v>21</v>
      </c>
      <c r="F234" s="40" t="s">
        <v>21</v>
      </c>
      <c r="G234" t="s">
        <v>1648</v>
      </c>
      <c r="H234" t="s">
        <v>1670</v>
      </c>
      <c r="I234" t="s">
        <v>807</v>
      </c>
      <c r="J234" t="s">
        <v>1630</v>
      </c>
      <c r="O234" s="40">
        <v>1</v>
      </c>
      <c r="P234" t="s">
        <v>102</v>
      </c>
      <c r="Q234" s="150">
        <v>1.5243055555555555E-4</v>
      </c>
      <c r="R234" s="150">
        <v>2.3957175925925928E-4</v>
      </c>
      <c r="S234" s="150">
        <v>3.2079861111111106E-4</v>
      </c>
      <c r="T234" s="150">
        <v>4.0328703703703701E-4</v>
      </c>
      <c r="U234" s="150">
        <v>4.8493055555555556E-4</v>
      </c>
      <c r="V234" s="150">
        <v>5.6848379629629632E-4</v>
      </c>
      <c r="W234" s="150">
        <v>6.4999999999999997E-4</v>
      </c>
      <c r="X234" s="150">
        <v>7.3225694444444456E-4</v>
      </c>
      <c r="Y234" s="150">
        <v>8.1491898148148157E-4</v>
      </c>
      <c r="Z234" s="150">
        <v>8.962731481481481E-4</v>
      </c>
      <c r="AA234" s="150">
        <v>9.7815972222222206E-4</v>
      </c>
      <c r="AB234" s="150">
        <v>1.0621412037037038E-3</v>
      </c>
      <c r="AC234" s="150">
        <v>1.1453703703703704E-3</v>
      </c>
      <c r="AD234" s="150">
        <v>1.2303703703703704E-3</v>
      </c>
      <c r="AE234" s="150">
        <v>1.3148958333333335E-3</v>
      </c>
      <c r="AF234" s="150">
        <v>1.3996180555555556E-3</v>
      </c>
      <c r="AG234" s="150">
        <v>1.4862268518518516E-3</v>
      </c>
      <c r="AH234" s="150">
        <v>1.571400462962963E-3</v>
      </c>
      <c r="AI234" s="150">
        <v>1.6562499999999997E-3</v>
      </c>
      <c r="AJ234" s="150">
        <v>1.7445254629629627E-3</v>
      </c>
      <c r="AK234" s="150">
        <v>1.830138888888889E-3</v>
      </c>
      <c r="AL234" s="150">
        <v>1.9199652777777776E-3</v>
      </c>
      <c r="AM234" s="150">
        <v>2.0118750000000002E-3</v>
      </c>
      <c r="AN234" s="150">
        <v>2.1073032407407408E-3</v>
      </c>
      <c r="AO234" s="150">
        <v>2.2072453703703703E-3</v>
      </c>
      <c r="AP234" s="150">
        <v>2.3078356481481483E-3</v>
      </c>
      <c r="AQ234" s="150">
        <v>2.4076736111111109E-3</v>
      </c>
      <c r="AR234" s="150">
        <v>2.5048842592592592E-3</v>
      </c>
      <c r="AS234" s="150">
        <v>2.603125E-3</v>
      </c>
      <c r="AT234" s="150">
        <v>2.7002777777777776E-3</v>
      </c>
      <c r="AU234" s="150">
        <v>2.797638888888889E-3</v>
      </c>
      <c r="AV234" s="150">
        <v>2.8962268518518517E-3</v>
      </c>
      <c r="AW234" s="153">
        <f t="shared" si="94"/>
        <v>57.546136815940287</v>
      </c>
      <c r="AX234" s="150">
        <f t="shared" si="95"/>
        <v>8.7141203703703724E-5</v>
      </c>
      <c r="AY234" s="150">
        <f t="shared" si="95"/>
        <v>8.1226851851851778E-5</v>
      </c>
      <c r="AZ234" s="150">
        <f t="shared" si="96"/>
        <v>8.2488425925925958E-5</v>
      </c>
      <c r="BA234" s="150">
        <f t="shared" si="97"/>
        <v>8.1643518518518545E-5</v>
      </c>
      <c r="BB234" s="150">
        <f t="shared" si="98"/>
        <v>8.3553240740740756E-5</v>
      </c>
      <c r="BC234" s="150">
        <f t="shared" si="99"/>
        <v>8.1516203703703655E-5</v>
      </c>
      <c r="BD234" s="150">
        <f t="shared" si="100"/>
        <v>8.2256944444444586E-5</v>
      </c>
      <c r="BE234" s="150">
        <f t="shared" si="101"/>
        <v>8.2662037037037014E-5</v>
      </c>
      <c r="BF234" s="150">
        <f t="shared" si="102"/>
        <v>8.1354166666666532E-5</v>
      </c>
      <c r="BG234" s="150">
        <f t="shared" si="103"/>
        <v>8.1886574074073958E-5</v>
      </c>
      <c r="BH234" s="150">
        <f t="shared" si="104"/>
        <v>8.3981481481481754E-5</v>
      </c>
      <c r="BI234" s="150">
        <f t="shared" si="105"/>
        <v>8.3229166666666564E-5</v>
      </c>
      <c r="BJ234" s="150">
        <f t="shared" si="106"/>
        <v>8.5000000000000006E-5</v>
      </c>
      <c r="BK234" s="150">
        <f t="shared" si="107"/>
        <v>8.4525462962963113E-5</v>
      </c>
      <c r="BL234" s="150">
        <f t="shared" si="108"/>
        <v>8.4722222222222143E-5</v>
      </c>
      <c r="BM234" s="150">
        <f t="shared" si="109"/>
        <v>8.6608796296296E-5</v>
      </c>
      <c r="BN234" s="150">
        <f t="shared" si="110"/>
        <v>8.5173611111111387E-5</v>
      </c>
      <c r="BO234" s="150">
        <f t="shared" si="111"/>
        <v>8.4849537037036708E-5</v>
      </c>
      <c r="BP234" s="150">
        <f t="shared" si="112"/>
        <v>8.827546296296296E-5</v>
      </c>
      <c r="BQ234" s="150">
        <f t="shared" si="113"/>
        <v>8.5613425925926264E-5</v>
      </c>
      <c r="BR234" s="150">
        <f t="shared" si="114"/>
        <v>8.9826388888888638E-5</v>
      </c>
      <c r="BS234" s="150">
        <f t="shared" si="115"/>
        <v>9.1909722222222609E-5</v>
      </c>
      <c r="BT234" s="150">
        <f t="shared" si="116"/>
        <v>9.5428240740740543E-5</v>
      </c>
      <c r="BU234" s="150">
        <f t="shared" si="117"/>
        <v>9.9942129629629513E-5</v>
      </c>
      <c r="BV234" s="150">
        <f t="shared" si="118"/>
        <v>1.00590277777778E-4</v>
      </c>
      <c r="BW234" s="150">
        <f t="shared" si="119"/>
        <v>9.9837962962962597E-5</v>
      </c>
      <c r="BX234" s="150">
        <f t="shared" si="120"/>
        <v>9.7210648148148351E-5</v>
      </c>
      <c r="BY234" s="150">
        <f t="shared" si="121"/>
        <v>9.8240740740740753E-5</v>
      </c>
      <c r="BZ234" s="150">
        <f t="shared" si="122"/>
        <v>9.7152777777777602E-5</v>
      </c>
      <c r="CA234" s="150">
        <f t="shared" si="123"/>
        <v>9.7361111111111433E-5</v>
      </c>
      <c r="CB234" s="150">
        <f t="shared" si="124"/>
        <v>9.8587962962962648E-5</v>
      </c>
    </row>
    <row r="235" spans="1:80">
      <c r="A235" s="4" t="s">
        <v>225</v>
      </c>
      <c r="B235" s="4">
        <v>2019</v>
      </c>
      <c r="C235" s="5">
        <v>43805</v>
      </c>
      <c r="D235" s="4" t="s">
        <v>66</v>
      </c>
      <c r="E235" s="40" t="s">
        <v>21</v>
      </c>
      <c r="F235" s="40" t="s">
        <v>21</v>
      </c>
      <c r="G235" t="s">
        <v>600</v>
      </c>
      <c r="H235" t="s">
        <v>1711</v>
      </c>
      <c r="I235" t="s">
        <v>749</v>
      </c>
      <c r="J235" t="s">
        <v>1628</v>
      </c>
      <c r="O235" s="40">
        <v>2</v>
      </c>
      <c r="P235" t="s">
        <v>35</v>
      </c>
      <c r="Q235" s="150">
        <v>1.5219907407407407E-4</v>
      </c>
      <c r="R235" s="150">
        <v>2.404513888888889E-4</v>
      </c>
      <c r="S235" s="150">
        <v>3.2407407407407406E-4</v>
      </c>
      <c r="T235" s="150">
        <v>4.0690972222222219E-4</v>
      </c>
      <c r="U235" s="150">
        <v>4.9121527777777781E-4</v>
      </c>
      <c r="V235" s="150">
        <v>5.7407407407407407E-4</v>
      </c>
      <c r="W235" s="150">
        <v>6.5701388888888884E-4</v>
      </c>
      <c r="X235" s="150">
        <v>7.3995370370370361E-4</v>
      </c>
      <c r="Y235" s="150">
        <v>8.2395833333333334E-4</v>
      </c>
      <c r="Z235" s="150">
        <v>9.0664351851851843E-4</v>
      </c>
      <c r="AA235" s="150">
        <v>9.8991898148148138E-4</v>
      </c>
      <c r="AB235" s="150">
        <v>1.0742708333333333E-3</v>
      </c>
      <c r="AC235" s="150">
        <v>1.1570601851851852E-3</v>
      </c>
      <c r="AD235" s="150">
        <v>1.2401504629629631E-3</v>
      </c>
      <c r="AE235" s="150">
        <v>1.3233333333333333E-3</v>
      </c>
      <c r="AF235" s="150">
        <v>1.4083564814814811E-3</v>
      </c>
      <c r="AG235" s="150">
        <v>1.4919097222222224E-3</v>
      </c>
      <c r="AH235" s="150">
        <v>1.5759606481481482E-3</v>
      </c>
      <c r="AI235" s="150">
        <v>1.6619560185185183E-3</v>
      </c>
      <c r="AJ235" s="150">
        <v>1.7500694444444447E-3</v>
      </c>
      <c r="AK235" s="150">
        <v>1.8361226851851852E-3</v>
      </c>
      <c r="AL235" s="150">
        <v>1.9219675925925925E-3</v>
      </c>
      <c r="AM235" s="150">
        <v>2.0081365740740741E-3</v>
      </c>
      <c r="AN235" s="150">
        <v>2.0949652777777776E-3</v>
      </c>
      <c r="AO235" s="150">
        <v>2.1835185185185187E-3</v>
      </c>
      <c r="AP235" s="150">
        <v>2.2678935185185185E-3</v>
      </c>
      <c r="AQ235" s="150">
        <v>2.3521527777777781E-3</v>
      </c>
      <c r="AR235" s="150">
        <v>2.4367939814814812E-3</v>
      </c>
      <c r="AS235" s="150">
        <v>2.5228703703703702E-3</v>
      </c>
      <c r="AT235" s="150">
        <v>2.6061226851851853E-3</v>
      </c>
      <c r="AU235" s="150">
        <v>2.6895023148148147E-3</v>
      </c>
      <c r="AV235" s="150">
        <v>2.7754861111111109E-3</v>
      </c>
      <c r="AW235" s="153">
        <f t="shared" si="94"/>
        <v>60.04954087121876</v>
      </c>
      <c r="AX235" s="150">
        <f t="shared" si="95"/>
        <v>8.8252314814814823E-5</v>
      </c>
      <c r="AY235" s="150">
        <f t="shared" si="95"/>
        <v>8.3622685185185167E-5</v>
      </c>
      <c r="AZ235" s="150">
        <f t="shared" si="96"/>
        <v>8.2835648148148124E-5</v>
      </c>
      <c r="BA235" s="150">
        <f t="shared" si="97"/>
        <v>8.430555555555562E-5</v>
      </c>
      <c r="BB235" s="150">
        <f t="shared" si="98"/>
        <v>8.2858796296296261E-5</v>
      </c>
      <c r="BC235" s="150">
        <f t="shared" si="99"/>
        <v>8.2939814814814768E-5</v>
      </c>
      <c r="BD235" s="150">
        <f t="shared" si="100"/>
        <v>8.2939814814814768E-5</v>
      </c>
      <c r="BE235" s="150">
        <f t="shared" si="101"/>
        <v>8.4004629629629728E-5</v>
      </c>
      <c r="BF235" s="150">
        <f t="shared" si="102"/>
        <v>8.2685185185185097E-5</v>
      </c>
      <c r="BG235" s="150">
        <f t="shared" si="103"/>
        <v>8.3275462962962947E-5</v>
      </c>
      <c r="BH235" s="150">
        <f t="shared" si="104"/>
        <v>8.4351851851851949E-5</v>
      </c>
      <c r="BI235" s="150">
        <f t="shared" si="105"/>
        <v>8.2789351851851904E-5</v>
      </c>
      <c r="BJ235" s="150">
        <f t="shared" si="106"/>
        <v>8.309027777777785E-5</v>
      </c>
      <c r="BK235" s="150">
        <f t="shared" si="107"/>
        <v>8.3182870370370181E-5</v>
      </c>
      <c r="BL235" s="150">
        <f t="shared" si="108"/>
        <v>8.5023148148147872E-5</v>
      </c>
      <c r="BM235" s="150">
        <f t="shared" si="109"/>
        <v>8.3553240740741243E-5</v>
      </c>
      <c r="BN235" s="150">
        <f t="shared" si="110"/>
        <v>8.4050925925925786E-5</v>
      </c>
      <c r="BO235" s="150">
        <f t="shared" si="111"/>
        <v>8.5995370370370175E-5</v>
      </c>
      <c r="BP235" s="150">
        <f t="shared" si="112"/>
        <v>8.8113425925926379E-5</v>
      </c>
      <c r="BQ235" s="150">
        <f t="shared" si="113"/>
        <v>8.6053240740740491E-5</v>
      </c>
      <c r="BR235" s="150">
        <f t="shared" si="114"/>
        <v>8.5844907407407311E-5</v>
      </c>
      <c r="BS235" s="150">
        <f t="shared" si="115"/>
        <v>8.6168981481481556E-5</v>
      </c>
      <c r="BT235" s="150">
        <f t="shared" si="116"/>
        <v>8.6828703703703547E-5</v>
      </c>
      <c r="BU235" s="150">
        <f t="shared" si="117"/>
        <v>8.855324074074104E-5</v>
      </c>
      <c r="BV235" s="150">
        <f t="shared" si="118"/>
        <v>8.4374999999999815E-5</v>
      </c>
      <c r="BW235" s="150">
        <f t="shared" si="119"/>
        <v>8.4259259259259617E-5</v>
      </c>
      <c r="BX235" s="150">
        <f t="shared" si="120"/>
        <v>8.4641203703703094E-5</v>
      </c>
      <c r="BY235" s="150">
        <f t="shared" si="121"/>
        <v>8.6076388888889008E-5</v>
      </c>
      <c r="BZ235" s="150">
        <f t="shared" si="122"/>
        <v>8.3252314814815081E-5</v>
      </c>
      <c r="CA235" s="150">
        <f t="shared" si="123"/>
        <v>8.3379629629629429E-5</v>
      </c>
      <c r="CB235" s="150">
        <f t="shared" si="124"/>
        <v>8.5983796296296242E-5</v>
      </c>
    </row>
    <row r="236" spans="1:80">
      <c r="A236" s="4" t="s">
        <v>225</v>
      </c>
      <c r="B236" s="4">
        <v>2019</v>
      </c>
      <c r="C236" s="5">
        <v>43805</v>
      </c>
      <c r="D236" s="4" t="s">
        <v>66</v>
      </c>
      <c r="E236" s="40" t="s">
        <v>21</v>
      </c>
      <c r="F236" s="40" t="s">
        <v>21</v>
      </c>
      <c r="G236" t="s">
        <v>851</v>
      </c>
      <c r="H236" t="s">
        <v>508</v>
      </c>
      <c r="I236" t="s">
        <v>1636</v>
      </c>
      <c r="J236" t="s">
        <v>1665</v>
      </c>
      <c r="O236" s="40">
        <v>3</v>
      </c>
      <c r="P236" t="s">
        <v>85</v>
      </c>
      <c r="Q236" s="150">
        <v>1.5392361111111111E-4</v>
      </c>
      <c r="R236" s="150">
        <v>2.3902777777777778E-4</v>
      </c>
      <c r="S236" s="150">
        <v>3.2025462962962964E-4</v>
      </c>
      <c r="T236" s="150">
        <v>4.0019675925925921E-4</v>
      </c>
      <c r="U236" s="150">
        <v>4.8163194444444447E-4</v>
      </c>
      <c r="V236" s="150">
        <v>5.6234953703703709E-4</v>
      </c>
      <c r="W236" s="150">
        <v>6.4370370370370373E-4</v>
      </c>
      <c r="X236" s="150">
        <v>7.2709490740740753E-4</v>
      </c>
      <c r="Y236" s="150">
        <v>8.0988425925925932E-4</v>
      </c>
      <c r="Z236" s="150">
        <v>8.9221064814814816E-4</v>
      </c>
      <c r="AA236" s="150">
        <v>9.7473379629629635E-4</v>
      </c>
      <c r="AB236" s="150">
        <v>1.0586111111111111E-3</v>
      </c>
      <c r="AC236" s="150">
        <v>1.1406134259259258E-3</v>
      </c>
      <c r="AD236" s="150">
        <v>1.2230439814814814E-3</v>
      </c>
      <c r="AE236" s="150">
        <v>1.3055092592592591E-3</v>
      </c>
      <c r="AF236" s="150">
        <v>1.3890277777777779E-3</v>
      </c>
      <c r="AG236" s="150">
        <v>1.4712268518518518E-3</v>
      </c>
      <c r="AH236" s="150">
        <v>1.5530555555555558E-3</v>
      </c>
      <c r="AI236" s="150">
        <v>1.6358449074074073E-3</v>
      </c>
      <c r="AJ236" s="150">
        <v>1.7179282407407406E-3</v>
      </c>
      <c r="AK236" s="150">
        <v>1.8003009259259257E-3</v>
      </c>
      <c r="AL236" s="150">
        <v>1.8832523148148148E-3</v>
      </c>
      <c r="AM236" s="150">
        <v>1.967708333333333E-3</v>
      </c>
      <c r="AN236" s="150">
        <v>2.0505902777777775E-3</v>
      </c>
      <c r="AO236" s="150">
        <v>2.1334837962962965E-3</v>
      </c>
      <c r="AP236" s="150">
        <v>2.2165972222222222E-3</v>
      </c>
      <c r="AQ236" s="150">
        <v>2.3013773148148147E-3</v>
      </c>
      <c r="AR236" s="150">
        <v>2.3838541666666665E-3</v>
      </c>
      <c r="AS236" s="150">
        <v>2.4673379629629628E-3</v>
      </c>
      <c r="AT236" s="150">
        <v>2.5508912037037037E-3</v>
      </c>
      <c r="AU236" s="150">
        <v>2.6362847222222222E-3</v>
      </c>
      <c r="AV236" s="150">
        <v>2.7197916666666668E-3</v>
      </c>
      <c r="AW236" s="153">
        <f t="shared" si="94"/>
        <v>61.279203370356186</v>
      </c>
      <c r="AX236" s="150">
        <f t="shared" si="95"/>
        <v>8.5104166666666678E-5</v>
      </c>
      <c r="AY236" s="150">
        <f t="shared" si="95"/>
        <v>8.1226851851851859E-5</v>
      </c>
      <c r="AZ236" s="150">
        <f t="shared" si="96"/>
        <v>7.9942129629629569E-5</v>
      </c>
      <c r="BA236" s="150">
        <f t="shared" si="97"/>
        <v>8.1435185185185256E-5</v>
      </c>
      <c r="BB236" s="150">
        <f t="shared" si="98"/>
        <v>8.0717592592592625E-5</v>
      </c>
      <c r="BC236" s="150">
        <f t="shared" si="99"/>
        <v>8.1354166666666641E-5</v>
      </c>
      <c r="BD236" s="150">
        <f t="shared" si="100"/>
        <v>8.3391203703703795E-5</v>
      </c>
      <c r="BE236" s="150">
        <f t="shared" si="101"/>
        <v>8.2789351851851795E-5</v>
      </c>
      <c r="BF236" s="150">
        <f t="shared" si="102"/>
        <v>8.2326388888888835E-5</v>
      </c>
      <c r="BG236" s="150">
        <f t="shared" si="103"/>
        <v>8.2523148148148191E-5</v>
      </c>
      <c r="BH236" s="150">
        <f t="shared" si="104"/>
        <v>8.387731481481473E-5</v>
      </c>
      <c r="BI236" s="150">
        <f t="shared" si="105"/>
        <v>8.2002314814814698E-5</v>
      </c>
      <c r="BJ236" s="150">
        <f t="shared" si="106"/>
        <v>8.2430555555555642E-5</v>
      </c>
      <c r="BK236" s="150">
        <f t="shared" si="107"/>
        <v>8.2465277777777658E-5</v>
      </c>
      <c r="BL236" s="150">
        <f t="shared" si="108"/>
        <v>8.3518518518518794E-5</v>
      </c>
      <c r="BM236" s="150">
        <f t="shared" si="109"/>
        <v>8.2199074074073945E-5</v>
      </c>
      <c r="BN236" s="150">
        <f t="shared" si="110"/>
        <v>8.1828703703703968E-5</v>
      </c>
      <c r="BO236" s="150">
        <f t="shared" si="111"/>
        <v>8.278935185185147E-5</v>
      </c>
      <c r="BP236" s="150">
        <f t="shared" si="112"/>
        <v>8.2083333333333314E-5</v>
      </c>
      <c r="BQ236" s="150">
        <f t="shared" si="113"/>
        <v>8.237268518518511E-5</v>
      </c>
      <c r="BR236" s="150">
        <f t="shared" si="114"/>
        <v>8.2951388888889135E-5</v>
      </c>
      <c r="BS236" s="150">
        <f t="shared" si="115"/>
        <v>8.4456018518518213E-5</v>
      </c>
      <c r="BT236" s="150">
        <f t="shared" si="116"/>
        <v>8.2881944444444453E-5</v>
      </c>
      <c r="BU236" s="150">
        <f t="shared" si="117"/>
        <v>8.2893518518519036E-5</v>
      </c>
      <c r="BV236" s="150">
        <f t="shared" si="118"/>
        <v>8.3113425925925716E-5</v>
      </c>
      <c r="BW236" s="150">
        <f t="shared" si="119"/>
        <v>8.4780092592592459E-5</v>
      </c>
      <c r="BX236" s="150">
        <f t="shared" si="120"/>
        <v>8.2476851851851808E-5</v>
      </c>
      <c r="BY236" s="150">
        <f t="shared" si="121"/>
        <v>8.3483796296296344E-5</v>
      </c>
      <c r="BZ236" s="150">
        <f t="shared" si="122"/>
        <v>8.355324074074081E-5</v>
      </c>
      <c r="CA236" s="150">
        <f t="shared" si="123"/>
        <v>8.5393518518518501E-5</v>
      </c>
      <c r="CB236" s="150">
        <f t="shared" si="124"/>
        <v>8.3506944444444644E-5</v>
      </c>
    </row>
    <row r="237" spans="1:80">
      <c r="A237" s="4" t="s">
        <v>225</v>
      </c>
      <c r="B237" s="4">
        <v>2019</v>
      </c>
      <c r="C237" s="5">
        <v>43805</v>
      </c>
      <c r="D237" s="4" t="s">
        <v>66</v>
      </c>
      <c r="E237" s="40" t="s">
        <v>21</v>
      </c>
      <c r="F237" s="40" t="s">
        <v>21</v>
      </c>
      <c r="G237" t="s">
        <v>696</v>
      </c>
      <c r="H237" t="s">
        <v>814</v>
      </c>
      <c r="I237" t="s">
        <v>1626</v>
      </c>
      <c r="J237" t="s">
        <v>1638</v>
      </c>
      <c r="O237" s="40">
        <v>4</v>
      </c>
      <c r="P237" t="s">
        <v>33</v>
      </c>
      <c r="Q237" s="150">
        <v>1.5177083333333332E-4</v>
      </c>
      <c r="R237" s="150">
        <v>2.4239583333333337E-4</v>
      </c>
      <c r="S237" s="150">
        <v>3.2814814814814816E-4</v>
      </c>
      <c r="T237" s="150">
        <v>4.1283564814814807E-4</v>
      </c>
      <c r="U237" s="150">
        <v>4.9929398148148153E-4</v>
      </c>
      <c r="V237" s="150">
        <v>5.8486111111111109E-4</v>
      </c>
      <c r="W237" s="150">
        <v>6.700462962962963E-4</v>
      </c>
      <c r="X237" s="150">
        <v>7.5575231481481468E-4</v>
      </c>
      <c r="Y237" s="150">
        <v>8.396990740740742E-4</v>
      </c>
      <c r="Z237" s="150">
        <v>9.2418981481481475E-4</v>
      </c>
      <c r="AA237" s="150">
        <v>1.0083912037037038E-3</v>
      </c>
      <c r="AB237" s="150">
        <v>1.0933680555555555E-3</v>
      </c>
      <c r="AC237" s="150">
        <v>1.1773495370370371E-3</v>
      </c>
      <c r="AD237" s="150">
        <v>1.2608564814814815E-3</v>
      </c>
      <c r="AE237" s="150">
        <v>1.3442592592592592E-3</v>
      </c>
      <c r="AF237" s="150">
        <v>1.4296180555555555E-3</v>
      </c>
      <c r="AG237" s="150">
        <v>1.5144907407407407E-3</v>
      </c>
      <c r="AH237" s="150">
        <v>1.5995601851851854E-3</v>
      </c>
      <c r="AI237" s="150">
        <v>1.6848263888888887E-3</v>
      </c>
      <c r="AJ237" s="150">
        <v>1.7703587962962966E-3</v>
      </c>
      <c r="AK237" s="150">
        <v>1.8569907407407407E-3</v>
      </c>
      <c r="AL237" s="150">
        <v>1.9416666666666664E-3</v>
      </c>
      <c r="AM237" s="150">
        <v>2.026087962962963E-3</v>
      </c>
      <c r="AN237" s="150">
        <v>2.1130671296296292E-3</v>
      </c>
      <c r="AO237" s="150">
        <v>2.1970949074074072E-3</v>
      </c>
      <c r="AP237" s="150">
        <v>2.2825231481481485E-3</v>
      </c>
      <c r="AQ237" s="150">
        <v>2.3675578703703701E-3</v>
      </c>
      <c r="AR237" s="150">
        <v>2.4541435185185183E-3</v>
      </c>
      <c r="AS237" s="150">
        <v>2.5376736111111112E-3</v>
      </c>
      <c r="AT237" s="150">
        <v>2.6206944444444446E-3</v>
      </c>
      <c r="AU237" s="150">
        <v>2.7028240740740741E-3</v>
      </c>
      <c r="AV237" s="150">
        <v>2.7854861111111114E-3</v>
      </c>
      <c r="AW237" s="153">
        <f t="shared" si="94"/>
        <v>59.833960758894065</v>
      </c>
      <c r="AX237" s="150">
        <f t="shared" si="95"/>
        <v>9.0625000000000048E-5</v>
      </c>
      <c r="AY237" s="150">
        <f t="shared" si="95"/>
        <v>8.5752314814814789E-5</v>
      </c>
      <c r="AZ237" s="150">
        <f t="shared" si="96"/>
        <v>8.468749999999991E-5</v>
      </c>
      <c r="BA237" s="150">
        <f t="shared" si="97"/>
        <v>8.6458333333333461E-5</v>
      </c>
      <c r="BB237" s="150">
        <f t="shared" si="98"/>
        <v>8.5567129629629556E-5</v>
      </c>
      <c r="BC237" s="150">
        <f t="shared" si="99"/>
        <v>8.5185185185185212E-5</v>
      </c>
      <c r="BD237" s="150">
        <f t="shared" si="100"/>
        <v>8.5706018518518379E-5</v>
      </c>
      <c r="BE237" s="150">
        <f t="shared" si="101"/>
        <v>8.3946759259259521E-5</v>
      </c>
      <c r="BF237" s="150">
        <f t="shared" si="102"/>
        <v>8.4490740740740555E-5</v>
      </c>
      <c r="BG237" s="150">
        <f t="shared" si="103"/>
        <v>8.4201388888889084E-5</v>
      </c>
      <c r="BH237" s="150">
        <f t="shared" si="104"/>
        <v>8.4976851851851706E-5</v>
      </c>
      <c r="BI237" s="150">
        <f t="shared" si="105"/>
        <v>8.3981481481481537E-5</v>
      </c>
      <c r="BJ237" s="150">
        <f t="shared" si="106"/>
        <v>8.3506944444444427E-5</v>
      </c>
      <c r="BK237" s="150">
        <f t="shared" si="107"/>
        <v>8.3402777777777728E-5</v>
      </c>
      <c r="BL237" s="150">
        <f t="shared" si="108"/>
        <v>8.5358796296296268E-5</v>
      </c>
      <c r="BM237" s="150">
        <f t="shared" si="109"/>
        <v>8.4872685185185225E-5</v>
      </c>
      <c r="BN237" s="150">
        <f t="shared" si="110"/>
        <v>8.5069444444444689E-5</v>
      </c>
      <c r="BO237" s="150">
        <f t="shared" si="111"/>
        <v>8.5266203703703285E-5</v>
      </c>
      <c r="BP237" s="150">
        <f t="shared" si="112"/>
        <v>8.5532407407407866E-5</v>
      </c>
      <c r="BQ237" s="150">
        <f t="shared" si="113"/>
        <v>8.6631944444444083E-5</v>
      </c>
      <c r="BR237" s="150">
        <f t="shared" si="114"/>
        <v>8.4675925925925761E-5</v>
      </c>
      <c r="BS237" s="150">
        <f t="shared" si="115"/>
        <v>8.4421296296296631E-5</v>
      </c>
      <c r="BT237" s="150">
        <f t="shared" si="116"/>
        <v>8.6979166666666195E-5</v>
      </c>
      <c r="BU237" s="150">
        <f t="shared" si="117"/>
        <v>8.402777777777792E-5</v>
      </c>
      <c r="BV237" s="150">
        <f t="shared" si="118"/>
        <v>8.5428240740741384E-5</v>
      </c>
      <c r="BW237" s="150">
        <f t="shared" si="119"/>
        <v>8.5034722222221588E-5</v>
      </c>
      <c r="BX237" s="150">
        <f t="shared" si="120"/>
        <v>8.6585648148148134E-5</v>
      </c>
      <c r="BY237" s="150">
        <f t="shared" si="121"/>
        <v>8.3530092592592944E-5</v>
      </c>
      <c r="BZ237" s="150">
        <f t="shared" si="122"/>
        <v>8.3020833333333384E-5</v>
      </c>
      <c r="CA237" s="150">
        <f t="shared" si="123"/>
        <v>8.212962962962948E-5</v>
      </c>
      <c r="CB237" s="150">
        <f t="shared" si="124"/>
        <v>8.2662037037037339E-5</v>
      </c>
    </row>
    <row r="238" spans="1:80">
      <c r="A238" s="4" t="s">
        <v>225</v>
      </c>
      <c r="B238" s="4">
        <v>2019</v>
      </c>
      <c r="C238" s="5">
        <v>43805</v>
      </c>
      <c r="D238" s="4" t="s">
        <v>66</v>
      </c>
      <c r="E238" s="40" t="s">
        <v>21</v>
      </c>
      <c r="F238" s="40" t="s">
        <v>21</v>
      </c>
      <c r="G238" t="s">
        <v>689</v>
      </c>
      <c r="H238" t="s">
        <v>69</v>
      </c>
      <c r="I238" t="s">
        <v>682</v>
      </c>
      <c r="J238" t="s">
        <v>591</v>
      </c>
      <c r="O238" s="40">
        <v>5</v>
      </c>
      <c r="P238" t="s">
        <v>25</v>
      </c>
      <c r="Q238" s="150">
        <v>1.5290509259259258E-4</v>
      </c>
      <c r="R238" s="150">
        <v>2.4305555555555552E-4</v>
      </c>
      <c r="S238" s="150">
        <v>3.2644675925925924E-4</v>
      </c>
      <c r="T238" s="150">
        <v>4.0746527777777781E-4</v>
      </c>
      <c r="U238" s="150">
        <v>4.8884259259259258E-4</v>
      </c>
      <c r="V238" s="150">
        <v>5.6927083333333341E-4</v>
      </c>
      <c r="W238" s="150">
        <v>6.5035879629629634E-4</v>
      </c>
      <c r="X238" s="150">
        <v>7.3315972222222218E-4</v>
      </c>
      <c r="Y238" s="150">
        <v>8.156134259259259E-4</v>
      </c>
      <c r="Z238" s="150">
        <v>8.9746527777777774E-4</v>
      </c>
      <c r="AA238" s="150">
        <v>9.7912037037037043E-4</v>
      </c>
      <c r="AB238" s="150">
        <v>1.0621296296296297E-3</v>
      </c>
      <c r="AC238" s="150">
        <v>1.1433217592592593E-3</v>
      </c>
      <c r="AD238" s="150">
        <v>1.2237615740740742E-3</v>
      </c>
      <c r="AE238" s="150">
        <v>1.3041435185185185E-3</v>
      </c>
      <c r="AF238" s="150">
        <v>1.3852314814814814E-3</v>
      </c>
      <c r="AG238" s="150">
        <v>1.4679050925925925E-3</v>
      </c>
      <c r="AH238" s="150">
        <v>1.5485185185185185E-3</v>
      </c>
      <c r="AI238" s="150">
        <v>1.6288078703703701E-3</v>
      </c>
      <c r="AJ238" s="150">
        <v>1.7084837962962963E-3</v>
      </c>
      <c r="AK238" s="150">
        <v>1.7897800925925926E-3</v>
      </c>
      <c r="AL238" s="150">
        <v>1.8704513888888887E-3</v>
      </c>
      <c r="AM238" s="150">
        <v>1.9518981481481481E-3</v>
      </c>
      <c r="AN238" s="150">
        <v>2.0336574074074072E-3</v>
      </c>
      <c r="AO238" s="150">
        <v>2.1173263888888886E-3</v>
      </c>
      <c r="AP238" s="150">
        <v>2.1981944444444445E-3</v>
      </c>
      <c r="AQ238" s="150">
        <v>2.2785879629629627E-3</v>
      </c>
      <c r="AR238" s="150">
        <v>2.3585879629629629E-3</v>
      </c>
      <c r="AS238" s="150">
        <v>2.440474537037037E-3</v>
      </c>
      <c r="AT238" s="150">
        <v>2.520636574074074E-3</v>
      </c>
      <c r="AU238" s="150">
        <v>2.6008564814814813E-3</v>
      </c>
      <c r="AV238" s="150">
        <v>2.6818865740740739E-3</v>
      </c>
      <c r="AW238" s="153">
        <f t="shared" si="94"/>
        <v>62.145307813477771</v>
      </c>
      <c r="AX238" s="150">
        <f t="shared" si="95"/>
        <v>9.0150462962962938E-5</v>
      </c>
      <c r="AY238" s="150">
        <f t="shared" si="95"/>
        <v>8.3391203703703714E-5</v>
      </c>
      <c r="AZ238" s="150">
        <f t="shared" si="96"/>
        <v>8.101851851851857E-5</v>
      </c>
      <c r="BA238" s="150">
        <f t="shared" si="97"/>
        <v>8.1377314814814778E-5</v>
      </c>
      <c r="BB238" s="150">
        <f t="shared" si="98"/>
        <v>8.0428240740740829E-5</v>
      </c>
      <c r="BC238" s="150">
        <f t="shared" si="99"/>
        <v>8.1087962962962928E-5</v>
      </c>
      <c r="BD238" s="150">
        <f t="shared" si="100"/>
        <v>8.2800925925925837E-5</v>
      </c>
      <c r="BE238" s="150">
        <f t="shared" si="101"/>
        <v>8.2453703703703725E-5</v>
      </c>
      <c r="BF238" s="150">
        <f t="shared" si="102"/>
        <v>8.1851851851851834E-5</v>
      </c>
      <c r="BG238" s="150">
        <f t="shared" si="103"/>
        <v>8.1655092592592695E-5</v>
      </c>
      <c r="BH238" s="150">
        <f t="shared" si="104"/>
        <v>8.3009259259259234E-5</v>
      </c>
      <c r="BI238" s="150">
        <f t="shared" si="105"/>
        <v>8.1192129629629626E-5</v>
      </c>
      <c r="BJ238" s="150">
        <f t="shared" si="106"/>
        <v>8.043981481481487E-5</v>
      </c>
      <c r="BK238" s="150">
        <f t="shared" si="107"/>
        <v>8.0381944444444338E-5</v>
      </c>
      <c r="BL238" s="150">
        <f t="shared" si="108"/>
        <v>8.1087962962962928E-5</v>
      </c>
      <c r="BM238" s="150">
        <f t="shared" si="109"/>
        <v>8.2673611111111055E-5</v>
      </c>
      <c r="BN238" s="150">
        <f t="shared" si="110"/>
        <v>8.0613425925926034E-5</v>
      </c>
      <c r="BO238" s="150">
        <f t="shared" si="111"/>
        <v>8.0289351851851572E-5</v>
      </c>
      <c r="BP238" s="150">
        <f t="shared" si="112"/>
        <v>7.9675925925926181E-5</v>
      </c>
      <c r="BQ238" s="150">
        <f t="shared" si="113"/>
        <v>8.1296296296296325E-5</v>
      </c>
      <c r="BR238" s="150">
        <f t="shared" si="114"/>
        <v>8.0671296296296133E-5</v>
      </c>
      <c r="BS238" s="150">
        <f t="shared" si="115"/>
        <v>8.1446759259259406E-5</v>
      </c>
      <c r="BT238" s="150">
        <f t="shared" si="116"/>
        <v>8.1759259259259068E-5</v>
      </c>
      <c r="BU238" s="150">
        <f t="shared" si="117"/>
        <v>8.3668981481481441E-5</v>
      </c>
      <c r="BV238" s="150">
        <f t="shared" si="118"/>
        <v>8.0868055555555814E-5</v>
      </c>
      <c r="BW238" s="150">
        <f t="shared" si="119"/>
        <v>8.0393518518518271E-5</v>
      </c>
      <c r="BX238" s="150">
        <f t="shared" si="120"/>
        <v>8.000000000000021E-5</v>
      </c>
      <c r="BY238" s="150">
        <f t="shared" si="121"/>
        <v>8.1886574074074066E-5</v>
      </c>
      <c r="BZ238" s="150">
        <f t="shared" si="122"/>
        <v>8.0162037037037007E-5</v>
      </c>
      <c r="CA238" s="150">
        <f t="shared" si="123"/>
        <v>8.0219907407407323E-5</v>
      </c>
      <c r="CB238" s="150">
        <f t="shared" si="124"/>
        <v>8.1030092592592612E-5</v>
      </c>
    </row>
    <row r="239" spans="1:80">
      <c r="A239" s="4" t="s">
        <v>225</v>
      </c>
      <c r="B239" s="4">
        <v>2019</v>
      </c>
      <c r="C239" s="5">
        <v>43805</v>
      </c>
      <c r="D239" s="4" t="s">
        <v>66</v>
      </c>
      <c r="E239" s="40" t="s">
        <v>21</v>
      </c>
      <c r="F239" s="40" t="s">
        <v>21</v>
      </c>
      <c r="G239" t="s">
        <v>596</v>
      </c>
      <c r="H239" t="s">
        <v>1673</v>
      </c>
      <c r="I239" t="s">
        <v>595</v>
      </c>
      <c r="J239" t="s">
        <v>1674</v>
      </c>
      <c r="O239" s="40">
        <v>6</v>
      </c>
      <c r="P239" t="s">
        <v>31</v>
      </c>
      <c r="Q239" s="150">
        <v>1.5105324074074074E-4</v>
      </c>
      <c r="R239" s="150">
        <v>2.41712962962963E-4</v>
      </c>
      <c r="S239" s="150">
        <v>3.2581018518518511E-4</v>
      </c>
      <c r="T239" s="150">
        <v>4.1012731481481483E-4</v>
      </c>
      <c r="U239" s="150">
        <v>4.9270833333333339E-4</v>
      </c>
      <c r="V239" s="150">
        <v>5.7677083333333332E-4</v>
      </c>
      <c r="W239" s="150">
        <v>6.5987268518518511E-4</v>
      </c>
      <c r="X239" s="150">
        <v>7.4501157407407415E-4</v>
      </c>
      <c r="Y239" s="150">
        <v>8.2885416666666665E-4</v>
      </c>
      <c r="Z239" s="150">
        <v>9.1471064814814811E-4</v>
      </c>
      <c r="AA239" s="150">
        <v>9.9873842592592592E-4</v>
      </c>
      <c r="AB239" s="150">
        <v>1.0845023148148148E-3</v>
      </c>
      <c r="AC239" s="150">
        <v>1.1674999999999999E-3</v>
      </c>
      <c r="AD239" s="150">
        <v>1.2516203703703704E-3</v>
      </c>
      <c r="AE239" s="150">
        <v>1.3348842592592594E-3</v>
      </c>
      <c r="AF239" s="150">
        <v>1.4201967592592593E-3</v>
      </c>
      <c r="AG239" s="150">
        <v>1.5036226851851853E-3</v>
      </c>
      <c r="AH239" s="150">
        <v>1.589050925925926E-3</v>
      </c>
      <c r="AI239" s="150">
        <v>1.6730439814814817E-3</v>
      </c>
      <c r="AJ239" s="150">
        <v>1.7593055555555554E-3</v>
      </c>
      <c r="AK239" s="150">
        <v>1.8425462962962963E-3</v>
      </c>
      <c r="AL239" s="150">
        <v>1.9253240740740739E-3</v>
      </c>
      <c r="AM239" s="150">
        <v>2.0094675925925926E-3</v>
      </c>
      <c r="AN239" s="150">
        <v>2.0935763888888887E-3</v>
      </c>
      <c r="AO239" s="150">
        <v>2.1793634259259262E-3</v>
      </c>
      <c r="AP239" s="150">
        <v>2.2620138888888889E-3</v>
      </c>
      <c r="AQ239" s="150">
        <v>2.3466666666666666E-3</v>
      </c>
      <c r="AR239" s="150">
        <v>2.4325462962962964E-3</v>
      </c>
      <c r="AS239" s="150">
        <v>2.5158912037037038E-3</v>
      </c>
      <c r="AT239" s="150">
        <v>2.6019212962962962E-3</v>
      </c>
      <c r="AU239" s="150">
        <v>2.6886921296296294E-3</v>
      </c>
      <c r="AV239" s="150">
        <v>2.7767013888888889E-3</v>
      </c>
      <c r="AW239" s="153">
        <f t="shared" si="94"/>
        <v>60.023259012867484</v>
      </c>
      <c r="AX239" s="150">
        <f t="shared" si="95"/>
        <v>9.0659722222222254E-5</v>
      </c>
      <c r="AY239" s="150">
        <f t="shared" si="95"/>
        <v>8.4097222222222115E-5</v>
      </c>
      <c r="AZ239" s="150">
        <f t="shared" si="96"/>
        <v>8.4317129629629716E-5</v>
      </c>
      <c r="BA239" s="150">
        <f t="shared" si="97"/>
        <v>8.2581018518518561E-5</v>
      </c>
      <c r="BB239" s="150">
        <f t="shared" si="98"/>
        <v>8.4062499999999936E-5</v>
      </c>
      <c r="BC239" s="150">
        <f t="shared" si="99"/>
        <v>8.3101851851851783E-5</v>
      </c>
      <c r="BD239" s="150">
        <f t="shared" si="100"/>
        <v>8.5138888888889046E-5</v>
      </c>
      <c r="BE239" s="150">
        <f t="shared" si="101"/>
        <v>8.3842592592592497E-5</v>
      </c>
      <c r="BF239" s="150">
        <f t="shared" si="102"/>
        <v>8.5856481481481461E-5</v>
      </c>
      <c r="BG239" s="150">
        <f t="shared" si="103"/>
        <v>8.4027777777777811E-5</v>
      </c>
      <c r="BH239" s="150">
        <f t="shared" si="104"/>
        <v>8.5763888888888912E-5</v>
      </c>
      <c r="BI239" s="150">
        <f t="shared" si="105"/>
        <v>8.2997685185185084E-5</v>
      </c>
      <c r="BJ239" s="150">
        <f t="shared" si="106"/>
        <v>8.4120370370370469E-5</v>
      </c>
      <c r="BK239" s="150">
        <f t="shared" si="107"/>
        <v>8.3263888888889014E-5</v>
      </c>
      <c r="BL239" s="150">
        <f t="shared" si="108"/>
        <v>8.5312499999999885E-5</v>
      </c>
      <c r="BM239" s="150">
        <f t="shared" si="109"/>
        <v>8.3425925925926028E-5</v>
      </c>
      <c r="BN239" s="150">
        <f t="shared" si="110"/>
        <v>8.5428240740740733E-5</v>
      </c>
      <c r="BO239" s="150">
        <f t="shared" si="111"/>
        <v>8.3993055555555687E-5</v>
      </c>
      <c r="BP239" s="150">
        <f t="shared" si="112"/>
        <v>8.6261574074073671E-5</v>
      </c>
      <c r="BQ239" s="150">
        <f t="shared" si="113"/>
        <v>8.3240740740740931E-5</v>
      </c>
      <c r="BR239" s="150">
        <f t="shared" si="114"/>
        <v>8.2777777777777537E-5</v>
      </c>
      <c r="BS239" s="150">
        <f t="shared" si="115"/>
        <v>8.4143518518518768E-5</v>
      </c>
      <c r="BT239" s="150">
        <f t="shared" si="116"/>
        <v>8.4108796296296102E-5</v>
      </c>
      <c r="BU239" s="150">
        <f t="shared" si="117"/>
        <v>8.5787037037037429E-5</v>
      </c>
      <c r="BV239" s="150">
        <f t="shared" si="118"/>
        <v>8.2650462962962756E-5</v>
      </c>
      <c r="BW239" s="150">
        <f t="shared" si="119"/>
        <v>8.4652777777777678E-5</v>
      </c>
      <c r="BX239" s="150">
        <f t="shared" si="120"/>
        <v>8.5879629629629761E-5</v>
      </c>
      <c r="BY239" s="150">
        <f t="shared" si="121"/>
        <v>8.3344907407407413E-5</v>
      </c>
      <c r="BZ239" s="150">
        <f t="shared" si="122"/>
        <v>8.6030092592592408E-5</v>
      </c>
      <c r="CA239" s="150">
        <f t="shared" si="123"/>
        <v>8.6770833333333231E-5</v>
      </c>
      <c r="CB239" s="150">
        <f t="shared" si="124"/>
        <v>8.8009259259259464E-5</v>
      </c>
    </row>
    <row r="240" spans="1:80">
      <c r="A240" s="4" t="s">
        <v>225</v>
      </c>
      <c r="B240" s="4">
        <v>2019</v>
      </c>
      <c r="C240" s="5">
        <v>43805</v>
      </c>
      <c r="D240" s="4" t="s">
        <v>66</v>
      </c>
      <c r="E240" s="40" t="s">
        <v>21</v>
      </c>
      <c r="F240" s="70" t="s">
        <v>21</v>
      </c>
      <c r="G240" t="s">
        <v>842</v>
      </c>
      <c r="H240" t="s">
        <v>843</v>
      </c>
      <c r="I240" t="s">
        <v>1303</v>
      </c>
      <c r="J240" t="s">
        <v>1675</v>
      </c>
      <c r="O240" s="40">
        <v>7</v>
      </c>
      <c r="P240" t="s">
        <v>198</v>
      </c>
      <c r="Q240" s="150">
        <v>1.5593750000000002E-4</v>
      </c>
      <c r="R240" s="150">
        <v>2.4871527777777777E-4</v>
      </c>
      <c r="S240" s="150">
        <v>3.3399305555555553E-4</v>
      </c>
      <c r="T240" s="150">
        <v>4.1805555555555557E-4</v>
      </c>
      <c r="U240" s="150">
        <v>4.9894675925925931E-4</v>
      </c>
      <c r="V240" s="150">
        <v>5.796296296296297E-4</v>
      </c>
      <c r="W240" s="150">
        <v>6.6043981481481477E-4</v>
      </c>
      <c r="X240" s="150">
        <v>7.4081018518518517E-4</v>
      </c>
      <c r="Y240" s="150">
        <v>8.2247685185185169E-4</v>
      </c>
      <c r="Z240" s="150">
        <v>9.0291666666666678E-4</v>
      </c>
      <c r="AA240" s="150">
        <v>9.8401620370370375E-4</v>
      </c>
      <c r="AB240" s="150">
        <v>1.0647800925925926E-3</v>
      </c>
      <c r="AC240" s="150">
        <v>1.1472685185185186E-3</v>
      </c>
      <c r="AD240" s="150">
        <v>1.2298495370370371E-3</v>
      </c>
      <c r="AE240" s="150">
        <v>1.3120486111111111E-3</v>
      </c>
      <c r="AF240" s="150">
        <v>1.3939236111111112E-3</v>
      </c>
      <c r="AG240" s="150">
        <v>1.4778935185185184E-3</v>
      </c>
      <c r="AH240" s="150">
        <v>1.5585763888888889E-3</v>
      </c>
      <c r="AI240" s="150">
        <v>1.6390393518518518E-3</v>
      </c>
      <c r="AJ240" s="150">
        <v>1.7197453703703706E-3</v>
      </c>
      <c r="AK240" s="150">
        <v>1.8017476851851851E-3</v>
      </c>
      <c r="AL240" s="150">
        <v>1.8825578703703704E-3</v>
      </c>
      <c r="AM240" s="150">
        <v>1.9641898148148149E-3</v>
      </c>
      <c r="AN240" s="150">
        <v>2.0457407407407408E-3</v>
      </c>
      <c r="AO240" s="150">
        <v>2.1273379629629628E-3</v>
      </c>
      <c r="AP240" s="150">
        <v>2.2107638888888888E-3</v>
      </c>
      <c r="AQ240" s="150">
        <v>2.2924652777777774E-3</v>
      </c>
      <c r="AR240" s="150">
        <v>2.3744907407407408E-3</v>
      </c>
      <c r="AS240" s="150">
        <v>2.4572800925925925E-3</v>
      </c>
      <c r="AT240" s="150">
        <v>2.5383912037037037E-3</v>
      </c>
      <c r="AU240" s="150">
        <v>2.6165046296296296E-3</v>
      </c>
      <c r="AV240" s="150">
        <v>2.6970370370370373E-3</v>
      </c>
      <c r="AW240" s="153">
        <f t="shared" si="94"/>
        <v>61.796209832463603</v>
      </c>
      <c r="AX240" s="150">
        <f t="shared" si="95"/>
        <v>9.2777777777777753E-5</v>
      </c>
      <c r="AY240" s="150">
        <f t="shared" si="95"/>
        <v>8.5277777777777761E-5</v>
      </c>
      <c r="AZ240" s="150">
        <f t="shared" si="96"/>
        <v>8.4062500000000044E-5</v>
      </c>
      <c r="BA240" s="150">
        <f t="shared" si="97"/>
        <v>8.0891203703703735E-5</v>
      </c>
      <c r="BB240" s="150">
        <f t="shared" si="98"/>
        <v>8.0682870370370392E-5</v>
      </c>
      <c r="BC240" s="150">
        <f t="shared" si="99"/>
        <v>8.0810185185185065E-5</v>
      </c>
      <c r="BD240" s="150">
        <f t="shared" si="100"/>
        <v>8.0370370370370404E-5</v>
      </c>
      <c r="BE240" s="150">
        <f t="shared" si="101"/>
        <v>8.1666666666666519E-5</v>
      </c>
      <c r="BF240" s="150">
        <f t="shared" si="102"/>
        <v>8.0439814814815087E-5</v>
      </c>
      <c r="BG240" s="150">
        <f t="shared" si="103"/>
        <v>8.1099537037036969E-5</v>
      </c>
      <c r="BH240" s="150">
        <f t="shared" si="104"/>
        <v>8.0763888888888899E-5</v>
      </c>
      <c r="BI240" s="150">
        <f t="shared" si="105"/>
        <v>8.2488425925925958E-5</v>
      </c>
      <c r="BJ240" s="150">
        <f t="shared" si="106"/>
        <v>8.2581018518518507E-5</v>
      </c>
      <c r="BK240" s="150">
        <f t="shared" si="107"/>
        <v>8.2199074074073945E-5</v>
      </c>
      <c r="BL240" s="150">
        <f t="shared" si="108"/>
        <v>8.1875000000000133E-5</v>
      </c>
      <c r="BM240" s="150">
        <f t="shared" si="109"/>
        <v>8.396990740740717E-5</v>
      </c>
      <c r="BN240" s="150">
        <f t="shared" si="110"/>
        <v>8.06828703703705E-5</v>
      </c>
      <c r="BO240" s="150">
        <f t="shared" si="111"/>
        <v>8.0462962962962953E-5</v>
      </c>
      <c r="BP240" s="150">
        <f t="shared" si="112"/>
        <v>8.07060185185188E-5</v>
      </c>
      <c r="BQ240" s="150">
        <f t="shared" si="113"/>
        <v>8.2002314814814481E-5</v>
      </c>
      <c r="BR240" s="150">
        <f t="shared" si="114"/>
        <v>8.0810185185185282E-5</v>
      </c>
      <c r="BS240" s="150">
        <f t="shared" si="115"/>
        <v>8.1631944444444503E-5</v>
      </c>
      <c r="BT240" s="150">
        <f t="shared" si="116"/>
        <v>8.1550925925925888E-5</v>
      </c>
      <c r="BU240" s="150">
        <f t="shared" si="117"/>
        <v>8.1597222222222054E-5</v>
      </c>
      <c r="BV240" s="150">
        <f t="shared" si="118"/>
        <v>8.3425925925926028E-5</v>
      </c>
      <c r="BW240" s="150">
        <f t="shared" si="119"/>
        <v>8.1701388888888535E-5</v>
      </c>
      <c r="BX240" s="150">
        <f t="shared" si="120"/>
        <v>8.2025462962963432E-5</v>
      </c>
      <c r="BY240" s="150">
        <f t="shared" si="121"/>
        <v>8.2789351851851687E-5</v>
      </c>
      <c r="BZ240" s="150">
        <f t="shared" si="122"/>
        <v>8.1111111111111227E-5</v>
      </c>
      <c r="CA240" s="150">
        <f t="shared" si="123"/>
        <v>7.8113425925925919E-5</v>
      </c>
      <c r="CB240" s="150">
        <f t="shared" si="124"/>
        <v>8.0532407407407636E-5</v>
      </c>
    </row>
    <row r="241" spans="1:80">
      <c r="A241" s="4" t="s">
        <v>225</v>
      </c>
      <c r="B241" s="4">
        <v>2019</v>
      </c>
      <c r="C241" s="5">
        <v>43805</v>
      </c>
      <c r="D241" s="4" t="s">
        <v>66</v>
      </c>
      <c r="E241" s="40" t="s">
        <v>21</v>
      </c>
      <c r="F241" s="70" t="s">
        <v>21</v>
      </c>
      <c r="G241" t="s">
        <v>1713</v>
      </c>
      <c r="H241" t="s">
        <v>1714</v>
      </c>
      <c r="I241" t="s">
        <v>1715</v>
      </c>
      <c r="J241" t="s">
        <v>1716</v>
      </c>
      <c r="O241" s="40">
        <v>8</v>
      </c>
      <c r="P241" t="s">
        <v>1712</v>
      </c>
      <c r="Q241" s="150">
        <v>1.5927083333333334E-4</v>
      </c>
      <c r="R241" s="150">
        <v>2.493287037037037E-4</v>
      </c>
      <c r="S241" s="150">
        <v>3.3346064814814821E-4</v>
      </c>
      <c r="T241" s="150">
        <v>4.1741898148148145E-4</v>
      </c>
      <c r="U241" s="150">
        <v>5.0163194444444441E-4</v>
      </c>
      <c r="V241" s="150">
        <v>5.8582175925925924E-4</v>
      </c>
      <c r="W241" s="150">
        <v>6.7116898148148136E-4</v>
      </c>
      <c r="X241" s="150">
        <v>7.5472222222222217E-4</v>
      </c>
      <c r="Y241" s="150">
        <v>8.3702546296296292E-4</v>
      </c>
      <c r="Z241" s="150">
        <v>9.2094907407407414E-4</v>
      </c>
      <c r="AA241" s="150">
        <v>1.0035069444444445E-3</v>
      </c>
      <c r="AB241" s="150">
        <v>1.0851851851851851E-3</v>
      </c>
      <c r="AC241" s="150">
        <v>1.1687847222222223E-3</v>
      </c>
      <c r="AD241" s="150">
        <v>1.2510069444444446E-3</v>
      </c>
      <c r="AE241" s="150">
        <v>1.332974537037037E-3</v>
      </c>
      <c r="AF241" s="150">
        <v>1.416539351851852E-3</v>
      </c>
      <c r="AG241" s="150">
        <v>1.4996874999999999E-3</v>
      </c>
      <c r="AH241" s="150">
        <v>1.582650462962963E-3</v>
      </c>
      <c r="AI241" s="150">
        <v>1.666898148148148E-3</v>
      </c>
      <c r="AJ241" s="150">
        <v>1.7494907407407407E-3</v>
      </c>
      <c r="AK241" s="150">
        <v>1.8319907407407408E-3</v>
      </c>
      <c r="AL241" s="150">
        <v>1.9159490740740743E-3</v>
      </c>
      <c r="AM241" s="150">
        <v>1.9984490740740739E-3</v>
      </c>
      <c r="AN241" s="150">
        <v>2.0815162037037039E-3</v>
      </c>
      <c r="AO241" s="150">
        <v>2.166412037037037E-3</v>
      </c>
      <c r="AP241" s="150">
        <v>2.2496643518518521E-3</v>
      </c>
      <c r="AQ241" s="150">
        <v>2.3323379629629627E-3</v>
      </c>
      <c r="AR241" s="150">
        <v>2.417152777777778E-3</v>
      </c>
      <c r="AS241" s="150">
        <v>2.5003819444444444E-3</v>
      </c>
      <c r="AT241" s="150">
        <v>2.5851157407407407E-3</v>
      </c>
      <c r="AU241" s="150">
        <v>2.6686921296296298E-3</v>
      </c>
      <c r="AV241" s="150">
        <v>2.7530787037037038E-3</v>
      </c>
      <c r="AW241" s="153">
        <f t="shared" si="94"/>
        <v>60.53828626201306</v>
      </c>
      <c r="AX241" s="150">
        <f t="shared" si="95"/>
        <v>9.0057870370370362E-5</v>
      </c>
      <c r="AY241" s="150">
        <f t="shared" si="95"/>
        <v>8.413194444444451E-5</v>
      </c>
      <c r="AZ241" s="150">
        <f t="shared" si="96"/>
        <v>8.3958333333333237E-5</v>
      </c>
      <c r="BA241" s="150">
        <f t="shared" si="97"/>
        <v>8.4212962962962963E-5</v>
      </c>
      <c r="BB241" s="150">
        <f t="shared" si="98"/>
        <v>8.4189814814814826E-5</v>
      </c>
      <c r="BC241" s="150">
        <f t="shared" si="99"/>
        <v>8.5347222222222118E-5</v>
      </c>
      <c r="BD241" s="150">
        <f t="shared" si="100"/>
        <v>8.355324074074081E-5</v>
      </c>
      <c r="BE241" s="150">
        <f t="shared" si="101"/>
        <v>8.2303240740740752E-5</v>
      </c>
      <c r="BF241" s="150">
        <f t="shared" si="102"/>
        <v>8.3923611111111221E-5</v>
      </c>
      <c r="BG241" s="150">
        <f t="shared" si="103"/>
        <v>8.2557870370370315E-5</v>
      </c>
      <c r="BH241" s="150">
        <f t="shared" si="104"/>
        <v>8.1678240740740669E-5</v>
      </c>
      <c r="BI241" s="150">
        <f t="shared" si="105"/>
        <v>8.3599537037037193E-5</v>
      </c>
      <c r="BJ241" s="150">
        <f t="shared" si="106"/>
        <v>8.2222222222222245E-5</v>
      </c>
      <c r="BK241" s="150">
        <f t="shared" si="107"/>
        <v>8.1967592592592465E-5</v>
      </c>
      <c r="BL241" s="150">
        <f t="shared" si="108"/>
        <v>8.356481481481496E-5</v>
      </c>
      <c r="BM241" s="150">
        <f t="shared" si="109"/>
        <v>8.3148148148147949E-5</v>
      </c>
      <c r="BN241" s="150">
        <f t="shared" si="110"/>
        <v>8.2962962962963068E-5</v>
      </c>
      <c r="BO241" s="150">
        <f t="shared" si="111"/>
        <v>8.4247685185185033E-5</v>
      </c>
      <c r="BP241" s="150">
        <f t="shared" si="112"/>
        <v>8.2592592592592657E-5</v>
      </c>
      <c r="BQ241" s="150">
        <f t="shared" si="113"/>
        <v>8.2500000000000108E-5</v>
      </c>
      <c r="BR241" s="150">
        <f t="shared" si="114"/>
        <v>8.3958333333333454E-5</v>
      </c>
      <c r="BS241" s="150">
        <f t="shared" si="115"/>
        <v>8.2499999999999674E-5</v>
      </c>
      <c r="BT241" s="150">
        <f t="shared" si="116"/>
        <v>8.3067129629629984E-5</v>
      </c>
      <c r="BU241" s="150">
        <f t="shared" si="117"/>
        <v>8.4895833333333091E-5</v>
      </c>
      <c r="BV241" s="150">
        <f t="shared" si="118"/>
        <v>8.3252314814815081E-5</v>
      </c>
      <c r="BW241" s="150">
        <f t="shared" si="119"/>
        <v>8.2673611111110622E-5</v>
      </c>
      <c r="BX241" s="150">
        <f t="shared" si="120"/>
        <v>8.4814814814815342E-5</v>
      </c>
      <c r="BY241" s="150">
        <f t="shared" si="121"/>
        <v>8.3229166666666347E-5</v>
      </c>
      <c r="BZ241" s="150">
        <f t="shared" si="122"/>
        <v>8.4733796296296293E-5</v>
      </c>
      <c r="CA241" s="150">
        <f t="shared" si="123"/>
        <v>8.357638888888911E-5</v>
      </c>
      <c r="CB241" s="150">
        <f t="shared" si="124"/>
        <v>8.4386574074073965E-5</v>
      </c>
    </row>
    <row r="242" spans="1:80">
      <c r="A242" s="4" t="s">
        <v>225</v>
      </c>
      <c r="B242" s="4">
        <v>2019</v>
      </c>
      <c r="C242" s="5">
        <v>43805</v>
      </c>
      <c r="D242" s="4" t="s">
        <v>66</v>
      </c>
      <c r="E242" s="40" t="s">
        <v>21</v>
      </c>
      <c r="F242" s="70" t="s">
        <v>21</v>
      </c>
      <c r="G242" t="s">
        <v>745</v>
      </c>
      <c r="H242" t="s">
        <v>1701</v>
      </c>
      <c r="I242" t="s">
        <v>1702</v>
      </c>
      <c r="J242" t="s">
        <v>1703</v>
      </c>
      <c r="O242" s="40">
        <v>9</v>
      </c>
      <c r="P242" t="s">
        <v>256</v>
      </c>
      <c r="Q242" s="150">
        <v>1.5503472222222223E-4</v>
      </c>
      <c r="R242" s="150">
        <v>2.4421296296296295E-4</v>
      </c>
      <c r="S242" s="150">
        <v>3.261342592592593E-4</v>
      </c>
      <c r="T242" s="150">
        <v>4.044791666666667E-4</v>
      </c>
      <c r="U242" s="150">
        <v>4.8369212962962954E-4</v>
      </c>
      <c r="V242" s="150">
        <v>5.621412037037037E-4</v>
      </c>
      <c r="W242" s="150">
        <v>6.4162037037037041E-4</v>
      </c>
      <c r="X242" s="150">
        <v>7.2156249999999998E-4</v>
      </c>
      <c r="Y242" s="150">
        <v>8.0346064814814809E-4</v>
      </c>
      <c r="Z242" s="150">
        <v>8.8415509259259263E-4</v>
      </c>
      <c r="AA242" s="150">
        <v>9.64386574074074E-4</v>
      </c>
      <c r="AB242" s="150">
        <v>1.0444328703703703E-3</v>
      </c>
      <c r="AC242" s="150">
        <v>1.1242939814814815E-3</v>
      </c>
      <c r="AD242" s="150">
        <v>1.2056828703703704E-3</v>
      </c>
      <c r="AE242" s="150">
        <v>1.2865625000000002E-3</v>
      </c>
      <c r="AF242" s="150">
        <v>1.3674189814814814E-3</v>
      </c>
      <c r="AG242" s="150">
        <v>1.4482407407407406E-3</v>
      </c>
      <c r="AH242" s="150">
        <v>1.5299652777777777E-3</v>
      </c>
      <c r="AI242" s="150">
        <v>1.6107754629629632E-3</v>
      </c>
      <c r="AJ242" s="150">
        <v>1.6928472222222223E-3</v>
      </c>
      <c r="AK242" s="150">
        <v>1.773900462962963E-3</v>
      </c>
      <c r="AL242" s="150">
        <v>1.8545254629629632E-3</v>
      </c>
      <c r="AM242" s="150">
        <v>1.9356481481481481E-3</v>
      </c>
      <c r="AN242" s="150">
        <v>2.0167013888888886E-3</v>
      </c>
      <c r="AO242" s="150">
        <v>2.0992592592592595E-3</v>
      </c>
      <c r="AP242" s="150">
        <v>2.1805671296296295E-3</v>
      </c>
      <c r="AQ242" s="150">
        <v>2.2617708333333331E-3</v>
      </c>
      <c r="AR242" s="150">
        <v>2.3432175925925925E-3</v>
      </c>
      <c r="AS242" s="150">
        <v>2.4266898148148147E-3</v>
      </c>
      <c r="AT242" s="150">
        <v>2.5080439814814813E-3</v>
      </c>
      <c r="AU242" s="150">
        <v>2.5898032407407406E-3</v>
      </c>
      <c r="AV242" s="150">
        <v>2.6724884259259258E-3</v>
      </c>
      <c r="AW242" s="153">
        <f t="shared" si="94"/>
        <v>62.363849755091969</v>
      </c>
      <c r="AX242" s="150">
        <f t="shared" si="95"/>
        <v>8.9178240740740716E-5</v>
      </c>
      <c r="AY242" s="150">
        <f t="shared" si="95"/>
        <v>8.1921296296296354E-5</v>
      </c>
      <c r="AZ242" s="150">
        <f t="shared" si="96"/>
        <v>7.83449074074074E-5</v>
      </c>
      <c r="BA242" s="150">
        <f t="shared" si="97"/>
        <v>7.9212962962962841E-5</v>
      </c>
      <c r="BB242" s="150">
        <f t="shared" si="98"/>
        <v>7.8449074074074152E-5</v>
      </c>
      <c r="BC242" s="150">
        <f t="shared" si="99"/>
        <v>7.9479166666666717E-5</v>
      </c>
      <c r="BD242" s="150">
        <f t="shared" si="100"/>
        <v>7.9942129629629569E-5</v>
      </c>
      <c r="BE242" s="150">
        <f t="shared" si="101"/>
        <v>8.1898148148148108E-5</v>
      </c>
      <c r="BF242" s="150">
        <f t="shared" si="102"/>
        <v>8.0694444444444542E-5</v>
      </c>
      <c r="BG242" s="150">
        <f t="shared" si="103"/>
        <v>8.0231481481481365E-5</v>
      </c>
      <c r="BH242" s="150">
        <f t="shared" si="104"/>
        <v>8.0046296296296267E-5</v>
      </c>
      <c r="BI242" s="150">
        <f t="shared" si="105"/>
        <v>7.9861111111111278E-5</v>
      </c>
      <c r="BJ242" s="150">
        <f t="shared" si="106"/>
        <v>8.1388888888888873E-5</v>
      </c>
      <c r="BK242" s="150">
        <f t="shared" si="107"/>
        <v>8.0879629629629747E-5</v>
      </c>
      <c r="BL242" s="150">
        <f t="shared" si="108"/>
        <v>8.0856481481481231E-5</v>
      </c>
      <c r="BM242" s="150">
        <f t="shared" si="109"/>
        <v>8.0821759259259215E-5</v>
      </c>
      <c r="BN242" s="150">
        <f t="shared" si="110"/>
        <v>8.1724537037037052E-5</v>
      </c>
      <c r="BO242" s="150">
        <f t="shared" si="111"/>
        <v>8.0810185185185499E-5</v>
      </c>
      <c r="BP242" s="150">
        <f t="shared" si="112"/>
        <v>8.2071759259259164E-5</v>
      </c>
      <c r="BQ242" s="150">
        <f t="shared" si="113"/>
        <v>8.1053240740740695E-5</v>
      </c>
      <c r="BR242" s="150">
        <f t="shared" si="114"/>
        <v>8.0625000000000184E-5</v>
      </c>
      <c r="BS242" s="150">
        <f t="shared" si="115"/>
        <v>8.1122685185184944E-5</v>
      </c>
      <c r="BT242" s="150">
        <f t="shared" si="116"/>
        <v>8.1053240740740478E-5</v>
      </c>
      <c r="BU242" s="150">
        <f t="shared" si="117"/>
        <v>8.2557870370370857E-5</v>
      </c>
      <c r="BV242" s="150">
        <f t="shared" si="118"/>
        <v>8.1307870370370041E-5</v>
      </c>
      <c r="BW242" s="150">
        <f t="shared" si="119"/>
        <v>8.1203703703703559E-5</v>
      </c>
      <c r="BX242" s="150">
        <f t="shared" si="120"/>
        <v>8.1446759259259406E-5</v>
      </c>
      <c r="BY242" s="150">
        <f t="shared" si="121"/>
        <v>8.3472222222222194E-5</v>
      </c>
      <c r="BZ242" s="150">
        <f t="shared" si="122"/>
        <v>8.1354166666666641E-5</v>
      </c>
      <c r="CA242" s="150">
        <f t="shared" si="123"/>
        <v>8.1759259259259285E-5</v>
      </c>
      <c r="CB242" s="150">
        <f t="shared" si="124"/>
        <v>8.2685185185185205E-5</v>
      </c>
    </row>
    <row r="243" spans="1:80">
      <c r="A243" s="4" t="s">
        <v>225</v>
      </c>
      <c r="B243" s="4">
        <v>2019</v>
      </c>
      <c r="C243" s="5">
        <v>43805</v>
      </c>
      <c r="D243" s="4" t="s">
        <v>66</v>
      </c>
      <c r="E243" s="40" t="s">
        <v>91</v>
      </c>
      <c r="F243">
        <v>1</v>
      </c>
      <c r="G243" t="s">
        <v>842</v>
      </c>
      <c r="H243" t="s">
        <v>843</v>
      </c>
      <c r="I243" t="s">
        <v>1303</v>
      </c>
      <c r="J243" t="s">
        <v>1675</v>
      </c>
      <c r="O243" s="40">
        <v>1</v>
      </c>
      <c r="P243" t="s">
        <v>198</v>
      </c>
      <c r="Q243" s="150">
        <v>1.5259259259259257E-4</v>
      </c>
      <c r="R243" s="150">
        <v>2.4303240740740744E-4</v>
      </c>
      <c r="S243" s="150">
        <v>3.2638888888888887E-4</v>
      </c>
      <c r="T243" s="150">
        <v>4.0819444444444448E-4</v>
      </c>
      <c r="U243" s="150">
        <v>4.8887731481481482E-4</v>
      </c>
      <c r="V243" s="150">
        <v>5.714004629629629E-4</v>
      </c>
      <c r="W243" s="150">
        <v>6.5269675925925922E-4</v>
      </c>
      <c r="X243" s="150">
        <v>7.3499999999999998E-4</v>
      </c>
      <c r="Y243" s="150">
        <v>8.1605324074074078E-4</v>
      </c>
      <c r="Z243" s="150">
        <v>8.9828703703703717E-4</v>
      </c>
      <c r="AA243" s="150">
        <v>9.7822916666666653E-4</v>
      </c>
      <c r="AB243" s="150">
        <v>1.060289351851852E-3</v>
      </c>
      <c r="AC243" s="150">
        <v>1.1410879629629629E-3</v>
      </c>
      <c r="AD243" s="150">
        <v>1.2226504629629629E-3</v>
      </c>
      <c r="AE243" s="150">
        <v>1.3030555555555556E-3</v>
      </c>
      <c r="AF243" s="150">
        <v>1.3847453703703704E-3</v>
      </c>
      <c r="AG243" s="150">
        <v>1.4649999999999999E-3</v>
      </c>
      <c r="AH243" s="150">
        <v>1.5470717592592593E-3</v>
      </c>
      <c r="AI243" s="150">
        <v>1.629699074074074E-3</v>
      </c>
      <c r="AJ243" s="150">
        <v>1.7103819444444447E-3</v>
      </c>
      <c r="AK243" s="150">
        <v>1.7928124999999999E-3</v>
      </c>
      <c r="AL243" s="150">
        <v>1.8738078703703703E-3</v>
      </c>
      <c r="AM243" s="150">
        <v>1.956678240740741E-3</v>
      </c>
      <c r="AN243" s="150">
        <v>2.0377314814814815E-3</v>
      </c>
      <c r="AO243" s="150">
        <v>2.1193287037037036E-3</v>
      </c>
      <c r="AP243" s="150">
        <v>2.2023611111111111E-3</v>
      </c>
      <c r="AQ243" s="150">
        <v>2.2838194444444447E-3</v>
      </c>
      <c r="AR243" s="150">
        <v>2.3674074074074075E-3</v>
      </c>
      <c r="AS243" s="150">
        <v>2.4497453703703704E-3</v>
      </c>
      <c r="AT243" s="150">
        <v>2.5322569444444442E-3</v>
      </c>
      <c r="AU243" s="150">
        <v>2.6162384259259259E-3</v>
      </c>
      <c r="AV243" s="150">
        <v>2.701423611111111E-3</v>
      </c>
      <c r="AW243" s="153">
        <f t="shared" si="94"/>
        <v>61.695865091708335</v>
      </c>
      <c r="AX243" s="150">
        <f t="shared" si="95"/>
        <v>9.0439814814814869E-5</v>
      </c>
      <c r="AY243" s="150">
        <f t="shared" si="95"/>
        <v>8.3356481481481427E-5</v>
      </c>
      <c r="AZ243" s="150">
        <f t="shared" si="96"/>
        <v>8.1805555555555614E-5</v>
      </c>
      <c r="BA243" s="150">
        <f t="shared" si="97"/>
        <v>8.0682870370370338E-5</v>
      </c>
      <c r="BB243" s="150">
        <f t="shared" si="98"/>
        <v>8.2523148148148083E-5</v>
      </c>
      <c r="BC243" s="150">
        <f t="shared" si="99"/>
        <v>8.1296296296296325E-5</v>
      </c>
      <c r="BD243" s="150">
        <f t="shared" si="100"/>
        <v>8.2303240740740752E-5</v>
      </c>
      <c r="BE243" s="150">
        <f t="shared" si="101"/>
        <v>8.1053240740740803E-5</v>
      </c>
      <c r="BF243" s="150">
        <f t="shared" si="102"/>
        <v>8.2233796296296395E-5</v>
      </c>
      <c r="BG243" s="150">
        <f t="shared" si="103"/>
        <v>7.9942129629629352E-5</v>
      </c>
      <c r="BH243" s="150">
        <f t="shared" si="104"/>
        <v>8.2060185185185448E-5</v>
      </c>
      <c r="BI243" s="150">
        <f t="shared" si="105"/>
        <v>8.0798611111110915E-5</v>
      </c>
      <c r="BJ243" s="150">
        <f t="shared" si="106"/>
        <v>8.1562500000000038E-5</v>
      </c>
      <c r="BK243" s="150">
        <f t="shared" si="107"/>
        <v>8.0405092592592637E-5</v>
      </c>
      <c r="BL243" s="150">
        <f t="shared" si="108"/>
        <v>8.1689814814814819E-5</v>
      </c>
      <c r="BM243" s="150">
        <f t="shared" si="109"/>
        <v>8.0254629629629556E-5</v>
      </c>
      <c r="BN243" s="150">
        <f t="shared" si="110"/>
        <v>8.2071759259259381E-5</v>
      </c>
      <c r="BO243" s="150">
        <f t="shared" si="111"/>
        <v>8.2627314814814673E-5</v>
      </c>
      <c r="BP243" s="150">
        <f t="shared" si="112"/>
        <v>8.0682870370370717E-5</v>
      </c>
      <c r="BQ243" s="150">
        <f t="shared" si="113"/>
        <v>8.2430555555555209E-5</v>
      </c>
      <c r="BR243" s="150">
        <f t="shared" si="114"/>
        <v>8.0995370370370379E-5</v>
      </c>
      <c r="BS243" s="150">
        <f t="shared" si="115"/>
        <v>8.2870370370370736E-5</v>
      </c>
      <c r="BT243" s="150">
        <f t="shared" si="116"/>
        <v>8.1053240740740478E-5</v>
      </c>
      <c r="BU243" s="150">
        <f t="shared" si="117"/>
        <v>8.1597222222222054E-5</v>
      </c>
      <c r="BV243" s="150">
        <f t="shared" si="118"/>
        <v>8.3032407407407534E-5</v>
      </c>
      <c r="BW243" s="150">
        <f t="shared" si="119"/>
        <v>8.1458333333333556E-5</v>
      </c>
      <c r="BX243" s="150">
        <f t="shared" si="120"/>
        <v>8.3587962962962826E-5</v>
      </c>
      <c r="BY243" s="150">
        <f t="shared" si="121"/>
        <v>8.2337962962962877E-5</v>
      </c>
      <c r="BZ243" s="150">
        <f t="shared" si="122"/>
        <v>8.2511574074073824E-5</v>
      </c>
      <c r="CA243" s="150">
        <f t="shared" si="123"/>
        <v>8.3981481481481754E-5</v>
      </c>
      <c r="CB243" s="150">
        <f t="shared" si="124"/>
        <v>8.5185185185185103E-5</v>
      </c>
    </row>
    <row r="244" spans="1:80">
      <c r="A244" s="4" t="s">
        <v>225</v>
      </c>
      <c r="B244" s="4">
        <v>2019</v>
      </c>
      <c r="C244" s="5">
        <v>43805</v>
      </c>
      <c r="D244" s="4" t="s">
        <v>66</v>
      </c>
      <c r="E244" s="40" t="s">
        <v>91</v>
      </c>
      <c r="F244">
        <v>1</v>
      </c>
      <c r="G244" t="s">
        <v>596</v>
      </c>
      <c r="H244" t="s">
        <v>1673</v>
      </c>
      <c r="I244" t="s">
        <v>595</v>
      </c>
      <c r="J244" t="s">
        <v>1674</v>
      </c>
      <c r="O244" s="40">
        <v>2</v>
      </c>
      <c r="P244" t="s">
        <v>31</v>
      </c>
      <c r="Q244" s="150">
        <v>1.5408564814814818E-4</v>
      </c>
      <c r="R244" s="150">
        <v>2.4443287037037039E-4</v>
      </c>
      <c r="S244" s="150">
        <v>3.2864583333333335E-4</v>
      </c>
      <c r="T244" s="150">
        <v>4.1146990740740743E-4</v>
      </c>
      <c r="U244" s="150">
        <v>4.9553240740740742E-4</v>
      </c>
      <c r="V244" s="150">
        <v>5.7790509259259253E-4</v>
      </c>
      <c r="W244" s="150">
        <v>6.60474537037037E-4</v>
      </c>
      <c r="X244" s="150">
        <v>7.4478009259259246E-4</v>
      </c>
      <c r="Y244" s="150">
        <v>8.279976851851852E-4</v>
      </c>
      <c r="Z244" s="150">
        <v>9.1083333333333337E-4</v>
      </c>
      <c r="AA244" s="150">
        <v>9.9395833333333346E-4</v>
      </c>
      <c r="AB244" s="150">
        <v>1.0783680555555555E-3</v>
      </c>
      <c r="AC244" s="150">
        <v>1.1600694444444445E-3</v>
      </c>
      <c r="AD244" s="150">
        <v>1.2421875E-3</v>
      </c>
      <c r="AE244" s="150">
        <v>1.3243055555555558E-3</v>
      </c>
      <c r="AF244" s="150">
        <v>1.4078009259259258E-3</v>
      </c>
      <c r="AG244" s="150">
        <v>1.491377314814815E-3</v>
      </c>
      <c r="AH244" s="150">
        <v>1.5745949074074074E-3</v>
      </c>
      <c r="AI244" s="150">
        <v>1.6571527777777776E-3</v>
      </c>
      <c r="AJ244" s="150">
        <v>1.7408449074074073E-3</v>
      </c>
      <c r="AK244" s="150">
        <v>1.8229050925925923E-3</v>
      </c>
      <c r="AL244" s="150">
        <v>1.904837962962963E-3</v>
      </c>
      <c r="AM244" s="150">
        <v>1.9869791666666668E-3</v>
      </c>
      <c r="AN244" s="150">
        <v>2.0710879629629629E-3</v>
      </c>
      <c r="AO244" s="150">
        <v>2.1546412037037038E-3</v>
      </c>
      <c r="AP244" s="150">
        <v>2.23869212962963E-3</v>
      </c>
      <c r="AQ244" s="150">
        <v>2.3232870370370373E-3</v>
      </c>
      <c r="AR244" s="150">
        <v>2.4087499999999999E-3</v>
      </c>
      <c r="AS244" s="150">
        <v>2.4895023148148146E-3</v>
      </c>
      <c r="AT244" s="150">
        <v>2.5705439814814814E-3</v>
      </c>
      <c r="AU244" s="150">
        <v>2.6518518518518519E-3</v>
      </c>
      <c r="AV244" s="150">
        <v>2.7348032407407408E-3</v>
      </c>
      <c r="AW244" s="153">
        <f t="shared" si="94"/>
        <v>60.942836465823341</v>
      </c>
      <c r="AX244" s="150">
        <f t="shared" si="95"/>
        <v>9.0347222222222212E-5</v>
      </c>
      <c r="AY244" s="150">
        <f t="shared" si="95"/>
        <v>8.4212962962962963E-5</v>
      </c>
      <c r="AZ244" s="150">
        <f t="shared" si="96"/>
        <v>8.2824074074074083E-5</v>
      </c>
      <c r="BA244" s="150">
        <f t="shared" si="97"/>
        <v>8.406249999999999E-5</v>
      </c>
      <c r="BB244" s="150">
        <f t="shared" si="98"/>
        <v>8.237268518518511E-5</v>
      </c>
      <c r="BC244" s="150">
        <f t="shared" si="99"/>
        <v>8.2569444444444465E-5</v>
      </c>
      <c r="BD244" s="150">
        <f t="shared" si="100"/>
        <v>8.4305555555555457E-5</v>
      </c>
      <c r="BE244" s="150">
        <f t="shared" si="101"/>
        <v>8.321759259259274E-5</v>
      </c>
      <c r="BF244" s="150">
        <f t="shared" si="102"/>
        <v>8.2835648148148178E-5</v>
      </c>
      <c r="BG244" s="150">
        <f t="shared" si="103"/>
        <v>8.3125000000000083E-5</v>
      </c>
      <c r="BH244" s="150">
        <f t="shared" si="104"/>
        <v>8.4409722222222048E-5</v>
      </c>
      <c r="BI244" s="150">
        <f t="shared" si="105"/>
        <v>8.1701388888888969E-5</v>
      </c>
      <c r="BJ244" s="150">
        <f t="shared" si="106"/>
        <v>8.2118055555555547E-5</v>
      </c>
      <c r="BK244" s="150">
        <f t="shared" si="107"/>
        <v>8.2118055555555763E-5</v>
      </c>
      <c r="BL244" s="150">
        <f t="shared" si="108"/>
        <v>8.349537037037006E-5</v>
      </c>
      <c r="BM244" s="150">
        <f t="shared" si="109"/>
        <v>8.357638888888911E-5</v>
      </c>
      <c r="BN244" s="150">
        <f t="shared" si="110"/>
        <v>8.3217592592592414E-5</v>
      </c>
      <c r="BO244" s="150">
        <f t="shared" si="111"/>
        <v>8.2557870370370207E-5</v>
      </c>
      <c r="BP244" s="150">
        <f t="shared" si="112"/>
        <v>8.3692129629629741E-5</v>
      </c>
      <c r="BQ244" s="150">
        <f t="shared" si="113"/>
        <v>8.2060185185185014E-5</v>
      </c>
      <c r="BR244" s="150">
        <f t="shared" si="114"/>
        <v>8.1932870370370666E-5</v>
      </c>
      <c r="BS244" s="150">
        <f t="shared" si="115"/>
        <v>8.2141203703703846E-5</v>
      </c>
      <c r="BT244" s="150">
        <f t="shared" si="116"/>
        <v>8.4108796296296102E-5</v>
      </c>
      <c r="BU244" s="150">
        <f t="shared" si="117"/>
        <v>8.355324074074081E-5</v>
      </c>
      <c r="BV244" s="150">
        <f t="shared" si="118"/>
        <v>8.405092592592622E-5</v>
      </c>
      <c r="BW244" s="150">
        <f t="shared" si="119"/>
        <v>8.4594907407407362E-5</v>
      </c>
      <c r="BX244" s="150">
        <f t="shared" si="120"/>
        <v>8.5462962962962533E-5</v>
      </c>
      <c r="BY244" s="150">
        <f t="shared" si="121"/>
        <v>8.0752314814814749E-5</v>
      </c>
      <c r="BZ244" s="150">
        <f t="shared" si="122"/>
        <v>8.1041666666666762E-5</v>
      </c>
      <c r="CA244" s="150">
        <f t="shared" si="123"/>
        <v>8.1307870370370475E-5</v>
      </c>
      <c r="CB244" s="150">
        <f t="shared" si="124"/>
        <v>8.2951388888888918E-5</v>
      </c>
    </row>
    <row r="245" spans="1:80">
      <c r="A245" s="4" t="s">
        <v>225</v>
      </c>
      <c r="B245" s="4">
        <v>2019</v>
      </c>
      <c r="C245" s="5">
        <v>43805</v>
      </c>
      <c r="D245" s="4" t="s">
        <v>66</v>
      </c>
      <c r="E245" s="40" t="s">
        <v>91</v>
      </c>
      <c r="F245">
        <v>2</v>
      </c>
      <c r="G245" t="s">
        <v>69</v>
      </c>
      <c r="H245" t="s">
        <v>502</v>
      </c>
      <c r="I245" t="s">
        <v>682</v>
      </c>
      <c r="J245" t="s">
        <v>591</v>
      </c>
      <c r="O245" s="40">
        <v>1</v>
      </c>
      <c r="P245" t="s">
        <v>25</v>
      </c>
      <c r="Q245" s="150">
        <v>1.5839120370370369E-4</v>
      </c>
      <c r="R245" s="150">
        <v>2.4598379629629628E-4</v>
      </c>
      <c r="S245" s="150">
        <v>3.2782407407407407E-4</v>
      </c>
      <c r="T245" s="150">
        <v>4.0902777777777785E-4</v>
      </c>
      <c r="U245" s="150">
        <v>4.9098379629629633E-4</v>
      </c>
      <c r="V245" s="150">
        <v>5.7399305555555556E-4</v>
      </c>
      <c r="W245" s="150">
        <v>6.5837962962962974E-4</v>
      </c>
      <c r="X245" s="150">
        <v>7.4023148148148147E-4</v>
      </c>
      <c r="Y245" s="150">
        <v>8.2107638888888888E-4</v>
      </c>
      <c r="Z245" s="150">
        <v>9.0188657407407416E-4</v>
      </c>
      <c r="AA245" s="150">
        <v>9.8130787037037045E-4</v>
      </c>
      <c r="AB245" s="150">
        <v>1.061076388888889E-3</v>
      </c>
      <c r="AC245" s="150">
        <v>1.1428240740740741E-3</v>
      </c>
      <c r="AD245" s="150">
        <v>1.2235185185185185E-3</v>
      </c>
      <c r="AE245" s="150">
        <v>1.3047106481481479E-3</v>
      </c>
      <c r="AF245" s="150">
        <v>1.3882407407407409E-3</v>
      </c>
      <c r="AG245" s="150">
        <v>1.470150462962963E-3</v>
      </c>
      <c r="AH245" s="150">
        <v>1.5526967592592591E-3</v>
      </c>
      <c r="AI245" s="150">
        <v>1.6377083333333332E-3</v>
      </c>
      <c r="AJ245" s="150">
        <v>1.7204513888888892E-3</v>
      </c>
      <c r="AK245" s="150">
        <v>1.8030092592592594E-3</v>
      </c>
      <c r="AL245" s="150">
        <v>1.8868287037037037E-3</v>
      </c>
      <c r="AM245" s="150">
        <v>1.9677430555555555E-3</v>
      </c>
      <c r="AN245" s="150">
        <v>2.0487268518518519E-3</v>
      </c>
      <c r="AO245" s="150">
        <v>2.1319097222222221E-3</v>
      </c>
      <c r="AP245" s="150">
        <v>2.2128356481481482E-3</v>
      </c>
      <c r="AQ245" s="150">
        <v>2.2978819444444444E-3</v>
      </c>
      <c r="AR245" s="150">
        <v>2.3853124999999998E-3</v>
      </c>
      <c r="AS245" s="150">
        <v>2.4762962962962963E-3</v>
      </c>
      <c r="AT245" s="150">
        <v>2.5617708333333334E-3</v>
      </c>
      <c r="AU245" s="150">
        <v>2.6459027777777778E-3</v>
      </c>
      <c r="AV245" s="150">
        <v>2.7298263888888893E-3</v>
      </c>
      <c r="AW245" s="153">
        <f t="shared" si="94"/>
        <v>61.053943703176067</v>
      </c>
      <c r="AX245" s="150">
        <f t="shared" si="95"/>
        <v>8.7592592592592588E-5</v>
      </c>
      <c r="AY245" s="150">
        <f t="shared" si="95"/>
        <v>8.1840277777777792E-5</v>
      </c>
      <c r="AZ245" s="150">
        <f t="shared" si="96"/>
        <v>8.1203703703703776E-5</v>
      </c>
      <c r="BA245" s="150">
        <f t="shared" si="97"/>
        <v>8.1956018518518478E-5</v>
      </c>
      <c r="BB245" s="150">
        <f t="shared" si="98"/>
        <v>8.3009259259259234E-5</v>
      </c>
      <c r="BC245" s="150">
        <f t="shared" si="99"/>
        <v>8.4386574074074181E-5</v>
      </c>
      <c r="BD245" s="150">
        <f t="shared" si="100"/>
        <v>8.1851851851851725E-5</v>
      </c>
      <c r="BE245" s="150">
        <f t="shared" si="101"/>
        <v>8.0844907407407406E-5</v>
      </c>
      <c r="BF245" s="150">
        <f t="shared" si="102"/>
        <v>8.0810185185185282E-5</v>
      </c>
      <c r="BG245" s="150">
        <f t="shared" si="103"/>
        <v>7.9421296296296293E-5</v>
      </c>
      <c r="BH245" s="150">
        <f t="shared" si="104"/>
        <v>7.9768518518518513E-5</v>
      </c>
      <c r="BI245" s="150">
        <f t="shared" si="105"/>
        <v>8.1747685185185135E-5</v>
      </c>
      <c r="BJ245" s="150">
        <f t="shared" si="106"/>
        <v>8.0694444444444433E-5</v>
      </c>
      <c r="BK245" s="150">
        <f t="shared" si="107"/>
        <v>8.1192129629629409E-5</v>
      </c>
      <c r="BL245" s="150">
        <f t="shared" si="108"/>
        <v>8.3530092592592944E-5</v>
      </c>
      <c r="BM245" s="150">
        <f t="shared" si="109"/>
        <v>8.1909722222222149E-5</v>
      </c>
      <c r="BN245" s="150">
        <f t="shared" si="110"/>
        <v>8.2546296296296057E-5</v>
      </c>
      <c r="BO245" s="150">
        <f t="shared" si="111"/>
        <v>8.5011574074074156E-5</v>
      </c>
      <c r="BP245" s="150">
        <f t="shared" si="112"/>
        <v>8.2743055555555955E-5</v>
      </c>
      <c r="BQ245" s="150">
        <f t="shared" si="113"/>
        <v>8.2557870370370207E-5</v>
      </c>
      <c r="BR245" s="150">
        <f t="shared" si="114"/>
        <v>8.3819444444444306E-5</v>
      </c>
      <c r="BS245" s="150">
        <f t="shared" si="115"/>
        <v>8.0914351851851763E-5</v>
      </c>
      <c r="BT245" s="150">
        <f t="shared" si="116"/>
        <v>8.0983796296296446E-5</v>
      </c>
      <c r="BU245" s="150">
        <f t="shared" si="117"/>
        <v>8.3182870370370181E-5</v>
      </c>
      <c r="BV245" s="150">
        <f t="shared" si="118"/>
        <v>8.092592592592613E-5</v>
      </c>
      <c r="BW245" s="150">
        <f t="shared" si="119"/>
        <v>8.5046296296296172E-5</v>
      </c>
      <c r="BX245" s="150">
        <f t="shared" si="120"/>
        <v>8.7430555555555439E-5</v>
      </c>
      <c r="BY245" s="150">
        <f t="shared" si="121"/>
        <v>9.0983796296296472E-5</v>
      </c>
      <c r="BZ245" s="150">
        <f t="shared" si="122"/>
        <v>8.5474537037037116E-5</v>
      </c>
      <c r="CA245" s="150">
        <f t="shared" si="123"/>
        <v>8.4131944444444402E-5</v>
      </c>
      <c r="CB245" s="150">
        <f t="shared" si="124"/>
        <v>8.3923611111111438E-5</v>
      </c>
    </row>
    <row r="246" spans="1:80">
      <c r="A246" s="4" t="s">
        <v>225</v>
      </c>
      <c r="B246" s="4">
        <v>2019</v>
      </c>
      <c r="C246" s="5">
        <v>43805</v>
      </c>
      <c r="D246" s="4" t="s">
        <v>66</v>
      </c>
      <c r="E246" s="40" t="s">
        <v>91</v>
      </c>
      <c r="F246">
        <v>2</v>
      </c>
      <c r="G246" t="s">
        <v>1713</v>
      </c>
      <c r="H246" t="s">
        <v>1714</v>
      </c>
      <c r="I246" t="s">
        <v>1715</v>
      </c>
      <c r="J246" t="s">
        <v>1716</v>
      </c>
      <c r="O246" s="40">
        <v>2</v>
      </c>
      <c r="P246" t="s">
        <v>1712</v>
      </c>
      <c r="Q246" s="150">
        <v>1.5190972222222222E-4</v>
      </c>
      <c r="R246" s="150">
        <v>2.41712962962963E-4</v>
      </c>
      <c r="S246" s="150">
        <v>3.2644675925925924E-4</v>
      </c>
      <c r="T246" s="150">
        <v>4.09988425925926E-4</v>
      </c>
      <c r="U246" s="150">
        <v>4.9451388888888885E-4</v>
      </c>
      <c r="V246" s="150">
        <v>5.7679398148148152E-4</v>
      </c>
      <c r="W246" s="150">
        <v>6.5851851851851846E-4</v>
      </c>
      <c r="X246" s="150">
        <v>7.4089120370370379E-4</v>
      </c>
      <c r="Y246" s="150">
        <v>8.2303240740740741E-4</v>
      </c>
      <c r="Z246" s="150">
        <v>9.059490740740741E-4</v>
      </c>
      <c r="AA246" s="150">
        <v>9.8913194444444439E-4</v>
      </c>
      <c r="AB246" s="150">
        <v>1.0732060185185185E-3</v>
      </c>
      <c r="AC246" s="150">
        <v>1.156898148148148E-3</v>
      </c>
      <c r="AD246" s="150">
        <v>1.2402662037037037E-3</v>
      </c>
      <c r="AE246" s="150">
        <v>1.3235416666666667E-3</v>
      </c>
      <c r="AF246" s="150">
        <v>1.4083564814814811E-3</v>
      </c>
      <c r="AG246" s="150">
        <v>1.4915393518518517E-3</v>
      </c>
      <c r="AH246" s="150">
        <v>1.5744675925925926E-3</v>
      </c>
      <c r="AI246" s="150">
        <v>1.6572916666666665E-3</v>
      </c>
      <c r="AJ246" s="150">
        <v>1.7420023148148149E-3</v>
      </c>
      <c r="AK246" s="150">
        <v>1.8253703703703704E-3</v>
      </c>
      <c r="AL246" s="150">
        <v>1.9103587962962965E-3</v>
      </c>
      <c r="AM246" s="150">
        <v>1.9953472222222221E-3</v>
      </c>
      <c r="AN246" s="150">
        <v>2.0829745370370373E-3</v>
      </c>
      <c r="AO246" s="150">
        <v>2.1674537037037036E-3</v>
      </c>
      <c r="AP246" s="150">
        <v>2.2515393518518518E-3</v>
      </c>
      <c r="AQ246" s="150">
        <v>2.3344791666666666E-3</v>
      </c>
      <c r="AR246" s="150">
        <v>2.4176851851851855E-3</v>
      </c>
      <c r="AS246" s="150">
        <v>2.5017708333333333E-3</v>
      </c>
      <c r="AT246" s="150">
        <v>2.5858333333333332E-3</v>
      </c>
      <c r="AU246" s="150">
        <v>2.6693749999999999E-3</v>
      </c>
      <c r="AV246" s="150">
        <v>2.7530555555555555E-3</v>
      </c>
      <c r="AW246" s="153">
        <f t="shared" si="94"/>
        <v>60.538795277973968</v>
      </c>
      <c r="AX246" s="150">
        <f t="shared" si="95"/>
        <v>8.9803240740740772E-5</v>
      </c>
      <c r="AY246" s="150">
        <f t="shared" si="95"/>
        <v>8.4733796296296239E-5</v>
      </c>
      <c r="AZ246" s="150">
        <f t="shared" si="96"/>
        <v>8.3541666666666768E-5</v>
      </c>
      <c r="BA246" s="150">
        <f t="shared" si="97"/>
        <v>8.4525462962962842E-5</v>
      </c>
      <c r="BB246" s="150">
        <f t="shared" si="98"/>
        <v>8.2280092592592669E-5</v>
      </c>
      <c r="BC246" s="150">
        <f t="shared" si="99"/>
        <v>8.1724537037036944E-5</v>
      </c>
      <c r="BD246" s="150">
        <f t="shared" si="100"/>
        <v>8.2372685185185326E-5</v>
      </c>
      <c r="BE246" s="150">
        <f t="shared" si="101"/>
        <v>8.214120370370363E-5</v>
      </c>
      <c r="BF246" s="150">
        <f t="shared" si="102"/>
        <v>8.2916666666666685E-5</v>
      </c>
      <c r="BG246" s="150">
        <f t="shared" si="103"/>
        <v>8.318287037037029E-5</v>
      </c>
      <c r="BH246" s="150">
        <f t="shared" si="104"/>
        <v>8.4074074074074086E-5</v>
      </c>
      <c r="BI246" s="150">
        <f t="shared" si="105"/>
        <v>8.3692129629629524E-5</v>
      </c>
      <c r="BJ246" s="150">
        <f t="shared" si="106"/>
        <v>8.3368055555555712E-5</v>
      </c>
      <c r="BK246" s="150">
        <f t="shared" si="107"/>
        <v>8.3275462962962947E-5</v>
      </c>
      <c r="BL246" s="150">
        <f t="shared" si="108"/>
        <v>8.4814814814814475E-5</v>
      </c>
      <c r="BM246" s="150">
        <f t="shared" si="109"/>
        <v>8.3182870370370615E-5</v>
      </c>
      <c r="BN246" s="150">
        <f t="shared" si="110"/>
        <v>8.2928240740740835E-5</v>
      </c>
      <c r="BO246" s="150">
        <f t="shared" si="111"/>
        <v>8.282407407407392E-5</v>
      </c>
      <c r="BP246" s="150">
        <f t="shared" si="112"/>
        <v>8.4710648148148427E-5</v>
      </c>
      <c r="BQ246" s="150">
        <f t="shared" si="113"/>
        <v>8.3368055555555496E-5</v>
      </c>
      <c r="BR246" s="150">
        <f t="shared" si="114"/>
        <v>8.4988425925926073E-5</v>
      </c>
      <c r="BS246" s="150">
        <f t="shared" si="115"/>
        <v>8.4988425925925639E-5</v>
      </c>
      <c r="BT246" s="150">
        <f t="shared" si="116"/>
        <v>8.7627314814815119E-5</v>
      </c>
      <c r="BU246" s="150">
        <f t="shared" si="117"/>
        <v>8.4479166666666296E-5</v>
      </c>
      <c r="BV246" s="150">
        <f t="shared" si="118"/>
        <v>8.4085648148148236E-5</v>
      </c>
      <c r="BW246" s="150">
        <f t="shared" si="119"/>
        <v>8.2939814814814768E-5</v>
      </c>
      <c r="BX246" s="150">
        <f t="shared" si="120"/>
        <v>8.3206018518518915E-5</v>
      </c>
      <c r="BY246" s="150">
        <f t="shared" si="121"/>
        <v>8.4085648148147802E-5</v>
      </c>
      <c r="BZ246" s="150">
        <f t="shared" si="122"/>
        <v>8.4062499999999936E-5</v>
      </c>
      <c r="CA246" s="150">
        <f t="shared" si="123"/>
        <v>8.354166666666666E-5</v>
      </c>
      <c r="CB246" s="150">
        <f t="shared" si="124"/>
        <v>8.3680555555555591E-5</v>
      </c>
    </row>
    <row r="247" spans="1:80">
      <c r="A247" s="4" t="s">
        <v>225</v>
      </c>
      <c r="B247" s="4">
        <v>2019</v>
      </c>
      <c r="C247" s="5">
        <v>43805</v>
      </c>
      <c r="D247" s="4" t="s">
        <v>66</v>
      </c>
      <c r="E247" s="40" t="s">
        <v>91</v>
      </c>
      <c r="F247">
        <v>3</v>
      </c>
      <c r="G247" t="s">
        <v>851</v>
      </c>
      <c r="H247" t="s">
        <v>508</v>
      </c>
      <c r="I247" t="s">
        <v>1636</v>
      </c>
      <c r="J247" t="s">
        <v>852</v>
      </c>
      <c r="O247" s="40">
        <v>1</v>
      </c>
      <c r="P247" t="s">
        <v>85</v>
      </c>
      <c r="Q247" s="150">
        <v>1.5315972222222223E-4</v>
      </c>
      <c r="R247" s="150">
        <v>2.432407407407407E-4</v>
      </c>
      <c r="S247" s="150">
        <v>3.2616898148148148E-4</v>
      </c>
      <c r="T247" s="150">
        <v>4.06412037037037E-4</v>
      </c>
      <c r="U247" s="150">
        <v>4.8730324074074078E-4</v>
      </c>
      <c r="V247" s="150">
        <v>5.6605324074074067E-4</v>
      </c>
      <c r="W247" s="150">
        <v>6.4631944444444448E-4</v>
      </c>
      <c r="X247" s="150">
        <v>7.262731481481482E-4</v>
      </c>
      <c r="Y247" s="150">
        <v>8.0622685185185181E-4</v>
      </c>
      <c r="Z247" s="150">
        <v>8.8665509259259264E-4</v>
      </c>
      <c r="AA247" s="150">
        <v>9.6802083333333332E-4</v>
      </c>
      <c r="AB247" s="150">
        <v>1.0479861111111113E-3</v>
      </c>
      <c r="AC247" s="150">
        <v>1.1278356481481482E-3</v>
      </c>
      <c r="AD247" s="150">
        <v>1.2075925925925926E-3</v>
      </c>
      <c r="AE247" s="150">
        <v>1.2886226851851852E-3</v>
      </c>
      <c r="AF247" s="150">
        <v>1.3686805555555555E-3</v>
      </c>
      <c r="AG247" s="150">
        <v>1.4489236111111111E-3</v>
      </c>
      <c r="AH247" s="150">
        <v>1.5300462962962961E-3</v>
      </c>
      <c r="AI247" s="150">
        <v>1.6101967592592594E-3</v>
      </c>
      <c r="AJ247" s="150">
        <v>1.6918171296296297E-3</v>
      </c>
      <c r="AK247" s="150">
        <v>1.7719675925925926E-3</v>
      </c>
      <c r="AL247" s="150">
        <v>1.8518518518518517E-3</v>
      </c>
      <c r="AM247" s="150">
        <v>1.9309374999999997E-3</v>
      </c>
      <c r="AN247" s="150">
        <v>2.009814814814815E-3</v>
      </c>
      <c r="AO247" s="150">
        <v>2.0900694444444443E-3</v>
      </c>
      <c r="AP247" s="150">
        <v>2.1698611111111111E-3</v>
      </c>
      <c r="AQ247" s="150">
        <v>2.2504282407407408E-3</v>
      </c>
      <c r="AR247" s="150">
        <v>2.3319791666666667E-3</v>
      </c>
      <c r="AS247" s="150">
        <v>2.4158333333333336E-3</v>
      </c>
      <c r="AT247" s="150">
        <v>2.4975694444444442E-3</v>
      </c>
      <c r="AU247" s="150">
        <v>2.580949074074074E-3</v>
      </c>
      <c r="AV247" s="150">
        <v>2.661828703703704E-3</v>
      </c>
      <c r="AW247" s="153">
        <f t="shared" si="94"/>
        <v>62.613595846631469</v>
      </c>
      <c r="AX247" s="150">
        <f t="shared" si="95"/>
        <v>9.0081018518518472E-5</v>
      </c>
      <c r="AY247" s="150">
        <f t="shared" si="95"/>
        <v>8.2928240740740781E-5</v>
      </c>
      <c r="AZ247" s="150">
        <f t="shared" si="96"/>
        <v>8.0243055555555515E-5</v>
      </c>
      <c r="BA247" s="150">
        <f t="shared" si="97"/>
        <v>8.0891203703703789E-5</v>
      </c>
      <c r="BB247" s="150">
        <f t="shared" si="98"/>
        <v>7.8749999999999881E-5</v>
      </c>
      <c r="BC247" s="150">
        <f t="shared" si="99"/>
        <v>8.0266203703703814E-5</v>
      </c>
      <c r="BD247" s="150">
        <f t="shared" si="100"/>
        <v>7.9953703703703719E-5</v>
      </c>
      <c r="BE247" s="150">
        <f t="shared" si="101"/>
        <v>7.995370370370361E-5</v>
      </c>
      <c r="BF247" s="150">
        <f t="shared" si="102"/>
        <v>8.0428240740740829E-5</v>
      </c>
      <c r="BG247" s="150">
        <f t="shared" si="103"/>
        <v>8.1365740740740682E-5</v>
      </c>
      <c r="BH247" s="150">
        <f t="shared" si="104"/>
        <v>7.9965277777777977E-5</v>
      </c>
      <c r="BI247" s="150">
        <f t="shared" si="105"/>
        <v>7.9849537037036912E-5</v>
      </c>
      <c r="BJ247" s="150">
        <f t="shared" si="106"/>
        <v>7.9756944444444363E-5</v>
      </c>
      <c r="BK247" s="150">
        <f t="shared" si="107"/>
        <v>8.1030092592592612E-5</v>
      </c>
      <c r="BL247" s="150">
        <f t="shared" si="108"/>
        <v>8.0057870370370309E-5</v>
      </c>
      <c r="BM247" s="150">
        <f t="shared" si="109"/>
        <v>8.0243055555555623E-5</v>
      </c>
      <c r="BN247" s="150">
        <f t="shared" si="110"/>
        <v>8.1122685185184944E-5</v>
      </c>
      <c r="BO247" s="150">
        <f t="shared" si="111"/>
        <v>8.0150462962963291E-5</v>
      </c>
      <c r="BP247" s="150">
        <f t="shared" si="112"/>
        <v>8.1620370370370354E-5</v>
      </c>
      <c r="BQ247" s="150">
        <f t="shared" si="113"/>
        <v>8.0150462962962857E-5</v>
      </c>
      <c r="BR247" s="150">
        <f t="shared" si="114"/>
        <v>7.9884259259259145E-5</v>
      </c>
      <c r="BS247" s="150">
        <f t="shared" si="115"/>
        <v>7.9085648148148006E-5</v>
      </c>
      <c r="BT247" s="150">
        <f t="shared" si="116"/>
        <v>7.8877314814815259E-5</v>
      </c>
      <c r="BU247" s="150">
        <f t="shared" si="117"/>
        <v>8.0254629629629339E-5</v>
      </c>
      <c r="BV247" s="150">
        <f t="shared" si="118"/>
        <v>7.9791666666666813E-5</v>
      </c>
      <c r="BW247" s="150">
        <f t="shared" si="119"/>
        <v>8.0567129629629652E-5</v>
      </c>
      <c r="BX247" s="150">
        <f t="shared" si="120"/>
        <v>8.1550925925925888E-5</v>
      </c>
      <c r="BY247" s="150">
        <f t="shared" si="121"/>
        <v>8.3854166666666972E-5</v>
      </c>
      <c r="BZ247" s="150">
        <f t="shared" si="122"/>
        <v>8.1736111111110551E-5</v>
      </c>
      <c r="CA247" s="150">
        <f t="shared" si="123"/>
        <v>8.3379629629629862E-5</v>
      </c>
      <c r="CB247" s="150">
        <f t="shared" si="124"/>
        <v>8.0879629629629964E-5</v>
      </c>
    </row>
    <row r="248" spans="1:80">
      <c r="A248" s="4" t="s">
        <v>225</v>
      </c>
      <c r="B248" s="4">
        <v>2019</v>
      </c>
      <c r="C248" s="5">
        <v>43805</v>
      </c>
      <c r="D248" s="4" t="s">
        <v>66</v>
      </c>
      <c r="E248" s="40" t="s">
        <v>91</v>
      </c>
      <c r="F248">
        <v>3</v>
      </c>
      <c r="G248" t="s">
        <v>600</v>
      </c>
      <c r="H248" t="s">
        <v>1669</v>
      </c>
      <c r="I248" t="s">
        <v>1711</v>
      </c>
      <c r="J248" t="s">
        <v>749</v>
      </c>
      <c r="O248" s="40">
        <v>2</v>
      </c>
      <c r="P248" t="s">
        <v>35</v>
      </c>
      <c r="Q248" s="150">
        <v>1.5232638888888888E-4</v>
      </c>
      <c r="R248" s="150">
        <v>2.41712962962963E-4</v>
      </c>
      <c r="S248" s="150">
        <v>3.2405092592592593E-4</v>
      </c>
      <c r="T248" s="150">
        <v>4.0324074074074085E-4</v>
      </c>
      <c r="U248" s="150">
        <v>4.8270833333333342E-4</v>
      </c>
      <c r="V248" s="150">
        <v>5.6170138888888882E-4</v>
      </c>
      <c r="W248" s="150">
        <v>6.4128472222222223E-4</v>
      </c>
      <c r="X248" s="150">
        <v>7.2259259259259249E-4</v>
      </c>
      <c r="Y248" s="150">
        <v>8.0313657407407406E-4</v>
      </c>
      <c r="Z248" s="150">
        <v>8.8390046296296296E-4</v>
      </c>
      <c r="AA248" s="150">
        <v>9.6458333333333335E-4</v>
      </c>
      <c r="AB248" s="150">
        <v>1.0470486111111112E-3</v>
      </c>
      <c r="AC248" s="150">
        <v>1.1277314814814815E-3</v>
      </c>
      <c r="AD248" s="150">
        <v>1.2080555555555553E-3</v>
      </c>
      <c r="AE248" s="150">
        <v>1.2880671296296297E-3</v>
      </c>
      <c r="AF248" s="150">
        <v>1.3678703703703702E-3</v>
      </c>
      <c r="AG248" s="150">
        <v>1.4493287037037035E-3</v>
      </c>
      <c r="AH248" s="150">
        <v>1.5293287037037038E-3</v>
      </c>
      <c r="AI248" s="150">
        <v>1.609236111111111E-3</v>
      </c>
      <c r="AJ248" s="150">
        <v>1.6892592592592593E-3</v>
      </c>
      <c r="AK248" s="150">
        <v>1.7710648148148149E-3</v>
      </c>
      <c r="AL248" s="150">
        <v>1.8543287037037037E-3</v>
      </c>
      <c r="AM248" s="150">
        <v>1.9382175925925927E-3</v>
      </c>
      <c r="AN248" s="150">
        <v>2.019814814814815E-3</v>
      </c>
      <c r="AO248" s="150">
        <v>2.1016550925925929E-3</v>
      </c>
      <c r="AP248" s="150">
        <v>2.1837731481481478E-3</v>
      </c>
      <c r="AQ248" s="150">
        <v>2.2652777777777779E-3</v>
      </c>
      <c r="AR248" s="150">
        <v>2.348738425925926E-3</v>
      </c>
      <c r="AS248" s="150">
        <v>2.4288773148148147E-3</v>
      </c>
      <c r="AT248" s="150">
        <v>2.507662037037037E-3</v>
      </c>
      <c r="AU248" s="150">
        <v>2.5858796296296294E-3</v>
      </c>
      <c r="AV248" s="150">
        <v>2.6639236111111113E-3</v>
      </c>
      <c r="AW248" s="153">
        <f t="shared" si="94"/>
        <v>62.564356564695451</v>
      </c>
      <c r="AX248" s="150">
        <f t="shared" si="95"/>
        <v>8.9386574074074113E-5</v>
      </c>
      <c r="AY248" s="150">
        <f t="shared" si="95"/>
        <v>8.2337962962962931E-5</v>
      </c>
      <c r="AZ248" s="150">
        <f t="shared" si="96"/>
        <v>7.9189814814814921E-5</v>
      </c>
      <c r="BA248" s="150">
        <f t="shared" si="97"/>
        <v>7.9467592592592567E-5</v>
      </c>
      <c r="BB248" s="150">
        <f t="shared" si="98"/>
        <v>7.8993055555555403E-5</v>
      </c>
      <c r="BC248" s="150">
        <f t="shared" si="99"/>
        <v>7.9583333333333416E-5</v>
      </c>
      <c r="BD248" s="150">
        <f t="shared" si="100"/>
        <v>8.1307870370370258E-5</v>
      </c>
      <c r="BE248" s="150">
        <f t="shared" si="101"/>
        <v>8.0543981481481569E-5</v>
      </c>
      <c r="BF248" s="150">
        <f t="shared" si="102"/>
        <v>8.0763888888888899E-5</v>
      </c>
      <c r="BG248" s="150">
        <f t="shared" si="103"/>
        <v>8.0682870370370392E-5</v>
      </c>
      <c r="BH248" s="150">
        <f t="shared" si="104"/>
        <v>8.2465277777777875E-5</v>
      </c>
      <c r="BI248" s="150">
        <f t="shared" si="105"/>
        <v>8.0682870370370283E-5</v>
      </c>
      <c r="BJ248" s="150">
        <f t="shared" si="106"/>
        <v>8.0324074074073805E-5</v>
      </c>
      <c r="BK248" s="150">
        <f t="shared" si="107"/>
        <v>8.001157407407436E-5</v>
      </c>
      <c r="BL248" s="150">
        <f t="shared" si="108"/>
        <v>7.9803240740740529E-5</v>
      </c>
      <c r="BM248" s="150">
        <f t="shared" si="109"/>
        <v>8.1458333333333339E-5</v>
      </c>
      <c r="BN248" s="150">
        <f t="shared" si="110"/>
        <v>8.000000000000021E-5</v>
      </c>
      <c r="BO248" s="150">
        <f t="shared" si="111"/>
        <v>7.9907407407407227E-5</v>
      </c>
      <c r="BP248" s="150">
        <f t="shared" si="112"/>
        <v>8.0023148148148293E-5</v>
      </c>
      <c r="BQ248" s="150">
        <f t="shared" si="113"/>
        <v>8.1805555555555668E-5</v>
      </c>
      <c r="BR248" s="150">
        <f t="shared" si="114"/>
        <v>8.3263888888888797E-5</v>
      </c>
      <c r="BS248" s="150">
        <f t="shared" si="115"/>
        <v>8.3888888888888988E-5</v>
      </c>
      <c r="BT248" s="150">
        <f t="shared" si="116"/>
        <v>8.1597222222222271E-5</v>
      </c>
      <c r="BU248" s="150">
        <f t="shared" si="117"/>
        <v>8.1840277777777901E-5</v>
      </c>
      <c r="BV248" s="150">
        <f t="shared" si="118"/>
        <v>8.2118055555554896E-5</v>
      </c>
      <c r="BW248" s="150">
        <f t="shared" si="119"/>
        <v>8.1504629629630156E-5</v>
      </c>
      <c r="BX248" s="150">
        <f t="shared" si="120"/>
        <v>8.3460648148148044E-5</v>
      </c>
      <c r="BY248" s="150">
        <f t="shared" si="121"/>
        <v>8.0138888888888708E-5</v>
      </c>
      <c r="BZ248" s="150">
        <f t="shared" si="122"/>
        <v>7.8784722222222277E-5</v>
      </c>
      <c r="CA248" s="150">
        <f t="shared" si="123"/>
        <v>7.8217592592592401E-5</v>
      </c>
      <c r="CB248" s="150">
        <f t="shared" si="124"/>
        <v>7.8043981481481887E-5</v>
      </c>
    </row>
    <row r="249" spans="1:80">
      <c r="A249" s="4" t="s">
        <v>225</v>
      </c>
      <c r="B249" s="4">
        <v>2019</v>
      </c>
      <c r="C249" s="5">
        <v>43805</v>
      </c>
      <c r="D249" s="4" t="s">
        <v>66</v>
      </c>
      <c r="E249" s="40" t="s">
        <v>91</v>
      </c>
      <c r="F249">
        <v>4</v>
      </c>
      <c r="G249" t="s">
        <v>1648</v>
      </c>
      <c r="H249" t="s">
        <v>807</v>
      </c>
      <c r="I249" t="s">
        <v>1630</v>
      </c>
      <c r="J249" t="s">
        <v>1631</v>
      </c>
      <c r="O249" s="40">
        <v>1</v>
      </c>
      <c r="P249" t="s">
        <v>102</v>
      </c>
      <c r="Q249" s="150">
        <v>1.5249999999999999E-4</v>
      </c>
      <c r="R249" s="150">
        <v>2.4134259259259261E-4</v>
      </c>
      <c r="S249" s="150">
        <v>3.2356481481481478E-4</v>
      </c>
      <c r="T249" s="150">
        <v>4.0273148148148151E-4</v>
      </c>
      <c r="U249" s="150">
        <v>4.831018518518518E-4</v>
      </c>
      <c r="V249" s="150">
        <v>5.6247685185185187E-4</v>
      </c>
      <c r="W249" s="150">
        <v>6.4237268518518517E-4</v>
      </c>
      <c r="X249" s="150">
        <v>7.231944444444446E-4</v>
      </c>
      <c r="Y249" s="150">
        <v>8.0546296296296301E-4</v>
      </c>
      <c r="Z249" s="150">
        <v>8.8597222222222235E-4</v>
      </c>
      <c r="AA249" s="150">
        <v>9.6605324074074074E-4</v>
      </c>
      <c r="AB249" s="150">
        <v>1.0456018518518518E-3</v>
      </c>
      <c r="AC249" s="150">
        <v>1.1251041666666668E-3</v>
      </c>
      <c r="AD249" s="150">
        <v>1.2061226851851853E-3</v>
      </c>
      <c r="AE249" s="150">
        <v>1.2862847222222223E-3</v>
      </c>
      <c r="AF249" s="150">
        <v>1.366875E-3</v>
      </c>
      <c r="AG249" s="150">
        <v>1.4489930555555556E-3</v>
      </c>
      <c r="AH249" s="150">
        <v>1.5293287037037038E-3</v>
      </c>
      <c r="AI249" s="150">
        <v>1.6111689814814814E-3</v>
      </c>
      <c r="AJ249" s="150">
        <v>1.6922569444444441E-3</v>
      </c>
      <c r="AK249" s="150">
        <v>1.773252314814815E-3</v>
      </c>
      <c r="AL249" s="150">
        <v>1.8540509259259257E-3</v>
      </c>
      <c r="AM249" s="150">
        <v>1.934849537037037E-3</v>
      </c>
      <c r="AN249" s="150">
        <v>2.0172569444444443E-3</v>
      </c>
      <c r="AO249" s="150">
        <v>2.0982407407407404E-3</v>
      </c>
      <c r="AP249" s="150">
        <v>2.1791898148148148E-3</v>
      </c>
      <c r="AQ249" s="150">
        <v>2.2600694444444443E-3</v>
      </c>
      <c r="AR249" s="150">
        <v>2.3410879629629628E-3</v>
      </c>
      <c r="AS249" s="150">
        <v>2.4234606481481481E-3</v>
      </c>
      <c r="AT249" s="150">
        <v>2.5043287037037035E-3</v>
      </c>
      <c r="AU249" s="150">
        <v>2.5847569444444442E-3</v>
      </c>
      <c r="AV249" s="150">
        <v>2.6651967592592595E-3</v>
      </c>
      <c r="AW249" s="153">
        <f t="shared" si="94"/>
        <v>62.534469955227053</v>
      </c>
      <c r="AX249" s="150">
        <f t="shared" si="95"/>
        <v>8.8842592592592619E-5</v>
      </c>
      <c r="AY249" s="150">
        <f t="shared" si="95"/>
        <v>8.2222222222222164E-5</v>
      </c>
      <c r="AZ249" s="150">
        <f t="shared" si="96"/>
        <v>7.916666666666673E-5</v>
      </c>
      <c r="BA249" s="150">
        <f t="shared" si="97"/>
        <v>8.0370370370370296E-5</v>
      </c>
      <c r="BB249" s="150">
        <f t="shared" si="98"/>
        <v>7.9375000000000073E-5</v>
      </c>
      <c r="BC249" s="150">
        <f t="shared" si="99"/>
        <v>7.9895833333333294E-5</v>
      </c>
      <c r="BD249" s="150">
        <f t="shared" si="100"/>
        <v>8.0821759259259432E-5</v>
      </c>
      <c r="BE249" s="150">
        <f t="shared" si="101"/>
        <v>8.2268518518518411E-5</v>
      </c>
      <c r="BF249" s="150">
        <f t="shared" si="102"/>
        <v>8.0509259259259336E-5</v>
      </c>
      <c r="BG249" s="150">
        <f t="shared" si="103"/>
        <v>8.0081018518518392E-5</v>
      </c>
      <c r="BH249" s="150">
        <f t="shared" si="104"/>
        <v>7.9548611111111074E-5</v>
      </c>
      <c r="BI249" s="150">
        <f t="shared" si="105"/>
        <v>7.9502314814815017E-5</v>
      </c>
      <c r="BJ249" s="150">
        <f t="shared" si="106"/>
        <v>8.1018518518518462E-5</v>
      </c>
      <c r="BK249" s="150">
        <f t="shared" si="107"/>
        <v>8.0162037037037007E-5</v>
      </c>
      <c r="BL249" s="150">
        <f t="shared" si="108"/>
        <v>8.0590277777777735E-5</v>
      </c>
      <c r="BM249" s="150">
        <f t="shared" si="109"/>
        <v>8.2118055555555547E-5</v>
      </c>
      <c r="BN249" s="150">
        <f t="shared" si="110"/>
        <v>8.0335648148148172E-5</v>
      </c>
      <c r="BO249" s="150">
        <f t="shared" si="111"/>
        <v>8.1840277777777684E-5</v>
      </c>
      <c r="BP249" s="150">
        <f t="shared" si="112"/>
        <v>8.1087962962962711E-5</v>
      </c>
      <c r="BQ249" s="150">
        <f t="shared" si="113"/>
        <v>8.0995370370370813E-5</v>
      </c>
      <c r="BR249" s="150">
        <f t="shared" si="114"/>
        <v>8.0798611111110698E-5</v>
      </c>
      <c r="BS249" s="150">
        <f t="shared" si="115"/>
        <v>8.0798611111111349E-5</v>
      </c>
      <c r="BT249" s="150">
        <f t="shared" si="116"/>
        <v>8.2407407407407342E-5</v>
      </c>
      <c r="BU249" s="150">
        <f t="shared" si="117"/>
        <v>8.0983796296296012E-5</v>
      </c>
      <c r="BV249" s="150">
        <f t="shared" si="118"/>
        <v>8.094907407407443E-5</v>
      </c>
      <c r="BW249" s="150">
        <f t="shared" si="119"/>
        <v>8.0879629629629531E-5</v>
      </c>
      <c r="BX249" s="150">
        <f t="shared" si="120"/>
        <v>8.1018518518518462E-5</v>
      </c>
      <c r="BY249" s="150">
        <f t="shared" si="121"/>
        <v>8.2372685185185326E-5</v>
      </c>
      <c r="BZ249" s="150">
        <f t="shared" si="122"/>
        <v>8.0868055555555381E-5</v>
      </c>
      <c r="CA249" s="150">
        <f t="shared" si="123"/>
        <v>8.042824074074072E-5</v>
      </c>
      <c r="CB249" s="150">
        <f t="shared" si="124"/>
        <v>8.0439814814815304E-5</v>
      </c>
    </row>
    <row r="250" spans="1:80">
      <c r="A250" s="4" t="s">
        <v>225</v>
      </c>
      <c r="B250" s="4">
        <v>2019</v>
      </c>
      <c r="C250" s="5">
        <v>43805</v>
      </c>
      <c r="D250" s="4" t="s">
        <v>66</v>
      </c>
      <c r="E250" s="40" t="s">
        <v>91</v>
      </c>
      <c r="F250">
        <v>4</v>
      </c>
      <c r="G250" t="s">
        <v>696</v>
      </c>
      <c r="H250" t="s">
        <v>814</v>
      </c>
      <c r="I250" t="s">
        <v>1676</v>
      </c>
      <c r="J250" t="s">
        <v>1638</v>
      </c>
      <c r="O250" s="40">
        <v>2</v>
      </c>
      <c r="P250" t="s">
        <v>33</v>
      </c>
      <c r="Q250" s="150">
        <v>1.5821759259259258E-4</v>
      </c>
      <c r="R250" s="150">
        <v>2.4861111111111107E-4</v>
      </c>
      <c r="S250" s="150">
        <v>3.3253472222222229E-4</v>
      </c>
      <c r="T250" s="150">
        <v>4.1312500000000008E-4</v>
      </c>
      <c r="U250" s="150">
        <v>4.9475694444444448E-4</v>
      </c>
      <c r="V250" s="150">
        <v>5.7443287037037044E-4</v>
      </c>
      <c r="W250" s="150">
        <v>6.5430555555555554E-4</v>
      </c>
      <c r="X250" s="150">
        <v>7.3579861111111112E-4</v>
      </c>
      <c r="Y250" s="150">
        <v>8.1660879629629629E-4</v>
      </c>
      <c r="Z250" s="150">
        <v>8.9810185185185186E-4</v>
      </c>
      <c r="AA250" s="150">
        <v>9.8055555555555548E-4</v>
      </c>
      <c r="AB250" s="150">
        <v>1.0648148148148147E-3</v>
      </c>
      <c r="AC250" s="150">
        <v>1.1467939814814815E-3</v>
      </c>
      <c r="AD250" s="150">
        <v>1.2283449074074074E-3</v>
      </c>
      <c r="AE250" s="150">
        <v>1.3094907407407411E-3</v>
      </c>
      <c r="AF250" s="150">
        <v>1.3921643518518517E-3</v>
      </c>
      <c r="AG250" s="150">
        <v>1.4739930555555556E-3</v>
      </c>
      <c r="AH250" s="150">
        <v>1.5562268518518518E-3</v>
      </c>
      <c r="AI250" s="150">
        <v>1.6405208333333335E-3</v>
      </c>
      <c r="AJ250" s="150">
        <v>1.7229629629629628E-3</v>
      </c>
      <c r="AK250" s="150">
        <v>1.8053124999999998E-3</v>
      </c>
      <c r="AL250" s="150">
        <v>1.8872800925925925E-3</v>
      </c>
      <c r="AM250" s="150">
        <v>1.9707986111111111E-3</v>
      </c>
      <c r="AN250" s="150">
        <v>2.0524305555555552E-3</v>
      </c>
      <c r="AO250" s="150">
        <v>2.1342939814814814E-3</v>
      </c>
      <c r="AP250" s="150">
        <v>2.2179398148148149E-3</v>
      </c>
      <c r="AQ250" s="150">
        <v>2.3000115740740741E-3</v>
      </c>
      <c r="AR250" s="150">
        <v>2.3822569444444442E-3</v>
      </c>
      <c r="AS250" s="150">
        <v>2.4650810185185188E-3</v>
      </c>
      <c r="AT250" s="150">
        <v>2.5492476851851852E-3</v>
      </c>
      <c r="AU250" s="150">
        <v>2.6310532407407407E-3</v>
      </c>
      <c r="AV250" s="150">
        <v>2.7136458333333335E-3</v>
      </c>
      <c r="AW250" s="153">
        <f t="shared" si="94"/>
        <v>61.417987793174923</v>
      </c>
      <c r="AX250" s="150">
        <f t="shared" si="95"/>
        <v>9.0393518518518487E-5</v>
      </c>
      <c r="AY250" s="150">
        <f t="shared" si="95"/>
        <v>8.3923611111111221E-5</v>
      </c>
      <c r="AZ250" s="150">
        <f t="shared" si="96"/>
        <v>8.0590277777777789E-5</v>
      </c>
      <c r="BA250" s="150">
        <f t="shared" si="97"/>
        <v>8.1631944444444395E-5</v>
      </c>
      <c r="BB250" s="150">
        <f t="shared" si="98"/>
        <v>7.9675925925925964E-5</v>
      </c>
      <c r="BC250" s="150">
        <f t="shared" si="99"/>
        <v>7.9872685185185103E-5</v>
      </c>
      <c r="BD250" s="150">
        <f t="shared" si="100"/>
        <v>8.1493055555555572E-5</v>
      </c>
      <c r="BE250" s="150">
        <f t="shared" si="101"/>
        <v>8.0810185185185173E-5</v>
      </c>
      <c r="BF250" s="150">
        <f t="shared" si="102"/>
        <v>8.1493055555555572E-5</v>
      </c>
      <c r="BG250" s="150">
        <f t="shared" si="103"/>
        <v>8.2453703703703617E-5</v>
      </c>
      <c r="BH250" s="150">
        <f t="shared" si="104"/>
        <v>8.4259259259259183E-5</v>
      </c>
      <c r="BI250" s="150">
        <f t="shared" si="105"/>
        <v>8.1979166666666832E-5</v>
      </c>
      <c r="BJ250" s="150">
        <f t="shared" si="106"/>
        <v>8.1550925925925888E-5</v>
      </c>
      <c r="BK250" s="150">
        <f t="shared" si="107"/>
        <v>8.1145833333333677E-5</v>
      </c>
      <c r="BL250" s="150">
        <f t="shared" si="108"/>
        <v>8.2673611111110622E-5</v>
      </c>
      <c r="BM250" s="150">
        <f t="shared" si="109"/>
        <v>8.1828703703703968E-5</v>
      </c>
      <c r="BN250" s="150">
        <f t="shared" si="110"/>
        <v>8.2233796296296178E-5</v>
      </c>
      <c r="BO250" s="150">
        <f t="shared" si="111"/>
        <v>8.4293981481481633E-5</v>
      </c>
      <c r="BP250" s="150">
        <f t="shared" si="112"/>
        <v>8.2442129629629358E-5</v>
      </c>
      <c r="BQ250" s="150">
        <f t="shared" si="113"/>
        <v>8.2349537037037027E-5</v>
      </c>
      <c r="BR250" s="150">
        <f t="shared" si="114"/>
        <v>8.1967592592592682E-5</v>
      </c>
      <c r="BS250" s="150">
        <f t="shared" si="115"/>
        <v>8.3518518518518577E-5</v>
      </c>
      <c r="BT250" s="150">
        <f t="shared" si="116"/>
        <v>8.163194444444407E-5</v>
      </c>
      <c r="BU250" s="150">
        <f t="shared" si="117"/>
        <v>8.18634259259262E-5</v>
      </c>
      <c r="BV250" s="150">
        <f t="shared" si="118"/>
        <v>8.3645833333333575E-5</v>
      </c>
      <c r="BW250" s="150">
        <f t="shared" si="119"/>
        <v>8.2071759259259164E-5</v>
      </c>
      <c r="BX250" s="150">
        <f t="shared" si="120"/>
        <v>8.2245370370370111E-5</v>
      </c>
      <c r="BY250" s="150">
        <f t="shared" si="121"/>
        <v>8.282407407407457E-5</v>
      </c>
      <c r="BZ250" s="150">
        <f t="shared" si="122"/>
        <v>8.4166666666666418E-5</v>
      </c>
      <c r="CA250" s="150">
        <f t="shared" si="123"/>
        <v>8.1805555555555451E-5</v>
      </c>
      <c r="CB250" s="150">
        <f t="shared" si="124"/>
        <v>8.2592592592592873E-5</v>
      </c>
    </row>
    <row r="251" spans="1:80">
      <c r="A251" s="4" t="s">
        <v>225</v>
      </c>
      <c r="B251" s="4">
        <v>2019</v>
      </c>
      <c r="C251" s="5">
        <v>43805</v>
      </c>
      <c r="D251" s="4" t="s">
        <v>66</v>
      </c>
      <c r="E251" s="40" t="s">
        <v>64</v>
      </c>
      <c r="F251" t="s">
        <v>541</v>
      </c>
      <c r="G251" t="s">
        <v>851</v>
      </c>
      <c r="H251" t="s">
        <v>508</v>
      </c>
      <c r="I251" t="s">
        <v>1636</v>
      </c>
      <c r="J251" t="s">
        <v>852</v>
      </c>
      <c r="O251" s="40">
        <v>1</v>
      </c>
      <c r="P251" t="s">
        <v>85</v>
      </c>
      <c r="Q251" s="150">
        <v>1.5246527777777776E-4</v>
      </c>
      <c r="R251" s="150">
        <v>2.4284722222222223E-4</v>
      </c>
      <c r="S251" s="150">
        <v>3.2626157407407408E-4</v>
      </c>
      <c r="T251" s="150">
        <v>4.0702546296296298E-4</v>
      </c>
      <c r="U251" s="150">
        <v>4.8832175925925931E-4</v>
      </c>
      <c r="V251" s="150">
        <v>5.6776620370370368E-4</v>
      </c>
      <c r="W251" s="150">
        <v>6.4865740740740736E-4</v>
      </c>
      <c r="X251" s="150">
        <v>7.2775462962962974E-4</v>
      </c>
      <c r="Y251" s="150">
        <v>8.0688657407407412E-4</v>
      </c>
      <c r="Z251" s="150">
        <v>8.8616898148148138E-4</v>
      </c>
      <c r="AA251" s="150">
        <v>9.6662037037037029E-4</v>
      </c>
      <c r="AB251" s="150">
        <v>1.0461111111111112E-3</v>
      </c>
      <c r="AC251" s="150">
        <v>1.1255324074074073E-3</v>
      </c>
      <c r="AD251" s="150">
        <v>1.2052546296296297E-3</v>
      </c>
      <c r="AE251" s="150">
        <v>1.2866203703703705E-3</v>
      </c>
      <c r="AF251" s="150">
        <v>1.3673842592592594E-3</v>
      </c>
      <c r="AG251" s="150">
        <v>1.4483333333333334E-3</v>
      </c>
      <c r="AH251" s="150">
        <v>1.5295949074074075E-3</v>
      </c>
      <c r="AI251" s="150">
        <v>1.6107523148148149E-3</v>
      </c>
      <c r="AJ251" s="150">
        <v>1.6941319444444445E-3</v>
      </c>
      <c r="AK251" s="150">
        <v>1.7747569444444445E-3</v>
      </c>
      <c r="AL251" s="150">
        <v>1.8550578703703704E-3</v>
      </c>
      <c r="AM251" s="150">
        <v>1.934976851851852E-3</v>
      </c>
      <c r="AN251" s="150">
        <v>2.0147569444444445E-3</v>
      </c>
      <c r="AO251" s="150">
        <v>2.0938078703703704E-3</v>
      </c>
      <c r="AP251" s="150">
        <v>2.1740277777777778E-3</v>
      </c>
      <c r="AQ251" s="150">
        <v>2.2541319444444445E-3</v>
      </c>
      <c r="AR251" s="150">
        <v>2.3350925925925926E-3</v>
      </c>
      <c r="AS251" s="150">
        <v>2.4169444444444442E-3</v>
      </c>
      <c r="AT251" s="150">
        <v>2.5005439814814816E-3</v>
      </c>
      <c r="AU251" s="150">
        <v>2.5830092592592593E-3</v>
      </c>
      <c r="AV251" s="150">
        <v>2.6661921296296299E-3</v>
      </c>
      <c r="AW251" s="153">
        <f t="shared" si="94"/>
        <v>62.511123941326353</v>
      </c>
      <c r="AX251" s="150">
        <f t="shared" si="95"/>
        <v>9.0381944444444472E-5</v>
      </c>
      <c r="AY251" s="150">
        <f t="shared" si="95"/>
        <v>8.3414351851851851E-5</v>
      </c>
      <c r="AZ251" s="150">
        <f t="shared" si="96"/>
        <v>8.0763888888888899E-5</v>
      </c>
      <c r="BA251" s="150">
        <f t="shared" si="97"/>
        <v>8.1296296296296325E-5</v>
      </c>
      <c r="BB251" s="150">
        <f t="shared" si="98"/>
        <v>7.9444444444444376E-5</v>
      </c>
      <c r="BC251" s="150">
        <f t="shared" si="99"/>
        <v>8.089120370370368E-5</v>
      </c>
      <c r="BD251" s="150">
        <f t="shared" si="100"/>
        <v>7.9097222222222372E-5</v>
      </c>
      <c r="BE251" s="150">
        <f t="shared" si="101"/>
        <v>7.9131944444444388E-5</v>
      </c>
      <c r="BF251" s="150">
        <f t="shared" si="102"/>
        <v>7.9282407407407253E-5</v>
      </c>
      <c r="BG251" s="150">
        <f t="shared" si="103"/>
        <v>8.0451388888888912E-5</v>
      </c>
      <c r="BH251" s="150">
        <f t="shared" si="104"/>
        <v>7.9490740740740867E-5</v>
      </c>
      <c r="BI251" s="150">
        <f t="shared" si="105"/>
        <v>7.9421296296296184E-5</v>
      </c>
      <c r="BJ251" s="150">
        <f t="shared" si="106"/>
        <v>7.9722222222222347E-5</v>
      </c>
      <c r="BK251" s="150">
        <f t="shared" si="107"/>
        <v>8.1365740740740791E-5</v>
      </c>
      <c r="BL251" s="150">
        <f t="shared" si="108"/>
        <v>8.0763888888888899E-5</v>
      </c>
      <c r="BM251" s="150">
        <f t="shared" si="109"/>
        <v>8.0949074074073996E-5</v>
      </c>
      <c r="BN251" s="150">
        <f t="shared" si="110"/>
        <v>8.1261574074074092E-5</v>
      </c>
      <c r="BO251" s="150">
        <f t="shared" si="111"/>
        <v>8.1157407407407393E-5</v>
      </c>
      <c r="BP251" s="150">
        <f t="shared" si="112"/>
        <v>8.3379629629629646E-5</v>
      </c>
      <c r="BQ251" s="150">
        <f t="shared" si="113"/>
        <v>8.0624999999999968E-5</v>
      </c>
      <c r="BR251" s="150">
        <f t="shared" si="114"/>
        <v>8.0300925925925939E-5</v>
      </c>
      <c r="BS251" s="150">
        <f t="shared" si="115"/>
        <v>7.9918981481481594E-5</v>
      </c>
      <c r="BT251" s="150">
        <f t="shared" si="116"/>
        <v>7.9780092592592446E-5</v>
      </c>
      <c r="BU251" s="150">
        <f t="shared" si="117"/>
        <v>7.905092592592599E-5</v>
      </c>
      <c r="BV251" s="150">
        <f t="shared" si="118"/>
        <v>8.0219907407407323E-5</v>
      </c>
      <c r="BW251" s="150">
        <f t="shared" si="119"/>
        <v>8.0104166666666692E-5</v>
      </c>
      <c r="BX251" s="150">
        <f t="shared" si="120"/>
        <v>8.0960648148148146E-5</v>
      </c>
      <c r="BY251" s="150">
        <f t="shared" si="121"/>
        <v>8.1851851851851617E-5</v>
      </c>
      <c r="BZ251" s="150">
        <f t="shared" si="122"/>
        <v>8.3599537037037409E-5</v>
      </c>
      <c r="CA251" s="150">
        <f t="shared" si="123"/>
        <v>8.2465277777777658E-5</v>
      </c>
      <c r="CB251" s="150">
        <f t="shared" si="124"/>
        <v>8.3182870370370615E-5</v>
      </c>
    </row>
    <row r="252" spans="1:80">
      <c r="A252" s="4" t="s">
        <v>225</v>
      </c>
      <c r="B252" s="4">
        <v>2019</v>
      </c>
      <c r="C252" s="5">
        <v>43805</v>
      </c>
      <c r="D252" s="4" t="s">
        <v>66</v>
      </c>
      <c r="E252" s="40" t="s">
        <v>64</v>
      </c>
      <c r="F252" s="46" t="s">
        <v>541</v>
      </c>
      <c r="G252" t="s">
        <v>1648</v>
      </c>
      <c r="H252" t="s">
        <v>1670</v>
      </c>
      <c r="I252" t="s">
        <v>1630</v>
      </c>
      <c r="J252" t="s">
        <v>1631</v>
      </c>
      <c r="O252" s="40">
        <v>2</v>
      </c>
      <c r="P252" t="s">
        <v>102</v>
      </c>
      <c r="Q252" s="150">
        <v>1.5347222222222222E-4</v>
      </c>
      <c r="R252" s="150">
        <v>2.4233796296296294E-4</v>
      </c>
      <c r="S252" s="150">
        <v>3.2414351851851853E-4</v>
      </c>
      <c r="T252" s="150">
        <v>4.0328703703703701E-4</v>
      </c>
      <c r="U252" s="150">
        <v>4.8356481481481487E-4</v>
      </c>
      <c r="V252" s="150">
        <v>5.6298611111111122E-4</v>
      </c>
      <c r="W252" s="150">
        <v>6.4218749999999996E-4</v>
      </c>
      <c r="X252" s="150">
        <v>7.2179398148148157E-4</v>
      </c>
      <c r="Y252" s="150">
        <v>8.019907407407407E-4</v>
      </c>
      <c r="Z252" s="150">
        <v>8.8371527777777786E-4</v>
      </c>
      <c r="AA252" s="150">
        <v>9.6484953703703706E-4</v>
      </c>
      <c r="AB252" s="150">
        <v>1.0457175925925927E-3</v>
      </c>
      <c r="AC252" s="150">
        <v>1.1266319444444444E-3</v>
      </c>
      <c r="AD252" s="150">
        <v>1.2067939814814814E-3</v>
      </c>
      <c r="AE252" s="150">
        <v>1.2865277777777777E-3</v>
      </c>
      <c r="AF252" s="150">
        <v>1.3677199074074076E-3</v>
      </c>
      <c r="AG252" s="150">
        <v>1.4473263888888888E-3</v>
      </c>
      <c r="AH252" s="150">
        <v>1.5275115740740741E-3</v>
      </c>
      <c r="AI252" s="150">
        <v>1.6084027777777778E-3</v>
      </c>
      <c r="AJ252" s="150">
        <v>1.6890856481481481E-3</v>
      </c>
      <c r="AK252" s="150">
        <v>1.7693518518518518E-3</v>
      </c>
      <c r="AL252" s="150">
        <v>1.849849537037037E-3</v>
      </c>
      <c r="AM252" s="150">
        <v>1.931550925925926E-3</v>
      </c>
      <c r="AN252" s="150">
        <v>2.0119097222222222E-3</v>
      </c>
      <c r="AO252" s="150">
        <v>2.0920833333333334E-3</v>
      </c>
      <c r="AP252" s="150">
        <v>2.173935185185185E-3</v>
      </c>
      <c r="AQ252" s="150">
        <v>2.2561574074074077E-3</v>
      </c>
      <c r="AR252" s="150">
        <v>2.3379745370370373E-3</v>
      </c>
      <c r="AS252" s="150">
        <v>2.4223379629629625E-3</v>
      </c>
      <c r="AT252" s="150">
        <v>2.5097800925925925E-3</v>
      </c>
      <c r="AU252" s="150">
        <v>2.5989583333333329E-3</v>
      </c>
      <c r="AV252" s="150">
        <v>2.6899537037037035E-3</v>
      </c>
      <c r="AW252" s="153">
        <f t="shared" si="94"/>
        <v>61.958934994750706</v>
      </c>
      <c r="AX252" s="150">
        <f t="shared" si="95"/>
        <v>8.8865740740740729E-5</v>
      </c>
      <c r="AY252" s="150">
        <f t="shared" si="95"/>
        <v>8.1805555555555586E-5</v>
      </c>
      <c r="AZ252" s="150">
        <f t="shared" si="96"/>
        <v>7.9143518518518484E-5</v>
      </c>
      <c r="BA252" s="150">
        <f t="shared" si="97"/>
        <v>8.0277777777777856E-5</v>
      </c>
      <c r="BB252" s="150">
        <f t="shared" si="98"/>
        <v>7.9421296296296347E-5</v>
      </c>
      <c r="BC252" s="150">
        <f t="shared" si="99"/>
        <v>7.9201388888888746E-5</v>
      </c>
      <c r="BD252" s="150">
        <f t="shared" si="100"/>
        <v>7.9606481481481607E-5</v>
      </c>
      <c r="BE252" s="150">
        <f t="shared" si="101"/>
        <v>8.0196759259259132E-5</v>
      </c>
      <c r="BF252" s="150">
        <f t="shared" si="102"/>
        <v>8.1724537037037161E-5</v>
      </c>
      <c r="BG252" s="150">
        <f t="shared" si="103"/>
        <v>8.1134259259259202E-5</v>
      </c>
      <c r="BH252" s="150">
        <f t="shared" si="104"/>
        <v>8.0868055555555598E-5</v>
      </c>
      <c r="BI252" s="150">
        <f t="shared" si="105"/>
        <v>8.0914351851851763E-5</v>
      </c>
      <c r="BJ252" s="150">
        <f t="shared" si="106"/>
        <v>8.0162037037037007E-5</v>
      </c>
      <c r="BK252" s="150">
        <f t="shared" si="107"/>
        <v>7.973379629629628E-5</v>
      </c>
      <c r="BL252" s="150">
        <f t="shared" si="108"/>
        <v>8.1192129629629843E-5</v>
      </c>
      <c r="BM252" s="150">
        <f t="shared" si="109"/>
        <v>7.9606481481481282E-5</v>
      </c>
      <c r="BN252" s="150">
        <f t="shared" si="110"/>
        <v>8.0185185185185307E-5</v>
      </c>
      <c r="BO252" s="150">
        <f t="shared" si="111"/>
        <v>8.089120370370368E-5</v>
      </c>
      <c r="BP252" s="150">
        <f t="shared" si="112"/>
        <v>8.0682870370370283E-5</v>
      </c>
      <c r="BQ252" s="150">
        <f t="shared" si="113"/>
        <v>8.0266203703703706E-5</v>
      </c>
      <c r="BR252" s="150">
        <f t="shared" si="114"/>
        <v>8.0497685185185186E-5</v>
      </c>
      <c r="BS252" s="150">
        <f t="shared" si="115"/>
        <v>8.1701388888888969E-5</v>
      </c>
      <c r="BT252" s="150">
        <f t="shared" si="116"/>
        <v>8.0358796296296255E-5</v>
      </c>
      <c r="BU252" s="150">
        <f t="shared" si="117"/>
        <v>8.0173611111111157E-5</v>
      </c>
      <c r="BV252" s="150">
        <f t="shared" si="118"/>
        <v>8.1851851851851617E-5</v>
      </c>
      <c r="BW252" s="150">
        <f t="shared" si="119"/>
        <v>8.2222222222222679E-5</v>
      </c>
      <c r="BX252" s="150">
        <f t="shared" si="120"/>
        <v>8.1817129629629601E-5</v>
      </c>
      <c r="BY252" s="150">
        <f t="shared" si="121"/>
        <v>8.4363425925925231E-5</v>
      </c>
      <c r="BZ252" s="150">
        <f t="shared" si="122"/>
        <v>8.7442129629630022E-5</v>
      </c>
      <c r="CA252" s="150">
        <f t="shared" si="123"/>
        <v>8.9178240740740364E-5</v>
      </c>
      <c r="CB252" s="150">
        <f t="shared" si="124"/>
        <v>9.0995370370370622E-5</v>
      </c>
    </row>
    <row r="253" spans="1:80">
      <c r="A253" s="4" t="s">
        <v>225</v>
      </c>
      <c r="B253" s="4">
        <v>2019</v>
      </c>
      <c r="C253" s="5">
        <v>43805</v>
      </c>
      <c r="D253" s="4" t="s">
        <v>66</v>
      </c>
      <c r="E253" s="40" t="s">
        <v>64</v>
      </c>
      <c r="F253" s="46" t="s">
        <v>542</v>
      </c>
      <c r="G253" t="s">
        <v>600</v>
      </c>
      <c r="H253" t="s">
        <v>1669</v>
      </c>
      <c r="I253" t="s">
        <v>1711</v>
      </c>
      <c r="J253" t="s">
        <v>749</v>
      </c>
      <c r="O253" s="40">
        <v>3</v>
      </c>
      <c r="P253" t="s">
        <v>35</v>
      </c>
      <c r="Q253" s="150">
        <v>1.5336805555555554E-4</v>
      </c>
      <c r="R253" s="150">
        <v>2.4192129629629629E-4</v>
      </c>
      <c r="S253" s="150">
        <v>3.2401620370370369E-4</v>
      </c>
      <c r="T253" s="150">
        <v>4.0387731481481481E-4</v>
      </c>
      <c r="U253" s="150">
        <v>4.8502314814814811E-4</v>
      </c>
      <c r="V253" s="150">
        <v>5.6516203703703698E-4</v>
      </c>
      <c r="W253" s="150">
        <v>6.451967592592592E-4</v>
      </c>
      <c r="X253" s="150">
        <v>7.2658564814814808E-4</v>
      </c>
      <c r="Y253" s="150">
        <v>8.0726851851851836E-4</v>
      </c>
      <c r="Z253" s="150">
        <v>8.8805555555555556E-4</v>
      </c>
      <c r="AA253" s="150">
        <v>9.6873842592592584E-4</v>
      </c>
      <c r="AB253" s="150">
        <v>1.0507060185185185E-3</v>
      </c>
      <c r="AC253" s="150">
        <v>1.1313773148148147E-3</v>
      </c>
      <c r="AD253" s="150">
        <v>1.2115740740740741E-3</v>
      </c>
      <c r="AE253" s="150">
        <v>1.2919097222222223E-3</v>
      </c>
      <c r="AF253" s="150">
        <v>1.3716782407407408E-3</v>
      </c>
      <c r="AG253" s="150">
        <v>1.4526388888888889E-3</v>
      </c>
      <c r="AH253" s="150">
        <v>1.5323495370370369E-3</v>
      </c>
      <c r="AI253" s="150">
        <v>1.6127430555555556E-3</v>
      </c>
      <c r="AJ253" s="150">
        <v>1.6955439814814817E-3</v>
      </c>
      <c r="AK253" s="150">
        <v>1.7770833333333334E-3</v>
      </c>
      <c r="AL253" s="150">
        <v>1.8586689814814818E-3</v>
      </c>
      <c r="AM253" s="150">
        <v>1.9413078703703704E-3</v>
      </c>
      <c r="AN253" s="150">
        <v>2.0226967592592592E-3</v>
      </c>
      <c r="AO253" s="150">
        <v>2.1043634259259258E-3</v>
      </c>
      <c r="AP253" s="150">
        <v>2.1862384259259261E-3</v>
      </c>
      <c r="AQ253" s="150">
        <v>2.269722222222222E-3</v>
      </c>
      <c r="AR253" s="150">
        <v>2.3503125000000004E-3</v>
      </c>
      <c r="AS253" s="150">
        <v>2.431087962962963E-3</v>
      </c>
      <c r="AT253" s="150">
        <v>2.5112962962962966E-3</v>
      </c>
      <c r="AU253" s="150">
        <v>2.5905671296296297E-3</v>
      </c>
      <c r="AV253" s="150">
        <v>2.6702777777777779E-3</v>
      </c>
      <c r="AW253" s="153">
        <f t="shared" si="94"/>
        <v>62.415479038801621</v>
      </c>
      <c r="AX253" s="150">
        <f t="shared" si="95"/>
        <v>8.8553240740740742E-5</v>
      </c>
      <c r="AY253" s="150">
        <f t="shared" si="95"/>
        <v>8.2094907407407409E-5</v>
      </c>
      <c r="AZ253" s="150">
        <f t="shared" si="96"/>
        <v>7.9861111111111116E-5</v>
      </c>
      <c r="BA253" s="150">
        <f t="shared" si="97"/>
        <v>8.1145833333333298E-5</v>
      </c>
      <c r="BB253" s="150">
        <f t="shared" si="98"/>
        <v>8.013888888888887E-5</v>
      </c>
      <c r="BC253" s="150">
        <f t="shared" si="99"/>
        <v>8.0034722222222226E-5</v>
      </c>
      <c r="BD253" s="150">
        <f t="shared" si="100"/>
        <v>8.1388888888888873E-5</v>
      </c>
      <c r="BE253" s="150">
        <f t="shared" si="101"/>
        <v>8.0682870370370283E-5</v>
      </c>
      <c r="BF253" s="150">
        <f t="shared" si="102"/>
        <v>8.0787037037037199E-5</v>
      </c>
      <c r="BG253" s="150">
        <f t="shared" si="103"/>
        <v>8.0682870370370283E-5</v>
      </c>
      <c r="BH253" s="150">
        <f t="shared" si="104"/>
        <v>8.1967592592592682E-5</v>
      </c>
      <c r="BI253" s="150">
        <f t="shared" si="105"/>
        <v>8.0671296296296133E-5</v>
      </c>
      <c r="BJ253" s="150">
        <f t="shared" si="106"/>
        <v>8.0196759259259457E-5</v>
      </c>
      <c r="BK253" s="150">
        <f t="shared" si="107"/>
        <v>8.0335648148148172E-5</v>
      </c>
      <c r="BL253" s="150">
        <f t="shared" si="108"/>
        <v>7.9768518518518513E-5</v>
      </c>
      <c r="BM253" s="150">
        <f t="shared" si="109"/>
        <v>8.0960648148148146E-5</v>
      </c>
      <c r="BN253" s="150">
        <f t="shared" si="110"/>
        <v>7.971064814814798E-5</v>
      </c>
      <c r="BO253" s="150">
        <f t="shared" si="111"/>
        <v>8.0393518518518704E-5</v>
      </c>
      <c r="BP253" s="150">
        <f t="shared" si="112"/>
        <v>8.2800925925926054E-5</v>
      </c>
      <c r="BQ253" s="150">
        <f t="shared" si="113"/>
        <v>8.1539351851851738E-5</v>
      </c>
      <c r="BR253" s="150">
        <f t="shared" si="114"/>
        <v>8.1585648148148338E-5</v>
      </c>
      <c r="BS253" s="150">
        <f t="shared" si="115"/>
        <v>8.2638888888888606E-5</v>
      </c>
      <c r="BT253" s="150">
        <f t="shared" si="116"/>
        <v>8.1388888888888873E-5</v>
      </c>
      <c r="BU253" s="150">
        <f t="shared" si="117"/>
        <v>8.1666666666666519E-5</v>
      </c>
      <c r="BV253" s="150">
        <f t="shared" si="118"/>
        <v>8.187500000000035E-5</v>
      </c>
      <c r="BW253" s="150">
        <f t="shared" si="119"/>
        <v>8.348379629629591E-5</v>
      </c>
      <c r="BX253" s="150">
        <f t="shared" si="120"/>
        <v>8.0590277777778385E-5</v>
      </c>
      <c r="BY253" s="150">
        <f t="shared" si="121"/>
        <v>8.0775462962962615E-5</v>
      </c>
      <c r="BZ253" s="150">
        <f t="shared" si="122"/>
        <v>8.0208333333333607E-5</v>
      </c>
      <c r="CA253" s="150">
        <f t="shared" si="123"/>
        <v>7.9270833333333103E-5</v>
      </c>
      <c r="CB253" s="150">
        <f t="shared" si="124"/>
        <v>7.9710648148148197E-5</v>
      </c>
    </row>
    <row r="254" spans="1:80">
      <c r="A254" s="4" t="s">
        <v>225</v>
      </c>
      <c r="B254" s="4">
        <v>2019</v>
      </c>
      <c r="C254" s="5">
        <v>43805</v>
      </c>
      <c r="D254" s="4" t="s">
        <v>66</v>
      </c>
      <c r="E254" s="40" t="s">
        <v>64</v>
      </c>
      <c r="F254" s="46" t="s">
        <v>542</v>
      </c>
      <c r="G254" t="s">
        <v>842</v>
      </c>
      <c r="H254" t="s">
        <v>843</v>
      </c>
      <c r="I254" t="s">
        <v>1303</v>
      </c>
      <c r="J254" t="s">
        <v>1675</v>
      </c>
      <c r="O254" s="40">
        <v>4</v>
      </c>
      <c r="P254" t="s">
        <v>198</v>
      </c>
      <c r="Q254" s="150">
        <v>1.5131944444444446E-4</v>
      </c>
      <c r="R254" s="150">
        <v>2.3965277777777779E-4</v>
      </c>
      <c r="S254" s="150">
        <v>3.2150462962962959E-4</v>
      </c>
      <c r="T254" s="150">
        <v>4.0341435185185185E-4</v>
      </c>
      <c r="U254" s="150">
        <v>4.8413194444444453E-4</v>
      </c>
      <c r="V254" s="150">
        <v>5.6719907407407402E-4</v>
      </c>
      <c r="W254" s="150">
        <v>6.4886574074074076E-4</v>
      </c>
      <c r="X254" s="150">
        <v>7.3141203703703693E-4</v>
      </c>
      <c r="Y254" s="150">
        <v>8.1184027777777776E-4</v>
      </c>
      <c r="Z254" s="150">
        <v>8.9357638888888896E-4</v>
      </c>
      <c r="AA254" s="150">
        <v>9.7368055555555543E-4</v>
      </c>
      <c r="AB254" s="150">
        <v>1.0554976851851851E-3</v>
      </c>
      <c r="AC254" s="150">
        <v>1.1368287037037037E-3</v>
      </c>
      <c r="AD254" s="150">
        <v>1.2192476851851854E-3</v>
      </c>
      <c r="AE254" s="150">
        <v>1.3009837962962964E-3</v>
      </c>
      <c r="AF254" s="150">
        <v>1.3839930555555556E-3</v>
      </c>
      <c r="AG254" s="150">
        <v>1.464861111111111E-3</v>
      </c>
      <c r="AH254" s="150">
        <v>1.5472800925925925E-3</v>
      </c>
      <c r="AI254" s="150">
        <v>1.6308564814814814E-3</v>
      </c>
      <c r="AJ254" s="150">
        <v>1.715162037037037E-3</v>
      </c>
      <c r="AK254" s="150">
        <v>1.7988657407407406E-3</v>
      </c>
      <c r="AL254" s="150">
        <v>1.8833101851851851E-3</v>
      </c>
      <c r="AM254" s="150">
        <v>1.9663541666666666E-3</v>
      </c>
      <c r="AN254" s="150">
        <v>2.049201388888889E-3</v>
      </c>
      <c r="AO254" s="150">
        <v>2.1336921296296295E-3</v>
      </c>
      <c r="AP254" s="150">
        <v>2.2154745370370371E-3</v>
      </c>
      <c r="AQ254" s="150">
        <v>2.2988078703703703E-3</v>
      </c>
      <c r="AR254" s="150">
        <v>2.3821527777777777E-3</v>
      </c>
      <c r="AS254" s="150">
        <v>2.4687037037037039E-3</v>
      </c>
      <c r="AT254" s="150">
        <v>2.5549421296296297E-3</v>
      </c>
      <c r="AU254" s="150">
        <v>2.6375694444444441E-3</v>
      </c>
      <c r="AV254" s="150">
        <v>2.7221643518518519E-3</v>
      </c>
      <c r="AW254" s="153">
        <f t="shared" si="94"/>
        <v>61.225791364612341</v>
      </c>
      <c r="AX254" s="150">
        <f t="shared" si="95"/>
        <v>8.833333333333333E-5</v>
      </c>
      <c r="AY254" s="150">
        <f t="shared" si="95"/>
        <v>8.1851851851851807E-5</v>
      </c>
      <c r="AZ254" s="150">
        <f t="shared" si="96"/>
        <v>8.1909722222222258E-5</v>
      </c>
      <c r="BA254" s="150">
        <f t="shared" si="97"/>
        <v>8.0717592592592679E-5</v>
      </c>
      <c r="BB254" s="150">
        <f t="shared" si="98"/>
        <v>8.3067129629629496E-5</v>
      </c>
      <c r="BC254" s="150">
        <f t="shared" si="99"/>
        <v>8.1666666666666736E-5</v>
      </c>
      <c r="BD254" s="150">
        <f t="shared" si="100"/>
        <v>8.2546296296296165E-5</v>
      </c>
      <c r="BE254" s="150">
        <f t="shared" si="101"/>
        <v>8.0428240740740829E-5</v>
      </c>
      <c r="BF254" s="150">
        <f t="shared" si="102"/>
        <v>8.1736111111111202E-5</v>
      </c>
      <c r="BG254" s="150">
        <f t="shared" si="103"/>
        <v>8.0104166666666475E-5</v>
      </c>
      <c r="BH254" s="150">
        <f t="shared" si="104"/>
        <v>8.1817129629629709E-5</v>
      </c>
      <c r="BI254" s="150">
        <f t="shared" si="105"/>
        <v>8.1331018518518558E-5</v>
      </c>
      <c r="BJ254" s="150">
        <f t="shared" si="106"/>
        <v>8.2418981481481709E-5</v>
      </c>
      <c r="BK254" s="150">
        <f t="shared" si="107"/>
        <v>8.1736111111110985E-5</v>
      </c>
      <c r="BL254" s="150">
        <f t="shared" si="108"/>
        <v>8.3009259259259234E-5</v>
      </c>
      <c r="BM254" s="150">
        <f t="shared" si="109"/>
        <v>8.0868055555555381E-5</v>
      </c>
      <c r="BN254" s="150">
        <f t="shared" si="110"/>
        <v>8.2418981481481492E-5</v>
      </c>
      <c r="BO254" s="150">
        <f t="shared" si="111"/>
        <v>8.3576388888888893E-5</v>
      </c>
      <c r="BP254" s="150">
        <f t="shared" si="112"/>
        <v>8.4305555555555566E-5</v>
      </c>
      <c r="BQ254" s="150">
        <f t="shared" si="113"/>
        <v>8.3703703703703674E-5</v>
      </c>
      <c r="BR254" s="150">
        <f t="shared" si="114"/>
        <v>8.4444444444444497E-5</v>
      </c>
      <c r="BS254" s="150">
        <f t="shared" si="115"/>
        <v>8.3043981481481467E-5</v>
      </c>
      <c r="BT254" s="150">
        <f t="shared" si="116"/>
        <v>8.2847222222222437E-5</v>
      </c>
      <c r="BU254" s="150">
        <f t="shared" si="117"/>
        <v>8.4490740740740446E-5</v>
      </c>
      <c r="BV254" s="150">
        <f t="shared" si="118"/>
        <v>8.1782407407407585E-5</v>
      </c>
      <c r="BW254" s="150">
        <f t="shared" si="119"/>
        <v>8.3333333333333263E-5</v>
      </c>
      <c r="BX254" s="150">
        <f t="shared" si="120"/>
        <v>8.3344907407407413E-5</v>
      </c>
      <c r="BY254" s="150">
        <f t="shared" si="121"/>
        <v>8.6550925925926118E-5</v>
      </c>
      <c r="BZ254" s="150">
        <f t="shared" si="122"/>
        <v>8.6238425925925805E-5</v>
      </c>
      <c r="CA254" s="150">
        <f t="shared" si="123"/>
        <v>8.2627314814814456E-5</v>
      </c>
      <c r="CB254" s="150">
        <f t="shared" si="124"/>
        <v>8.4594907407407795E-5</v>
      </c>
    </row>
    <row r="255" spans="1:80">
      <c r="A255" s="1" t="s">
        <v>226</v>
      </c>
      <c r="B255" s="1">
        <v>2019</v>
      </c>
      <c r="C255" s="2">
        <v>43797</v>
      </c>
      <c r="D255" s="1" t="s">
        <v>66</v>
      </c>
      <c r="E255" s="40" t="s">
        <v>21</v>
      </c>
      <c r="F255" s="50" t="s">
        <v>21</v>
      </c>
      <c r="G255" t="s">
        <v>1311</v>
      </c>
      <c r="H255" t="s">
        <v>598</v>
      </c>
      <c r="I255" t="s">
        <v>513</v>
      </c>
      <c r="J255" t="s">
        <v>732</v>
      </c>
      <c r="O255" s="40">
        <v>1</v>
      </c>
      <c r="P255" t="s">
        <v>29</v>
      </c>
      <c r="Q255" s="150">
        <v>1.5285879629629631E-4</v>
      </c>
      <c r="R255" s="150">
        <v>2.41712962962963E-4</v>
      </c>
      <c r="S255" s="150">
        <v>3.2636574074074078E-4</v>
      </c>
      <c r="T255" s="150">
        <v>4.090162037037037E-4</v>
      </c>
      <c r="U255" s="150">
        <v>4.9127314814814812E-4</v>
      </c>
      <c r="V255" s="150">
        <v>5.7472222222222224E-4</v>
      </c>
      <c r="W255" s="150">
        <v>6.5702546296296299E-4</v>
      </c>
      <c r="X255" s="150">
        <v>7.3901620370370364E-4</v>
      </c>
      <c r="Y255" s="150">
        <v>8.2127314814814823E-4</v>
      </c>
      <c r="Z255" s="150">
        <v>9.050810185185185E-4</v>
      </c>
      <c r="AA255" s="150">
        <v>9.8712962962962968E-4</v>
      </c>
      <c r="AB255" s="150">
        <v>1.0689583333333332E-3</v>
      </c>
      <c r="AC255" s="150">
        <v>1.1509027777777778E-3</v>
      </c>
      <c r="AD255" s="150">
        <v>1.233622685185185E-3</v>
      </c>
      <c r="AE255" s="150">
        <v>1.3155787037037036E-3</v>
      </c>
      <c r="AF255" s="150">
        <v>1.3971990740740739E-3</v>
      </c>
      <c r="AG255" s="150">
        <v>1.4796296296296296E-3</v>
      </c>
      <c r="AH255" s="150">
        <v>1.5631828703703702E-3</v>
      </c>
      <c r="AI255" s="150">
        <v>1.6447916666666668E-3</v>
      </c>
      <c r="AJ255" s="150">
        <v>1.7264583333333333E-3</v>
      </c>
      <c r="AK255" s="150">
        <v>1.81E-3</v>
      </c>
      <c r="AL255" s="150">
        <v>1.8930208333333334E-3</v>
      </c>
      <c r="AM255" s="150">
        <v>1.9761342592592591E-3</v>
      </c>
      <c r="AN255" s="150">
        <v>2.0605787037037038E-3</v>
      </c>
      <c r="AO255" s="150">
        <v>2.1428240740740739E-3</v>
      </c>
      <c r="AP255" s="150">
        <v>2.2241898148148147E-3</v>
      </c>
      <c r="AQ255" s="150">
        <v>2.3055787037037038E-3</v>
      </c>
      <c r="AR255" s="150">
        <v>2.3890277777777777E-3</v>
      </c>
      <c r="AS255" s="150">
        <v>2.469965277777778E-3</v>
      </c>
      <c r="AT255" s="150">
        <v>2.5510648148148146E-3</v>
      </c>
      <c r="AU255" s="150">
        <v>2.6318171296296298E-3</v>
      </c>
      <c r="AV255" s="150">
        <v>2.7123842592592594E-3</v>
      </c>
      <c r="AW255" s="153">
        <f t="shared" si="94"/>
        <v>61.446554299125232</v>
      </c>
      <c r="AX255" s="150">
        <f t="shared" si="95"/>
        <v>8.8854166666666687E-5</v>
      </c>
      <c r="AY255" s="150">
        <f t="shared" si="95"/>
        <v>8.4652777777777786E-5</v>
      </c>
      <c r="AZ255" s="150">
        <f t="shared" si="96"/>
        <v>8.2650462962962918E-5</v>
      </c>
      <c r="BA255" s="150">
        <f t="shared" si="97"/>
        <v>8.2256944444444424E-5</v>
      </c>
      <c r="BB255" s="150">
        <f t="shared" si="98"/>
        <v>8.3449074074074111E-5</v>
      </c>
      <c r="BC255" s="150">
        <f t="shared" si="99"/>
        <v>8.2303240740740752E-5</v>
      </c>
      <c r="BD255" s="150">
        <f t="shared" si="100"/>
        <v>8.1990740740740657E-5</v>
      </c>
      <c r="BE255" s="150">
        <f t="shared" si="101"/>
        <v>8.2256944444444586E-5</v>
      </c>
      <c r="BF255" s="150">
        <f t="shared" si="102"/>
        <v>8.3807870370370264E-5</v>
      </c>
      <c r="BG255" s="150">
        <f t="shared" si="103"/>
        <v>8.2048611111111189E-5</v>
      </c>
      <c r="BH255" s="150">
        <f t="shared" si="104"/>
        <v>8.1828703703703534E-5</v>
      </c>
      <c r="BI255" s="150">
        <f t="shared" si="105"/>
        <v>8.1944444444444599E-5</v>
      </c>
      <c r="BJ255" s="150">
        <f t="shared" si="106"/>
        <v>8.2719907407407221E-5</v>
      </c>
      <c r="BK255" s="150">
        <f t="shared" si="107"/>
        <v>8.1956018518518532E-5</v>
      </c>
      <c r="BL255" s="150">
        <f t="shared" si="108"/>
        <v>8.1620370370370354E-5</v>
      </c>
      <c r="BM255" s="150">
        <f t="shared" si="109"/>
        <v>8.2430555555555642E-5</v>
      </c>
      <c r="BN255" s="150">
        <f t="shared" si="110"/>
        <v>8.3553240740740593E-5</v>
      </c>
      <c r="BO255" s="150">
        <f t="shared" si="111"/>
        <v>8.1608796296296637E-5</v>
      </c>
      <c r="BP255" s="150">
        <f t="shared" si="112"/>
        <v>8.1666666666666519E-5</v>
      </c>
      <c r="BQ255" s="150">
        <f t="shared" si="113"/>
        <v>8.354166666666666E-5</v>
      </c>
      <c r="BR255" s="150">
        <f t="shared" si="114"/>
        <v>8.3020833333333384E-5</v>
      </c>
      <c r="BS255" s="150">
        <f t="shared" si="115"/>
        <v>8.3113425925925716E-5</v>
      </c>
      <c r="BT255" s="150">
        <f t="shared" si="116"/>
        <v>8.4444444444444714E-5</v>
      </c>
      <c r="BU255" s="150">
        <f t="shared" si="117"/>
        <v>8.2245370370370111E-5</v>
      </c>
      <c r="BV255" s="150">
        <f t="shared" si="118"/>
        <v>8.1365740740740791E-5</v>
      </c>
      <c r="BW255" s="150">
        <f t="shared" si="119"/>
        <v>8.138888888888909E-5</v>
      </c>
      <c r="BX255" s="150">
        <f t="shared" si="120"/>
        <v>8.3449074074073894E-5</v>
      </c>
      <c r="BY255" s="150">
        <f t="shared" si="121"/>
        <v>8.093750000000028E-5</v>
      </c>
      <c r="BZ255" s="150">
        <f t="shared" si="122"/>
        <v>8.1099537037036644E-5</v>
      </c>
      <c r="CA255" s="150">
        <f t="shared" si="123"/>
        <v>8.0752314814815183E-5</v>
      </c>
      <c r="CB255" s="150">
        <f t="shared" si="124"/>
        <v>8.0567129629629652E-5</v>
      </c>
    </row>
    <row r="256" spans="1:80">
      <c r="A256" s="1" t="s">
        <v>226</v>
      </c>
      <c r="B256" s="1">
        <v>2019</v>
      </c>
      <c r="C256" s="2">
        <v>43797</v>
      </c>
      <c r="D256" s="1" t="s">
        <v>66</v>
      </c>
      <c r="E256" s="40" t="s">
        <v>21</v>
      </c>
      <c r="F256" s="50" t="s">
        <v>21</v>
      </c>
      <c r="G256" t="s">
        <v>599</v>
      </c>
      <c r="H256" t="s">
        <v>1711</v>
      </c>
      <c r="I256" t="s">
        <v>1628</v>
      </c>
      <c r="J256" t="s">
        <v>474</v>
      </c>
      <c r="O256" s="40">
        <v>2</v>
      </c>
      <c r="P256" t="s">
        <v>35</v>
      </c>
      <c r="Q256" s="150">
        <v>1.5359953703703705E-4</v>
      </c>
      <c r="R256" s="150">
        <v>2.4281249999999997E-4</v>
      </c>
      <c r="S256" s="150">
        <v>3.2649305555555556E-4</v>
      </c>
      <c r="T256" s="150">
        <v>4.0819444444444448E-4</v>
      </c>
      <c r="U256" s="150">
        <v>4.9042824074074071E-4</v>
      </c>
      <c r="V256" s="150">
        <v>5.7163194444444449E-4</v>
      </c>
      <c r="W256" s="150">
        <v>6.5385416666666673E-4</v>
      </c>
      <c r="X256" s="150">
        <v>7.3675925925925916E-4</v>
      </c>
      <c r="Y256" s="150">
        <v>8.2146990740740737E-4</v>
      </c>
      <c r="Z256" s="150">
        <v>9.0372685185185174E-4</v>
      </c>
      <c r="AA256" s="150">
        <v>9.8548611111111124E-4</v>
      </c>
      <c r="AB256" s="150">
        <v>1.0663194444444446E-3</v>
      </c>
      <c r="AC256" s="150">
        <v>1.1481597222222223E-3</v>
      </c>
      <c r="AD256" s="150">
        <v>1.2296296296296296E-3</v>
      </c>
      <c r="AE256" s="150">
        <v>1.3111574074074074E-3</v>
      </c>
      <c r="AF256" s="150">
        <v>1.392766203703704E-3</v>
      </c>
      <c r="AG256" s="150">
        <v>1.475E-3</v>
      </c>
      <c r="AH256" s="150">
        <v>1.5555092592592593E-3</v>
      </c>
      <c r="AI256" s="150">
        <v>1.6364351851851854E-3</v>
      </c>
      <c r="AJ256" s="150">
        <v>1.717337962962963E-3</v>
      </c>
      <c r="AK256" s="150">
        <v>1.7997800925925924E-3</v>
      </c>
      <c r="AL256" s="150">
        <v>1.8813194444444444E-3</v>
      </c>
      <c r="AM256" s="150">
        <v>1.9626273148148151E-3</v>
      </c>
      <c r="AN256" s="150">
        <v>2.044074074074074E-3</v>
      </c>
      <c r="AO256" s="150">
        <v>2.1279166666666664E-3</v>
      </c>
      <c r="AP256" s="150">
        <v>2.209525462962963E-3</v>
      </c>
      <c r="AQ256" s="150">
        <v>2.2907060185185187E-3</v>
      </c>
      <c r="AR256" s="150">
        <v>2.3725115740740742E-3</v>
      </c>
      <c r="AS256" s="150">
        <v>2.4554166666666669E-3</v>
      </c>
      <c r="AT256" s="150">
        <v>2.5409606481481485E-3</v>
      </c>
      <c r="AU256" s="150">
        <v>2.6273842592592594E-3</v>
      </c>
      <c r="AV256" s="150">
        <v>2.7151157407407406E-3</v>
      </c>
      <c r="AW256" s="153">
        <f t="shared" si="94"/>
        <v>61.384737367106311</v>
      </c>
      <c r="AX256" s="150">
        <f t="shared" si="95"/>
        <v>8.9212962962962922E-5</v>
      </c>
      <c r="AY256" s="150">
        <f t="shared" si="95"/>
        <v>8.3680555555555591E-5</v>
      </c>
      <c r="AZ256" s="150">
        <f t="shared" si="96"/>
        <v>8.1701388888888915E-5</v>
      </c>
      <c r="BA256" s="150">
        <f t="shared" si="97"/>
        <v>8.2233796296296232E-5</v>
      </c>
      <c r="BB256" s="150">
        <f t="shared" si="98"/>
        <v>8.1203703703703776E-5</v>
      </c>
      <c r="BC256" s="150">
        <f t="shared" si="99"/>
        <v>8.2222222222222245E-5</v>
      </c>
      <c r="BD256" s="150">
        <f t="shared" si="100"/>
        <v>8.2905092592592427E-5</v>
      </c>
      <c r="BE256" s="150">
        <f t="shared" si="101"/>
        <v>8.471064814814821E-5</v>
      </c>
      <c r="BF256" s="150">
        <f t="shared" si="102"/>
        <v>8.225694444444437E-5</v>
      </c>
      <c r="BG256" s="150">
        <f t="shared" si="103"/>
        <v>8.1759259259259502E-5</v>
      </c>
      <c r="BH256" s="150">
        <f t="shared" si="104"/>
        <v>8.0833333333333365E-5</v>
      </c>
      <c r="BI256" s="150">
        <f t="shared" si="105"/>
        <v>8.1840277777777684E-5</v>
      </c>
      <c r="BJ256" s="150">
        <f t="shared" si="106"/>
        <v>8.1469907407407272E-5</v>
      </c>
      <c r="BK256" s="150">
        <f t="shared" si="107"/>
        <v>8.1527777777777805E-5</v>
      </c>
      <c r="BL256" s="150">
        <f t="shared" si="108"/>
        <v>8.1608796296296637E-5</v>
      </c>
      <c r="BM256" s="150">
        <f t="shared" si="109"/>
        <v>8.2233796296295961E-5</v>
      </c>
      <c r="BN256" s="150">
        <f t="shared" si="110"/>
        <v>8.0509259259259336E-5</v>
      </c>
      <c r="BO256" s="150">
        <f t="shared" si="111"/>
        <v>8.092592592592613E-5</v>
      </c>
      <c r="BP256" s="150">
        <f t="shared" si="112"/>
        <v>8.0902777777777614E-5</v>
      </c>
      <c r="BQ256" s="150">
        <f t="shared" si="113"/>
        <v>8.2442129629629358E-5</v>
      </c>
      <c r="BR256" s="150">
        <f t="shared" si="114"/>
        <v>8.1539351851851955E-5</v>
      </c>
      <c r="BS256" s="150">
        <f t="shared" si="115"/>
        <v>8.1307870370370692E-5</v>
      </c>
      <c r="BT256" s="150">
        <f t="shared" si="116"/>
        <v>8.1446759259258972E-5</v>
      </c>
      <c r="BU256" s="150">
        <f t="shared" si="117"/>
        <v>8.3842592592592389E-5</v>
      </c>
      <c r="BV256" s="150">
        <f t="shared" si="118"/>
        <v>8.1608796296296637E-5</v>
      </c>
      <c r="BW256" s="150">
        <f t="shared" si="119"/>
        <v>8.1180555555555693E-5</v>
      </c>
      <c r="BX256" s="150">
        <f t="shared" si="120"/>
        <v>8.1805555555555451E-5</v>
      </c>
      <c r="BY256" s="150">
        <f t="shared" si="121"/>
        <v>8.2905092592592752E-5</v>
      </c>
      <c r="BZ256" s="150">
        <f t="shared" si="122"/>
        <v>8.5543981481481582E-5</v>
      </c>
      <c r="CA256" s="150">
        <f t="shared" si="123"/>
        <v>8.6423611111110903E-5</v>
      </c>
      <c r="CB256" s="150">
        <f t="shared" si="124"/>
        <v>8.7731481481481167E-5</v>
      </c>
    </row>
    <row r="257" spans="1:80">
      <c r="A257" s="1" t="s">
        <v>226</v>
      </c>
      <c r="B257" s="1">
        <v>2019</v>
      </c>
      <c r="C257" s="2">
        <v>43797</v>
      </c>
      <c r="D257" s="1" t="s">
        <v>66</v>
      </c>
      <c r="E257" s="40" t="s">
        <v>21</v>
      </c>
      <c r="F257" s="50" t="s">
        <v>21</v>
      </c>
      <c r="G257" t="s">
        <v>842</v>
      </c>
      <c r="H257" t="s">
        <v>843</v>
      </c>
      <c r="I257" t="s">
        <v>1303</v>
      </c>
      <c r="J257" t="s">
        <v>1675</v>
      </c>
      <c r="O257" s="40">
        <v>3</v>
      </c>
      <c r="P257" t="s">
        <v>198</v>
      </c>
      <c r="Q257" s="150">
        <v>1.5012731481481482E-4</v>
      </c>
      <c r="R257" s="150">
        <v>2.3938657407407407E-4</v>
      </c>
      <c r="S257" s="150">
        <v>3.2189814814814814E-4</v>
      </c>
      <c r="T257" s="150">
        <v>4.0546296296296294E-4</v>
      </c>
      <c r="U257" s="150">
        <v>4.8826388888888883E-4</v>
      </c>
      <c r="V257" s="150">
        <v>5.7288194444444444E-4</v>
      </c>
      <c r="W257" s="150">
        <v>6.5659722222222215E-4</v>
      </c>
      <c r="X257" s="150">
        <v>7.4061342592592581E-4</v>
      </c>
      <c r="Y257" s="150">
        <v>8.2349537037037037E-4</v>
      </c>
      <c r="Z257" s="150">
        <v>9.0817129629629635E-4</v>
      </c>
      <c r="AA257" s="150">
        <v>9.905555555555555E-4</v>
      </c>
      <c r="AB257" s="150">
        <v>1.0757407407407406E-3</v>
      </c>
      <c r="AC257" s="150">
        <v>1.1593171296296297E-3</v>
      </c>
      <c r="AD257" s="150">
        <v>1.242488425925926E-3</v>
      </c>
      <c r="AE257" s="150">
        <v>1.3279166666666665E-3</v>
      </c>
      <c r="AF257" s="150">
        <v>1.4108912037037039E-3</v>
      </c>
      <c r="AG257" s="150">
        <v>1.4926620370370371E-3</v>
      </c>
      <c r="AH257" s="150">
        <v>1.5755555555555557E-3</v>
      </c>
      <c r="AI257" s="150">
        <v>1.6561805555555557E-3</v>
      </c>
      <c r="AJ257" s="150">
        <v>1.7368634259259258E-3</v>
      </c>
      <c r="AK257" s="150">
        <v>1.8192824074074075E-3</v>
      </c>
      <c r="AL257" s="150">
        <v>1.9020717592592594E-3</v>
      </c>
      <c r="AM257" s="150">
        <v>1.9870949074074075E-3</v>
      </c>
      <c r="AN257" s="150">
        <v>2.0709722222222223E-3</v>
      </c>
      <c r="AO257" s="150">
        <v>2.1567708333333335E-3</v>
      </c>
      <c r="AP257" s="150">
        <v>2.240335648148148E-3</v>
      </c>
      <c r="AQ257" s="150">
        <v>2.3226273148148151E-3</v>
      </c>
      <c r="AR257" s="150">
        <v>2.4037847222222225E-3</v>
      </c>
      <c r="AS257" s="150">
        <v>2.4865162037037039E-3</v>
      </c>
      <c r="AT257" s="150">
        <v>2.5673148148148148E-3</v>
      </c>
      <c r="AU257" s="150">
        <v>2.6490046296296296E-3</v>
      </c>
      <c r="AV257" s="150">
        <v>2.731666666666667E-3</v>
      </c>
      <c r="AW257" s="153">
        <f t="shared" si="94"/>
        <v>61.012812690665037</v>
      </c>
      <c r="AX257" s="150">
        <f t="shared" si="95"/>
        <v>8.925925925925925E-5</v>
      </c>
      <c r="AY257" s="150">
        <f t="shared" si="95"/>
        <v>8.2511574074074068E-5</v>
      </c>
      <c r="AZ257" s="150">
        <f t="shared" si="96"/>
        <v>8.3564814814814797E-5</v>
      </c>
      <c r="BA257" s="150">
        <f t="shared" si="97"/>
        <v>8.2800925925925891E-5</v>
      </c>
      <c r="BB257" s="150">
        <f t="shared" si="98"/>
        <v>8.4618055555555607E-5</v>
      </c>
      <c r="BC257" s="150">
        <f t="shared" si="99"/>
        <v>8.3715277777777716E-5</v>
      </c>
      <c r="BD257" s="150">
        <f t="shared" si="100"/>
        <v>8.4016203703703662E-5</v>
      </c>
      <c r="BE257" s="150">
        <f t="shared" si="101"/>
        <v>8.2881944444444561E-5</v>
      </c>
      <c r="BF257" s="150">
        <f t="shared" si="102"/>
        <v>8.4675925925925977E-5</v>
      </c>
      <c r="BG257" s="150">
        <f t="shared" si="103"/>
        <v>8.2384259259259151E-5</v>
      </c>
      <c r="BH257" s="150">
        <f t="shared" si="104"/>
        <v>8.5185185185185103E-5</v>
      </c>
      <c r="BI257" s="150">
        <f t="shared" si="105"/>
        <v>8.357638888888911E-5</v>
      </c>
      <c r="BJ257" s="150">
        <f t="shared" si="106"/>
        <v>8.3171296296296248E-5</v>
      </c>
      <c r="BK257" s="150">
        <f t="shared" si="107"/>
        <v>8.5428240740740517E-5</v>
      </c>
      <c r="BL257" s="150">
        <f t="shared" si="108"/>
        <v>8.2974537037037435E-5</v>
      </c>
      <c r="BM257" s="150">
        <f t="shared" si="109"/>
        <v>8.1770833333333218E-5</v>
      </c>
      <c r="BN257" s="150">
        <f t="shared" si="110"/>
        <v>8.2893518518518602E-5</v>
      </c>
      <c r="BO257" s="150">
        <f t="shared" si="111"/>
        <v>8.0624999999999968E-5</v>
      </c>
      <c r="BP257" s="150">
        <f t="shared" si="112"/>
        <v>8.0682870370370066E-5</v>
      </c>
      <c r="BQ257" s="150">
        <f t="shared" si="113"/>
        <v>8.2418981481481709E-5</v>
      </c>
      <c r="BR257" s="150">
        <f t="shared" si="114"/>
        <v>8.2789351851851904E-5</v>
      </c>
      <c r="BS257" s="150">
        <f t="shared" si="115"/>
        <v>8.5023148148148089E-5</v>
      </c>
      <c r="BT257" s="150">
        <f t="shared" si="116"/>
        <v>8.3877314814814839E-5</v>
      </c>
      <c r="BU257" s="150">
        <f t="shared" si="117"/>
        <v>8.5798611111111145E-5</v>
      </c>
      <c r="BV257" s="150">
        <f t="shared" si="118"/>
        <v>8.3564814814814526E-5</v>
      </c>
      <c r="BW257" s="150">
        <f t="shared" si="119"/>
        <v>8.2291666666667145E-5</v>
      </c>
      <c r="BX257" s="150">
        <f t="shared" si="120"/>
        <v>8.1157407407407393E-5</v>
      </c>
      <c r="BY257" s="150">
        <f t="shared" si="121"/>
        <v>8.2731481481481371E-5</v>
      </c>
      <c r="BZ257" s="150">
        <f t="shared" si="122"/>
        <v>8.0798611111110915E-5</v>
      </c>
      <c r="CA257" s="150">
        <f t="shared" si="123"/>
        <v>8.1689814814814819E-5</v>
      </c>
      <c r="CB257" s="150">
        <f t="shared" si="124"/>
        <v>8.2662037037037339E-5</v>
      </c>
    </row>
    <row r="258" spans="1:80">
      <c r="A258" s="1" t="s">
        <v>226</v>
      </c>
      <c r="B258" s="1">
        <v>2019</v>
      </c>
      <c r="C258" s="2">
        <v>43797</v>
      </c>
      <c r="D258" s="1" t="s">
        <v>66</v>
      </c>
      <c r="E258" s="40" t="s">
        <v>21</v>
      </c>
      <c r="F258" s="50" t="s">
        <v>21</v>
      </c>
      <c r="G258" t="s">
        <v>689</v>
      </c>
      <c r="H258" t="s">
        <v>69</v>
      </c>
      <c r="I258" t="s">
        <v>682</v>
      </c>
      <c r="J258" t="s">
        <v>591</v>
      </c>
      <c r="O258" s="40">
        <v>4</v>
      </c>
      <c r="P258" t="s">
        <v>25</v>
      </c>
      <c r="Q258" s="150">
        <v>1.5748842592592591E-4</v>
      </c>
      <c r="R258" s="150">
        <v>2.4782407407407408E-4</v>
      </c>
      <c r="S258" s="150">
        <v>3.3218750000000002E-4</v>
      </c>
      <c r="T258" s="150">
        <v>4.1561342592592599E-4</v>
      </c>
      <c r="U258" s="150">
        <v>4.9927083333333334E-4</v>
      </c>
      <c r="V258" s="150">
        <v>5.835763888888889E-4</v>
      </c>
      <c r="W258" s="150">
        <v>6.6944444444444441E-4</v>
      </c>
      <c r="X258" s="150">
        <v>7.5278935185185182E-4</v>
      </c>
      <c r="Y258" s="150">
        <v>8.3501157407407406E-4</v>
      </c>
      <c r="Z258" s="150">
        <v>9.1807870370370383E-4</v>
      </c>
      <c r="AA258" s="150">
        <v>9.9989583333333332E-4</v>
      </c>
      <c r="AB258" s="150">
        <v>1.0817708333333332E-3</v>
      </c>
      <c r="AC258" s="150">
        <v>1.1653587962962961E-3</v>
      </c>
      <c r="AD258" s="150">
        <v>1.2473842592592593E-3</v>
      </c>
      <c r="AE258" s="150">
        <v>1.3292476851851853E-3</v>
      </c>
      <c r="AF258" s="150">
        <v>1.4122916666666667E-3</v>
      </c>
      <c r="AG258" s="150">
        <v>1.4942476851851853E-3</v>
      </c>
      <c r="AH258" s="150">
        <v>1.5761921296296296E-3</v>
      </c>
      <c r="AI258" s="150">
        <v>1.6592476851851853E-3</v>
      </c>
      <c r="AJ258" s="150">
        <v>1.7419560185185185E-3</v>
      </c>
      <c r="AK258" s="150">
        <v>1.8246990740740741E-3</v>
      </c>
      <c r="AL258" s="150">
        <v>1.908263888888889E-3</v>
      </c>
      <c r="AM258" s="150">
        <v>1.9901967592592597E-3</v>
      </c>
      <c r="AN258" s="150">
        <v>2.0726041666666666E-3</v>
      </c>
      <c r="AO258" s="150">
        <v>2.1549189814814812E-3</v>
      </c>
      <c r="AP258" s="150">
        <v>2.237685185185185E-3</v>
      </c>
      <c r="AQ258" s="150">
        <v>2.3220486111111111E-3</v>
      </c>
      <c r="AR258" s="150">
        <v>2.4044212962962964E-3</v>
      </c>
      <c r="AS258" s="150">
        <v>2.4861574074074074E-3</v>
      </c>
      <c r="AT258" s="150">
        <v>2.569837962962963E-3</v>
      </c>
      <c r="AU258" s="150">
        <v>2.6512037037037038E-3</v>
      </c>
      <c r="AV258" s="150">
        <v>2.7342013888888889E-3</v>
      </c>
      <c r="AW258" s="153">
        <f t="shared" si="94"/>
        <v>60.956251190551782</v>
      </c>
      <c r="AX258" s="150">
        <f t="shared" si="95"/>
        <v>9.0335648148148171E-5</v>
      </c>
      <c r="AY258" s="150">
        <f t="shared" si="95"/>
        <v>8.4363425925925936E-5</v>
      </c>
      <c r="AZ258" s="150">
        <f t="shared" si="96"/>
        <v>8.3425925925925974E-5</v>
      </c>
      <c r="BA258" s="150">
        <f t="shared" si="97"/>
        <v>8.3657407407407346E-5</v>
      </c>
      <c r="BB258" s="150">
        <f t="shared" si="98"/>
        <v>8.4305555555555566E-5</v>
      </c>
      <c r="BC258" s="150">
        <f t="shared" si="99"/>
        <v>8.5868055555555502E-5</v>
      </c>
      <c r="BD258" s="150">
        <f t="shared" si="100"/>
        <v>8.3344907407407413E-5</v>
      </c>
      <c r="BE258" s="150">
        <f t="shared" si="101"/>
        <v>8.2222222222222245E-5</v>
      </c>
      <c r="BF258" s="150">
        <f t="shared" si="102"/>
        <v>8.3067129629629767E-5</v>
      </c>
      <c r="BG258" s="150">
        <f t="shared" si="103"/>
        <v>8.1817129629629492E-5</v>
      </c>
      <c r="BH258" s="150">
        <f t="shared" si="104"/>
        <v>8.1874999999999917E-5</v>
      </c>
      <c r="BI258" s="150">
        <f t="shared" si="105"/>
        <v>8.3587962962962826E-5</v>
      </c>
      <c r="BJ258" s="150">
        <f t="shared" si="106"/>
        <v>8.2025462962963215E-5</v>
      </c>
      <c r="BK258" s="150">
        <f t="shared" si="107"/>
        <v>8.1863425925925984E-5</v>
      </c>
      <c r="BL258" s="150">
        <f t="shared" si="108"/>
        <v>8.3043981481481467E-5</v>
      </c>
      <c r="BM258" s="150">
        <f t="shared" si="109"/>
        <v>8.1956018518518532E-5</v>
      </c>
      <c r="BN258" s="150">
        <f t="shared" si="110"/>
        <v>8.1944444444444382E-5</v>
      </c>
      <c r="BO258" s="150">
        <f t="shared" si="111"/>
        <v>8.3055555555555617E-5</v>
      </c>
      <c r="BP258" s="150">
        <f t="shared" si="112"/>
        <v>8.2708333333333288E-5</v>
      </c>
      <c r="BQ258" s="150">
        <f t="shared" si="113"/>
        <v>8.2743055555555521E-5</v>
      </c>
      <c r="BR258" s="150">
        <f t="shared" si="114"/>
        <v>8.356481481481496E-5</v>
      </c>
      <c r="BS258" s="150">
        <f t="shared" si="115"/>
        <v>8.1932870370370666E-5</v>
      </c>
      <c r="BT258" s="150">
        <f t="shared" si="116"/>
        <v>8.2407407407406909E-5</v>
      </c>
      <c r="BU258" s="150">
        <f t="shared" si="117"/>
        <v>8.2314814814814577E-5</v>
      </c>
      <c r="BV258" s="150">
        <f t="shared" si="118"/>
        <v>8.2766203703703821E-5</v>
      </c>
      <c r="BW258" s="150">
        <f t="shared" si="119"/>
        <v>8.4363425925926099E-5</v>
      </c>
      <c r="BX258" s="150">
        <f t="shared" si="120"/>
        <v>8.2372685185185326E-5</v>
      </c>
      <c r="BY258" s="150">
        <f t="shared" si="121"/>
        <v>8.1736111111110985E-5</v>
      </c>
      <c r="BZ258" s="150">
        <f t="shared" si="122"/>
        <v>8.3680555555555591E-5</v>
      </c>
      <c r="CA258" s="150">
        <f t="shared" si="123"/>
        <v>8.1365740740740791E-5</v>
      </c>
      <c r="CB258" s="150">
        <f t="shared" si="124"/>
        <v>8.2997685185185084E-5</v>
      </c>
    </row>
    <row r="259" spans="1:80">
      <c r="A259" s="1" t="s">
        <v>226</v>
      </c>
      <c r="B259" s="1">
        <v>2019</v>
      </c>
      <c r="C259" s="2">
        <v>43797</v>
      </c>
      <c r="D259" s="1" t="s">
        <v>66</v>
      </c>
      <c r="E259" s="40" t="s">
        <v>21</v>
      </c>
      <c r="F259" s="50" t="s">
        <v>21</v>
      </c>
      <c r="G259" t="s">
        <v>1643</v>
      </c>
      <c r="H259" t="s">
        <v>853</v>
      </c>
      <c r="I259" t="s">
        <v>1658</v>
      </c>
      <c r="J259" t="s">
        <v>650</v>
      </c>
      <c r="O259" s="40">
        <v>5</v>
      </c>
      <c r="P259" t="s">
        <v>85</v>
      </c>
      <c r="Q259" s="150">
        <v>1.5157407407407407E-4</v>
      </c>
      <c r="R259" s="150">
        <v>2.4037037037037039E-4</v>
      </c>
      <c r="S259" s="150">
        <v>3.2563657407407411E-4</v>
      </c>
      <c r="T259" s="150">
        <v>4.1130787037037031E-4</v>
      </c>
      <c r="U259" s="150">
        <v>4.9562499999999997E-4</v>
      </c>
      <c r="V259" s="150">
        <v>5.7975694444444448E-4</v>
      </c>
      <c r="W259" s="150">
        <v>6.6317129629629636E-4</v>
      </c>
      <c r="X259" s="150">
        <v>7.4643518518518516E-4</v>
      </c>
      <c r="Y259" s="150">
        <v>8.3130787037037027E-4</v>
      </c>
      <c r="Z259" s="150">
        <v>9.1396990740740729E-4</v>
      </c>
      <c r="AA259" s="150">
        <v>9.9563657407407413E-4</v>
      </c>
      <c r="AB259" s="150">
        <v>1.0771759259259259E-3</v>
      </c>
      <c r="AC259" s="150">
        <v>1.1595717592592593E-3</v>
      </c>
      <c r="AD259" s="150">
        <v>1.2415277777777778E-3</v>
      </c>
      <c r="AE259" s="150">
        <v>1.3235069444444446E-3</v>
      </c>
      <c r="AF259" s="150">
        <v>1.4079166666666667E-3</v>
      </c>
      <c r="AG259" s="150">
        <v>1.4910300925925924E-3</v>
      </c>
      <c r="AH259" s="150">
        <v>1.5742824074074077E-3</v>
      </c>
      <c r="AI259" s="150">
        <v>1.6588194444444445E-3</v>
      </c>
      <c r="AJ259" s="150">
        <v>1.7412152777777775E-3</v>
      </c>
      <c r="AK259" s="150">
        <v>1.8239120370370371E-3</v>
      </c>
      <c r="AL259" s="150">
        <v>1.908599537037037E-3</v>
      </c>
      <c r="AM259" s="150">
        <v>1.9913310185185186E-3</v>
      </c>
      <c r="AN259" s="150">
        <v>2.0732523148148147E-3</v>
      </c>
      <c r="AO259" s="150">
        <v>2.1549537037037036E-3</v>
      </c>
      <c r="AP259" s="150">
        <v>2.2392013888888891E-3</v>
      </c>
      <c r="AQ259" s="150">
        <v>2.3235185185185186E-3</v>
      </c>
      <c r="AR259" s="150">
        <v>2.4078240740740739E-3</v>
      </c>
      <c r="AS259" s="150">
        <v>2.4938194444444443E-3</v>
      </c>
      <c r="AT259" s="150">
        <v>2.5769907407407404E-3</v>
      </c>
      <c r="AU259" s="150">
        <v>2.6606481481481481E-3</v>
      </c>
      <c r="AV259" s="150">
        <v>2.7481018518518518E-3</v>
      </c>
      <c r="AW259" s="153">
        <f t="shared" ref="AW259:AW322" si="125">3.6*4000/(AV259*86400)</f>
        <v>60.647921966340398</v>
      </c>
      <c r="AX259" s="150">
        <f t="shared" ref="AX259:AY322" si="126">R259-Q259</f>
        <v>8.8796296296296317E-5</v>
      </c>
      <c r="AY259" s="150">
        <f t="shared" si="126"/>
        <v>8.5266203703703719E-5</v>
      </c>
      <c r="AZ259" s="150">
        <f t="shared" ref="AZ259:AZ322" si="127">T259-S259</f>
        <v>8.5671296296296201E-5</v>
      </c>
      <c r="BA259" s="150">
        <f t="shared" ref="BA259:BA322" si="128">U259-T259</f>
        <v>8.4317129629629662E-5</v>
      </c>
      <c r="BB259" s="150">
        <f t="shared" ref="BB259:BB322" si="129">V259-U259</f>
        <v>8.413194444444451E-5</v>
      </c>
      <c r="BC259" s="150">
        <f t="shared" ref="BC259:BC322" si="130">W259-V259</f>
        <v>8.3414351851851878E-5</v>
      </c>
      <c r="BD259" s="150">
        <f t="shared" ref="BD259:BD322" si="131">X259-W259</f>
        <v>8.3263888888888797E-5</v>
      </c>
      <c r="BE259" s="150">
        <f t="shared" ref="BE259:BE322" si="132">Y259-X259</f>
        <v>8.4872685185185116E-5</v>
      </c>
      <c r="BF259" s="150">
        <f t="shared" ref="BF259:BF322" si="133">Z259-Y259</f>
        <v>8.2662037037037014E-5</v>
      </c>
      <c r="BG259" s="150">
        <f t="shared" ref="BG259:BG322" si="134">AA259-Z259</f>
        <v>8.1666666666666845E-5</v>
      </c>
      <c r="BH259" s="150">
        <f t="shared" ref="BH259:BH322" si="135">AB259-AA259</f>
        <v>8.1539351851851738E-5</v>
      </c>
      <c r="BI259" s="150">
        <f t="shared" ref="BI259:BI322" si="136">AC259-AB259</f>
        <v>8.2395833333333409E-5</v>
      </c>
      <c r="BJ259" s="150">
        <f t="shared" ref="BJ259:BJ322" si="137">AD259-AC259</f>
        <v>8.1956018518518532E-5</v>
      </c>
      <c r="BK259" s="150">
        <f t="shared" ref="BK259:BK322" si="138">AE259-AD259</f>
        <v>8.1979166666666832E-5</v>
      </c>
      <c r="BL259" s="150">
        <f t="shared" ref="BL259:BL322" si="139">AF259-AE259</f>
        <v>8.4409722222222048E-5</v>
      </c>
      <c r="BM259" s="150">
        <f t="shared" ref="BM259:BM322" si="140">AG259-AF259</f>
        <v>8.3113425925925716E-5</v>
      </c>
      <c r="BN259" s="150">
        <f t="shared" ref="BN259:BN322" si="141">AH259-AG259</f>
        <v>8.3252314814815298E-5</v>
      </c>
      <c r="BO259" s="150">
        <f t="shared" ref="BO259:BO322" si="142">AI259-AH259</f>
        <v>8.4537037037036829E-5</v>
      </c>
      <c r="BP259" s="150">
        <f t="shared" ref="BP259:BP322" si="143">AJ259-AI259</f>
        <v>8.2395833333332976E-5</v>
      </c>
      <c r="BQ259" s="150">
        <f t="shared" ref="BQ259:BQ322" si="144">AK259-AJ259</f>
        <v>8.2696759259259572E-5</v>
      </c>
      <c r="BR259" s="150">
        <f t="shared" ref="BR259:BR322" si="145">AL259-AK259</f>
        <v>8.468749999999991E-5</v>
      </c>
      <c r="BS259" s="150">
        <f t="shared" ref="BS259:BS322" si="146">AM259-AL259</f>
        <v>8.2731481481481588E-5</v>
      </c>
      <c r="BT259" s="150">
        <f t="shared" ref="BT259:BT322" si="147">AN259-AM259</f>
        <v>8.1921296296296083E-5</v>
      </c>
      <c r="BU259" s="150">
        <f t="shared" ref="BU259:BU322" si="148">AO259-AN259</f>
        <v>8.1701388888888969E-5</v>
      </c>
      <c r="BV259" s="150">
        <f t="shared" ref="BV259:BV322" si="149">AP259-AO259</f>
        <v>8.4247685185185467E-5</v>
      </c>
      <c r="BW259" s="150">
        <f t="shared" ref="BW259:BW322" si="150">AQ259-AP259</f>
        <v>8.4317129629629499E-5</v>
      </c>
      <c r="BX259" s="150">
        <f t="shared" ref="BX259:BX322" si="151">AR259-AQ259</f>
        <v>8.4305555555555349E-5</v>
      </c>
      <c r="BY259" s="150">
        <f t="shared" ref="BY259:BY322" si="152">AS259-AR259</f>
        <v>8.5995370370370392E-5</v>
      </c>
      <c r="BZ259" s="150">
        <f t="shared" ref="BZ259:BZ322" si="153">AT259-AS259</f>
        <v>8.3171296296296032E-5</v>
      </c>
      <c r="CA259" s="150">
        <f t="shared" ref="CA259:CA322" si="154">AU259-AT259</f>
        <v>8.3657407407407725E-5</v>
      </c>
      <c r="CB259" s="150">
        <f t="shared" ref="CB259:CB322" si="155">AV259-AU259</f>
        <v>8.7453703703703738E-5</v>
      </c>
    </row>
    <row r="260" spans="1:80">
      <c r="A260" s="1" t="s">
        <v>226</v>
      </c>
      <c r="B260" s="1">
        <v>2019</v>
      </c>
      <c r="C260" s="2">
        <v>43797</v>
      </c>
      <c r="D260" s="1" t="s">
        <v>66</v>
      </c>
      <c r="E260" s="40" t="s">
        <v>21</v>
      </c>
      <c r="F260" s="50" t="s">
        <v>21</v>
      </c>
      <c r="G260" t="s">
        <v>814</v>
      </c>
      <c r="H260" t="s">
        <v>673</v>
      </c>
      <c r="I260" t="s">
        <v>511</v>
      </c>
      <c r="J260" t="s">
        <v>1638</v>
      </c>
      <c r="O260" s="40">
        <v>6</v>
      </c>
      <c r="P260" t="s">
        <v>33</v>
      </c>
      <c r="Q260" s="150">
        <v>1.5496527777777777E-4</v>
      </c>
      <c r="R260" s="150">
        <v>2.4314814814814812E-4</v>
      </c>
      <c r="S260" s="150">
        <v>3.2723379629629633E-4</v>
      </c>
      <c r="T260" s="150">
        <v>4.1024305555555557E-4</v>
      </c>
      <c r="U260" s="150">
        <v>4.9214120370370373E-4</v>
      </c>
      <c r="V260" s="150">
        <v>5.739236111111111E-4</v>
      </c>
      <c r="W260" s="150">
        <v>6.5804398148148157E-4</v>
      </c>
      <c r="X260" s="150">
        <v>7.4166666666666662E-4</v>
      </c>
      <c r="Y260" s="150">
        <v>8.2554398148148146E-4</v>
      </c>
      <c r="Z260" s="150">
        <v>9.1104166666666677E-4</v>
      </c>
      <c r="AA260" s="150">
        <v>9.9555555555555552E-4</v>
      </c>
      <c r="AB260" s="150">
        <v>1.0795949074074074E-3</v>
      </c>
      <c r="AC260" s="150">
        <v>1.1635763888888887E-3</v>
      </c>
      <c r="AD260" s="150">
        <v>1.2478703703703705E-3</v>
      </c>
      <c r="AE260" s="150">
        <v>1.3333564814814814E-3</v>
      </c>
      <c r="AF260" s="150">
        <v>1.4164930555555556E-3</v>
      </c>
      <c r="AG260" s="150">
        <v>1.5001041666666667E-3</v>
      </c>
      <c r="AH260" s="150">
        <v>1.5831365740740743E-3</v>
      </c>
      <c r="AI260" s="150">
        <v>1.6677777777777778E-3</v>
      </c>
      <c r="AJ260" s="150">
        <v>1.7513078703703703E-3</v>
      </c>
      <c r="AK260" s="150">
        <v>1.8343634259259259E-3</v>
      </c>
      <c r="AL260" s="150">
        <v>1.9177546296296297E-3</v>
      </c>
      <c r="AM260" s="150">
        <v>2.0028009259259261E-3</v>
      </c>
      <c r="AN260" s="150">
        <v>2.0870833333333332E-3</v>
      </c>
      <c r="AO260" s="150">
        <v>2.1738773148148147E-3</v>
      </c>
      <c r="AP260" s="150">
        <v>2.2587615740740741E-3</v>
      </c>
      <c r="AQ260" s="150">
        <v>2.3427199074074075E-3</v>
      </c>
      <c r="AR260" s="150">
        <v>2.4266319444444444E-3</v>
      </c>
      <c r="AS260" s="150">
        <v>2.5105787037037037E-3</v>
      </c>
      <c r="AT260" s="150">
        <v>2.5961458333333336E-3</v>
      </c>
      <c r="AU260" s="150">
        <v>2.6804745370370368E-3</v>
      </c>
      <c r="AV260" s="150">
        <v>2.7649305555555556E-3</v>
      </c>
      <c r="AW260" s="153">
        <f t="shared" si="125"/>
        <v>60.278789400979527</v>
      </c>
      <c r="AX260" s="150">
        <f t="shared" si="126"/>
        <v>8.8182870370370357E-5</v>
      </c>
      <c r="AY260" s="150">
        <f t="shared" si="126"/>
        <v>8.4085648148148209E-5</v>
      </c>
      <c r="AZ260" s="150">
        <f t="shared" si="127"/>
        <v>8.3009259259259234E-5</v>
      </c>
      <c r="BA260" s="150">
        <f t="shared" si="128"/>
        <v>8.1898148148148162E-5</v>
      </c>
      <c r="BB260" s="150">
        <f t="shared" si="129"/>
        <v>8.1782407407407368E-5</v>
      </c>
      <c r="BC260" s="150">
        <f t="shared" si="130"/>
        <v>8.4120370370370469E-5</v>
      </c>
      <c r="BD260" s="150">
        <f t="shared" si="131"/>
        <v>8.3622685185185059E-5</v>
      </c>
      <c r="BE260" s="150">
        <f t="shared" si="132"/>
        <v>8.3877314814814839E-5</v>
      </c>
      <c r="BF260" s="150">
        <f t="shared" si="133"/>
        <v>8.5497685185185308E-5</v>
      </c>
      <c r="BG260" s="150">
        <f t="shared" si="134"/>
        <v>8.4513888888888746E-5</v>
      </c>
      <c r="BH260" s="150">
        <f t="shared" si="135"/>
        <v>8.4039351851851853E-5</v>
      </c>
      <c r="BI260" s="150">
        <f t="shared" si="136"/>
        <v>8.398148148148132E-5</v>
      </c>
      <c r="BJ260" s="150">
        <f t="shared" si="137"/>
        <v>8.429398148148185E-5</v>
      </c>
      <c r="BK260" s="150">
        <f t="shared" si="138"/>
        <v>8.5486111111110832E-5</v>
      </c>
      <c r="BL260" s="150">
        <f t="shared" si="139"/>
        <v>8.3136574074074232E-5</v>
      </c>
      <c r="BM260" s="150">
        <f t="shared" si="140"/>
        <v>8.3611111111111126E-5</v>
      </c>
      <c r="BN260" s="150">
        <f t="shared" si="141"/>
        <v>8.3032407407407534E-5</v>
      </c>
      <c r="BO260" s="150">
        <f t="shared" si="142"/>
        <v>8.4641203703703528E-5</v>
      </c>
      <c r="BP260" s="150">
        <f t="shared" si="143"/>
        <v>8.353009259259251E-5</v>
      </c>
      <c r="BQ260" s="150">
        <f t="shared" si="144"/>
        <v>8.3055555555555617E-5</v>
      </c>
      <c r="BR260" s="150">
        <f t="shared" si="145"/>
        <v>8.3391203703703795E-5</v>
      </c>
      <c r="BS260" s="150">
        <f t="shared" si="146"/>
        <v>8.5046296296296389E-5</v>
      </c>
      <c r="BT260" s="150">
        <f t="shared" si="147"/>
        <v>8.4282407407407049E-5</v>
      </c>
      <c r="BU260" s="150">
        <f t="shared" si="148"/>
        <v>8.6793981481481531E-5</v>
      </c>
      <c r="BV260" s="150">
        <f t="shared" si="149"/>
        <v>8.4884259259259374E-5</v>
      </c>
      <c r="BW260" s="150">
        <f t="shared" si="150"/>
        <v>8.3958333333333454E-5</v>
      </c>
      <c r="BX260" s="150">
        <f t="shared" si="151"/>
        <v>8.3912037037036855E-5</v>
      </c>
      <c r="BY260" s="150">
        <f t="shared" si="152"/>
        <v>8.3946759259259304E-5</v>
      </c>
      <c r="BZ260" s="150">
        <f t="shared" si="153"/>
        <v>8.5567129629629882E-5</v>
      </c>
      <c r="CA260" s="150">
        <f t="shared" si="154"/>
        <v>8.4328703703703215E-5</v>
      </c>
      <c r="CB260" s="150">
        <f t="shared" si="155"/>
        <v>8.4456018518518864E-5</v>
      </c>
    </row>
    <row r="261" spans="1:80">
      <c r="A261" s="1" t="s">
        <v>226</v>
      </c>
      <c r="B261" s="1">
        <v>2019</v>
      </c>
      <c r="C261" s="2">
        <v>43797</v>
      </c>
      <c r="D261" s="1" t="s">
        <v>66</v>
      </c>
      <c r="E261" s="40" t="s">
        <v>21</v>
      </c>
      <c r="F261" s="50" t="s">
        <v>21</v>
      </c>
      <c r="G261" t="s">
        <v>595</v>
      </c>
      <c r="H261" t="s">
        <v>596</v>
      </c>
      <c r="I261" t="s">
        <v>1673</v>
      </c>
      <c r="J261" t="s">
        <v>1674</v>
      </c>
      <c r="O261" s="40">
        <v>7</v>
      </c>
      <c r="P261" t="s">
        <v>760</v>
      </c>
      <c r="Q261" s="150">
        <v>1.5454861111111111E-4</v>
      </c>
      <c r="R261" s="150">
        <v>2.4216435185185183E-4</v>
      </c>
      <c r="S261" s="150">
        <v>3.2554398148148151E-4</v>
      </c>
      <c r="T261" s="150">
        <v>4.0880787037037036E-4</v>
      </c>
      <c r="U261" s="150">
        <v>4.9436342592592598E-4</v>
      </c>
      <c r="V261" s="150">
        <v>5.7788194444444445E-4</v>
      </c>
      <c r="W261" s="150">
        <v>6.6108796296296304E-4</v>
      </c>
      <c r="X261" s="150">
        <v>7.4391203703703696E-4</v>
      </c>
      <c r="Y261" s="150">
        <v>8.2873842592592591E-4</v>
      </c>
      <c r="Z261" s="150">
        <v>9.1263888888888894E-4</v>
      </c>
      <c r="AA261" s="150">
        <v>9.967592592592593E-4</v>
      </c>
      <c r="AB261" s="150">
        <v>1.0821296296296297E-3</v>
      </c>
      <c r="AC261" s="150">
        <v>1.1656481481481481E-3</v>
      </c>
      <c r="AD261" s="150">
        <v>1.2493749999999998E-3</v>
      </c>
      <c r="AE261" s="150">
        <v>1.3333333333333333E-3</v>
      </c>
      <c r="AF261" s="150">
        <v>1.4196759259259258E-3</v>
      </c>
      <c r="AG261" s="150">
        <v>1.5051851851851851E-3</v>
      </c>
      <c r="AH261" s="150">
        <v>1.5910532407407408E-3</v>
      </c>
      <c r="AI261" s="150">
        <v>1.6765046296296296E-3</v>
      </c>
      <c r="AJ261" s="150">
        <v>1.7638078703703704E-3</v>
      </c>
      <c r="AK261" s="150">
        <v>1.8487384259259258E-3</v>
      </c>
      <c r="AL261" s="150">
        <v>1.9328124999999999E-3</v>
      </c>
      <c r="AM261" s="150">
        <v>2.0169212962962966E-3</v>
      </c>
      <c r="AN261" s="150">
        <v>2.1014814814814815E-3</v>
      </c>
      <c r="AO261" s="150">
        <v>2.1861921296296295E-3</v>
      </c>
      <c r="AP261" s="150">
        <v>2.2727314814814815E-3</v>
      </c>
      <c r="AQ261" s="150">
        <v>2.3566087962962963E-3</v>
      </c>
      <c r="AR261" s="150">
        <v>2.4408912037037038E-3</v>
      </c>
      <c r="AS261" s="150">
        <v>2.5247916666666665E-3</v>
      </c>
      <c r="AT261" s="150">
        <v>2.6106828703703704E-3</v>
      </c>
      <c r="AU261" s="150">
        <v>2.6940509259259257E-3</v>
      </c>
      <c r="AV261" s="150">
        <v>2.778576388888889E-3</v>
      </c>
      <c r="AW261" s="153">
        <f t="shared" si="125"/>
        <v>59.982754957949588</v>
      </c>
      <c r="AX261" s="150">
        <f t="shared" si="126"/>
        <v>8.7615740740740726E-5</v>
      </c>
      <c r="AY261" s="150">
        <f t="shared" si="126"/>
        <v>8.3379629629629673E-5</v>
      </c>
      <c r="AZ261" s="150">
        <f t="shared" si="127"/>
        <v>8.3263888888888851E-5</v>
      </c>
      <c r="BA261" s="150">
        <f t="shared" si="128"/>
        <v>8.5555555555555623E-5</v>
      </c>
      <c r="BB261" s="150">
        <f t="shared" si="129"/>
        <v>8.3518518518518469E-5</v>
      </c>
      <c r="BC261" s="150">
        <f t="shared" si="130"/>
        <v>8.320601851851859E-5</v>
      </c>
      <c r="BD261" s="150">
        <f t="shared" si="131"/>
        <v>8.282407407407392E-5</v>
      </c>
      <c r="BE261" s="150">
        <f t="shared" si="132"/>
        <v>8.482638888888895E-5</v>
      </c>
      <c r="BF261" s="150">
        <f t="shared" si="133"/>
        <v>8.390046296296303E-5</v>
      </c>
      <c r="BG261" s="150">
        <f t="shared" si="134"/>
        <v>8.412037037037036E-5</v>
      </c>
      <c r="BH261" s="150">
        <f t="shared" si="135"/>
        <v>8.5370370370370418E-5</v>
      </c>
      <c r="BI261" s="150">
        <f t="shared" si="136"/>
        <v>8.351851851851836E-5</v>
      </c>
      <c r="BJ261" s="150">
        <f t="shared" si="137"/>
        <v>8.3726851851851757E-5</v>
      </c>
      <c r="BK261" s="150">
        <f t="shared" si="138"/>
        <v>8.3958333333333454E-5</v>
      </c>
      <c r="BL261" s="150">
        <f t="shared" si="139"/>
        <v>8.6342592592592504E-5</v>
      </c>
      <c r="BM261" s="150">
        <f t="shared" si="140"/>
        <v>8.5509259259259349E-5</v>
      </c>
      <c r="BN261" s="150">
        <f t="shared" si="141"/>
        <v>8.5868055555555611E-5</v>
      </c>
      <c r="BO261" s="150">
        <f t="shared" si="142"/>
        <v>8.5451388888888816E-5</v>
      </c>
      <c r="BP261" s="150">
        <f t="shared" si="143"/>
        <v>8.7303240740740874E-5</v>
      </c>
      <c r="BQ261" s="150">
        <f t="shared" si="144"/>
        <v>8.4930555555555324E-5</v>
      </c>
      <c r="BR261" s="150">
        <f t="shared" si="145"/>
        <v>8.4074074074074086E-5</v>
      </c>
      <c r="BS261" s="150">
        <f t="shared" si="146"/>
        <v>8.4108796296296752E-5</v>
      </c>
      <c r="BT261" s="150">
        <f t="shared" si="147"/>
        <v>8.4560185185184912E-5</v>
      </c>
      <c r="BU261" s="150">
        <f t="shared" si="148"/>
        <v>8.4710648148147993E-5</v>
      </c>
      <c r="BV261" s="150">
        <f t="shared" si="149"/>
        <v>8.6539351851851968E-5</v>
      </c>
      <c r="BW261" s="150">
        <f t="shared" si="150"/>
        <v>8.3877314814814839E-5</v>
      </c>
      <c r="BX261" s="150">
        <f t="shared" si="151"/>
        <v>8.4282407407407483E-5</v>
      </c>
      <c r="BY261" s="150">
        <f t="shared" si="152"/>
        <v>8.3900462962962705E-5</v>
      </c>
      <c r="BZ261" s="150">
        <f t="shared" si="153"/>
        <v>8.589120370370391E-5</v>
      </c>
      <c r="CA261" s="150">
        <f t="shared" si="154"/>
        <v>8.3368055555555279E-5</v>
      </c>
      <c r="CB261" s="150">
        <f t="shared" si="155"/>
        <v>8.452546296296333E-5</v>
      </c>
    </row>
    <row r="262" spans="1:80">
      <c r="A262" s="1" t="s">
        <v>226</v>
      </c>
      <c r="B262" s="1">
        <v>2019</v>
      </c>
      <c r="C262" s="2">
        <v>43797</v>
      </c>
      <c r="D262" s="1" t="s">
        <v>66</v>
      </c>
      <c r="E262" s="40" t="s">
        <v>21</v>
      </c>
      <c r="F262" s="50" t="s">
        <v>21</v>
      </c>
      <c r="G262" t="s">
        <v>1720</v>
      </c>
      <c r="H262" t="s">
        <v>1728</v>
      </c>
      <c r="I262" t="s">
        <v>1729</v>
      </c>
      <c r="J262" t="s">
        <v>1730</v>
      </c>
      <c r="O262" s="40">
        <v>8</v>
      </c>
      <c r="P262" t="s">
        <v>484</v>
      </c>
      <c r="Q262" s="150">
        <v>1.6076388888888889E-4</v>
      </c>
      <c r="R262" s="150">
        <v>2.5224537037037039E-4</v>
      </c>
      <c r="S262" s="150">
        <v>3.3708333333333333E-4</v>
      </c>
      <c r="T262" s="150">
        <v>4.2005787037037033E-4</v>
      </c>
      <c r="U262" s="150">
        <v>5.0300925925925936E-4</v>
      </c>
      <c r="V262" s="150">
        <v>5.8423611111111111E-4</v>
      </c>
      <c r="W262" s="150">
        <v>6.6649305555555559E-4</v>
      </c>
      <c r="X262" s="150">
        <v>7.4957175925925929E-4</v>
      </c>
      <c r="Y262" s="150">
        <v>8.3513888888888884E-4</v>
      </c>
      <c r="Z262" s="150">
        <v>9.1851851851851849E-4</v>
      </c>
      <c r="AA262" s="150">
        <v>1.0030439814814815E-3</v>
      </c>
      <c r="AB262" s="150">
        <v>1.0877083333333333E-3</v>
      </c>
      <c r="AC262" s="150">
        <v>1.1739351851851852E-3</v>
      </c>
      <c r="AD262" s="150">
        <v>1.2590625E-3</v>
      </c>
      <c r="AE262" s="150">
        <v>1.3452083333333335E-3</v>
      </c>
      <c r="AF262" s="150">
        <v>1.4303819444444444E-3</v>
      </c>
      <c r="AG262" s="150">
        <v>1.5149537037037039E-3</v>
      </c>
      <c r="AH262" s="150">
        <v>1.6005439814814814E-3</v>
      </c>
      <c r="AI262" s="150">
        <v>1.6851041666666666E-3</v>
      </c>
      <c r="AJ262" s="150">
        <v>1.7702893518518519E-3</v>
      </c>
      <c r="AK262" s="150">
        <v>1.8577083333333334E-3</v>
      </c>
      <c r="AL262" s="150">
        <v>1.9420949074074074E-3</v>
      </c>
      <c r="AM262" s="150">
        <v>2.0265740740740743E-3</v>
      </c>
      <c r="AN262" s="150">
        <v>2.1105324074074073E-3</v>
      </c>
      <c r="AO262" s="150">
        <v>2.1937037037037034E-3</v>
      </c>
      <c r="AP262" s="150">
        <v>2.2765509259259262E-3</v>
      </c>
      <c r="AQ262" s="150">
        <v>2.3612268518518518E-3</v>
      </c>
      <c r="AR262" s="150">
        <v>2.4446296296296295E-3</v>
      </c>
      <c r="AS262" s="150">
        <v>2.5300115740740738E-3</v>
      </c>
      <c r="AT262" s="150">
        <v>2.6181828703703701E-3</v>
      </c>
      <c r="AU262" s="150">
        <v>2.7042824074074074E-3</v>
      </c>
      <c r="AV262" s="150">
        <v>2.790324074074074E-3</v>
      </c>
      <c r="AW262" s="153">
        <f t="shared" si="125"/>
        <v>59.730218513049394</v>
      </c>
      <c r="AX262" s="150">
        <f t="shared" si="126"/>
        <v>9.1481481481481503E-5</v>
      </c>
      <c r="AY262" s="150">
        <f t="shared" si="126"/>
        <v>8.4837962962962938E-5</v>
      </c>
      <c r="AZ262" s="150">
        <f t="shared" si="127"/>
        <v>8.2974537037037001E-5</v>
      </c>
      <c r="BA262" s="150">
        <f t="shared" si="128"/>
        <v>8.2951388888889027E-5</v>
      </c>
      <c r="BB262" s="150">
        <f t="shared" si="129"/>
        <v>8.1226851851851751E-5</v>
      </c>
      <c r="BC262" s="150">
        <f t="shared" si="130"/>
        <v>8.2256944444444478E-5</v>
      </c>
      <c r="BD262" s="150">
        <f t="shared" si="131"/>
        <v>8.30787037037037E-5</v>
      </c>
      <c r="BE262" s="150">
        <f t="shared" si="132"/>
        <v>8.5567129629629556E-5</v>
      </c>
      <c r="BF262" s="150">
        <f t="shared" si="133"/>
        <v>8.3379629629629646E-5</v>
      </c>
      <c r="BG262" s="150">
        <f t="shared" si="134"/>
        <v>8.4525462962963004E-5</v>
      </c>
      <c r="BH262" s="150">
        <f t="shared" si="135"/>
        <v>8.4664351851851827E-5</v>
      </c>
      <c r="BI262" s="150">
        <f t="shared" si="136"/>
        <v>8.6226851851851872E-5</v>
      </c>
      <c r="BJ262" s="150">
        <f t="shared" si="137"/>
        <v>8.5127314814814788E-5</v>
      </c>
      <c r="BK262" s="150">
        <f t="shared" si="138"/>
        <v>8.6145833333333473E-5</v>
      </c>
      <c r="BL262" s="150">
        <f t="shared" si="139"/>
        <v>8.5173611111110954E-5</v>
      </c>
      <c r="BM262" s="150">
        <f t="shared" si="140"/>
        <v>8.4571759259259496E-5</v>
      </c>
      <c r="BN262" s="150">
        <f t="shared" si="141"/>
        <v>8.5590277777777531E-5</v>
      </c>
      <c r="BO262" s="150">
        <f t="shared" si="142"/>
        <v>8.4560185185185129E-5</v>
      </c>
      <c r="BP262" s="150">
        <f t="shared" si="143"/>
        <v>8.518518518518532E-5</v>
      </c>
      <c r="BQ262" s="150">
        <f t="shared" si="144"/>
        <v>8.7418981481481505E-5</v>
      </c>
      <c r="BR262" s="150">
        <f t="shared" si="145"/>
        <v>8.4386574074073965E-5</v>
      </c>
      <c r="BS262" s="150">
        <f t="shared" si="146"/>
        <v>8.4479166666666947E-5</v>
      </c>
      <c r="BT262" s="150">
        <f t="shared" si="147"/>
        <v>8.395833333333302E-5</v>
      </c>
      <c r="BU262" s="150">
        <f t="shared" si="148"/>
        <v>8.3171296296296032E-5</v>
      </c>
      <c r="BV262" s="150">
        <f t="shared" si="149"/>
        <v>8.284722222222287E-5</v>
      </c>
      <c r="BW262" s="150">
        <f t="shared" si="150"/>
        <v>8.4675925925925544E-5</v>
      </c>
      <c r="BX262" s="150">
        <f t="shared" si="151"/>
        <v>8.3402777777777728E-5</v>
      </c>
      <c r="BY262" s="150">
        <f t="shared" si="152"/>
        <v>8.5381944444444351E-5</v>
      </c>
      <c r="BZ262" s="150">
        <f t="shared" si="153"/>
        <v>8.8171296296296262E-5</v>
      </c>
      <c r="CA262" s="150">
        <f t="shared" si="154"/>
        <v>8.6099537037037308E-5</v>
      </c>
      <c r="CB262" s="150">
        <f t="shared" si="155"/>
        <v>8.6041666666666558E-5</v>
      </c>
    </row>
    <row r="263" spans="1:80">
      <c r="A263" s="1" t="s">
        <v>226</v>
      </c>
      <c r="B263" s="1">
        <v>2019</v>
      </c>
      <c r="C263" s="2">
        <v>43797</v>
      </c>
      <c r="D263" s="1" t="s">
        <v>66</v>
      </c>
      <c r="E263" s="40" t="s">
        <v>21</v>
      </c>
      <c r="F263" s="50" t="s">
        <v>21</v>
      </c>
      <c r="G263" t="s">
        <v>745</v>
      </c>
      <c r="H263" t="s">
        <v>1701</v>
      </c>
      <c r="I263" t="s">
        <v>1702</v>
      </c>
      <c r="J263" t="s">
        <v>1703</v>
      </c>
      <c r="O263" s="40">
        <v>9</v>
      </c>
      <c r="P263" t="s">
        <v>256</v>
      </c>
      <c r="Q263" s="150">
        <v>1.5697916666666668E-4</v>
      </c>
      <c r="R263" s="150">
        <v>2.4752314814814814E-4</v>
      </c>
      <c r="S263" s="150">
        <v>3.3141203703703702E-4</v>
      </c>
      <c r="T263" s="150">
        <v>4.1584490740740736E-4</v>
      </c>
      <c r="U263" s="150">
        <v>4.9895833333333335E-4</v>
      </c>
      <c r="V263" s="150">
        <v>5.8435185185185185E-4</v>
      </c>
      <c r="W263" s="150">
        <v>6.6967592592592599E-4</v>
      </c>
      <c r="X263" s="150">
        <v>7.5490740740740737E-4</v>
      </c>
      <c r="Y263" s="150">
        <v>8.4046296296296289E-4</v>
      </c>
      <c r="Z263" s="150">
        <v>9.2407407407407412E-4</v>
      </c>
      <c r="AA263" s="150">
        <v>1.0077430555555556E-3</v>
      </c>
      <c r="AB263" s="150">
        <v>1.0927662037037037E-3</v>
      </c>
      <c r="AC263" s="150">
        <v>1.1760648148148149E-3</v>
      </c>
      <c r="AD263" s="150">
        <v>1.2611226851851852E-3</v>
      </c>
      <c r="AE263" s="150">
        <v>1.3451273148148148E-3</v>
      </c>
      <c r="AF263" s="150">
        <v>1.4297685185185186E-3</v>
      </c>
      <c r="AG263" s="150">
        <v>1.5158101851851851E-3</v>
      </c>
      <c r="AH263" s="150">
        <v>1.6007175925925926E-3</v>
      </c>
      <c r="AI263" s="150">
        <v>1.6845370370370371E-3</v>
      </c>
      <c r="AJ263" s="150">
        <v>1.7691435185185186E-3</v>
      </c>
      <c r="AK263" s="150">
        <v>1.8530324074074074E-3</v>
      </c>
      <c r="AL263" s="150">
        <v>1.9376041666666667E-3</v>
      </c>
      <c r="AM263" s="150">
        <v>2.0229050925925926E-3</v>
      </c>
      <c r="AN263" s="150">
        <v>2.1113310185185185E-3</v>
      </c>
      <c r="AO263" s="150">
        <v>2.1986111111111108E-3</v>
      </c>
      <c r="AP263" s="150">
        <v>2.2870138888888888E-3</v>
      </c>
      <c r="AQ263" s="150">
        <v>2.3739699074074075E-3</v>
      </c>
      <c r="AR263" s="150">
        <v>2.4615277777777778E-3</v>
      </c>
      <c r="AS263" s="150">
        <v>2.5518981481481482E-3</v>
      </c>
      <c r="AT263" s="150">
        <v>2.641469907407407E-3</v>
      </c>
      <c r="AU263" s="150">
        <v>2.7299421296296295E-3</v>
      </c>
      <c r="AV263" s="150">
        <v>2.8201157407407407E-3</v>
      </c>
      <c r="AW263" s="153">
        <f t="shared" si="125"/>
        <v>59.099229247551897</v>
      </c>
      <c r="AX263" s="150">
        <f t="shared" si="126"/>
        <v>9.0543981481481459E-5</v>
      </c>
      <c r="AY263" s="150">
        <f t="shared" si="126"/>
        <v>8.388888888888888E-5</v>
      </c>
      <c r="AZ263" s="150">
        <f t="shared" si="127"/>
        <v>8.4432870370370347E-5</v>
      </c>
      <c r="BA263" s="150">
        <f t="shared" si="128"/>
        <v>8.3113425925925987E-5</v>
      </c>
      <c r="BB263" s="150">
        <f t="shared" si="129"/>
        <v>8.5393518518518501E-5</v>
      </c>
      <c r="BC263" s="150">
        <f t="shared" si="130"/>
        <v>8.5324074074074143E-5</v>
      </c>
      <c r="BD263" s="150">
        <f t="shared" si="131"/>
        <v>8.5231481481481378E-5</v>
      </c>
      <c r="BE263" s="150">
        <f t="shared" si="132"/>
        <v>8.5555555555555515E-5</v>
      </c>
      <c r="BF263" s="150">
        <f t="shared" si="133"/>
        <v>8.3611111111111234E-5</v>
      </c>
      <c r="BG263" s="150">
        <f t="shared" si="134"/>
        <v>8.3668981481481441E-5</v>
      </c>
      <c r="BH263" s="150">
        <f t="shared" si="135"/>
        <v>8.5023148148148089E-5</v>
      </c>
      <c r="BI263" s="150">
        <f t="shared" si="136"/>
        <v>8.3298611111111247E-5</v>
      </c>
      <c r="BJ263" s="150">
        <f t="shared" si="137"/>
        <v>8.5057870370370322E-5</v>
      </c>
      <c r="BK263" s="150">
        <f t="shared" si="138"/>
        <v>8.400462962962962E-5</v>
      </c>
      <c r="BL263" s="150">
        <f t="shared" si="139"/>
        <v>8.4641203703703745E-5</v>
      </c>
      <c r="BM263" s="150">
        <f t="shared" si="140"/>
        <v>8.6041666666666558E-5</v>
      </c>
      <c r="BN263" s="150">
        <f t="shared" si="141"/>
        <v>8.4907407407407457E-5</v>
      </c>
      <c r="BO263" s="150">
        <f t="shared" si="142"/>
        <v>8.3819444444444523E-5</v>
      </c>
      <c r="BP263" s="150">
        <f t="shared" si="143"/>
        <v>8.4606481481481512E-5</v>
      </c>
      <c r="BQ263" s="150">
        <f t="shared" si="144"/>
        <v>8.3888888888888772E-5</v>
      </c>
      <c r="BR263" s="150">
        <f t="shared" si="145"/>
        <v>8.4571759259259279E-5</v>
      </c>
      <c r="BS263" s="150">
        <f t="shared" si="146"/>
        <v>8.5300925925925952E-5</v>
      </c>
      <c r="BT263" s="150">
        <f t="shared" si="147"/>
        <v>8.8425925925925825E-5</v>
      </c>
      <c r="BU263" s="150">
        <f t="shared" si="148"/>
        <v>8.7280092592592357E-5</v>
      </c>
      <c r="BV263" s="150">
        <f t="shared" si="149"/>
        <v>8.8402777777777958E-5</v>
      </c>
      <c r="BW263" s="150">
        <f t="shared" si="150"/>
        <v>8.6956018518518762E-5</v>
      </c>
      <c r="BX263" s="150">
        <f t="shared" si="151"/>
        <v>8.755787037037022E-5</v>
      </c>
      <c r="BY263" s="150">
        <f t="shared" si="152"/>
        <v>9.0370370370370431E-5</v>
      </c>
      <c r="BZ263" s="150">
        <f t="shared" si="153"/>
        <v>8.9571759259258858E-5</v>
      </c>
      <c r="CA263" s="150">
        <f t="shared" si="154"/>
        <v>8.8472222222222424E-5</v>
      </c>
      <c r="CB263" s="150">
        <f t="shared" si="155"/>
        <v>9.0173611111111183E-5</v>
      </c>
    </row>
    <row r="264" spans="1:80">
      <c r="A264" s="1" t="s">
        <v>226</v>
      </c>
      <c r="B264" s="1">
        <v>2019</v>
      </c>
      <c r="C264" s="2">
        <v>43797</v>
      </c>
      <c r="D264" s="1" t="s">
        <v>66</v>
      </c>
      <c r="E264" s="40" t="s">
        <v>21</v>
      </c>
      <c r="F264" s="50" t="s">
        <v>21</v>
      </c>
      <c r="G264" t="s">
        <v>811</v>
      </c>
      <c r="H264" t="s">
        <v>1653</v>
      </c>
      <c r="I264" t="s">
        <v>1307</v>
      </c>
      <c r="J264" t="s">
        <v>1296</v>
      </c>
      <c r="O264" s="40">
        <v>10</v>
      </c>
      <c r="P264" t="s">
        <v>188</v>
      </c>
      <c r="Q264" s="150">
        <v>1.6001157407407405E-4</v>
      </c>
      <c r="R264" s="150">
        <v>2.5398148148148144E-4</v>
      </c>
      <c r="S264" s="150">
        <v>3.4248842592592594E-4</v>
      </c>
      <c r="T264" s="150">
        <v>4.2927083333333332E-4</v>
      </c>
      <c r="U264" s="150">
        <v>5.1247685185185185E-4</v>
      </c>
      <c r="V264" s="150">
        <v>5.9655092592592594E-4</v>
      </c>
      <c r="W264" s="150">
        <v>6.7947916666666666E-4</v>
      </c>
      <c r="X264" s="150">
        <v>7.6318287037037034E-4</v>
      </c>
      <c r="Y264" s="150">
        <v>8.4574074074074076E-4</v>
      </c>
      <c r="Z264" s="150">
        <v>9.3021990740740738E-4</v>
      </c>
      <c r="AA264" s="150">
        <v>1.0137731481481482E-3</v>
      </c>
      <c r="AB264" s="150">
        <v>1.0993634259259257E-3</v>
      </c>
      <c r="AC264" s="150">
        <v>1.1833564814814814E-3</v>
      </c>
      <c r="AD264" s="150">
        <v>1.2690740740740739E-3</v>
      </c>
      <c r="AE264" s="150">
        <v>1.3551273148148149E-3</v>
      </c>
      <c r="AF264" s="150">
        <v>1.4425231481481483E-3</v>
      </c>
      <c r="AG264" s="150">
        <v>1.5305671296296293E-3</v>
      </c>
      <c r="AH264" s="150">
        <v>1.6164120370370371E-3</v>
      </c>
      <c r="AI264" s="150">
        <v>1.7041898148148148E-3</v>
      </c>
      <c r="AJ264" s="150">
        <v>1.7908564814814816E-3</v>
      </c>
      <c r="AK264" s="150">
        <v>1.8792476851851852E-3</v>
      </c>
      <c r="AL264" s="150">
        <v>1.9703935185185185E-3</v>
      </c>
      <c r="AM264" s="150">
        <v>2.0574189814814817E-3</v>
      </c>
      <c r="AN264" s="150">
        <v>2.1446064814814813E-3</v>
      </c>
      <c r="AO264" s="150">
        <v>2.2317824074074076E-3</v>
      </c>
      <c r="AP264" s="150">
        <v>2.3204745370370371E-3</v>
      </c>
      <c r="AQ264" s="150">
        <v>2.405821759259259E-3</v>
      </c>
      <c r="AR264" s="150">
        <v>2.4924305555555555E-3</v>
      </c>
      <c r="AS264" s="150">
        <v>2.5836574074074073E-3</v>
      </c>
      <c r="AT264" s="150">
        <v>2.6770717592592592E-3</v>
      </c>
      <c r="AU264" s="150">
        <v>2.7689814814814816E-3</v>
      </c>
      <c r="AV264" s="150">
        <v>2.8621643518518518E-3</v>
      </c>
      <c r="AW264" s="153">
        <f t="shared" si="125"/>
        <v>58.230991018678402</v>
      </c>
      <c r="AX264" s="150">
        <f t="shared" si="126"/>
        <v>9.3969907407407386E-5</v>
      </c>
      <c r="AY264" s="150">
        <f t="shared" si="126"/>
        <v>8.8506944444444494E-5</v>
      </c>
      <c r="AZ264" s="150">
        <f t="shared" si="127"/>
        <v>8.6782407407407381E-5</v>
      </c>
      <c r="BA264" s="150">
        <f t="shared" si="128"/>
        <v>8.3206018518518535E-5</v>
      </c>
      <c r="BB264" s="150">
        <f t="shared" si="129"/>
        <v>8.4074074074074086E-5</v>
      </c>
      <c r="BC264" s="150">
        <f t="shared" si="130"/>
        <v>8.2928240740740727E-5</v>
      </c>
      <c r="BD264" s="150">
        <f t="shared" si="131"/>
        <v>8.3703703703703674E-5</v>
      </c>
      <c r="BE264" s="150">
        <f t="shared" si="132"/>
        <v>8.2557870370370424E-5</v>
      </c>
      <c r="BF264" s="150">
        <f t="shared" si="133"/>
        <v>8.4479166666666622E-5</v>
      </c>
      <c r="BG264" s="150">
        <f t="shared" si="134"/>
        <v>8.355324074074081E-5</v>
      </c>
      <c r="BH264" s="150">
        <f t="shared" si="135"/>
        <v>8.5590277777777531E-5</v>
      </c>
      <c r="BI264" s="150">
        <f t="shared" si="136"/>
        <v>8.3993055555555687E-5</v>
      </c>
      <c r="BJ264" s="150">
        <f t="shared" si="137"/>
        <v>8.5717592592592529E-5</v>
      </c>
      <c r="BK264" s="150">
        <f t="shared" si="138"/>
        <v>8.6053240740740925E-5</v>
      </c>
      <c r="BL264" s="150">
        <f t="shared" si="139"/>
        <v>8.7395833333333423E-5</v>
      </c>
      <c r="BM264" s="150">
        <f t="shared" si="140"/>
        <v>8.8043981481481046E-5</v>
      </c>
      <c r="BN264" s="150">
        <f t="shared" si="141"/>
        <v>8.5844907407407745E-5</v>
      </c>
      <c r="BO264" s="150">
        <f t="shared" si="142"/>
        <v>8.7777777777777767E-5</v>
      </c>
      <c r="BP264" s="150">
        <f t="shared" si="143"/>
        <v>8.6666666666666749E-5</v>
      </c>
      <c r="BQ264" s="150">
        <f t="shared" si="144"/>
        <v>8.8391203703703592E-5</v>
      </c>
      <c r="BR264" s="150">
        <f t="shared" si="145"/>
        <v>9.114583333333327E-5</v>
      </c>
      <c r="BS264" s="150">
        <f t="shared" si="146"/>
        <v>8.7025462962963228E-5</v>
      </c>
      <c r="BT264" s="150">
        <f t="shared" si="147"/>
        <v>8.7187499999999592E-5</v>
      </c>
      <c r="BU264" s="150">
        <f t="shared" si="148"/>
        <v>8.7175925925926309E-5</v>
      </c>
      <c r="BV264" s="150">
        <f t="shared" si="149"/>
        <v>8.8692129629629538E-5</v>
      </c>
      <c r="BW264" s="150">
        <f t="shared" si="150"/>
        <v>8.5347222222221901E-5</v>
      </c>
      <c r="BX264" s="150">
        <f t="shared" si="151"/>
        <v>8.6608796296296434E-5</v>
      </c>
      <c r="BY264" s="150">
        <f t="shared" si="152"/>
        <v>9.1226851851851885E-5</v>
      </c>
      <c r="BZ264" s="150">
        <f t="shared" si="153"/>
        <v>9.3414351851851905E-5</v>
      </c>
      <c r="CA264" s="150">
        <f t="shared" si="154"/>
        <v>9.1909722222222393E-5</v>
      </c>
      <c r="CB264" s="150">
        <f t="shared" si="155"/>
        <v>9.3182870370370208E-5</v>
      </c>
    </row>
    <row r="265" spans="1:80">
      <c r="A265" s="1" t="s">
        <v>226</v>
      </c>
      <c r="B265" s="1">
        <v>2019</v>
      </c>
      <c r="C265" s="2">
        <v>43797</v>
      </c>
      <c r="D265" s="1" t="s">
        <v>66</v>
      </c>
      <c r="E265" s="40" t="s">
        <v>21</v>
      </c>
      <c r="F265" s="68" t="s">
        <v>21</v>
      </c>
      <c r="G265" t="s">
        <v>876</v>
      </c>
      <c r="H265" t="s">
        <v>633</v>
      </c>
      <c r="I265" t="s">
        <v>750</v>
      </c>
      <c r="J265" t="s">
        <v>454</v>
      </c>
      <c r="O265" s="40">
        <v>11</v>
      </c>
      <c r="P265" t="s">
        <v>46</v>
      </c>
      <c r="Q265" s="150">
        <v>1.5988425925925927E-4</v>
      </c>
      <c r="R265" s="150">
        <v>2.5244212962962964E-4</v>
      </c>
      <c r="S265" s="150">
        <v>3.402314814814815E-4</v>
      </c>
      <c r="T265" s="150">
        <v>4.2877314814814812E-4</v>
      </c>
      <c r="U265" s="150">
        <v>5.1723379629629634E-4</v>
      </c>
      <c r="V265" s="150">
        <v>6.0752314814814816E-4</v>
      </c>
      <c r="W265" s="150">
        <v>6.9635416666666674E-4</v>
      </c>
      <c r="X265" s="150">
        <v>7.8593750000000007E-4</v>
      </c>
      <c r="Y265" s="150">
        <v>8.7304398148148148E-4</v>
      </c>
      <c r="Z265" s="150">
        <v>9.5844907407407413E-4</v>
      </c>
      <c r="AA265" s="150">
        <v>1.042511574074074E-3</v>
      </c>
      <c r="AB265" s="150">
        <v>1.1282638888888889E-3</v>
      </c>
      <c r="AC265" s="150">
        <v>1.2151273148148147E-3</v>
      </c>
      <c r="AD265" s="150">
        <v>1.3046064814814815E-3</v>
      </c>
      <c r="AE265" s="150">
        <v>1.3936458333333333E-3</v>
      </c>
      <c r="AF265" s="150">
        <v>1.4835185185185186E-3</v>
      </c>
      <c r="AG265" s="150">
        <v>1.5734606481481483E-3</v>
      </c>
      <c r="AH265" s="150">
        <v>1.6629050925925926E-3</v>
      </c>
      <c r="AI265" s="150">
        <v>1.7522222222222225E-3</v>
      </c>
      <c r="AJ265" s="150">
        <v>1.8434722222222223E-3</v>
      </c>
      <c r="AK265" s="150">
        <v>1.9358101851851854E-3</v>
      </c>
      <c r="AL265" s="150">
        <v>2.0254629629629629E-3</v>
      </c>
      <c r="AM265" s="150">
        <v>2.1134606481481482E-3</v>
      </c>
      <c r="AN265" s="150">
        <v>2.1997916666666667E-3</v>
      </c>
      <c r="AO265" s="150">
        <v>2.2856249999999999E-3</v>
      </c>
      <c r="AP265" s="150">
        <v>2.3707291666666668E-3</v>
      </c>
      <c r="AQ265" s="150">
        <v>2.4558912037037036E-3</v>
      </c>
      <c r="AR265" s="150">
        <v>2.5440046296296296E-3</v>
      </c>
      <c r="AS265" s="150">
        <v>2.6316203703703705E-3</v>
      </c>
      <c r="AT265" s="150">
        <v>2.7199189814814816E-3</v>
      </c>
      <c r="AU265" s="150">
        <v>2.8077430555555551E-3</v>
      </c>
      <c r="AV265" s="150">
        <v>2.897326388888889E-3</v>
      </c>
      <c r="AW265" s="153">
        <f t="shared" si="125"/>
        <v>57.524298023800675</v>
      </c>
      <c r="AX265" s="150">
        <f t="shared" si="126"/>
        <v>9.2557870370370369E-5</v>
      </c>
      <c r="AY265" s="150">
        <f t="shared" si="126"/>
        <v>8.7789351851851863E-5</v>
      </c>
      <c r="AZ265" s="150">
        <f t="shared" si="127"/>
        <v>8.8541666666666619E-5</v>
      </c>
      <c r="BA265" s="150">
        <f t="shared" si="128"/>
        <v>8.846064814814822E-5</v>
      </c>
      <c r="BB265" s="150">
        <f t="shared" si="129"/>
        <v>9.0289351851851815E-5</v>
      </c>
      <c r="BC265" s="150">
        <f t="shared" si="130"/>
        <v>8.8831018518518577E-5</v>
      </c>
      <c r="BD265" s="150">
        <f t="shared" si="131"/>
        <v>8.9583333333333333E-5</v>
      </c>
      <c r="BE265" s="150">
        <f t="shared" si="132"/>
        <v>8.710648148148141E-5</v>
      </c>
      <c r="BF265" s="150">
        <f t="shared" si="133"/>
        <v>8.540509259259265E-5</v>
      </c>
      <c r="BG265" s="150">
        <f t="shared" si="134"/>
        <v>8.4062499999999827E-5</v>
      </c>
      <c r="BH265" s="150">
        <f t="shared" si="135"/>
        <v>8.5752314814814979E-5</v>
      </c>
      <c r="BI265" s="150">
        <f t="shared" si="136"/>
        <v>8.686342592592578E-5</v>
      </c>
      <c r="BJ265" s="150">
        <f t="shared" si="137"/>
        <v>8.9479166666666743E-5</v>
      </c>
      <c r="BK265" s="150">
        <f t="shared" si="138"/>
        <v>8.9039351851851866E-5</v>
      </c>
      <c r="BL265" s="150">
        <f t="shared" si="139"/>
        <v>8.9872685185185238E-5</v>
      </c>
      <c r="BM265" s="150">
        <f t="shared" si="140"/>
        <v>8.9942129629629703E-5</v>
      </c>
      <c r="BN265" s="150">
        <f t="shared" si="141"/>
        <v>8.9444444444444294E-5</v>
      </c>
      <c r="BO265" s="150">
        <f t="shared" si="142"/>
        <v>8.9317129629629946E-5</v>
      </c>
      <c r="BP265" s="150">
        <f t="shared" si="143"/>
        <v>9.1249999999999751E-5</v>
      </c>
      <c r="BQ265" s="150">
        <f t="shared" si="144"/>
        <v>9.233796296296312E-5</v>
      </c>
      <c r="BR265" s="150">
        <f t="shared" si="145"/>
        <v>8.9652777777777474E-5</v>
      </c>
      <c r="BS265" s="150">
        <f t="shared" si="146"/>
        <v>8.7997685185185314E-5</v>
      </c>
      <c r="BT265" s="150">
        <f t="shared" si="147"/>
        <v>8.6331018518518571E-5</v>
      </c>
      <c r="BU265" s="150">
        <f t="shared" si="148"/>
        <v>8.5833333333333161E-5</v>
      </c>
      <c r="BV265" s="150">
        <f t="shared" si="149"/>
        <v>8.5104166666666922E-5</v>
      </c>
      <c r="BW265" s="150">
        <f t="shared" si="150"/>
        <v>8.5162037037036804E-5</v>
      </c>
      <c r="BX265" s="150">
        <f t="shared" si="151"/>
        <v>8.8113425925925946E-5</v>
      </c>
      <c r="BY265" s="150">
        <f t="shared" si="152"/>
        <v>8.761574074074097E-5</v>
      </c>
      <c r="BZ265" s="150">
        <f t="shared" si="153"/>
        <v>8.8298611111111043E-5</v>
      </c>
      <c r="CA265" s="150">
        <f t="shared" si="154"/>
        <v>8.7824074074073499E-5</v>
      </c>
      <c r="CB265" s="150">
        <f t="shared" si="155"/>
        <v>8.9583333333333875E-5</v>
      </c>
    </row>
    <row r="266" spans="1:80">
      <c r="A266" s="1" t="s">
        <v>226</v>
      </c>
      <c r="B266" s="1">
        <v>2019</v>
      </c>
      <c r="C266" s="2">
        <v>43797</v>
      </c>
      <c r="D266" s="1" t="s">
        <v>66</v>
      </c>
      <c r="E266" s="40" t="s">
        <v>91</v>
      </c>
      <c r="F266">
        <v>1</v>
      </c>
      <c r="G266" t="s">
        <v>814</v>
      </c>
      <c r="H266" t="s">
        <v>673</v>
      </c>
      <c r="I266" t="s">
        <v>511</v>
      </c>
      <c r="J266" t="s">
        <v>1638</v>
      </c>
      <c r="O266" s="40">
        <v>1</v>
      </c>
      <c r="P266" t="s">
        <v>33</v>
      </c>
      <c r="Q266" s="150">
        <v>1.55625E-4</v>
      </c>
      <c r="R266" s="150">
        <v>2.4465277777777777E-4</v>
      </c>
      <c r="S266" s="150">
        <v>3.2749999999999994E-4</v>
      </c>
      <c r="T266" s="150">
        <v>4.0958333333333336E-4</v>
      </c>
      <c r="U266" s="150">
        <v>4.8996527777777775E-4</v>
      </c>
      <c r="V266" s="150">
        <v>5.7082175925925931E-4</v>
      </c>
      <c r="W266" s="150">
        <v>6.5268518518518529E-4</v>
      </c>
      <c r="X266" s="150">
        <v>7.3381944444444449E-4</v>
      </c>
      <c r="Y266" s="150">
        <v>8.15798611111111E-4</v>
      </c>
      <c r="Z266" s="150">
        <v>9.0060185185185176E-4</v>
      </c>
      <c r="AA266" s="150">
        <v>9.8377314814814833E-4</v>
      </c>
      <c r="AB266" s="150">
        <v>1.0665162037037036E-3</v>
      </c>
      <c r="AC266" s="150">
        <v>1.1498958333333333E-3</v>
      </c>
      <c r="AD266" s="150">
        <v>1.2334259259259258E-3</v>
      </c>
      <c r="AE266" s="150">
        <v>1.3181134259259259E-3</v>
      </c>
      <c r="AF266" s="150">
        <v>1.4004513888888888E-3</v>
      </c>
      <c r="AG266" s="150">
        <v>1.4827430555555555E-3</v>
      </c>
      <c r="AH266" s="150">
        <v>1.5649074074074074E-3</v>
      </c>
      <c r="AI266" s="150">
        <v>1.6483796296296298E-3</v>
      </c>
      <c r="AJ266" s="150">
        <v>1.7301157407407406E-3</v>
      </c>
      <c r="AK266" s="150">
        <v>1.811597222222222E-3</v>
      </c>
      <c r="AL266" s="150">
        <v>1.8940393518518518E-3</v>
      </c>
      <c r="AM266" s="150">
        <v>1.9791203703703702E-3</v>
      </c>
      <c r="AN266" s="150">
        <v>2.0646990740740743E-3</v>
      </c>
      <c r="AO266" s="150">
        <v>2.1485648148148145E-3</v>
      </c>
      <c r="AP266" s="150">
        <v>2.2321527777777778E-3</v>
      </c>
      <c r="AQ266" s="150">
        <v>2.3152199074074073E-3</v>
      </c>
      <c r="AR266" s="150">
        <v>2.3984259259259258E-3</v>
      </c>
      <c r="AS266" s="150">
        <v>2.4819444444444442E-3</v>
      </c>
      <c r="AT266" s="150">
        <v>2.5674074074074076E-3</v>
      </c>
      <c r="AU266" s="150">
        <v>2.6504629629629625E-3</v>
      </c>
      <c r="AV266" s="150">
        <v>2.7329513888888889E-3</v>
      </c>
      <c r="AW266" s="153">
        <f t="shared" si="125"/>
        <v>60.984131420803209</v>
      </c>
      <c r="AX266" s="150">
        <f t="shared" si="126"/>
        <v>8.902777777777777E-5</v>
      </c>
      <c r="AY266" s="150">
        <f t="shared" si="126"/>
        <v>8.2847222222222165E-5</v>
      </c>
      <c r="AZ266" s="150">
        <f t="shared" si="127"/>
        <v>8.2083333333333422E-5</v>
      </c>
      <c r="BA266" s="150">
        <f t="shared" si="128"/>
        <v>8.0381944444444392E-5</v>
      </c>
      <c r="BB266" s="150">
        <f t="shared" si="129"/>
        <v>8.0856481481481556E-5</v>
      </c>
      <c r="BC266" s="150">
        <f t="shared" si="130"/>
        <v>8.1863425925925984E-5</v>
      </c>
      <c r="BD266" s="150">
        <f t="shared" si="131"/>
        <v>8.1134259259259202E-5</v>
      </c>
      <c r="BE266" s="150">
        <f t="shared" si="132"/>
        <v>8.1979166666666507E-5</v>
      </c>
      <c r="BF266" s="150">
        <f t="shared" si="133"/>
        <v>8.4803240740740759E-5</v>
      </c>
      <c r="BG266" s="150">
        <f t="shared" si="134"/>
        <v>8.3171296296296574E-5</v>
      </c>
      <c r="BH266" s="150">
        <f t="shared" si="135"/>
        <v>8.2743055555555304E-5</v>
      </c>
      <c r="BI266" s="150">
        <f t="shared" si="136"/>
        <v>8.3379629629629646E-5</v>
      </c>
      <c r="BJ266" s="150">
        <f t="shared" si="137"/>
        <v>8.353009259259251E-5</v>
      </c>
      <c r="BK266" s="150">
        <f t="shared" si="138"/>
        <v>8.4687500000000127E-5</v>
      </c>
      <c r="BL266" s="150">
        <f t="shared" si="139"/>
        <v>8.2337962962962877E-5</v>
      </c>
      <c r="BM266" s="150">
        <f t="shared" si="140"/>
        <v>8.2291666666666711E-5</v>
      </c>
      <c r="BN266" s="150">
        <f t="shared" si="141"/>
        <v>8.2164351851851929E-5</v>
      </c>
      <c r="BO266" s="150">
        <f t="shared" si="142"/>
        <v>8.3472222222222411E-5</v>
      </c>
      <c r="BP266" s="150">
        <f t="shared" si="143"/>
        <v>8.1736111111110768E-5</v>
      </c>
      <c r="BQ266" s="150">
        <f t="shared" si="144"/>
        <v>8.1481481481481422E-5</v>
      </c>
      <c r="BR266" s="150">
        <f t="shared" si="145"/>
        <v>8.2442129629629792E-5</v>
      </c>
      <c r="BS266" s="150">
        <f t="shared" si="146"/>
        <v>8.5081018518518405E-5</v>
      </c>
      <c r="BT266" s="150">
        <f t="shared" si="147"/>
        <v>8.5578703703704032E-5</v>
      </c>
      <c r="BU266" s="150">
        <f t="shared" si="148"/>
        <v>8.3865740740740255E-5</v>
      </c>
      <c r="BV266" s="150">
        <f t="shared" si="149"/>
        <v>8.358796296296326E-5</v>
      </c>
      <c r="BW266" s="150">
        <f t="shared" si="150"/>
        <v>8.306712962962955E-5</v>
      </c>
      <c r="BX266" s="150">
        <f t="shared" si="151"/>
        <v>8.3206018518518481E-5</v>
      </c>
      <c r="BY266" s="150">
        <f t="shared" si="152"/>
        <v>8.351851851851836E-5</v>
      </c>
      <c r="BZ266" s="150">
        <f t="shared" si="153"/>
        <v>8.54629629629634E-5</v>
      </c>
      <c r="CA266" s="150">
        <f t="shared" si="154"/>
        <v>8.3055555555554966E-5</v>
      </c>
      <c r="CB266" s="150">
        <f t="shared" si="155"/>
        <v>8.2488425925926392E-5</v>
      </c>
    </row>
    <row r="267" spans="1:80">
      <c r="A267" s="1" t="s">
        <v>226</v>
      </c>
      <c r="B267" s="1">
        <v>2019</v>
      </c>
      <c r="C267" s="2">
        <v>43797</v>
      </c>
      <c r="D267" s="1" t="s">
        <v>66</v>
      </c>
      <c r="E267" s="40" t="s">
        <v>91</v>
      </c>
      <c r="F267">
        <v>1</v>
      </c>
      <c r="G267" t="s">
        <v>595</v>
      </c>
      <c r="H267" t="s">
        <v>596</v>
      </c>
      <c r="I267" t="s">
        <v>1673</v>
      </c>
      <c r="J267" t="s">
        <v>1674</v>
      </c>
      <c r="O267" s="40">
        <v>2</v>
      </c>
      <c r="P267" t="s">
        <v>760</v>
      </c>
      <c r="Q267" s="150">
        <v>1.5244212962962962E-4</v>
      </c>
      <c r="R267" s="150">
        <v>2.41712962962963E-4</v>
      </c>
      <c r="S267" s="150">
        <v>3.2592592592592591E-4</v>
      </c>
      <c r="T267" s="150">
        <v>4.0909722222222221E-4</v>
      </c>
      <c r="U267" s="150">
        <v>4.939467592592593E-4</v>
      </c>
      <c r="V267" s="150">
        <v>5.7730324074074075E-4</v>
      </c>
      <c r="W267" s="150">
        <v>6.6077546296296294E-4</v>
      </c>
      <c r="X267" s="150">
        <v>7.4378472222222218E-4</v>
      </c>
      <c r="Y267" s="150">
        <v>8.282638888888888E-4</v>
      </c>
      <c r="Z267" s="150">
        <v>9.1113425925925921E-4</v>
      </c>
      <c r="AA267" s="150">
        <v>9.9449074074074066E-4</v>
      </c>
      <c r="AB267" s="150">
        <v>1.0796643518518518E-3</v>
      </c>
      <c r="AC267" s="150">
        <v>1.1617824074074074E-3</v>
      </c>
      <c r="AD267" s="150">
        <v>1.2439120370370371E-3</v>
      </c>
      <c r="AE267" s="150">
        <v>1.3265046296296295E-3</v>
      </c>
      <c r="AF267" s="150">
        <v>1.410949074074074E-3</v>
      </c>
      <c r="AG267" s="150">
        <v>1.4945138888888888E-3</v>
      </c>
      <c r="AH267" s="150">
        <v>1.5782407407407409E-3</v>
      </c>
      <c r="AI267" s="150">
        <v>1.662164351851852E-3</v>
      </c>
      <c r="AJ267" s="150">
        <v>1.7484375E-3</v>
      </c>
      <c r="AK267" s="150">
        <v>1.8319791666666667E-3</v>
      </c>
      <c r="AL267" s="150">
        <v>1.9150578703703706E-3</v>
      </c>
      <c r="AM267" s="150">
        <v>1.998275462962963E-3</v>
      </c>
      <c r="AN267" s="150">
        <v>2.0824652777777777E-3</v>
      </c>
      <c r="AO267" s="150">
        <v>2.1680555555555554E-3</v>
      </c>
      <c r="AP267" s="150">
        <v>2.251875E-3</v>
      </c>
      <c r="AQ267" s="150">
        <v>2.3358796296296296E-3</v>
      </c>
      <c r="AR267" s="150">
        <v>2.4198611111111109E-3</v>
      </c>
      <c r="AS267" s="150">
        <v>2.5059374999999999E-3</v>
      </c>
      <c r="AT267" s="150">
        <v>2.5881018518518518E-3</v>
      </c>
      <c r="AU267" s="150">
        <v>2.6698726851851848E-3</v>
      </c>
      <c r="AV267" s="150">
        <v>2.752916666666667E-3</v>
      </c>
      <c r="AW267" s="153">
        <f t="shared" si="125"/>
        <v>60.541849553503852</v>
      </c>
      <c r="AX267" s="150">
        <f t="shared" si="126"/>
        <v>8.9270833333333373E-5</v>
      </c>
      <c r="AY267" s="150">
        <f t="shared" si="126"/>
        <v>8.4212962962962909E-5</v>
      </c>
      <c r="AZ267" s="150">
        <f t="shared" si="127"/>
        <v>8.3171296296296303E-5</v>
      </c>
      <c r="BA267" s="150">
        <f t="shared" si="128"/>
        <v>8.4849537037037087E-5</v>
      </c>
      <c r="BB267" s="150">
        <f t="shared" si="129"/>
        <v>8.3356481481481454E-5</v>
      </c>
      <c r="BC267" s="150">
        <f t="shared" si="130"/>
        <v>8.3472222222222194E-5</v>
      </c>
      <c r="BD267" s="150">
        <f t="shared" si="131"/>
        <v>8.3009259259259234E-5</v>
      </c>
      <c r="BE267" s="150">
        <f t="shared" si="132"/>
        <v>8.4479166666666622E-5</v>
      </c>
      <c r="BF267" s="150">
        <f t="shared" si="133"/>
        <v>8.2870370370370411E-5</v>
      </c>
      <c r="BG267" s="150">
        <f t="shared" si="134"/>
        <v>8.3356481481481454E-5</v>
      </c>
      <c r="BH267" s="150">
        <f t="shared" si="135"/>
        <v>8.517361111111117E-5</v>
      </c>
      <c r="BI267" s="150">
        <f t="shared" si="136"/>
        <v>8.2118055555555547E-5</v>
      </c>
      <c r="BJ267" s="150">
        <f t="shared" si="137"/>
        <v>8.2129629629629696E-5</v>
      </c>
      <c r="BK267" s="150">
        <f t="shared" si="138"/>
        <v>8.259259259259244E-5</v>
      </c>
      <c r="BL267" s="150">
        <f t="shared" si="139"/>
        <v>8.4444444444444497E-5</v>
      </c>
      <c r="BM267" s="150">
        <f t="shared" si="140"/>
        <v>8.3564814814814743E-5</v>
      </c>
      <c r="BN267" s="150">
        <f t="shared" si="141"/>
        <v>8.3726851851852191E-5</v>
      </c>
      <c r="BO267" s="150">
        <f t="shared" si="142"/>
        <v>8.3923611111111004E-5</v>
      </c>
      <c r="BP267" s="150">
        <f t="shared" si="143"/>
        <v>8.6273148148148038E-5</v>
      </c>
      <c r="BQ267" s="150">
        <f t="shared" si="144"/>
        <v>8.354166666666666E-5</v>
      </c>
      <c r="BR267" s="150">
        <f t="shared" si="145"/>
        <v>8.3078703703703917E-5</v>
      </c>
      <c r="BS267" s="150">
        <f t="shared" si="146"/>
        <v>8.3217592592592414E-5</v>
      </c>
      <c r="BT267" s="150">
        <f t="shared" si="147"/>
        <v>8.4189814814814717E-5</v>
      </c>
      <c r="BU267" s="150">
        <f t="shared" si="148"/>
        <v>8.5590277777777748E-5</v>
      </c>
      <c r="BV267" s="150">
        <f t="shared" si="149"/>
        <v>8.3819444444444523E-5</v>
      </c>
      <c r="BW267" s="150">
        <f t="shared" si="150"/>
        <v>8.400462962962962E-5</v>
      </c>
      <c r="BX267" s="150">
        <f t="shared" si="151"/>
        <v>8.398148148148132E-5</v>
      </c>
      <c r="BY267" s="150">
        <f t="shared" si="152"/>
        <v>8.6076388888889008E-5</v>
      </c>
      <c r="BZ267" s="150">
        <f t="shared" si="153"/>
        <v>8.2164351851851929E-5</v>
      </c>
      <c r="CA267" s="150">
        <f t="shared" si="154"/>
        <v>8.1770833333333001E-5</v>
      </c>
      <c r="CB267" s="150">
        <f t="shared" si="155"/>
        <v>8.3043981481482117E-5</v>
      </c>
    </row>
    <row r="268" spans="1:80">
      <c r="A268" s="1" t="s">
        <v>226</v>
      </c>
      <c r="B268" s="1">
        <v>2019</v>
      </c>
      <c r="C268" s="2">
        <v>43797</v>
      </c>
      <c r="D268" s="1" t="s">
        <v>66</v>
      </c>
      <c r="E268" s="40" t="s">
        <v>91</v>
      </c>
      <c r="F268">
        <v>2</v>
      </c>
      <c r="G268" t="s">
        <v>1643</v>
      </c>
      <c r="H268" t="s">
        <v>853</v>
      </c>
      <c r="I268" t="s">
        <v>1658</v>
      </c>
      <c r="J268" t="s">
        <v>650</v>
      </c>
      <c r="O268" s="40">
        <v>1</v>
      </c>
      <c r="P268" t="s">
        <v>85</v>
      </c>
      <c r="Q268" s="150">
        <v>1.5211805555555557E-4</v>
      </c>
      <c r="R268" s="150">
        <v>2.4211805555555556E-4</v>
      </c>
      <c r="S268" s="150">
        <v>3.2547453703703699E-4</v>
      </c>
      <c r="T268" s="150">
        <v>4.0729166666666664E-4</v>
      </c>
      <c r="U268" s="150">
        <v>4.886342592592593E-4</v>
      </c>
      <c r="V268" s="150">
        <v>5.7146990740740736E-4</v>
      </c>
      <c r="W268" s="150">
        <v>6.5240740740740743E-4</v>
      </c>
      <c r="X268" s="150">
        <v>7.3332175925925919E-4</v>
      </c>
      <c r="Y268" s="150">
        <v>8.1586805555555547E-4</v>
      </c>
      <c r="Z268" s="150">
        <v>8.9679398148148149E-4</v>
      </c>
      <c r="AA268" s="150">
        <v>9.7728009259259274E-4</v>
      </c>
      <c r="AB268" s="150">
        <v>1.0571643518518519E-3</v>
      </c>
      <c r="AC268" s="150">
        <v>1.1389699074074073E-3</v>
      </c>
      <c r="AD268" s="150">
        <v>1.2198379629629629E-3</v>
      </c>
      <c r="AE268" s="150">
        <v>1.3012268518518518E-3</v>
      </c>
      <c r="AF268" s="150">
        <v>1.385162037037037E-3</v>
      </c>
      <c r="AG268" s="150">
        <v>1.467835648148148E-3</v>
      </c>
      <c r="AH268" s="150">
        <v>1.5505439814814815E-3</v>
      </c>
      <c r="AI268" s="150">
        <v>1.6347222222222223E-3</v>
      </c>
      <c r="AJ268" s="150">
        <v>1.715810185185185E-3</v>
      </c>
      <c r="AK268" s="150">
        <v>1.797048611111111E-3</v>
      </c>
      <c r="AL268" s="150">
        <v>1.8793171296296299E-3</v>
      </c>
      <c r="AM268" s="150">
        <v>1.9629861111111111E-3</v>
      </c>
      <c r="AN268" s="150">
        <v>2.0439814814814813E-3</v>
      </c>
      <c r="AO268" s="150">
        <v>2.1252083333333331E-3</v>
      </c>
      <c r="AP268" s="150">
        <v>2.2066550925925925E-3</v>
      </c>
      <c r="AQ268" s="150">
        <v>2.2882407407407404E-3</v>
      </c>
      <c r="AR268" s="150">
        <v>2.3704050925925928E-3</v>
      </c>
      <c r="AS268" s="150">
        <v>2.4549305555555553E-3</v>
      </c>
      <c r="AT268" s="150">
        <v>2.5404745370370368E-3</v>
      </c>
      <c r="AU268" s="150">
        <v>2.6236921296296299E-3</v>
      </c>
      <c r="AV268" s="150">
        <v>2.7072222222222224E-3</v>
      </c>
      <c r="AW268" s="153">
        <f t="shared" si="125"/>
        <v>61.563718448594287</v>
      </c>
      <c r="AX268" s="150">
        <f t="shared" si="126"/>
        <v>8.9999999999999992E-5</v>
      </c>
      <c r="AY268" s="150">
        <f t="shared" si="126"/>
        <v>8.3356481481481427E-5</v>
      </c>
      <c r="AZ268" s="150">
        <f t="shared" si="127"/>
        <v>8.1817129629629655E-5</v>
      </c>
      <c r="BA268" s="150">
        <f t="shared" si="128"/>
        <v>8.1342592592592653E-5</v>
      </c>
      <c r="BB268" s="150">
        <f t="shared" si="129"/>
        <v>8.283564814814807E-5</v>
      </c>
      <c r="BC268" s="150">
        <f t="shared" si="130"/>
        <v>8.0937500000000063E-5</v>
      </c>
      <c r="BD268" s="150">
        <f t="shared" si="131"/>
        <v>8.0914351851851763E-5</v>
      </c>
      <c r="BE268" s="150">
        <f t="shared" si="132"/>
        <v>8.2546296296296274E-5</v>
      </c>
      <c r="BF268" s="150">
        <f t="shared" si="133"/>
        <v>8.0925925925926022E-5</v>
      </c>
      <c r="BG268" s="150">
        <f t="shared" si="134"/>
        <v>8.0486111111111253E-5</v>
      </c>
      <c r="BH268" s="150">
        <f t="shared" si="135"/>
        <v>7.9884259259259145E-5</v>
      </c>
      <c r="BI268" s="150">
        <f t="shared" si="136"/>
        <v>8.1805555555555451E-5</v>
      </c>
      <c r="BJ268" s="150">
        <f t="shared" si="137"/>
        <v>8.0868055555555598E-5</v>
      </c>
      <c r="BK268" s="150">
        <f t="shared" si="138"/>
        <v>8.1388888888888873E-5</v>
      </c>
      <c r="BL268" s="150">
        <f t="shared" si="139"/>
        <v>8.3935185185185154E-5</v>
      </c>
      <c r="BM268" s="150">
        <f t="shared" si="140"/>
        <v>8.2673611111111055E-5</v>
      </c>
      <c r="BN268" s="150">
        <f t="shared" si="141"/>
        <v>8.2708333333333505E-5</v>
      </c>
      <c r="BO268" s="150">
        <f t="shared" si="142"/>
        <v>8.4178240740740784E-5</v>
      </c>
      <c r="BP268" s="150">
        <f t="shared" si="143"/>
        <v>8.1087962962962711E-5</v>
      </c>
      <c r="BQ268" s="150">
        <f t="shared" si="144"/>
        <v>8.1238425925926009E-5</v>
      </c>
      <c r="BR268" s="150">
        <f t="shared" si="145"/>
        <v>8.2268518518518845E-5</v>
      </c>
      <c r="BS268" s="150">
        <f t="shared" si="146"/>
        <v>8.3668981481481225E-5</v>
      </c>
      <c r="BT268" s="150">
        <f t="shared" si="147"/>
        <v>8.0995370370370162E-5</v>
      </c>
      <c r="BU268" s="150">
        <f t="shared" si="148"/>
        <v>8.1226851851851859E-5</v>
      </c>
      <c r="BV268" s="150">
        <f t="shared" si="149"/>
        <v>8.1446759259259406E-5</v>
      </c>
      <c r="BW268" s="150">
        <f t="shared" si="150"/>
        <v>8.1585648148147904E-5</v>
      </c>
      <c r="BX268" s="150">
        <f t="shared" si="151"/>
        <v>8.2164351851852363E-5</v>
      </c>
      <c r="BY268" s="150">
        <f t="shared" si="152"/>
        <v>8.4525462962962462E-5</v>
      </c>
      <c r="BZ268" s="150">
        <f t="shared" si="153"/>
        <v>8.5543981481481582E-5</v>
      </c>
      <c r="CA268" s="150">
        <f t="shared" si="154"/>
        <v>8.3217592592593065E-5</v>
      </c>
      <c r="CB268" s="150">
        <f t="shared" si="155"/>
        <v>8.353009259259251E-5</v>
      </c>
    </row>
    <row r="269" spans="1:80">
      <c r="A269" s="1" t="s">
        <v>226</v>
      </c>
      <c r="B269" s="1">
        <v>2019</v>
      </c>
      <c r="C269" s="2">
        <v>43797</v>
      </c>
      <c r="D269" s="1" t="s">
        <v>66</v>
      </c>
      <c r="E269" s="40" t="s">
        <v>91</v>
      </c>
      <c r="F269">
        <v>2</v>
      </c>
      <c r="G269" t="s">
        <v>1720</v>
      </c>
      <c r="H269" t="s">
        <v>1728</v>
      </c>
      <c r="I269" t="s">
        <v>1729</v>
      </c>
      <c r="J269" t="s">
        <v>1730</v>
      </c>
      <c r="O269" s="40">
        <v>2</v>
      </c>
      <c r="P269" t="s">
        <v>484</v>
      </c>
      <c r="Q269" s="150">
        <v>1.5771990740740742E-4</v>
      </c>
      <c r="R269" s="150">
        <v>2.469097222222222E-4</v>
      </c>
      <c r="S269" s="150">
        <v>3.3016203703703701E-4</v>
      </c>
      <c r="T269" s="150">
        <v>4.1209490740740741E-4</v>
      </c>
      <c r="U269" s="150">
        <v>4.9410879629629631E-4</v>
      </c>
      <c r="V269" s="150">
        <v>5.7483796296296298E-4</v>
      </c>
      <c r="W269" s="150">
        <v>6.5591435185185186E-4</v>
      </c>
      <c r="X269" s="150">
        <v>7.3738425925925924E-4</v>
      </c>
      <c r="Y269" s="150">
        <v>8.2041666666666667E-4</v>
      </c>
      <c r="Z269" s="150">
        <v>9.0211805555555564E-4</v>
      </c>
      <c r="AA269" s="150">
        <v>9.8453703703703702E-4</v>
      </c>
      <c r="AB269" s="150">
        <v>1.0671875E-3</v>
      </c>
      <c r="AC269" s="150">
        <v>1.1502199074074073E-3</v>
      </c>
      <c r="AD269" s="150">
        <v>1.2340393518518518E-3</v>
      </c>
      <c r="AE269" s="150">
        <v>1.3167361111111112E-3</v>
      </c>
      <c r="AF269" s="150">
        <v>1.4014004629629628E-3</v>
      </c>
      <c r="AG269" s="150">
        <v>1.483888888888889E-3</v>
      </c>
      <c r="AH269" s="150">
        <v>1.5679976851851851E-3</v>
      </c>
      <c r="AI269" s="150">
        <v>1.6499421296296297E-3</v>
      </c>
      <c r="AJ269" s="150">
        <v>1.7325578703703702E-3</v>
      </c>
      <c r="AK269" s="150">
        <v>1.8180902777777778E-3</v>
      </c>
      <c r="AL269" s="150">
        <v>1.9021643518518519E-3</v>
      </c>
      <c r="AM269" s="150">
        <v>1.9868749999999999E-3</v>
      </c>
      <c r="AN269" s="150">
        <v>2.0720601851851855E-3</v>
      </c>
      <c r="AO269" s="150">
        <v>2.1575231481481484E-3</v>
      </c>
      <c r="AP269" s="150">
        <v>2.245497685185185E-3</v>
      </c>
      <c r="AQ269" s="150">
        <v>2.3334953703703703E-3</v>
      </c>
      <c r="AR269" s="150">
        <v>2.4203124999999997E-3</v>
      </c>
      <c r="AS269" s="150">
        <v>2.5080902777777779E-3</v>
      </c>
      <c r="AT269" s="150">
        <v>2.5966550925925927E-3</v>
      </c>
      <c r="AU269" s="150">
        <v>2.6866898148148149E-3</v>
      </c>
      <c r="AV269" s="150">
        <v>2.7786689814814814E-3</v>
      </c>
      <c r="AW269" s="153">
        <f t="shared" si="125"/>
        <v>59.980756174060822</v>
      </c>
      <c r="AX269" s="150">
        <f t="shared" si="126"/>
        <v>8.9189814814814785E-5</v>
      </c>
      <c r="AY269" s="150">
        <f t="shared" si="126"/>
        <v>8.325231481481481E-5</v>
      </c>
      <c r="AZ269" s="150">
        <f t="shared" si="127"/>
        <v>8.1932870370370395E-5</v>
      </c>
      <c r="BA269" s="150">
        <f t="shared" si="128"/>
        <v>8.2013888888888902E-5</v>
      </c>
      <c r="BB269" s="150">
        <f t="shared" si="129"/>
        <v>8.0729166666666666E-5</v>
      </c>
      <c r="BC269" s="150">
        <f t="shared" si="130"/>
        <v>8.1076388888888886E-5</v>
      </c>
      <c r="BD269" s="150">
        <f t="shared" si="131"/>
        <v>8.1469907407407381E-5</v>
      </c>
      <c r="BE269" s="150">
        <f t="shared" si="132"/>
        <v>8.3032407407407425E-5</v>
      </c>
      <c r="BF269" s="150">
        <f t="shared" si="133"/>
        <v>8.1701388888888969E-5</v>
      </c>
      <c r="BG269" s="150">
        <f t="shared" si="134"/>
        <v>8.2418981481481384E-5</v>
      </c>
      <c r="BH269" s="150">
        <f t="shared" si="135"/>
        <v>8.2650462962962972E-5</v>
      </c>
      <c r="BI269" s="150">
        <f t="shared" si="136"/>
        <v>8.3032407407407317E-5</v>
      </c>
      <c r="BJ269" s="150">
        <f t="shared" si="137"/>
        <v>8.3819444444444523E-5</v>
      </c>
      <c r="BK269" s="150">
        <f t="shared" si="138"/>
        <v>8.2696759259259355E-5</v>
      </c>
      <c r="BL269" s="150">
        <f t="shared" si="139"/>
        <v>8.4664351851851611E-5</v>
      </c>
      <c r="BM269" s="150">
        <f t="shared" si="140"/>
        <v>8.2488425925926175E-5</v>
      </c>
      <c r="BN269" s="150">
        <f t="shared" si="141"/>
        <v>8.4108796296296102E-5</v>
      </c>
      <c r="BO269" s="150">
        <f t="shared" si="142"/>
        <v>8.1944444444444599E-5</v>
      </c>
      <c r="BP269" s="150">
        <f t="shared" si="143"/>
        <v>8.2615740740740523E-5</v>
      </c>
      <c r="BQ269" s="150">
        <f t="shared" si="144"/>
        <v>8.5532407407407649E-5</v>
      </c>
      <c r="BR269" s="150">
        <f t="shared" si="145"/>
        <v>8.4074074074074086E-5</v>
      </c>
      <c r="BS269" s="150">
        <f t="shared" si="146"/>
        <v>8.4710648148147993E-5</v>
      </c>
      <c r="BT269" s="150">
        <f t="shared" si="147"/>
        <v>8.5185185185185537E-5</v>
      </c>
      <c r="BU269" s="150">
        <f t="shared" si="148"/>
        <v>8.5462962962962966E-5</v>
      </c>
      <c r="BV269" s="150">
        <f t="shared" si="149"/>
        <v>8.7974537037036581E-5</v>
      </c>
      <c r="BW269" s="150">
        <f t="shared" si="150"/>
        <v>8.7997685185185314E-5</v>
      </c>
      <c r="BX269" s="150">
        <f t="shared" si="151"/>
        <v>8.6817129629629397E-5</v>
      </c>
      <c r="BY269" s="150">
        <f t="shared" si="152"/>
        <v>8.7777777777778201E-5</v>
      </c>
      <c r="BZ269" s="150">
        <f t="shared" si="153"/>
        <v>8.8564814814814756E-5</v>
      </c>
      <c r="CA269" s="150">
        <f t="shared" si="154"/>
        <v>9.0034722222222252E-5</v>
      </c>
      <c r="CB269" s="150">
        <f t="shared" si="155"/>
        <v>9.1979166666666425E-5</v>
      </c>
    </row>
    <row r="270" spans="1:80">
      <c r="A270" s="1" t="s">
        <v>226</v>
      </c>
      <c r="B270" s="1">
        <v>2019</v>
      </c>
      <c r="C270" s="2">
        <v>43797</v>
      </c>
      <c r="D270" s="1" t="s">
        <v>66</v>
      </c>
      <c r="E270" s="40" t="s">
        <v>91</v>
      </c>
      <c r="F270">
        <v>3</v>
      </c>
      <c r="G270" t="s">
        <v>599</v>
      </c>
      <c r="H270" t="s">
        <v>1711</v>
      </c>
      <c r="I270" t="s">
        <v>1628</v>
      </c>
      <c r="J270" t="s">
        <v>474</v>
      </c>
      <c r="O270" s="40">
        <v>1</v>
      </c>
      <c r="P270" t="s">
        <v>35</v>
      </c>
      <c r="Q270" s="150">
        <v>1.5364583333333335E-4</v>
      </c>
      <c r="R270" s="150">
        <v>2.4246527777777778E-4</v>
      </c>
      <c r="S270" s="150">
        <v>3.2615740740740739E-4</v>
      </c>
      <c r="T270" s="150">
        <v>4.0863425925925919E-4</v>
      </c>
      <c r="U270" s="150">
        <v>4.9211805555555554E-4</v>
      </c>
      <c r="V270" s="150">
        <v>5.7417824074074066E-4</v>
      </c>
      <c r="W270" s="150">
        <v>6.5560185185185177E-4</v>
      </c>
      <c r="X270" s="150">
        <v>7.3759259259259264E-4</v>
      </c>
      <c r="Y270" s="150">
        <v>8.1791666666666655E-4</v>
      </c>
      <c r="Z270" s="150">
        <v>8.9824074074074079E-4</v>
      </c>
      <c r="AA270" s="150">
        <v>9.7809027777777781E-4</v>
      </c>
      <c r="AB270" s="150">
        <v>1.0577777777777779E-3</v>
      </c>
      <c r="AC270" s="150">
        <v>1.138587962962963E-3</v>
      </c>
      <c r="AD270" s="150">
        <v>1.2187037037037036E-3</v>
      </c>
      <c r="AE270" s="150">
        <v>1.299212962962963E-3</v>
      </c>
      <c r="AF270" s="150">
        <v>1.3795601851851851E-3</v>
      </c>
      <c r="AG270" s="150">
        <v>1.4607523148148147E-3</v>
      </c>
      <c r="AH270" s="150">
        <v>1.5433449074074073E-3</v>
      </c>
      <c r="AI270" s="150">
        <v>1.6256712962962963E-3</v>
      </c>
      <c r="AJ270" s="150">
        <v>1.7101620370370369E-3</v>
      </c>
      <c r="AK270" s="150">
        <v>1.7921064814814813E-3</v>
      </c>
      <c r="AL270" s="150">
        <v>1.8733796296296296E-3</v>
      </c>
      <c r="AM270" s="150">
        <v>1.955636574074074E-3</v>
      </c>
      <c r="AN270" s="150">
        <v>2.0364699074074074E-3</v>
      </c>
      <c r="AO270" s="150">
        <v>2.1171875000000001E-3</v>
      </c>
      <c r="AP270" s="150">
        <v>2.1979513888888886E-3</v>
      </c>
      <c r="AQ270" s="150">
        <v>2.2785995370370369E-3</v>
      </c>
      <c r="AR270" s="150">
        <v>2.3586342592592595E-3</v>
      </c>
      <c r="AS270" s="150">
        <v>2.4404282407407408E-3</v>
      </c>
      <c r="AT270" s="150">
        <v>2.5204050925925927E-3</v>
      </c>
      <c r="AU270" s="150">
        <v>2.6002314814814816E-3</v>
      </c>
      <c r="AV270" s="150">
        <v>2.6808796296296298E-3</v>
      </c>
      <c r="AW270" s="153">
        <f t="shared" si="125"/>
        <v>62.168649731465969</v>
      </c>
      <c r="AX270" s="150">
        <f t="shared" si="126"/>
        <v>8.8819444444444427E-5</v>
      </c>
      <c r="AY270" s="150">
        <f t="shared" si="126"/>
        <v>8.3692129629629606E-5</v>
      </c>
      <c r="AZ270" s="150">
        <f t="shared" si="127"/>
        <v>8.2476851851851808E-5</v>
      </c>
      <c r="BA270" s="150">
        <f t="shared" si="128"/>
        <v>8.3483796296296344E-5</v>
      </c>
      <c r="BB270" s="150">
        <f t="shared" si="129"/>
        <v>8.2060185185185122E-5</v>
      </c>
      <c r="BC270" s="150">
        <f t="shared" si="130"/>
        <v>8.1423611111111106E-5</v>
      </c>
      <c r="BD270" s="150">
        <f t="shared" si="131"/>
        <v>8.1990740740740873E-5</v>
      </c>
      <c r="BE270" s="150">
        <f t="shared" si="132"/>
        <v>8.0324074074073913E-5</v>
      </c>
      <c r="BF270" s="150">
        <f t="shared" si="133"/>
        <v>8.0324074074074239E-5</v>
      </c>
      <c r="BG270" s="150">
        <f t="shared" si="134"/>
        <v>7.984953703703702E-5</v>
      </c>
      <c r="BH270" s="150">
        <f t="shared" si="135"/>
        <v>7.9687500000000114E-5</v>
      </c>
      <c r="BI270" s="150">
        <f t="shared" si="136"/>
        <v>8.0810185185185065E-5</v>
      </c>
      <c r="BJ270" s="150">
        <f t="shared" si="137"/>
        <v>8.0115740740740625E-5</v>
      </c>
      <c r="BK270" s="150">
        <f t="shared" si="138"/>
        <v>8.0509259259259336E-5</v>
      </c>
      <c r="BL270" s="150">
        <f t="shared" si="139"/>
        <v>8.0347222222222105E-5</v>
      </c>
      <c r="BM270" s="150">
        <f t="shared" si="140"/>
        <v>8.1192129629629626E-5</v>
      </c>
      <c r="BN270" s="150">
        <f t="shared" si="141"/>
        <v>8.2592592592592657E-5</v>
      </c>
      <c r="BO270" s="150">
        <f t="shared" si="142"/>
        <v>8.2326388888888944E-5</v>
      </c>
      <c r="BP270" s="150">
        <f t="shared" si="143"/>
        <v>8.4490740740740663E-5</v>
      </c>
      <c r="BQ270" s="150">
        <f t="shared" si="144"/>
        <v>8.1944444444444382E-5</v>
      </c>
      <c r="BR270" s="150">
        <f t="shared" si="145"/>
        <v>8.1273148148148242E-5</v>
      </c>
      <c r="BS270" s="150">
        <f t="shared" si="146"/>
        <v>8.2256944444444478E-5</v>
      </c>
      <c r="BT270" s="150">
        <f t="shared" si="147"/>
        <v>8.0833333333333365E-5</v>
      </c>
      <c r="BU270" s="150">
        <f t="shared" si="148"/>
        <v>8.0717592592592733E-5</v>
      </c>
      <c r="BV270" s="150">
        <f t="shared" si="149"/>
        <v>8.0763888888888465E-5</v>
      </c>
      <c r="BW270" s="150">
        <f t="shared" si="150"/>
        <v>8.0648148148148267E-5</v>
      </c>
      <c r="BX270" s="150">
        <f t="shared" si="151"/>
        <v>8.003472222222266E-5</v>
      </c>
      <c r="BY270" s="150">
        <f t="shared" si="152"/>
        <v>8.1793981481481301E-5</v>
      </c>
      <c r="BZ270" s="150">
        <f t="shared" si="153"/>
        <v>7.997685185185191E-5</v>
      </c>
      <c r="CA270" s="150">
        <f t="shared" si="154"/>
        <v>7.9826388888888829E-5</v>
      </c>
      <c r="CB270" s="150">
        <f t="shared" si="155"/>
        <v>8.0648148148148267E-5</v>
      </c>
    </row>
    <row r="271" spans="1:80">
      <c r="A271" s="1" t="s">
        <v>226</v>
      </c>
      <c r="B271" s="1">
        <v>2019</v>
      </c>
      <c r="C271" s="2">
        <v>43797</v>
      </c>
      <c r="D271" s="1" t="s">
        <v>66</v>
      </c>
      <c r="E271" s="40" t="s">
        <v>91</v>
      </c>
      <c r="F271">
        <v>3</v>
      </c>
      <c r="G271" t="s">
        <v>842</v>
      </c>
      <c r="H271" t="s">
        <v>843</v>
      </c>
      <c r="I271" t="s">
        <v>1303</v>
      </c>
      <c r="J271" t="s">
        <v>1675</v>
      </c>
      <c r="O271" s="40">
        <v>2</v>
      </c>
      <c r="P271" t="s">
        <v>198</v>
      </c>
      <c r="Q271" s="150">
        <v>1.508564814814815E-4</v>
      </c>
      <c r="R271" s="150">
        <v>2.3893518518518515E-4</v>
      </c>
      <c r="S271" s="150">
        <v>3.2049768518518516E-4</v>
      </c>
      <c r="T271" s="150">
        <v>4.0261574074074071E-4</v>
      </c>
      <c r="U271" s="150">
        <v>4.838888888888889E-4</v>
      </c>
      <c r="V271" s="150">
        <v>5.664814814814815E-4</v>
      </c>
      <c r="W271" s="150">
        <v>6.488773148148148E-4</v>
      </c>
      <c r="X271" s="150">
        <v>7.3175925925925926E-4</v>
      </c>
      <c r="Y271" s="150">
        <v>8.1306712962962962E-4</v>
      </c>
      <c r="Z271" s="150">
        <v>8.9616898148148162E-4</v>
      </c>
      <c r="AA271" s="150">
        <v>9.7710648148148136E-4</v>
      </c>
      <c r="AB271" s="150">
        <v>1.0604166666666668E-3</v>
      </c>
      <c r="AC271" s="150">
        <v>1.1425462962962962E-3</v>
      </c>
      <c r="AD271" s="150">
        <v>1.2254629629629631E-3</v>
      </c>
      <c r="AE271" s="150">
        <v>1.3060300925925924E-3</v>
      </c>
      <c r="AF271" s="150">
        <v>1.3861111111111112E-3</v>
      </c>
      <c r="AG271" s="150">
        <v>1.4678587962962961E-3</v>
      </c>
      <c r="AH271" s="150">
        <v>1.5488194444444447E-3</v>
      </c>
      <c r="AI271" s="150">
        <v>1.6300694444444446E-3</v>
      </c>
      <c r="AJ271" s="150">
        <v>1.7137962962962964E-3</v>
      </c>
      <c r="AK271" s="150">
        <v>1.7982870370370368E-3</v>
      </c>
      <c r="AL271" s="150">
        <v>1.8800694444444444E-3</v>
      </c>
      <c r="AM271" s="150">
        <v>1.9639467592592595E-3</v>
      </c>
      <c r="AN271" s="150">
        <v>2.0455439814814815E-3</v>
      </c>
      <c r="AO271" s="150">
        <v>2.1265046296296297E-3</v>
      </c>
      <c r="AP271" s="150">
        <v>2.2098263888888888E-3</v>
      </c>
      <c r="AQ271" s="150">
        <v>2.2931134259259263E-3</v>
      </c>
      <c r="AR271" s="150">
        <v>2.3791203703703704E-3</v>
      </c>
      <c r="AS271" s="150">
        <v>2.4642013888888886E-3</v>
      </c>
      <c r="AT271" s="150">
        <v>2.5479629629629632E-3</v>
      </c>
      <c r="AU271" s="150">
        <v>2.6328472222222222E-3</v>
      </c>
      <c r="AV271" s="150">
        <v>2.7200578703703705E-3</v>
      </c>
      <c r="AW271" s="153">
        <f t="shared" si="125"/>
        <v>61.273206163063321</v>
      </c>
      <c r="AX271" s="150">
        <f t="shared" si="126"/>
        <v>8.8078703703703659E-5</v>
      </c>
      <c r="AY271" s="150">
        <f t="shared" si="126"/>
        <v>8.1562500000000011E-5</v>
      </c>
      <c r="AZ271" s="150">
        <f t="shared" si="127"/>
        <v>8.2118055555555547E-5</v>
      </c>
      <c r="BA271" s="150">
        <f t="shared" si="128"/>
        <v>8.1273148148148188E-5</v>
      </c>
      <c r="BB271" s="150">
        <f t="shared" si="129"/>
        <v>8.2592592592592602E-5</v>
      </c>
      <c r="BC271" s="150">
        <f t="shared" si="130"/>
        <v>8.2395833333333301E-5</v>
      </c>
      <c r="BD271" s="150">
        <f t="shared" si="131"/>
        <v>8.2881944444444453E-5</v>
      </c>
      <c r="BE271" s="150">
        <f t="shared" si="132"/>
        <v>8.1307870370370366E-5</v>
      </c>
      <c r="BF271" s="150">
        <f t="shared" si="133"/>
        <v>8.3101851851852E-5</v>
      </c>
      <c r="BG271" s="150">
        <f t="shared" si="134"/>
        <v>8.0937499999999738E-5</v>
      </c>
      <c r="BH271" s="150">
        <f t="shared" si="135"/>
        <v>8.3310185185185397E-5</v>
      </c>
      <c r="BI271" s="150">
        <f t="shared" si="136"/>
        <v>8.212962962962948E-5</v>
      </c>
      <c r="BJ271" s="150">
        <f t="shared" si="137"/>
        <v>8.2916666666666902E-5</v>
      </c>
      <c r="BK271" s="150">
        <f t="shared" si="138"/>
        <v>8.0567129629629218E-5</v>
      </c>
      <c r="BL271" s="150">
        <f t="shared" si="139"/>
        <v>8.0081018518518825E-5</v>
      </c>
      <c r="BM271" s="150">
        <f t="shared" si="140"/>
        <v>8.1747685185184918E-5</v>
      </c>
      <c r="BN271" s="150">
        <f t="shared" si="141"/>
        <v>8.096064814814858E-5</v>
      </c>
      <c r="BO271" s="150">
        <f t="shared" si="142"/>
        <v>8.1249999999999942E-5</v>
      </c>
      <c r="BP271" s="150">
        <f t="shared" si="143"/>
        <v>8.3726851851851757E-5</v>
      </c>
      <c r="BQ271" s="150">
        <f t="shared" si="144"/>
        <v>8.4490740740740446E-5</v>
      </c>
      <c r="BR271" s="150">
        <f t="shared" si="145"/>
        <v>8.1782407407407585E-5</v>
      </c>
      <c r="BS271" s="150">
        <f t="shared" si="146"/>
        <v>8.3877314814815055E-5</v>
      </c>
      <c r="BT271" s="150">
        <f t="shared" si="147"/>
        <v>8.1597222222222054E-5</v>
      </c>
      <c r="BU271" s="150">
        <f t="shared" si="148"/>
        <v>8.0960648148148146E-5</v>
      </c>
      <c r="BV271" s="150">
        <f t="shared" si="149"/>
        <v>8.3321759259259113E-5</v>
      </c>
      <c r="BW271" s="150">
        <f t="shared" si="150"/>
        <v>8.3287037037037531E-5</v>
      </c>
      <c r="BX271" s="150">
        <f t="shared" si="151"/>
        <v>8.6006944444444108E-5</v>
      </c>
      <c r="BY271" s="150">
        <f t="shared" si="152"/>
        <v>8.5081018518518188E-5</v>
      </c>
      <c r="BZ271" s="150">
        <f t="shared" si="153"/>
        <v>8.3761574074074641E-5</v>
      </c>
      <c r="CA271" s="150">
        <f t="shared" si="154"/>
        <v>8.4884259259258941E-5</v>
      </c>
      <c r="CB271" s="150">
        <f t="shared" si="155"/>
        <v>8.7210648148148325E-5</v>
      </c>
    </row>
    <row r="272" spans="1:80">
      <c r="A272" s="1" t="s">
        <v>226</v>
      </c>
      <c r="B272" s="1">
        <v>2019</v>
      </c>
      <c r="C272" s="2">
        <v>43797</v>
      </c>
      <c r="D272" s="1" t="s">
        <v>66</v>
      </c>
      <c r="E272" s="40" t="s">
        <v>91</v>
      </c>
      <c r="F272">
        <v>4</v>
      </c>
      <c r="G272" t="s">
        <v>1311</v>
      </c>
      <c r="H272" t="s">
        <v>598</v>
      </c>
      <c r="I272" t="s">
        <v>513</v>
      </c>
      <c r="J272" t="s">
        <v>732</v>
      </c>
      <c r="O272" s="40">
        <v>1</v>
      </c>
      <c r="P272" t="s">
        <v>29</v>
      </c>
      <c r="Q272" s="150">
        <v>1.5239583333333335E-4</v>
      </c>
      <c r="R272" s="150">
        <v>2.4087962962962965E-4</v>
      </c>
      <c r="S272" s="150">
        <v>3.2488425925925925E-4</v>
      </c>
      <c r="T272" s="150">
        <v>4.0629629629629626E-4</v>
      </c>
      <c r="U272" s="150">
        <v>4.8744212962962972E-4</v>
      </c>
      <c r="V272" s="150">
        <v>5.6964120370370372E-4</v>
      </c>
      <c r="W272" s="150">
        <v>6.49849537037037E-4</v>
      </c>
      <c r="X272" s="150">
        <v>7.3034722222222218E-4</v>
      </c>
      <c r="Y272" s="150">
        <v>8.106944444444445E-4</v>
      </c>
      <c r="Z272" s="150">
        <v>8.9265046296296304E-4</v>
      </c>
      <c r="AA272" s="150">
        <v>9.7252314814814814E-4</v>
      </c>
      <c r="AB272" s="150">
        <v>1.0525000000000001E-3</v>
      </c>
      <c r="AC272" s="150">
        <v>1.1326157407407407E-3</v>
      </c>
      <c r="AD272" s="150">
        <v>1.2147337962962964E-3</v>
      </c>
      <c r="AE272" s="150">
        <v>1.2955208333333334E-3</v>
      </c>
      <c r="AF272" s="150">
        <v>1.376064814814815E-3</v>
      </c>
      <c r="AG272" s="150">
        <v>1.4571064814814813E-3</v>
      </c>
      <c r="AH272" s="150">
        <v>1.539826388888889E-3</v>
      </c>
      <c r="AI272" s="150">
        <v>1.6209722222222222E-3</v>
      </c>
      <c r="AJ272" s="150">
        <v>1.7024074074074075E-3</v>
      </c>
      <c r="AK272" s="150">
        <v>1.7853587962962964E-3</v>
      </c>
      <c r="AL272" s="150">
        <v>1.8668402777777778E-3</v>
      </c>
      <c r="AM272" s="150">
        <v>1.9476851851851853E-3</v>
      </c>
      <c r="AN272" s="150">
        <v>2.0290856481481483E-3</v>
      </c>
      <c r="AO272" s="150">
        <v>2.1091666666666667E-3</v>
      </c>
      <c r="AP272" s="150">
        <v>2.1894791666666664E-3</v>
      </c>
      <c r="AQ272" s="150">
        <v>2.2703587962962964E-3</v>
      </c>
      <c r="AR272" s="150">
        <v>2.353113425925926E-3</v>
      </c>
      <c r="AS272" s="150">
        <v>2.4337847222222222E-3</v>
      </c>
      <c r="AT272" s="150">
        <v>2.5141087962962964E-3</v>
      </c>
      <c r="AU272" s="150">
        <v>2.5947800925925925E-3</v>
      </c>
      <c r="AV272" s="150">
        <v>2.6770601851851851E-3</v>
      </c>
      <c r="AW272" s="153">
        <f t="shared" si="125"/>
        <v>62.257347664052432</v>
      </c>
      <c r="AX272" s="150">
        <f t="shared" si="126"/>
        <v>8.8483796296296303E-5</v>
      </c>
      <c r="AY272" s="150">
        <f t="shared" si="126"/>
        <v>8.4004629629629593E-5</v>
      </c>
      <c r="AZ272" s="150">
        <f t="shared" si="127"/>
        <v>8.1412037037037011E-5</v>
      </c>
      <c r="BA272" s="150">
        <f t="shared" si="128"/>
        <v>8.114583333333346E-5</v>
      </c>
      <c r="BB272" s="150">
        <f t="shared" si="129"/>
        <v>8.2199074074074E-5</v>
      </c>
      <c r="BC272" s="150">
        <f t="shared" si="130"/>
        <v>8.0208333333333282E-5</v>
      </c>
      <c r="BD272" s="150">
        <f t="shared" si="131"/>
        <v>8.0497685185185186E-5</v>
      </c>
      <c r="BE272" s="150">
        <f t="shared" si="132"/>
        <v>8.0347222222222322E-5</v>
      </c>
      <c r="BF272" s="150">
        <f t="shared" si="133"/>
        <v>8.1956018518518532E-5</v>
      </c>
      <c r="BG272" s="150">
        <f t="shared" si="134"/>
        <v>7.9872685185185103E-5</v>
      </c>
      <c r="BH272" s="150">
        <f t="shared" si="135"/>
        <v>7.997685185185191E-5</v>
      </c>
      <c r="BI272" s="150">
        <f t="shared" si="136"/>
        <v>8.0115740740740625E-5</v>
      </c>
      <c r="BJ272" s="150">
        <f t="shared" si="137"/>
        <v>8.2118055555555763E-5</v>
      </c>
      <c r="BK272" s="150">
        <f t="shared" si="138"/>
        <v>8.0787037037036982E-5</v>
      </c>
      <c r="BL272" s="150">
        <f t="shared" si="139"/>
        <v>8.0543981481481569E-5</v>
      </c>
      <c r="BM272" s="150">
        <f t="shared" si="140"/>
        <v>8.1041666666666328E-5</v>
      </c>
      <c r="BN272" s="150">
        <f t="shared" si="141"/>
        <v>8.2719907407407655E-5</v>
      </c>
      <c r="BO272" s="150">
        <f t="shared" si="142"/>
        <v>8.1145833333333243E-5</v>
      </c>
      <c r="BP272" s="150">
        <f t="shared" si="143"/>
        <v>8.1435185185185256E-5</v>
      </c>
      <c r="BQ272" s="150">
        <f t="shared" si="144"/>
        <v>8.2951388888888918E-5</v>
      </c>
      <c r="BR272" s="150">
        <f t="shared" si="145"/>
        <v>8.1481481481481422E-5</v>
      </c>
      <c r="BS272" s="150">
        <f t="shared" si="146"/>
        <v>8.0844907407407515E-5</v>
      </c>
      <c r="BT272" s="150">
        <f t="shared" si="147"/>
        <v>8.1400462962963023E-5</v>
      </c>
      <c r="BU272" s="150">
        <f t="shared" si="148"/>
        <v>8.0081018518518392E-5</v>
      </c>
      <c r="BV272" s="150">
        <f t="shared" si="149"/>
        <v>8.0312499999999655E-5</v>
      </c>
      <c r="BW272" s="150">
        <f t="shared" si="150"/>
        <v>8.0879629629629964E-5</v>
      </c>
      <c r="BX272" s="150">
        <f t="shared" si="151"/>
        <v>8.2754629629629671E-5</v>
      </c>
      <c r="BY272" s="150">
        <f t="shared" si="152"/>
        <v>8.0671296296296133E-5</v>
      </c>
      <c r="BZ272" s="150">
        <f t="shared" si="153"/>
        <v>8.0324074074074239E-5</v>
      </c>
      <c r="CA272" s="150">
        <f t="shared" si="154"/>
        <v>8.0671296296296133E-5</v>
      </c>
      <c r="CB272" s="150">
        <f t="shared" si="155"/>
        <v>8.2280092592592561E-5</v>
      </c>
    </row>
    <row r="273" spans="1:80">
      <c r="A273" s="1" t="s">
        <v>226</v>
      </c>
      <c r="B273" s="1">
        <v>2019</v>
      </c>
      <c r="C273" s="2">
        <v>43797</v>
      </c>
      <c r="D273" s="1" t="s">
        <v>66</v>
      </c>
      <c r="E273" s="40" t="s">
        <v>91</v>
      </c>
      <c r="F273">
        <v>4</v>
      </c>
      <c r="G273" t="s">
        <v>689</v>
      </c>
      <c r="H273" t="s">
        <v>69</v>
      </c>
      <c r="I273" t="s">
        <v>682</v>
      </c>
      <c r="J273" t="s">
        <v>591</v>
      </c>
      <c r="O273" s="40">
        <v>2</v>
      </c>
      <c r="P273" t="s">
        <v>25</v>
      </c>
      <c r="Q273" s="150">
        <v>1.5498842592592593E-4</v>
      </c>
      <c r="R273" s="150">
        <v>2.4266203703703708E-4</v>
      </c>
      <c r="S273" s="150">
        <v>3.2490740740740738E-4</v>
      </c>
      <c r="T273" s="150">
        <v>4.0674768518518517E-4</v>
      </c>
      <c r="U273" s="150">
        <v>4.8859953703703706E-4</v>
      </c>
      <c r="V273" s="150">
        <v>5.7038194444444443E-4</v>
      </c>
      <c r="W273" s="150">
        <v>6.5340277777777781E-4</v>
      </c>
      <c r="X273" s="150">
        <v>7.3392361111111108E-4</v>
      </c>
      <c r="Y273" s="150">
        <v>8.136111111111112E-4</v>
      </c>
      <c r="Z273" s="150">
        <v>8.9483796296296284E-4</v>
      </c>
      <c r="AA273" s="150">
        <v>9.750925925925925E-4</v>
      </c>
      <c r="AB273" s="150">
        <v>1.0558101851851852E-3</v>
      </c>
      <c r="AC273" s="150">
        <v>1.1382291666666667E-3</v>
      </c>
      <c r="AD273" s="150">
        <v>1.2199189814814815E-3</v>
      </c>
      <c r="AE273" s="150">
        <v>1.3008680555555555E-3</v>
      </c>
      <c r="AF273" s="150">
        <v>1.3842013888888888E-3</v>
      </c>
      <c r="AG273" s="150">
        <v>1.4663425925925927E-3</v>
      </c>
      <c r="AH273" s="150">
        <v>1.5501157407407408E-3</v>
      </c>
      <c r="AI273" s="150">
        <v>1.6324652777777778E-3</v>
      </c>
      <c r="AJ273" s="150">
        <v>1.7139236111111112E-3</v>
      </c>
      <c r="AK273" s="150">
        <v>1.7973495370370372E-3</v>
      </c>
      <c r="AL273" s="150">
        <v>1.8791203703703704E-3</v>
      </c>
      <c r="AM273" s="150">
        <v>1.9617361111111111E-3</v>
      </c>
      <c r="AN273" s="150">
        <v>2.0462847222222223E-3</v>
      </c>
      <c r="AO273" s="150">
        <v>2.1289583333333334E-3</v>
      </c>
      <c r="AP273" s="150">
        <v>2.2116435185185186E-3</v>
      </c>
      <c r="AQ273" s="150">
        <v>2.2955902777777779E-3</v>
      </c>
      <c r="AR273" s="150">
        <v>2.3812731481481484E-3</v>
      </c>
      <c r="AS273" s="150">
        <v>2.4644560185185186E-3</v>
      </c>
      <c r="AT273" s="150">
        <v>2.5473611111111109E-3</v>
      </c>
      <c r="AU273" s="150">
        <v>2.6328703703703705E-3</v>
      </c>
      <c r="AV273" s="150">
        <v>2.7176851851851854E-3</v>
      </c>
      <c r="AW273" s="153">
        <f t="shared" si="125"/>
        <v>61.326700964192014</v>
      </c>
      <c r="AX273" s="150">
        <f t="shared" si="126"/>
        <v>8.767361111111115E-5</v>
      </c>
      <c r="AY273" s="150">
        <f t="shared" si="126"/>
        <v>8.2245370370370301E-5</v>
      </c>
      <c r="AZ273" s="150">
        <f t="shared" si="127"/>
        <v>8.1840277777777792E-5</v>
      </c>
      <c r="BA273" s="150">
        <f t="shared" si="128"/>
        <v>8.1851851851851888E-5</v>
      </c>
      <c r="BB273" s="150">
        <f t="shared" si="129"/>
        <v>8.1782407407407368E-5</v>
      </c>
      <c r="BC273" s="150">
        <f t="shared" si="130"/>
        <v>8.3020833333333384E-5</v>
      </c>
      <c r="BD273" s="150">
        <f t="shared" si="131"/>
        <v>8.0520833333333269E-5</v>
      </c>
      <c r="BE273" s="150">
        <f t="shared" si="132"/>
        <v>7.9687500000000114E-5</v>
      </c>
      <c r="BF273" s="150">
        <f t="shared" si="133"/>
        <v>8.1226851851851642E-5</v>
      </c>
      <c r="BG273" s="150">
        <f t="shared" si="134"/>
        <v>8.0254629629629664E-5</v>
      </c>
      <c r="BH273" s="150">
        <f t="shared" si="135"/>
        <v>8.0717592592592733E-5</v>
      </c>
      <c r="BI273" s="150">
        <f t="shared" si="136"/>
        <v>8.2418981481481492E-5</v>
      </c>
      <c r="BJ273" s="150">
        <f t="shared" si="137"/>
        <v>8.1689814814814819E-5</v>
      </c>
      <c r="BK273" s="150">
        <f t="shared" si="138"/>
        <v>8.0949074074073996E-5</v>
      </c>
      <c r="BL273" s="150">
        <f t="shared" si="139"/>
        <v>8.3333333333333263E-5</v>
      </c>
      <c r="BM273" s="150">
        <f t="shared" si="140"/>
        <v>8.2141203703703846E-5</v>
      </c>
      <c r="BN273" s="150">
        <f t="shared" si="141"/>
        <v>8.377314814814814E-5</v>
      </c>
      <c r="BO273" s="150">
        <f t="shared" si="142"/>
        <v>8.2349537037037027E-5</v>
      </c>
      <c r="BP273" s="150">
        <f t="shared" si="143"/>
        <v>8.1458333333333339E-5</v>
      </c>
      <c r="BQ273" s="150">
        <f t="shared" si="144"/>
        <v>8.3425925925926028E-5</v>
      </c>
      <c r="BR273" s="150">
        <f t="shared" si="145"/>
        <v>8.1770833333333218E-5</v>
      </c>
      <c r="BS273" s="150">
        <f t="shared" si="146"/>
        <v>8.261574074074074E-5</v>
      </c>
      <c r="BT273" s="150">
        <f t="shared" si="147"/>
        <v>8.4548611111111196E-5</v>
      </c>
      <c r="BU273" s="150">
        <f t="shared" si="148"/>
        <v>8.2673611111111055E-5</v>
      </c>
      <c r="BV273" s="150">
        <f t="shared" si="149"/>
        <v>8.2685185185185205E-5</v>
      </c>
      <c r="BW273" s="150">
        <f t="shared" si="150"/>
        <v>8.3946759259259304E-5</v>
      </c>
      <c r="BX273" s="150">
        <f t="shared" si="151"/>
        <v>8.5682870370370513E-5</v>
      </c>
      <c r="BY273" s="150">
        <f t="shared" si="152"/>
        <v>8.3182870370370181E-5</v>
      </c>
      <c r="BZ273" s="150">
        <f t="shared" si="153"/>
        <v>8.2905092592592319E-5</v>
      </c>
      <c r="CA273" s="150">
        <f t="shared" si="154"/>
        <v>8.5509259259259566E-5</v>
      </c>
      <c r="CB273" s="150">
        <f t="shared" si="155"/>
        <v>8.4814814814814909E-5</v>
      </c>
    </row>
    <row r="274" spans="1:80">
      <c r="A274" s="1" t="s">
        <v>226</v>
      </c>
      <c r="B274" s="1">
        <v>2019</v>
      </c>
      <c r="C274" s="2">
        <v>43797</v>
      </c>
      <c r="D274" s="1" t="s">
        <v>66</v>
      </c>
      <c r="E274" s="40" t="s">
        <v>64</v>
      </c>
      <c r="F274" t="s">
        <v>541</v>
      </c>
      <c r="G274" t="s">
        <v>1311</v>
      </c>
      <c r="H274" t="s">
        <v>598</v>
      </c>
      <c r="I274" t="s">
        <v>513</v>
      </c>
      <c r="J274" t="s">
        <v>732</v>
      </c>
      <c r="O274" s="40">
        <v>1</v>
      </c>
      <c r="P274" t="s">
        <v>29</v>
      </c>
      <c r="Q274" s="150">
        <v>1.5100694444444444E-4</v>
      </c>
      <c r="R274" s="150">
        <v>2.3833333333333334E-4</v>
      </c>
      <c r="S274" s="150">
        <v>3.2136574074074072E-4</v>
      </c>
      <c r="T274" s="150">
        <v>4.0354166666666663E-4</v>
      </c>
      <c r="U274" s="150">
        <v>4.8542824074074075E-4</v>
      </c>
      <c r="V274" s="150">
        <v>5.6806712962962963E-4</v>
      </c>
      <c r="W274" s="150">
        <v>6.4900462962962969E-4</v>
      </c>
      <c r="X274" s="150">
        <v>7.300347222222222E-4</v>
      </c>
      <c r="Y274" s="150">
        <v>8.1130787037037033E-4</v>
      </c>
      <c r="Z274" s="150">
        <v>8.9355324074074077E-4</v>
      </c>
      <c r="AA274" s="150">
        <v>9.7478009259259263E-4</v>
      </c>
      <c r="AB274" s="150">
        <v>1.056099537037037E-3</v>
      </c>
      <c r="AC274" s="150">
        <v>1.137337962962963E-3</v>
      </c>
      <c r="AD274" s="150">
        <v>1.2194444444444444E-3</v>
      </c>
      <c r="AE274" s="150">
        <v>1.299861111111111E-3</v>
      </c>
      <c r="AF274" s="150">
        <v>1.3801620370370372E-3</v>
      </c>
      <c r="AG274" s="150">
        <v>1.4606944444444444E-3</v>
      </c>
      <c r="AH274" s="150">
        <v>1.5427083333333332E-3</v>
      </c>
      <c r="AI274" s="150">
        <v>1.6234143518518518E-3</v>
      </c>
      <c r="AJ274" s="150">
        <v>1.7046296296296297E-3</v>
      </c>
      <c r="AK274" s="150">
        <v>1.7876157407407407E-3</v>
      </c>
      <c r="AL274" s="150">
        <v>1.8693171296296296E-3</v>
      </c>
      <c r="AM274" s="150">
        <v>1.953125E-3</v>
      </c>
      <c r="AN274" s="150">
        <v>2.0350115740740741E-3</v>
      </c>
      <c r="AO274" s="150">
        <v>2.1163194444444445E-3</v>
      </c>
      <c r="AP274" s="150">
        <v>2.1976967592592595E-3</v>
      </c>
      <c r="AQ274" s="150">
        <v>2.2810879629629631E-3</v>
      </c>
      <c r="AR274" s="150">
        <v>2.3617013888888889E-3</v>
      </c>
      <c r="AS274" s="150">
        <v>2.4420717592592593E-3</v>
      </c>
      <c r="AT274" s="150">
        <v>2.5226157407407406E-3</v>
      </c>
      <c r="AU274" s="150">
        <v>2.6033333333333334E-3</v>
      </c>
      <c r="AV274" s="150">
        <v>2.6849999999999999E-3</v>
      </c>
      <c r="AW274" s="153">
        <f t="shared" si="125"/>
        <v>62.073246430788338</v>
      </c>
      <c r="AX274" s="150">
        <f t="shared" si="126"/>
        <v>8.7326388888888903E-5</v>
      </c>
      <c r="AY274" s="150">
        <f t="shared" si="126"/>
        <v>8.3032407407407371E-5</v>
      </c>
      <c r="AZ274" s="150">
        <f t="shared" si="127"/>
        <v>8.2175925925925917E-5</v>
      </c>
      <c r="BA274" s="150">
        <f t="shared" si="128"/>
        <v>8.1886574074074121E-5</v>
      </c>
      <c r="BB274" s="150">
        <f t="shared" si="129"/>
        <v>8.2638888888888877E-5</v>
      </c>
      <c r="BC274" s="150">
        <f t="shared" si="130"/>
        <v>8.0937500000000063E-5</v>
      </c>
      <c r="BD274" s="150">
        <f t="shared" si="131"/>
        <v>8.1030092592592503E-5</v>
      </c>
      <c r="BE274" s="150">
        <f t="shared" si="132"/>
        <v>8.1273148148148133E-5</v>
      </c>
      <c r="BF274" s="150">
        <f t="shared" si="133"/>
        <v>8.2245370370370437E-5</v>
      </c>
      <c r="BG274" s="150">
        <f t="shared" si="134"/>
        <v>8.1226851851851859E-5</v>
      </c>
      <c r="BH274" s="150">
        <f t="shared" si="135"/>
        <v>8.1319444444444408E-5</v>
      </c>
      <c r="BI274" s="150">
        <f t="shared" si="136"/>
        <v>8.1238425925926009E-5</v>
      </c>
      <c r="BJ274" s="150">
        <f t="shared" si="137"/>
        <v>8.2106481481481397E-5</v>
      </c>
      <c r="BK274" s="150">
        <f t="shared" si="138"/>
        <v>8.041666666666657E-5</v>
      </c>
      <c r="BL274" s="150">
        <f t="shared" si="139"/>
        <v>8.0300925925926156E-5</v>
      </c>
      <c r="BM274" s="150">
        <f t="shared" si="140"/>
        <v>8.0532407407407202E-5</v>
      </c>
      <c r="BN274" s="150">
        <f t="shared" si="141"/>
        <v>8.2013888888888848E-5</v>
      </c>
      <c r="BO274" s="150">
        <f t="shared" si="142"/>
        <v>8.0706018518518583E-5</v>
      </c>
      <c r="BP274" s="150">
        <f t="shared" si="143"/>
        <v>8.1215277777777926E-5</v>
      </c>
      <c r="BQ274" s="150">
        <f t="shared" si="144"/>
        <v>8.2986111111110934E-5</v>
      </c>
      <c r="BR274" s="150">
        <f t="shared" si="145"/>
        <v>8.1701388888888969E-5</v>
      </c>
      <c r="BS274" s="150">
        <f t="shared" si="146"/>
        <v>8.3807870370370373E-5</v>
      </c>
      <c r="BT274" s="150">
        <f t="shared" si="147"/>
        <v>8.1886574074074066E-5</v>
      </c>
      <c r="BU274" s="150">
        <f t="shared" si="148"/>
        <v>8.1307870370370475E-5</v>
      </c>
      <c r="BV274" s="150">
        <f t="shared" si="149"/>
        <v>8.137731481481494E-5</v>
      </c>
      <c r="BW274" s="150">
        <f t="shared" si="150"/>
        <v>8.3391203703703579E-5</v>
      </c>
      <c r="BX274" s="150">
        <f t="shared" si="151"/>
        <v>8.0613425925925818E-5</v>
      </c>
      <c r="BY274" s="150">
        <f t="shared" si="152"/>
        <v>8.0370370370370404E-5</v>
      </c>
      <c r="BZ274" s="150">
        <f t="shared" si="153"/>
        <v>8.0543981481481352E-5</v>
      </c>
      <c r="CA274" s="150">
        <f t="shared" si="154"/>
        <v>8.0717592592592733E-5</v>
      </c>
      <c r="CB274" s="150">
        <f t="shared" si="155"/>
        <v>8.1666666666666519E-5</v>
      </c>
    </row>
    <row r="275" spans="1:80">
      <c r="A275" s="1" t="s">
        <v>226</v>
      </c>
      <c r="B275" s="1">
        <v>2019</v>
      </c>
      <c r="C275" s="2">
        <v>43797</v>
      </c>
      <c r="D275" s="1" t="s">
        <v>66</v>
      </c>
      <c r="E275" s="40" t="s">
        <v>64</v>
      </c>
      <c r="F275" t="s">
        <v>541</v>
      </c>
      <c r="G275" t="s">
        <v>1731</v>
      </c>
      <c r="H275" t="s">
        <v>1711</v>
      </c>
      <c r="I275" t="s">
        <v>1628</v>
      </c>
      <c r="J275" t="s">
        <v>474</v>
      </c>
      <c r="O275" s="40">
        <v>2</v>
      </c>
      <c r="P275" t="s">
        <v>35</v>
      </c>
      <c r="Q275" s="150">
        <v>1.5190972222222222E-4</v>
      </c>
      <c r="R275" s="150">
        <v>2.3913194444444448E-4</v>
      </c>
      <c r="S275" s="150">
        <v>3.2106481481481477E-4</v>
      </c>
      <c r="T275" s="150">
        <v>4.0140046296296294E-4</v>
      </c>
      <c r="U275" s="150">
        <v>4.828356481481482E-4</v>
      </c>
      <c r="V275" s="150">
        <v>5.6328703703703705E-4</v>
      </c>
      <c r="W275" s="150">
        <v>6.4400462962962968E-4</v>
      </c>
      <c r="X275" s="150">
        <v>7.2574074074074066E-4</v>
      </c>
      <c r="Y275" s="150">
        <v>8.059606481481481E-4</v>
      </c>
      <c r="Z275" s="150">
        <v>8.869097222222222E-4</v>
      </c>
      <c r="AA275" s="150">
        <v>9.6840277777777777E-4</v>
      </c>
      <c r="AB275" s="150">
        <v>1.0520023148148149E-3</v>
      </c>
      <c r="AC275" s="150">
        <v>1.1337268518518519E-3</v>
      </c>
      <c r="AD275" s="150">
        <v>1.2155324074074074E-3</v>
      </c>
      <c r="AE275" s="150">
        <v>1.2972222222222222E-3</v>
      </c>
      <c r="AF275" s="150">
        <v>1.3788888888888889E-3</v>
      </c>
      <c r="AG275" s="150">
        <v>1.4618171296296298E-3</v>
      </c>
      <c r="AH275" s="150">
        <v>1.5426273148148146E-3</v>
      </c>
      <c r="AI275" s="150">
        <v>1.6231018518518519E-3</v>
      </c>
      <c r="AJ275" s="150">
        <v>1.7041898148148148E-3</v>
      </c>
      <c r="AK275" s="150">
        <v>1.7866087962962963E-3</v>
      </c>
      <c r="AL275" s="150">
        <v>1.8674537037037036E-3</v>
      </c>
      <c r="AM275" s="150">
        <v>1.947962962962963E-3</v>
      </c>
      <c r="AN275" s="150">
        <v>2.028414351851852E-3</v>
      </c>
      <c r="AO275" s="150">
        <v>2.1109490740740737E-3</v>
      </c>
      <c r="AP275" s="150">
        <v>2.1946064814814814E-3</v>
      </c>
      <c r="AQ275" s="150">
        <v>2.2765162037037038E-3</v>
      </c>
      <c r="AR275" s="150">
        <v>2.3588541666666667E-3</v>
      </c>
      <c r="AS275" s="150">
        <v>2.4435069444444448E-3</v>
      </c>
      <c r="AT275" s="150">
        <v>2.5278125000000001E-3</v>
      </c>
      <c r="AU275" s="150">
        <v>2.6104513888888892E-3</v>
      </c>
      <c r="AV275" s="150">
        <v>2.6927662037037037E-3</v>
      </c>
      <c r="AW275" s="153">
        <f t="shared" si="125"/>
        <v>61.894221056929787</v>
      </c>
      <c r="AX275" s="150">
        <f t="shared" si="126"/>
        <v>8.7222222222222258E-5</v>
      </c>
      <c r="AY275" s="150">
        <f t="shared" si="126"/>
        <v>8.1932870370370287E-5</v>
      </c>
      <c r="AZ275" s="150">
        <f t="shared" si="127"/>
        <v>8.0335648148148172E-5</v>
      </c>
      <c r="BA275" s="150">
        <f t="shared" si="128"/>
        <v>8.1435185185185256E-5</v>
      </c>
      <c r="BB275" s="150">
        <f t="shared" si="129"/>
        <v>8.0451388888888857E-5</v>
      </c>
      <c r="BC275" s="150">
        <f t="shared" si="130"/>
        <v>8.0717592592592625E-5</v>
      </c>
      <c r="BD275" s="150">
        <f t="shared" si="131"/>
        <v>8.1736111111110985E-5</v>
      </c>
      <c r="BE275" s="150">
        <f t="shared" si="132"/>
        <v>8.0219907407407432E-5</v>
      </c>
      <c r="BF275" s="150">
        <f t="shared" si="133"/>
        <v>8.0949074074074105E-5</v>
      </c>
      <c r="BG275" s="150">
        <f t="shared" si="134"/>
        <v>8.1493055555555572E-5</v>
      </c>
      <c r="BH275" s="150">
        <f t="shared" si="135"/>
        <v>8.3599537037037084E-5</v>
      </c>
      <c r="BI275" s="150">
        <f t="shared" si="136"/>
        <v>8.1724537037037052E-5</v>
      </c>
      <c r="BJ275" s="150">
        <f t="shared" si="137"/>
        <v>8.1805555555555451E-5</v>
      </c>
      <c r="BK275" s="150">
        <f t="shared" si="138"/>
        <v>8.1689814814814819E-5</v>
      </c>
      <c r="BL275" s="150">
        <f t="shared" si="139"/>
        <v>8.1666666666666736E-5</v>
      </c>
      <c r="BM275" s="150">
        <f t="shared" si="140"/>
        <v>8.2928240740740835E-5</v>
      </c>
      <c r="BN275" s="150">
        <f t="shared" si="141"/>
        <v>8.0810185185184848E-5</v>
      </c>
      <c r="BO275" s="150">
        <f t="shared" si="142"/>
        <v>8.047453703703732E-5</v>
      </c>
      <c r="BP275" s="150">
        <f t="shared" si="143"/>
        <v>8.1087962962962928E-5</v>
      </c>
      <c r="BQ275" s="150">
        <f t="shared" si="144"/>
        <v>8.2418981481481492E-5</v>
      </c>
      <c r="BR275" s="150">
        <f t="shared" si="145"/>
        <v>8.0844907407407298E-5</v>
      </c>
      <c r="BS275" s="150">
        <f t="shared" si="146"/>
        <v>8.0509259259259336E-5</v>
      </c>
      <c r="BT275" s="150">
        <f t="shared" si="147"/>
        <v>8.045138888888902E-5</v>
      </c>
      <c r="BU275" s="150">
        <f t="shared" si="148"/>
        <v>8.253472222222169E-5</v>
      </c>
      <c r="BV275" s="150">
        <f t="shared" si="149"/>
        <v>8.3657407407407725E-5</v>
      </c>
      <c r="BW275" s="150">
        <f t="shared" si="150"/>
        <v>8.1909722222222366E-5</v>
      </c>
      <c r="BX275" s="150">
        <f t="shared" si="151"/>
        <v>8.2337962962962877E-5</v>
      </c>
      <c r="BY275" s="150">
        <f t="shared" si="152"/>
        <v>8.4652777777778111E-5</v>
      </c>
      <c r="BZ275" s="150">
        <f t="shared" si="153"/>
        <v>8.4305555555555349E-5</v>
      </c>
      <c r="CA275" s="150">
        <f t="shared" si="154"/>
        <v>8.2638888888889039E-5</v>
      </c>
      <c r="CB275" s="150">
        <f t="shared" si="155"/>
        <v>8.2314814814814577E-5</v>
      </c>
    </row>
    <row r="276" spans="1:80">
      <c r="A276" s="1" t="s">
        <v>226</v>
      </c>
      <c r="B276" s="1">
        <v>2019</v>
      </c>
      <c r="C276" s="2">
        <v>43797</v>
      </c>
      <c r="D276" s="1" t="s">
        <v>66</v>
      </c>
      <c r="E276" s="40" t="s">
        <v>64</v>
      </c>
      <c r="F276" t="s">
        <v>542</v>
      </c>
      <c r="G276" t="s">
        <v>1643</v>
      </c>
      <c r="H276" t="s">
        <v>853</v>
      </c>
      <c r="I276" t="s">
        <v>1658</v>
      </c>
      <c r="J276" t="s">
        <v>650</v>
      </c>
      <c r="O276" s="40">
        <v>3</v>
      </c>
      <c r="P276" t="s">
        <v>85</v>
      </c>
      <c r="Q276" s="150">
        <v>1.5217592592592591E-4</v>
      </c>
      <c r="R276" s="150">
        <v>2.4162037037037042E-4</v>
      </c>
      <c r="S276" s="150">
        <v>3.2532407407407407E-4</v>
      </c>
      <c r="T276" s="150">
        <v>4.0787037037037045E-4</v>
      </c>
      <c r="U276" s="150">
        <v>4.9128472222222227E-4</v>
      </c>
      <c r="V276" s="150">
        <v>5.7530092592592594E-4</v>
      </c>
      <c r="W276" s="150">
        <v>6.5722222222222224E-4</v>
      </c>
      <c r="X276" s="150">
        <v>7.386342592592593E-4</v>
      </c>
      <c r="Y276" s="150">
        <v>8.2162037037037045E-4</v>
      </c>
      <c r="Z276" s="150">
        <v>9.0252314814814828E-4</v>
      </c>
      <c r="AA276" s="150">
        <v>9.8322916666666676E-4</v>
      </c>
      <c r="AB276" s="150">
        <v>1.0628587962962963E-3</v>
      </c>
      <c r="AC276" s="150">
        <v>1.142673611111111E-3</v>
      </c>
      <c r="AD276" s="150">
        <v>1.2239583333333332E-3</v>
      </c>
      <c r="AE276" s="150">
        <v>1.304861111111111E-3</v>
      </c>
      <c r="AF276" s="150">
        <v>1.3883680555555557E-3</v>
      </c>
      <c r="AG276" s="150">
        <v>1.4712847222222221E-3</v>
      </c>
      <c r="AH276" s="150">
        <v>1.5550694444444446E-3</v>
      </c>
      <c r="AI276" s="150">
        <v>1.6378587962962961E-3</v>
      </c>
      <c r="AJ276" s="150">
        <v>1.7205439814814815E-3</v>
      </c>
      <c r="AK276" s="150">
        <v>1.8054629629629629E-3</v>
      </c>
      <c r="AL276" s="150">
        <v>1.887349537037037E-3</v>
      </c>
      <c r="AM276" s="150">
        <v>1.9695833333333332E-3</v>
      </c>
      <c r="AN276" s="150">
        <v>2.0519907407407409E-3</v>
      </c>
      <c r="AO276" s="150">
        <v>2.1349189814814816E-3</v>
      </c>
      <c r="AP276" s="150">
        <v>2.2205208333333335E-3</v>
      </c>
      <c r="AQ276" s="150">
        <v>2.3043865740740741E-3</v>
      </c>
      <c r="AR276" s="150">
        <v>2.389016203703704E-3</v>
      </c>
      <c r="AS276" s="150">
        <v>2.4721759259259258E-3</v>
      </c>
      <c r="AT276" s="150">
        <v>2.5559837962962962E-3</v>
      </c>
      <c r="AU276" s="150">
        <v>2.6425925925925926E-3</v>
      </c>
      <c r="AV276" s="150">
        <v>2.7297569444444444E-3</v>
      </c>
      <c r="AW276" s="153">
        <f t="shared" si="125"/>
        <v>61.055496902705521</v>
      </c>
      <c r="AX276" s="150">
        <f t="shared" si="126"/>
        <v>8.944444444444451E-5</v>
      </c>
      <c r="AY276" s="150">
        <f t="shared" si="126"/>
        <v>8.3703703703703647E-5</v>
      </c>
      <c r="AZ276" s="150">
        <f t="shared" si="127"/>
        <v>8.2546296296296382E-5</v>
      </c>
      <c r="BA276" s="150">
        <f t="shared" si="128"/>
        <v>8.3414351851851824E-5</v>
      </c>
      <c r="BB276" s="150">
        <f t="shared" si="129"/>
        <v>8.4016203703703662E-5</v>
      </c>
      <c r="BC276" s="150">
        <f t="shared" si="130"/>
        <v>8.1921296296296299E-5</v>
      </c>
      <c r="BD276" s="150">
        <f t="shared" si="131"/>
        <v>8.1412037037037065E-5</v>
      </c>
      <c r="BE276" s="150">
        <f t="shared" si="132"/>
        <v>8.2986111111111151E-5</v>
      </c>
      <c r="BF276" s="150">
        <f t="shared" si="133"/>
        <v>8.090277777777783E-5</v>
      </c>
      <c r="BG276" s="150">
        <f t="shared" si="134"/>
        <v>8.0706018518518475E-5</v>
      </c>
      <c r="BH276" s="150">
        <f t="shared" si="135"/>
        <v>7.9629629629629581E-5</v>
      </c>
      <c r="BI276" s="150">
        <f t="shared" si="136"/>
        <v>7.9814814814814679E-5</v>
      </c>
      <c r="BJ276" s="150">
        <f t="shared" si="137"/>
        <v>8.1284722222222175E-5</v>
      </c>
      <c r="BK276" s="150">
        <f t="shared" si="138"/>
        <v>8.090277777777783E-5</v>
      </c>
      <c r="BL276" s="150">
        <f t="shared" si="139"/>
        <v>8.3506944444444644E-5</v>
      </c>
      <c r="BM276" s="150">
        <f t="shared" si="140"/>
        <v>8.2916666666666469E-5</v>
      </c>
      <c r="BN276" s="150">
        <f t="shared" si="141"/>
        <v>8.3784722222222507E-5</v>
      </c>
      <c r="BO276" s="150">
        <f t="shared" si="142"/>
        <v>8.278935185185147E-5</v>
      </c>
      <c r="BP276" s="150">
        <f t="shared" si="143"/>
        <v>8.2685185185185422E-5</v>
      </c>
      <c r="BQ276" s="150">
        <f t="shared" si="144"/>
        <v>8.491898148148139E-5</v>
      </c>
      <c r="BR276" s="150">
        <f t="shared" si="145"/>
        <v>8.1886574074074066E-5</v>
      </c>
      <c r="BS276" s="150">
        <f t="shared" si="146"/>
        <v>8.2233796296296178E-5</v>
      </c>
      <c r="BT276" s="150">
        <f t="shared" si="147"/>
        <v>8.2407407407407776E-5</v>
      </c>
      <c r="BU276" s="150">
        <f t="shared" si="148"/>
        <v>8.2928240740740618E-5</v>
      </c>
      <c r="BV276" s="150">
        <f t="shared" si="149"/>
        <v>8.5601851851851898E-5</v>
      </c>
      <c r="BW276" s="150">
        <f t="shared" si="150"/>
        <v>8.3865740740740689E-5</v>
      </c>
      <c r="BX276" s="150">
        <f t="shared" si="151"/>
        <v>8.4629629629629811E-5</v>
      </c>
      <c r="BY276" s="150">
        <f t="shared" si="152"/>
        <v>8.3159722222221882E-5</v>
      </c>
      <c r="BZ276" s="150">
        <f t="shared" si="153"/>
        <v>8.3807870370370373E-5</v>
      </c>
      <c r="CA276" s="150">
        <f t="shared" si="154"/>
        <v>8.6608796296296434E-5</v>
      </c>
      <c r="CB276" s="150">
        <f t="shared" si="155"/>
        <v>8.7164351851851726E-5</v>
      </c>
    </row>
    <row r="277" spans="1:80">
      <c r="A277" s="50" t="s">
        <v>226</v>
      </c>
      <c r="B277" s="50">
        <v>2019</v>
      </c>
      <c r="C277" s="82">
        <v>43797</v>
      </c>
      <c r="D277" s="50" t="s">
        <v>66</v>
      </c>
      <c r="E277" s="40" t="s">
        <v>64</v>
      </c>
      <c r="F277" s="46" t="s">
        <v>542</v>
      </c>
      <c r="G277" t="s">
        <v>69</v>
      </c>
      <c r="H277" t="s">
        <v>744</v>
      </c>
      <c r="I277" t="s">
        <v>682</v>
      </c>
      <c r="J277" t="s">
        <v>591</v>
      </c>
      <c r="O277" s="40">
        <v>4</v>
      </c>
      <c r="P277" s="46" t="s">
        <v>25</v>
      </c>
      <c r="Q277" s="150">
        <v>1.5553240740740743E-4</v>
      </c>
      <c r="R277" s="150">
        <v>2.451851851851852E-4</v>
      </c>
      <c r="S277" s="150">
        <v>3.2811342592592592E-4</v>
      </c>
      <c r="T277" s="150">
        <v>4.104861111111112E-4</v>
      </c>
      <c r="U277" s="150">
        <v>4.9151620370370375E-4</v>
      </c>
      <c r="V277" s="150">
        <v>5.7274305555555561E-4</v>
      </c>
      <c r="W277" s="150">
        <v>6.557407407407407E-4</v>
      </c>
      <c r="X277" s="150">
        <v>7.3731481481481489E-4</v>
      </c>
      <c r="Y277" s="150">
        <v>8.1913194444444438E-4</v>
      </c>
      <c r="Z277" s="150">
        <v>9.0246527777777775E-4</v>
      </c>
      <c r="AA277" s="150">
        <v>9.8428240740740746E-4</v>
      </c>
      <c r="AB277" s="150">
        <v>1.0657060185185183E-3</v>
      </c>
      <c r="AC277" s="150">
        <v>1.1468171296296296E-3</v>
      </c>
      <c r="AD277" s="150">
        <v>1.2300115740740741E-3</v>
      </c>
      <c r="AE277" s="150">
        <v>1.3119328703703704E-3</v>
      </c>
      <c r="AF277" s="150">
        <v>1.3941898148148149E-3</v>
      </c>
      <c r="AG277" s="150">
        <v>1.4783333333333332E-3</v>
      </c>
      <c r="AH277" s="150">
        <v>1.5624999999999999E-3</v>
      </c>
      <c r="AI277" s="150">
        <v>1.648298611111111E-3</v>
      </c>
      <c r="AJ277" s="150">
        <v>1.7311574074074072E-3</v>
      </c>
      <c r="AK277" s="150">
        <v>1.8143634259259261E-3</v>
      </c>
      <c r="AL277" s="150">
        <v>1.899872685185185E-3</v>
      </c>
      <c r="AM277" s="150">
        <v>1.9842708333333335E-3</v>
      </c>
      <c r="AN277" s="150">
        <v>2.0686574074074075E-3</v>
      </c>
      <c r="AO277" s="150">
        <v>2.1528587962962964E-3</v>
      </c>
      <c r="AP277" s="150">
        <v>2.2394675925925924E-3</v>
      </c>
      <c r="AQ277" s="150">
        <v>2.3228240740740739E-3</v>
      </c>
      <c r="AR277" s="150">
        <v>2.4056712962962964E-3</v>
      </c>
      <c r="AS277" s="150">
        <v>2.4882638888888888E-3</v>
      </c>
      <c r="AT277" s="150">
        <v>2.5729398148148148E-3</v>
      </c>
      <c r="AU277" s="150">
        <v>2.6556134259259258E-3</v>
      </c>
      <c r="AV277" s="150">
        <v>2.7395601851851852E-3</v>
      </c>
      <c r="AW277" s="153">
        <f t="shared" si="125"/>
        <v>60.837015944367927</v>
      </c>
      <c r="AX277" s="150">
        <f t="shared" si="126"/>
        <v>8.9652777777777772E-5</v>
      </c>
      <c r="AY277" s="150">
        <f t="shared" si="126"/>
        <v>8.2928240740740727E-5</v>
      </c>
      <c r="AZ277" s="150">
        <f t="shared" si="127"/>
        <v>8.2372685185185272E-5</v>
      </c>
      <c r="BA277" s="150">
        <f t="shared" si="128"/>
        <v>8.1030092592592558E-5</v>
      </c>
      <c r="BB277" s="150">
        <f t="shared" si="129"/>
        <v>8.1226851851851859E-5</v>
      </c>
      <c r="BC277" s="150">
        <f t="shared" si="130"/>
        <v>8.2997685185185084E-5</v>
      </c>
      <c r="BD277" s="150">
        <f t="shared" si="131"/>
        <v>8.1574074074074188E-5</v>
      </c>
      <c r="BE277" s="150">
        <f t="shared" si="132"/>
        <v>8.1817129629629492E-5</v>
      </c>
      <c r="BF277" s="150">
        <f t="shared" si="133"/>
        <v>8.3333333333333371E-5</v>
      </c>
      <c r="BG277" s="150">
        <f t="shared" si="134"/>
        <v>8.1817129629629709E-5</v>
      </c>
      <c r="BH277" s="150">
        <f t="shared" si="135"/>
        <v>8.1423611111110889E-5</v>
      </c>
      <c r="BI277" s="150">
        <f t="shared" si="136"/>
        <v>8.1111111111111227E-5</v>
      </c>
      <c r="BJ277" s="150">
        <f t="shared" si="137"/>
        <v>8.3194444444444548E-5</v>
      </c>
      <c r="BK277" s="150">
        <f t="shared" si="138"/>
        <v>8.1921296296296299E-5</v>
      </c>
      <c r="BL277" s="150">
        <f t="shared" si="139"/>
        <v>8.2256944444444478E-5</v>
      </c>
      <c r="BM277" s="150">
        <f t="shared" si="140"/>
        <v>8.4143518518518335E-5</v>
      </c>
      <c r="BN277" s="150">
        <f t="shared" si="141"/>
        <v>8.4166666666666634E-5</v>
      </c>
      <c r="BO277" s="150">
        <f t="shared" si="142"/>
        <v>8.5798611111111145E-5</v>
      </c>
      <c r="BP277" s="150">
        <f t="shared" si="143"/>
        <v>8.2858796296296153E-5</v>
      </c>
      <c r="BQ277" s="150">
        <f t="shared" si="144"/>
        <v>8.3206018518518915E-5</v>
      </c>
      <c r="BR277" s="150">
        <f t="shared" si="145"/>
        <v>8.5509259259258915E-5</v>
      </c>
      <c r="BS277" s="150">
        <f t="shared" si="146"/>
        <v>8.4398148148148548E-5</v>
      </c>
      <c r="BT277" s="150">
        <f t="shared" si="147"/>
        <v>8.4386574074073965E-5</v>
      </c>
      <c r="BU277" s="150">
        <f t="shared" si="148"/>
        <v>8.4201388888888867E-5</v>
      </c>
      <c r="BV277" s="150">
        <f t="shared" si="149"/>
        <v>8.6608796296296E-5</v>
      </c>
      <c r="BW277" s="150">
        <f t="shared" si="150"/>
        <v>8.3356481481481563E-5</v>
      </c>
      <c r="BX277" s="150">
        <f t="shared" si="151"/>
        <v>8.2847222222222437E-5</v>
      </c>
      <c r="BY277" s="150">
        <f t="shared" si="152"/>
        <v>8.259259259259244E-5</v>
      </c>
      <c r="BZ277" s="150">
        <f t="shared" si="153"/>
        <v>8.4675925925925977E-5</v>
      </c>
      <c r="CA277" s="150">
        <f t="shared" si="154"/>
        <v>8.2673611111111055E-5</v>
      </c>
      <c r="CB277" s="150">
        <f t="shared" si="155"/>
        <v>8.3946759259259304E-5</v>
      </c>
    </row>
    <row r="278" spans="1:80">
      <c r="A278" s="50" t="s">
        <v>65</v>
      </c>
      <c r="B278" s="50">
        <v>2019</v>
      </c>
      <c r="C278" s="82">
        <v>43776</v>
      </c>
      <c r="D278" s="50" t="s">
        <v>66</v>
      </c>
      <c r="E278" s="40" t="s">
        <v>21</v>
      </c>
      <c r="F278" s="50" t="s">
        <v>21</v>
      </c>
      <c r="G278" t="s">
        <v>656</v>
      </c>
      <c r="H278" t="s">
        <v>1667</v>
      </c>
      <c r="I278" t="s">
        <v>1668</v>
      </c>
      <c r="J278" t="s">
        <v>645</v>
      </c>
      <c r="O278" s="40">
        <v>1</v>
      </c>
      <c r="P278" s="46" t="s">
        <v>484</v>
      </c>
      <c r="Q278" s="150">
        <v>1.5291666666666668E-4</v>
      </c>
      <c r="R278" s="150">
        <v>2.4202546296296298E-4</v>
      </c>
      <c r="S278" s="150">
        <v>3.2670138888888891E-4</v>
      </c>
      <c r="T278" s="150">
        <v>4.0914351851851854E-4</v>
      </c>
      <c r="U278" s="150">
        <v>4.8997685185185179E-4</v>
      </c>
      <c r="V278" s="150">
        <v>5.7210648148148149E-4</v>
      </c>
      <c r="W278" s="150">
        <v>6.5260416666666668E-4</v>
      </c>
      <c r="X278" s="150">
        <v>7.3296296296296304E-4</v>
      </c>
      <c r="Y278" s="150">
        <v>8.1313657407407409E-4</v>
      </c>
      <c r="Z278" s="150">
        <v>8.9414351851851851E-4</v>
      </c>
      <c r="AA278" s="150">
        <v>9.7446759259259264E-4</v>
      </c>
      <c r="AB278" s="150">
        <v>1.0547800925925926E-3</v>
      </c>
      <c r="AC278" s="150">
        <v>1.1364583333333333E-3</v>
      </c>
      <c r="AD278" s="150">
        <v>1.2162500000000001E-3</v>
      </c>
      <c r="AE278" s="150">
        <v>1.2959837962962962E-3</v>
      </c>
      <c r="AF278" s="150">
        <v>1.375763888888889E-3</v>
      </c>
      <c r="AG278" s="150">
        <v>1.4571527777777777E-3</v>
      </c>
      <c r="AH278" s="150">
        <v>1.5379398148148149E-3</v>
      </c>
      <c r="AI278" s="150">
        <v>1.6184143518518518E-3</v>
      </c>
      <c r="AJ278" s="150">
        <v>1.7005671296296298E-3</v>
      </c>
      <c r="AK278" s="150">
        <v>1.7823148148148147E-3</v>
      </c>
      <c r="AL278" s="150">
        <v>1.8640740740740742E-3</v>
      </c>
      <c r="AM278" s="150">
        <v>1.9464236111111108E-3</v>
      </c>
      <c r="AN278" s="150">
        <v>2.0302314814814814E-3</v>
      </c>
      <c r="AO278" s="150">
        <v>2.1121296296296296E-3</v>
      </c>
      <c r="AP278" s="150">
        <v>2.1943634259259256E-3</v>
      </c>
      <c r="AQ278" s="150">
        <v>2.2789814814814817E-3</v>
      </c>
      <c r="AR278" s="150">
        <v>2.3602314814814814E-3</v>
      </c>
      <c r="AS278" s="150">
        <v>2.4404976851851853E-3</v>
      </c>
      <c r="AT278" s="150">
        <v>2.519490740740741E-3</v>
      </c>
      <c r="AU278" s="150">
        <v>2.5979282407407409E-3</v>
      </c>
      <c r="AV278" s="150">
        <v>2.6765162037037035E-3</v>
      </c>
      <c r="AW278" s="153">
        <f t="shared" si="125"/>
        <v>62.270000994590298</v>
      </c>
      <c r="AX278" s="150">
        <f t="shared" si="126"/>
        <v>8.9108796296296305E-5</v>
      </c>
      <c r="AY278" s="150">
        <f t="shared" si="126"/>
        <v>8.4675925925925923E-5</v>
      </c>
      <c r="AZ278" s="150">
        <f t="shared" si="127"/>
        <v>8.244212962962963E-5</v>
      </c>
      <c r="BA278" s="150">
        <f t="shared" si="128"/>
        <v>8.0833333333333256E-5</v>
      </c>
      <c r="BB278" s="150">
        <f t="shared" si="129"/>
        <v>8.2129629629629696E-5</v>
      </c>
      <c r="BC278" s="150">
        <f t="shared" si="130"/>
        <v>8.0497685185185186E-5</v>
      </c>
      <c r="BD278" s="150">
        <f t="shared" si="131"/>
        <v>8.0358796296296363E-5</v>
      </c>
      <c r="BE278" s="150">
        <f t="shared" si="132"/>
        <v>8.0173611111111049E-5</v>
      </c>
      <c r="BF278" s="150">
        <f t="shared" si="133"/>
        <v>8.1006944444444421E-5</v>
      </c>
      <c r="BG278" s="150">
        <f t="shared" si="134"/>
        <v>8.032407407407413E-5</v>
      </c>
      <c r="BH278" s="150">
        <f t="shared" si="135"/>
        <v>8.031249999999998E-5</v>
      </c>
      <c r="BI278" s="150">
        <f t="shared" si="136"/>
        <v>8.1678240740740669E-5</v>
      </c>
      <c r="BJ278" s="150">
        <f t="shared" si="137"/>
        <v>7.9791666666666813E-5</v>
      </c>
      <c r="BK278" s="150">
        <f t="shared" si="138"/>
        <v>7.9733796296296063E-5</v>
      </c>
      <c r="BL278" s="150">
        <f t="shared" si="139"/>
        <v>7.978009259259288E-5</v>
      </c>
      <c r="BM278" s="150">
        <f t="shared" si="140"/>
        <v>8.1388888888888657E-5</v>
      </c>
      <c r="BN278" s="150">
        <f t="shared" si="141"/>
        <v>8.0787037037037199E-5</v>
      </c>
      <c r="BO278" s="150">
        <f t="shared" si="142"/>
        <v>8.0474537037036886E-5</v>
      </c>
      <c r="BP278" s="150">
        <f t="shared" si="143"/>
        <v>8.2152777777777996E-5</v>
      </c>
      <c r="BQ278" s="150">
        <f t="shared" si="144"/>
        <v>8.1747685185184918E-5</v>
      </c>
      <c r="BR278" s="150">
        <f t="shared" si="145"/>
        <v>8.1759259259259502E-5</v>
      </c>
      <c r="BS278" s="150">
        <f t="shared" si="146"/>
        <v>8.2349537037036593E-5</v>
      </c>
      <c r="BT278" s="150">
        <f t="shared" si="147"/>
        <v>8.380787037037059E-5</v>
      </c>
      <c r="BU278" s="150">
        <f t="shared" si="148"/>
        <v>8.1898148148148216E-5</v>
      </c>
      <c r="BV278" s="150">
        <f t="shared" si="149"/>
        <v>8.2233796296295961E-5</v>
      </c>
      <c r="BW278" s="150">
        <f t="shared" si="150"/>
        <v>8.4618055555556095E-5</v>
      </c>
      <c r="BX278" s="150">
        <f t="shared" si="151"/>
        <v>8.1249999999999725E-5</v>
      </c>
      <c r="BY278" s="150">
        <f t="shared" si="152"/>
        <v>8.0266203703703923E-5</v>
      </c>
      <c r="BZ278" s="150">
        <f t="shared" si="153"/>
        <v>7.8993055555555674E-5</v>
      </c>
      <c r="CA278" s="150">
        <f t="shared" si="154"/>
        <v>7.8437499999999948E-5</v>
      </c>
      <c r="CB278" s="150">
        <f t="shared" si="155"/>
        <v>7.8587962962962596E-5</v>
      </c>
    </row>
    <row r="279" spans="1:80">
      <c r="A279" s="50" t="s">
        <v>65</v>
      </c>
      <c r="B279" s="50">
        <v>2019</v>
      </c>
      <c r="C279" s="82">
        <v>43776</v>
      </c>
      <c r="D279" s="50" t="s">
        <v>66</v>
      </c>
      <c r="E279" s="40" t="s">
        <v>21</v>
      </c>
      <c r="F279" s="50" t="s">
        <v>21</v>
      </c>
      <c r="G279" t="s">
        <v>69</v>
      </c>
      <c r="H279" t="s">
        <v>689</v>
      </c>
      <c r="I279" t="s">
        <v>590</v>
      </c>
      <c r="J279" t="s">
        <v>501</v>
      </c>
      <c r="O279" s="40">
        <v>2</v>
      </c>
      <c r="P279" t="s">
        <v>25</v>
      </c>
      <c r="Q279" s="150">
        <v>1.5842592592592593E-4</v>
      </c>
      <c r="R279" s="150">
        <v>2.4650462962962961E-4</v>
      </c>
      <c r="S279" s="150">
        <v>3.2909722222222222E-4</v>
      </c>
      <c r="T279" s="150">
        <v>4.1091435185185182E-4</v>
      </c>
      <c r="U279" s="150">
        <v>4.9241898148148159E-4</v>
      </c>
      <c r="V279" s="150">
        <v>5.7409722222222226E-4</v>
      </c>
      <c r="W279" s="150">
        <v>6.5752314814814829E-4</v>
      </c>
      <c r="X279" s="150">
        <v>7.4033564814814806E-4</v>
      </c>
      <c r="Y279" s="150">
        <v>8.2263888888888892E-4</v>
      </c>
      <c r="Z279" s="150">
        <v>9.054513888888888E-4</v>
      </c>
      <c r="AA279" s="150">
        <v>9.8704861111111107E-4</v>
      </c>
      <c r="AB279" s="150">
        <v>1.0685763888888889E-3</v>
      </c>
      <c r="AC279" s="150">
        <v>1.149675925925926E-3</v>
      </c>
      <c r="AD279" s="150">
        <v>1.2308333333333333E-3</v>
      </c>
      <c r="AE279" s="150">
        <v>1.3119328703703704E-3</v>
      </c>
      <c r="AF279" s="150">
        <v>1.3946875000000001E-3</v>
      </c>
      <c r="AG279" s="150">
        <v>1.4749884259259258E-3</v>
      </c>
      <c r="AH279" s="150">
        <v>1.5550810185185188E-3</v>
      </c>
      <c r="AI279" s="150">
        <v>1.6366203703703705E-3</v>
      </c>
      <c r="AJ279" s="150">
        <v>1.7172222222222222E-3</v>
      </c>
      <c r="AK279" s="150">
        <v>1.7978356481481482E-3</v>
      </c>
      <c r="AL279" s="150">
        <v>1.8798032407407407E-3</v>
      </c>
      <c r="AM279" s="150">
        <v>1.9608564814814814E-3</v>
      </c>
      <c r="AN279" s="150">
        <v>2.0420370370370371E-3</v>
      </c>
      <c r="AO279" s="150">
        <v>2.1224768518518515E-3</v>
      </c>
      <c r="AP279" s="150">
        <v>2.2040277777777778E-3</v>
      </c>
      <c r="AQ279" s="150">
        <v>2.2839930555555552E-3</v>
      </c>
      <c r="AR279" s="150">
        <v>2.36375E-3</v>
      </c>
      <c r="AS279" s="150">
        <v>2.4435532407407405E-3</v>
      </c>
      <c r="AT279" s="150">
        <v>2.5251388888888888E-3</v>
      </c>
      <c r="AU279" s="150">
        <v>2.6051967592592589E-3</v>
      </c>
      <c r="AV279" s="150">
        <v>2.6862037037037032E-3</v>
      </c>
      <c r="AW279" s="153">
        <f t="shared" si="125"/>
        <v>62.045431043397343</v>
      </c>
      <c r="AX279" s="150">
        <f t="shared" si="126"/>
        <v>8.8078703703703686E-5</v>
      </c>
      <c r="AY279" s="150">
        <f t="shared" si="126"/>
        <v>8.2592592592592602E-5</v>
      </c>
      <c r="AZ279" s="150">
        <f t="shared" si="127"/>
        <v>8.1817129629629601E-5</v>
      </c>
      <c r="BA279" s="150">
        <f t="shared" si="128"/>
        <v>8.1504629629629776E-5</v>
      </c>
      <c r="BB279" s="150">
        <f t="shared" si="129"/>
        <v>8.1678240740740669E-5</v>
      </c>
      <c r="BC279" s="150">
        <f t="shared" si="130"/>
        <v>8.3425925925926028E-5</v>
      </c>
      <c r="BD279" s="150">
        <f t="shared" si="131"/>
        <v>8.281249999999977E-5</v>
      </c>
      <c r="BE279" s="150">
        <f t="shared" si="132"/>
        <v>8.2303240740740861E-5</v>
      </c>
      <c r="BF279" s="150">
        <f t="shared" si="133"/>
        <v>8.2812499999999878E-5</v>
      </c>
      <c r="BG279" s="150">
        <f t="shared" si="134"/>
        <v>8.1597222222222271E-5</v>
      </c>
      <c r="BH279" s="150">
        <f t="shared" si="135"/>
        <v>8.1527777777777805E-5</v>
      </c>
      <c r="BI279" s="150">
        <f t="shared" si="136"/>
        <v>8.1099537037037078E-5</v>
      </c>
      <c r="BJ279" s="150">
        <f t="shared" si="137"/>
        <v>8.1157407407407393E-5</v>
      </c>
      <c r="BK279" s="150">
        <f t="shared" si="138"/>
        <v>8.1099537037037078E-5</v>
      </c>
      <c r="BL279" s="150">
        <f t="shared" si="139"/>
        <v>8.2754629629629671E-5</v>
      </c>
      <c r="BM279" s="150">
        <f t="shared" si="140"/>
        <v>8.0300925925925722E-5</v>
      </c>
      <c r="BN279" s="150">
        <f t="shared" si="141"/>
        <v>8.0092592592592975E-5</v>
      </c>
      <c r="BO279" s="150">
        <f t="shared" si="142"/>
        <v>8.1539351851851738E-5</v>
      </c>
      <c r="BP279" s="150">
        <f t="shared" si="143"/>
        <v>8.0601851851851668E-5</v>
      </c>
      <c r="BQ279" s="150">
        <f t="shared" si="144"/>
        <v>8.0613425925926034E-5</v>
      </c>
      <c r="BR279" s="150">
        <f t="shared" si="145"/>
        <v>8.1967592592592465E-5</v>
      </c>
      <c r="BS279" s="150">
        <f t="shared" si="146"/>
        <v>8.1053240740740695E-5</v>
      </c>
      <c r="BT279" s="150">
        <f t="shared" si="147"/>
        <v>8.1180555555555693E-5</v>
      </c>
      <c r="BU279" s="150">
        <f t="shared" si="148"/>
        <v>8.0439814814814437E-5</v>
      </c>
      <c r="BV279" s="150">
        <f t="shared" si="149"/>
        <v>8.1550925925926322E-5</v>
      </c>
      <c r="BW279" s="150">
        <f t="shared" si="150"/>
        <v>7.9965277777777326E-5</v>
      </c>
      <c r="BX279" s="150">
        <f t="shared" si="151"/>
        <v>7.9756944444444797E-5</v>
      </c>
      <c r="BY279" s="150">
        <f t="shared" si="152"/>
        <v>7.9803240740740529E-5</v>
      </c>
      <c r="BZ279" s="150">
        <f t="shared" si="153"/>
        <v>8.1585648148148338E-5</v>
      </c>
      <c r="CA279" s="150">
        <f t="shared" si="154"/>
        <v>8.0057870370370092E-5</v>
      </c>
      <c r="CB279" s="150">
        <f t="shared" si="155"/>
        <v>8.1006944444444312E-5</v>
      </c>
    </row>
    <row r="280" spans="1:80">
      <c r="A280" s="50" t="s">
        <v>65</v>
      </c>
      <c r="B280" s="50">
        <v>2019</v>
      </c>
      <c r="C280" s="82">
        <v>43776</v>
      </c>
      <c r="D280" s="50" t="s">
        <v>66</v>
      </c>
      <c r="E280" s="40" t="s">
        <v>21</v>
      </c>
      <c r="F280" s="50" t="s">
        <v>21</v>
      </c>
      <c r="G280" t="s">
        <v>585</v>
      </c>
      <c r="H280" t="s">
        <v>80</v>
      </c>
      <c r="I280" t="s">
        <v>507</v>
      </c>
      <c r="J280" t="s">
        <v>654</v>
      </c>
      <c r="O280" s="40">
        <v>3</v>
      </c>
      <c r="P280" t="s">
        <v>27</v>
      </c>
      <c r="Q280" s="150">
        <v>1.5348379629629628E-4</v>
      </c>
      <c r="R280" s="150">
        <v>2.4266203703703708E-4</v>
      </c>
      <c r="S280" s="150">
        <v>3.2565972222222225E-4</v>
      </c>
      <c r="T280" s="150">
        <v>4.0711805555555553E-4</v>
      </c>
      <c r="U280" s="150">
        <v>4.8957175925925926E-4</v>
      </c>
      <c r="V280" s="150">
        <v>5.7031249999999996E-4</v>
      </c>
      <c r="W280" s="150">
        <v>6.5103009259259259E-4</v>
      </c>
      <c r="X280" s="150">
        <v>7.3209490740740733E-4</v>
      </c>
      <c r="Y280" s="150">
        <v>8.152430555555556E-4</v>
      </c>
      <c r="Z280" s="150">
        <v>8.9709490740740732E-4</v>
      </c>
      <c r="AA280" s="150">
        <v>9.7886574074074065E-4</v>
      </c>
      <c r="AB280" s="150">
        <v>1.060162037037037E-3</v>
      </c>
      <c r="AC280" s="150">
        <v>1.1427083333333332E-3</v>
      </c>
      <c r="AD280" s="150">
        <v>1.2237384259259259E-3</v>
      </c>
      <c r="AE280" s="150">
        <v>1.3048842592592593E-3</v>
      </c>
      <c r="AF280" s="150">
        <v>1.3860185185185184E-3</v>
      </c>
      <c r="AG280" s="150">
        <v>1.4673726851851853E-3</v>
      </c>
      <c r="AH280" s="150">
        <v>1.5491203703703702E-3</v>
      </c>
      <c r="AI280" s="150">
        <v>1.6329282407407406E-3</v>
      </c>
      <c r="AJ280" s="150">
        <v>1.7161458333333334E-3</v>
      </c>
      <c r="AK280" s="150">
        <v>1.7967013888888891E-3</v>
      </c>
      <c r="AL280" s="150">
        <v>1.8771875000000002E-3</v>
      </c>
      <c r="AM280" s="150">
        <v>1.9573263888888891E-3</v>
      </c>
      <c r="AN280" s="150">
        <v>2.0378819444444442E-3</v>
      </c>
      <c r="AO280" s="150">
        <v>2.120439814814815E-3</v>
      </c>
      <c r="AP280" s="150">
        <v>2.2034490740740738E-3</v>
      </c>
      <c r="AQ280" s="150">
        <v>2.2857986111111113E-3</v>
      </c>
      <c r="AR280" s="150">
        <v>2.3702314814814814E-3</v>
      </c>
      <c r="AS280" s="150">
        <v>2.4550925925925925E-3</v>
      </c>
      <c r="AT280" s="150">
        <v>2.5412847222222221E-3</v>
      </c>
      <c r="AU280" s="150">
        <v>2.6231828703703708E-3</v>
      </c>
      <c r="AV280" s="150">
        <v>2.7047916666666665E-3</v>
      </c>
      <c r="AW280" s="153">
        <f t="shared" si="125"/>
        <v>61.619040283447589</v>
      </c>
      <c r="AX280" s="150">
        <f t="shared" si="126"/>
        <v>8.9178240740740797E-5</v>
      </c>
      <c r="AY280" s="150">
        <f t="shared" si="126"/>
        <v>8.2997685185185165E-5</v>
      </c>
      <c r="AZ280" s="150">
        <f t="shared" si="127"/>
        <v>8.1458333333333285E-5</v>
      </c>
      <c r="BA280" s="150">
        <f t="shared" si="128"/>
        <v>8.2453703703703725E-5</v>
      </c>
      <c r="BB280" s="150">
        <f t="shared" si="129"/>
        <v>8.0740740740740708E-5</v>
      </c>
      <c r="BC280" s="150">
        <f t="shared" si="130"/>
        <v>8.0717592592592625E-5</v>
      </c>
      <c r="BD280" s="150">
        <f t="shared" si="131"/>
        <v>8.1064814814814736E-5</v>
      </c>
      <c r="BE280" s="150">
        <f t="shared" si="132"/>
        <v>8.3148148148148274E-5</v>
      </c>
      <c r="BF280" s="150">
        <f t="shared" si="133"/>
        <v>8.1851851851851725E-5</v>
      </c>
      <c r="BG280" s="150">
        <f t="shared" si="134"/>
        <v>8.1770833333333326E-5</v>
      </c>
      <c r="BH280" s="150">
        <f t="shared" si="135"/>
        <v>8.1296296296296325E-5</v>
      </c>
      <c r="BI280" s="150">
        <f t="shared" si="136"/>
        <v>8.2546296296296274E-5</v>
      </c>
      <c r="BJ280" s="150">
        <f t="shared" si="137"/>
        <v>8.1030092592592612E-5</v>
      </c>
      <c r="BK280" s="150">
        <f t="shared" si="138"/>
        <v>8.114583333333346E-5</v>
      </c>
      <c r="BL280" s="150">
        <f t="shared" si="139"/>
        <v>8.1134259259259094E-5</v>
      </c>
      <c r="BM280" s="150">
        <f t="shared" si="140"/>
        <v>8.1354166666666857E-5</v>
      </c>
      <c r="BN280" s="150">
        <f t="shared" si="141"/>
        <v>8.1747685185184918E-5</v>
      </c>
      <c r="BO280" s="150">
        <f t="shared" si="142"/>
        <v>8.3807870370370373E-5</v>
      </c>
      <c r="BP280" s="150">
        <f t="shared" si="143"/>
        <v>8.3217592592592848E-5</v>
      </c>
      <c r="BQ280" s="150">
        <f t="shared" si="144"/>
        <v>8.0555555555555719E-5</v>
      </c>
      <c r="BR280" s="150">
        <f t="shared" si="145"/>
        <v>8.0486111111111036E-5</v>
      </c>
      <c r="BS280" s="150">
        <f t="shared" si="146"/>
        <v>8.0138888888888924E-5</v>
      </c>
      <c r="BT280" s="150">
        <f t="shared" si="147"/>
        <v>8.0555555555555068E-5</v>
      </c>
      <c r="BU280" s="150">
        <f t="shared" si="148"/>
        <v>8.2557870370370857E-5</v>
      </c>
      <c r="BV280" s="150">
        <f t="shared" si="149"/>
        <v>8.30092592592588E-5</v>
      </c>
      <c r="BW280" s="150">
        <f t="shared" si="150"/>
        <v>8.234953703703746E-5</v>
      </c>
      <c r="BX280" s="150">
        <f t="shared" si="151"/>
        <v>8.4432870370370131E-5</v>
      </c>
      <c r="BY280" s="150">
        <f t="shared" si="152"/>
        <v>8.4861111111111075E-5</v>
      </c>
      <c r="BZ280" s="150">
        <f t="shared" si="153"/>
        <v>8.6192129629629639E-5</v>
      </c>
      <c r="CA280" s="150">
        <f t="shared" si="154"/>
        <v>8.189814814814865E-5</v>
      </c>
      <c r="CB280" s="150">
        <f t="shared" si="155"/>
        <v>8.160879629629577E-5</v>
      </c>
    </row>
    <row r="281" spans="1:80">
      <c r="A281" s="50" t="s">
        <v>65</v>
      </c>
      <c r="B281" s="50">
        <v>2019</v>
      </c>
      <c r="C281" s="82">
        <v>43776</v>
      </c>
      <c r="D281" s="50" t="s">
        <v>66</v>
      </c>
      <c r="E281" s="40" t="s">
        <v>21</v>
      </c>
      <c r="F281" s="50" t="s">
        <v>21</v>
      </c>
      <c r="G281" t="s">
        <v>1699</v>
      </c>
      <c r="H281" t="s">
        <v>503</v>
      </c>
      <c r="I281" t="s">
        <v>629</v>
      </c>
      <c r="J281" t="s">
        <v>774</v>
      </c>
      <c r="O281" s="40">
        <v>4</v>
      </c>
      <c r="P281" t="s">
        <v>1704</v>
      </c>
      <c r="Q281" s="150">
        <v>1.5484953703703703E-4</v>
      </c>
      <c r="R281" s="150">
        <v>2.4278935185185186E-4</v>
      </c>
      <c r="S281" s="150">
        <v>3.2785879629629631E-4</v>
      </c>
      <c r="T281" s="150">
        <v>4.0820601851851852E-4</v>
      </c>
      <c r="U281" s="150">
        <v>4.89212962962963E-4</v>
      </c>
      <c r="V281" s="150">
        <v>5.704513888888889E-4</v>
      </c>
      <c r="W281" s="150">
        <v>6.5203703703703702E-4</v>
      </c>
      <c r="X281" s="150">
        <v>7.3423611111111096E-4</v>
      </c>
      <c r="Y281" s="150">
        <v>8.1651620370370374E-4</v>
      </c>
      <c r="Z281" s="150">
        <v>8.9831018518518526E-4</v>
      </c>
      <c r="AA281" s="150">
        <v>9.8035879629629623E-4</v>
      </c>
      <c r="AB281" s="150">
        <v>1.0624537037037037E-3</v>
      </c>
      <c r="AC281" s="150">
        <v>1.1451273148148147E-3</v>
      </c>
      <c r="AD281" s="150">
        <v>1.2297569444444443E-3</v>
      </c>
      <c r="AE281" s="150">
        <v>1.3119907407407405E-3</v>
      </c>
      <c r="AF281" s="150">
        <v>1.395659722222222E-3</v>
      </c>
      <c r="AG281" s="150">
        <v>1.4758912037037039E-3</v>
      </c>
      <c r="AH281" s="150">
        <v>1.5568055555555554E-3</v>
      </c>
      <c r="AI281" s="150">
        <v>1.6375925925925926E-3</v>
      </c>
      <c r="AJ281" s="150">
        <v>1.7203587962962964E-3</v>
      </c>
      <c r="AK281" s="150">
        <v>1.8010763888888887E-3</v>
      </c>
      <c r="AL281" s="150">
        <v>1.8817361111111109E-3</v>
      </c>
      <c r="AM281" s="150">
        <v>1.9621412037037038E-3</v>
      </c>
      <c r="AN281" s="150">
        <v>2.0425E-3</v>
      </c>
      <c r="AO281" s="150">
        <v>2.1242245370370369E-3</v>
      </c>
      <c r="AP281" s="150">
        <v>2.206296296296296E-3</v>
      </c>
      <c r="AQ281" s="150">
        <v>2.2900694444444444E-3</v>
      </c>
      <c r="AR281" s="150">
        <v>2.3714814814814818E-3</v>
      </c>
      <c r="AS281" s="150">
        <v>2.4545949074074075E-3</v>
      </c>
      <c r="AT281" s="150">
        <v>2.5372569444444444E-3</v>
      </c>
      <c r="AU281" s="150">
        <v>2.6208217592592589E-3</v>
      </c>
      <c r="AV281" s="150">
        <v>2.705034722222222E-3</v>
      </c>
      <c r="AW281" s="153">
        <f t="shared" si="125"/>
        <v>61.613503626211418</v>
      </c>
      <c r="AX281" s="150">
        <f t="shared" si="126"/>
        <v>8.7939814814814836E-5</v>
      </c>
      <c r="AY281" s="150">
        <f t="shared" si="126"/>
        <v>8.5069444444444445E-5</v>
      </c>
      <c r="AZ281" s="150">
        <f t="shared" si="127"/>
        <v>8.0347222222222213E-5</v>
      </c>
      <c r="BA281" s="150">
        <f t="shared" si="128"/>
        <v>8.1006944444444475E-5</v>
      </c>
      <c r="BB281" s="150">
        <f t="shared" si="129"/>
        <v>8.1238425925925901E-5</v>
      </c>
      <c r="BC281" s="150">
        <f t="shared" si="130"/>
        <v>8.1585648148148121E-5</v>
      </c>
      <c r="BD281" s="150">
        <f t="shared" si="131"/>
        <v>8.2199074074073945E-5</v>
      </c>
      <c r="BE281" s="150">
        <f t="shared" si="132"/>
        <v>8.2280092592592778E-5</v>
      </c>
      <c r="BF281" s="150">
        <f t="shared" si="133"/>
        <v>8.1793981481481518E-5</v>
      </c>
      <c r="BG281" s="150">
        <f t="shared" si="134"/>
        <v>8.2048611111110972E-5</v>
      </c>
      <c r="BH281" s="150">
        <f t="shared" si="135"/>
        <v>8.2094907407407464E-5</v>
      </c>
      <c r="BI281" s="150">
        <f t="shared" si="136"/>
        <v>8.2673611111111055E-5</v>
      </c>
      <c r="BJ281" s="150">
        <f t="shared" si="137"/>
        <v>8.4629629629629595E-5</v>
      </c>
      <c r="BK281" s="150">
        <f t="shared" si="138"/>
        <v>8.2233796296296178E-5</v>
      </c>
      <c r="BL281" s="150">
        <f t="shared" si="139"/>
        <v>8.3668981481481441E-5</v>
      </c>
      <c r="BM281" s="150">
        <f t="shared" si="140"/>
        <v>8.0231481481481907E-5</v>
      </c>
      <c r="BN281" s="150">
        <f t="shared" si="141"/>
        <v>8.0914351851851547E-5</v>
      </c>
      <c r="BO281" s="150">
        <f t="shared" si="142"/>
        <v>8.0787037037037199E-5</v>
      </c>
      <c r="BP281" s="150">
        <f t="shared" si="143"/>
        <v>8.2766203703703821E-5</v>
      </c>
      <c r="BQ281" s="150">
        <f t="shared" si="144"/>
        <v>8.0717592592592299E-5</v>
      </c>
      <c r="BR281" s="150">
        <f t="shared" si="145"/>
        <v>8.06597222222222E-5</v>
      </c>
      <c r="BS281" s="150">
        <f t="shared" si="146"/>
        <v>8.0405092592592854E-5</v>
      </c>
      <c r="BT281" s="150">
        <f t="shared" si="147"/>
        <v>8.0358796296296255E-5</v>
      </c>
      <c r="BU281" s="150">
        <f t="shared" si="148"/>
        <v>8.1724537037036835E-5</v>
      </c>
      <c r="BV281" s="150">
        <f t="shared" si="149"/>
        <v>8.2071759259259164E-5</v>
      </c>
      <c r="BW281" s="150">
        <f t="shared" si="150"/>
        <v>8.3773148148148357E-5</v>
      </c>
      <c r="BX281" s="150">
        <f t="shared" si="151"/>
        <v>8.141203703703739E-5</v>
      </c>
      <c r="BY281" s="150">
        <f t="shared" si="152"/>
        <v>8.3113425925925716E-5</v>
      </c>
      <c r="BZ281" s="150">
        <f t="shared" si="153"/>
        <v>8.2662037037036906E-5</v>
      </c>
      <c r="CA281" s="150">
        <f t="shared" si="154"/>
        <v>8.3564814814814526E-5</v>
      </c>
      <c r="CB281" s="150">
        <f t="shared" si="155"/>
        <v>8.4212962962963017E-5</v>
      </c>
    </row>
    <row r="282" spans="1:80">
      <c r="A282" s="50" t="s">
        <v>65</v>
      </c>
      <c r="B282" s="50">
        <v>2019</v>
      </c>
      <c r="C282" s="82">
        <v>43776</v>
      </c>
      <c r="D282" s="50" t="s">
        <v>66</v>
      </c>
      <c r="E282" s="40" t="s">
        <v>21</v>
      </c>
      <c r="F282" s="50" t="s">
        <v>21</v>
      </c>
      <c r="G282" t="s">
        <v>586</v>
      </c>
      <c r="H282" t="s">
        <v>1672</v>
      </c>
      <c r="I282" t="s">
        <v>780</v>
      </c>
      <c r="J282" t="s">
        <v>587</v>
      </c>
      <c r="O282" s="40">
        <v>5</v>
      </c>
      <c r="P282" t="s">
        <v>113</v>
      </c>
      <c r="Q282" s="150">
        <v>1.537037037037037E-4</v>
      </c>
      <c r="R282" s="150">
        <v>2.411689814814815E-4</v>
      </c>
      <c r="S282" s="150">
        <v>3.2358796296296297E-4</v>
      </c>
      <c r="T282" s="150">
        <v>4.0394675925925933E-4</v>
      </c>
      <c r="U282" s="150">
        <v>4.8604166666666669E-4</v>
      </c>
      <c r="V282" s="150">
        <v>5.6743055555555561E-4</v>
      </c>
      <c r="W282" s="150">
        <v>6.4895833333333331E-4</v>
      </c>
      <c r="X282" s="150">
        <v>7.3010416666666666E-4</v>
      </c>
      <c r="Y282" s="150">
        <v>8.1314814814814824E-4</v>
      </c>
      <c r="Z282" s="150">
        <v>8.9440972222222222E-4</v>
      </c>
      <c r="AA282" s="150">
        <v>9.7584490740740737E-4</v>
      </c>
      <c r="AB282" s="150">
        <v>1.0565972222222222E-3</v>
      </c>
      <c r="AC282" s="150">
        <v>1.1386574074074075E-3</v>
      </c>
      <c r="AD282" s="150">
        <v>1.2199305555555555E-3</v>
      </c>
      <c r="AE282" s="150">
        <v>1.3008796296296295E-3</v>
      </c>
      <c r="AF282" s="150">
        <v>1.3819444444444443E-3</v>
      </c>
      <c r="AG282" s="150">
        <v>1.4629050925925927E-3</v>
      </c>
      <c r="AH282" s="150">
        <v>1.5444328703703705E-3</v>
      </c>
      <c r="AI282" s="150">
        <v>1.6252430555555553E-3</v>
      </c>
      <c r="AJ282" s="150">
        <v>1.7059722222222222E-3</v>
      </c>
      <c r="AK282" s="150">
        <v>1.7873726851851852E-3</v>
      </c>
      <c r="AL282" s="150">
        <v>1.8707060185185187E-3</v>
      </c>
      <c r="AM282" s="150">
        <v>1.9524652777777778E-3</v>
      </c>
      <c r="AN282" s="150">
        <v>2.0338194444444444E-3</v>
      </c>
      <c r="AO282" s="150">
        <v>2.1175578703703703E-3</v>
      </c>
      <c r="AP282" s="150">
        <v>2.198414351851852E-3</v>
      </c>
      <c r="AQ282" s="150">
        <v>2.2796759259259259E-3</v>
      </c>
      <c r="AR282" s="150">
        <v>2.3607523148148151E-3</v>
      </c>
      <c r="AS282" s="150">
        <v>2.4443055555555555E-3</v>
      </c>
      <c r="AT282" s="150">
        <v>2.5337962962962966E-3</v>
      </c>
      <c r="AU282" s="150">
        <v>2.6227430555555552E-3</v>
      </c>
      <c r="AV282" s="150">
        <v>2.7140624999999999E-3</v>
      </c>
      <c r="AW282" s="153">
        <f t="shared" si="125"/>
        <v>61.408558817885243</v>
      </c>
      <c r="AX282" s="150">
        <f t="shared" si="126"/>
        <v>8.7465277777777807E-5</v>
      </c>
      <c r="AY282" s="150">
        <f t="shared" si="126"/>
        <v>8.2418981481481465E-5</v>
      </c>
      <c r="AZ282" s="150">
        <f t="shared" si="127"/>
        <v>8.0358796296296363E-5</v>
      </c>
      <c r="BA282" s="150">
        <f t="shared" si="128"/>
        <v>8.2094907407407355E-5</v>
      </c>
      <c r="BB282" s="150">
        <f t="shared" si="129"/>
        <v>8.1388888888888928E-5</v>
      </c>
      <c r="BC282" s="150">
        <f t="shared" si="130"/>
        <v>8.1527777777777696E-5</v>
      </c>
      <c r="BD282" s="150">
        <f t="shared" si="131"/>
        <v>8.1145833333333352E-5</v>
      </c>
      <c r="BE282" s="150">
        <f t="shared" si="132"/>
        <v>8.3043981481481575E-5</v>
      </c>
      <c r="BF282" s="150">
        <f t="shared" si="133"/>
        <v>8.1261574074073984E-5</v>
      </c>
      <c r="BG282" s="150">
        <f t="shared" si="134"/>
        <v>8.1435185185185148E-5</v>
      </c>
      <c r="BH282" s="150">
        <f t="shared" si="135"/>
        <v>8.0752314814814857E-5</v>
      </c>
      <c r="BI282" s="150">
        <f t="shared" si="136"/>
        <v>8.2060185185185231E-5</v>
      </c>
      <c r="BJ282" s="150">
        <f t="shared" si="137"/>
        <v>8.1273148148148025E-5</v>
      </c>
      <c r="BK282" s="150">
        <f t="shared" si="138"/>
        <v>8.0949074074073996E-5</v>
      </c>
      <c r="BL282" s="150">
        <f t="shared" si="139"/>
        <v>8.1064814814814845E-5</v>
      </c>
      <c r="BM282" s="150">
        <f t="shared" si="140"/>
        <v>8.0960648148148363E-5</v>
      </c>
      <c r="BN282" s="150">
        <f t="shared" si="141"/>
        <v>8.1527777777777805E-5</v>
      </c>
      <c r="BO282" s="150">
        <f t="shared" si="142"/>
        <v>8.0810185185184848E-5</v>
      </c>
      <c r="BP282" s="150">
        <f t="shared" si="143"/>
        <v>8.0729166666666883E-5</v>
      </c>
      <c r="BQ282" s="150">
        <f t="shared" si="144"/>
        <v>8.1400462962963023E-5</v>
      </c>
      <c r="BR282" s="150">
        <f t="shared" si="145"/>
        <v>8.333333333333348E-5</v>
      </c>
      <c r="BS282" s="150">
        <f t="shared" si="146"/>
        <v>8.1759259259259068E-5</v>
      </c>
      <c r="BT282" s="150">
        <f t="shared" si="147"/>
        <v>8.1354166666666641E-5</v>
      </c>
      <c r="BU282" s="150">
        <f t="shared" si="148"/>
        <v>8.3738425925925907E-5</v>
      </c>
      <c r="BV282" s="150">
        <f t="shared" si="149"/>
        <v>8.0856481481481664E-5</v>
      </c>
      <c r="BW282" s="150">
        <f t="shared" si="150"/>
        <v>8.1261574074073875E-5</v>
      </c>
      <c r="BX282" s="150">
        <f t="shared" si="151"/>
        <v>8.1076388888889211E-5</v>
      </c>
      <c r="BY282" s="150">
        <f t="shared" si="152"/>
        <v>8.3553240740740376E-5</v>
      </c>
      <c r="BZ282" s="150">
        <f t="shared" si="153"/>
        <v>8.949074074074111E-5</v>
      </c>
      <c r="CA282" s="150">
        <f t="shared" si="154"/>
        <v>8.8946759259258667E-5</v>
      </c>
      <c r="CB282" s="150">
        <f t="shared" si="155"/>
        <v>9.1319444444444651E-5</v>
      </c>
    </row>
    <row r="283" spans="1:80">
      <c r="A283" s="50" t="s">
        <v>65</v>
      </c>
      <c r="B283" s="50">
        <v>2019</v>
      </c>
      <c r="C283" s="82">
        <v>43776</v>
      </c>
      <c r="D283" s="50" t="s">
        <v>66</v>
      </c>
      <c r="E283" s="40" t="s">
        <v>21</v>
      </c>
      <c r="F283" s="50" t="s">
        <v>21</v>
      </c>
      <c r="G283" t="s">
        <v>1643</v>
      </c>
      <c r="H283" t="s">
        <v>1636</v>
      </c>
      <c r="I283" t="s">
        <v>852</v>
      </c>
      <c r="J283" t="s">
        <v>1658</v>
      </c>
      <c r="O283" s="40">
        <v>6</v>
      </c>
      <c r="P283" t="s">
        <v>85</v>
      </c>
      <c r="Q283" s="150">
        <v>1.5394675925925927E-4</v>
      </c>
      <c r="R283" s="150">
        <v>2.4571759259259257E-4</v>
      </c>
      <c r="S283" s="150">
        <v>3.3060185185185189E-4</v>
      </c>
      <c r="T283" s="150">
        <v>4.1487268518518517E-4</v>
      </c>
      <c r="U283" s="150">
        <v>4.9543981481481477E-4</v>
      </c>
      <c r="V283" s="150">
        <v>5.7655092592592599E-4</v>
      </c>
      <c r="W283" s="150">
        <v>6.57662037037037E-4</v>
      </c>
      <c r="X283" s="150">
        <v>7.3928240740740736E-4</v>
      </c>
      <c r="Y283" s="150">
        <v>8.2292824074074072E-4</v>
      </c>
      <c r="Z283" s="150">
        <v>9.0479166666666659E-4</v>
      </c>
      <c r="AA283" s="150">
        <v>9.8650462962962971E-4</v>
      </c>
      <c r="AB283" s="150">
        <v>1.0689351851851851E-3</v>
      </c>
      <c r="AC283" s="150">
        <v>1.1509722222222223E-3</v>
      </c>
      <c r="AD283" s="150">
        <v>1.2341898148148147E-3</v>
      </c>
      <c r="AE283" s="150">
        <v>1.3161226851851851E-3</v>
      </c>
      <c r="AF283" s="150">
        <v>1.3991898148148147E-3</v>
      </c>
      <c r="AG283" s="150">
        <v>1.4808796296296297E-3</v>
      </c>
      <c r="AH283" s="150">
        <v>1.5633333333333332E-3</v>
      </c>
      <c r="AI283" s="150">
        <v>1.6458333333333333E-3</v>
      </c>
      <c r="AJ283" s="150">
        <v>1.729710648148148E-3</v>
      </c>
      <c r="AK283" s="150">
        <v>1.8116435185185186E-3</v>
      </c>
      <c r="AL283" s="150">
        <v>1.8929513888888887E-3</v>
      </c>
      <c r="AM283" s="150">
        <v>1.9746643518518516E-3</v>
      </c>
      <c r="AN283" s="150">
        <v>2.0592708333333335E-3</v>
      </c>
      <c r="AO283" s="150">
        <v>2.1461342592592595E-3</v>
      </c>
      <c r="AP283" s="150">
        <v>2.2294212962962966E-3</v>
      </c>
      <c r="AQ283" s="150">
        <v>2.3134953703703707E-3</v>
      </c>
      <c r="AR283" s="150">
        <v>2.3960185185185187E-3</v>
      </c>
      <c r="AS283" s="150">
        <v>2.4787731481481484E-3</v>
      </c>
      <c r="AT283" s="150">
        <v>2.5629166666666665E-3</v>
      </c>
      <c r="AU283" s="150">
        <v>2.6463425925925925E-3</v>
      </c>
      <c r="AV283" s="150">
        <v>2.7305092592592593E-3</v>
      </c>
      <c r="AW283" s="153">
        <f t="shared" si="125"/>
        <v>61.03867478254972</v>
      </c>
      <c r="AX283" s="150">
        <f t="shared" si="126"/>
        <v>9.1770833333333298E-5</v>
      </c>
      <c r="AY283" s="150">
        <f t="shared" si="126"/>
        <v>8.488425925925932E-5</v>
      </c>
      <c r="AZ283" s="150">
        <f t="shared" si="127"/>
        <v>8.4270833333333279E-5</v>
      </c>
      <c r="BA283" s="150">
        <f t="shared" si="128"/>
        <v>8.0567129629629598E-5</v>
      </c>
      <c r="BB283" s="150">
        <f t="shared" si="129"/>
        <v>8.1111111111111227E-5</v>
      </c>
      <c r="BC283" s="150">
        <f t="shared" si="130"/>
        <v>8.1111111111111011E-5</v>
      </c>
      <c r="BD283" s="150">
        <f t="shared" si="131"/>
        <v>8.1620370370370354E-5</v>
      </c>
      <c r="BE283" s="150">
        <f t="shared" si="132"/>
        <v>8.3645833333333358E-5</v>
      </c>
      <c r="BF283" s="150">
        <f t="shared" si="133"/>
        <v>8.1863425925925875E-5</v>
      </c>
      <c r="BG283" s="150">
        <f t="shared" si="134"/>
        <v>8.1712962962963119E-5</v>
      </c>
      <c r="BH283" s="150">
        <f t="shared" si="135"/>
        <v>8.2430555555555425E-5</v>
      </c>
      <c r="BI283" s="150">
        <f t="shared" si="136"/>
        <v>8.2037037037037148E-5</v>
      </c>
      <c r="BJ283" s="150">
        <f t="shared" si="137"/>
        <v>8.3217592592592414E-5</v>
      </c>
      <c r="BK283" s="150">
        <f t="shared" si="138"/>
        <v>8.1932870370370449E-5</v>
      </c>
      <c r="BL283" s="150">
        <f t="shared" si="139"/>
        <v>8.306712962962955E-5</v>
      </c>
      <c r="BM283" s="150">
        <f t="shared" si="140"/>
        <v>8.1689814814815036E-5</v>
      </c>
      <c r="BN283" s="150">
        <f t="shared" si="141"/>
        <v>8.2453703703703508E-5</v>
      </c>
      <c r="BO283" s="150">
        <f t="shared" si="142"/>
        <v>8.2500000000000108E-5</v>
      </c>
      <c r="BP283" s="150">
        <f t="shared" si="143"/>
        <v>8.3877314814814622E-5</v>
      </c>
      <c r="BQ283" s="150">
        <f t="shared" si="144"/>
        <v>8.1932870370370666E-5</v>
      </c>
      <c r="BR283" s="150">
        <f t="shared" si="145"/>
        <v>8.1307870370370041E-5</v>
      </c>
      <c r="BS283" s="150">
        <f t="shared" si="146"/>
        <v>8.1712962962962902E-5</v>
      </c>
      <c r="BT283" s="150">
        <f t="shared" si="147"/>
        <v>8.4606481481481945E-5</v>
      </c>
      <c r="BU283" s="150">
        <f t="shared" si="148"/>
        <v>8.6863425925925997E-5</v>
      </c>
      <c r="BV283" s="150">
        <f t="shared" si="149"/>
        <v>8.3287037037037097E-5</v>
      </c>
      <c r="BW283" s="150">
        <f t="shared" si="150"/>
        <v>8.4074074074074086E-5</v>
      </c>
      <c r="BX283" s="150">
        <f t="shared" si="151"/>
        <v>8.2523148148147974E-5</v>
      </c>
      <c r="BY283" s="150">
        <f t="shared" si="152"/>
        <v>8.2754629629629671E-5</v>
      </c>
      <c r="BZ283" s="150">
        <f t="shared" si="153"/>
        <v>8.4143518518518118E-5</v>
      </c>
      <c r="CA283" s="150">
        <f t="shared" si="154"/>
        <v>8.3425925925926028E-5</v>
      </c>
      <c r="CB283" s="150">
        <f t="shared" si="155"/>
        <v>8.4166666666666851E-5</v>
      </c>
    </row>
    <row r="284" spans="1:80">
      <c r="A284" s="50" t="s">
        <v>65</v>
      </c>
      <c r="B284" s="50">
        <v>2019</v>
      </c>
      <c r="C284" s="82">
        <v>43776</v>
      </c>
      <c r="D284" s="50" t="s">
        <v>66</v>
      </c>
      <c r="E284" s="40" t="s">
        <v>21</v>
      </c>
      <c r="F284" s="50" t="s">
        <v>21</v>
      </c>
      <c r="G284" t="s">
        <v>489</v>
      </c>
      <c r="H284" t="s">
        <v>1670</v>
      </c>
      <c r="I284" t="s">
        <v>506</v>
      </c>
      <c r="J284" t="s">
        <v>1738</v>
      </c>
      <c r="O284" s="40">
        <v>7</v>
      </c>
      <c r="P284" t="s">
        <v>102</v>
      </c>
      <c r="Q284" s="150">
        <v>1.5468750000000001E-4</v>
      </c>
      <c r="R284" s="150">
        <v>2.4377314814814815E-4</v>
      </c>
      <c r="S284" s="150">
        <v>3.2759259259259259E-4</v>
      </c>
      <c r="T284" s="150">
        <v>4.0906250000000008E-4</v>
      </c>
      <c r="U284" s="150">
        <v>4.9245370370370372E-4</v>
      </c>
      <c r="V284" s="150">
        <v>5.7459490740740745E-4</v>
      </c>
      <c r="W284" s="150">
        <v>6.5687499999999991E-4</v>
      </c>
      <c r="X284" s="150">
        <v>7.396875E-4</v>
      </c>
      <c r="Y284" s="150">
        <v>8.2187500000000001E-4</v>
      </c>
      <c r="Z284" s="150">
        <v>9.045833333333333E-4</v>
      </c>
      <c r="AA284" s="150">
        <v>9.8752314814814818E-4</v>
      </c>
      <c r="AB284" s="150">
        <v>1.0720138888888888E-3</v>
      </c>
      <c r="AC284" s="150">
        <v>1.1550115740740741E-3</v>
      </c>
      <c r="AD284" s="150">
        <v>1.2376851851851852E-3</v>
      </c>
      <c r="AE284" s="150">
        <v>1.3206018518518521E-3</v>
      </c>
      <c r="AF284" s="150">
        <v>1.404513888888889E-3</v>
      </c>
      <c r="AG284" s="150">
        <v>1.487939814814815E-3</v>
      </c>
      <c r="AH284" s="150">
        <v>1.5730902777777776E-3</v>
      </c>
      <c r="AI284" s="150">
        <v>1.6578819444444445E-3</v>
      </c>
      <c r="AJ284" s="150">
        <v>1.7436111111111114E-3</v>
      </c>
      <c r="AK284" s="150">
        <v>1.8303125000000001E-3</v>
      </c>
      <c r="AL284" s="150">
        <v>1.9153472222222219E-3</v>
      </c>
      <c r="AM284" s="150">
        <v>2.0004513888888889E-3</v>
      </c>
      <c r="AN284" s="150">
        <v>2.0855555555555553E-3</v>
      </c>
      <c r="AO284" s="150">
        <v>2.1705787037037036E-3</v>
      </c>
      <c r="AP284" s="150">
        <v>2.2555092592592592E-3</v>
      </c>
      <c r="AQ284" s="150">
        <v>2.3414583333333334E-3</v>
      </c>
      <c r="AR284" s="150">
        <v>2.424884259259259E-3</v>
      </c>
      <c r="AS284" s="150">
        <v>2.5074421296296299E-3</v>
      </c>
      <c r="AT284" s="150">
        <v>2.5892939814814815E-3</v>
      </c>
      <c r="AU284" s="150">
        <v>2.6708217592592595E-3</v>
      </c>
      <c r="AV284" s="150">
        <v>2.7526851851851848E-3</v>
      </c>
      <c r="AW284" s="153">
        <f t="shared" si="125"/>
        <v>60.546940697635314</v>
      </c>
      <c r="AX284" s="150">
        <f t="shared" si="126"/>
        <v>8.908564814814814E-5</v>
      </c>
      <c r="AY284" s="150">
        <f t="shared" si="126"/>
        <v>8.3819444444444441E-5</v>
      </c>
      <c r="AZ284" s="150">
        <f t="shared" si="127"/>
        <v>8.1469907407407489E-5</v>
      </c>
      <c r="BA284" s="150">
        <f t="shared" si="128"/>
        <v>8.3391203703703633E-5</v>
      </c>
      <c r="BB284" s="150">
        <f t="shared" si="129"/>
        <v>8.2141203703703738E-5</v>
      </c>
      <c r="BC284" s="150">
        <f t="shared" si="130"/>
        <v>8.2280092592592453E-5</v>
      </c>
      <c r="BD284" s="150">
        <f t="shared" si="131"/>
        <v>8.2812500000000095E-5</v>
      </c>
      <c r="BE284" s="150">
        <f t="shared" si="132"/>
        <v>8.2187500000000012E-5</v>
      </c>
      <c r="BF284" s="150">
        <f t="shared" si="133"/>
        <v>8.2708333333333288E-5</v>
      </c>
      <c r="BG284" s="150">
        <f t="shared" si="134"/>
        <v>8.2939814814814877E-5</v>
      </c>
      <c r="BH284" s="150">
        <f t="shared" si="135"/>
        <v>8.4490740740740663E-5</v>
      </c>
      <c r="BI284" s="150">
        <f t="shared" si="136"/>
        <v>8.2997685185185301E-5</v>
      </c>
      <c r="BJ284" s="150">
        <f t="shared" si="137"/>
        <v>8.2673611111111055E-5</v>
      </c>
      <c r="BK284" s="150">
        <f t="shared" si="138"/>
        <v>8.2916666666666902E-5</v>
      </c>
      <c r="BL284" s="150">
        <f t="shared" si="139"/>
        <v>8.3912037037036855E-5</v>
      </c>
      <c r="BM284" s="150">
        <f t="shared" si="140"/>
        <v>8.3425925925926028E-5</v>
      </c>
      <c r="BN284" s="150">
        <f t="shared" si="141"/>
        <v>8.5150462962962654E-5</v>
      </c>
      <c r="BO284" s="150">
        <f t="shared" si="142"/>
        <v>8.4791666666666826E-5</v>
      </c>
      <c r="BP284" s="150">
        <f t="shared" si="143"/>
        <v>8.5729166666666896E-5</v>
      </c>
      <c r="BQ284" s="150">
        <f t="shared" si="144"/>
        <v>8.6701388888888765E-5</v>
      </c>
      <c r="BR284" s="150">
        <f t="shared" si="145"/>
        <v>8.5034722222221805E-5</v>
      </c>
      <c r="BS284" s="150">
        <f t="shared" si="146"/>
        <v>8.5104166666666922E-5</v>
      </c>
      <c r="BT284" s="150">
        <f t="shared" si="147"/>
        <v>8.5104166666666488E-5</v>
      </c>
      <c r="BU284" s="150">
        <f t="shared" si="148"/>
        <v>8.5023148148148306E-5</v>
      </c>
      <c r="BV284" s="150">
        <f t="shared" si="149"/>
        <v>8.493055555555554E-5</v>
      </c>
      <c r="BW284" s="150">
        <f t="shared" si="150"/>
        <v>8.5949074074074226E-5</v>
      </c>
      <c r="BX284" s="150">
        <f t="shared" si="151"/>
        <v>8.3425925925925595E-5</v>
      </c>
      <c r="BY284" s="150">
        <f t="shared" si="152"/>
        <v>8.2557870370370857E-5</v>
      </c>
      <c r="BZ284" s="150">
        <f t="shared" si="153"/>
        <v>8.1851851851851617E-5</v>
      </c>
      <c r="CA284" s="150">
        <f t="shared" si="154"/>
        <v>8.1527777777778022E-5</v>
      </c>
      <c r="CB284" s="150">
        <f t="shared" si="155"/>
        <v>8.1863425925925333E-5</v>
      </c>
    </row>
    <row r="285" spans="1:80">
      <c r="A285" s="50" t="s">
        <v>65</v>
      </c>
      <c r="B285" s="50">
        <v>2019</v>
      </c>
      <c r="C285" s="82">
        <v>43776</v>
      </c>
      <c r="D285" s="50" t="s">
        <v>66</v>
      </c>
      <c r="E285" s="40" t="s">
        <v>21</v>
      </c>
      <c r="F285" s="50" t="s">
        <v>21</v>
      </c>
      <c r="G285" t="s">
        <v>1739</v>
      </c>
      <c r="H285" t="s">
        <v>1663</v>
      </c>
      <c r="I285" t="s">
        <v>1740</v>
      </c>
      <c r="J285" t="s">
        <v>1741</v>
      </c>
      <c r="O285" s="40">
        <v>8</v>
      </c>
      <c r="P285" t="s">
        <v>29</v>
      </c>
      <c r="Q285" s="150">
        <v>1.6094907407407407E-4</v>
      </c>
      <c r="R285" s="150">
        <v>2.514583333333333E-4</v>
      </c>
      <c r="S285" s="150">
        <v>3.3547453703703707E-4</v>
      </c>
      <c r="T285" s="150">
        <v>4.1781249999999994E-4</v>
      </c>
      <c r="U285" s="150">
        <v>5.0211805555555567E-4</v>
      </c>
      <c r="V285" s="150">
        <v>5.8538194444444447E-4</v>
      </c>
      <c r="W285" s="150">
        <v>6.6914351851851857E-4</v>
      </c>
      <c r="X285" s="150">
        <v>7.5437499999999995E-4</v>
      </c>
      <c r="Y285" s="150">
        <v>8.3784722222222236E-4</v>
      </c>
      <c r="Z285" s="150">
        <v>9.2156250000000007E-4</v>
      </c>
      <c r="AA285" s="150">
        <v>1.0073611111111112E-3</v>
      </c>
      <c r="AB285" s="150">
        <v>1.0919328703703703E-3</v>
      </c>
      <c r="AC285" s="150">
        <v>1.1763541666666667E-3</v>
      </c>
      <c r="AD285" s="150">
        <v>1.2606712962962962E-3</v>
      </c>
      <c r="AE285" s="150">
        <v>1.3462615740740742E-3</v>
      </c>
      <c r="AF285" s="150">
        <v>1.4299884259259259E-3</v>
      </c>
      <c r="AG285" s="150">
        <v>1.5137847222222221E-3</v>
      </c>
      <c r="AH285" s="150">
        <v>1.597696759259259E-3</v>
      </c>
      <c r="AI285" s="150">
        <v>1.6838194444444444E-3</v>
      </c>
      <c r="AJ285" s="150">
        <v>1.7676620370370372E-3</v>
      </c>
      <c r="AK285" s="150">
        <v>1.8505092592592592E-3</v>
      </c>
      <c r="AL285" s="150">
        <v>1.9332175925925925E-3</v>
      </c>
      <c r="AM285" s="150">
        <v>2.0172569444444443E-3</v>
      </c>
      <c r="AN285" s="150">
        <v>2.0998032407407406E-3</v>
      </c>
      <c r="AO285" s="150">
        <v>2.1825347222222224E-3</v>
      </c>
      <c r="AP285" s="150">
        <v>2.2658449074074074E-3</v>
      </c>
      <c r="AQ285" s="150">
        <v>2.3495486111111113E-3</v>
      </c>
      <c r="AR285" s="150">
        <v>2.4355555555555558E-3</v>
      </c>
      <c r="AS285" s="150">
        <v>2.5186226851851849E-3</v>
      </c>
      <c r="AT285" s="150">
        <v>2.6014814814814815E-3</v>
      </c>
      <c r="AU285" s="150">
        <v>2.6838657407407406E-3</v>
      </c>
      <c r="AV285" s="150">
        <v>2.7663194444444445E-3</v>
      </c>
      <c r="AW285" s="153">
        <f t="shared" si="125"/>
        <v>60.248525166311026</v>
      </c>
      <c r="AX285" s="150">
        <f t="shared" si="126"/>
        <v>9.0509259259259227E-5</v>
      </c>
      <c r="AY285" s="150">
        <f t="shared" si="126"/>
        <v>8.401620370370377E-5</v>
      </c>
      <c r="AZ285" s="150">
        <f t="shared" si="127"/>
        <v>8.2337962962962877E-5</v>
      </c>
      <c r="BA285" s="150">
        <f t="shared" si="128"/>
        <v>8.4305555555555728E-5</v>
      </c>
      <c r="BB285" s="150">
        <f t="shared" si="129"/>
        <v>8.3263888888888797E-5</v>
      </c>
      <c r="BC285" s="150">
        <f t="shared" si="130"/>
        <v>8.3761574074074099E-5</v>
      </c>
      <c r="BD285" s="150">
        <f t="shared" si="131"/>
        <v>8.5231481481481378E-5</v>
      </c>
      <c r="BE285" s="150">
        <f t="shared" si="132"/>
        <v>8.3472222222222411E-5</v>
      </c>
      <c r="BF285" s="150">
        <f t="shared" si="133"/>
        <v>8.3715277777777716E-5</v>
      </c>
      <c r="BG285" s="150">
        <f t="shared" si="134"/>
        <v>8.5798611111111145E-5</v>
      </c>
      <c r="BH285" s="150">
        <f t="shared" si="135"/>
        <v>8.4571759259259062E-5</v>
      </c>
      <c r="BI285" s="150">
        <f t="shared" si="136"/>
        <v>8.4421296296296414E-5</v>
      </c>
      <c r="BJ285" s="150">
        <f t="shared" si="137"/>
        <v>8.4317129629629499E-5</v>
      </c>
      <c r="BK285" s="150">
        <f t="shared" si="138"/>
        <v>8.5590277777777965E-5</v>
      </c>
      <c r="BL285" s="150">
        <f t="shared" si="139"/>
        <v>8.3726851851851757E-5</v>
      </c>
      <c r="BM285" s="150">
        <f t="shared" si="140"/>
        <v>8.3796296296296223E-5</v>
      </c>
      <c r="BN285" s="150">
        <f t="shared" si="141"/>
        <v>8.3912037037036855E-5</v>
      </c>
      <c r="BO285" s="150">
        <f t="shared" si="142"/>
        <v>8.612268518518539E-5</v>
      </c>
      <c r="BP285" s="150">
        <f t="shared" si="143"/>
        <v>8.3842592592592823E-5</v>
      </c>
      <c r="BQ285" s="150">
        <f t="shared" si="144"/>
        <v>8.2847222222222003E-5</v>
      </c>
      <c r="BR285" s="150">
        <f t="shared" si="145"/>
        <v>8.2708333333333288E-5</v>
      </c>
      <c r="BS285" s="150">
        <f t="shared" si="146"/>
        <v>8.4039351851851853E-5</v>
      </c>
      <c r="BT285" s="150">
        <f t="shared" si="147"/>
        <v>8.2546296296296274E-5</v>
      </c>
      <c r="BU285" s="150">
        <f t="shared" si="148"/>
        <v>8.2731481481481805E-5</v>
      </c>
      <c r="BV285" s="150">
        <f t="shared" si="149"/>
        <v>8.3310185185184963E-5</v>
      </c>
      <c r="BW285" s="150">
        <f t="shared" si="150"/>
        <v>8.3703703703703891E-5</v>
      </c>
      <c r="BX285" s="150">
        <f t="shared" si="151"/>
        <v>8.6006944444444542E-5</v>
      </c>
      <c r="BY285" s="150">
        <f t="shared" si="152"/>
        <v>8.3067129629629116E-5</v>
      </c>
      <c r="BZ285" s="150">
        <f t="shared" si="153"/>
        <v>8.2858796296296586E-5</v>
      </c>
      <c r="CA285" s="150">
        <f t="shared" si="154"/>
        <v>8.2384259259259043E-5</v>
      </c>
      <c r="CB285" s="150">
        <f t="shared" si="155"/>
        <v>8.2453703703703942E-5</v>
      </c>
    </row>
    <row r="286" spans="1:80">
      <c r="A286" s="50" t="s">
        <v>65</v>
      </c>
      <c r="B286" s="50">
        <v>2019</v>
      </c>
      <c r="C286" s="82">
        <v>43776</v>
      </c>
      <c r="D286" s="50" t="s">
        <v>66</v>
      </c>
      <c r="E286" s="40" t="s">
        <v>21</v>
      </c>
      <c r="F286" s="50" t="s">
        <v>21</v>
      </c>
      <c r="G286" t="s">
        <v>842</v>
      </c>
      <c r="H286" t="s">
        <v>843</v>
      </c>
      <c r="I286" t="s">
        <v>1303</v>
      </c>
      <c r="J286" t="s">
        <v>849</v>
      </c>
      <c r="O286" s="40">
        <v>9</v>
      </c>
      <c r="P286" t="s">
        <v>198</v>
      </c>
      <c r="Q286" s="150">
        <v>1.4921296296296294E-4</v>
      </c>
      <c r="R286" s="150">
        <v>2.3743055555555553E-4</v>
      </c>
      <c r="S286" s="150">
        <v>3.1935185185185186E-4</v>
      </c>
      <c r="T286" s="150">
        <v>4.0212962962962961E-4</v>
      </c>
      <c r="U286" s="150">
        <v>4.8414351851851846E-4</v>
      </c>
      <c r="V286" s="150">
        <v>5.6766203703703698E-4</v>
      </c>
      <c r="W286" s="150">
        <v>6.5060185185185197E-4</v>
      </c>
      <c r="X286" s="150">
        <v>7.3395833333333332E-4</v>
      </c>
      <c r="Y286" s="150">
        <v>8.1530092592592592E-4</v>
      </c>
      <c r="Z286" s="150">
        <v>8.9833333333333345E-4</v>
      </c>
      <c r="AA286" s="150">
        <v>9.7967592592592594E-4</v>
      </c>
      <c r="AB286" s="150">
        <v>1.0627777777777777E-3</v>
      </c>
      <c r="AC286" s="150">
        <v>1.1445254629629629E-3</v>
      </c>
      <c r="AD286" s="150">
        <v>1.2278125E-3</v>
      </c>
      <c r="AE286" s="150">
        <v>1.3090625000000001E-3</v>
      </c>
      <c r="AF286" s="150">
        <v>1.3896412037037037E-3</v>
      </c>
      <c r="AG286" s="150">
        <v>1.4720486111111108E-3</v>
      </c>
      <c r="AH286" s="150">
        <v>1.5537962962962964E-3</v>
      </c>
      <c r="AI286" s="150">
        <v>1.6377662037037038E-3</v>
      </c>
      <c r="AJ286" s="150">
        <v>1.719502314814815E-3</v>
      </c>
      <c r="AK286" s="150">
        <v>1.8033449074074074E-3</v>
      </c>
      <c r="AL286" s="150">
        <v>1.8860185185185186E-3</v>
      </c>
      <c r="AM286" s="150">
        <v>1.970613425925926E-3</v>
      </c>
      <c r="AN286" s="150">
        <v>2.0539814814814817E-3</v>
      </c>
      <c r="AO286" s="150">
        <v>2.1377893518518517E-3</v>
      </c>
      <c r="AP286" s="150">
        <v>2.2244328703703705E-3</v>
      </c>
      <c r="AQ286" s="150">
        <v>2.3144560185185182E-3</v>
      </c>
      <c r="AR286" s="150">
        <v>2.4032754629629625E-3</v>
      </c>
      <c r="AS286" s="150">
        <v>2.4942476851851853E-3</v>
      </c>
      <c r="AT286" s="150">
        <v>2.5868055555555557E-3</v>
      </c>
      <c r="AU286" s="150">
        <v>2.6804861111111109E-3</v>
      </c>
      <c r="AV286" s="150">
        <v>2.7747569444444443E-3</v>
      </c>
      <c r="AW286" s="153">
        <f t="shared" si="125"/>
        <v>60.065321036627338</v>
      </c>
      <c r="AX286" s="150">
        <f t="shared" si="126"/>
        <v>8.821759259259259E-5</v>
      </c>
      <c r="AY286" s="150">
        <f t="shared" si="126"/>
        <v>8.1921296296296326E-5</v>
      </c>
      <c r="AZ286" s="150">
        <f t="shared" si="127"/>
        <v>8.2777777777777754E-5</v>
      </c>
      <c r="BA286" s="150">
        <f t="shared" si="128"/>
        <v>8.2013888888888848E-5</v>
      </c>
      <c r="BB286" s="150">
        <f t="shared" si="129"/>
        <v>8.3518518518518523E-5</v>
      </c>
      <c r="BC286" s="150">
        <f t="shared" si="130"/>
        <v>8.2939814814814985E-5</v>
      </c>
      <c r="BD286" s="150">
        <f t="shared" si="131"/>
        <v>8.3356481481481346E-5</v>
      </c>
      <c r="BE286" s="150">
        <f t="shared" si="132"/>
        <v>8.1342592592592599E-5</v>
      </c>
      <c r="BF286" s="150">
        <f t="shared" si="133"/>
        <v>8.3032407407407534E-5</v>
      </c>
      <c r="BG286" s="150">
        <f t="shared" si="134"/>
        <v>8.1342592592592491E-5</v>
      </c>
      <c r="BH286" s="150">
        <f t="shared" si="135"/>
        <v>8.3101851851851783E-5</v>
      </c>
      <c r="BI286" s="150">
        <f t="shared" si="136"/>
        <v>8.1747685185185135E-5</v>
      </c>
      <c r="BJ286" s="150">
        <f t="shared" si="137"/>
        <v>8.3287037037037097E-5</v>
      </c>
      <c r="BK286" s="150">
        <f t="shared" si="138"/>
        <v>8.1250000000000159E-5</v>
      </c>
      <c r="BL286" s="150">
        <f t="shared" si="139"/>
        <v>8.0578703703703585E-5</v>
      </c>
      <c r="BM286" s="150">
        <f t="shared" si="140"/>
        <v>8.2407407407407126E-5</v>
      </c>
      <c r="BN286" s="150">
        <f t="shared" si="141"/>
        <v>8.1747685185185569E-5</v>
      </c>
      <c r="BO286" s="150">
        <f t="shared" si="142"/>
        <v>8.3969907407407387E-5</v>
      </c>
      <c r="BP286" s="150">
        <f t="shared" si="143"/>
        <v>8.1736111111111202E-5</v>
      </c>
      <c r="BQ286" s="150">
        <f t="shared" si="144"/>
        <v>8.3842592592592389E-5</v>
      </c>
      <c r="BR286" s="150">
        <f t="shared" si="145"/>
        <v>8.2673611111111272E-5</v>
      </c>
      <c r="BS286" s="150">
        <f t="shared" si="146"/>
        <v>8.4594907407407362E-5</v>
      </c>
      <c r="BT286" s="150">
        <f t="shared" si="147"/>
        <v>8.3368055555555712E-5</v>
      </c>
      <c r="BU286" s="150">
        <f t="shared" si="148"/>
        <v>8.3807870370369939E-5</v>
      </c>
      <c r="BV286" s="150">
        <f t="shared" si="149"/>
        <v>8.6643518518518883E-5</v>
      </c>
      <c r="BW286" s="150">
        <f t="shared" si="150"/>
        <v>9.0023148148147668E-5</v>
      </c>
      <c r="BX286" s="150">
        <f t="shared" si="151"/>
        <v>8.8819444444444319E-5</v>
      </c>
      <c r="BY286" s="150">
        <f t="shared" si="152"/>
        <v>9.0972222222222756E-5</v>
      </c>
      <c r="BZ286" s="150">
        <f t="shared" si="153"/>
        <v>9.255787037037045E-5</v>
      </c>
      <c r="CA286" s="150">
        <f t="shared" si="154"/>
        <v>9.3680555555555184E-5</v>
      </c>
      <c r="CB286" s="150">
        <f t="shared" si="155"/>
        <v>9.4270833333333359E-5</v>
      </c>
    </row>
    <row r="287" spans="1:80">
      <c r="A287" s="50" t="s">
        <v>65</v>
      </c>
      <c r="B287" s="50">
        <v>2019</v>
      </c>
      <c r="C287" s="82">
        <v>43776</v>
      </c>
      <c r="D287" s="50" t="s">
        <v>66</v>
      </c>
      <c r="E287" s="40" t="s">
        <v>21</v>
      </c>
      <c r="F287" s="50" t="s">
        <v>21</v>
      </c>
      <c r="G287" t="s">
        <v>487</v>
      </c>
      <c r="H287" t="s">
        <v>712</v>
      </c>
      <c r="I287" t="s">
        <v>1742</v>
      </c>
      <c r="J287" t="s">
        <v>861</v>
      </c>
      <c r="O287" s="40">
        <v>10</v>
      </c>
      <c r="P287" t="s">
        <v>164</v>
      </c>
      <c r="Q287" s="150">
        <v>1.5965277777777779E-4</v>
      </c>
      <c r="R287" s="150">
        <v>2.5113425925925927E-4</v>
      </c>
      <c r="S287" s="150">
        <v>3.3802083333333335E-4</v>
      </c>
      <c r="T287" s="150">
        <v>4.2350694444444445E-4</v>
      </c>
      <c r="U287" s="150">
        <v>5.0747685185185173E-4</v>
      </c>
      <c r="V287" s="150">
        <v>5.9179398148148145E-4</v>
      </c>
      <c r="W287" s="150">
        <v>6.7570601851851852E-4</v>
      </c>
      <c r="X287" s="150">
        <v>7.5966435185185175E-4</v>
      </c>
      <c r="Y287" s="150">
        <v>8.427546296296296E-4</v>
      </c>
      <c r="Z287" s="150">
        <v>9.2604166666666659E-4</v>
      </c>
      <c r="AA287" s="150">
        <v>1.0098726851851853E-3</v>
      </c>
      <c r="AB287" s="150">
        <v>1.0947453703703703E-3</v>
      </c>
      <c r="AC287" s="150">
        <v>1.1778587962962964E-3</v>
      </c>
      <c r="AD287" s="150">
        <v>1.2608680555555557E-3</v>
      </c>
      <c r="AE287" s="150">
        <v>1.3462731481481479E-3</v>
      </c>
      <c r="AF287" s="150">
        <v>1.4305092592592592E-3</v>
      </c>
      <c r="AG287" s="150">
        <v>1.515462962962963E-3</v>
      </c>
      <c r="AH287" s="150">
        <v>1.6003587962962966E-3</v>
      </c>
      <c r="AI287" s="150">
        <v>1.684814814814815E-3</v>
      </c>
      <c r="AJ287" s="150">
        <v>1.770011574074074E-3</v>
      </c>
      <c r="AK287" s="150">
        <v>1.8550694444444446E-3</v>
      </c>
      <c r="AL287" s="150">
        <v>1.9388888888888886E-3</v>
      </c>
      <c r="AM287" s="150">
        <v>2.0224884259259263E-3</v>
      </c>
      <c r="AN287" s="150">
        <v>2.1062037037037034E-3</v>
      </c>
      <c r="AO287" s="150">
        <v>2.192002314814815E-3</v>
      </c>
      <c r="AP287" s="150">
        <v>2.2769675925925926E-3</v>
      </c>
      <c r="AQ287" s="150">
        <v>2.3626504629629631E-3</v>
      </c>
      <c r="AR287" s="150">
        <v>2.4478009259259258E-3</v>
      </c>
      <c r="AS287" s="150">
        <v>2.5323148148148149E-3</v>
      </c>
      <c r="AT287" s="150">
        <v>2.6176157407407402E-3</v>
      </c>
      <c r="AU287" s="150">
        <v>2.7029050925925931E-3</v>
      </c>
      <c r="AV287" s="150">
        <v>2.7880787037037041E-3</v>
      </c>
      <c r="AW287" s="153">
        <f t="shared" si="125"/>
        <v>59.778322055710063</v>
      </c>
      <c r="AX287" s="150">
        <f t="shared" si="126"/>
        <v>9.1481481481481475E-5</v>
      </c>
      <c r="AY287" s="150">
        <f t="shared" si="126"/>
        <v>8.688657407407408E-5</v>
      </c>
      <c r="AZ287" s="150">
        <f t="shared" si="127"/>
        <v>8.5486111111111103E-5</v>
      </c>
      <c r="BA287" s="150">
        <f t="shared" si="128"/>
        <v>8.3969907407407279E-5</v>
      </c>
      <c r="BB287" s="150">
        <f t="shared" si="129"/>
        <v>8.4317129629629716E-5</v>
      </c>
      <c r="BC287" s="150">
        <f t="shared" si="130"/>
        <v>8.3912037037037071E-5</v>
      </c>
      <c r="BD287" s="150">
        <f t="shared" si="131"/>
        <v>8.3958333333333237E-5</v>
      </c>
      <c r="BE287" s="150">
        <f t="shared" si="132"/>
        <v>8.309027777777785E-5</v>
      </c>
      <c r="BF287" s="150">
        <f t="shared" si="133"/>
        <v>8.3287037037036988E-5</v>
      </c>
      <c r="BG287" s="150">
        <f t="shared" si="134"/>
        <v>8.3831018518518673E-5</v>
      </c>
      <c r="BH287" s="150">
        <f t="shared" si="135"/>
        <v>8.4872685185185008E-5</v>
      </c>
      <c r="BI287" s="150">
        <f t="shared" si="136"/>
        <v>8.3113425925926149E-5</v>
      </c>
      <c r="BJ287" s="150">
        <f t="shared" si="137"/>
        <v>8.3009259259259234E-5</v>
      </c>
      <c r="BK287" s="150">
        <f t="shared" si="138"/>
        <v>8.5405092592592217E-5</v>
      </c>
      <c r="BL287" s="150">
        <f t="shared" si="139"/>
        <v>8.4236111111111317E-5</v>
      </c>
      <c r="BM287" s="150">
        <f t="shared" si="140"/>
        <v>8.495370370370384E-5</v>
      </c>
      <c r="BN287" s="150">
        <f t="shared" si="141"/>
        <v>8.4895833333333524E-5</v>
      </c>
      <c r="BO287" s="150">
        <f t="shared" si="142"/>
        <v>8.445601851851843E-5</v>
      </c>
      <c r="BP287" s="150">
        <f t="shared" si="143"/>
        <v>8.5196759259259036E-5</v>
      </c>
      <c r="BQ287" s="150">
        <f t="shared" si="144"/>
        <v>8.5057870370370539E-5</v>
      </c>
      <c r="BR287" s="150">
        <f t="shared" si="145"/>
        <v>8.3819444444444089E-5</v>
      </c>
      <c r="BS287" s="150">
        <f t="shared" si="146"/>
        <v>8.3599537037037626E-5</v>
      </c>
      <c r="BT287" s="150">
        <f t="shared" si="147"/>
        <v>8.3715277777777174E-5</v>
      </c>
      <c r="BU287" s="150">
        <f t="shared" si="148"/>
        <v>8.5798611111111579E-5</v>
      </c>
      <c r="BV287" s="150">
        <f t="shared" si="149"/>
        <v>8.4965277777777556E-5</v>
      </c>
      <c r="BW287" s="150">
        <f t="shared" si="150"/>
        <v>8.5682870370370513E-5</v>
      </c>
      <c r="BX287" s="150">
        <f t="shared" si="151"/>
        <v>8.5150462962962654E-5</v>
      </c>
      <c r="BY287" s="150">
        <f t="shared" si="152"/>
        <v>8.451388888888918E-5</v>
      </c>
      <c r="BZ287" s="150">
        <f t="shared" si="153"/>
        <v>8.5300925925925301E-5</v>
      </c>
      <c r="CA287" s="150">
        <f t="shared" si="154"/>
        <v>8.5289351851852886E-5</v>
      </c>
      <c r="CB287" s="150">
        <f t="shared" si="155"/>
        <v>8.5173611111110954E-5</v>
      </c>
    </row>
    <row r="288" spans="1:80">
      <c r="A288" s="50" t="s">
        <v>65</v>
      </c>
      <c r="B288" s="50">
        <v>2019</v>
      </c>
      <c r="C288" s="82">
        <v>43776</v>
      </c>
      <c r="D288" s="50" t="s">
        <v>66</v>
      </c>
      <c r="E288" s="40" t="s">
        <v>21</v>
      </c>
      <c r="F288" s="50" t="s">
        <v>21</v>
      </c>
      <c r="G288" t="s">
        <v>785</v>
      </c>
      <c r="H288" t="s">
        <v>1743</v>
      </c>
      <c r="I288" t="s">
        <v>810</v>
      </c>
      <c r="J288" t="s">
        <v>588</v>
      </c>
      <c r="O288" s="40">
        <v>11</v>
      </c>
      <c r="P288" t="s">
        <v>78</v>
      </c>
      <c r="Q288" s="150">
        <v>1.5357638888888889E-4</v>
      </c>
      <c r="R288" s="150">
        <v>2.4319444444444445E-4</v>
      </c>
      <c r="S288" s="150">
        <v>3.2814814814814816E-4</v>
      </c>
      <c r="T288" s="150">
        <v>4.130787037037037E-4</v>
      </c>
      <c r="U288" s="150">
        <v>4.9628472222222229E-4</v>
      </c>
      <c r="V288" s="150">
        <v>5.7984953703703703E-4</v>
      </c>
      <c r="W288" s="150">
        <v>6.6258101851851851E-4</v>
      </c>
      <c r="X288" s="150">
        <v>7.4576388888888902E-4</v>
      </c>
      <c r="Y288" s="150">
        <v>8.3069444444444434E-4</v>
      </c>
      <c r="Z288" s="150">
        <v>9.1437499999999993E-4</v>
      </c>
      <c r="AA288" s="150">
        <v>9.9714120370370386E-4</v>
      </c>
      <c r="AB288" s="150">
        <v>1.079675925925926E-3</v>
      </c>
      <c r="AC288" s="150">
        <v>1.1637847222222223E-3</v>
      </c>
      <c r="AD288" s="150">
        <v>1.2495370370370371E-3</v>
      </c>
      <c r="AE288" s="150">
        <v>1.332777777777778E-3</v>
      </c>
      <c r="AF288" s="150">
        <v>1.4160532407407409E-3</v>
      </c>
      <c r="AG288" s="150">
        <v>1.5008564814814813E-3</v>
      </c>
      <c r="AH288" s="150">
        <v>1.5850694444444443E-3</v>
      </c>
      <c r="AI288" s="150">
        <v>1.6727314814814814E-3</v>
      </c>
      <c r="AJ288" s="150">
        <v>1.7586805555555552E-3</v>
      </c>
      <c r="AK288" s="150">
        <v>1.843738425925926E-3</v>
      </c>
      <c r="AL288" s="150">
        <v>1.928449074074074E-3</v>
      </c>
      <c r="AM288" s="150">
        <v>2.0143518518518518E-3</v>
      </c>
      <c r="AN288" s="150">
        <v>2.0982060185185188E-3</v>
      </c>
      <c r="AO288" s="150">
        <v>2.1838541666666668E-3</v>
      </c>
      <c r="AP288" s="150">
        <v>2.2665046296296296E-3</v>
      </c>
      <c r="AQ288" s="150">
        <v>2.3499189814814815E-3</v>
      </c>
      <c r="AR288" s="150">
        <v>2.4357407407407409E-3</v>
      </c>
      <c r="AS288" s="150">
        <v>2.5217476851851855E-3</v>
      </c>
      <c r="AT288" s="150">
        <v>2.6117361111111111E-3</v>
      </c>
      <c r="AU288" s="150">
        <v>2.6999652777777781E-3</v>
      </c>
      <c r="AV288" s="150">
        <v>2.7887847222222224E-3</v>
      </c>
      <c r="AW288" s="153">
        <f t="shared" si="125"/>
        <v>59.763188366099328</v>
      </c>
      <c r="AX288" s="150">
        <f t="shared" si="126"/>
        <v>8.9618055555555566E-5</v>
      </c>
      <c r="AY288" s="150">
        <f t="shared" si="126"/>
        <v>8.4953703703703705E-5</v>
      </c>
      <c r="AZ288" s="150">
        <f t="shared" si="127"/>
        <v>8.493055555555554E-5</v>
      </c>
      <c r="BA288" s="150">
        <f t="shared" si="128"/>
        <v>8.320601851851859E-5</v>
      </c>
      <c r="BB288" s="150">
        <f t="shared" si="129"/>
        <v>8.3564814814814743E-5</v>
      </c>
      <c r="BC288" s="150">
        <f t="shared" si="130"/>
        <v>8.273148148148148E-5</v>
      </c>
      <c r="BD288" s="150">
        <f t="shared" si="131"/>
        <v>8.3182870370370507E-5</v>
      </c>
      <c r="BE288" s="150">
        <f t="shared" si="132"/>
        <v>8.4930555555555324E-5</v>
      </c>
      <c r="BF288" s="150">
        <f t="shared" si="133"/>
        <v>8.3680555555555591E-5</v>
      </c>
      <c r="BG288" s="150">
        <f t="shared" si="134"/>
        <v>8.2766203703703929E-5</v>
      </c>
      <c r="BH288" s="150">
        <f t="shared" si="135"/>
        <v>8.2534722222222124E-5</v>
      </c>
      <c r="BI288" s="150">
        <f t="shared" si="136"/>
        <v>8.4108796296296319E-5</v>
      </c>
      <c r="BJ288" s="150">
        <f t="shared" si="137"/>
        <v>8.5752314814814762E-5</v>
      </c>
      <c r="BK288" s="150">
        <f t="shared" si="138"/>
        <v>8.3240740740740931E-5</v>
      </c>
      <c r="BL288" s="150">
        <f t="shared" si="139"/>
        <v>8.3275462962962947E-5</v>
      </c>
      <c r="BM288" s="150">
        <f t="shared" si="140"/>
        <v>8.4803240740740325E-5</v>
      </c>
      <c r="BN288" s="150">
        <f t="shared" si="141"/>
        <v>8.4212962962963017E-5</v>
      </c>
      <c r="BO288" s="150">
        <f t="shared" si="142"/>
        <v>8.7662037037037135E-5</v>
      </c>
      <c r="BP288" s="150">
        <f t="shared" si="143"/>
        <v>8.5949074074073793E-5</v>
      </c>
      <c r="BQ288" s="150">
        <f t="shared" si="144"/>
        <v>8.5057870370370756E-5</v>
      </c>
      <c r="BR288" s="150">
        <f t="shared" si="145"/>
        <v>8.4710648148147993E-5</v>
      </c>
      <c r="BS288" s="150">
        <f t="shared" si="146"/>
        <v>8.5902777777777843E-5</v>
      </c>
      <c r="BT288" s="150">
        <f t="shared" si="147"/>
        <v>8.3854166666666972E-5</v>
      </c>
      <c r="BU288" s="150">
        <f t="shared" si="148"/>
        <v>8.5648148148148064E-5</v>
      </c>
      <c r="BV288" s="150">
        <f t="shared" si="149"/>
        <v>8.2650462962962756E-5</v>
      </c>
      <c r="BW288" s="150">
        <f t="shared" si="150"/>
        <v>8.3414351851851878E-5</v>
      </c>
      <c r="BX288" s="150">
        <f t="shared" si="151"/>
        <v>8.5821759259259445E-5</v>
      </c>
      <c r="BY288" s="150">
        <f t="shared" si="152"/>
        <v>8.6006944444444542E-5</v>
      </c>
      <c r="BZ288" s="150">
        <f t="shared" si="153"/>
        <v>8.9988425925925652E-5</v>
      </c>
      <c r="CA288" s="150">
        <f t="shared" si="154"/>
        <v>8.8229166666667011E-5</v>
      </c>
      <c r="CB288" s="150">
        <f t="shared" si="155"/>
        <v>8.8819444444444319E-5</v>
      </c>
    </row>
    <row r="289" spans="1:80">
      <c r="A289" s="50" t="s">
        <v>65</v>
      </c>
      <c r="B289" s="50">
        <v>2019</v>
      </c>
      <c r="C289" s="82">
        <v>43776</v>
      </c>
      <c r="D289" s="50" t="s">
        <v>66</v>
      </c>
      <c r="E289" s="40" t="s">
        <v>21</v>
      </c>
      <c r="F289" s="50" t="s">
        <v>21</v>
      </c>
      <c r="G289" t="s">
        <v>775</v>
      </c>
      <c r="H289" t="s">
        <v>607</v>
      </c>
      <c r="I289" t="s">
        <v>876</v>
      </c>
      <c r="J289" t="s">
        <v>1639</v>
      </c>
      <c r="O289" s="40">
        <v>12</v>
      </c>
      <c r="P289" t="s">
        <v>46</v>
      </c>
      <c r="Q289" s="150">
        <v>1.6412037037037038E-4</v>
      </c>
      <c r="R289" s="150">
        <v>2.5825231481481478E-4</v>
      </c>
      <c r="S289" s="150">
        <v>3.4591435185185181E-4</v>
      </c>
      <c r="T289" s="150">
        <v>4.33275462962963E-4</v>
      </c>
      <c r="U289" s="150">
        <v>5.174074074074074E-4</v>
      </c>
      <c r="V289" s="150">
        <v>6.0334490740740737E-4</v>
      </c>
      <c r="W289" s="150">
        <v>6.8905092592592585E-4</v>
      </c>
      <c r="X289" s="150">
        <v>7.7618055555555556E-4</v>
      </c>
      <c r="Y289" s="150">
        <v>8.611342592592593E-4</v>
      </c>
      <c r="Z289" s="150">
        <v>9.4645833333333333E-4</v>
      </c>
      <c r="AA289" s="150">
        <v>1.0336342592592591E-3</v>
      </c>
      <c r="AB289" s="150">
        <v>1.1205324074074075E-3</v>
      </c>
      <c r="AC289" s="150">
        <v>1.2048379629629629E-3</v>
      </c>
      <c r="AD289" s="150">
        <v>1.2906249999999999E-3</v>
      </c>
      <c r="AE289" s="150">
        <v>1.3755671296296296E-3</v>
      </c>
      <c r="AF289" s="150">
        <v>1.4629398148148147E-3</v>
      </c>
      <c r="AG289" s="150">
        <v>1.5488888888888887E-3</v>
      </c>
      <c r="AH289" s="150">
        <v>1.6375925925925926E-3</v>
      </c>
      <c r="AI289" s="150">
        <v>1.7243634259259258E-3</v>
      </c>
      <c r="AJ289" s="150">
        <v>1.8107291666666669E-3</v>
      </c>
      <c r="AK289" s="150">
        <v>1.8984027777777775E-3</v>
      </c>
      <c r="AL289" s="150">
        <v>1.9833912037037038E-3</v>
      </c>
      <c r="AM289" s="150">
        <v>2.0676273148148151E-3</v>
      </c>
      <c r="AN289" s="150">
        <v>2.1541550925925925E-3</v>
      </c>
      <c r="AO289" s="150">
        <v>2.2378240740740739E-3</v>
      </c>
      <c r="AP289" s="150">
        <v>2.3209837962962962E-3</v>
      </c>
      <c r="AQ289" s="150">
        <v>2.4037500000000001E-3</v>
      </c>
      <c r="AR289" s="150">
        <v>2.4868171296296296E-3</v>
      </c>
      <c r="AS289" s="150">
        <v>2.572847222222222E-3</v>
      </c>
      <c r="AT289" s="150">
        <v>2.6588310185185187E-3</v>
      </c>
      <c r="AU289" s="150">
        <v>2.7453124999999999E-3</v>
      </c>
      <c r="AV289" s="150">
        <v>2.832326388888889E-3</v>
      </c>
      <c r="AW289" s="153">
        <f t="shared" si="125"/>
        <v>58.844442265020653</v>
      </c>
      <c r="AX289" s="150">
        <f t="shared" si="126"/>
        <v>9.4131944444444401E-5</v>
      </c>
      <c r="AY289" s="150">
        <f t="shared" si="126"/>
        <v>8.7662037037037027E-5</v>
      </c>
      <c r="AZ289" s="150">
        <f t="shared" si="127"/>
        <v>8.736111111111119E-5</v>
      </c>
      <c r="BA289" s="150">
        <f t="shared" si="128"/>
        <v>8.4131944444444402E-5</v>
      </c>
      <c r="BB289" s="150">
        <f t="shared" si="129"/>
        <v>8.5937499999999968E-5</v>
      </c>
      <c r="BC289" s="150">
        <f t="shared" si="130"/>
        <v>8.5706018518518488E-5</v>
      </c>
      <c r="BD289" s="150">
        <f t="shared" si="131"/>
        <v>8.712962962962971E-5</v>
      </c>
      <c r="BE289" s="150">
        <f t="shared" si="132"/>
        <v>8.4953703703703732E-5</v>
      </c>
      <c r="BF289" s="150">
        <f t="shared" si="133"/>
        <v>8.5324074074074035E-5</v>
      </c>
      <c r="BG289" s="150">
        <f t="shared" si="134"/>
        <v>8.7175925925925767E-5</v>
      </c>
      <c r="BH289" s="150">
        <f t="shared" si="135"/>
        <v>8.6898148148148446E-5</v>
      </c>
      <c r="BI289" s="150">
        <f t="shared" si="136"/>
        <v>8.4305555555555349E-5</v>
      </c>
      <c r="BJ289" s="150">
        <f t="shared" si="137"/>
        <v>8.5787037037036995E-5</v>
      </c>
      <c r="BK289" s="150">
        <f t="shared" si="138"/>
        <v>8.494212962962969E-5</v>
      </c>
      <c r="BL289" s="150">
        <f t="shared" si="139"/>
        <v>8.7372685185185123E-5</v>
      </c>
      <c r="BM289" s="150">
        <f t="shared" si="140"/>
        <v>8.5949074074074009E-5</v>
      </c>
      <c r="BN289" s="150">
        <f t="shared" si="141"/>
        <v>8.8703703703703904E-5</v>
      </c>
      <c r="BO289" s="150">
        <f t="shared" si="142"/>
        <v>8.6770833333333231E-5</v>
      </c>
      <c r="BP289" s="150">
        <f t="shared" si="143"/>
        <v>8.636574074074102E-5</v>
      </c>
      <c r="BQ289" s="150">
        <f t="shared" si="144"/>
        <v>8.7673611111110635E-5</v>
      </c>
      <c r="BR289" s="150">
        <f t="shared" si="145"/>
        <v>8.498842592592629E-5</v>
      </c>
      <c r="BS289" s="150">
        <f t="shared" si="146"/>
        <v>8.4236111111111317E-5</v>
      </c>
      <c r="BT289" s="150">
        <f t="shared" si="147"/>
        <v>8.6527777777777384E-5</v>
      </c>
      <c r="BU289" s="150">
        <f t="shared" si="148"/>
        <v>8.3668981481481441E-5</v>
      </c>
      <c r="BV289" s="150">
        <f t="shared" si="149"/>
        <v>8.3159722222222315E-5</v>
      </c>
      <c r="BW289" s="150">
        <f t="shared" si="150"/>
        <v>8.2766203703703821E-5</v>
      </c>
      <c r="BX289" s="150">
        <f t="shared" si="151"/>
        <v>8.306712962962955E-5</v>
      </c>
      <c r="BY289" s="150">
        <f t="shared" si="152"/>
        <v>8.6030092592592408E-5</v>
      </c>
      <c r="BZ289" s="150">
        <f t="shared" si="153"/>
        <v>8.5983796296296676E-5</v>
      </c>
      <c r="CA289" s="150">
        <f t="shared" si="154"/>
        <v>8.6481481481481218E-5</v>
      </c>
      <c r="CB289" s="150">
        <f t="shared" si="155"/>
        <v>8.7013888888889078E-5</v>
      </c>
    </row>
    <row r="290" spans="1:80">
      <c r="A290" s="50" t="s">
        <v>65</v>
      </c>
      <c r="B290" s="50">
        <v>2019</v>
      </c>
      <c r="C290" s="82">
        <v>43776</v>
      </c>
      <c r="D290" s="50" t="s">
        <v>66</v>
      </c>
      <c r="E290" s="40" t="s">
        <v>21</v>
      </c>
      <c r="F290" s="50" t="s">
        <v>21</v>
      </c>
      <c r="G290" t="s">
        <v>858</v>
      </c>
      <c r="H290" t="s">
        <v>856</v>
      </c>
      <c r="I290" t="s">
        <v>857</v>
      </c>
      <c r="J290" t="s">
        <v>1744</v>
      </c>
      <c r="O290" s="40">
        <v>13</v>
      </c>
      <c r="P290" t="s">
        <v>207</v>
      </c>
      <c r="Q290" s="150">
        <v>1.6028935185185186E-4</v>
      </c>
      <c r="R290" s="150">
        <v>2.5104166666666672E-4</v>
      </c>
      <c r="S290" s="150">
        <v>3.3841435185185184E-4</v>
      </c>
      <c r="T290" s="150">
        <v>4.2372685185185184E-4</v>
      </c>
      <c r="U290" s="150">
        <v>5.1001157407407408E-4</v>
      </c>
      <c r="V290" s="150">
        <v>5.9539351851851854E-4</v>
      </c>
      <c r="W290" s="150">
        <v>6.8201388888888901E-4</v>
      </c>
      <c r="X290" s="150">
        <v>7.6687500000000009E-4</v>
      </c>
      <c r="Y290" s="150">
        <v>8.5325231481481482E-4</v>
      </c>
      <c r="Z290" s="150">
        <v>9.371643518518519E-4</v>
      </c>
      <c r="AA290" s="150">
        <v>1.0222800925925926E-3</v>
      </c>
      <c r="AB290" s="150">
        <v>1.1068865740740742E-3</v>
      </c>
      <c r="AC290" s="150">
        <v>1.1919212962962962E-3</v>
      </c>
      <c r="AD290" s="150">
        <v>1.2786226851851849E-3</v>
      </c>
      <c r="AE290" s="150">
        <v>1.365150462962963E-3</v>
      </c>
      <c r="AF290" s="150">
        <v>1.4528935185185183E-3</v>
      </c>
      <c r="AG290" s="150">
        <v>1.5378819444444444E-3</v>
      </c>
      <c r="AH290" s="150">
        <v>1.6233217592592592E-3</v>
      </c>
      <c r="AI290" s="150">
        <v>1.7101157407407406E-3</v>
      </c>
      <c r="AJ290" s="150">
        <v>1.7946875000000001E-3</v>
      </c>
      <c r="AK290" s="150">
        <v>1.8785416666666666E-3</v>
      </c>
      <c r="AL290" s="150">
        <v>1.9649189814814811E-3</v>
      </c>
      <c r="AM290" s="150">
        <v>2.0501157407407408E-3</v>
      </c>
      <c r="AN290" s="150">
        <v>2.1375347222222225E-3</v>
      </c>
      <c r="AO290" s="150">
        <v>2.222708333333333E-3</v>
      </c>
      <c r="AP290" s="150">
        <v>2.3086458333333336E-3</v>
      </c>
      <c r="AQ290" s="150">
        <v>2.3949074074074072E-3</v>
      </c>
      <c r="AR290" s="150">
        <v>2.4833912037037034E-3</v>
      </c>
      <c r="AS290" s="150">
        <v>2.5693518518518517E-3</v>
      </c>
      <c r="AT290" s="150">
        <v>2.6573032407407409E-3</v>
      </c>
      <c r="AU290" s="150">
        <v>2.7434722222222222E-3</v>
      </c>
      <c r="AV290" s="150">
        <v>2.8323726851851856E-3</v>
      </c>
      <c r="AW290" s="153">
        <f t="shared" si="125"/>
        <v>58.843480428413216</v>
      </c>
      <c r="AX290" s="150">
        <f t="shared" si="126"/>
        <v>9.0752314814814857E-5</v>
      </c>
      <c r="AY290" s="150">
        <f t="shared" si="126"/>
        <v>8.7372685185185123E-5</v>
      </c>
      <c r="AZ290" s="150">
        <f t="shared" si="127"/>
        <v>8.5312499999999993E-5</v>
      </c>
      <c r="BA290" s="150">
        <f t="shared" si="128"/>
        <v>8.6284722222222242E-5</v>
      </c>
      <c r="BB290" s="150">
        <f t="shared" si="129"/>
        <v>8.5381944444444459E-5</v>
      </c>
      <c r="BC290" s="150">
        <f t="shared" si="130"/>
        <v>8.6620370370370475E-5</v>
      </c>
      <c r="BD290" s="150">
        <f t="shared" si="131"/>
        <v>8.4861111111111075E-5</v>
      </c>
      <c r="BE290" s="150">
        <f t="shared" si="132"/>
        <v>8.6377314814814737E-5</v>
      </c>
      <c r="BF290" s="150">
        <f t="shared" si="133"/>
        <v>8.3912037037037071E-5</v>
      </c>
      <c r="BG290" s="150">
        <f t="shared" si="134"/>
        <v>8.5115740740740746E-5</v>
      </c>
      <c r="BH290" s="150">
        <f t="shared" si="135"/>
        <v>8.4606481481481512E-5</v>
      </c>
      <c r="BI290" s="150">
        <f t="shared" si="136"/>
        <v>8.5034722222222022E-5</v>
      </c>
      <c r="BJ290" s="150">
        <f t="shared" si="137"/>
        <v>8.6701388888888765E-5</v>
      </c>
      <c r="BK290" s="150">
        <f t="shared" si="138"/>
        <v>8.6527777777778035E-5</v>
      </c>
      <c r="BL290" s="150">
        <f t="shared" si="139"/>
        <v>8.7743055555555317E-5</v>
      </c>
      <c r="BM290" s="150">
        <f t="shared" si="140"/>
        <v>8.4988425925926073E-5</v>
      </c>
      <c r="BN290" s="150">
        <f t="shared" si="141"/>
        <v>8.5439814814814883E-5</v>
      </c>
      <c r="BO290" s="150">
        <f t="shared" si="142"/>
        <v>8.6793981481481314E-5</v>
      </c>
      <c r="BP290" s="150">
        <f t="shared" si="143"/>
        <v>8.4571759259259496E-5</v>
      </c>
      <c r="BQ290" s="150">
        <f t="shared" si="144"/>
        <v>8.3854166666666539E-5</v>
      </c>
      <c r="BR290" s="150">
        <f t="shared" si="145"/>
        <v>8.637731481481452E-5</v>
      </c>
      <c r="BS290" s="150">
        <f t="shared" si="146"/>
        <v>8.5196759259259687E-5</v>
      </c>
      <c r="BT290" s="150">
        <f t="shared" si="147"/>
        <v>8.7418981481481722E-5</v>
      </c>
      <c r="BU290" s="150">
        <f t="shared" si="148"/>
        <v>8.517361111111052E-5</v>
      </c>
      <c r="BV290" s="150">
        <f t="shared" si="149"/>
        <v>8.593750000000051E-5</v>
      </c>
      <c r="BW290" s="150">
        <f t="shared" si="150"/>
        <v>8.6261574074073671E-5</v>
      </c>
      <c r="BX290" s="150">
        <f t="shared" si="151"/>
        <v>8.848379629629614E-5</v>
      </c>
      <c r="BY290" s="150">
        <f t="shared" si="152"/>
        <v>8.5960648148148376E-5</v>
      </c>
      <c r="BZ290" s="150">
        <f t="shared" si="153"/>
        <v>8.7951388888889148E-5</v>
      </c>
      <c r="CA290" s="150">
        <f t="shared" si="154"/>
        <v>8.616898148148134E-5</v>
      </c>
      <c r="CB290" s="150">
        <f t="shared" si="155"/>
        <v>8.8900462962963368E-5</v>
      </c>
    </row>
    <row r="291" spans="1:80">
      <c r="A291" s="50" t="s">
        <v>65</v>
      </c>
      <c r="B291" s="50">
        <v>2019</v>
      </c>
      <c r="C291" s="82">
        <v>43777</v>
      </c>
      <c r="D291" s="50" t="s">
        <v>66</v>
      </c>
      <c r="E291" s="40" t="s">
        <v>91</v>
      </c>
      <c r="F291" s="46">
        <v>1</v>
      </c>
      <c r="G291" t="s">
        <v>1643</v>
      </c>
      <c r="H291" t="s">
        <v>1636</v>
      </c>
      <c r="I291" t="s">
        <v>852</v>
      </c>
      <c r="J291" t="s">
        <v>1658</v>
      </c>
      <c r="O291" s="40">
        <v>1</v>
      </c>
      <c r="P291" t="s">
        <v>85</v>
      </c>
      <c r="Q291" s="150">
        <v>1.5280092592592594E-4</v>
      </c>
      <c r="R291" s="150">
        <v>2.4467592592592591E-4</v>
      </c>
      <c r="S291" s="150">
        <v>3.2950231481481481E-4</v>
      </c>
      <c r="T291" s="150">
        <v>4.1315972222222231E-4</v>
      </c>
      <c r="U291" s="150">
        <v>4.9312500000000007E-4</v>
      </c>
      <c r="V291" s="150">
        <v>5.7380787037037025E-4</v>
      </c>
      <c r="W291" s="150">
        <v>6.5372685185185184E-4</v>
      </c>
      <c r="X291" s="150">
        <v>7.339814814814814E-4</v>
      </c>
      <c r="Y291" s="150">
        <v>8.1516203703703698E-4</v>
      </c>
      <c r="Z291" s="150">
        <v>8.983217592592593E-4</v>
      </c>
      <c r="AA291" s="150">
        <v>9.7936342592592584E-4</v>
      </c>
      <c r="AB291" s="150">
        <v>1.0603819444444445E-3</v>
      </c>
      <c r="AC291" s="150">
        <v>1.1419328703703704E-3</v>
      </c>
      <c r="AD291" s="150">
        <v>1.2243981481481481E-3</v>
      </c>
      <c r="AE291" s="150">
        <v>1.3052893518518517E-3</v>
      </c>
      <c r="AF291" s="150">
        <v>1.3860416666666667E-3</v>
      </c>
      <c r="AG291" s="150">
        <v>1.4690972222222221E-3</v>
      </c>
      <c r="AH291" s="150">
        <v>1.5505555555555557E-3</v>
      </c>
      <c r="AI291" s="150">
        <v>1.6334953703703704E-3</v>
      </c>
      <c r="AJ291" s="150">
        <v>1.7137962962962964E-3</v>
      </c>
      <c r="AK291" s="150">
        <v>1.7949768518518521E-3</v>
      </c>
      <c r="AL291" s="150">
        <v>1.8758564814814812E-3</v>
      </c>
      <c r="AM291" s="150">
        <v>1.9585532407407407E-3</v>
      </c>
      <c r="AN291" s="150">
        <v>2.0399999999999997E-3</v>
      </c>
      <c r="AO291" s="150">
        <v>2.1217708333333331E-3</v>
      </c>
      <c r="AP291" s="150">
        <v>2.2031249999999998E-3</v>
      </c>
      <c r="AQ291" s="150">
        <v>2.2855555555555554E-3</v>
      </c>
      <c r="AR291" s="150">
        <v>2.3699189814814815E-3</v>
      </c>
      <c r="AS291" s="150">
        <v>2.4518750000000001E-3</v>
      </c>
      <c r="AT291" s="150">
        <v>2.5354513888888887E-3</v>
      </c>
      <c r="AU291" s="150">
        <v>2.6165625000000004E-3</v>
      </c>
      <c r="AV291" s="150">
        <v>2.6979629629629632E-3</v>
      </c>
      <c r="AW291" s="153">
        <f t="shared" si="125"/>
        <v>61.775001715972266</v>
      </c>
      <c r="AX291" s="150">
        <f t="shared" si="126"/>
        <v>9.187499999999997E-5</v>
      </c>
      <c r="AY291" s="150">
        <f t="shared" si="126"/>
        <v>8.4826388888888896E-5</v>
      </c>
      <c r="AZ291" s="150">
        <f t="shared" si="127"/>
        <v>8.3657407407407508E-5</v>
      </c>
      <c r="BA291" s="150">
        <f t="shared" si="128"/>
        <v>7.996527777777776E-5</v>
      </c>
      <c r="BB291" s="150">
        <f t="shared" si="129"/>
        <v>8.0682870370370175E-5</v>
      </c>
      <c r="BC291" s="150">
        <f t="shared" si="130"/>
        <v>7.9918981481481594E-5</v>
      </c>
      <c r="BD291" s="150">
        <f t="shared" si="131"/>
        <v>8.0254629629629556E-5</v>
      </c>
      <c r="BE291" s="150">
        <f t="shared" si="132"/>
        <v>8.1180555555555585E-5</v>
      </c>
      <c r="BF291" s="150">
        <f t="shared" si="133"/>
        <v>8.3159722222222315E-5</v>
      </c>
      <c r="BG291" s="150">
        <f t="shared" si="134"/>
        <v>8.1041666666666545E-5</v>
      </c>
      <c r="BH291" s="150">
        <f t="shared" si="135"/>
        <v>8.1018518518518679E-5</v>
      </c>
      <c r="BI291" s="150">
        <f t="shared" si="136"/>
        <v>8.1550925925925888E-5</v>
      </c>
      <c r="BJ291" s="150">
        <f t="shared" si="137"/>
        <v>8.2465277777777658E-5</v>
      </c>
      <c r="BK291" s="150">
        <f t="shared" si="138"/>
        <v>8.089120370370368E-5</v>
      </c>
      <c r="BL291" s="150">
        <f t="shared" si="139"/>
        <v>8.0752314814814966E-5</v>
      </c>
      <c r="BM291" s="150">
        <f t="shared" si="140"/>
        <v>8.30555555555554E-5</v>
      </c>
      <c r="BN291" s="150">
        <f t="shared" si="141"/>
        <v>8.1458333333333556E-5</v>
      </c>
      <c r="BO291" s="150">
        <f t="shared" si="142"/>
        <v>8.2939814814814768E-5</v>
      </c>
      <c r="BP291" s="150">
        <f t="shared" si="143"/>
        <v>8.0300925925925939E-5</v>
      </c>
      <c r="BQ291" s="150">
        <f t="shared" si="144"/>
        <v>8.1180555555555693E-5</v>
      </c>
      <c r="BR291" s="150">
        <f t="shared" si="145"/>
        <v>8.0879629629629097E-5</v>
      </c>
      <c r="BS291" s="150">
        <f t="shared" si="146"/>
        <v>8.2696759259259572E-5</v>
      </c>
      <c r="BT291" s="150">
        <f t="shared" si="147"/>
        <v>8.1446759259258972E-5</v>
      </c>
      <c r="BU291" s="150">
        <f t="shared" si="148"/>
        <v>8.1770833333333435E-5</v>
      </c>
      <c r="BV291" s="150">
        <f t="shared" si="149"/>
        <v>8.1354166666666641E-5</v>
      </c>
      <c r="BW291" s="150">
        <f t="shared" si="150"/>
        <v>8.2430555555555642E-5</v>
      </c>
      <c r="BX291" s="150">
        <f t="shared" si="151"/>
        <v>8.4363425925926099E-5</v>
      </c>
      <c r="BY291" s="150">
        <f t="shared" si="152"/>
        <v>8.1956018518518532E-5</v>
      </c>
      <c r="BZ291" s="150">
        <f t="shared" si="153"/>
        <v>8.3576388888888676E-5</v>
      </c>
      <c r="CA291" s="150">
        <f t="shared" si="154"/>
        <v>8.1111111111111661E-5</v>
      </c>
      <c r="CB291" s="150">
        <f t="shared" si="155"/>
        <v>8.1400462962962807E-5</v>
      </c>
    </row>
    <row r="292" spans="1:80">
      <c r="A292" s="50" t="s">
        <v>65</v>
      </c>
      <c r="B292" s="50">
        <v>2019</v>
      </c>
      <c r="C292" s="82">
        <v>43777</v>
      </c>
      <c r="D292" s="50" t="s">
        <v>66</v>
      </c>
      <c r="E292" s="40" t="s">
        <v>91</v>
      </c>
      <c r="F292">
        <v>1</v>
      </c>
      <c r="G292" t="s">
        <v>489</v>
      </c>
      <c r="H292" t="s">
        <v>1670</v>
      </c>
      <c r="I292" t="s">
        <v>506</v>
      </c>
      <c r="J292" t="s">
        <v>1738</v>
      </c>
      <c r="O292" s="40">
        <v>2</v>
      </c>
      <c r="P292" t="s">
        <v>102</v>
      </c>
      <c r="Q292" s="150">
        <v>1.5285879629629631E-4</v>
      </c>
      <c r="R292" s="150">
        <v>2.422337962962963E-4</v>
      </c>
      <c r="S292" s="150">
        <v>3.2488425925925925E-4</v>
      </c>
      <c r="T292" s="150">
        <v>4.0524305555555555E-4</v>
      </c>
      <c r="U292" s="150">
        <v>4.8758101851851854E-4</v>
      </c>
      <c r="V292" s="150">
        <v>5.6896990740740747E-4</v>
      </c>
      <c r="W292" s="150">
        <v>6.5093750000000004E-4</v>
      </c>
      <c r="X292" s="150">
        <v>7.3322916666666664E-4</v>
      </c>
      <c r="Y292" s="150">
        <v>8.1659722222222214E-4</v>
      </c>
      <c r="Z292" s="150">
        <v>8.9819444444444452E-4</v>
      </c>
      <c r="AA292" s="150">
        <v>9.7945601851851861E-4</v>
      </c>
      <c r="AB292" s="150">
        <v>1.0616435185185184E-3</v>
      </c>
      <c r="AC292" s="150">
        <v>1.1428124999999999E-3</v>
      </c>
      <c r="AD292" s="150">
        <v>1.2242592592592591E-3</v>
      </c>
      <c r="AE292" s="150">
        <v>1.3058217592592592E-3</v>
      </c>
      <c r="AF292" s="150">
        <v>1.3890856481481482E-3</v>
      </c>
      <c r="AG292" s="150">
        <v>1.4716435185185186E-3</v>
      </c>
      <c r="AH292" s="150">
        <v>1.5562037037037037E-3</v>
      </c>
      <c r="AI292" s="150">
        <v>1.6389699074074073E-3</v>
      </c>
      <c r="AJ292" s="150">
        <v>1.7220370370370369E-3</v>
      </c>
      <c r="AK292" s="150">
        <v>1.8052199074074073E-3</v>
      </c>
      <c r="AL292" s="150">
        <v>1.8901967592592592E-3</v>
      </c>
      <c r="AM292" s="150">
        <v>1.9739583333333332E-3</v>
      </c>
      <c r="AN292" s="150">
        <v>2.0580787037037035E-3</v>
      </c>
      <c r="AO292" s="150">
        <v>2.1446875000000003E-3</v>
      </c>
      <c r="AP292" s="150">
        <v>2.2277777777777777E-3</v>
      </c>
      <c r="AQ292" s="150">
        <v>2.3112268518518521E-3</v>
      </c>
      <c r="AR292" s="150">
        <v>2.3947337962962963E-3</v>
      </c>
      <c r="AS292" s="150">
        <v>2.4778009259259258E-3</v>
      </c>
      <c r="AT292" s="150">
        <v>2.5605671296296297E-3</v>
      </c>
      <c r="AU292" s="150">
        <v>2.644548611111111E-3</v>
      </c>
      <c r="AV292" s="150">
        <v>2.7302662037037035E-3</v>
      </c>
      <c r="AW292" s="153">
        <f t="shared" si="125"/>
        <v>61.044108607643238</v>
      </c>
      <c r="AX292" s="150">
        <f t="shared" si="126"/>
        <v>8.937499999999999E-5</v>
      </c>
      <c r="AY292" s="150">
        <f t="shared" si="126"/>
        <v>8.2650462962962945E-5</v>
      </c>
      <c r="AZ292" s="150">
        <f t="shared" si="127"/>
        <v>8.0358796296296309E-5</v>
      </c>
      <c r="BA292" s="150">
        <f t="shared" si="128"/>
        <v>8.2337962962962985E-5</v>
      </c>
      <c r="BB292" s="150">
        <f t="shared" si="129"/>
        <v>8.1388888888888928E-5</v>
      </c>
      <c r="BC292" s="150">
        <f t="shared" si="130"/>
        <v>8.1967592592592574E-5</v>
      </c>
      <c r="BD292" s="150">
        <f t="shared" si="131"/>
        <v>8.2291666666666602E-5</v>
      </c>
      <c r="BE292" s="150">
        <f t="shared" si="132"/>
        <v>8.3368055555555496E-5</v>
      </c>
      <c r="BF292" s="150">
        <f t="shared" si="133"/>
        <v>8.1597222222222379E-5</v>
      </c>
      <c r="BG292" s="150">
        <f t="shared" si="134"/>
        <v>8.1261574074074092E-5</v>
      </c>
      <c r="BH292" s="150">
        <f t="shared" si="135"/>
        <v>8.2187499999999795E-5</v>
      </c>
      <c r="BI292" s="150">
        <f t="shared" si="136"/>
        <v>8.1168981481481543E-5</v>
      </c>
      <c r="BJ292" s="150">
        <f t="shared" si="137"/>
        <v>8.1446759259259189E-5</v>
      </c>
      <c r="BK292" s="150">
        <f t="shared" si="138"/>
        <v>8.1562500000000038E-5</v>
      </c>
      <c r="BL292" s="150">
        <f t="shared" si="139"/>
        <v>8.3263888888889014E-5</v>
      </c>
      <c r="BM292" s="150">
        <f t="shared" si="140"/>
        <v>8.2557870370370424E-5</v>
      </c>
      <c r="BN292" s="150">
        <f t="shared" si="141"/>
        <v>8.4560185185185129E-5</v>
      </c>
      <c r="BO292" s="150">
        <f t="shared" si="142"/>
        <v>8.2766203703703604E-5</v>
      </c>
      <c r="BP292" s="150">
        <f t="shared" si="143"/>
        <v>8.306712962962955E-5</v>
      </c>
      <c r="BQ292" s="150">
        <f t="shared" si="144"/>
        <v>8.3182870370370398E-5</v>
      </c>
      <c r="BR292" s="150">
        <f t="shared" si="145"/>
        <v>8.4976851851851923E-5</v>
      </c>
      <c r="BS292" s="150">
        <f t="shared" si="146"/>
        <v>8.376157407407399E-5</v>
      </c>
      <c r="BT292" s="150">
        <f t="shared" si="147"/>
        <v>8.4120370370370252E-5</v>
      </c>
      <c r="BU292" s="150">
        <f t="shared" si="148"/>
        <v>8.6608796296296867E-5</v>
      </c>
      <c r="BV292" s="150">
        <f t="shared" si="149"/>
        <v>8.3090277777777416E-5</v>
      </c>
      <c r="BW292" s="150">
        <f t="shared" si="150"/>
        <v>8.3449074074074328E-5</v>
      </c>
      <c r="BX292" s="150">
        <f t="shared" si="151"/>
        <v>8.350694444444421E-5</v>
      </c>
      <c r="BY292" s="150">
        <f t="shared" si="152"/>
        <v>8.306712962962955E-5</v>
      </c>
      <c r="BZ292" s="150">
        <f t="shared" si="153"/>
        <v>8.2766203703703821E-5</v>
      </c>
      <c r="CA292" s="150">
        <f t="shared" si="154"/>
        <v>8.398148148148132E-5</v>
      </c>
      <c r="CB292" s="150">
        <f t="shared" si="155"/>
        <v>8.5717592592592529E-5</v>
      </c>
    </row>
    <row r="293" spans="1:80">
      <c r="A293" s="50" t="s">
        <v>65</v>
      </c>
      <c r="B293" s="50">
        <v>2019</v>
      </c>
      <c r="C293" s="82">
        <v>43777</v>
      </c>
      <c r="D293" s="50" t="s">
        <v>66</v>
      </c>
      <c r="E293" s="40" t="s">
        <v>91</v>
      </c>
      <c r="F293">
        <v>2</v>
      </c>
      <c r="G293" t="s">
        <v>586</v>
      </c>
      <c r="H293" t="s">
        <v>1672</v>
      </c>
      <c r="I293" t="s">
        <v>780</v>
      </c>
      <c r="J293" t="s">
        <v>587</v>
      </c>
      <c r="O293" s="40">
        <v>1</v>
      </c>
      <c r="P293" t="s">
        <v>113</v>
      </c>
      <c r="Q293" s="150">
        <v>1.5387731481481481E-4</v>
      </c>
      <c r="R293" s="150">
        <v>2.4181712962962961E-4</v>
      </c>
      <c r="S293" s="150">
        <v>3.2446759259259261E-4</v>
      </c>
      <c r="T293" s="150">
        <v>4.0471064814814813E-4</v>
      </c>
      <c r="U293" s="150">
        <v>4.8633101851851848E-4</v>
      </c>
      <c r="V293" s="150">
        <v>5.6721064814814817E-4</v>
      </c>
      <c r="W293" s="150">
        <v>6.4854166666666662E-4</v>
      </c>
      <c r="X293" s="150">
        <v>7.2991898148148156E-4</v>
      </c>
      <c r="Y293" s="150">
        <v>8.1241898148148156E-4</v>
      </c>
      <c r="Z293" s="150">
        <v>8.9377314814814831E-4</v>
      </c>
      <c r="AA293" s="150">
        <v>9.7437499999999998E-4</v>
      </c>
      <c r="AB293" s="150">
        <v>1.0547800925925926E-3</v>
      </c>
      <c r="AC293" s="150">
        <v>1.1364120370370369E-3</v>
      </c>
      <c r="AD293" s="150">
        <v>1.2171643518518519E-3</v>
      </c>
      <c r="AE293" s="150">
        <v>1.2978587962962963E-3</v>
      </c>
      <c r="AF293" s="150">
        <v>1.3780324074074075E-3</v>
      </c>
      <c r="AG293" s="150">
        <v>1.4583333333333334E-3</v>
      </c>
      <c r="AH293" s="150">
        <v>1.5384143518518518E-3</v>
      </c>
      <c r="AI293" s="150">
        <v>1.6199652777777777E-3</v>
      </c>
      <c r="AJ293" s="150">
        <v>1.7003125000000002E-3</v>
      </c>
      <c r="AK293" s="150">
        <v>1.7804513888888889E-3</v>
      </c>
      <c r="AL293" s="150">
        <v>1.8606365740740742E-3</v>
      </c>
      <c r="AM293" s="150">
        <v>1.9417824074074075E-3</v>
      </c>
      <c r="AN293" s="150">
        <v>2.0252893518518519E-3</v>
      </c>
      <c r="AO293" s="150">
        <v>2.1091550925925926E-3</v>
      </c>
      <c r="AP293" s="150">
        <v>2.1902314814814814E-3</v>
      </c>
      <c r="AQ293" s="150">
        <v>2.2703240740740743E-3</v>
      </c>
      <c r="AR293" s="150">
        <v>2.3498726851851853E-3</v>
      </c>
      <c r="AS293" s="150">
        <v>2.4314236111111112E-3</v>
      </c>
      <c r="AT293" s="150">
        <v>2.5110763888888886E-3</v>
      </c>
      <c r="AU293" s="150">
        <v>2.5915625000000001E-3</v>
      </c>
      <c r="AV293" s="150">
        <v>2.6724537037037034E-3</v>
      </c>
      <c r="AW293" s="153">
        <f t="shared" si="125"/>
        <v>62.36466002598528</v>
      </c>
      <c r="AX293" s="150">
        <f t="shared" si="126"/>
        <v>8.7939814814814809E-5</v>
      </c>
      <c r="AY293" s="150">
        <f t="shared" si="126"/>
        <v>8.2650462962963E-5</v>
      </c>
      <c r="AZ293" s="150">
        <f t="shared" si="127"/>
        <v>8.0243055555555515E-5</v>
      </c>
      <c r="BA293" s="150">
        <f t="shared" si="128"/>
        <v>8.1620370370370354E-5</v>
      </c>
      <c r="BB293" s="150">
        <f t="shared" si="129"/>
        <v>8.0879629629629693E-5</v>
      </c>
      <c r="BC293" s="150">
        <f t="shared" si="130"/>
        <v>8.1331018518518449E-5</v>
      </c>
      <c r="BD293" s="150">
        <f t="shared" si="131"/>
        <v>8.137731481481494E-5</v>
      </c>
      <c r="BE293" s="150">
        <f t="shared" si="132"/>
        <v>8.25E-5</v>
      </c>
      <c r="BF293" s="150">
        <f t="shared" si="133"/>
        <v>8.1354166666666749E-5</v>
      </c>
      <c r="BG293" s="150">
        <f t="shared" si="134"/>
        <v>8.0601851851851668E-5</v>
      </c>
      <c r="BH293" s="150">
        <f t="shared" si="135"/>
        <v>8.0405092592592637E-5</v>
      </c>
      <c r="BI293" s="150">
        <f t="shared" si="136"/>
        <v>8.1631944444444287E-5</v>
      </c>
      <c r="BJ293" s="150">
        <f t="shared" si="137"/>
        <v>8.0752314814814966E-5</v>
      </c>
      <c r="BK293" s="150">
        <f t="shared" si="138"/>
        <v>8.0694444444444433E-5</v>
      </c>
      <c r="BL293" s="150">
        <f t="shared" si="139"/>
        <v>8.0173611111111157E-5</v>
      </c>
      <c r="BM293" s="150">
        <f t="shared" si="140"/>
        <v>8.0300925925925939E-5</v>
      </c>
      <c r="BN293" s="150">
        <f t="shared" si="141"/>
        <v>8.0081018518518392E-5</v>
      </c>
      <c r="BO293" s="150">
        <f t="shared" si="142"/>
        <v>8.1550925925925888E-5</v>
      </c>
      <c r="BP293" s="150">
        <f t="shared" si="143"/>
        <v>8.0347222222222538E-5</v>
      </c>
      <c r="BQ293" s="150">
        <f t="shared" si="144"/>
        <v>8.0138888888888708E-5</v>
      </c>
      <c r="BR293" s="150">
        <f t="shared" si="145"/>
        <v>8.0185185185185307E-5</v>
      </c>
      <c r="BS293" s="150">
        <f t="shared" si="146"/>
        <v>8.1145833333333243E-5</v>
      </c>
      <c r="BT293" s="150">
        <f t="shared" si="147"/>
        <v>8.3506944444444427E-5</v>
      </c>
      <c r="BU293" s="150">
        <f t="shared" si="148"/>
        <v>8.3865740740740689E-5</v>
      </c>
      <c r="BV293" s="150">
        <f t="shared" si="149"/>
        <v>8.1076388888888778E-5</v>
      </c>
      <c r="BW293" s="150">
        <f t="shared" si="150"/>
        <v>8.0092592592592975E-5</v>
      </c>
      <c r="BX293" s="150">
        <f t="shared" si="151"/>
        <v>7.9548611111110966E-5</v>
      </c>
      <c r="BY293" s="150">
        <f t="shared" si="152"/>
        <v>8.1550925925925888E-5</v>
      </c>
      <c r="BZ293" s="150">
        <f t="shared" si="153"/>
        <v>7.9652777777777448E-5</v>
      </c>
      <c r="CA293" s="150">
        <f t="shared" si="154"/>
        <v>8.048611111111147E-5</v>
      </c>
      <c r="CB293" s="150">
        <f t="shared" si="155"/>
        <v>8.0891203703703247E-5</v>
      </c>
    </row>
    <row r="294" spans="1:80">
      <c r="A294" s="50" t="s">
        <v>65</v>
      </c>
      <c r="B294" s="50">
        <v>2019</v>
      </c>
      <c r="C294" s="82">
        <v>43777</v>
      </c>
      <c r="D294" s="50" t="s">
        <v>66</v>
      </c>
      <c r="E294" s="40" t="s">
        <v>91</v>
      </c>
      <c r="F294">
        <v>2</v>
      </c>
      <c r="G294" t="s">
        <v>1739</v>
      </c>
      <c r="H294" t="s">
        <v>1663</v>
      </c>
      <c r="I294" t="s">
        <v>1740</v>
      </c>
      <c r="J294" t="s">
        <v>1741</v>
      </c>
      <c r="O294" s="40">
        <v>2</v>
      </c>
      <c r="P294" t="s">
        <v>29</v>
      </c>
      <c r="Q294" s="150">
        <v>1.5655092592592592E-4</v>
      </c>
      <c r="R294" s="150">
        <v>2.4456018518518517E-4</v>
      </c>
      <c r="S294" s="150">
        <v>3.2674768518518518E-4</v>
      </c>
      <c r="T294" s="150">
        <v>4.0729166666666664E-4</v>
      </c>
      <c r="U294" s="150">
        <v>4.8994212962962967E-4</v>
      </c>
      <c r="V294" s="150">
        <v>5.7178240740740746E-4</v>
      </c>
      <c r="W294" s="150">
        <v>6.540856481481481E-4</v>
      </c>
      <c r="X294" s="150">
        <v>7.3896990740740737E-4</v>
      </c>
      <c r="Y294" s="150">
        <v>8.211342592592593E-4</v>
      </c>
      <c r="Z294" s="150">
        <v>9.0291666666666678E-4</v>
      </c>
      <c r="AA294" s="150">
        <v>9.8593750000000005E-4</v>
      </c>
      <c r="AB294" s="150">
        <v>1.0672685185185184E-3</v>
      </c>
      <c r="AC294" s="150">
        <v>1.1490393518518518E-3</v>
      </c>
      <c r="AD294" s="150">
        <v>1.2312037037037038E-3</v>
      </c>
      <c r="AE294" s="150">
        <v>1.3150925925925927E-3</v>
      </c>
      <c r="AF294" s="150">
        <v>1.3971759259259258E-3</v>
      </c>
      <c r="AG294" s="150">
        <v>1.4797685185185183E-3</v>
      </c>
      <c r="AH294" s="150">
        <v>1.5629513888888889E-3</v>
      </c>
      <c r="AI294" s="150">
        <v>1.6486342592592592E-3</v>
      </c>
      <c r="AJ294" s="150">
        <v>1.7310995370370371E-3</v>
      </c>
      <c r="AK294" s="150">
        <v>1.8132407407407409E-3</v>
      </c>
      <c r="AL294" s="150">
        <v>1.8975578703703704E-3</v>
      </c>
      <c r="AM294" s="150">
        <v>1.9820601851851852E-3</v>
      </c>
      <c r="AN294" s="150">
        <v>2.0687962962962964E-3</v>
      </c>
      <c r="AO294" s="150">
        <v>2.1533680555555555E-3</v>
      </c>
      <c r="AP294" s="150">
        <v>2.2378703703703705E-3</v>
      </c>
      <c r="AQ294" s="150">
        <v>2.3225000000000003E-3</v>
      </c>
      <c r="AR294" s="150">
        <v>2.4076157407407405E-3</v>
      </c>
      <c r="AS294" s="150">
        <v>2.4950578703703706E-3</v>
      </c>
      <c r="AT294" s="150">
        <v>2.5787962962962965E-3</v>
      </c>
      <c r="AU294" s="150">
        <v>2.6620486111111111E-3</v>
      </c>
      <c r="AV294" s="150">
        <v>2.7463078703703707E-3</v>
      </c>
      <c r="AW294" s="153">
        <f t="shared" si="125"/>
        <v>60.687539246715907</v>
      </c>
      <c r="AX294" s="150">
        <f t="shared" si="126"/>
        <v>8.8009259259259247E-5</v>
      </c>
      <c r="AY294" s="150">
        <f t="shared" si="126"/>
        <v>8.2187500000000012E-5</v>
      </c>
      <c r="AZ294" s="150">
        <f t="shared" si="127"/>
        <v>8.054398148148146E-5</v>
      </c>
      <c r="BA294" s="150">
        <f t="shared" si="128"/>
        <v>8.2650462962963027E-5</v>
      </c>
      <c r="BB294" s="150">
        <f t="shared" si="129"/>
        <v>8.1840277777777792E-5</v>
      </c>
      <c r="BC294" s="150">
        <f t="shared" si="130"/>
        <v>8.2303240740740644E-5</v>
      </c>
      <c r="BD294" s="150">
        <f t="shared" si="131"/>
        <v>8.4884259259259266E-5</v>
      </c>
      <c r="BE294" s="150">
        <f t="shared" si="132"/>
        <v>8.2164351851851929E-5</v>
      </c>
      <c r="BF294" s="150">
        <f t="shared" si="133"/>
        <v>8.1782407407407476E-5</v>
      </c>
      <c r="BG294" s="150">
        <f t="shared" si="134"/>
        <v>8.3020833333333276E-5</v>
      </c>
      <c r="BH294" s="150">
        <f t="shared" si="135"/>
        <v>8.1331018518518341E-5</v>
      </c>
      <c r="BI294" s="150">
        <f t="shared" si="136"/>
        <v>8.1770833333333435E-5</v>
      </c>
      <c r="BJ294" s="150">
        <f t="shared" si="137"/>
        <v>8.2164351851851929E-5</v>
      </c>
      <c r="BK294" s="150">
        <f t="shared" si="138"/>
        <v>8.3888888888888988E-5</v>
      </c>
      <c r="BL294" s="150">
        <f t="shared" si="139"/>
        <v>8.2083333333333097E-5</v>
      </c>
      <c r="BM294" s="150">
        <f t="shared" si="140"/>
        <v>8.259259259259244E-5</v>
      </c>
      <c r="BN294" s="150">
        <f t="shared" si="141"/>
        <v>8.3182870370370615E-5</v>
      </c>
      <c r="BO294" s="150">
        <f t="shared" si="142"/>
        <v>8.5682870370370296E-5</v>
      </c>
      <c r="BP294" s="150">
        <f t="shared" si="143"/>
        <v>8.2465277777777875E-5</v>
      </c>
      <c r="BQ294" s="150">
        <f t="shared" si="144"/>
        <v>8.2141203703703846E-5</v>
      </c>
      <c r="BR294" s="150">
        <f t="shared" si="145"/>
        <v>8.4317129629629499E-5</v>
      </c>
      <c r="BS294" s="150">
        <f t="shared" si="146"/>
        <v>8.4502314814814813E-5</v>
      </c>
      <c r="BT294" s="150">
        <f t="shared" si="147"/>
        <v>8.6736111111111215E-5</v>
      </c>
      <c r="BU294" s="150">
        <f t="shared" si="148"/>
        <v>8.4571759259259062E-5</v>
      </c>
      <c r="BV294" s="150">
        <f t="shared" si="149"/>
        <v>8.450231481481503E-5</v>
      </c>
      <c r="BW294" s="150">
        <f t="shared" si="150"/>
        <v>8.4629629629629811E-5</v>
      </c>
      <c r="BX294" s="150">
        <f t="shared" si="151"/>
        <v>8.5115740740740204E-5</v>
      </c>
      <c r="BY294" s="150">
        <f t="shared" si="152"/>
        <v>8.7442129629630022E-5</v>
      </c>
      <c r="BZ294" s="150">
        <f t="shared" si="153"/>
        <v>8.3738425925925907E-5</v>
      </c>
      <c r="CA294" s="150">
        <f t="shared" si="154"/>
        <v>8.3252314814814647E-5</v>
      </c>
      <c r="CB294" s="150">
        <f t="shared" si="155"/>
        <v>8.4259259259259617E-5</v>
      </c>
    </row>
    <row r="295" spans="1:80">
      <c r="A295" s="50" t="s">
        <v>65</v>
      </c>
      <c r="B295" s="50">
        <v>2019</v>
      </c>
      <c r="C295" s="82">
        <v>43777</v>
      </c>
      <c r="D295" s="50" t="s">
        <v>66</v>
      </c>
      <c r="E295" s="40" t="s">
        <v>91</v>
      </c>
      <c r="F295">
        <v>3</v>
      </c>
      <c r="G295" t="s">
        <v>69</v>
      </c>
      <c r="H295" t="s">
        <v>689</v>
      </c>
      <c r="I295" t="s">
        <v>590</v>
      </c>
      <c r="J295" t="s">
        <v>501</v>
      </c>
      <c r="O295" s="40">
        <v>1</v>
      </c>
      <c r="P295" t="s">
        <v>25</v>
      </c>
      <c r="Q295" s="150">
        <v>1.5474537037037038E-4</v>
      </c>
      <c r="R295" s="150">
        <v>2.4093749999999997E-4</v>
      </c>
      <c r="S295" s="150">
        <v>3.2151620370370369E-4</v>
      </c>
      <c r="T295" s="150">
        <v>4.0090277777777775E-4</v>
      </c>
      <c r="U295" s="150">
        <v>4.800231481481481E-4</v>
      </c>
      <c r="V295" s="150">
        <v>5.5930555555555562E-4</v>
      </c>
      <c r="W295" s="150">
        <v>6.406712962962963E-4</v>
      </c>
      <c r="X295" s="150">
        <v>7.2141203703703701E-4</v>
      </c>
      <c r="Y295" s="150">
        <v>8.0221064814814825E-4</v>
      </c>
      <c r="Z295" s="150">
        <v>8.834606481481483E-4</v>
      </c>
      <c r="AA295" s="150">
        <v>9.6270833333333332E-4</v>
      </c>
      <c r="AB295" s="150">
        <v>1.041423611111111E-3</v>
      </c>
      <c r="AC295" s="150">
        <v>1.1204513888888889E-3</v>
      </c>
      <c r="AD295" s="150">
        <v>1.1995023148148149E-3</v>
      </c>
      <c r="AE295" s="150">
        <v>1.278414351851852E-3</v>
      </c>
      <c r="AF295" s="150">
        <v>1.3575925925925925E-3</v>
      </c>
      <c r="AG295" s="150">
        <v>1.4379050925925928E-3</v>
      </c>
      <c r="AH295" s="150">
        <v>1.5170717592592595E-3</v>
      </c>
      <c r="AI295" s="150">
        <v>1.5980092592592593E-3</v>
      </c>
      <c r="AJ295" s="150">
        <v>1.6785995370370373E-3</v>
      </c>
      <c r="AK295" s="150">
        <v>1.7602430555555555E-3</v>
      </c>
      <c r="AL295" s="150">
        <v>1.8437847222222224E-3</v>
      </c>
      <c r="AM295" s="150">
        <v>1.9252199074074076E-3</v>
      </c>
      <c r="AN295" s="150">
        <v>2.0064236111111112E-3</v>
      </c>
      <c r="AO295" s="150">
        <v>2.0885069444444445E-3</v>
      </c>
      <c r="AP295" s="150">
        <v>2.1681134259259262E-3</v>
      </c>
      <c r="AQ295" s="150">
        <v>2.2481944444444446E-3</v>
      </c>
      <c r="AR295" s="150">
        <v>2.3281134259259257E-3</v>
      </c>
      <c r="AS295" s="150">
        <v>2.4087962962962965E-3</v>
      </c>
      <c r="AT295" s="150">
        <v>2.4904166666666664E-3</v>
      </c>
      <c r="AU295" s="150">
        <v>2.5741550925925923E-3</v>
      </c>
      <c r="AV295" s="150">
        <v>2.655833333333333E-3</v>
      </c>
      <c r="AW295" s="153">
        <f t="shared" si="125"/>
        <v>62.754941951678703</v>
      </c>
      <c r="AX295" s="150">
        <f t="shared" si="126"/>
        <v>8.6192129629629585E-5</v>
      </c>
      <c r="AY295" s="150">
        <f t="shared" si="126"/>
        <v>8.057870370370372E-5</v>
      </c>
      <c r="AZ295" s="150">
        <f t="shared" si="127"/>
        <v>7.938657407407406E-5</v>
      </c>
      <c r="BA295" s="150">
        <f t="shared" si="128"/>
        <v>7.9120370370370347E-5</v>
      </c>
      <c r="BB295" s="150">
        <f t="shared" si="129"/>
        <v>7.9282407407407524E-5</v>
      </c>
      <c r="BC295" s="150">
        <f t="shared" si="130"/>
        <v>8.1365740740740682E-5</v>
      </c>
      <c r="BD295" s="150">
        <f t="shared" si="131"/>
        <v>8.0740740740740708E-5</v>
      </c>
      <c r="BE295" s="150">
        <f t="shared" si="132"/>
        <v>8.079861111111124E-5</v>
      </c>
      <c r="BF295" s="150">
        <f t="shared" si="133"/>
        <v>8.125000000000005E-5</v>
      </c>
      <c r="BG295" s="150">
        <f t="shared" si="134"/>
        <v>7.924768518518502E-5</v>
      </c>
      <c r="BH295" s="150">
        <f t="shared" si="135"/>
        <v>7.8715277777777703E-5</v>
      </c>
      <c r="BI295" s="150">
        <f t="shared" si="136"/>
        <v>7.9027777777777907E-5</v>
      </c>
      <c r="BJ295" s="150">
        <f t="shared" si="137"/>
        <v>7.905092592592599E-5</v>
      </c>
      <c r="BK295" s="150">
        <f t="shared" si="138"/>
        <v>7.8912037037037058E-5</v>
      </c>
      <c r="BL295" s="150">
        <f t="shared" si="139"/>
        <v>7.9178240740740554E-5</v>
      </c>
      <c r="BM295" s="150">
        <f t="shared" si="140"/>
        <v>8.0312500000000306E-5</v>
      </c>
      <c r="BN295" s="150">
        <f t="shared" si="141"/>
        <v>7.9166666666666621E-5</v>
      </c>
      <c r="BO295" s="150">
        <f t="shared" si="142"/>
        <v>8.0937499999999846E-5</v>
      </c>
      <c r="BP295" s="150">
        <f t="shared" si="143"/>
        <v>8.0590277777777952E-5</v>
      </c>
      <c r="BQ295" s="150">
        <f t="shared" si="144"/>
        <v>8.164351851851822E-5</v>
      </c>
      <c r="BR295" s="150">
        <f t="shared" si="145"/>
        <v>8.3541666666666877E-5</v>
      </c>
      <c r="BS295" s="150">
        <f t="shared" si="146"/>
        <v>8.1435185185185256E-5</v>
      </c>
      <c r="BT295" s="150">
        <f t="shared" si="147"/>
        <v>8.1203703703703559E-5</v>
      </c>
      <c r="BU295" s="150">
        <f t="shared" si="148"/>
        <v>8.2083333333333314E-5</v>
      </c>
      <c r="BV295" s="150">
        <f t="shared" si="149"/>
        <v>7.9606481481481715E-5</v>
      </c>
      <c r="BW295" s="150">
        <f t="shared" si="150"/>
        <v>8.0081018518518392E-5</v>
      </c>
      <c r="BX295" s="150">
        <f t="shared" si="151"/>
        <v>7.9918981481481161E-5</v>
      </c>
      <c r="BY295" s="150">
        <f t="shared" si="152"/>
        <v>8.0682870370370717E-5</v>
      </c>
      <c r="BZ295" s="150">
        <f t="shared" si="153"/>
        <v>8.162037037036992E-5</v>
      </c>
      <c r="CA295" s="150">
        <f t="shared" si="154"/>
        <v>8.3738425925925907E-5</v>
      </c>
      <c r="CB295" s="150">
        <f t="shared" si="155"/>
        <v>8.1678240740740669E-5</v>
      </c>
    </row>
    <row r="296" spans="1:80">
      <c r="A296" s="50" t="s">
        <v>65</v>
      </c>
      <c r="B296" s="50">
        <v>2019</v>
      </c>
      <c r="C296" s="82">
        <v>43777</v>
      </c>
      <c r="D296" s="50" t="s">
        <v>66</v>
      </c>
      <c r="E296" s="40" t="s">
        <v>91</v>
      </c>
      <c r="F296">
        <v>3</v>
      </c>
      <c r="G296" t="s">
        <v>585</v>
      </c>
      <c r="H296" t="s">
        <v>80</v>
      </c>
      <c r="I296" t="s">
        <v>507</v>
      </c>
      <c r="J296" t="s">
        <v>654</v>
      </c>
      <c r="O296" s="40">
        <v>2</v>
      </c>
      <c r="P296" t="s">
        <v>27</v>
      </c>
      <c r="Q296" s="150">
        <v>1.5010416666666666E-4</v>
      </c>
      <c r="R296" s="150">
        <v>2.3776620370370369E-4</v>
      </c>
      <c r="S296" s="150">
        <v>3.1921296296296293E-4</v>
      </c>
      <c r="T296" s="150">
        <v>3.9942129629629621E-4</v>
      </c>
      <c r="U296" s="150">
        <v>4.8024305555555559E-4</v>
      </c>
      <c r="V296" s="150">
        <v>5.5986111111111113E-4</v>
      </c>
      <c r="W296" s="150">
        <v>6.3918981481481476E-4</v>
      </c>
      <c r="X296" s="150">
        <v>7.1900462962962977E-4</v>
      </c>
      <c r="Y296" s="150">
        <v>8.0019675925925929E-4</v>
      </c>
      <c r="Z296" s="150">
        <v>8.7923611111111113E-4</v>
      </c>
      <c r="AA296" s="150">
        <v>9.578124999999999E-4</v>
      </c>
      <c r="AB296" s="150">
        <v>1.0369212962962964E-3</v>
      </c>
      <c r="AC296" s="150">
        <v>1.1176851851851851E-3</v>
      </c>
      <c r="AD296" s="150">
        <v>1.197013888888889E-3</v>
      </c>
      <c r="AE296" s="150">
        <v>1.2764120370370371E-3</v>
      </c>
      <c r="AF296" s="150">
        <v>1.3558217592592591E-3</v>
      </c>
      <c r="AG296" s="150">
        <v>1.4356134259259259E-3</v>
      </c>
      <c r="AH296" s="150">
        <v>1.5156481481481481E-3</v>
      </c>
      <c r="AI296" s="150">
        <v>1.5983217592592592E-3</v>
      </c>
      <c r="AJ296" s="150">
        <v>1.6809027777777779E-3</v>
      </c>
      <c r="AK296" s="150">
        <v>1.7620254629629629E-3</v>
      </c>
      <c r="AL296" s="150">
        <v>1.8429976851851851E-3</v>
      </c>
      <c r="AM296" s="150">
        <v>1.9256134259259259E-3</v>
      </c>
      <c r="AN296" s="150">
        <v>2.0074305555555553E-3</v>
      </c>
      <c r="AO296" s="150">
        <v>2.0911111111111113E-3</v>
      </c>
      <c r="AP296" s="150">
        <v>2.1741550925925925E-3</v>
      </c>
      <c r="AQ296" s="150">
        <v>2.2582291666666666E-3</v>
      </c>
      <c r="AR296" s="150">
        <v>2.3445949074074077E-3</v>
      </c>
      <c r="AS296" s="150">
        <v>2.430185185185185E-3</v>
      </c>
      <c r="AT296" s="150">
        <v>2.5160300925925927E-3</v>
      </c>
      <c r="AU296" s="150">
        <v>2.6026157407407408E-3</v>
      </c>
      <c r="AV296" s="150">
        <v>2.6900694444444446E-3</v>
      </c>
      <c r="AW296" s="153">
        <f t="shared" si="125"/>
        <v>61.95626919998967</v>
      </c>
      <c r="AX296" s="150">
        <f t="shared" si="126"/>
        <v>8.7662037037037027E-5</v>
      </c>
      <c r="AY296" s="150">
        <f t="shared" si="126"/>
        <v>8.1446759259259243E-5</v>
      </c>
      <c r="AZ296" s="150">
        <f t="shared" si="127"/>
        <v>8.0208333333333282E-5</v>
      </c>
      <c r="BA296" s="150">
        <f t="shared" si="128"/>
        <v>8.0821759259259377E-5</v>
      </c>
      <c r="BB296" s="150">
        <f t="shared" si="129"/>
        <v>7.961805555555554E-5</v>
      </c>
      <c r="BC296" s="150">
        <f t="shared" si="130"/>
        <v>7.9328703703703636E-5</v>
      </c>
      <c r="BD296" s="150">
        <f t="shared" si="131"/>
        <v>7.9814814814815004E-5</v>
      </c>
      <c r="BE296" s="150">
        <f t="shared" si="132"/>
        <v>8.1192129629629518E-5</v>
      </c>
      <c r="BF296" s="150">
        <f t="shared" si="133"/>
        <v>7.903935185185184E-5</v>
      </c>
      <c r="BG296" s="150">
        <f t="shared" si="134"/>
        <v>7.8576388888888771E-5</v>
      </c>
      <c r="BH296" s="150">
        <f t="shared" si="135"/>
        <v>7.9108796296296522E-5</v>
      </c>
      <c r="BI296" s="150">
        <f t="shared" si="136"/>
        <v>8.0763888888888682E-5</v>
      </c>
      <c r="BJ296" s="150">
        <f t="shared" si="137"/>
        <v>7.9328703703703853E-5</v>
      </c>
      <c r="BK296" s="150">
        <f t="shared" si="138"/>
        <v>7.9398148148148101E-5</v>
      </c>
      <c r="BL296" s="150">
        <f t="shared" si="139"/>
        <v>7.9409722222222034E-5</v>
      </c>
      <c r="BM296" s="150">
        <f t="shared" si="140"/>
        <v>7.9791666666666813E-5</v>
      </c>
      <c r="BN296" s="150">
        <f t="shared" si="141"/>
        <v>8.0034722222222226E-5</v>
      </c>
      <c r="BO296" s="150">
        <f t="shared" si="142"/>
        <v>8.2673611111111055E-5</v>
      </c>
      <c r="BP296" s="150">
        <f t="shared" si="143"/>
        <v>8.2581018518518724E-5</v>
      </c>
      <c r="BQ296" s="150">
        <f t="shared" si="144"/>
        <v>8.1122685185184944E-5</v>
      </c>
      <c r="BR296" s="150">
        <f t="shared" si="145"/>
        <v>8.0972222222222296E-5</v>
      </c>
      <c r="BS296" s="150">
        <f t="shared" si="146"/>
        <v>8.261574074074074E-5</v>
      </c>
      <c r="BT296" s="150">
        <f t="shared" si="147"/>
        <v>8.1817129629629384E-5</v>
      </c>
      <c r="BU296" s="150">
        <f t="shared" si="148"/>
        <v>8.3680555555556025E-5</v>
      </c>
      <c r="BV296" s="150">
        <f t="shared" si="149"/>
        <v>8.304398148148125E-5</v>
      </c>
      <c r="BW296" s="150">
        <f t="shared" si="150"/>
        <v>8.4074074074074086E-5</v>
      </c>
      <c r="BX296" s="150">
        <f t="shared" si="151"/>
        <v>8.636574074074102E-5</v>
      </c>
      <c r="BY296" s="150">
        <f t="shared" si="152"/>
        <v>8.5590277777777314E-5</v>
      </c>
      <c r="BZ296" s="150">
        <f t="shared" si="153"/>
        <v>8.5844907407407745E-5</v>
      </c>
      <c r="CA296" s="150">
        <f t="shared" si="154"/>
        <v>8.6585648148148134E-5</v>
      </c>
      <c r="CB296" s="150">
        <f t="shared" si="155"/>
        <v>8.7453703703703738E-5</v>
      </c>
    </row>
    <row r="297" spans="1:80">
      <c r="A297" s="50" t="s">
        <v>65</v>
      </c>
      <c r="B297" s="50">
        <v>2019</v>
      </c>
      <c r="C297" s="82">
        <v>43777</v>
      </c>
      <c r="D297" s="50" t="s">
        <v>66</v>
      </c>
      <c r="E297" s="40" t="s">
        <v>91</v>
      </c>
      <c r="F297">
        <v>4</v>
      </c>
      <c r="G297" t="s">
        <v>656</v>
      </c>
      <c r="H297" t="s">
        <v>1667</v>
      </c>
      <c r="I297" t="s">
        <v>1668</v>
      </c>
      <c r="J297" t="s">
        <v>645</v>
      </c>
      <c r="O297" s="40">
        <v>1</v>
      </c>
      <c r="P297" t="s">
        <v>484</v>
      </c>
      <c r="Q297" s="150">
        <v>1.5391203703703701E-4</v>
      </c>
      <c r="R297" s="150">
        <v>2.4357638888888888E-4</v>
      </c>
      <c r="S297" s="150">
        <v>3.2519675925925929E-4</v>
      </c>
      <c r="T297" s="150">
        <v>4.052546296296296E-4</v>
      </c>
      <c r="U297" s="150">
        <v>4.840972222222223E-4</v>
      </c>
      <c r="V297" s="150">
        <v>5.6386574074074076E-4</v>
      </c>
      <c r="W297" s="150">
        <v>6.4223379629629624E-4</v>
      </c>
      <c r="X297" s="150">
        <v>7.205439814814814E-4</v>
      </c>
      <c r="Y297" s="150">
        <v>7.9874999999999998E-4</v>
      </c>
      <c r="Z297" s="150">
        <v>8.7857638888888892E-4</v>
      </c>
      <c r="AA297" s="150">
        <v>9.5695601851851855E-4</v>
      </c>
      <c r="AB297" s="150">
        <v>1.0354050925925925E-3</v>
      </c>
      <c r="AC297" s="150">
        <v>1.1154282407407408E-3</v>
      </c>
      <c r="AD297" s="150">
        <v>1.1936921296296296E-3</v>
      </c>
      <c r="AE297" s="150">
        <v>1.2720138888888889E-3</v>
      </c>
      <c r="AF297" s="150">
        <v>1.3506712962962962E-3</v>
      </c>
      <c r="AG297" s="150">
        <v>1.4314814814814815E-3</v>
      </c>
      <c r="AH297" s="150">
        <v>1.5107291666666669E-3</v>
      </c>
      <c r="AI297" s="150">
        <v>1.5916319444444443E-3</v>
      </c>
      <c r="AJ297" s="150">
        <v>1.6715046296296296E-3</v>
      </c>
      <c r="AK297" s="150">
        <v>1.7518171296296294E-3</v>
      </c>
      <c r="AL297" s="150">
        <v>1.8339583333333335E-3</v>
      </c>
      <c r="AM297" s="150">
        <v>1.9138078703703704E-3</v>
      </c>
      <c r="AN297" s="150">
        <v>1.9949305555555558E-3</v>
      </c>
      <c r="AO297" s="150">
        <v>2.0776967592592596E-3</v>
      </c>
      <c r="AP297" s="150">
        <v>2.158310185185185E-3</v>
      </c>
      <c r="AQ297" s="150">
        <v>2.238726851851852E-3</v>
      </c>
      <c r="AR297" s="150">
        <v>2.3193749999999998E-3</v>
      </c>
      <c r="AS297" s="150">
        <v>2.4019675925925923E-3</v>
      </c>
      <c r="AT297" s="150">
        <v>2.4838078703703702E-3</v>
      </c>
      <c r="AU297" s="150">
        <v>2.5663194444444444E-3</v>
      </c>
      <c r="AV297" s="150">
        <v>2.6493981481481477E-3</v>
      </c>
      <c r="AW297" s="153">
        <f t="shared" si="125"/>
        <v>62.907368899295797</v>
      </c>
      <c r="AX297" s="150">
        <f t="shared" si="126"/>
        <v>8.9664351851851868E-5</v>
      </c>
      <c r="AY297" s="150">
        <f t="shared" si="126"/>
        <v>8.1620370370370408E-5</v>
      </c>
      <c r="AZ297" s="150">
        <f t="shared" si="127"/>
        <v>8.0057870370370309E-5</v>
      </c>
      <c r="BA297" s="150">
        <f t="shared" si="128"/>
        <v>7.8842592592592701E-5</v>
      </c>
      <c r="BB297" s="150">
        <f t="shared" si="129"/>
        <v>7.9768518518518459E-5</v>
      </c>
      <c r="BC297" s="150">
        <f t="shared" si="130"/>
        <v>7.8368055555555483E-5</v>
      </c>
      <c r="BD297" s="150">
        <f t="shared" si="131"/>
        <v>7.8310185185185167E-5</v>
      </c>
      <c r="BE297" s="150">
        <f t="shared" si="132"/>
        <v>7.8206018518518577E-5</v>
      </c>
      <c r="BF297" s="150">
        <f t="shared" si="133"/>
        <v>7.9826388888888937E-5</v>
      </c>
      <c r="BG297" s="150">
        <f t="shared" si="134"/>
        <v>7.8379629629629632E-5</v>
      </c>
      <c r="BH297" s="150">
        <f t="shared" si="135"/>
        <v>7.844907407407399E-5</v>
      </c>
      <c r="BI297" s="150">
        <f t="shared" si="136"/>
        <v>8.0023148148148293E-5</v>
      </c>
      <c r="BJ297" s="150">
        <f t="shared" si="137"/>
        <v>7.8263888888888784E-5</v>
      </c>
      <c r="BK297" s="150">
        <f t="shared" si="138"/>
        <v>7.8321759259259317E-5</v>
      </c>
      <c r="BL297" s="150">
        <f t="shared" si="139"/>
        <v>7.8657407407407278E-5</v>
      </c>
      <c r="BM297" s="150">
        <f t="shared" si="140"/>
        <v>8.0810185185185282E-5</v>
      </c>
      <c r="BN297" s="150">
        <f t="shared" si="141"/>
        <v>7.9247685185185454E-5</v>
      </c>
      <c r="BO297" s="150">
        <f t="shared" si="142"/>
        <v>8.0902777777777397E-5</v>
      </c>
      <c r="BP297" s="150">
        <f t="shared" si="143"/>
        <v>7.9872685185185211E-5</v>
      </c>
      <c r="BQ297" s="150">
        <f t="shared" si="144"/>
        <v>8.0312499999999872E-5</v>
      </c>
      <c r="BR297" s="150">
        <f t="shared" si="145"/>
        <v>8.2141203703704063E-5</v>
      </c>
      <c r="BS297" s="150">
        <f t="shared" si="146"/>
        <v>7.9849537037036912E-5</v>
      </c>
      <c r="BT297" s="150">
        <f t="shared" si="147"/>
        <v>8.1122685185185377E-5</v>
      </c>
      <c r="BU297" s="150">
        <f t="shared" si="148"/>
        <v>8.2766203703703821E-5</v>
      </c>
      <c r="BV297" s="150">
        <f t="shared" si="149"/>
        <v>8.0613425925925384E-5</v>
      </c>
      <c r="BW297" s="150">
        <f t="shared" si="150"/>
        <v>8.0416666666667004E-5</v>
      </c>
      <c r="BX297" s="150">
        <f t="shared" si="151"/>
        <v>8.0648148148147834E-5</v>
      </c>
      <c r="BY297" s="150">
        <f t="shared" si="152"/>
        <v>8.259259259259244E-5</v>
      </c>
      <c r="BZ297" s="150">
        <f t="shared" si="153"/>
        <v>8.1840277777777901E-5</v>
      </c>
      <c r="CA297" s="150">
        <f t="shared" si="154"/>
        <v>8.2511574074074258E-5</v>
      </c>
      <c r="CB297" s="150">
        <f t="shared" si="155"/>
        <v>8.3078703703703266E-5</v>
      </c>
    </row>
    <row r="298" spans="1:80">
      <c r="A298" s="50" t="s">
        <v>65</v>
      </c>
      <c r="B298" s="50">
        <v>2019</v>
      </c>
      <c r="C298" s="82">
        <v>43777</v>
      </c>
      <c r="D298" s="50" t="s">
        <v>66</v>
      </c>
      <c r="E298" s="40" t="s">
        <v>91</v>
      </c>
      <c r="F298">
        <v>4</v>
      </c>
      <c r="G298" t="s">
        <v>1699</v>
      </c>
      <c r="H298" t="s">
        <v>503</v>
      </c>
      <c r="I298" t="s">
        <v>779</v>
      </c>
      <c r="J298" t="s">
        <v>629</v>
      </c>
      <c r="O298" s="40">
        <v>2</v>
      </c>
      <c r="P298" t="s">
        <v>1704</v>
      </c>
      <c r="Q298" s="150">
        <v>1.5572916666666667E-4</v>
      </c>
      <c r="R298" s="150">
        <v>2.4458333333333336E-4</v>
      </c>
      <c r="S298" s="150">
        <v>3.277777777777778E-4</v>
      </c>
      <c r="T298" s="150">
        <v>4.0692129629629628E-4</v>
      </c>
      <c r="U298" s="150">
        <v>4.8577546296296286E-4</v>
      </c>
      <c r="V298" s="150">
        <v>5.6425925925925925E-4</v>
      </c>
      <c r="W298" s="150">
        <v>6.4368055555555554E-4</v>
      </c>
      <c r="X298" s="150">
        <v>7.2329861111111108E-4</v>
      </c>
      <c r="Y298" s="150">
        <v>8.0329861111111108E-4</v>
      </c>
      <c r="Z298" s="150">
        <v>8.8342592592592596E-4</v>
      </c>
      <c r="AA298" s="150">
        <v>9.6481481481481472E-4</v>
      </c>
      <c r="AB298" s="150">
        <v>1.0471296296296296E-3</v>
      </c>
      <c r="AC298" s="150">
        <v>1.1306481481481482E-3</v>
      </c>
      <c r="AD298" s="150">
        <v>1.2154398148148148E-3</v>
      </c>
      <c r="AE298" s="150">
        <v>1.29875E-3</v>
      </c>
      <c r="AF298" s="150">
        <v>1.382349537037037E-3</v>
      </c>
      <c r="AG298" s="150">
        <v>1.4639930555555558E-3</v>
      </c>
      <c r="AH298" s="150">
        <v>1.5451736111111111E-3</v>
      </c>
      <c r="AI298" s="150">
        <v>1.6260879629629629E-3</v>
      </c>
      <c r="AJ298" s="150">
        <v>1.708460648148148E-3</v>
      </c>
      <c r="AK298" s="150">
        <v>1.7891435185185187E-3</v>
      </c>
      <c r="AL298" s="150">
        <v>1.8700810185185185E-3</v>
      </c>
      <c r="AM298" s="150">
        <v>1.9512962962962965E-3</v>
      </c>
      <c r="AN298" s="150">
        <v>2.0319675925925926E-3</v>
      </c>
      <c r="AO298" s="150">
        <v>2.1152083333333331E-3</v>
      </c>
      <c r="AP298" s="150">
        <v>2.1973611111111113E-3</v>
      </c>
      <c r="AQ298" s="150">
        <v>2.2811689814814812E-3</v>
      </c>
      <c r="AR298" s="150">
        <v>2.3629050925925927E-3</v>
      </c>
      <c r="AS298" s="150">
        <v>2.4449189814814815E-3</v>
      </c>
      <c r="AT298" s="150">
        <v>2.527337962962963E-3</v>
      </c>
      <c r="AU298" s="150">
        <v>2.6096759259259263E-3</v>
      </c>
      <c r="AV298" s="150">
        <v>2.6939236111111109E-3</v>
      </c>
      <c r="AW298" s="153">
        <f t="shared" si="125"/>
        <v>61.86762905200748</v>
      </c>
      <c r="AX298" s="150">
        <f t="shared" si="126"/>
        <v>8.8854166666666687E-5</v>
      </c>
      <c r="AY298" s="150">
        <f t="shared" si="126"/>
        <v>8.319444444444444E-5</v>
      </c>
      <c r="AZ298" s="150">
        <f t="shared" si="127"/>
        <v>7.9143518518518484E-5</v>
      </c>
      <c r="BA298" s="150">
        <f t="shared" si="128"/>
        <v>7.885416666666658E-5</v>
      </c>
      <c r="BB298" s="150">
        <f t="shared" si="129"/>
        <v>7.8483796296296385E-5</v>
      </c>
      <c r="BC298" s="150">
        <f t="shared" si="130"/>
        <v>7.9421296296296293E-5</v>
      </c>
      <c r="BD298" s="150">
        <f t="shared" si="131"/>
        <v>7.961805555555554E-5</v>
      </c>
      <c r="BE298" s="150">
        <f t="shared" si="132"/>
        <v>7.9999999999999993E-5</v>
      </c>
      <c r="BF298" s="150">
        <f t="shared" si="133"/>
        <v>8.0127314814814883E-5</v>
      </c>
      <c r="BG298" s="150">
        <f t="shared" si="134"/>
        <v>8.1388888888888765E-5</v>
      </c>
      <c r="BH298" s="150">
        <f t="shared" si="135"/>
        <v>8.2314814814814902E-5</v>
      </c>
      <c r="BI298" s="150">
        <f t="shared" si="136"/>
        <v>8.3518518518518577E-5</v>
      </c>
      <c r="BJ298" s="150">
        <f t="shared" si="137"/>
        <v>8.4791666666666609E-5</v>
      </c>
      <c r="BK298" s="150">
        <f t="shared" si="138"/>
        <v>8.331018518518518E-5</v>
      </c>
      <c r="BL298" s="150">
        <f t="shared" si="139"/>
        <v>8.3599537037036976E-5</v>
      </c>
      <c r="BM298" s="150">
        <f t="shared" si="140"/>
        <v>8.164351851851887E-5</v>
      </c>
      <c r="BN298" s="150">
        <f t="shared" si="141"/>
        <v>8.118055555555526E-5</v>
      </c>
      <c r="BO298" s="150">
        <f t="shared" si="142"/>
        <v>8.0914351851851763E-5</v>
      </c>
      <c r="BP298" s="150">
        <f t="shared" si="143"/>
        <v>8.237268518518511E-5</v>
      </c>
      <c r="BQ298" s="150">
        <f t="shared" si="144"/>
        <v>8.0682870370370717E-5</v>
      </c>
      <c r="BR298" s="150">
        <f t="shared" si="145"/>
        <v>8.0937499999999846E-5</v>
      </c>
      <c r="BS298" s="150">
        <f t="shared" si="146"/>
        <v>8.1215277777777926E-5</v>
      </c>
      <c r="BT298" s="150">
        <f t="shared" si="147"/>
        <v>8.0671296296296133E-5</v>
      </c>
      <c r="BU298" s="150">
        <f t="shared" si="148"/>
        <v>8.3240740740740497E-5</v>
      </c>
      <c r="BV298" s="150">
        <f t="shared" si="149"/>
        <v>8.2152777777778213E-5</v>
      </c>
      <c r="BW298" s="150">
        <f t="shared" si="150"/>
        <v>8.3807870370369939E-5</v>
      </c>
      <c r="BX298" s="150">
        <f t="shared" si="151"/>
        <v>8.1736111111111419E-5</v>
      </c>
      <c r="BY298" s="150">
        <f t="shared" si="152"/>
        <v>8.2013888888888848E-5</v>
      </c>
      <c r="BZ298" s="150">
        <f t="shared" si="153"/>
        <v>8.2418981481481492E-5</v>
      </c>
      <c r="CA298" s="150">
        <f t="shared" si="154"/>
        <v>8.233796296296331E-5</v>
      </c>
      <c r="CB298" s="150">
        <f t="shared" si="155"/>
        <v>8.42476851851846E-5</v>
      </c>
    </row>
    <row r="299" spans="1:80">
      <c r="A299" s="50" t="s">
        <v>65</v>
      </c>
      <c r="B299" s="50">
        <v>2019</v>
      </c>
      <c r="C299" s="82">
        <v>43777</v>
      </c>
      <c r="D299" s="50" t="s">
        <v>66</v>
      </c>
      <c r="E299" s="40" t="s">
        <v>64</v>
      </c>
      <c r="F299" t="s">
        <v>541</v>
      </c>
      <c r="G299" t="s">
        <v>656</v>
      </c>
      <c r="H299" t="s">
        <v>1667</v>
      </c>
      <c r="I299" t="s">
        <v>1668</v>
      </c>
      <c r="J299" t="s">
        <v>645</v>
      </c>
      <c r="O299" s="40">
        <v>1</v>
      </c>
      <c r="P299" t="s">
        <v>484</v>
      </c>
      <c r="Q299" s="150">
        <v>1.5369212962962963E-4</v>
      </c>
      <c r="R299" s="150">
        <v>2.4326388888888889E-4</v>
      </c>
      <c r="S299" s="150">
        <v>3.2565972222222225E-4</v>
      </c>
      <c r="T299" s="150">
        <v>4.0623842592592594E-4</v>
      </c>
      <c r="U299" s="150">
        <v>4.8587962962962967E-4</v>
      </c>
      <c r="V299" s="150">
        <v>5.6673611111111117E-4</v>
      </c>
      <c r="W299" s="150">
        <v>6.4609953703703704E-4</v>
      </c>
      <c r="X299" s="150">
        <v>7.2534722222222228E-4</v>
      </c>
      <c r="Y299" s="150">
        <v>8.0391203703703701E-4</v>
      </c>
      <c r="Z299" s="150">
        <v>8.8388888888888881E-4</v>
      </c>
      <c r="AA299" s="150">
        <v>9.6290509259259257E-4</v>
      </c>
      <c r="AB299" s="150">
        <v>1.0419907407407407E-3</v>
      </c>
      <c r="AC299" s="150">
        <v>1.1227430555555556E-3</v>
      </c>
      <c r="AD299" s="150">
        <v>1.2015624999999999E-3</v>
      </c>
      <c r="AE299" s="150">
        <v>1.2804166666666665E-3</v>
      </c>
      <c r="AF299" s="150">
        <v>1.3589583333333333E-3</v>
      </c>
      <c r="AG299" s="150">
        <v>1.4394328703703702E-3</v>
      </c>
      <c r="AH299" s="150">
        <v>1.5189236111111113E-3</v>
      </c>
      <c r="AI299" s="150">
        <v>1.6000925925925928E-3</v>
      </c>
      <c r="AJ299" s="150">
        <v>1.6809953703703702E-3</v>
      </c>
      <c r="AK299" s="150">
        <v>1.7621412037037035E-3</v>
      </c>
      <c r="AL299" s="150">
        <v>1.8452430555555557E-3</v>
      </c>
      <c r="AM299" s="150">
        <v>1.9263194444444443E-3</v>
      </c>
      <c r="AN299" s="150">
        <v>2.0082060185185185E-3</v>
      </c>
      <c r="AO299" s="150">
        <v>2.0920370370370368E-3</v>
      </c>
      <c r="AP299" s="150">
        <v>2.1734837962962962E-3</v>
      </c>
      <c r="AQ299" s="150">
        <v>2.2538425925925924E-3</v>
      </c>
      <c r="AR299" s="150">
        <v>2.3338310185185185E-3</v>
      </c>
      <c r="AS299" s="150">
        <v>2.413599537037037E-3</v>
      </c>
      <c r="AT299" s="150">
        <v>2.4930671296296294E-3</v>
      </c>
      <c r="AU299" s="150">
        <v>2.5732291666666668E-3</v>
      </c>
      <c r="AV299" s="150">
        <v>2.6533101851851852E-3</v>
      </c>
      <c r="AW299" s="153">
        <f t="shared" si="125"/>
        <v>62.814618357572215</v>
      </c>
      <c r="AX299" s="150">
        <f t="shared" si="126"/>
        <v>8.9571759259259265E-5</v>
      </c>
      <c r="AY299" s="150">
        <f t="shared" si="126"/>
        <v>8.2395833333333355E-5</v>
      </c>
      <c r="AZ299" s="150">
        <f t="shared" si="127"/>
        <v>8.0578703703703693E-5</v>
      </c>
      <c r="BA299" s="150">
        <f t="shared" si="128"/>
        <v>7.9641203703703731E-5</v>
      </c>
      <c r="BB299" s="150">
        <f t="shared" si="129"/>
        <v>8.0856481481481502E-5</v>
      </c>
      <c r="BC299" s="150">
        <f t="shared" si="130"/>
        <v>7.9363425925925869E-5</v>
      </c>
      <c r="BD299" s="150">
        <f t="shared" si="131"/>
        <v>7.9247685185185237E-5</v>
      </c>
      <c r="BE299" s="150">
        <f t="shared" si="132"/>
        <v>7.856481481481473E-5</v>
      </c>
      <c r="BF299" s="150">
        <f t="shared" si="133"/>
        <v>7.9976851851851802E-5</v>
      </c>
      <c r="BG299" s="150">
        <f t="shared" si="134"/>
        <v>7.9016203703703757E-5</v>
      </c>
      <c r="BH299" s="150">
        <f t="shared" si="135"/>
        <v>7.9085648148148114E-5</v>
      </c>
      <c r="BI299" s="150">
        <f t="shared" si="136"/>
        <v>8.0752314814814966E-5</v>
      </c>
      <c r="BJ299" s="150">
        <f t="shared" si="137"/>
        <v>7.8819444444444293E-5</v>
      </c>
      <c r="BK299" s="150">
        <f t="shared" si="138"/>
        <v>7.8854166666666526E-5</v>
      </c>
      <c r="BL299" s="150">
        <f t="shared" si="139"/>
        <v>7.8541666666666864E-5</v>
      </c>
      <c r="BM299" s="150">
        <f t="shared" si="140"/>
        <v>8.0474537037036886E-5</v>
      </c>
      <c r="BN299" s="150">
        <f t="shared" si="141"/>
        <v>7.9490740740741084E-5</v>
      </c>
      <c r="BO299" s="150">
        <f t="shared" si="142"/>
        <v>8.1168981481481543E-5</v>
      </c>
      <c r="BP299" s="150">
        <f t="shared" si="143"/>
        <v>8.0902777777777397E-5</v>
      </c>
      <c r="BQ299" s="150">
        <f t="shared" si="144"/>
        <v>8.1145833333333243E-5</v>
      </c>
      <c r="BR299" s="150">
        <f t="shared" si="145"/>
        <v>8.3101851851852216E-5</v>
      </c>
      <c r="BS299" s="150">
        <f t="shared" si="146"/>
        <v>8.1076388888888561E-5</v>
      </c>
      <c r="BT299" s="150">
        <f t="shared" si="147"/>
        <v>8.1886574074074283E-5</v>
      </c>
      <c r="BU299" s="150">
        <f t="shared" si="148"/>
        <v>8.3831018518518239E-5</v>
      </c>
      <c r="BV299" s="150">
        <f t="shared" si="149"/>
        <v>8.1446759259259406E-5</v>
      </c>
      <c r="BW299" s="150">
        <f t="shared" si="150"/>
        <v>8.0358796296296255E-5</v>
      </c>
      <c r="BX299" s="150">
        <f t="shared" si="151"/>
        <v>7.998842592592606E-5</v>
      </c>
      <c r="BY299" s="150">
        <f t="shared" si="152"/>
        <v>7.9768518518518513E-5</v>
      </c>
      <c r="BZ299" s="150">
        <f t="shared" si="153"/>
        <v>7.946759259259235E-5</v>
      </c>
      <c r="CA299" s="150">
        <f t="shared" si="154"/>
        <v>8.0162037037037441E-5</v>
      </c>
      <c r="CB299" s="150">
        <f t="shared" si="155"/>
        <v>8.0081018518518392E-5</v>
      </c>
    </row>
    <row r="300" spans="1:80">
      <c r="A300" s="50" t="s">
        <v>65</v>
      </c>
      <c r="B300" s="50">
        <v>2019</v>
      </c>
      <c r="C300" s="82">
        <v>43777</v>
      </c>
      <c r="D300" s="50" t="s">
        <v>66</v>
      </c>
      <c r="E300" s="40" t="s">
        <v>64</v>
      </c>
      <c r="F300" t="s">
        <v>541</v>
      </c>
      <c r="G300" t="s">
        <v>69</v>
      </c>
      <c r="H300" t="s">
        <v>590</v>
      </c>
      <c r="I300" t="s">
        <v>501</v>
      </c>
      <c r="J300" t="s">
        <v>591</v>
      </c>
      <c r="O300" s="40">
        <v>2</v>
      </c>
      <c r="P300" t="s">
        <v>25</v>
      </c>
      <c r="Q300" s="150">
        <v>1.5266203703703703E-4</v>
      </c>
      <c r="R300" s="150">
        <v>2.4015046296296295E-4</v>
      </c>
      <c r="S300" s="150">
        <v>3.2144675925925922E-4</v>
      </c>
      <c r="T300" s="150">
        <v>4.0031250000000001E-4</v>
      </c>
      <c r="U300" s="150">
        <v>4.7998842592592586E-4</v>
      </c>
      <c r="V300" s="150">
        <v>5.5888888888888882E-4</v>
      </c>
      <c r="W300" s="150">
        <v>6.3809027777777779E-4</v>
      </c>
      <c r="X300" s="150">
        <v>7.1922453703703699E-4</v>
      </c>
      <c r="Y300" s="150">
        <v>7.9953703703703697E-4</v>
      </c>
      <c r="Z300" s="150">
        <v>8.8003472222222216E-4</v>
      </c>
      <c r="AA300" s="150">
        <v>9.6134259259259252E-4</v>
      </c>
      <c r="AB300" s="150">
        <v>1.0413541666666666E-3</v>
      </c>
      <c r="AC300" s="150">
        <v>1.1211574074074073E-3</v>
      </c>
      <c r="AD300" s="150">
        <v>1.2006481481481482E-3</v>
      </c>
      <c r="AE300" s="150">
        <v>1.2808680555555557E-3</v>
      </c>
      <c r="AF300" s="150">
        <v>1.3608449074074076E-3</v>
      </c>
      <c r="AG300" s="150">
        <v>1.4424768518518519E-3</v>
      </c>
      <c r="AH300" s="150">
        <v>1.5232986111111113E-3</v>
      </c>
      <c r="AI300" s="150">
        <v>1.606099537037037E-3</v>
      </c>
      <c r="AJ300" s="150">
        <v>1.6877314814814817E-3</v>
      </c>
      <c r="AK300" s="150">
        <v>1.7698263888888891E-3</v>
      </c>
      <c r="AL300" s="150">
        <v>1.8544328703703707E-3</v>
      </c>
      <c r="AM300" s="150">
        <v>1.9362499999999998E-3</v>
      </c>
      <c r="AN300" s="150">
        <v>2.0171064814814813E-3</v>
      </c>
      <c r="AO300" s="150">
        <v>2.0992592592592595E-3</v>
      </c>
      <c r="AP300" s="150">
        <v>2.1795370370370367E-3</v>
      </c>
      <c r="AQ300" s="150">
        <v>2.2597453703703703E-3</v>
      </c>
      <c r="AR300" s="150">
        <v>2.3400231481481479E-3</v>
      </c>
      <c r="AS300" s="150">
        <v>2.420219907407407E-3</v>
      </c>
      <c r="AT300" s="150">
        <v>2.5003587962962961E-3</v>
      </c>
      <c r="AU300" s="150">
        <v>2.5805208333333331E-3</v>
      </c>
      <c r="AV300" s="150">
        <v>2.6611111111111111E-3</v>
      </c>
      <c r="AW300" s="153">
        <f t="shared" si="125"/>
        <v>62.630480167014618</v>
      </c>
      <c r="AX300" s="150">
        <f t="shared" si="126"/>
        <v>8.7488425925925917E-5</v>
      </c>
      <c r="AY300" s="150">
        <f t="shared" si="126"/>
        <v>8.1296296296296271E-5</v>
      </c>
      <c r="AZ300" s="150">
        <f t="shared" si="127"/>
        <v>7.8865740740740784E-5</v>
      </c>
      <c r="BA300" s="150">
        <f t="shared" si="128"/>
        <v>7.9675925925925856E-5</v>
      </c>
      <c r="BB300" s="150">
        <f t="shared" si="129"/>
        <v>7.8900462962962963E-5</v>
      </c>
      <c r="BC300" s="150">
        <f t="shared" si="130"/>
        <v>7.9201388888888963E-5</v>
      </c>
      <c r="BD300" s="150">
        <f t="shared" si="131"/>
        <v>8.1134259259259202E-5</v>
      </c>
      <c r="BE300" s="150">
        <f t="shared" si="132"/>
        <v>8.031249999999998E-5</v>
      </c>
      <c r="BF300" s="150">
        <f t="shared" si="133"/>
        <v>8.0497685185185186E-5</v>
      </c>
      <c r="BG300" s="150">
        <f t="shared" si="134"/>
        <v>8.1307870370370366E-5</v>
      </c>
      <c r="BH300" s="150">
        <f t="shared" si="135"/>
        <v>8.0011574074074034E-5</v>
      </c>
      <c r="BI300" s="150">
        <f t="shared" si="136"/>
        <v>7.9803240740740746E-5</v>
      </c>
      <c r="BJ300" s="150">
        <f t="shared" si="137"/>
        <v>7.9490740740740867E-5</v>
      </c>
      <c r="BK300" s="150">
        <f t="shared" si="138"/>
        <v>8.021990740740754E-5</v>
      </c>
      <c r="BL300" s="150">
        <f t="shared" si="139"/>
        <v>7.997685185185191E-5</v>
      </c>
      <c r="BM300" s="150">
        <f t="shared" si="140"/>
        <v>8.1631944444444287E-5</v>
      </c>
      <c r="BN300" s="150">
        <f t="shared" si="141"/>
        <v>8.0821759259259432E-5</v>
      </c>
      <c r="BO300" s="150">
        <f t="shared" si="142"/>
        <v>8.280092592592562E-5</v>
      </c>
      <c r="BP300" s="150">
        <f t="shared" si="143"/>
        <v>8.163194444444472E-5</v>
      </c>
      <c r="BQ300" s="150">
        <f t="shared" si="144"/>
        <v>8.2094907407407464E-5</v>
      </c>
      <c r="BR300" s="150">
        <f t="shared" si="145"/>
        <v>8.4606481481481512E-5</v>
      </c>
      <c r="BS300" s="150">
        <f t="shared" si="146"/>
        <v>8.1817129629629167E-5</v>
      </c>
      <c r="BT300" s="150">
        <f t="shared" si="147"/>
        <v>8.0856481481481448E-5</v>
      </c>
      <c r="BU300" s="150">
        <f t="shared" si="148"/>
        <v>8.2152777777778213E-5</v>
      </c>
      <c r="BV300" s="150">
        <f t="shared" si="149"/>
        <v>8.0277777777777205E-5</v>
      </c>
      <c r="BW300" s="150">
        <f t="shared" si="150"/>
        <v>8.0208333333333607E-5</v>
      </c>
      <c r="BX300" s="150">
        <f t="shared" si="151"/>
        <v>8.0277777777777639E-5</v>
      </c>
      <c r="BY300" s="150">
        <f t="shared" si="152"/>
        <v>8.0196759259259023E-5</v>
      </c>
      <c r="BZ300" s="150">
        <f t="shared" si="153"/>
        <v>8.0138888888889141E-5</v>
      </c>
      <c r="CA300" s="150">
        <f t="shared" si="154"/>
        <v>8.0162037037037007E-5</v>
      </c>
      <c r="CB300" s="150">
        <f t="shared" si="155"/>
        <v>8.0590277777777952E-5</v>
      </c>
    </row>
    <row r="301" spans="1:80">
      <c r="A301" s="50" t="s">
        <v>65</v>
      </c>
      <c r="B301" s="50">
        <v>2019</v>
      </c>
      <c r="C301" s="82">
        <v>43777</v>
      </c>
      <c r="D301" s="50" t="s">
        <v>66</v>
      </c>
      <c r="E301" s="40" t="s">
        <v>64</v>
      </c>
      <c r="F301" t="s">
        <v>542</v>
      </c>
      <c r="G301" t="s">
        <v>585</v>
      </c>
      <c r="H301" t="s">
        <v>80</v>
      </c>
      <c r="I301" t="s">
        <v>507</v>
      </c>
      <c r="J301" t="s">
        <v>654</v>
      </c>
      <c r="O301" s="40">
        <v>3</v>
      </c>
      <c r="P301" t="s">
        <v>27</v>
      </c>
      <c r="Q301" s="150">
        <v>1.5137731481481483E-4</v>
      </c>
      <c r="R301" s="150">
        <v>2.3915509259259257E-4</v>
      </c>
      <c r="S301" s="150">
        <v>3.2040509259259256E-4</v>
      </c>
      <c r="T301" s="150">
        <v>4.0015046296296299E-4</v>
      </c>
      <c r="U301" s="150">
        <v>4.8137731481481485E-4</v>
      </c>
      <c r="V301" s="150">
        <v>5.6075231481481482E-4</v>
      </c>
      <c r="W301" s="150">
        <v>6.4061342592592588E-4</v>
      </c>
      <c r="X301" s="150">
        <v>7.2012731481481483E-4</v>
      </c>
      <c r="Y301" s="150">
        <v>8.0131944444444434E-4</v>
      </c>
      <c r="Z301" s="150">
        <v>8.8127314814814806E-4</v>
      </c>
      <c r="AA301" s="150">
        <v>9.6090277777777764E-4</v>
      </c>
      <c r="AB301" s="150">
        <v>1.0410532407407406E-3</v>
      </c>
      <c r="AC301" s="150">
        <v>1.1228356481481482E-3</v>
      </c>
      <c r="AD301" s="150">
        <v>1.2023495370370371E-3</v>
      </c>
      <c r="AE301" s="150">
        <v>1.2817013888888889E-3</v>
      </c>
      <c r="AF301" s="150">
        <v>1.3615393518518518E-3</v>
      </c>
      <c r="AG301" s="150">
        <v>1.4424537037037036E-3</v>
      </c>
      <c r="AH301" s="150">
        <v>1.5268518518518519E-3</v>
      </c>
      <c r="AI301" s="150">
        <v>1.6080787037037038E-3</v>
      </c>
      <c r="AJ301" s="150">
        <v>1.6889930555555556E-3</v>
      </c>
      <c r="AK301" s="150">
        <v>1.7699305555555556E-3</v>
      </c>
      <c r="AL301" s="150">
        <v>1.8526504629629631E-3</v>
      </c>
      <c r="AM301" s="150">
        <v>1.9344560185185185E-3</v>
      </c>
      <c r="AN301" s="150">
        <v>2.0186342592592591E-3</v>
      </c>
      <c r="AO301" s="150">
        <v>2.1000231481481482E-3</v>
      </c>
      <c r="AP301" s="150">
        <v>2.1815624999999999E-3</v>
      </c>
      <c r="AQ301" s="150">
        <v>2.2649884259259259E-3</v>
      </c>
      <c r="AR301" s="150">
        <v>2.3462962962962964E-3</v>
      </c>
      <c r="AS301" s="150">
        <v>2.4285879629629631E-3</v>
      </c>
      <c r="AT301" s="150">
        <v>2.5118171296296299E-3</v>
      </c>
      <c r="AU301" s="150">
        <v>2.598576388888889E-3</v>
      </c>
      <c r="AV301" s="150">
        <v>2.6868402777777776E-3</v>
      </c>
      <c r="AW301" s="153">
        <f t="shared" si="125"/>
        <v>62.030731058011661</v>
      </c>
      <c r="AX301" s="150">
        <f t="shared" si="126"/>
        <v>8.777777777777774E-5</v>
      </c>
      <c r="AY301" s="150">
        <f t="shared" si="126"/>
        <v>8.1249999999999996E-5</v>
      </c>
      <c r="AZ301" s="150">
        <f t="shared" si="127"/>
        <v>7.974537037037043E-5</v>
      </c>
      <c r="BA301" s="150">
        <f t="shared" si="128"/>
        <v>8.1226851851851859E-5</v>
      </c>
      <c r="BB301" s="150">
        <f t="shared" si="129"/>
        <v>7.9374999999999964E-5</v>
      </c>
      <c r="BC301" s="150">
        <f t="shared" si="130"/>
        <v>7.9861111111111062E-5</v>
      </c>
      <c r="BD301" s="150">
        <f t="shared" si="131"/>
        <v>7.951388888888895E-5</v>
      </c>
      <c r="BE301" s="150">
        <f t="shared" si="132"/>
        <v>8.1192129629629518E-5</v>
      </c>
      <c r="BF301" s="150">
        <f t="shared" si="133"/>
        <v>7.9953703703703719E-5</v>
      </c>
      <c r="BG301" s="150">
        <f t="shared" si="134"/>
        <v>7.9629629629629581E-5</v>
      </c>
      <c r="BH301" s="150">
        <f t="shared" si="135"/>
        <v>8.0150462962962966E-5</v>
      </c>
      <c r="BI301" s="150">
        <f t="shared" si="136"/>
        <v>8.1782407407407585E-5</v>
      </c>
      <c r="BJ301" s="150">
        <f t="shared" si="137"/>
        <v>7.951388888888895E-5</v>
      </c>
      <c r="BK301" s="150">
        <f t="shared" si="138"/>
        <v>7.9351851851851719E-5</v>
      </c>
      <c r="BL301" s="150">
        <f t="shared" si="139"/>
        <v>7.9837962962962979E-5</v>
      </c>
      <c r="BM301" s="150">
        <f t="shared" si="140"/>
        <v>8.0914351851851763E-5</v>
      </c>
      <c r="BN301" s="150">
        <f t="shared" si="141"/>
        <v>8.4398148148148331E-5</v>
      </c>
      <c r="BO301" s="150">
        <f t="shared" si="142"/>
        <v>8.1226851851851859E-5</v>
      </c>
      <c r="BP301" s="150">
        <f t="shared" si="143"/>
        <v>8.0914351851851763E-5</v>
      </c>
      <c r="BQ301" s="150">
        <f t="shared" si="144"/>
        <v>8.0937500000000063E-5</v>
      </c>
      <c r="BR301" s="150">
        <f t="shared" si="145"/>
        <v>8.2719907407407438E-5</v>
      </c>
      <c r="BS301" s="150">
        <f t="shared" si="146"/>
        <v>8.1805555555555451E-5</v>
      </c>
      <c r="BT301" s="150">
        <f t="shared" si="147"/>
        <v>8.4178240740740568E-5</v>
      </c>
      <c r="BU301" s="150">
        <f t="shared" si="148"/>
        <v>8.138888888888909E-5</v>
      </c>
      <c r="BV301" s="150">
        <f t="shared" si="149"/>
        <v>8.1539351851851738E-5</v>
      </c>
      <c r="BW301" s="150">
        <f t="shared" si="150"/>
        <v>8.3425925925926028E-5</v>
      </c>
      <c r="BX301" s="150">
        <f t="shared" si="151"/>
        <v>8.1307870370370475E-5</v>
      </c>
      <c r="BY301" s="150">
        <f t="shared" si="152"/>
        <v>8.2291666666666711E-5</v>
      </c>
      <c r="BZ301" s="150">
        <f t="shared" si="153"/>
        <v>8.3229166666666781E-5</v>
      </c>
      <c r="CA301" s="150">
        <f t="shared" si="154"/>
        <v>8.6759259259259081E-5</v>
      </c>
      <c r="CB301" s="150">
        <f t="shared" si="155"/>
        <v>8.8263888888888593E-5</v>
      </c>
    </row>
    <row r="302" spans="1:80">
      <c r="A302" s="50" t="s">
        <v>65</v>
      </c>
      <c r="B302" s="50">
        <v>2019</v>
      </c>
      <c r="C302" s="82">
        <v>43777</v>
      </c>
      <c r="D302" s="50" t="s">
        <v>66</v>
      </c>
      <c r="E302" s="40" t="s">
        <v>64</v>
      </c>
      <c r="F302" t="s">
        <v>542</v>
      </c>
      <c r="G302" t="s">
        <v>586</v>
      </c>
      <c r="H302" t="s">
        <v>1672</v>
      </c>
      <c r="I302" t="s">
        <v>780</v>
      </c>
      <c r="J302" t="s">
        <v>587</v>
      </c>
      <c r="O302" s="40">
        <v>4</v>
      </c>
      <c r="P302" t="s">
        <v>113</v>
      </c>
      <c r="Q302" s="150">
        <v>1.5416666666666668E-4</v>
      </c>
      <c r="R302" s="150">
        <v>2.4168981481481483E-4</v>
      </c>
      <c r="S302" s="150">
        <v>3.2361111111111116E-4</v>
      </c>
      <c r="T302" s="150">
        <v>4.0423611111111113E-4</v>
      </c>
      <c r="U302" s="150">
        <v>4.8653935185185188E-4</v>
      </c>
      <c r="V302" s="150">
        <v>5.6800925925925921E-4</v>
      </c>
      <c r="W302" s="150">
        <v>6.4944444444444446E-4</v>
      </c>
      <c r="X302" s="150">
        <v>7.309027777777778E-4</v>
      </c>
      <c r="Y302" s="150">
        <v>8.1228009259259263E-4</v>
      </c>
      <c r="Z302" s="150">
        <v>8.9324074074074078E-4</v>
      </c>
      <c r="AA302" s="150">
        <v>9.7383101851851851E-4</v>
      </c>
      <c r="AB302" s="150">
        <v>1.0552546296296295E-3</v>
      </c>
      <c r="AC302" s="150">
        <v>1.1359490740740742E-3</v>
      </c>
      <c r="AD302" s="150">
        <v>1.2165856481481481E-3</v>
      </c>
      <c r="AE302" s="150">
        <v>1.2972106481481482E-3</v>
      </c>
      <c r="AF302" s="150">
        <v>1.379398148148148E-3</v>
      </c>
      <c r="AG302" s="150">
        <v>1.4607870370370371E-3</v>
      </c>
      <c r="AH302" s="150">
        <v>1.5419907407407407E-3</v>
      </c>
      <c r="AI302" s="150">
        <v>1.6232754629629629E-3</v>
      </c>
      <c r="AJ302" s="150">
        <v>1.7042476851851852E-3</v>
      </c>
      <c r="AK302" s="150">
        <v>1.7845833333333333E-3</v>
      </c>
      <c r="AL302" s="150">
        <v>1.8664814814814818E-3</v>
      </c>
      <c r="AM302" s="150">
        <v>1.947013888888889E-3</v>
      </c>
      <c r="AN302" s="150">
        <v>2.028912037037037E-3</v>
      </c>
      <c r="AO302" s="150">
        <v>2.1139583333333331E-3</v>
      </c>
      <c r="AP302" s="150">
        <v>2.1961574074074075E-3</v>
      </c>
      <c r="AQ302" s="150">
        <v>2.2791319444444443E-3</v>
      </c>
      <c r="AR302" s="150">
        <v>2.3636805555555559E-3</v>
      </c>
      <c r="AS302" s="150">
        <v>2.4509259259259258E-3</v>
      </c>
      <c r="AT302" s="150">
        <v>2.5399305555555557E-3</v>
      </c>
      <c r="AU302" s="150">
        <v>2.6309722222222225E-3</v>
      </c>
      <c r="AV302" s="150">
        <v>2.7251157407407411E-3</v>
      </c>
      <c r="AW302" s="153">
        <f t="shared" si="125"/>
        <v>61.159481843278826</v>
      </c>
      <c r="AX302" s="150">
        <f t="shared" si="126"/>
        <v>8.752314814814815E-5</v>
      </c>
      <c r="AY302" s="150">
        <f t="shared" si="126"/>
        <v>8.1921296296296326E-5</v>
      </c>
      <c r="AZ302" s="150">
        <f t="shared" si="127"/>
        <v>8.0624999999999968E-5</v>
      </c>
      <c r="BA302" s="150">
        <f t="shared" si="128"/>
        <v>8.2303240740740752E-5</v>
      </c>
      <c r="BB302" s="150">
        <f t="shared" si="129"/>
        <v>8.1469907407407326E-5</v>
      </c>
      <c r="BC302" s="150">
        <f t="shared" si="130"/>
        <v>8.1435185185185256E-5</v>
      </c>
      <c r="BD302" s="150">
        <f t="shared" si="131"/>
        <v>8.1458333333333339E-5</v>
      </c>
      <c r="BE302" s="150">
        <f t="shared" si="132"/>
        <v>8.1377314814814832E-5</v>
      </c>
      <c r="BF302" s="150">
        <f t="shared" si="133"/>
        <v>8.0960648148148146E-5</v>
      </c>
      <c r="BG302" s="150">
        <f t="shared" si="134"/>
        <v>8.0590277777777735E-5</v>
      </c>
      <c r="BH302" s="150">
        <f t="shared" si="135"/>
        <v>8.1423611111110998E-5</v>
      </c>
      <c r="BI302" s="150">
        <f t="shared" si="136"/>
        <v>8.069444444444465E-5</v>
      </c>
      <c r="BJ302" s="150">
        <f t="shared" si="137"/>
        <v>8.0636574074073901E-5</v>
      </c>
      <c r="BK302" s="150">
        <f t="shared" si="138"/>
        <v>8.0625000000000184E-5</v>
      </c>
      <c r="BL302" s="150">
        <f t="shared" si="139"/>
        <v>8.2187499999999795E-5</v>
      </c>
      <c r="BM302" s="150">
        <f t="shared" si="140"/>
        <v>8.138888888888909E-5</v>
      </c>
      <c r="BN302" s="150">
        <f t="shared" si="141"/>
        <v>8.1203703703703559E-5</v>
      </c>
      <c r="BO302" s="150">
        <f t="shared" si="142"/>
        <v>8.1284722222222175E-5</v>
      </c>
      <c r="BP302" s="150">
        <f t="shared" si="143"/>
        <v>8.0972222222222296E-5</v>
      </c>
      <c r="BQ302" s="150">
        <f t="shared" si="144"/>
        <v>8.0335648148148172E-5</v>
      </c>
      <c r="BR302" s="150">
        <f t="shared" si="145"/>
        <v>8.1898148148148433E-5</v>
      </c>
      <c r="BS302" s="150">
        <f t="shared" si="146"/>
        <v>8.0532407407407202E-5</v>
      </c>
      <c r="BT302" s="150">
        <f t="shared" si="147"/>
        <v>8.1898148148148E-5</v>
      </c>
      <c r="BU302" s="150">
        <f t="shared" si="148"/>
        <v>8.5046296296296172E-5</v>
      </c>
      <c r="BV302" s="150">
        <f t="shared" si="149"/>
        <v>8.2199074074074379E-5</v>
      </c>
      <c r="BW302" s="150">
        <f t="shared" si="150"/>
        <v>8.2974537037036784E-5</v>
      </c>
      <c r="BX302" s="150">
        <f t="shared" si="151"/>
        <v>8.454861111111163E-5</v>
      </c>
      <c r="BY302" s="150">
        <f t="shared" si="152"/>
        <v>8.7245370370369908E-5</v>
      </c>
      <c r="BZ302" s="150">
        <f t="shared" si="153"/>
        <v>8.900462962962985E-5</v>
      </c>
      <c r="CA302" s="150">
        <f t="shared" si="154"/>
        <v>9.1041666666666788E-5</v>
      </c>
      <c r="CB302" s="150">
        <f t="shared" si="155"/>
        <v>9.4143518518518578E-5</v>
      </c>
    </row>
    <row r="303" spans="1:80">
      <c r="A303" s="50" t="s">
        <v>233</v>
      </c>
      <c r="B303" s="50">
        <v>2019</v>
      </c>
      <c r="C303" s="12">
        <v>43769</v>
      </c>
      <c r="D303" s="50" t="s">
        <v>66</v>
      </c>
      <c r="E303" s="40" t="s">
        <v>21</v>
      </c>
      <c r="F303" s="68" t="s">
        <v>21</v>
      </c>
      <c r="G303" t="s">
        <v>656</v>
      </c>
      <c r="H303" t="s">
        <v>1667</v>
      </c>
      <c r="I303" t="s">
        <v>1668</v>
      </c>
      <c r="J303" t="s">
        <v>645</v>
      </c>
      <c r="O303" s="40">
        <v>1</v>
      </c>
      <c r="P303" s="68" t="s">
        <v>484</v>
      </c>
      <c r="Q303" s="150">
        <v>1.5340277777777778E-4</v>
      </c>
      <c r="R303" s="150">
        <v>2.4216435185185183E-4</v>
      </c>
      <c r="S303" s="150">
        <v>3.2462962962962963E-4</v>
      </c>
      <c r="T303" s="150">
        <v>4.0541666666666661E-4</v>
      </c>
      <c r="U303" s="150">
        <v>4.8505787037037034E-4</v>
      </c>
      <c r="V303" s="150">
        <v>5.6618055555555556E-4</v>
      </c>
      <c r="W303" s="150">
        <v>6.4623842592592586E-4</v>
      </c>
      <c r="X303" s="150">
        <v>7.265393518518518E-4</v>
      </c>
      <c r="Y303" s="150">
        <v>8.0648148148148148E-4</v>
      </c>
      <c r="Z303" s="150">
        <v>8.874074074074075E-4</v>
      </c>
      <c r="AA303" s="150">
        <v>9.6791666666666651E-4</v>
      </c>
      <c r="AB303" s="150">
        <v>1.0488888888888889E-3</v>
      </c>
      <c r="AC303" s="150">
        <v>1.1311574074074073E-3</v>
      </c>
      <c r="AD303" s="150">
        <v>1.2116898148148147E-3</v>
      </c>
      <c r="AE303" s="150">
        <v>1.2916666666666664E-3</v>
      </c>
      <c r="AF303" s="150">
        <v>1.3717013888888887E-3</v>
      </c>
      <c r="AG303" s="150">
        <v>1.4521296296296298E-3</v>
      </c>
      <c r="AH303" s="150">
        <v>1.5330671296296297E-3</v>
      </c>
      <c r="AI303" s="150">
        <v>1.6143055555555557E-3</v>
      </c>
      <c r="AJ303" s="150">
        <v>1.6972453703703704E-3</v>
      </c>
      <c r="AK303" s="150">
        <v>1.7789699074074077E-3</v>
      </c>
      <c r="AL303" s="150">
        <v>1.8608217592592593E-3</v>
      </c>
      <c r="AM303" s="150">
        <v>1.9424305555555555E-3</v>
      </c>
      <c r="AN303" s="150">
        <v>2.0253703703703705E-3</v>
      </c>
      <c r="AO303" s="150">
        <v>2.107534722222222E-3</v>
      </c>
      <c r="AP303" s="150">
        <v>2.1919328703703706E-3</v>
      </c>
      <c r="AQ303" s="150">
        <v>2.2731481481481483E-3</v>
      </c>
      <c r="AR303" s="150">
        <v>2.3536805555555555E-3</v>
      </c>
      <c r="AS303" s="150">
        <v>2.4331018518518517E-3</v>
      </c>
      <c r="AT303" s="150">
        <v>2.5122685185185183E-3</v>
      </c>
      <c r="AU303" s="150">
        <v>2.5907870370370368E-3</v>
      </c>
      <c r="AV303" s="150">
        <v>2.6704050925925927E-3</v>
      </c>
      <c r="AW303" s="153">
        <f t="shared" si="125"/>
        <v>62.412503304828732</v>
      </c>
      <c r="AX303" s="150">
        <f t="shared" si="126"/>
        <v>8.8761574074074057E-5</v>
      </c>
      <c r="AY303" s="150">
        <f t="shared" si="126"/>
        <v>8.2465277777777794E-5</v>
      </c>
      <c r="AZ303" s="150">
        <f t="shared" si="127"/>
        <v>8.0787037037036982E-5</v>
      </c>
      <c r="BA303" s="150">
        <f t="shared" si="128"/>
        <v>7.9641203703703731E-5</v>
      </c>
      <c r="BB303" s="150">
        <f t="shared" si="129"/>
        <v>8.1122685185185215E-5</v>
      </c>
      <c r="BC303" s="150">
        <f t="shared" si="130"/>
        <v>8.0057870370370309E-5</v>
      </c>
      <c r="BD303" s="150">
        <f t="shared" si="131"/>
        <v>8.0300925925925939E-5</v>
      </c>
      <c r="BE303" s="150">
        <f t="shared" si="132"/>
        <v>7.9942129629629677E-5</v>
      </c>
      <c r="BF303" s="150">
        <f t="shared" si="133"/>
        <v>8.0925925925926022E-5</v>
      </c>
      <c r="BG303" s="150">
        <f t="shared" si="134"/>
        <v>8.0509259259259011E-5</v>
      </c>
      <c r="BH303" s="150">
        <f t="shared" si="135"/>
        <v>8.0972222222222404E-5</v>
      </c>
      <c r="BI303" s="150">
        <f t="shared" si="136"/>
        <v>8.2268518518518411E-5</v>
      </c>
      <c r="BJ303" s="150">
        <f t="shared" si="137"/>
        <v>8.0532407407407419E-5</v>
      </c>
      <c r="BK303" s="150">
        <f t="shared" si="138"/>
        <v>7.9976851851851693E-5</v>
      </c>
      <c r="BL303" s="150">
        <f t="shared" si="139"/>
        <v>8.0034722222222226E-5</v>
      </c>
      <c r="BM303" s="150">
        <f t="shared" si="140"/>
        <v>8.0428240740741154E-5</v>
      </c>
      <c r="BN303" s="150">
        <f t="shared" si="141"/>
        <v>8.0937499999999846E-5</v>
      </c>
      <c r="BO303" s="150">
        <f t="shared" si="142"/>
        <v>8.1238425925926009E-5</v>
      </c>
      <c r="BP303" s="150">
        <f t="shared" si="143"/>
        <v>8.2939814814814768E-5</v>
      </c>
      <c r="BQ303" s="150">
        <f t="shared" si="144"/>
        <v>8.1724537037037269E-5</v>
      </c>
      <c r="BR303" s="150">
        <f t="shared" si="145"/>
        <v>8.1851851851851617E-5</v>
      </c>
      <c r="BS303" s="150">
        <f t="shared" si="146"/>
        <v>8.1608796296296204E-5</v>
      </c>
      <c r="BT303" s="150">
        <f t="shared" si="147"/>
        <v>8.2939814814814985E-5</v>
      </c>
      <c r="BU303" s="150">
        <f t="shared" si="148"/>
        <v>8.2164351851851496E-5</v>
      </c>
      <c r="BV303" s="150">
        <f t="shared" si="149"/>
        <v>8.4398148148148548E-5</v>
      </c>
      <c r="BW303" s="150">
        <f t="shared" si="150"/>
        <v>8.1215277777777709E-5</v>
      </c>
      <c r="BX303" s="150">
        <f t="shared" si="151"/>
        <v>8.0532407407407202E-5</v>
      </c>
      <c r="BY303" s="150">
        <f t="shared" si="152"/>
        <v>7.9421296296296184E-5</v>
      </c>
      <c r="BZ303" s="150">
        <f t="shared" si="153"/>
        <v>7.9166666666666621E-5</v>
      </c>
      <c r="CA303" s="150">
        <f t="shared" si="154"/>
        <v>7.8518518518518564E-5</v>
      </c>
      <c r="CB303" s="150">
        <f t="shared" si="155"/>
        <v>7.9618055555555865E-5</v>
      </c>
    </row>
    <row r="304" spans="1:80">
      <c r="A304" s="1" t="s">
        <v>233</v>
      </c>
      <c r="B304" s="1">
        <v>2019</v>
      </c>
      <c r="C304" s="124">
        <v>43769</v>
      </c>
      <c r="D304" s="1" t="s">
        <v>66</v>
      </c>
      <c r="E304" s="40" t="s">
        <v>21</v>
      </c>
      <c r="F304" s="50" t="s">
        <v>21</v>
      </c>
      <c r="G304" t="s">
        <v>590</v>
      </c>
      <c r="H304" t="s">
        <v>501</v>
      </c>
      <c r="I304" t="s">
        <v>69</v>
      </c>
      <c r="J304" t="s">
        <v>682</v>
      </c>
      <c r="O304" s="40">
        <v>2</v>
      </c>
      <c r="P304" s="68" t="s">
        <v>25</v>
      </c>
      <c r="Q304" s="150">
        <v>1.5657407407407409E-4</v>
      </c>
      <c r="R304" s="150">
        <v>2.4537037037037035E-4</v>
      </c>
      <c r="S304" s="150">
        <v>3.2843749999999995E-4</v>
      </c>
      <c r="T304" s="150">
        <v>4.1028935185185184E-4</v>
      </c>
      <c r="U304" s="150">
        <v>4.9211805555555554E-4</v>
      </c>
      <c r="V304" s="150">
        <v>5.7442129629629629E-4</v>
      </c>
      <c r="W304" s="150">
        <v>6.5803240740740742E-4</v>
      </c>
      <c r="X304" s="150">
        <v>7.4050925925925933E-4</v>
      </c>
      <c r="Y304" s="150">
        <v>8.2226851851851851E-4</v>
      </c>
      <c r="Z304" s="150">
        <v>9.0582175925925932E-4</v>
      </c>
      <c r="AA304" s="150">
        <v>9.8748842592592595E-4</v>
      </c>
      <c r="AB304" s="150">
        <v>1.0687731481481481E-3</v>
      </c>
      <c r="AC304" s="150">
        <v>1.1500462962962964E-3</v>
      </c>
      <c r="AD304" s="150">
        <v>1.2312152777777779E-3</v>
      </c>
      <c r="AE304" s="150">
        <v>1.3125694444444443E-3</v>
      </c>
      <c r="AF304" s="150">
        <v>1.3952662037037039E-3</v>
      </c>
      <c r="AG304" s="150">
        <v>1.4759722222222223E-3</v>
      </c>
      <c r="AH304" s="150">
        <v>1.5564004629629632E-3</v>
      </c>
      <c r="AI304" s="150">
        <v>1.6385648148148147E-3</v>
      </c>
      <c r="AJ304" s="150">
        <v>1.7210300925925926E-3</v>
      </c>
      <c r="AK304" s="150">
        <v>1.8036458333333333E-3</v>
      </c>
      <c r="AL304" s="150">
        <v>1.8871180555555553E-3</v>
      </c>
      <c r="AM304" s="150">
        <v>1.9692939814814816E-3</v>
      </c>
      <c r="AN304" s="150">
        <v>2.0514351851851852E-3</v>
      </c>
      <c r="AO304" s="150">
        <v>2.1360416666666667E-3</v>
      </c>
      <c r="AP304" s="150">
        <v>2.2180324074074077E-3</v>
      </c>
      <c r="AQ304" s="150">
        <v>2.2990972222222219E-3</v>
      </c>
      <c r="AR304" s="150">
        <v>2.3793518518518517E-3</v>
      </c>
      <c r="AS304" s="150">
        <v>2.4597222222222221E-3</v>
      </c>
      <c r="AT304" s="150">
        <v>2.5392245370370373E-3</v>
      </c>
      <c r="AU304" s="150">
        <v>2.6186574074074077E-3</v>
      </c>
      <c r="AV304" s="150">
        <v>2.6984374999999999E-3</v>
      </c>
      <c r="AW304" s="153">
        <f t="shared" si="125"/>
        <v>61.764138197259221</v>
      </c>
      <c r="AX304" s="150">
        <f t="shared" si="126"/>
        <v>8.8796296296296263E-5</v>
      </c>
      <c r="AY304" s="150">
        <f t="shared" si="126"/>
        <v>8.3067129629629604E-5</v>
      </c>
      <c r="AZ304" s="150">
        <f t="shared" si="127"/>
        <v>8.1851851851851888E-5</v>
      </c>
      <c r="BA304" s="150">
        <f t="shared" si="128"/>
        <v>8.1828703703703696E-5</v>
      </c>
      <c r="BB304" s="150">
        <f t="shared" si="129"/>
        <v>8.2303240740740752E-5</v>
      </c>
      <c r="BC304" s="150">
        <f t="shared" si="130"/>
        <v>8.3611111111111126E-5</v>
      </c>
      <c r="BD304" s="150">
        <f t="shared" si="131"/>
        <v>8.2476851851851917E-5</v>
      </c>
      <c r="BE304" s="150">
        <f t="shared" si="132"/>
        <v>8.1759259259259177E-5</v>
      </c>
      <c r="BF304" s="150">
        <f t="shared" si="133"/>
        <v>8.355324074074081E-5</v>
      </c>
      <c r="BG304" s="150">
        <f t="shared" si="134"/>
        <v>8.1666666666666628E-5</v>
      </c>
      <c r="BH304" s="150">
        <f t="shared" si="135"/>
        <v>8.1284722222222175E-5</v>
      </c>
      <c r="BI304" s="150">
        <f t="shared" si="136"/>
        <v>8.1273148148148242E-5</v>
      </c>
      <c r="BJ304" s="150">
        <f t="shared" si="137"/>
        <v>8.1168981481481543E-5</v>
      </c>
      <c r="BK304" s="150">
        <f t="shared" si="138"/>
        <v>8.1354166666666424E-5</v>
      </c>
      <c r="BL304" s="150">
        <f t="shared" si="139"/>
        <v>8.2696759259259572E-5</v>
      </c>
      <c r="BM304" s="150">
        <f t="shared" si="140"/>
        <v>8.0706018518518366E-5</v>
      </c>
      <c r="BN304" s="150">
        <f t="shared" si="141"/>
        <v>8.0428240740740937E-5</v>
      </c>
      <c r="BO304" s="150">
        <f t="shared" si="142"/>
        <v>8.2164351851851496E-5</v>
      </c>
      <c r="BP304" s="150">
        <f t="shared" si="143"/>
        <v>8.2465277777777875E-5</v>
      </c>
      <c r="BQ304" s="150">
        <f t="shared" si="144"/>
        <v>8.261574074074074E-5</v>
      </c>
      <c r="BR304" s="150">
        <f t="shared" si="145"/>
        <v>8.3472222222221977E-5</v>
      </c>
      <c r="BS304" s="150">
        <f t="shared" si="146"/>
        <v>8.2175925925926296E-5</v>
      </c>
      <c r="BT304" s="150">
        <f t="shared" si="147"/>
        <v>8.214120370370363E-5</v>
      </c>
      <c r="BU304" s="150">
        <f t="shared" si="148"/>
        <v>8.4606481481481512E-5</v>
      </c>
      <c r="BV304" s="150">
        <f t="shared" si="149"/>
        <v>8.1990740740740982E-5</v>
      </c>
      <c r="BW304" s="150">
        <f t="shared" si="150"/>
        <v>8.1064814814814194E-5</v>
      </c>
      <c r="BX304" s="150">
        <f t="shared" si="151"/>
        <v>8.0254629629629773E-5</v>
      </c>
      <c r="BY304" s="150">
        <f t="shared" si="152"/>
        <v>8.0370370370370404E-5</v>
      </c>
      <c r="BZ304" s="150">
        <f t="shared" si="153"/>
        <v>7.9502314814815234E-5</v>
      </c>
      <c r="CA304" s="150">
        <f t="shared" si="154"/>
        <v>7.9432870370370334E-5</v>
      </c>
      <c r="CB304" s="150">
        <f t="shared" si="155"/>
        <v>7.9780092592592229E-5</v>
      </c>
    </row>
    <row r="305" spans="1:80">
      <c r="A305" s="1" t="s">
        <v>233</v>
      </c>
      <c r="B305" s="1">
        <v>2019</v>
      </c>
      <c r="C305" s="124">
        <v>43769</v>
      </c>
      <c r="D305" s="1" t="s">
        <v>66</v>
      </c>
      <c r="E305" s="40" t="s">
        <v>21</v>
      </c>
      <c r="F305" s="50" t="s">
        <v>21</v>
      </c>
      <c r="G305" t="s">
        <v>80</v>
      </c>
      <c r="H305" t="s">
        <v>507</v>
      </c>
      <c r="I305" t="s">
        <v>654</v>
      </c>
      <c r="J305" t="s">
        <v>585</v>
      </c>
      <c r="O305" s="40">
        <v>3</v>
      </c>
      <c r="P305" t="s">
        <v>27</v>
      </c>
      <c r="Q305" s="150">
        <v>1.5167824074074074E-4</v>
      </c>
      <c r="R305" s="150">
        <v>2.4015046296296295E-4</v>
      </c>
      <c r="S305" s="150">
        <v>3.2250000000000003E-4</v>
      </c>
      <c r="T305" s="150">
        <v>4.0365740740740732E-4</v>
      </c>
      <c r="U305" s="150">
        <v>4.8589120370370371E-4</v>
      </c>
      <c r="V305" s="150">
        <v>5.6656250000000001E-4</v>
      </c>
      <c r="W305" s="150">
        <v>6.4709490740740732E-4</v>
      </c>
      <c r="X305" s="150">
        <v>7.278240740740742E-4</v>
      </c>
      <c r="Y305" s="150">
        <v>8.097222222222222E-4</v>
      </c>
      <c r="Z305" s="150">
        <v>8.9113425925925938E-4</v>
      </c>
      <c r="AA305" s="150">
        <v>9.7287037037037036E-4</v>
      </c>
      <c r="AB305" s="150">
        <v>1.0553472222222221E-3</v>
      </c>
      <c r="AC305" s="150">
        <v>1.139363425925926E-3</v>
      </c>
      <c r="AD305" s="150">
        <v>1.2210185185185186E-3</v>
      </c>
      <c r="AE305" s="150">
        <v>1.3020717592592591E-3</v>
      </c>
      <c r="AF305" s="150">
        <v>1.3831828703703703E-3</v>
      </c>
      <c r="AG305" s="150">
        <v>1.4638657407407406E-3</v>
      </c>
      <c r="AH305" s="150">
        <v>1.5449189814814813E-3</v>
      </c>
      <c r="AI305" s="150">
        <v>1.6280092592592589E-3</v>
      </c>
      <c r="AJ305" s="150">
        <v>1.7114583333333333E-3</v>
      </c>
      <c r="AK305" s="150">
        <v>1.7961574074074071E-3</v>
      </c>
      <c r="AL305" s="150">
        <v>1.8771990740740743E-3</v>
      </c>
      <c r="AM305" s="150">
        <v>1.9576157407407407E-3</v>
      </c>
      <c r="AN305" s="150">
        <v>2.0376388888888887E-3</v>
      </c>
      <c r="AO305" s="150">
        <v>2.1178009259259262E-3</v>
      </c>
      <c r="AP305" s="150">
        <v>2.2007175925925922E-3</v>
      </c>
      <c r="AQ305" s="150">
        <v>2.2843981481481482E-3</v>
      </c>
      <c r="AR305" s="150">
        <v>2.3706944444444448E-3</v>
      </c>
      <c r="AS305" s="150">
        <v>2.4533912037037037E-3</v>
      </c>
      <c r="AT305" s="150">
        <v>2.5357754629629632E-3</v>
      </c>
      <c r="AU305" s="150">
        <v>2.6181018518518519E-3</v>
      </c>
      <c r="AV305" s="150">
        <v>2.7028703703703707E-3</v>
      </c>
      <c r="AW305" s="153">
        <f t="shared" si="125"/>
        <v>61.662841286697947</v>
      </c>
      <c r="AX305" s="150">
        <f t="shared" si="126"/>
        <v>8.8472222222222207E-5</v>
      </c>
      <c r="AY305" s="150">
        <f t="shared" si="126"/>
        <v>8.2349537037037081E-5</v>
      </c>
      <c r="AZ305" s="150">
        <f t="shared" si="127"/>
        <v>8.1157407407407285E-5</v>
      </c>
      <c r="BA305" s="150">
        <f t="shared" si="128"/>
        <v>8.2233796296296395E-5</v>
      </c>
      <c r="BB305" s="150">
        <f t="shared" si="129"/>
        <v>8.0671296296296296E-5</v>
      </c>
      <c r="BC305" s="150">
        <f t="shared" si="130"/>
        <v>8.053240740740731E-5</v>
      </c>
      <c r="BD305" s="150">
        <f t="shared" si="131"/>
        <v>8.0729166666666883E-5</v>
      </c>
      <c r="BE305" s="150">
        <f t="shared" si="132"/>
        <v>8.1898148148148E-5</v>
      </c>
      <c r="BF305" s="150">
        <f t="shared" si="133"/>
        <v>8.1412037037037173E-5</v>
      </c>
      <c r="BG305" s="150">
        <f t="shared" si="134"/>
        <v>8.1736111111110985E-5</v>
      </c>
      <c r="BH305" s="150">
        <f t="shared" si="135"/>
        <v>8.24768518518517E-5</v>
      </c>
      <c r="BI305" s="150">
        <f t="shared" si="136"/>
        <v>8.4016203703703987E-5</v>
      </c>
      <c r="BJ305" s="150">
        <f t="shared" si="137"/>
        <v>8.1655092592592586E-5</v>
      </c>
      <c r="BK305" s="150">
        <f t="shared" si="138"/>
        <v>8.1053240740740478E-5</v>
      </c>
      <c r="BL305" s="150">
        <f t="shared" si="139"/>
        <v>8.1111111111111227E-5</v>
      </c>
      <c r="BM305" s="150">
        <f t="shared" si="140"/>
        <v>8.0682870370370283E-5</v>
      </c>
      <c r="BN305" s="150">
        <f t="shared" si="141"/>
        <v>8.1053240740740695E-5</v>
      </c>
      <c r="BO305" s="150">
        <f t="shared" si="142"/>
        <v>8.3090277777777633E-5</v>
      </c>
      <c r="BP305" s="150">
        <f t="shared" si="143"/>
        <v>8.3449074074074328E-5</v>
      </c>
      <c r="BQ305" s="150">
        <f t="shared" si="144"/>
        <v>8.4699074074073843E-5</v>
      </c>
      <c r="BR305" s="150">
        <f t="shared" si="145"/>
        <v>8.1041666666667195E-5</v>
      </c>
      <c r="BS305" s="150">
        <f t="shared" si="146"/>
        <v>8.0416666666666354E-5</v>
      </c>
      <c r="BT305" s="150">
        <f t="shared" si="147"/>
        <v>8.0023148148148076E-5</v>
      </c>
      <c r="BU305" s="150">
        <f t="shared" si="148"/>
        <v>8.0162037037037441E-5</v>
      </c>
      <c r="BV305" s="150">
        <f t="shared" si="149"/>
        <v>8.2916666666666035E-5</v>
      </c>
      <c r="BW305" s="150">
        <f t="shared" si="150"/>
        <v>8.3680555555556025E-5</v>
      </c>
      <c r="BX305" s="150">
        <f t="shared" si="151"/>
        <v>8.6296296296296555E-5</v>
      </c>
      <c r="BY305" s="150">
        <f t="shared" si="152"/>
        <v>8.2696759259258922E-5</v>
      </c>
      <c r="BZ305" s="150">
        <f t="shared" si="153"/>
        <v>8.2384259259259476E-5</v>
      </c>
      <c r="CA305" s="150">
        <f t="shared" si="154"/>
        <v>8.2326388888888727E-5</v>
      </c>
      <c r="CB305" s="150">
        <f t="shared" si="155"/>
        <v>8.4768518518518743E-5</v>
      </c>
    </row>
    <row r="306" spans="1:80">
      <c r="A306" s="1" t="s">
        <v>233</v>
      </c>
      <c r="B306" s="1">
        <v>2019</v>
      </c>
      <c r="C306" s="124">
        <v>43769</v>
      </c>
      <c r="D306" s="1" t="s">
        <v>66</v>
      </c>
      <c r="E306" s="40" t="s">
        <v>21</v>
      </c>
      <c r="F306" s="50" t="s">
        <v>21</v>
      </c>
      <c r="G306" t="s">
        <v>508</v>
      </c>
      <c r="H306" t="s">
        <v>853</v>
      </c>
      <c r="I306" t="s">
        <v>1636</v>
      </c>
      <c r="J306" t="s">
        <v>851</v>
      </c>
      <c r="O306" s="40">
        <v>4</v>
      </c>
      <c r="P306" t="s">
        <v>85</v>
      </c>
      <c r="Q306" s="150">
        <v>1.5546296296296296E-4</v>
      </c>
      <c r="R306" s="150">
        <v>2.4778935185185185E-4</v>
      </c>
      <c r="S306" s="150">
        <v>3.324189814814815E-4</v>
      </c>
      <c r="T306" s="150">
        <v>4.1554398148148142E-4</v>
      </c>
      <c r="U306" s="150">
        <v>4.9717592592592598E-4</v>
      </c>
      <c r="V306" s="150">
        <v>5.7925925925925929E-4</v>
      </c>
      <c r="W306" s="150">
        <v>6.5938657407407395E-4</v>
      </c>
      <c r="X306" s="150">
        <v>7.3959490740740745E-4</v>
      </c>
      <c r="Y306" s="150">
        <v>8.2188657407407416E-4</v>
      </c>
      <c r="Z306" s="150">
        <v>9.025810185185186E-4</v>
      </c>
      <c r="AA306" s="150">
        <v>9.8334490740740739E-4</v>
      </c>
      <c r="AB306" s="150">
        <v>1.0639236111111112E-3</v>
      </c>
      <c r="AC306" s="150">
        <v>1.1459375E-3</v>
      </c>
      <c r="AD306" s="150">
        <v>1.2274768518518518E-3</v>
      </c>
      <c r="AE306" s="150">
        <v>1.3105671296296296E-3</v>
      </c>
      <c r="AF306" s="150">
        <v>1.3926851851851852E-3</v>
      </c>
      <c r="AG306" s="150">
        <v>1.4749537037037038E-3</v>
      </c>
      <c r="AH306" s="150">
        <v>1.5584374999999999E-3</v>
      </c>
      <c r="AI306" s="150">
        <v>1.6396064814814815E-3</v>
      </c>
      <c r="AJ306" s="150">
        <v>1.7212037037037037E-3</v>
      </c>
      <c r="AK306" s="150">
        <v>1.8026041666666665E-3</v>
      </c>
      <c r="AL306" s="150">
        <v>1.8858333333333333E-3</v>
      </c>
      <c r="AM306" s="150">
        <v>1.9668171296296296E-3</v>
      </c>
      <c r="AN306" s="150">
        <v>2.0480787037037039E-3</v>
      </c>
      <c r="AO306" s="150">
        <v>2.1292939814814816E-3</v>
      </c>
      <c r="AP306" s="150">
        <v>2.2116319444444445E-3</v>
      </c>
      <c r="AQ306" s="150">
        <v>2.2925578703703701E-3</v>
      </c>
      <c r="AR306" s="150">
        <v>2.3758217592592594E-3</v>
      </c>
      <c r="AS306" s="150">
        <v>2.4595254629629633E-3</v>
      </c>
      <c r="AT306" s="150">
        <v>2.5417939814814812E-3</v>
      </c>
      <c r="AU306" s="150">
        <v>2.6249537037037036E-3</v>
      </c>
      <c r="AV306" s="150">
        <v>2.7096180555555554E-3</v>
      </c>
      <c r="AW306" s="153">
        <f t="shared" si="125"/>
        <v>61.509284057562439</v>
      </c>
      <c r="AX306" s="150">
        <f t="shared" si="126"/>
        <v>9.2326388888888889E-5</v>
      </c>
      <c r="AY306" s="150">
        <f t="shared" si="126"/>
        <v>8.4629629629629649E-5</v>
      </c>
      <c r="AZ306" s="150">
        <f t="shared" si="127"/>
        <v>8.312499999999992E-5</v>
      </c>
      <c r="BA306" s="150">
        <f t="shared" si="128"/>
        <v>8.1631944444444558E-5</v>
      </c>
      <c r="BB306" s="150">
        <f t="shared" si="129"/>
        <v>8.2083333333333314E-5</v>
      </c>
      <c r="BC306" s="150">
        <f t="shared" si="130"/>
        <v>8.0127314814814666E-5</v>
      </c>
      <c r="BD306" s="150">
        <f t="shared" si="131"/>
        <v>8.0208333333333499E-5</v>
      </c>
      <c r="BE306" s="150">
        <f t="shared" si="132"/>
        <v>8.2291666666666711E-5</v>
      </c>
      <c r="BF306" s="150">
        <f t="shared" si="133"/>
        <v>8.0694444444444433E-5</v>
      </c>
      <c r="BG306" s="150">
        <f t="shared" si="134"/>
        <v>8.0763888888888791E-5</v>
      </c>
      <c r="BH306" s="150">
        <f t="shared" si="135"/>
        <v>8.0578703703703802E-5</v>
      </c>
      <c r="BI306" s="150">
        <f t="shared" si="136"/>
        <v>8.2013888888888848E-5</v>
      </c>
      <c r="BJ306" s="150">
        <f t="shared" si="137"/>
        <v>8.1539351851851738E-5</v>
      </c>
      <c r="BK306" s="150">
        <f t="shared" si="138"/>
        <v>8.309027777777785E-5</v>
      </c>
      <c r="BL306" s="150">
        <f t="shared" si="139"/>
        <v>8.2118055555555547E-5</v>
      </c>
      <c r="BM306" s="150">
        <f t="shared" si="140"/>
        <v>8.2268518518518628E-5</v>
      </c>
      <c r="BN306" s="150">
        <f t="shared" si="141"/>
        <v>8.3483796296296127E-5</v>
      </c>
      <c r="BO306" s="150">
        <f t="shared" si="142"/>
        <v>8.1168981481481543E-5</v>
      </c>
      <c r="BP306" s="150">
        <f t="shared" si="143"/>
        <v>8.1597222222222271E-5</v>
      </c>
      <c r="BQ306" s="150">
        <f t="shared" si="144"/>
        <v>8.1400462962962807E-5</v>
      </c>
      <c r="BR306" s="150">
        <f t="shared" si="145"/>
        <v>8.3229166666666781E-5</v>
      </c>
      <c r="BS306" s="150">
        <f t="shared" si="146"/>
        <v>8.0983796296296229E-5</v>
      </c>
      <c r="BT306" s="150">
        <f t="shared" si="147"/>
        <v>8.1261574074074309E-5</v>
      </c>
      <c r="BU306" s="150">
        <f t="shared" si="148"/>
        <v>8.1215277777777709E-5</v>
      </c>
      <c r="BV306" s="150">
        <f t="shared" si="149"/>
        <v>8.2337962962962877E-5</v>
      </c>
      <c r="BW306" s="150">
        <f t="shared" si="150"/>
        <v>8.0925925925925696E-5</v>
      </c>
      <c r="BX306" s="150">
        <f t="shared" si="151"/>
        <v>8.3263888888889231E-5</v>
      </c>
      <c r="BY306" s="150">
        <f t="shared" si="152"/>
        <v>8.3703703703703891E-5</v>
      </c>
      <c r="BZ306" s="150">
        <f t="shared" si="153"/>
        <v>8.2268518518517977E-5</v>
      </c>
      <c r="CA306" s="150">
        <f t="shared" si="154"/>
        <v>8.3159722222222315E-5</v>
      </c>
      <c r="CB306" s="150">
        <f t="shared" si="155"/>
        <v>8.4664351851851827E-5</v>
      </c>
    </row>
    <row r="307" spans="1:80">
      <c r="A307" s="1" t="s">
        <v>233</v>
      </c>
      <c r="B307" s="1">
        <v>2019</v>
      </c>
      <c r="C307" s="124">
        <v>43769</v>
      </c>
      <c r="D307" s="1" t="s">
        <v>66</v>
      </c>
      <c r="E307" s="40" t="s">
        <v>21</v>
      </c>
      <c r="F307" s="50" t="s">
        <v>21</v>
      </c>
      <c r="G307" t="s">
        <v>1699</v>
      </c>
      <c r="H307" t="s">
        <v>503</v>
      </c>
      <c r="I307" t="s">
        <v>629</v>
      </c>
      <c r="J307" t="s">
        <v>774</v>
      </c>
      <c r="O307" s="40">
        <v>5</v>
      </c>
      <c r="P307" t="s">
        <v>1704</v>
      </c>
      <c r="Q307" s="150">
        <v>1.5456018518518518E-4</v>
      </c>
      <c r="R307" s="150">
        <v>2.4422453703703699E-4</v>
      </c>
      <c r="S307" s="150">
        <v>3.2570601851851852E-4</v>
      </c>
      <c r="T307" s="150">
        <v>4.0607638888888893E-4</v>
      </c>
      <c r="U307" s="150">
        <v>4.8671296296296293E-4</v>
      </c>
      <c r="V307" s="150">
        <v>5.6916666666666671E-4</v>
      </c>
      <c r="W307" s="150">
        <v>6.5186342592592596E-4</v>
      </c>
      <c r="X307" s="150">
        <v>7.3482638888888892E-4</v>
      </c>
      <c r="Y307" s="150">
        <v>8.1743055555555562E-4</v>
      </c>
      <c r="Z307" s="150">
        <v>8.9946759259259244E-4</v>
      </c>
      <c r="AA307" s="150">
        <v>9.8116898148148152E-4</v>
      </c>
      <c r="AB307" s="150">
        <v>1.0638310185185184E-3</v>
      </c>
      <c r="AC307" s="150">
        <v>1.1452314814814814E-3</v>
      </c>
      <c r="AD307" s="150">
        <v>1.2278240740740741E-3</v>
      </c>
      <c r="AE307" s="150">
        <v>1.3084722222222222E-3</v>
      </c>
      <c r="AF307" s="150">
        <v>1.3895486111111111E-3</v>
      </c>
      <c r="AG307" s="150">
        <v>1.4703819444444445E-3</v>
      </c>
      <c r="AH307" s="150">
        <v>1.5533564814814813E-3</v>
      </c>
      <c r="AI307" s="150">
        <v>1.6350000000000002E-3</v>
      </c>
      <c r="AJ307" s="150">
        <v>1.7169560185185185E-3</v>
      </c>
      <c r="AK307" s="150">
        <v>1.7995717592592592E-3</v>
      </c>
      <c r="AL307" s="150">
        <v>1.8830092592592594E-3</v>
      </c>
      <c r="AM307" s="150">
        <v>1.9663310185185183E-3</v>
      </c>
      <c r="AN307" s="150">
        <v>2.0522453703703705E-3</v>
      </c>
      <c r="AO307" s="150">
        <v>2.1355439814814818E-3</v>
      </c>
      <c r="AP307" s="150">
        <v>2.218587962962963E-3</v>
      </c>
      <c r="AQ307" s="150">
        <v>2.3027314814814816E-3</v>
      </c>
      <c r="AR307" s="150">
        <v>2.3839351851851851E-3</v>
      </c>
      <c r="AS307" s="150">
        <v>2.4655902777777779E-3</v>
      </c>
      <c r="AT307" s="150">
        <v>2.5482407407407407E-3</v>
      </c>
      <c r="AU307" s="150">
        <v>2.6311921296296296E-3</v>
      </c>
      <c r="AV307" s="150">
        <v>2.7148379629629627E-3</v>
      </c>
      <c r="AW307" s="153">
        <f t="shared" si="125"/>
        <v>61.391018152983008</v>
      </c>
      <c r="AX307" s="150">
        <f t="shared" si="126"/>
        <v>8.9664351851851813E-5</v>
      </c>
      <c r="AY307" s="150">
        <f t="shared" si="126"/>
        <v>8.1481481481481531E-5</v>
      </c>
      <c r="AZ307" s="150">
        <f t="shared" si="127"/>
        <v>8.0370370370370404E-5</v>
      </c>
      <c r="BA307" s="150">
        <f t="shared" si="128"/>
        <v>8.0636574074074009E-5</v>
      </c>
      <c r="BB307" s="150">
        <f t="shared" si="129"/>
        <v>8.2453703703703779E-5</v>
      </c>
      <c r="BC307" s="150">
        <f t="shared" si="130"/>
        <v>8.2696759259259247E-5</v>
      </c>
      <c r="BD307" s="150">
        <f t="shared" si="131"/>
        <v>8.296296296296296E-5</v>
      </c>
      <c r="BE307" s="150">
        <f t="shared" si="132"/>
        <v>8.2604166666666698E-5</v>
      </c>
      <c r="BF307" s="150">
        <f t="shared" si="133"/>
        <v>8.2037037037036823E-5</v>
      </c>
      <c r="BG307" s="150">
        <f t="shared" si="134"/>
        <v>8.1701388888889078E-5</v>
      </c>
      <c r="BH307" s="150">
        <f t="shared" si="135"/>
        <v>8.2662037037036906E-5</v>
      </c>
      <c r="BI307" s="150">
        <f t="shared" si="136"/>
        <v>8.1400462962963023E-5</v>
      </c>
      <c r="BJ307" s="150">
        <f t="shared" si="137"/>
        <v>8.2592592592592657E-5</v>
      </c>
      <c r="BK307" s="150">
        <f t="shared" si="138"/>
        <v>8.064814814814805E-5</v>
      </c>
      <c r="BL307" s="150">
        <f t="shared" si="139"/>
        <v>8.1076388888888995E-5</v>
      </c>
      <c r="BM307" s="150">
        <f t="shared" si="140"/>
        <v>8.0833333333333365E-5</v>
      </c>
      <c r="BN307" s="150">
        <f t="shared" si="141"/>
        <v>8.2974537037036784E-5</v>
      </c>
      <c r="BO307" s="150">
        <f t="shared" si="142"/>
        <v>8.164351851851887E-5</v>
      </c>
      <c r="BP307" s="150">
        <f t="shared" si="143"/>
        <v>8.1956018518518315E-5</v>
      </c>
      <c r="BQ307" s="150">
        <f t="shared" si="144"/>
        <v>8.261574074074074E-5</v>
      </c>
      <c r="BR307" s="150">
        <f t="shared" si="145"/>
        <v>8.3437500000000178E-5</v>
      </c>
      <c r="BS307" s="150">
        <f t="shared" si="146"/>
        <v>8.3321759259258896E-5</v>
      </c>
      <c r="BT307" s="150">
        <f t="shared" si="147"/>
        <v>8.591435185185221E-5</v>
      </c>
      <c r="BU307" s="150">
        <f t="shared" si="148"/>
        <v>8.3298611111111247E-5</v>
      </c>
      <c r="BV307" s="150">
        <f t="shared" si="149"/>
        <v>8.304398148148125E-5</v>
      </c>
      <c r="BW307" s="150">
        <f t="shared" si="150"/>
        <v>8.4143518518518551E-5</v>
      </c>
      <c r="BX307" s="150">
        <f t="shared" si="151"/>
        <v>8.1203703703703559E-5</v>
      </c>
      <c r="BY307" s="150">
        <f t="shared" si="152"/>
        <v>8.1655092592592803E-5</v>
      </c>
      <c r="BZ307" s="150">
        <f t="shared" si="153"/>
        <v>8.2650462962962756E-5</v>
      </c>
      <c r="CA307" s="150">
        <f t="shared" si="154"/>
        <v>8.2951388888888918E-5</v>
      </c>
      <c r="CB307" s="150">
        <f t="shared" si="155"/>
        <v>8.3645833333333142E-5</v>
      </c>
    </row>
    <row r="308" spans="1:80">
      <c r="A308" s="1" t="s">
        <v>233</v>
      </c>
      <c r="B308" s="1">
        <v>2019</v>
      </c>
      <c r="C308" s="124">
        <v>43769</v>
      </c>
      <c r="D308" s="1" t="s">
        <v>66</v>
      </c>
      <c r="E308" s="40" t="s">
        <v>21</v>
      </c>
      <c r="F308" s="50" t="s">
        <v>21</v>
      </c>
      <c r="G308" t="s">
        <v>842</v>
      </c>
      <c r="H308" t="s">
        <v>843</v>
      </c>
      <c r="I308" t="s">
        <v>1303</v>
      </c>
      <c r="J308" t="s">
        <v>1675</v>
      </c>
      <c r="O308" s="40">
        <v>6</v>
      </c>
      <c r="P308" t="s">
        <v>198</v>
      </c>
      <c r="Q308" s="150">
        <v>1.4687500000000001E-4</v>
      </c>
      <c r="R308" s="150">
        <v>2.3311342592592589E-4</v>
      </c>
      <c r="S308" s="150">
        <v>3.1327546296296295E-4</v>
      </c>
      <c r="T308" s="150">
        <v>3.948148148148148E-4</v>
      </c>
      <c r="U308" s="150">
        <v>4.7570601851851848E-4</v>
      </c>
      <c r="V308" s="150">
        <v>5.5866898148148149E-4</v>
      </c>
      <c r="W308" s="150">
        <v>6.4133101851851851E-4</v>
      </c>
      <c r="X308" s="150">
        <v>7.2572916666666662E-4</v>
      </c>
      <c r="Y308" s="150">
        <v>8.0894675925925925E-4</v>
      </c>
      <c r="Z308" s="150">
        <v>8.9346064814814811E-4</v>
      </c>
      <c r="AA308" s="150">
        <v>9.7471064814814816E-4</v>
      </c>
      <c r="AB308" s="150">
        <v>1.0556481481481482E-3</v>
      </c>
      <c r="AC308" s="150">
        <v>1.1377546296296296E-3</v>
      </c>
      <c r="AD308" s="150">
        <v>1.2221759259259258E-3</v>
      </c>
      <c r="AE308" s="150">
        <v>1.3050694444444446E-3</v>
      </c>
      <c r="AF308" s="150">
        <v>1.3876620370370371E-3</v>
      </c>
      <c r="AG308" s="150">
        <v>1.4717824074074075E-3</v>
      </c>
      <c r="AH308" s="150">
        <v>1.5533680555555554E-3</v>
      </c>
      <c r="AI308" s="150">
        <v>1.6337499999999998E-3</v>
      </c>
      <c r="AJ308" s="150">
        <v>1.7155787037037035E-3</v>
      </c>
      <c r="AK308" s="150">
        <v>1.7974768518518515E-3</v>
      </c>
      <c r="AL308" s="150">
        <v>1.8819097222222223E-3</v>
      </c>
      <c r="AM308" s="150">
        <v>1.9650925925925925E-3</v>
      </c>
      <c r="AN308" s="150">
        <v>2.0499421296296294E-3</v>
      </c>
      <c r="AO308" s="150">
        <v>2.1318402777777781E-3</v>
      </c>
      <c r="AP308" s="150">
        <v>2.213287037037037E-3</v>
      </c>
      <c r="AQ308" s="150">
        <v>2.2944212962962966E-3</v>
      </c>
      <c r="AR308" s="150">
        <v>2.3787499999999998E-3</v>
      </c>
      <c r="AS308" s="150">
        <v>2.4652777777777776E-3</v>
      </c>
      <c r="AT308" s="150">
        <v>2.5507175925925927E-3</v>
      </c>
      <c r="AU308" s="150">
        <v>2.6335185185185181E-3</v>
      </c>
      <c r="AV308" s="150">
        <v>2.7178240740740743E-3</v>
      </c>
      <c r="AW308" s="153">
        <f t="shared" si="125"/>
        <v>61.323566987479765</v>
      </c>
      <c r="AX308" s="150">
        <f t="shared" si="126"/>
        <v>8.6238425925925887E-5</v>
      </c>
      <c r="AY308" s="150">
        <f t="shared" si="126"/>
        <v>8.0162037037037062E-5</v>
      </c>
      <c r="AZ308" s="150">
        <f t="shared" si="127"/>
        <v>8.1539351851851846E-5</v>
      </c>
      <c r="BA308" s="150">
        <f t="shared" si="128"/>
        <v>8.089120370370368E-5</v>
      </c>
      <c r="BB308" s="150">
        <f t="shared" si="129"/>
        <v>8.2962962962963014E-5</v>
      </c>
      <c r="BC308" s="150">
        <f t="shared" si="130"/>
        <v>8.2662037037037014E-5</v>
      </c>
      <c r="BD308" s="150">
        <f t="shared" si="131"/>
        <v>8.4398148148148115E-5</v>
      </c>
      <c r="BE308" s="150">
        <f t="shared" si="132"/>
        <v>8.3217592592592631E-5</v>
      </c>
      <c r="BF308" s="150">
        <f t="shared" si="133"/>
        <v>8.4513888888888855E-5</v>
      </c>
      <c r="BG308" s="150">
        <f t="shared" si="134"/>
        <v>8.125000000000005E-5</v>
      </c>
      <c r="BH308" s="150">
        <f t="shared" si="135"/>
        <v>8.0937500000000063E-5</v>
      </c>
      <c r="BI308" s="150">
        <f t="shared" si="136"/>
        <v>8.2106481481481397E-5</v>
      </c>
      <c r="BJ308" s="150">
        <f t="shared" si="137"/>
        <v>8.4421296296296197E-5</v>
      </c>
      <c r="BK308" s="150">
        <f t="shared" si="138"/>
        <v>8.2893518518518819E-5</v>
      </c>
      <c r="BL308" s="150">
        <f t="shared" si="139"/>
        <v>8.259259259259244E-5</v>
      </c>
      <c r="BM308" s="150">
        <f t="shared" si="140"/>
        <v>8.4120370370370469E-5</v>
      </c>
      <c r="BN308" s="150">
        <f t="shared" si="141"/>
        <v>8.1585648148147904E-5</v>
      </c>
      <c r="BO308" s="150">
        <f t="shared" si="142"/>
        <v>8.0381944444444338E-5</v>
      </c>
      <c r="BP308" s="150">
        <f t="shared" si="143"/>
        <v>8.1828703703703751E-5</v>
      </c>
      <c r="BQ308" s="150">
        <f t="shared" si="144"/>
        <v>8.1898148148148E-5</v>
      </c>
      <c r="BR308" s="150">
        <f t="shared" si="145"/>
        <v>8.4432870370370781E-5</v>
      </c>
      <c r="BS308" s="150">
        <f t="shared" si="146"/>
        <v>8.3182870370370181E-5</v>
      </c>
      <c r="BT308" s="150">
        <f t="shared" si="147"/>
        <v>8.4849537037036925E-5</v>
      </c>
      <c r="BU308" s="150">
        <f t="shared" si="148"/>
        <v>8.189814814814865E-5</v>
      </c>
      <c r="BV308" s="150">
        <f t="shared" si="149"/>
        <v>8.1446759259258972E-5</v>
      </c>
      <c r="BW308" s="150">
        <f t="shared" si="150"/>
        <v>8.1134259259259527E-5</v>
      </c>
      <c r="BX308" s="150">
        <f t="shared" si="151"/>
        <v>8.4328703703703215E-5</v>
      </c>
      <c r="BY308" s="150">
        <f t="shared" si="152"/>
        <v>8.6527777777777818E-5</v>
      </c>
      <c r="BZ308" s="150">
        <f t="shared" si="153"/>
        <v>8.54398148148151E-5</v>
      </c>
      <c r="CA308" s="150">
        <f t="shared" si="154"/>
        <v>8.2800925925925403E-5</v>
      </c>
      <c r="CB308" s="150">
        <f t="shared" si="155"/>
        <v>8.4305555555556216E-5</v>
      </c>
    </row>
    <row r="309" spans="1:80">
      <c r="A309" s="1" t="s">
        <v>233</v>
      </c>
      <c r="B309" s="1">
        <v>2019</v>
      </c>
      <c r="C309" s="124">
        <v>43769</v>
      </c>
      <c r="D309" s="1" t="s">
        <v>66</v>
      </c>
      <c r="E309" s="40" t="s">
        <v>21</v>
      </c>
      <c r="F309" s="50" t="s">
        <v>21</v>
      </c>
      <c r="G309" t="s">
        <v>1311</v>
      </c>
      <c r="H309" t="s">
        <v>598</v>
      </c>
      <c r="I309" t="s">
        <v>513</v>
      </c>
      <c r="J309" t="s">
        <v>732</v>
      </c>
      <c r="O309" s="40">
        <v>7</v>
      </c>
      <c r="P309" t="s">
        <v>29</v>
      </c>
      <c r="Q309" s="150">
        <v>1.5380787037037037E-4</v>
      </c>
      <c r="R309" s="150">
        <v>2.4113425925925927E-4</v>
      </c>
      <c r="S309" s="150">
        <v>3.2310185185185182E-4</v>
      </c>
      <c r="T309" s="150">
        <v>4.0490740740740743E-4</v>
      </c>
      <c r="U309" s="150">
        <v>4.8662037037037033E-4</v>
      </c>
      <c r="V309" s="150">
        <v>5.6940972222222224E-4</v>
      </c>
      <c r="W309" s="150">
        <v>6.5013888888888879E-4</v>
      </c>
      <c r="X309" s="150">
        <v>7.3105324074074077E-4</v>
      </c>
      <c r="Y309" s="150">
        <v>8.1212962962962966E-4</v>
      </c>
      <c r="Z309" s="150">
        <v>8.9523148148148133E-4</v>
      </c>
      <c r="AA309" s="150">
        <v>9.7667824074074085E-4</v>
      </c>
      <c r="AB309" s="150">
        <v>1.0585763888888891E-3</v>
      </c>
      <c r="AC309" s="150">
        <v>1.1407175925925927E-3</v>
      </c>
      <c r="AD309" s="150">
        <v>1.2240393518518518E-3</v>
      </c>
      <c r="AE309" s="150">
        <v>1.3048495370370369E-3</v>
      </c>
      <c r="AF309" s="150">
        <v>1.385162037037037E-3</v>
      </c>
      <c r="AG309" s="150">
        <v>1.4654976851851853E-3</v>
      </c>
      <c r="AH309" s="150">
        <v>1.5475810185185184E-3</v>
      </c>
      <c r="AI309" s="150">
        <v>1.6284722222222221E-3</v>
      </c>
      <c r="AJ309" s="150">
        <v>1.7099305555555555E-3</v>
      </c>
      <c r="AK309" s="150">
        <v>1.7931944444444447E-3</v>
      </c>
      <c r="AL309" s="150">
        <v>1.8769328703703706E-3</v>
      </c>
      <c r="AM309" s="150">
        <v>1.9604629629629629E-3</v>
      </c>
      <c r="AN309" s="150">
        <v>2.0449421296296296E-3</v>
      </c>
      <c r="AO309" s="150">
        <v>2.1277662037037038E-3</v>
      </c>
      <c r="AP309" s="150">
        <v>2.2114236111111111E-3</v>
      </c>
      <c r="AQ309" s="150">
        <v>2.2947916666666668E-3</v>
      </c>
      <c r="AR309" s="150">
        <v>2.3813541666666666E-3</v>
      </c>
      <c r="AS309" s="150">
        <v>2.4652777777777776E-3</v>
      </c>
      <c r="AT309" s="150">
        <v>2.5500810185185188E-3</v>
      </c>
      <c r="AU309" s="150">
        <v>2.6356828703703703E-3</v>
      </c>
      <c r="AV309" s="150">
        <v>2.7220717592592591E-3</v>
      </c>
      <c r="AW309" s="153">
        <f t="shared" si="125"/>
        <v>61.227873989633785</v>
      </c>
      <c r="AX309" s="150">
        <f t="shared" si="126"/>
        <v>8.7326388888888903E-5</v>
      </c>
      <c r="AY309" s="150">
        <f t="shared" si="126"/>
        <v>8.1967592592592547E-5</v>
      </c>
      <c r="AZ309" s="150">
        <f t="shared" si="127"/>
        <v>8.1805555555555614E-5</v>
      </c>
      <c r="BA309" s="150">
        <f t="shared" si="128"/>
        <v>8.1712962962962902E-5</v>
      </c>
      <c r="BB309" s="150">
        <f t="shared" si="129"/>
        <v>8.2789351851851904E-5</v>
      </c>
      <c r="BC309" s="150">
        <f t="shared" si="130"/>
        <v>8.0729166666666558E-5</v>
      </c>
      <c r="BD309" s="150">
        <f t="shared" si="131"/>
        <v>8.091435185185198E-5</v>
      </c>
      <c r="BE309" s="150">
        <f t="shared" si="132"/>
        <v>8.1076388888888886E-5</v>
      </c>
      <c r="BF309" s="150">
        <f t="shared" si="133"/>
        <v>8.3101851851851674E-5</v>
      </c>
      <c r="BG309" s="150">
        <f t="shared" si="134"/>
        <v>8.1446759259259515E-5</v>
      </c>
      <c r="BH309" s="150">
        <f t="shared" si="135"/>
        <v>8.1898148148148216E-5</v>
      </c>
      <c r="BI309" s="150">
        <f t="shared" si="136"/>
        <v>8.214120370370363E-5</v>
      </c>
      <c r="BJ309" s="150">
        <f t="shared" si="137"/>
        <v>8.3321759259259113E-5</v>
      </c>
      <c r="BK309" s="150">
        <f t="shared" si="138"/>
        <v>8.0810185185185065E-5</v>
      </c>
      <c r="BL309" s="150">
        <f t="shared" si="139"/>
        <v>8.0312500000000089E-5</v>
      </c>
      <c r="BM309" s="150">
        <f t="shared" si="140"/>
        <v>8.0335648148148388E-5</v>
      </c>
      <c r="BN309" s="150">
        <f t="shared" si="141"/>
        <v>8.2083333333333097E-5</v>
      </c>
      <c r="BO309" s="150">
        <f t="shared" si="142"/>
        <v>8.089120370370368E-5</v>
      </c>
      <c r="BP309" s="150">
        <f t="shared" si="143"/>
        <v>8.1458333333333339E-5</v>
      </c>
      <c r="BQ309" s="150">
        <f t="shared" si="144"/>
        <v>8.3263888888889231E-5</v>
      </c>
      <c r="BR309" s="150">
        <f t="shared" si="145"/>
        <v>8.3738425925925907E-5</v>
      </c>
      <c r="BS309" s="150">
        <f t="shared" si="146"/>
        <v>8.3530092592592293E-5</v>
      </c>
      <c r="BT309" s="150">
        <f t="shared" si="147"/>
        <v>8.447916666666673E-5</v>
      </c>
      <c r="BU309" s="150">
        <f t="shared" si="148"/>
        <v>8.2824074074074137E-5</v>
      </c>
      <c r="BV309" s="150">
        <f t="shared" si="149"/>
        <v>8.3657407407407292E-5</v>
      </c>
      <c r="BW309" s="150">
        <f t="shared" si="150"/>
        <v>8.3368055555555712E-5</v>
      </c>
      <c r="BX309" s="150">
        <f t="shared" si="151"/>
        <v>8.6562499999999834E-5</v>
      </c>
      <c r="BY309" s="150">
        <f t="shared" si="152"/>
        <v>8.3923611111111004E-5</v>
      </c>
      <c r="BZ309" s="150">
        <f t="shared" si="153"/>
        <v>8.4803240740741193E-5</v>
      </c>
      <c r="CA309" s="150">
        <f t="shared" si="154"/>
        <v>8.5601851851851464E-5</v>
      </c>
      <c r="CB309" s="150">
        <f t="shared" si="155"/>
        <v>8.6388888888888887E-5</v>
      </c>
    </row>
    <row r="310" spans="1:80">
      <c r="A310" s="1" t="s">
        <v>233</v>
      </c>
      <c r="B310" s="1">
        <v>2019</v>
      </c>
      <c r="C310" s="124">
        <v>43769</v>
      </c>
      <c r="D310" s="1" t="s">
        <v>66</v>
      </c>
      <c r="E310" s="40" t="s">
        <v>21</v>
      </c>
      <c r="F310" s="50" t="s">
        <v>21</v>
      </c>
      <c r="G310" t="s">
        <v>787</v>
      </c>
      <c r="H310" t="s">
        <v>1660</v>
      </c>
      <c r="I310" t="s">
        <v>2320</v>
      </c>
      <c r="J310" t="s">
        <v>475</v>
      </c>
      <c r="O310" s="40">
        <v>8</v>
      </c>
      <c r="P310" t="s">
        <v>113</v>
      </c>
      <c r="Q310" s="150">
        <v>1.5172453703703705E-4</v>
      </c>
      <c r="R310" s="150">
        <v>2.4061342592592594E-4</v>
      </c>
      <c r="S310" s="150">
        <v>3.2449074074074075E-4</v>
      </c>
      <c r="T310" s="150">
        <v>4.0736111111111111E-4</v>
      </c>
      <c r="U310" s="150">
        <v>4.9100694444444452E-4</v>
      </c>
      <c r="V310" s="150">
        <v>5.7511574074074073E-4</v>
      </c>
      <c r="W310" s="150">
        <v>6.5894675925925929E-4</v>
      </c>
      <c r="X310" s="150">
        <v>7.431597222222222E-4</v>
      </c>
      <c r="Y310" s="150">
        <v>8.2842592592592603E-4</v>
      </c>
      <c r="Z310" s="150">
        <v>9.116550925925927E-4</v>
      </c>
      <c r="AA310" s="150">
        <v>9.9276620370370382E-4</v>
      </c>
      <c r="AB310" s="150">
        <v>1.0735300925925925E-3</v>
      </c>
      <c r="AC310" s="150">
        <v>1.1559837962962964E-3</v>
      </c>
      <c r="AD310" s="150">
        <v>1.2374305555555556E-3</v>
      </c>
      <c r="AE310" s="150">
        <v>1.3186805555555554E-3</v>
      </c>
      <c r="AF310" s="150">
        <v>1.400324074074074E-3</v>
      </c>
      <c r="AG310" s="150">
        <v>1.4835763888888891E-3</v>
      </c>
      <c r="AH310" s="150">
        <v>1.5659953703703704E-3</v>
      </c>
      <c r="AI310" s="150">
        <v>1.6493171296296297E-3</v>
      </c>
      <c r="AJ310" s="150">
        <v>1.7344212962962964E-3</v>
      </c>
      <c r="AK310" s="150">
        <v>1.8208796296296295E-3</v>
      </c>
      <c r="AL310" s="150">
        <v>1.9066203703703704E-3</v>
      </c>
      <c r="AM310" s="150">
        <v>1.9939236111111108E-3</v>
      </c>
      <c r="AN310" s="150">
        <v>2.0783796296296297E-3</v>
      </c>
      <c r="AO310" s="150">
        <v>2.161111111111111E-3</v>
      </c>
      <c r="AP310" s="150">
        <v>2.2437384259259259E-3</v>
      </c>
      <c r="AQ310" s="150">
        <v>2.3278240740740737E-3</v>
      </c>
      <c r="AR310" s="150">
        <v>2.4098611111111113E-3</v>
      </c>
      <c r="AS310" s="150">
        <v>2.4911921296296297E-3</v>
      </c>
      <c r="AT310" s="150">
        <v>2.5723032407407409E-3</v>
      </c>
      <c r="AU310" s="150">
        <v>2.6536111111111114E-3</v>
      </c>
      <c r="AV310" s="150">
        <v>2.736400462962963E-3</v>
      </c>
      <c r="AW310" s="153">
        <f t="shared" si="125"/>
        <v>60.907264460188216</v>
      </c>
      <c r="AX310" s="150">
        <f t="shared" si="126"/>
        <v>8.8888888888888893E-5</v>
      </c>
      <c r="AY310" s="150">
        <f t="shared" si="126"/>
        <v>8.3877314814814811E-5</v>
      </c>
      <c r="AZ310" s="150">
        <f t="shared" si="127"/>
        <v>8.2870370370370357E-5</v>
      </c>
      <c r="BA310" s="150">
        <f t="shared" si="128"/>
        <v>8.3645833333333413E-5</v>
      </c>
      <c r="BB310" s="150">
        <f t="shared" si="129"/>
        <v>8.410879629629621E-5</v>
      </c>
      <c r="BC310" s="150">
        <f t="shared" si="130"/>
        <v>8.3831018518518564E-5</v>
      </c>
      <c r="BD310" s="150">
        <f t="shared" si="131"/>
        <v>8.4212962962962909E-5</v>
      </c>
      <c r="BE310" s="150">
        <f t="shared" si="132"/>
        <v>8.5266203703703827E-5</v>
      </c>
      <c r="BF310" s="150">
        <f t="shared" si="133"/>
        <v>8.3229166666666673E-5</v>
      </c>
      <c r="BG310" s="150">
        <f t="shared" si="134"/>
        <v>8.1111111111111119E-5</v>
      </c>
      <c r="BH310" s="150">
        <f t="shared" si="135"/>
        <v>8.0763888888888682E-5</v>
      </c>
      <c r="BI310" s="150">
        <f t="shared" si="136"/>
        <v>8.2453703703703942E-5</v>
      </c>
      <c r="BJ310" s="150">
        <f t="shared" si="137"/>
        <v>8.1446759259259189E-5</v>
      </c>
      <c r="BK310" s="150">
        <f t="shared" si="138"/>
        <v>8.1249999999999725E-5</v>
      </c>
      <c r="BL310" s="150">
        <f t="shared" si="139"/>
        <v>8.1643518518518653E-5</v>
      </c>
      <c r="BM310" s="150">
        <f t="shared" si="140"/>
        <v>8.3252314814815081E-5</v>
      </c>
      <c r="BN310" s="150">
        <f t="shared" si="141"/>
        <v>8.2418981481481276E-5</v>
      </c>
      <c r="BO310" s="150">
        <f t="shared" si="142"/>
        <v>8.332175925925933E-5</v>
      </c>
      <c r="BP310" s="150">
        <f t="shared" si="143"/>
        <v>8.5104166666666705E-5</v>
      </c>
      <c r="BQ310" s="150">
        <f t="shared" si="144"/>
        <v>8.6458333333333135E-5</v>
      </c>
      <c r="BR310" s="150">
        <f t="shared" si="145"/>
        <v>8.5740740740740829E-5</v>
      </c>
      <c r="BS310" s="150">
        <f t="shared" si="146"/>
        <v>8.730324074074044E-5</v>
      </c>
      <c r="BT310" s="150">
        <f t="shared" si="147"/>
        <v>8.4456018518518864E-5</v>
      </c>
      <c r="BU310" s="150">
        <f t="shared" si="148"/>
        <v>8.2731481481481371E-5</v>
      </c>
      <c r="BV310" s="150">
        <f t="shared" si="149"/>
        <v>8.2627314814814889E-5</v>
      </c>
      <c r="BW310" s="150">
        <f t="shared" si="150"/>
        <v>8.4085648148147802E-5</v>
      </c>
      <c r="BX310" s="150">
        <f t="shared" si="151"/>
        <v>8.2037037037037581E-5</v>
      </c>
      <c r="BY310" s="150">
        <f t="shared" si="152"/>
        <v>8.1331018518518341E-5</v>
      </c>
      <c r="BZ310" s="150">
        <f t="shared" si="153"/>
        <v>8.1111111111111227E-5</v>
      </c>
      <c r="CA310" s="150">
        <f t="shared" si="154"/>
        <v>8.1307870370370475E-5</v>
      </c>
      <c r="CB310" s="150">
        <f t="shared" si="155"/>
        <v>8.2789351851851687E-5</v>
      </c>
    </row>
    <row r="311" spans="1:80">
      <c r="A311" s="1" t="s">
        <v>233</v>
      </c>
      <c r="B311" s="1">
        <v>2019</v>
      </c>
      <c r="C311" s="124">
        <v>43769</v>
      </c>
      <c r="D311" s="1" t="s">
        <v>66</v>
      </c>
      <c r="E311" s="40" t="s">
        <v>21</v>
      </c>
      <c r="F311" s="50" t="s">
        <v>21</v>
      </c>
      <c r="G311" t="s">
        <v>890</v>
      </c>
      <c r="H311" t="s">
        <v>785</v>
      </c>
      <c r="I311" t="s">
        <v>1743</v>
      </c>
      <c r="J311" t="s">
        <v>790</v>
      </c>
      <c r="O311" s="40">
        <v>9</v>
      </c>
      <c r="P311" t="s">
        <v>78</v>
      </c>
      <c r="Q311" s="150">
        <v>1.5637731481481481E-4</v>
      </c>
      <c r="R311" s="150">
        <v>2.462384259259259E-4</v>
      </c>
      <c r="S311" s="150">
        <v>3.3046296296296296E-4</v>
      </c>
      <c r="T311" s="150">
        <v>4.1482638888888889E-4</v>
      </c>
      <c r="U311" s="150">
        <v>4.9637731481481484E-4</v>
      </c>
      <c r="V311" s="150">
        <v>5.7964120370370363E-4</v>
      </c>
      <c r="W311" s="150">
        <v>6.6222222222222214E-4</v>
      </c>
      <c r="X311" s="150">
        <v>7.4624999999999995E-4</v>
      </c>
      <c r="Y311" s="150">
        <v>8.2853009259259251E-4</v>
      </c>
      <c r="Z311" s="150">
        <v>9.1071759259259274E-4</v>
      </c>
      <c r="AA311" s="150">
        <v>9.9417824074074079E-4</v>
      </c>
      <c r="AB311" s="150">
        <v>1.0769791666666668E-3</v>
      </c>
      <c r="AC311" s="150">
        <v>1.1616782407407407E-3</v>
      </c>
      <c r="AD311" s="150">
        <v>1.2447685185185185E-3</v>
      </c>
      <c r="AE311" s="150">
        <v>1.3278587962962959E-3</v>
      </c>
      <c r="AF311" s="150">
        <v>1.4117824074074076E-3</v>
      </c>
      <c r="AG311" s="150">
        <v>1.4941203703703705E-3</v>
      </c>
      <c r="AH311" s="150">
        <v>1.5769212962962965E-3</v>
      </c>
      <c r="AI311" s="150">
        <v>1.6612268518518519E-3</v>
      </c>
      <c r="AJ311" s="150">
        <v>1.7442708333333336E-3</v>
      </c>
      <c r="AK311" s="150">
        <v>1.8272800925925924E-3</v>
      </c>
      <c r="AL311" s="150">
        <v>1.9105671296296295E-3</v>
      </c>
      <c r="AM311" s="150">
        <v>1.9948611111111113E-3</v>
      </c>
      <c r="AN311" s="150">
        <v>2.0805208333333335E-3</v>
      </c>
      <c r="AO311" s="150">
        <v>2.1643865740740742E-3</v>
      </c>
      <c r="AP311" s="150">
        <v>2.2498148148148147E-3</v>
      </c>
      <c r="AQ311" s="150">
        <v>2.3319675925925925E-3</v>
      </c>
      <c r="AR311" s="150">
        <v>2.4141550925925923E-3</v>
      </c>
      <c r="AS311" s="150">
        <v>2.4981018518518516E-3</v>
      </c>
      <c r="AT311" s="150">
        <v>2.5810185185185185E-3</v>
      </c>
      <c r="AU311" s="150">
        <v>2.6652314814814815E-3</v>
      </c>
      <c r="AV311" s="150">
        <v>2.751412037037037E-3</v>
      </c>
      <c r="AW311" s="153">
        <f t="shared" si="125"/>
        <v>60.574957303068288</v>
      </c>
      <c r="AX311" s="150">
        <f t="shared" si="126"/>
        <v>8.9861111111111088E-5</v>
      </c>
      <c r="AY311" s="150">
        <f t="shared" si="126"/>
        <v>8.4224537037037059E-5</v>
      </c>
      <c r="AZ311" s="150">
        <f t="shared" si="127"/>
        <v>8.4363425925925936E-5</v>
      </c>
      <c r="BA311" s="150">
        <f t="shared" si="128"/>
        <v>8.1550925925925942E-5</v>
      </c>
      <c r="BB311" s="150">
        <f t="shared" si="129"/>
        <v>8.3263888888888797E-5</v>
      </c>
      <c r="BC311" s="150">
        <f t="shared" si="130"/>
        <v>8.2581018518518507E-5</v>
      </c>
      <c r="BD311" s="150">
        <f t="shared" si="131"/>
        <v>8.4027777777777811E-5</v>
      </c>
      <c r="BE311" s="150">
        <f t="shared" si="132"/>
        <v>8.2280092592592561E-5</v>
      </c>
      <c r="BF311" s="150">
        <f t="shared" si="133"/>
        <v>8.2187500000000229E-5</v>
      </c>
      <c r="BG311" s="150">
        <f t="shared" si="134"/>
        <v>8.3460648148148044E-5</v>
      </c>
      <c r="BH311" s="150">
        <f t="shared" si="135"/>
        <v>8.2800925925926054E-5</v>
      </c>
      <c r="BI311" s="150">
        <f t="shared" si="136"/>
        <v>8.4699074074073843E-5</v>
      </c>
      <c r="BJ311" s="150">
        <f t="shared" si="137"/>
        <v>8.309027777777785E-5</v>
      </c>
      <c r="BK311" s="150">
        <f t="shared" si="138"/>
        <v>8.3090277777777416E-5</v>
      </c>
      <c r="BL311" s="150">
        <f t="shared" si="139"/>
        <v>8.3923611111111655E-5</v>
      </c>
      <c r="BM311" s="150">
        <f t="shared" si="140"/>
        <v>8.2337962962962877E-5</v>
      </c>
      <c r="BN311" s="150">
        <f t="shared" si="141"/>
        <v>8.2800925925926054E-5</v>
      </c>
      <c r="BO311" s="150">
        <f t="shared" si="142"/>
        <v>8.4305555555555349E-5</v>
      </c>
      <c r="BP311" s="150">
        <f t="shared" si="143"/>
        <v>8.3043981481481684E-5</v>
      </c>
      <c r="BQ311" s="150">
        <f t="shared" si="144"/>
        <v>8.30092592592588E-5</v>
      </c>
      <c r="BR311" s="150">
        <f t="shared" si="145"/>
        <v>8.3287037037037097E-5</v>
      </c>
      <c r="BS311" s="150">
        <f t="shared" si="146"/>
        <v>8.429398148148185E-5</v>
      </c>
      <c r="BT311" s="150">
        <f t="shared" si="147"/>
        <v>8.5659722222222213E-5</v>
      </c>
      <c r="BU311" s="150">
        <f t="shared" si="148"/>
        <v>8.3865740740740689E-5</v>
      </c>
      <c r="BV311" s="150">
        <f t="shared" si="149"/>
        <v>8.5428240740740517E-5</v>
      </c>
      <c r="BW311" s="150">
        <f t="shared" si="150"/>
        <v>8.2152777777777779E-5</v>
      </c>
      <c r="BX311" s="150">
        <f t="shared" si="151"/>
        <v>8.2187499999999795E-5</v>
      </c>
      <c r="BY311" s="150">
        <f t="shared" si="152"/>
        <v>8.3946759259259304E-5</v>
      </c>
      <c r="BZ311" s="150">
        <f t="shared" si="153"/>
        <v>8.2916666666666902E-5</v>
      </c>
      <c r="CA311" s="150">
        <f t="shared" si="154"/>
        <v>8.4212962962963017E-5</v>
      </c>
      <c r="CB311" s="150">
        <f t="shared" si="155"/>
        <v>8.6180555555555489E-5</v>
      </c>
    </row>
    <row r="312" spans="1:80">
      <c r="A312" s="1" t="s">
        <v>233</v>
      </c>
      <c r="B312" s="1">
        <v>2019</v>
      </c>
      <c r="C312" s="124">
        <v>43769</v>
      </c>
      <c r="D312" s="1" t="s">
        <v>66</v>
      </c>
      <c r="E312" s="40" t="s">
        <v>21</v>
      </c>
      <c r="F312" s="50" t="s">
        <v>21</v>
      </c>
      <c r="G312" t="s">
        <v>712</v>
      </c>
      <c r="H312" t="s">
        <v>1742</v>
      </c>
      <c r="I312" t="s">
        <v>487</v>
      </c>
      <c r="J312" t="s">
        <v>861</v>
      </c>
      <c r="O312" s="40">
        <v>10</v>
      </c>
      <c r="P312" t="s">
        <v>164</v>
      </c>
      <c r="Q312" s="150">
        <v>1.5560185185185186E-4</v>
      </c>
      <c r="R312" s="150">
        <v>2.4476851851851851E-4</v>
      </c>
      <c r="S312" s="150">
        <v>3.2800925925925923E-4</v>
      </c>
      <c r="T312" s="150">
        <v>4.1053240740740736E-4</v>
      </c>
      <c r="U312" s="150">
        <v>4.9236111111111106E-4</v>
      </c>
      <c r="V312" s="150">
        <v>5.7329861111111112E-4</v>
      </c>
      <c r="W312" s="150">
        <v>6.5415509259259257E-4</v>
      </c>
      <c r="X312" s="150">
        <v>7.3570601851851846E-4</v>
      </c>
      <c r="Y312" s="150">
        <v>8.1835648148148154E-4</v>
      </c>
      <c r="Z312" s="150">
        <v>9.0331018518518505E-4</v>
      </c>
      <c r="AA312" s="150">
        <v>9.8988425925925915E-4</v>
      </c>
      <c r="AB312" s="150">
        <v>1.0766782407407407E-3</v>
      </c>
      <c r="AC312" s="150">
        <v>1.1616666666666668E-3</v>
      </c>
      <c r="AD312" s="150">
        <v>1.245300925925926E-3</v>
      </c>
      <c r="AE312" s="150">
        <v>1.3282407407407407E-3</v>
      </c>
      <c r="AF312" s="150">
        <v>1.4132986111111108E-3</v>
      </c>
      <c r="AG312" s="150">
        <v>1.496238425925926E-3</v>
      </c>
      <c r="AH312" s="150">
        <v>1.5800694444444445E-3</v>
      </c>
      <c r="AI312" s="150">
        <v>1.6633449074074074E-3</v>
      </c>
      <c r="AJ312" s="150">
        <v>1.7468518518518519E-3</v>
      </c>
      <c r="AK312" s="150">
        <v>1.8309606481481482E-3</v>
      </c>
      <c r="AL312" s="150">
        <v>1.9149074074074075E-3</v>
      </c>
      <c r="AM312" s="150">
        <v>1.9982523148148147E-3</v>
      </c>
      <c r="AN312" s="150">
        <v>2.0822916666666668E-3</v>
      </c>
      <c r="AO312" s="150">
        <v>2.1684490740740739E-3</v>
      </c>
      <c r="AP312" s="150">
        <v>2.2535763888888892E-3</v>
      </c>
      <c r="AQ312" s="150">
        <v>2.3378125E-3</v>
      </c>
      <c r="AR312" s="150">
        <v>2.4225462962962963E-3</v>
      </c>
      <c r="AS312" s="150">
        <v>2.507372685185185E-3</v>
      </c>
      <c r="AT312" s="150">
        <v>2.5924652777777782E-3</v>
      </c>
      <c r="AU312" s="150">
        <v>2.6788310185185183E-3</v>
      </c>
      <c r="AV312" s="150">
        <v>2.7662962962962962E-3</v>
      </c>
      <c r="AW312" s="153">
        <f t="shared" si="125"/>
        <v>60.249029321194271</v>
      </c>
      <c r="AX312" s="150">
        <f t="shared" si="126"/>
        <v>8.9166666666666648E-5</v>
      </c>
      <c r="AY312" s="150">
        <f t="shared" si="126"/>
        <v>8.3240740740740714E-5</v>
      </c>
      <c r="AZ312" s="150">
        <f t="shared" si="127"/>
        <v>8.2523148148148137E-5</v>
      </c>
      <c r="BA312" s="150">
        <f t="shared" si="128"/>
        <v>8.1828703703703696E-5</v>
      </c>
      <c r="BB312" s="150">
        <f t="shared" si="129"/>
        <v>8.0937500000000063E-5</v>
      </c>
      <c r="BC312" s="150">
        <f t="shared" si="130"/>
        <v>8.0856481481481448E-5</v>
      </c>
      <c r="BD312" s="150">
        <f t="shared" si="131"/>
        <v>8.1550925925925888E-5</v>
      </c>
      <c r="BE312" s="150">
        <f t="shared" si="132"/>
        <v>8.2650462962963081E-5</v>
      </c>
      <c r="BF312" s="150">
        <f t="shared" si="133"/>
        <v>8.4953703703703515E-5</v>
      </c>
      <c r="BG312" s="150">
        <f t="shared" si="134"/>
        <v>8.6574074074074092E-5</v>
      </c>
      <c r="BH312" s="150">
        <f t="shared" si="135"/>
        <v>8.6793981481481531E-5</v>
      </c>
      <c r="BI312" s="150">
        <f t="shared" si="136"/>
        <v>8.4988425925926073E-5</v>
      </c>
      <c r="BJ312" s="150">
        <f t="shared" si="137"/>
        <v>8.3634259259259209E-5</v>
      </c>
      <c r="BK312" s="150">
        <f t="shared" si="138"/>
        <v>8.2939814814814768E-5</v>
      </c>
      <c r="BL312" s="150">
        <f t="shared" si="139"/>
        <v>8.5057870370370105E-5</v>
      </c>
      <c r="BM312" s="150">
        <f t="shared" si="140"/>
        <v>8.2939814814815202E-5</v>
      </c>
      <c r="BN312" s="150">
        <f t="shared" si="141"/>
        <v>8.3831018518518456E-5</v>
      </c>
      <c r="BO312" s="150">
        <f t="shared" si="142"/>
        <v>8.3275462962962947E-5</v>
      </c>
      <c r="BP312" s="150">
        <f t="shared" si="143"/>
        <v>8.3506944444444427E-5</v>
      </c>
      <c r="BQ312" s="150">
        <f t="shared" si="144"/>
        <v>8.4108796296296319E-5</v>
      </c>
      <c r="BR312" s="150">
        <f t="shared" si="145"/>
        <v>8.3946759259259304E-5</v>
      </c>
      <c r="BS312" s="150">
        <f t="shared" si="146"/>
        <v>8.3344907407407196E-5</v>
      </c>
      <c r="BT312" s="150">
        <f t="shared" si="147"/>
        <v>8.403935185185207E-5</v>
      </c>
      <c r="BU312" s="150">
        <f t="shared" si="148"/>
        <v>8.615740740740719E-5</v>
      </c>
      <c r="BV312" s="150">
        <f t="shared" si="149"/>
        <v>8.5127314814815221E-5</v>
      </c>
      <c r="BW312" s="150">
        <f t="shared" si="150"/>
        <v>8.4236111111110883E-5</v>
      </c>
      <c r="BX312" s="150">
        <f t="shared" si="151"/>
        <v>8.4733796296296293E-5</v>
      </c>
      <c r="BY312" s="150">
        <f t="shared" si="152"/>
        <v>8.4826388888888625E-5</v>
      </c>
      <c r="BZ312" s="150">
        <f t="shared" si="153"/>
        <v>8.5092592592593205E-5</v>
      </c>
      <c r="CA312" s="150">
        <f t="shared" si="154"/>
        <v>8.6365740740740153E-5</v>
      </c>
      <c r="CB312" s="150">
        <f t="shared" si="155"/>
        <v>8.7465277777777888E-5</v>
      </c>
    </row>
    <row r="313" spans="1:80">
      <c r="A313" s="1" t="s">
        <v>233</v>
      </c>
      <c r="B313" s="1">
        <v>2019</v>
      </c>
      <c r="C313" s="124">
        <v>43769</v>
      </c>
      <c r="D313" s="1" t="s">
        <v>66</v>
      </c>
      <c r="E313" s="40" t="s">
        <v>21</v>
      </c>
      <c r="F313" s="50" t="s">
        <v>21</v>
      </c>
      <c r="G313" t="s">
        <v>1653</v>
      </c>
      <c r="H313" t="s">
        <v>1677</v>
      </c>
      <c r="I313" t="s">
        <v>1307</v>
      </c>
      <c r="J313" t="s">
        <v>811</v>
      </c>
      <c r="O313" s="40">
        <v>11</v>
      </c>
      <c r="P313" t="s">
        <v>188</v>
      </c>
      <c r="Q313" s="150">
        <v>1.5604166666666666E-4</v>
      </c>
      <c r="R313" s="150">
        <v>2.4510416666666664E-4</v>
      </c>
      <c r="S313" s="150">
        <v>3.3225694444444443E-4</v>
      </c>
      <c r="T313" s="150">
        <v>4.1594907407407417E-4</v>
      </c>
      <c r="U313" s="150">
        <v>5.0034722222222223E-4</v>
      </c>
      <c r="V313" s="150">
        <v>5.8346064814814816E-4</v>
      </c>
      <c r="W313" s="150">
        <v>6.6858796296296295E-4</v>
      </c>
      <c r="X313" s="150">
        <v>7.5200231481481483E-4</v>
      </c>
      <c r="Y313" s="150">
        <v>8.3596064814814817E-4</v>
      </c>
      <c r="Z313" s="150">
        <v>9.1741898148148162E-4</v>
      </c>
      <c r="AA313" s="150">
        <v>1.0010995370370371E-3</v>
      </c>
      <c r="AB313" s="150">
        <v>1.0836574074074075E-3</v>
      </c>
      <c r="AC313" s="150">
        <v>1.168148148148148E-3</v>
      </c>
      <c r="AD313" s="150">
        <v>1.2514120370370372E-3</v>
      </c>
      <c r="AE313" s="150">
        <v>1.3354050925925927E-3</v>
      </c>
      <c r="AF313" s="150">
        <v>1.4217361111111112E-3</v>
      </c>
      <c r="AG313" s="150">
        <v>1.5063310185185186E-3</v>
      </c>
      <c r="AH313" s="150">
        <v>1.5901504629629631E-3</v>
      </c>
      <c r="AI313" s="150">
        <v>1.6744212962962962E-3</v>
      </c>
      <c r="AJ313" s="150">
        <v>1.7566666666666666E-3</v>
      </c>
      <c r="AK313" s="150">
        <v>1.8392245370370368E-3</v>
      </c>
      <c r="AL313" s="150">
        <v>1.9243634259259259E-3</v>
      </c>
      <c r="AM313" s="150">
        <v>2.0091898148148148E-3</v>
      </c>
      <c r="AN313" s="150">
        <v>2.0965972222222224E-3</v>
      </c>
      <c r="AO313" s="150">
        <v>2.1813657407407411E-3</v>
      </c>
      <c r="AP313" s="150">
        <v>2.2659606481481485E-3</v>
      </c>
      <c r="AQ313" s="150">
        <v>2.3523379629629632E-3</v>
      </c>
      <c r="AR313" s="150">
        <v>2.4401273148148147E-3</v>
      </c>
      <c r="AS313" s="150">
        <v>2.5247800925925924E-3</v>
      </c>
      <c r="AT313" s="150">
        <v>2.6083912037037035E-3</v>
      </c>
      <c r="AU313" s="150">
        <v>2.6926388888888885E-3</v>
      </c>
      <c r="AV313" s="150">
        <v>2.7784953703703704E-3</v>
      </c>
      <c r="AW313" s="153">
        <f t="shared" si="125"/>
        <v>59.984504003132521</v>
      </c>
      <c r="AX313" s="150">
        <f t="shared" si="126"/>
        <v>8.9062499999999976E-5</v>
      </c>
      <c r="AY313" s="150">
        <f t="shared" si="126"/>
        <v>8.7152777777777793E-5</v>
      </c>
      <c r="AZ313" s="150">
        <f t="shared" si="127"/>
        <v>8.3692129629629741E-5</v>
      </c>
      <c r="BA313" s="150">
        <f t="shared" si="128"/>
        <v>8.439814814814806E-5</v>
      </c>
      <c r="BB313" s="150">
        <f t="shared" si="129"/>
        <v>8.3113425925925933E-5</v>
      </c>
      <c r="BC313" s="150">
        <f t="shared" si="130"/>
        <v>8.5127314814814788E-5</v>
      </c>
      <c r="BD313" s="150">
        <f t="shared" si="131"/>
        <v>8.3414351851851878E-5</v>
      </c>
      <c r="BE313" s="150">
        <f t="shared" si="132"/>
        <v>8.3958333333333346E-5</v>
      </c>
      <c r="BF313" s="150">
        <f t="shared" si="133"/>
        <v>8.1458333333333448E-5</v>
      </c>
      <c r="BG313" s="150">
        <f t="shared" si="134"/>
        <v>8.3680555555555483E-5</v>
      </c>
      <c r="BH313" s="150">
        <f t="shared" si="135"/>
        <v>8.2557870370370424E-5</v>
      </c>
      <c r="BI313" s="150">
        <f t="shared" si="136"/>
        <v>8.4490740740740446E-5</v>
      </c>
      <c r="BJ313" s="150">
        <f t="shared" si="137"/>
        <v>8.3263888888889231E-5</v>
      </c>
      <c r="BK313" s="150">
        <f t="shared" si="138"/>
        <v>8.399305555555547E-5</v>
      </c>
      <c r="BL313" s="150">
        <f t="shared" si="139"/>
        <v>8.6331018518518571E-5</v>
      </c>
      <c r="BM313" s="150">
        <f t="shared" si="140"/>
        <v>8.4594907407407362E-5</v>
      </c>
      <c r="BN313" s="150">
        <f t="shared" si="141"/>
        <v>8.3819444444444523E-5</v>
      </c>
      <c r="BO313" s="150">
        <f t="shared" si="142"/>
        <v>8.4270833333333116E-5</v>
      </c>
      <c r="BP313" s="150">
        <f t="shared" si="143"/>
        <v>8.2245370370370328E-5</v>
      </c>
      <c r="BQ313" s="150">
        <f t="shared" si="144"/>
        <v>8.2557870370370207E-5</v>
      </c>
      <c r="BR313" s="150">
        <f t="shared" si="145"/>
        <v>8.5138888888889154E-5</v>
      </c>
      <c r="BS313" s="150">
        <f t="shared" si="146"/>
        <v>8.4826388888888842E-5</v>
      </c>
      <c r="BT313" s="150">
        <f t="shared" si="147"/>
        <v>8.7407407407407572E-5</v>
      </c>
      <c r="BU313" s="150">
        <f t="shared" si="148"/>
        <v>8.4768518518518743E-5</v>
      </c>
      <c r="BV313" s="150">
        <f t="shared" si="149"/>
        <v>8.4594907407407362E-5</v>
      </c>
      <c r="BW313" s="150">
        <f t="shared" si="150"/>
        <v>8.6377314814814737E-5</v>
      </c>
      <c r="BX313" s="150">
        <f t="shared" si="151"/>
        <v>8.7789351851851483E-5</v>
      </c>
      <c r="BY313" s="150">
        <f t="shared" si="152"/>
        <v>8.4652777777777678E-5</v>
      </c>
      <c r="BZ313" s="150">
        <f t="shared" si="153"/>
        <v>8.3611111111111126E-5</v>
      </c>
      <c r="CA313" s="150">
        <f t="shared" si="154"/>
        <v>8.4247685185185033E-5</v>
      </c>
      <c r="CB313" s="150">
        <f t="shared" si="155"/>
        <v>8.5856481481481894E-5</v>
      </c>
    </row>
    <row r="314" spans="1:80">
      <c r="A314" s="1" t="s">
        <v>233</v>
      </c>
      <c r="B314" s="1">
        <v>2019</v>
      </c>
      <c r="C314" s="124">
        <v>43769</v>
      </c>
      <c r="D314" s="1" t="s">
        <v>66</v>
      </c>
      <c r="E314" s="40" t="s">
        <v>21</v>
      </c>
      <c r="F314" s="50" t="s">
        <v>21</v>
      </c>
      <c r="G314" t="s">
        <v>607</v>
      </c>
      <c r="H314" t="s">
        <v>485</v>
      </c>
      <c r="I314" t="s">
        <v>609</v>
      </c>
      <c r="J314" t="s">
        <v>750</v>
      </c>
      <c r="O314" s="40">
        <v>12</v>
      </c>
      <c r="P314" t="s">
        <v>46</v>
      </c>
      <c r="Q314" s="150">
        <v>1.5712962962962965E-4</v>
      </c>
      <c r="R314" s="150">
        <v>2.4699074074074076E-4</v>
      </c>
      <c r="S314" s="150">
        <v>3.3236111111111113E-4</v>
      </c>
      <c r="T314" s="150">
        <v>4.179050925925926E-4</v>
      </c>
      <c r="U314" s="150">
        <v>5.0179398148148143E-4</v>
      </c>
      <c r="V314" s="150">
        <v>5.8787037037037043E-4</v>
      </c>
      <c r="W314" s="150">
        <v>6.7184027777777771E-4</v>
      </c>
      <c r="X314" s="150">
        <v>7.5806712962962969E-4</v>
      </c>
      <c r="Y314" s="150">
        <v>8.4136574074074072E-4</v>
      </c>
      <c r="Z314" s="150">
        <v>9.2410879629629625E-4</v>
      </c>
      <c r="AA314" s="150">
        <v>1.0078587962962962E-3</v>
      </c>
      <c r="AB314" s="150">
        <v>1.0932175925925927E-3</v>
      </c>
      <c r="AC314" s="150">
        <v>1.177037037037037E-3</v>
      </c>
      <c r="AD314" s="150">
        <v>1.2636689814814815E-3</v>
      </c>
      <c r="AE314" s="150">
        <v>1.3473032407407407E-3</v>
      </c>
      <c r="AF314" s="150">
        <v>1.4309490740740743E-3</v>
      </c>
      <c r="AG314" s="150">
        <v>1.5133217592592594E-3</v>
      </c>
      <c r="AH314" s="150">
        <v>1.5977430555555554E-3</v>
      </c>
      <c r="AI314" s="150">
        <v>1.6820717592592592E-3</v>
      </c>
      <c r="AJ314" s="150">
        <v>1.7684375E-3</v>
      </c>
      <c r="AK314" s="150">
        <v>1.852951388888889E-3</v>
      </c>
      <c r="AL314" s="150">
        <v>1.9384375000000001E-3</v>
      </c>
      <c r="AM314" s="150">
        <v>2.0261226851851851E-3</v>
      </c>
      <c r="AN314" s="150">
        <v>2.1118518518518517E-3</v>
      </c>
      <c r="AO314" s="150">
        <v>2.1972453703703702E-3</v>
      </c>
      <c r="AP314" s="150">
        <v>2.2823148148148147E-3</v>
      </c>
      <c r="AQ314" s="150">
        <v>2.3653356481481481E-3</v>
      </c>
      <c r="AR314" s="150">
        <v>2.4499884259259258E-3</v>
      </c>
      <c r="AS314" s="150">
        <v>2.5325810185185186E-3</v>
      </c>
      <c r="AT314" s="150">
        <v>2.6181828703703701E-3</v>
      </c>
      <c r="AU314" s="150">
        <v>2.7059027777777776E-3</v>
      </c>
      <c r="AV314" s="150">
        <v>2.7972685185185184E-3</v>
      </c>
      <c r="AW314" s="153">
        <f t="shared" si="125"/>
        <v>59.581933433739927</v>
      </c>
      <c r="AX314" s="150">
        <f t="shared" si="126"/>
        <v>8.9861111111111115E-5</v>
      </c>
      <c r="AY314" s="150">
        <f t="shared" si="126"/>
        <v>8.5370370370370363E-5</v>
      </c>
      <c r="AZ314" s="150">
        <f t="shared" si="127"/>
        <v>8.5543981481481473E-5</v>
      </c>
      <c r="BA314" s="150">
        <f t="shared" si="128"/>
        <v>8.3888888888888826E-5</v>
      </c>
      <c r="BB314" s="150">
        <f t="shared" si="129"/>
        <v>8.6076388888889008E-5</v>
      </c>
      <c r="BC314" s="150">
        <f t="shared" si="130"/>
        <v>8.3969907407407279E-5</v>
      </c>
      <c r="BD314" s="150">
        <f t="shared" si="131"/>
        <v>8.6226851851851981E-5</v>
      </c>
      <c r="BE314" s="150">
        <f t="shared" si="132"/>
        <v>8.329861111111103E-5</v>
      </c>
      <c r="BF314" s="150">
        <f t="shared" si="133"/>
        <v>8.2743055555555521E-5</v>
      </c>
      <c r="BG314" s="150">
        <f t="shared" si="134"/>
        <v>8.3749999999999949E-5</v>
      </c>
      <c r="BH314" s="150">
        <f t="shared" si="135"/>
        <v>8.5358796296296485E-5</v>
      </c>
      <c r="BI314" s="150">
        <f t="shared" si="136"/>
        <v>8.3819444444444306E-5</v>
      </c>
      <c r="BJ314" s="150">
        <f t="shared" si="137"/>
        <v>8.6631944444444517E-5</v>
      </c>
      <c r="BK314" s="150">
        <f t="shared" si="138"/>
        <v>8.3634259259259209E-5</v>
      </c>
      <c r="BL314" s="150">
        <f t="shared" si="139"/>
        <v>8.3645833333333575E-5</v>
      </c>
      <c r="BM314" s="150">
        <f t="shared" si="140"/>
        <v>8.237268518518511E-5</v>
      </c>
      <c r="BN314" s="150">
        <f t="shared" si="141"/>
        <v>8.4421296296295981E-5</v>
      </c>
      <c r="BO314" s="150">
        <f t="shared" si="142"/>
        <v>8.4328703703703866E-5</v>
      </c>
      <c r="BP314" s="150">
        <f t="shared" si="143"/>
        <v>8.6365740740740804E-5</v>
      </c>
      <c r="BQ314" s="150">
        <f t="shared" si="144"/>
        <v>8.4513888888888963E-5</v>
      </c>
      <c r="BR314" s="150">
        <f t="shared" si="145"/>
        <v>8.5486111111111049E-5</v>
      </c>
      <c r="BS314" s="150">
        <f t="shared" si="146"/>
        <v>8.7685185185185002E-5</v>
      </c>
      <c r="BT314" s="150">
        <f t="shared" si="147"/>
        <v>8.5729166666666679E-5</v>
      </c>
      <c r="BU314" s="150">
        <f t="shared" si="148"/>
        <v>8.5393518518518501E-5</v>
      </c>
      <c r="BV314" s="150">
        <f t="shared" si="149"/>
        <v>8.5069444444444472E-5</v>
      </c>
      <c r="BW314" s="150">
        <f t="shared" si="150"/>
        <v>8.3020833333333384E-5</v>
      </c>
      <c r="BX314" s="150">
        <f t="shared" si="151"/>
        <v>8.4652777777777678E-5</v>
      </c>
      <c r="BY314" s="150">
        <f t="shared" si="152"/>
        <v>8.2592592592592873E-5</v>
      </c>
      <c r="BZ314" s="150">
        <f t="shared" si="153"/>
        <v>8.5601851851851464E-5</v>
      </c>
      <c r="CA314" s="150">
        <f t="shared" si="154"/>
        <v>8.7719907407407451E-5</v>
      </c>
      <c r="CB314" s="150">
        <f t="shared" si="155"/>
        <v>9.1365740740740817E-5</v>
      </c>
    </row>
    <row r="315" spans="1:80">
      <c r="A315" s="1" t="s">
        <v>233</v>
      </c>
      <c r="B315" s="1">
        <v>2019</v>
      </c>
      <c r="C315" s="124">
        <v>43769</v>
      </c>
      <c r="D315" s="1" t="s">
        <v>66</v>
      </c>
      <c r="E315" s="40" t="s">
        <v>21</v>
      </c>
      <c r="F315" s="50" t="s">
        <v>21</v>
      </c>
      <c r="G315" t="s">
        <v>2315</v>
      </c>
      <c r="H315" t="s">
        <v>2321</v>
      </c>
      <c r="I315" t="s">
        <v>2322</v>
      </c>
      <c r="J315" t="s">
        <v>1287</v>
      </c>
      <c r="O315" s="40">
        <v>13</v>
      </c>
      <c r="P315" t="s">
        <v>2316</v>
      </c>
      <c r="Q315" s="150">
        <v>1.5310185185185186E-4</v>
      </c>
      <c r="R315" s="150">
        <v>2.4281249999999997E-4</v>
      </c>
      <c r="S315" s="150">
        <v>3.2935185185185189E-4</v>
      </c>
      <c r="T315" s="150">
        <v>4.1362268518518522E-4</v>
      </c>
      <c r="U315" s="150">
        <v>4.978125000000001E-4</v>
      </c>
      <c r="V315" s="150">
        <v>5.801041666666667E-4</v>
      </c>
      <c r="W315" s="150">
        <v>6.623958333333333E-4</v>
      </c>
      <c r="X315" s="150">
        <v>7.4392361111111111E-4</v>
      </c>
      <c r="Y315" s="150">
        <v>8.2695601851851853E-4</v>
      </c>
      <c r="Z315" s="150">
        <v>9.0968749999999991E-4</v>
      </c>
      <c r="AA315" s="150">
        <v>9.9392361111111101E-4</v>
      </c>
      <c r="AB315" s="150">
        <v>1.0777893518518519E-3</v>
      </c>
      <c r="AC315" s="150">
        <v>1.1634027777777777E-3</v>
      </c>
      <c r="AD315" s="150">
        <v>1.2473726851851851E-3</v>
      </c>
      <c r="AE315" s="150">
        <v>1.3306828703703701E-3</v>
      </c>
      <c r="AF315" s="150">
        <v>1.4146180555555555E-3</v>
      </c>
      <c r="AG315" s="150">
        <v>1.4979976851851853E-3</v>
      </c>
      <c r="AH315" s="150">
        <v>1.5830555555555554E-3</v>
      </c>
      <c r="AI315" s="150">
        <v>1.6669444444444442E-3</v>
      </c>
      <c r="AJ315" s="150">
        <v>1.7531597222222221E-3</v>
      </c>
      <c r="AK315" s="150">
        <v>1.8390625000000002E-3</v>
      </c>
      <c r="AL315" s="150">
        <v>1.9276504629629628E-3</v>
      </c>
      <c r="AM315" s="150">
        <v>2.0148032407407411E-3</v>
      </c>
      <c r="AN315" s="150">
        <v>2.1013888888888888E-3</v>
      </c>
      <c r="AO315" s="150">
        <v>2.1884027777777778E-3</v>
      </c>
      <c r="AP315" s="150">
        <v>2.2738310185185183E-3</v>
      </c>
      <c r="AQ315" s="150">
        <v>2.359814814814815E-3</v>
      </c>
      <c r="AR315" s="150">
        <v>2.4484259259259259E-3</v>
      </c>
      <c r="AS315" s="150">
        <v>2.5385069444444444E-3</v>
      </c>
      <c r="AT315" s="150">
        <v>2.6261574074074073E-3</v>
      </c>
      <c r="AU315" s="150">
        <v>2.7144097222222222E-3</v>
      </c>
      <c r="AV315" s="150">
        <v>2.8031828703703708E-3</v>
      </c>
      <c r="AW315" s="153">
        <f t="shared" si="125"/>
        <v>59.456223291149684</v>
      </c>
      <c r="AX315" s="150">
        <f t="shared" si="126"/>
        <v>8.9710648148148115E-5</v>
      </c>
      <c r="AY315" s="150">
        <f t="shared" si="126"/>
        <v>8.6539351851851914E-5</v>
      </c>
      <c r="AZ315" s="150">
        <f t="shared" si="127"/>
        <v>8.4270833333333333E-5</v>
      </c>
      <c r="BA315" s="150">
        <f t="shared" si="128"/>
        <v>8.418981481481488E-5</v>
      </c>
      <c r="BB315" s="150">
        <f t="shared" si="129"/>
        <v>8.2291666666666602E-5</v>
      </c>
      <c r="BC315" s="150">
        <f t="shared" si="130"/>
        <v>8.2291666666666602E-5</v>
      </c>
      <c r="BD315" s="150">
        <f t="shared" si="131"/>
        <v>8.1527777777777805E-5</v>
      </c>
      <c r="BE315" s="150">
        <f t="shared" si="132"/>
        <v>8.3032407407407425E-5</v>
      </c>
      <c r="BF315" s="150">
        <f t="shared" si="133"/>
        <v>8.2731481481481371E-5</v>
      </c>
      <c r="BG315" s="150">
        <f t="shared" si="134"/>
        <v>8.42361111111111E-5</v>
      </c>
      <c r="BH315" s="150">
        <f t="shared" si="135"/>
        <v>8.3865740740740905E-5</v>
      </c>
      <c r="BI315" s="150">
        <f t="shared" si="136"/>
        <v>8.5613425925925831E-5</v>
      </c>
      <c r="BJ315" s="150">
        <f t="shared" si="137"/>
        <v>8.3969907407407387E-5</v>
      </c>
      <c r="BK315" s="150">
        <f t="shared" si="138"/>
        <v>8.3310185185184963E-5</v>
      </c>
      <c r="BL315" s="150">
        <f t="shared" si="139"/>
        <v>8.3935185185185371E-5</v>
      </c>
      <c r="BM315" s="150">
        <f t="shared" si="140"/>
        <v>8.3379629629629862E-5</v>
      </c>
      <c r="BN315" s="150">
        <f t="shared" si="141"/>
        <v>8.5057870370370105E-5</v>
      </c>
      <c r="BO315" s="150">
        <f t="shared" si="142"/>
        <v>8.3888888888888772E-5</v>
      </c>
      <c r="BP315" s="150">
        <f t="shared" si="143"/>
        <v>8.6215277777777939E-5</v>
      </c>
      <c r="BQ315" s="150">
        <f t="shared" si="144"/>
        <v>8.590277777777806E-5</v>
      </c>
      <c r="BR315" s="150">
        <f t="shared" si="145"/>
        <v>8.8587962962962622E-5</v>
      </c>
      <c r="BS315" s="150">
        <f t="shared" si="146"/>
        <v>8.7152777777778226E-5</v>
      </c>
      <c r="BT315" s="150">
        <f t="shared" si="147"/>
        <v>8.65856481481477E-5</v>
      </c>
      <c r="BU315" s="150">
        <f t="shared" si="148"/>
        <v>8.7013888888889078E-5</v>
      </c>
      <c r="BV315" s="150">
        <f t="shared" si="149"/>
        <v>8.5428240740740517E-5</v>
      </c>
      <c r="BW315" s="150">
        <f t="shared" si="150"/>
        <v>8.5983796296296676E-5</v>
      </c>
      <c r="BX315" s="150">
        <f t="shared" si="151"/>
        <v>8.8611111111110922E-5</v>
      </c>
      <c r="BY315" s="150">
        <f t="shared" si="152"/>
        <v>9.0081018518518418E-5</v>
      </c>
      <c r="BZ315" s="150">
        <f t="shared" si="153"/>
        <v>8.7650462962962986E-5</v>
      </c>
      <c r="CA315" s="150">
        <f t="shared" si="154"/>
        <v>8.8252314814814877E-5</v>
      </c>
      <c r="CB315" s="150">
        <f t="shared" si="155"/>
        <v>8.8773148148148587E-5</v>
      </c>
    </row>
    <row r="316" spans="1:80">
      <c r="A316" s="1" t="s">
        <v>233</v>
      </c>
      <c r="B316" s="1">
        <v>2019</v>
      </c>
      <c r="C316" s="124">
        <v>43769</v>
      </c>
      <c r="D316" s="1" t="s">
        <v>66</v>
      </c>
      <c r="E316" s="40" t="s">
        <v>21</v>
      </c>
      <c r="F316" s="50" t="s">
        <v>21</v>
      </c>
      <c r="G316" t="s">
        <v>856</v>
      </c>
      <c r="H316" t="s">
        <v>858</v>
      </c>
      <c r="I316" t="s">
        <v>1744</v>
      </c>
      <c r="J316" t="s">
        <v>860</v>
      </c>
      <c r="O316" s="40">
        <v>14</v>
      </c>
      <c r="P316" t="s">
        <v>207</v>
      </c>
      <c r="Q316" s="150">
        <v>1.544675925925926E-4</v>
      </c>
      <c r="R316" s="150">
        <v>2.4832175925925927E-4</v>
      </c>
      <c r="S316" s="150">
        <v>3.3768518518518517E-4</v>
      </c>
      <c r="T316" s="150">
        <v>4.2312499999999994E-4</v>
      </c>
      <c r="U316" s="150">
        <v>5.0950231481481484E-4</v>
      </c>
      <c r="V316" s="150">
        <v>5.9555555555555555E-4</v>
      </c>
      <c r="W316" s="150">
        <v>6.823032407407407E-4</v>
      </c>
      <c r="X316" s="150">
        <v>7.6758101851851857E-4</v>
      </c>
      <c r="Y316" s="150">
        <v>8.5394675925925926E-4</v>
      </c>
      <c r="Z316" s="150">
        <v>9.3912037037037043E-4</v>
      </c>
      <c r="AA316" s="150">
        <v>1.0256712962962964E-3</v>
      </c>
      <c r="AB316" s="150">
        <v>1.1102893518518517E-3</v>
      </c>
      <c r="AC316" s="150">
        <v>1.1945833333333335E-3</v>
      </c>
      <c r="AD316" s="150">
        <v>1.2809027777777777E-3</v>
      </c>
      <c r="AE316" s="150">
        <v>1.3673032407407408E-3</v>
      </c>
      <c r="AF316" s="150">
        <v>1.4556250000000001E-3</v>
      </c>
      <c r="AG316" s="150">
        <v>1.5413310185185185E-3</v>
      </c>
      <c r="AH316" s="150">
        <v>1.627175925925926E-3</v>
      </c>
      <c r="AI316" s="150">
        <v>1.7144444444444444E-3</v>
      </c>
      <c r="AJ316" s="150">
        <v>1.802638888888889E-3</v>
      </c>
      <c r="AK316" s="150">
        <v>1.8919675925925927E-3</v>
      </c>
      <c r="AL316" s="150">
        <v>1.9781712962962964E-3</v>
      </c>
      <c r="AM316" s="150">
        <v>2.0633101851851854E-3</v>
      </c>
      <c r="AN316" s="150">
        <v>2.151076388888889E-3</v>
      </c>
      <c r="AO316" s="150">
        <v>2.2403124999999997E-3</v>
      </c>
      <c r="AP316" s="150">
        <v>2.3262615740740739E-3</v>
      </c>
      <c r="AQ316" s="150">
        <v>2.4114814814814815E-3</v>
      </c>
      <c r="AR316" s="150">
        <v>2.4966435185185183E-3</v>
      </c>
      <c r="AS316" s="150">
        <v>2.581736111111111E-3</v>
      </c>
      <c r="AT316" s="150">
        <v>2.6691782407407406E-3</v>
      </c>
      <c r="AU316" s="150">
        <v>2.7565972222222223E-3</v>
      </c>
      <c r="AV316" s="150">
        <v>2.8456712962962962E-3</v>
      </c>
      <c r="AW316" s="153">
        <f t="shared" si="125"/>
        <v>58.568488526270414</v>
      </c>
      <c r="AX316" s="150">
        <f t="shared" si="126"/>
        <v>9.3854166666666673E-5</v>
      </c>
      <c r="AY316" s="150">
        <f t="shared" si="126"/>
        <v>8.9363425925925895E-5</v>
      </c>
      <c r="AZ316" s="150">
        <f t="shared" si="127"/>
        <v>8.5439814814814775E-5</v>
      </c>
      <c r="BA316" s="150">
        <f t="shared" si="128"/>
        <v>8.6377314814814899E-5</v>
      </c>
      <c r="BB316" s="150">
        <f t="shared" si="129"/>
        <v>8.6053240740740708E-5</v>
      </c>
      <c r="BC316" s="150">
        <f t="shared" si="130"/>
        <v>8.6747685185185148E-5</v>
      </c>
      <c r="BD316" s="150">
        <f t="shared" si="131"/>
        <v>8.5277777777777869E-5</v>
      </c>
      <c r="BE316" s="150">
        <f t="shared" si="132"/>
        <v>8.6365740740740695E-5</v>
      </c>
      <c r="BF316" s="150">
        <f t="shared" si="133"/>
        <v>8.517361111111117E-5</v>
      </c>
      <c r="BG316" s="150">
        <f t="shared" si="134"/>
        <v>8.6550925925926009E-5</v>
      </c>
      <c r="BH316" s="150">
        <f t="shared" si="135"/>
        <v>8.4618055555555228E-5</v>
      </c>
      <c r="BI316" s="150">
        <f t="shared" si="136"/>
        <v>8.429398148148185E-5</v>
      </c>
      <c r="BJ316" s="150">
        <f t="shared" si="137"/>
        <v>8.6319444444444204E-5</v>
      </c>
      <c r="BK316" s="150">
        <f t="shared" si="138"/>
        <v>8.6400462962963036E-5</v>
      </c>
      <c r="BL316" s="150">
        <f t="shared" si="139"/>
        <v>8.8321759259259343E-5</v>
      </c>
      <c r="BM316" s="150">
        <f t="shared" si="140"/>
        <v>8.5706018518518379E-5</v>
      </c>
      <c r="BN316" s="150">
        <f t="shared" si="141"/>
        <v>8.5844907407407528E-5</v>
      </c>
      <c r="BO316" s="150">
        <f t="shared" si="142"/>
        <v>8.7268518518518424E-5</v>
      </c>
      <c r="BP316" s="150">
        <f t="shared" si="143"/>
        <v>8.8194444444444561E-5</v>
      </c>
      <c r="BQ316" s="150">
        <f t="shared" si="144"/>
        <v>8.9328703703703662E-5</v>
      </c>
      <c r="BR316" s="150">
        <f t="shared" si="145"/>
        <v>8.6203703703703789E-5</v>
      </c>
      <c r="BS316" s="150">
        <f t="shared" si="146"/>
        <v>8.5138888888888938E-5</v>
      </c>
      <c r="BT316" s="150">
        <f t="shared" si="147"/>
        <v>8.7766203703703617E-5</v>
      </c>
      <c r="BU316" s="150">
        <f t="shared" si="148"/>
        <v>8.923611111111068E-5</v>
      </c>
      <c r="BV316" s="150">
        <f t="shared" si="149"/>
        <v>8.5949074074074226E-5</v>
      </c>
      <c r="BW316" s="150">
        <f t="shared" si="150"/>
        <v>8.5219907407407553E-5</v>
      </c>
      <c r="BX316" s="150">
        <f t="shared" si="151"/>
        <v>8.5162037037036804E-5</v>
      </c>
      <c r="BY316" s="150">
        <f t="shared" si="152"/>
        <v>8.5092592592592772E-5</v>
      </c>
      <c r="BZ316" s="150">
        <f t="shared" si="153"/>
        <v>8.7442129629629588E-5</v>
      </c>
      <c r="CA316" s="150">
        <f t="shared" si="154"/>
        <v>8.7418981481481722E-5</v>
      </c>
      <c r="CB316" s="150">
        <f t="shared" si="155"/>
        <v>8.9074074074073882E-5</v>
      </c>
    </row>
    <row r="317" spans="1:80">
      <c r="A317" s="1" t="s">
        <v>233</v>
      </c>
      <c r="B317" s="1">
        <v>2019</v>
      </c>
      <c r="C317" s="124">
        <v>43769</v>
      </c>
      <c r="D317" s="1" t="s">
        <v>66</v>
      </c>
      <c r="E317" s="40" t="s">
        <v>21</v>
      </c>
      <c r="F317" s="50" t="s">
        <v>21</v>
      </c>
      <c r="G317" t="s">
        <v>1739</v>
      </c>
      <c r="H317" t="s">
        <v>2323</v>
      </c>
      <c r="I317" t="s">
        <v>826</v>
      </c>
      <c r="J317" t="s">
        <v>2324</v>
      </c>
      <c r="O317" s="40">
        <v>15</v>
      </c>
      <c r="P317" t="s">
        <v>1737</v>
      </c>
      <c r="Q317" s="150">
        <v>1.5244212962962962E-4</v>
      </c>
      <c r="R317" s="150">
        <v>2.4106481481481483E-4</v>
      </c>
      <c r="S317" s="150">
        <v>3.2579861111111112E-4</v>
      </c>
      <c r="T317" s="150">
        <v>4.1106481481481479E-4</v>
      </c>
      <c r="U317" s="150">
        <v>4.9842592592592592E-4</v>
      </c>
      <c r="V317" s="150">
        <v>5.8313657407407413E-4</v>
      </c>
      <c r="W317" s="150">
        <v>6.6714120370370365E-4</v>
      </c>
      <c r="X317" s="150">
        <v>7.5241898148148151E-4</v>
      </c>
      <c r="Y317" s="150">
        <v>8.3674768518518516E-4</v>
      </c>
      <c r="Z317" s="150">
        <v>9.2224537037037047E-4</v>
      </c>
      <c r="AA317" s="150">
        <v>1.0097800925925927E-3</v>
      </c>
      <c r="AB317" s="150">
        <v>1.0944907407407407E-3</v>
      </c>
      <c r="AC317" s="150">
        <v>1.1803587962962963E-3</v>
      </c>
      <c r="AD317" s="150">
        <v>1.267164351851852E-3</v>
      </c>
      <c r="AE317" s="150">
        <v>1.3564699074074071E-3</v>
      </c>
      <c r="AF317" s="150">
        <v>1.4464120370370371E-3</v>
      </c>
      <c r="AG317" s="150">
        <v>1.5325231481481483E-3</v>
      </c>
      <c r="AH317" s="150">
        <v>1.6182638888888889E-3</v>
      </c>
      <c r="AI317" s="150">
        <v>1.7035300925925924E-3</v>
      </c>
      <c r="AJ317" s="150">
        <v>1.7918518518518518E-3</v>
      </c>
      <c r="AK317" s="150">
        <v>1.8806365740740743E-3</v>
      </c>
      <c r="AL317" s="150">
        <v>1.9703472222222223E-3</v>
      </c>
      <c r="AM317" s="150">
        <v>2.0614930555555556E-3</v>
      </c>
      <c r="AN317" s="150">
        <v>2.1506018518518519E-3</v>
      </c>
      <c r="AO317" s="150">
        <v>2.2420138888888889E-3</v>
      </c>
      <c r="AP317" s="150">
        <v>2.3368171296296297E-3</v>
      </c>
      <c r="AQ317" s="150">
        <v>2.4341203703703703E-3</v>
      </c>
      <c r="AR317" s="150">
        <v>2.5334143518518518E-3</v>
      </c>
      <c r="AS317" s="150">
        <v>2.6357060185185186E-3</v>
      </c>
      <c r="AT317" s="150">
        <v>2.7370833333333331E-3</v>
      </c>
      <c r="AU317" s="150">
        <v>2.8381597222222224E-3</v>
      </c>
      <c r="AV317" s="150">
        <v>2.9382407407407408E-3</v>
      </c>
      <c r="AW317" s="153">
        <f t="shared" si="125"/>
        <v>56.723284908454922</v>
      </c>
      <c r="AX317" s="150">
        <f t="shared" si="126"/>
        <v>8.8622685185185207E-5</v>
      </c>
      <c r="AY317" s="150">
        <f t="shared" si="126"/>
        <v>8.4733796296296293E-5</v>
      </c>
      <c r="AZ317" s="150">
        <f t="shared" si="127"/>
        <v>8.5266203703703665E-5</v>
      </c>
      <c r="BA317" s="150">
        <f t="shared" si="128"/>
        <v>8.7361111111111135E-5</v>
      </c>
      <c r="BB317" s="150">
        <f t="shared" si="129"/>
        <v>8.471064814814821E-5</v>
      </c>
      <c r="BC317" s="150">
        <f t="shared" si="130"/>
        <v>8.4004629629629512E-5</v>
      </c>
      <c r="BD317" s="150">
        <f t="shared" si="131"/>
        <v>8.5277777777777869E-5</v>
      </c>
      <c r="BE317" s="150">
        <f t="shared" si="132"/>
        <v>8.4328703703703649E-5</v>
      </c>
      <c r="BF317" s="150">
        <f t="shared" si="133"/>
        <v>8.5497685185185308E-5</v>
      </c>
      <c r="BG317" s="150">
        <f t="shared" si="134"/>
        <v>8.7534722222222246E-5</v>
      </c>
      <c r="BH317" s="150">
        <f t="shared" si="135"/>
        <v>8.4710648148147993E-5</v>
      </c>
      <c r="BI317" s="150">
        <f t="shared" si="136"/>
        <v>8.5868055555555611E-5</v>
      </c>
      <c r="BJ317" s="150">
        <f t="shared" si="137"/>
        <v>8.6805555555555681E-5</v>
      </c>
      <c r="BK317" s="150">
        <f t="shared" si="138"/>
        <v>8.9305555555555145E-5</v>
      </c>
      <c r="BL317" s="150">
        <f t="shared" si="139"/>
        <v>8.994212962962992E-5</v>
      </c>
      <c r="BM317" s="150">
        <f t="shared" si="140"/>
        <v>8.6111111111111241E-5</v>
      </c>
      <c r="BN317" s="150">
        <f t="shared" si="141"/>
        <v>8.5740740740740612E-5</v>
      </c>
      <c r="BO317" s="150">
        <f t="shared" si="142"/>
        <v>8.5266203703703502E-5</v>
      </c>
      <c r="BP317" s="150">
        <f t="shared" si="143"/>
        <v>8.8321759259259343E-5</v>
      </c>
      <c r="BQ317" s="150">
        <f t="shared" si="144"/>
        <v>8.878472222222252E-5</v>
      </c>
      <c r="BR317" s="150">
        <f t="shared" si="145"/>
        <v>8.9710648148148006E-5</v>
      </c>
      <c r="BS317" s="150">
        <f t="shared" si="146"/>
        <v>9.114583333333327E-5</v>
      </c>
      <c r="BT317" s="150">
        <f t="shared" si="147"/>
        <v>8.9108796296296332E-5</v>
      </c>
      <c r="BU317" s="150">
        <f t="shared" si="148"/>
        <v>9.1412037037036983E-5</v>
      </c>
      <c r="BV317" s="150">
        <f t="shared" si="149"/>
        <v>9.4803240740740785E-5</v>
      </c>
      <c r="BW317" s="150">
        <f t="shared" si="150"/>
        <v>9.7303240740740683E-5</v>
      </c>
      <c r="BX317" s="150">
        <f t="shared" si="151"/>
        <v>9.9293981481481455E-5</v>
      </c>
      <c r="BY317" s="150">
        <f t="shared" si="152"/>
        <v>1.0229166666666676E-4</v>
      </c>
      <c r="BZ317" s="150">
        <f t="shared" si="153"/>
        <v>1.0137731481481456E-4</v>
      </c>
      <c r="CA317" s="150">
        <f t="shared" si="154"/>
        <v>1.0107638888888926E-4</v>
      </c>
      <c r="CB317" s="150">
        <f t="shared" si="155"/>
        <v>1.0008101851851844E-4</v>
      </c>
    </row>
    <row r="318" spans="1:80">
      <c r="A318" s="1" t="s">
        <v>233</v>
      </c>
      <c r="B318" s="1">
        <v>2019</v>
      </c>
      <c r="C318" s="124">
        <v>43770</v>
      </c>
      <c r="D318" s="1" t="s">
        <v>66</v>
      </c>
      <c r="E318" s="40" t="s">
        <v>91</v>
      </c>
      <c r="F318" s="46">
        <v>1</v>
      </c>
      <c r="G318" t="s">
        <v>1739</v>
      </c>
      <c r="H318" t="s">
        <v>1663</v>
      </c>
      <c r="I318" t="s">
        <v>1740</v>
      </c>
      <c r="J318" t="s">
        <v>1741</v>
      </c>
      <c r="O318" s="40">
        <v>1</v>
      </c>
      <c r="P318" t="s">
        <v>29</v>
      </c>
      <c r="Q318" s="150">
        <v>1.5427083333333333E-4</v>
      </c>
      <c r="R318" s="150">
        <v>2.4646990740740743E-4</v>
      </c>
      <c r="S318" s="150">
        <v>3.3179398148148147E-4</v>
      </c>
      <c r="T318" s="150">
        <v>4.1439814814814817E-4</v>
      </c>
      <c r="U318" s="150">
        <v>4.9696759259259258E-4</v>
      </c>
      <c r="V318" s="150">
        <v>5.8004629629629628E-4</v>
      </c>
      <c r="W318" s="150">
        <v>6.6103009259259251E-4</v>
      </c>
      <c r="X318" s="150">
        <v>7.4119212962962973E-4</v>
      </c>
      <c r="Y318" s="150">
        <v>8.2163194444444438E-4</v>
      </c>
      <c r="Z318" s="150">
        <v>9.0337962962962952E-4</v>
      </c>
      <c r="AA318" s="150">
        <v>9.8373842592592588E-4</v>
      </c>
      <c r="AB318" s="150">
        <v>1.0637731481481481E-3</v>
      </c>
      <c r="AC318" s="150">
        <v>1.1445717592592592E-3</v>
      </c>
      <c r="AD318" s="150">
        <v>1.2263194444444446E-3</v>
      </c>
      <c r="AE318" s="150">
        <v>1.3063657407407408E-3</v>
      </c>
      <c r="AF318" s="150">
        <v>1.3857523148148147E-3</v>
      </c>
      <c r="AG318" s="150">
        <v>1.4656597222222221E-3</v>
      </c>
      <c r="AH318" s="150">
        <v>1.546886574074074E-3</v>
      </c>
      <c r="AI318" s="150">
        <v>1.6279629629629628E-3</v>
      </c>
      <c r="AJ318" s="150">
        <v>1.7098726851851849E-3</v>
      </c>
      <c r="AK318" s="150">
        <v>1.7940393518518516E-3</v>
      </c>
      <c r="AL318" s="150">
        <v>1.8761342592592595E-3</v>
      </c>
      <c r="AM318" s="150">
        <v>1.9591550925925926E-3</v>
      </c>
      <c r="AN318" s="150">
        <v>2.0409027777777782E-3</v>
      </c>
      <c r="AO318" s="150">
        <v>2.1231134259259259E-3</v>
      </c>
      <c r="AP318" s="150">
        <v>2.2064467592592591E-3</v>
      </c>
      <c r="AQ318" s="150">
        <v>2.2881134259259261E-3</v>
      </c>
      <c r="AR318" s="150">
        <v>2.3692592592592593E-3</v>
      </c>
      <c r="AS318" s="150">
        <v>2.4505555555555556E-3</v>
      </c>
      <c r="AT318" s="150">
        <v>2.5322685185185183E-3</v>
      </c>
      <c r="AU318" s="150">
        <v>2.6162384259259259E-3</v>
      </c>
      <c r="AV318" s="150">
        <v>2.698877314814815E-3</v>
      </c>
      <c r="AW318" s="153">
        <f t="shared" si="125"/>
        <v>61.754072981306521</v>
      </c>
      <c r="AX318" s="150">
        <f t="shared" si="126"/>
        <v>9.2199074074074107E-5</v>
      </c>
      <c r="AY318" s="150">
        <f t="shared" si="126"/>
        <v>8.5324074074074035E-5</v>
      </c>
      <c r="AZ318" s="150">
        <f t="shared" si="127"/>
        <v>8.2604166666666698E-5</v>
      </c>
      <c r="BA318" s="150">
        <f t="shared" si="128"/>
        <v>8.2569444444444411E-5</v>
      </c>
      <c r="BB318" s="150">
        <f t="shared" si="129"/>
        <v>8.30787037037037E-5</v>
      </c>
      <c r="BC318" s="150">
        <f t="shared" si="130"/>
        <v>8.0983796296296229E-5</v>
      </c>
      <c r="BD318" s="150">
        <f t="shared" si="131"/>
        <v>8.0162037037037224E-5</v>
      </c>
      <c r="BE318" s="150">
        <f t="shared" si="132"/>
        <v>8.0439814814814653E-5</v>
      </c>
      <c r="BF318" s="150">
        <f t="shared" si="133"/>
        <v>8.1747685185185135E-5</v>
      </c>
      <c r="BG318" s="150">
        <f t="shared" si="134"/>
        <v>8.0358796296296363E-5</v>
      </c>
      <c r="BH318" s="150">
        <f t="shared" si="135"/>
        <v>8.0034722222222226E-5</v>
      </c>
      <c r="BI318" s="150">
        <f t="shared" si="136"/>
        <v>8.0798611111111132E-5</v>
      </c>
      <c r="BJ318" s="150">
        <f t="shared" si="137"/>
        <v>8.1747685185185352E-5</v>
      </c>
      <c r="BK318" s="150">
        <f t="shared" si="138"/>
        <v>8.0046296296296159E-5</v>
      </c>
      <c r="BL318" s="150">
        <f t="shared" si="139"/>
        <v>7.9386574074073952E-5</v>
      </c>
      <c r="BM318" s="150">
        <f t="shared" si="140"/>
        <v>7.9907407407407444E-5</v>
      </c>
      <c r="BN318" s="150">
        <f t="shared" si="141"/>
        <v>8.1226851851851859E-5</v>
      </c>
      <c r="BO318" s="150">
        <f t="shared" si="142"/>
        <v>8.1076388888888778E-5</v>
      </c>
      <c r="BP318" s="150">
        <f t="shared" si="143"/>
        <v>8.1909722222222149E-5</v>
      </c>
      <c r="BQ318" s="150">
        <f t="shared" si="144"/>
        <v>8.4166666666666634E-5</v>
      </c>
      <c r="BR318" s="150">
        <f t="shared" si="145"/>
        <v>8.2094907407407897E-5</v>
      </c>
      <c r="BS318" s="150">
        <f t="shared" si="146"/>
        <v>8.3020833333333167E-5</v>
      </c>
      <c r="BT318" s="150">
        <f t="shared" si="147"/>
        <v>8.1747685185185569E-5</v>
      </c>
      <c r="BU318" s="150">
        <f t="shared" si="148"/>
        <v>8.2210648148147662E-5</v>
      </c>
      <c r="BV318" s="150">
        <f t="shared" si="149"/>
        <v>8.3333333333333263E-5</v>
      </c>
      <c r="BW318" s="150">
        <f t="shared" si="150"/>
        <v>8.1666666666666953E-5</v>
      </c>
      <c r="BX318" s="150">
        <f t="shared" si="151"/>
        <v>8.1145833333333243E-5</v>
      </c>
      <c r="BY318" s="150">
        <f t="shared" si="152"/>
        <v>8.1296296296296325E-5</v>
      </c>
      <c r="BZ318" s="150">
        <f t="shared" si="153"/>
        <v>8.1712962962962685E-5</v>
      </c>
      <c r="CA318" s="150">
        <f t="shared" si="154"/>
        <v>8.3969907407407604E-5</v>
      </c>
      <c r="CB318" s="150">
        <f t="shared" si="155"/>
        <v>8.2638888888889039E-5</v>
      </c>
    </row>
    <row r="319" spans="1:80">
      <c r="A319" s="1" t="s">
        <v>233</v>
      </c>
      <c r="B319" s="1">
        <v>2019</v>
      </c>
      <c r="C319" s="124">
        <v>43770</v>
      </c>
      <c r="D319" s="1" t="s">
        <v>66</v>
      </c>
      <c r="E319" s="40" t="s">
        <v>91</v>
      </c>
      <c r="F319" s="46">
        <v>1</v>
      </c>
      <c r="G319" t="s">
        <v>842</v>
      </c>
      <c r="H319" t="s">
        <v>843</v>
      </c>
      <c r="I319" t="s">
        <v>1303</v>
      </c>
      <c r="J319" t="s">
        <v>849</v>
      </c>
      <c r="O319" s="40">
        <v>2</v>
      </c>
      <c r="P319" t="s">
        <v>198</v>
      </c>
      <c r="Q319" s="150">
        <v>1.4803240740740741E-4</v>
      </c>
      <c r="R319" s="150">
        <v>2.3608796296296293E-4</v>
      </c>
      <c r="S319" s="150">
        <v>3.171527777777778E-4</v>
      </c>
      <c r="T319" s="150">
        <v>3.9908564814814814E-4</v>
      </c>
      <c r="U319" s="150">
        <v>4.8033564814814814E-4</v>
      </c>
      <c r="V319" s="150">
        <v>5.6305555555555557E-4</v>
      </c>
      <c r="W319" s="150">
        <v>6.4418981481481478E-4</v>
      </c>
      <c r="X319" s="150">
        <v>7.2731481481481475E-4</v>
      </c>
      <c r="Y319" s="150">
        <v>8.0913194444444446E-4</v>
      </c>
      <c r="Z319" s="150">
        <v>8.9341435185185173E-4</v>
      </c>
      <c r="AA319" s="150">
        <v>9.7596064814814822E-4</v>
      </c>
      <c r="AB319" s="150">
        <v>1.060150462962963E-3</v>
      </c>
      <c r="AC319" s="150">
        <v>1.1425231481481482E-3</v>
      </c>
      <c r="AD319" s="150">
        <v>1.226099537037037E-3</v>
      </c>
      <c r="AE319" s="150">
        <v>1.3071875000000002E-3</v>
      </c>
      <c r="AF319" s="150">
        <v>1.3873148148148145E-3</v>
      </c>
      <c r="AG319" s="150">
        <v>1.4680787037037039E-3</v>
      </c>
      <c r="AH319" s="150">
        <v>1.5500462962962965E-3</v>
      </c>
      <c r="AI319" s="150">
        <v>1.6339467592592592E-3</v>
      </c>
      <c r="AJ319" s="150">
        <v>1.7166435185185186E-3</v>
      </c>
      <c r="AK319" s="150">
        <v>1.8005324074074076E-3</v>
      </c>
      <c r="AL319" s="150">
        <v>1.8827430555555557E-3</v>
      </c>
      <c r="AM319" s="150">
        <v>1.9656018518518516E-3</v>
      </c>
      <c r="AN319" s="150">
        <v>2.0465162037037036E-3</v>
      </c>
      <c r="AO319" s="150">
        <v>2.1268287037037037E-3</v>
      </c>
      <c r="AP319" s="150">
        <v>2.2073148148148147E-3</v>
      </c>
      <c r="AQ319" s="150">
        <v>2.2908912037037038E-3</v>
      </c>
      <c r="AR319" s="150">
        <v>2.3769560185185187E-3</v>
      </c>
      <c r="AS319" s="150">
        <v>2.4608217592592594E-3</v>
      </c>
      <c r="AT319" s="150">
        <v>2.545289351851852E-3</v>
      </c>
      <c r="AU319" s="150">
        <v>2.6264467592592594E-3</v>
      </c>
      <c r="AV319" s="150">
        <v>2.7091782407407407E-3</v>
      </c>
      <c r="AW319" s="153">
        <f t="shared" si="125"/>
        <v>61.519269629560007</v>
      </c>
      <c r="AX319" s="150">
        <f t="shared" si="126"/>
        <v>8.8055555555555521E-5</v>
      </c>
      <c r="AY319" s="150">
        <f t="shared" si="126"/>
        <v>8.1064814814814872E-5</v>
      </c>
      <c r="AZ319" s="150">
        <f t="shared" si="127"/>
        <v>8.1932870370370341E-5</v>
      </c>
      <c r="BA319" s="150">
        <f t="shared" si="128"/>
        <v>8.1249999999999996E-5</v>
      </c>
      <c r="BB319" s="150">
        <f t="shared" si="129"/>
        <v>8.2719907407407438E-5</v>
      </c>
      <c r="BC319" s="150">
        <f t="shared" si="130"/>
        <v>8.1134259259259202E-5</v>
      </c>
      <c r="BD319" s="150">
        <f t="shared" si="131"/>
        <v>8.3124999999999974E-5</v>
      </c>
      <c r="BE319" s="150">
        <f t="shared" si="132"/>
        <v>8.1817129629629709E-5</v>
      </c>
      <c r="BF319" s="150">
        <f t="shared" si="133"/>
        <v>8.4282407407407266E-5</v>
      </c>
      <c r="BG319" s="150">
        <f t="shared" si="134"/>
        <v>8.2546296296296491E-5</v>
      </c>
      <c r="BH319" s="150">
        <f t="shared" si="135"/>
        <v>8.4189814814814826E-5</v>
      </c>
      <c r="BI319" s="150">
        <f t="shared" si="136"/>
        <v>8.237268518518511E-5</v>
      </c>
      <c r="BJ319" s="150">
        <f t="shared" si="137"/>
        <v>8.3576388888888893E-5</v>
      </c>
      <c r="BK319" s="150">
        <f t="shared" si="138"/>
        <v>8.1087962962963145E-5</v>
      </c>
      <c r="BL319" s="150">
        <f t="shared" si="139"/>
        <v>8.0127314814814341E-5</v>
      </c>
      <c r="BM319" s="150">
        <f t="shared" si="140"/>
        <v>8.0763888888889333E-5</v>
      </c>
      <c r="BN319" s="150">
        <f t="shared" si="141"/>
        <v>8.1967592592592682E-5</v>
      </c>
      <c r="BO319" s="150">
        <f t="shared" si="142"/>
        <v>8.3900462962962705E-5</v>
      </c>
      <c r="BP319" s="150">
        <f t="shared" si="143"/>
        <v>8.2696759259259355E-5</v>
      </c>
      <c r="BQ319" s="150">
        <f t="shared" si="144"/>
        <v>8.3888888888888988E-5</v>
      </c>
      <c r="BR319" s="150">
        <f t="shared" si="145"/>
        <v>8.2210648148148095E-5</v>
      </c>
      <c r="BS319" s="150">
        <f t="shared" si="146"/>
        <v>8.2858796296295936E-5</v>
      </c>
      <c r="BT319" s="150">
        <f t="shared" si="147"/>
        <v>8.091435185185198E-5</v>
      </c>
      <c r="BU319" s="150">
        <f t="shared" si="148"/>
        <v>8.0312500000000089E-5</v>
      </c>
      <c r="BV319" s="150">
        <f t="shared" si="149"/>
        <v>8.0486111111111036E-5</v>
      </c>
      <c r="BW319" s="150">
        <f t="shared" si="150"/>
        <v>8.357638888888911E-5</v>
      </c>
      <c r="BX319" s="150">
        <f t="shared" si="151"/>
        <v>8.6064814814814858E-5</v>
      </c>
      <c r="BY319" s="150">
        <f t="shared" si="152"/>
        <v>8.3865740740740689E-5</v>
      </c>
      <c r="BZ319" s="150">
        <f t="shared" si="153"/>
        <v>8.446759259259258E-5</v>
      </c>
      <c r="CA319" s="150">
        <f t="shared" si="154"/>
        <v>8.1157407407407393E-5</v>
      </c>
      <c r="CB319" s="150">
        <f t="shared" si="155"/>
        <v>8.2731481481481371E-5</v>
      </c>
    </row>
    <row r="320" spans="1:80">
      <c r="A320" s="1" t="s">
        <v>233</v>
      </c>
      <c r="B320" s="1">
        <v>2019</v>
      </c>
      <c r="C320" s="124">
        <v>43770</v>
      </c>
      <c r="D320" s="1" t="s">
        <v>66</v>
      </c>
      <c r="E320" s="40" t="s">
        <v>91</v>
      </c>
      <c r="F320" s="46">
        <v>2</v>
      </c>
      <c r="G320" t="s">
        <v>1699</v>
      </c>
      <c r="H320" t="s">
        <v>503</v>
      </c>
      <c r="I320" t="s">
        <v>629</v>
      </c>
      <c r="J320" t="s">
        <v>774</v>
      </c>
      <c r="O320" s="40">
        <v>1</v>
      </c>
      <c r="P320" t="s">
        <v>1704</v>
      </c>
      <c r="Q320" s="150">
        <v>1.5667824074074076E-4</v>
      </c>
      <c r="R320" s="150">
        <v>2.462384259259259E-4</v>
      </c>
      <c r="S320" s="150">
        <v>3.289467592592593E-4</v>
      </c>
      <c r="T320" s="150">
        <v>4.0957175925925926E-4</v>
      </c>
      <c r="U320" s="150">
        <v>4.8942129629629628E-4</v>
      </c>
      <c r="V320" s="150">
        <v>5.7020833333333327E-4</v>
      </c>
      <c r="W320" s="150">
        <v>6.5194444444444447E-4</v>
      </c>
      <c r="X320" s="150">
        <v>7.3454861111111106E-4</v>
      </c>
      <c r="Y320" s="150">
        <v>8.1682870370370362E-4</v>
      </c>
      <c r="Z320" s="150">
        <v>8.9952546296296297E-4</v>
      </c>
      <c r="AA320" s="150">
        <v>9.8190972222222234E-4</v>
      </c>
      <c r="AB320" s="150">
        <v>1.0640624999999999E-3</v>
      </c>
      <c r="AC320" s="150">
        <v>1.1476620370370371E-3</v>
      </c>
      <c r="AD320" s="150">
        <v>1.2304629629629629E-3</v>
      </c>
      <c r="AE320" s="150">
        <v>1.3140972222222224E-3</v>
      </c>
      <c r="AF320" s="150">
        <v>1.3953356481481482E-3</v>
      </c>
      <c r="AG320" s="150">
        <v>1.476041666666667E-3</v>
      </c>
      <c r="AH320" s="150">
        <v>1.5564351851851852E-3</v>
      </c>
      <c r="AI320" s="150">
        <v>1.6389467592592593E-3</v>
      </c>
      <c r="AJ320" s="150">
        <v>1.7188194444444445E-3</v>
      </c>
      <c r="AK320" s="150">
        <v>1.7979861111111113E-3</v>
      </c>
      <c r="AL320" s="150">
        <v>1.8776273148148148E-3</v>
      </c>
      <c r="AM320" s="150">
        <v>1.9601967592592592E-3</v>
      </c>
      <c r="AN320" s="150">
        <v>2.0412037037037035E-3</v>
      </c>
      <c r="AO320" s="150">
        <v>2.1242708333333335E-3</v>
      </c>
      <c r="AP320" s="150">
        <v>2.2065162037037036E-3</v>
      </c>
      <c r="AQ320" s="150">
        <v>2.2893750000000002E-3</v>
      </c>
      <c r="AR320" s="150">
        <v>2.3727546296296296E-3</v>
      </c>
      <c r="AS320" s="150">
        <v>2.4569212962962965E-3</v>
      </c>
      <c r="AT320" s="150">
        <v>2.5433912037037035E-3</v>
      </c>
      <c r="AU320" s="150">
        <v>2.6276273148148148E-3</v>
      </c>
      <c r="AV320" s="150">
        <v>2.7136805555555556E-3</v>
      </c>
      <c r="AW320" s="153">
        <f t="shared" si="125"/>
        <v>61.417201934641867</v>
      </c>
      <c r="AX320" s="150">
        <f t="shared" si="126"/>
        <v>8.9560185185185142E-5</v>
      </c>
      <c r="AY320" s="150">
        <f t="shared" si="126"/>
        <v>8.2708333333333397E-5</v>
      </c>
      <c r="AZ320" s="150">
        <f t="shared" si="127"/>
        <v>8.0624999999999968E-5</v>
      </c>
      <c r="BA320" s="150">
        <f t="shared" si="128"/>
        <v>7.984953703703702E-5</v>
      </c>
      <c r="BB320" s="150">
        <f t="shared" si="129"/>
        <v>8.0787037037036982E-5</v>
      </c>
      <c r="BC320" s="150">
        <f t="shared" si="130"/>
        <v>8.1736111111111202E-5</v>
      </c>
      <c r="BD320" s="150">
        <f t="shared" si="131"/>
        <v>8.260416666666659E-5</v>
      </c>
      <c r="BE320" s="150">
        <f t="shared" si="132"/>
        <v>8.2280092592592561E-5</v>
      </c>
      <c r="BF320" s="150">
        <f t="shared" si="133"/>
        <v>8.2696759259259355E-5</v>
      </c>
      <c r="BG320" s="150">
        <f t="shared" si="134"/>
        <v>8.2384259259259368E-5</v>
      </c>
      <c r="BH320" s="150">
        <f t="shared" si="135"/>
        <v>8.2152777777777563E-5</v>
      </c>
      <c r="BI320" s="150">
        <f t="shared" si="136"/>
        <v>8.3599537037037193E-5</v>
      </c>
      <c r="BJ320" s="150">
        <f t="shared" si="137"/>
        <v>8.2800925925925837E-5</v>
      </c>
      <c r="BK320" s="150">
        <f t="shared" si="138"/>
        <v>8.3634259259259425E-5</v>
      </c>
      <c r="BL320" s="150">
        <f t="shared" si="139"/>
        <v>8.1238425925925792E-5</v>
      </c>
      <c r="BM320" s="150">
        <f t="shared" si="140"/>
        <v>8.07060185185188E-5</v>
      </c>
      <c r="BN320" s="150">
        <f t="shared" si="141"/>
        <v>8.0393518518518271E-5</v>
      </c>
      <c r="BO320" s="150">
        <f t="shared" si="142"/>
        <v>8.2511574074074041E-5</v>
      </c>
      <c r="BP320" s="150">
        <f t="shared" si="143"/>
        <v>7.9872685185185211E-5</v>
      </c>
      <c r="BQ320" s="150">
        <f t="shared" si="144"/>
        <v>7.9166666666666838E-5</v>
      </c>
      <c r="BR320" s="150">
        <f t="shared" si="145"/>
        <v>7.9641203703703515E-5</v>
      </c>
      <c r="BS320" s="150">
        <f t="shared" si="146"/>
        <v>8.2569444444444357E-5</v>
      </c>
      <c r="BT320" s="150">
        <f t="shared" si="147"/>
        <v>8.1006944444444312E-5</v>
      </c>
      <c r="BU320" s="150">
        <f t="shared" si="148"/>
        <v>8.3067129629629984E-5</v>
      </c>
      <c r="BV320" s="150">
        <f t="shared" si="149"/>
        <v>8.2245370370370111E-5</v>
      </c>
      <c r="BW320" s="150">
        <f t="shared" si="150"/>
        <v>8.2858796296296586E-5</v>
      </c>
      <c r="BX320" s="150">
        <f t="shared" si="151"/>
        <v>8.3379629629629429E-5</v>
      </c>
      <c r="BY320" s="150">
        <f t="shared" si="152"/>
        <v>8.4166666666666851E-5</v>
      </c>
      <c r="BZ320" s="150">
        <f t="shared" si="153"/>
        <v>8.6469907407407069E-5</v>
      </c>
      <c r="CA320" s="150">
        <f t="shared" si="154"/>
        <v>8.4236111111111317E-5</v>
      </c>
      <c r="CB320" s="150">
        <f t="shared" si="155"/>
        <v>8.6053240740740708E-5</v>
      </c>
    </row>
    <row r="321" spans="1:80">
      <c r="A321" s="1" t="s">
        <v>233</v>
      </c>
      <c r="B321" s="1">
        <v>2019</v>
      </c>
      <c r="C321" s="124">
        <v>43770</v>
      </c>
      <c r="D321" s="1" t="s">
        <v>66</v>
      </c>
      <c r="E321" s="40" t="s">
        <v>91</v>
      </c>
      <c r="F321" s="46">
        <v>2</v>
      </c>
      <c r="G321" t="s">
        <v>586</v>
      </c>
      <c r="H321" t="s">
        <v>1672</v>
      </c>
      <c r="I321" t="s">
        <v>780</v>
      </c>
      <c r="J321" t="s">
        <v>587</v>
      </c>
      <c r="O321" s="40">
        <v>2</v>
      </c>
      <c r="P321" t="s">
        <v>113</v>
      </c>
      <c r="Q321" s="150">
        <v>1.5265046296296297E-4</v>
      </c>
      <c r="R321" s="150">
        <v>2.4061342592592594E-4</v>
      </c>
      <c r="S321" s="150">
        <v>3.2318287037037043E-4</v>
      </c>
      <c r="T321" s="150">
        <v>4.0359953703703711E-4</v>
      </c>
      <c r="U321" s="150">
        <v>4.8543981481481479E-4</v>
      </c>
      <c r="V321" s="150">
        <v>5.654282407407408E-4</v>
      </c>
      <c r="W321" s="150">
        <v>6.4532407407407409E-4</v>
      </c>
      <c r="X321" s="150">
        <v>7.2539351851851844E-4</v>
      </c>
      <c r="Y321" s="150">
        <v>8.0795138888888898E-4</v>
      </c>
      <c r="Z321" s="150">
        <v>8.8900462962962967E-4</v>
      </c>
      <c r="AA321" s="150">
        <v>9.7041666666666663E-4</v>
      </c>
      <c r="AB321" s="150">
        <v>1.0521990740740741E-3</v>
      </c>
      <c r="AC321" s="150">
        <v>1.1357523148148147E-3</v>
      </c>
      <c r="AD321" s="150">
        <v>1.2167013888888889E-3</v>
      </c>
      <c r="AE321" s="150">
        <v>1.2968518518518518E-3</v>
      </c>
      <c r="AF321" s="150">
        <v>1.3768634259259261E-3</v>
      </c>
      <c r="AG321" s="150">
        <v>1.4593055555555555E-3</v>
      </c>
      <c r="AH321" s="150">
        <v>1.5410185185185186E-3</v>
      </c>
      <c r="AI321" s="150">
        <v>1.6247337962962962E-3</v>
      </c>
      <c r="AJ321" s="150">
        <v>1.7106018518518518E-3</v>
      </c>
      <c r="AK321" s="150">
        <v>1.7942476851851852E-3</v>
      </c>
      <c r="AL321" s="150">
        <v>1.8780439814814814E-3</v>
      </c>
      <c r="AM321" s="150">
        <v>1.9644675925925927E-3</v>
      </c>
      <c r="AN321" s="150">
        <v>2.048553240740741E-3</v>
      </c>
      <c r="AO321" s="150">
        <v>2.1327083333333332E-3</v>
      </c>
      <c r="AP321" s="150">
        <v>2.2178819444444446E-3</v>
      </c>
      <c r="AQ321" s="150">
        <v>2.301400462962963E-3</v>
      </c>
      <c r="AR321" s="150">
        <v>2.3850115740740737E-3</v>
      </c>
      <c r="AS321" s="150">
        <v>2.468888888888889E-3</v>
      </c>
      <c r="AT321" s="150">
        <v>2.5525578703703704E-3</v>
      </c>
      <c r="AU321" s="150">
        <v>2.6370023148148147E-3</v>
      </c>
      <c r="AV321" s="150">
        <v>2.7217129629629627E-3</v>
      </c>
      <c r="AW321" s="153">
        <f t="shared" si="125"/>
        <v>61.235945500008512</v>
      </c>
      <c r="AX321" s="150">
        <f t="shared" si="126"/>
        <v>8.7962962962962973E-5</v>
      </c>
      <c r="AY321" s="150">
        <f t="shared" si="126"/>
        <v>8.2569444444444492E-5</v>
      </c>
      <c r="AZ321" s="150">
        <f t="shared" si="127"/>
        <v>8.0416666666666679E-5</v>
      </c>
      <c r="BA321" s="150">
        <f t="shared" si="128"/>
        <v>8.1840277777777684E-5</v>
      </c>
      <c r="BB321" s="150">
        <f t="shared" si="129"/>
        <v>7.9988425925926006E-5</v>
      </c>
      <c r="BC321" s="150">
        <f t="shared" si="130"/>
        <v>7.9895833333333294E-5</v>
      </c>
      <c r="BD321" s="150">
        <f t="shared" si="131"/>
        <v>8.006944444444435E-5</v>
      </c>
      <c r="BE321" s="150">
        <f t="shared" si="132"/>
        <v>8.2557870370370532E-5</v>
      </c>
      <c r="BF321" s="150">
        <f t="shared" si="133"/>
        <v>8.1053240740740695E-5</v>
      </c>
      <c r="BG321" s="150">
        <f t="shared" si="134"/>
        <v>8.1412037037036956E-5</v>
      </c>
      <c r="BH321" s="150">
        <f t="shared" si="135"/>
        <v>8.1782407407407476E-5</v>
      </c>
      <c r="BI321" s="150">
        <f t="shared" si="136"/>
        <v>8.3553240740740593E-5</v>
      </c>
      <c r="BJ321" s="150">
        <f t="shared" si="137"/>
        <v>8.0949074074074213E-5</v>
      </c>
      <c r="BK321" s="150">
        <f t="shared" si="138"/>
        <v>8.0150462962962857E-5</v>
      </c>
      <c r="BL321" s="150">
        <f t="shared" si="139"/>
        <v>8.001157407407436E-5</v>
      </c>
      <c r="BM321" s="150">
        <f t="shared" si="140"/>
        <v>8.2442129629629358E-5</v>
      </c>
      <c r="BN321" s="150">
        <f t="shared" si="141"/>
        <v>8.1712962962963119E-5</v>
      </c>
      <c r="BO321" s="150">
        <f t="shared" si="142"/>
        <v>8.3715277777777607E-5</v>
      </c>
      <c r="BP321" s="150">
        <f t="shared" si="143"/>
        <v>8.5868055555555611E-5</v>
      </c>
      <c r="BQ321" s="150">
        <f t="shared" si="144"/>
        <v>8.3645833333333358E-5</v>
      </c>
      <c r="BR321" s="150">
        <f t="shared" si="145"/>
        <v>8.3796296296296223E-5</v>
      </c>
      <c r="BS321" s="150">
        <f t="shared" si="146"/>
        <v>8.6423611111111336E-5</v>
      </c>
      <c r="BT321" s="150">
        <f t="shared" si="147"/>
        <v>8.4085648148148236E-5</v>
      </c>
      <c r="BU321" s="150">
        <f t="shared" si="148"/>
        <v>8.4155092592592268E-5</v>
      </c>
      <c r="BV321" s="150">
        <f t="shared" si="149"/>
        <v>8.5173611111111387E-5</v>
      </c>
      <c r="BW321" s="150">
        <f t="shared" si="150"/>
        <v>8.351851851851836E-5</v>
      </c>
      <c r="BX321" s="150">
        <f t="shared" si="151"/>
        <v>8.3611111111110692E-5</v>
      </c>
      <c r="BY321" s="150">
        <f t="shared" si="152"/>
        <v>8.3877314814815272E-5</v>
      </c>
      <c r="BZ321" s="150">
        <f t="shared" si="153"/>
        <v>8.3668981481481441E-5</v>
      </c>
      <c r="CA321" s="150">
        <f t="shared" si="154"/>
        <v>8.444444444444428E-5</v>
      </c>
      <c r="CB321" s="150">
        <f t="shared" si="155"/>
        <v>8.4710648148147993E-5</v>
      </c>
    </row>
    <row r="322" spans="1:80">
      <c r="A322" s="1" t="s">
        <v>233</v>
      </c>
      <c r="B322" s="1">
        <v>2019</v>
      </c>
      <c r="C322" s="124">
        <v>43770</v>
      </c>
      <c r="D322" s="1" t="s">
        <v>66</v>
      </c>
      <c r="E322" s="40" t="s">
        <v>91</v>
      </c>
      <c r="F322">
        <v>3</v>
      </c>
      <c r="G322" t="s">
        <v>585</v>
      </c>
      <c r="H322" t="s">
        <v>80</v>
      </c>
      <c r="I322" t="s">
        <v>507</v>
      </c>
      <c r="J322" t="s">
        <v>654</v>
      </c>
      <c r="O322" s="70">
        <v>1</v>
      </c>
      <c r="P322" t="s">
        <v>27</v>
      </c>
      <c r="Q322" s="150">
        <v>1.5174768518518518E-4</v>
      </c>
      <c r="R322" s="150">
        <v>2.3945601851851851E-4</v>
      </c>
      <c r="S322" s="150">
        <v>3.2092592592592595E-4</v>
      </c>
      <c r="T322" s="150">
        <v>4.0108796296296295E-4</v>
      </c>
      <c r="U322" s="150">
        <v>4.8246527777777784E-4</v>
      </c>
      <c r="V322" s="150">
        <v>5.6188657407407402E-4</v>
      </c>
      <c r="W322" s="150">
        <v>6.4145833333333329E-4</v>
      </c>
      <c r="X322" s="150">
        <v>7.2148148148148137E-4</v>
      </c>
      <c r="Y322" s="150">
        <v>8.0263888888888887E-4</v>
      </c>
      <c r="Z322" s="150">
        <v>8.8289351851851853E-4</v>
      </c>
      <c r="AA322" s="150">
        <v>9.6332175925925936E-4</v>
      </c>
      <c r="AB322" s="150">
        <v>1.0439004629629628E-3</v>
      </c>
      <c r="AC322" s="150">
        <v>1.1265740740740739E-3</v>
      </c>
      <c r="AD322" s="150">
        <v>1.2075578703703703E-3</v>
      </c>
      <c r="AE322" s="150">
        <v>1.2879861111111111E-3</v>
      </c>
      <c r="AF322" s="150">
        <v>1.3683912037037039E-3</v>
      </c>
      <c r="AG322" s="150">
        <v>1.4488078703703703E-3</v>
      </c>
      <c r="AH322" s="150">
        <v>1.5292939814814813E-3</v>
      </c>
      <c r="AI322" s="150">
        <v>1.6118981481481481E-3</v>
      </c>
      <c r="AJ322" s="150">
        <v>1.6946064814814816E-3</v>
      </c>
      <c r="AK322" s="150">
        <v>1.7743287037037035E-3</v>
      </c>
      <c r="AL322" s="150">
        <v>1.8532175925925923E-3</v>
      </c>
      <c r="AM322" s="150">
        <v>1.9323958333333335E-3</v>
      </c>
      <c r="AN322" s="150">
        <v>2.0121527777777776E-3</v>
      </c>
      <c r="AO322" s="150">
        <v>2.0929282407407407E-3</v>
      </c>
      <c r="AP322" s="150">
        <v>2.1768518518518517E-3</v>
      </c>
      <c r="AQ322" s="150">
        <v>2.2610763888888889E-3</v>
      </c>
      <c r="AR322" s="150">
        <v>2.3473495370370371E-3</v>
      </c>
      <c r="AS322" s="150">
        <v>2.4311805555555558E-3</v>
      </c>
      <c r="AT322" s="150">
        <v>2.5153124999999998E-3</v>
      </c>
      <c r="AU322" s="150">
        <v>2.6014236111111112E-3</v>
      </c>
      <c r="AV322" s="150">
        <v>2.6850925925925927E-3</v>
      </c>
      <c r="AW322" s="153">
        <f t="shared" si="125"/>
        <v>62.071105900203449</v>
      </c>
      <c r="AX322" s="150">
        <f t="shared" si="126"/>
        <v>8.7708333333333328E-5</v>
      </c>
      <c r="AY322" s="150">
        <f t="shared" si="126"/>
        <v>8.1469907407407435E-5</v>
      </c>
      <c r="AZ322" s="150">
        <f t="shared" si="127"/>
        <v>8.0162037037037007E-5</v>
      </c>
      <c r="BA322" s="150">
        <f t="shared" si="128"/>
        <v>8.1377314814814886E-5</v>
      </c>
      <c r="BB322" s="150">
        <f t="shared" si="129"/>
        <v>7.9421296296296184E-5</v>
      </c>
      <c r="BC322" s="150">
        <f t="shared" si="130"/>
        <v>7.9571759259259266E-5</v>
      </c>
      <c r="BD322" s="150">
        <f t="shared" si="131"/>
        <v>8.0023148148148076E-5</v>
      </c>
      <c r="BE322" s="150">
        <f t="shared" si="132"/>
        <v>8.1157407407407502E-5</v>
      </c>
      <c r="BF322" s="150">
        <f t="shared" si="133"/>
        <v>8.0254629629629664E-5</v>
      </c>
      <c r="BG322" s="150">
        <f t="shared" si="134"/>
        <v>8.0428240740740829E-5</v>
      </c>
      <c r="BH322" s="150">
        <f t="shared" si="135"/>
        <v>8.0578703703703476E-5</v>
      </c>
      <c r="BI322" s="150">
        <f t="shared" si="136"/>
        <v>8.2673611111111055E-5</v>
      </c>
      <c r="BJ322" s="150">
        <f t="shared" si="137"/>
        <v>8.0983796296296446E-5</v>
      </c>
      <c r="BK322" s="150">
        <f t="shared" si="138"/>
        <v>8.042824074074072E-5</v>
      </c>
      <c r="BL322" s="150">
        <f t="shared" si="139"/>
        <v>8.0405092592592854E-5</v>
      </c>
      <c r="BM322" s="150">
        <f t="shared" si="140"/>
        <v>8.0416666666666354E-5</v>
      </c>
      <c r="BN322" s="150">
        <f t="shared" si="141"/>
        <v>8.0486111111111036E-5</v>
      </c>
      <c r="BO322" s="150">
        <f t="shared" si="142"/>
        <v>8.2604166666666807E-5</v>
      </c>
      <c r="BP322" s="150">
        <f t="shared" si="143"/>
        <v>8.2708333333333505E-5</v>
      </c>
      <c r="BQ322" s="150">
        <f t="shared" si="144"/>
        <v>7.9722222222221913E-5</v>
      </c>
      <c r="BR322" s="150">
        <f t="shared" si="145"/>
        <v>7.8888888888888758E-5</v>
      </c>
      <c r="BS322" s="150">
        <f t="shared" si="146"/>
        <v>7.9178240740741205E-5</v>
      </c>
      <c r="BT322" s="150">
        <f t="shared" si="147"/>
        <v>7.9756944444444146E-5</v>
      </c>
      <c r="BU322" s="150">
        <f t="shared" si="148"/>
        <v>8.0775462962963049E-5</v>
      </c>
      <c r="BV322" s="150">
        <f t="shared" si="149"/>
        <v>8.3923611111111004E-5</v>
      </c>
      <c r="BW322" s="150">
        <f t="shared" si="150"/>
        <v>8.4224537037037167E-5</v>
      </c>
      <c r="BX322" s="150">
        <f t="shared" si="151"/>
        <v>8.6273148148148255E-5</v>
      </c>
      <c r="BY322" s="150">
        <f t="shared" si="152"/>
        <v>8.3831018518518673E-5</v>
      </c>
      <c r="BZ322" s="150">
        <f t="shared" si="153"/>
        <v>8.4131944444443968E-5</v>
      </c>
      <c r="CA322" s="150">
        <f t="shared" si="154"/>
        <v>8.6111111111111457E-5</v>
      </c>
      <c r="CB322" s="150">
        <f t="shared" si="155"/>
        <v>8.3668981481481441E-5</v>
      </c>
    </row>
    <row r="323" spans="1:80">
      <c r="A323" s="1" t="s">
        <v>233</v>
      </c>
      <c r="B323" s="1">
        <v>2019</v>
      </c>
      <c r="C323" s="124">
        <v>43770</v>
      </c>
      <c r="D323" s="1" t="s">
        <v>66</v>
      </c>
      <c r="E323" s="40" t="s">
        <v>91</v>
      </c>
      <c r="F323">
        <v>3</v>
      </c>
      <c r="G323" t="s">
        <v>69</v>
      </c>
      <c r="H323" t="s">
        <v>744</v>
      </c>
      <c r="I323" t="s">
        <v>682</v>
      </c>
      <c r="J323" t="s">
        <v>591</v>
      </c>
      <c r="O323" s="70">
        <v>2</v>
      </c>
      <c r="P323" t="s">
        <v>25</v>
      </c>
      <c r="Q323" s="150">
        <v>1.5767361111111112E-4</v>
      </c>
      <c r="R323" s="150">
        <v>2.4660879629629626E-4</v>
      </c>
      <c r="S323" s="150">
        <v>3.283449074074074E-4</v>
      </c>
      <c r="T323" s="150">
        <v>4.0947916666666666E-4</v>
      </c>
      <c r="U323" s="150">
        <v>4.9011574074074072E-4</v>
      </c>
      <c r="V323" s="150">
        <v>5.7097222222222228E-4</v>
      </c>
      <c r="W323" s="150">
        <v>6.5304398148148144E-4</v>
      </c>
      <c r="X323" s="150">
        <v>7.3328703703703707E-4</v>
      </c>
      <c r="Y323" s="150">
        <v>8.130902777777777E-4</v>
      </c>
      <c r="Z323" s="150">
        <v>8.9482638888888869E-4</v>
      </c>
      <c r="AA323" s="150">
        <v>9.755092592592593E-4</v>
      </c>
      <c r="AB323" s="150">
        <v>1.0564351851851852E-3</v>
      </c>
      <c r="AC323" s="150">
        <v>1.1376504629629629E-3</v>
      </c>
      <c r="AD323" s="150">
        <v>1.2203472222222223E-3</v>
      </c>
      <c r="AE323" s="150">
        <v>1.3011574074074076E-3</v>
      </c>
      <c r="AF323" s="150">
        <v>1.3819212962962962E-3</v>
      </c>
      <c r="AG323" s="150">
        <v>1.4640046296296296E-3</v>
      </c>
      <c r="AH323" s="150">
        <v>1.5459259259259261E-3</v>
      </c>
      <c r="AI323" s="150">
        <v>1.6275462962962962E-3</v>
      </c>
      <c r="AJ323" s="150">
        <v>1.7106365740740738E-3</v>
      </c>
      <c r="AK323" s="150">
        <v>1.7928240740740741E-3</v>
      </c>
      <c r="AL323" s="150">
        <v>1.8752083333333331E-3</v>
      </c>
      <c r="AM323" s="150">
        <v>1.9590972222222223E-3</v>
      </c>
      <c r="AN323" s="150">
        <v>2.0418402777777774E-3</v>
      </c>
      <c r="AO323" s="150">
        <v>2.124166666666667E-3</v>
      </c>
      <c r="AP323" s="150">
        <v>2.2067361111111111E-3</v>
      </c>
      <c r="AQ323" s="150">
        <v>2.2908680555555555E-3</v>
      </c>
      <c r="AR323" s="150">
        <v>2.373287037037037E-3</v>
      </c>
      <c r="AS323" s="150">
        <v>2.4548032407407409E-3</v>
      </c>
      <c r="AT323" s="150">
        <v>2.538159722222222E-3</v>
      </c>
      <c r="AU323" s="150">
        <v>2.6195949074074073E-3</v>
      </c>
      <c r="AV323" s="150">
        <v>2.7021296296296294E-3</v>
      </c>
      <c r="AW323" s="153">
        <f t="shared" ref="AW323:AW386" si="156">3.6*4000/(AV323*86400)</f>
        <v>61.679745057053772</v>
      </c>
      <c r="AX323" s="150">
        <f t="shared" ref="AX323:AY386" si="157">R323-Q323</f>
        <v>8.893518518518514E-5</v>
      </c>
      <c r="AY323" s="150">
        <f t="shared" si="157"/>
        <v>8.1736111111111148E-5</v>
      </c>
      <c r="AZ323" s="150">
        <f t="shared" ref="AZ323:AZ386" si="158">T323-S323</f>
        <v>8.1134259259259256E-5</v>
      </c>
      <c r="BA323" s="150">
        <f t="shared" ref="BA323:BA386" si="159">U323-T323</f>
        <v>8.0636574074074063E-5</v>
      </c>
      <c r="BB323" s="150">
        <f t="shared" ref="BB323:BB386" si="160">V323-U323</f>
        <v>8.0856481481481556E-5</v>
      </c>
      <c r="BC323" s="150">
        <f t="shared" ref="BC323:BC386" si="161">W323-V323</f>
        <v>8.2071759259259164E-5</v>
      </c>
      <c r="BD323" s="150">
        <f t="shared" ref="BD323:BD386" si="162">X323-W323</f>
        <v>8.0243055555555623E-5</v>
      </c>
      <c r="BE323" s="150">
        <f t="shared" ref="BE323:BE386" si="163">Y323-X323</f>
        <v>7.9803240740740637E-5</v>
      </c>
      <c r="BF323" s="150">
        <f t="shared" ref="BF323:BF386" si="164">Z323-Y323</f>
        <v>8.1736111111110985E-5</v>
      </c>
      <c r="BG323" s="150">
        <f t="shared" ref="BG323:BG386" si="165">AA323-Z323</f>
        <v>8.0682870370370609E-5</v>
      </c>
      <c r="BH323" s="150">
        <f t="shared" ref="BH323:BH386" si="166">AB323-AA323</f>
        <v>8.0925925925925913E-5</v>
      </c>
      <c r="BI323" s="150">
        <f t="shared" ref="BI323:BI386" si="167">AC323-AB323</f>
        <v>8.1215277777777709E-5</v>
      </c>
      <c r="BJ323" s="150">
        <f t="shared" ref="BJ323:BJ386" si="168">AD323-AC323</f>
        <v>8.2696759259259355E-5</v>
      </c>
      <c r="BK323" s="150">
        <f t="shared" ref="BK323:BK386" si="169">AE323-AD323</f>
        <v>8.0810185185185282E-5</v>
      </c>
      <c r="BL323" s="150">
        <f t="shared" ref="BL323:BL386" si="170">AF323-AE323</f>
        <v>8.0763888888888682E-5</v>
      </c>
      <c r="BM323" s="150">
        <f t="shared" ref="BM323:BM386" si="171">AG323-AF323</f>
        <v>8.2083333333333314E-5</v>
      </c>
      <c r="BN323" s="150">
        <f t="shared" ref="BN323:BN386" si="172">AH323-AG323</f>
        <v>8.1921296296296516E-5</v>
      </c>
      <c r="BO323" s="150">
        <f t="shared" ref="BO323:BO386" si="173">AI323-AH323</f>
        <v>8.1620370370370137E-5</v>
      </c>
      <c r="BP323" s="150">
        <f t="shared" ref="BP323:BP386" si="174">AJ323-AI323</f>
        <v>8.3090277777777633E-5</v>
      </c>
      <c r="BQ323" s="150">
        <f t="shared" ref="BQ323:BQ386" si="175">AK323-AJ323</f>
        <v>8.2187500000000229E-5</v>
      </c>
      <c r="BR323" s="150">
        <f t="shared" ref="BR323:BR386" si="176">AL323-AK323</f>
        <v>8.2384259259259043E-5</v>
      </c>
      <c r="BS323" s="150">
        <f t="shared" ref="BS323:BS386" si="177">AM323-AL323</f>
        <v>8.3888888888889205E-5</v>
      </c>
      <c r="BT323" s="150">
        <f t="shared" ref="BT323:BT386" si="178">AN323-AM323</f>
        <v>8.2743055555555087E-5</v>
      </c>
      <c r="BU323" s="150">
        <f t="shared" ref="BU323:BU386" si="179">AO323-AN323</f>
        <v>8.2326388888889594E-5</v>
      </c>
      <c r="BV323" s="150">
        <f t="shared" ref="BV323:BV386" si="180">AP323-AO323</f>
        <v>8.256944444444414E-5</v>
      </c>
      <c r="BW323" s="150">
        <f t="shared" ref="BW323:BW386" si="181">AQ323-AP323</f>
        <v>8.4131944444444402E-5</v>
      </c>
      <c r="BX323" s="150">
        <f t="shared" ref="BX323:BX386" si="182">AR323-AQ323</f>
        <v>8.2418981481481492E-5</v>
      </c>
      <c r="BY323" s="150">
        <f t="shared" ref="BY323:BY386" si="183">AS323-AR323</f>
        <v>8.1516203703703872E-5</v>
      </c>
      <c r="BZ323" s="150">
        <f t="shared" ref="BZ323:BZ386" si="184">AT323-AS323</f>
        <v>8.3356481481481129E-5</v>
      </c>
      <c r="CA323" s="150">
        <f t="shared" ref="CA323:CA386" si="185">AU323-AT323</f>
        <v>8.1435185185185256E-5</v>
      </c>
      <c r="CB323" s="150">
        <f t="shared" ref="CB323:CB386" si="186">AV323-AU323</f>
        <v>8.2534722222222124E-5</v>
      </c>
    </row>
    <row r="324" spans="1:80">
      <c r="A324" s="1" t="s">
        <v>233</v>
      </c>
      <c r="B324" s="1">
        <v>2019</v>
      </c>
      <c r="C324" s="124">
        <v>43770</v>
      </c>
      <c r="D324" s="1" t="s">
        <v>66</v>
      </c>
      <c r="E324" s="40" t="s">
        <v>91</v>
      </c>
      <c r="F324">
        <v>4</v>
      </c>
      <c r="G324" t="s">
        <v>656</v>
      </c>
      <c r="H324" t="s">
        <v>1667</v>
      </c>
      <c r="I324" t="s">
        <v>1668</v>
      </c>
      <c r="J324" t="s">
        <v>645</v>
      </c>
      <c r="O324" s="70">
        <v>1</v>
      </c>
      <c r="P324" t="s">
        <v>484</v>
      </c>
      <c r="Q324" s="150">
        <v>1.532638888888889E-4</v>
      </c>
      <c r="R324" s="150">
        <v>2.4151620370370372E-4</v>
      </c>
      <c r="S324" s="150">
        <v>3.2429398148148145E-4</v>
      </c>
      <c r="T324" s="150">
        <v>4.0511574074074077E-4</v>
      </c>
      <c r="U324" s="150">
        <v>4.8496527777777779E-4</v>
      </c>
      <c r="V324" s="150">
        <v>5.6604166666666662E-4</v>
      </c>
      <c r="W324" s="150">
        <v>6.4564814814814812E-4</v>
      </c>
      <c r="X324" s="150">
        <v>7.2553240740740738E-4</v>
      </c>
      <c r="Y324" s="150">
        <v>8.0549768518518524E-4</v>
      </c>
      <c r="Z324" s="150">
        <v>8.8699074074074082E-4</v>
      </c>
      <c r="AA324" s="150">
        <v>9.676736111111111E-4</v>
      </c>
      <c r="AB324" s="150">
        <v>1.0482986111111112E-3</v>
      </c>
      <c r="AC324" s="150">
        <v>1.1299768518518518E-3</v>
      </c>
      <c r="AD324" s="150">
        <v>1.2098842592592593E-3</v>
      </c>
      <c r="AE324" s="150">
        <v>1.2896180555555556E-3</v>
      </c>
      <c r="AF324" s="150">
        <v>1.3697569444444445E-3</v>
      </c>
      <c r="AG324" s="150">
        <v>1.4514583333333332E-3</v>
      </c>
      <c r="AH324" s="150">
        <v>1.5322222222222221E-3</v>
      </c>
      <c r="AI324" s="150">
        <v>1.6123032407407408E-3</v>
      </c>
      <c r="AJ324" s="150">
        <v>1.6941666666666667E-3</v>
      </c>
      <c r="AK324" s="150">
        <v>1.7749768518518516E-3</v>
      </c>
      <c r="AL324" s="150">
        <v>1.8564004629629631E-3</v>
      </c>
      <c r="AM324" s="150">
        <v>1.9376041666666667E-3</v>
      </c>
      <c r="AN324" s="150">
        <v>2.0185995370370371E-3</v>
      </c>
      <c r="AO324" s="150">
        <v>2.100763888888889E-3</v>
      </c>
      <c r="AP324" s="150">
        <v>2.1804976851851851E-3</v>
      </c>
      <c r="AQ324" s="150">
        <v>2.2631481481481482E-3</v>
      </c>
      <c r="AR324" s="150">
        <v>2.3431712962962963E-3</v>
      </c>
      <c r="AS324" s="150">
        <v>2.4226504629629628E-3</v>
      </c>
      <c r="AT324" s="150">
        <v>2.5011458333333331E-3</v>
      </c>
      <c r="AU324" s="150">
        <v>2.5787499999999999E-3</v>
      </c>
      <c r="AV324" s="150">
        <v>2.6564583333333332E-3</v>
      </c>
      <c r="AW324" s="153">
        <f t="shared" si="156"/>
        <v>62.740177241000715</v>
      </c>
      <c r="AX324" s="150">
        <f t="shared" si="157"/>
        <v>8.8252314814814823E-5</v>
      </c>
      <c r="AY324" s="150">
        <f t="shared" si="157"/>
        <v>8.2777777777777727E-5</v>
      </c>
      <c r="AZ324" s="150">
        <f t="shared" si="158"/>
        <v>8.0821759259259323E-5</v>
      </c>
      <c r="BA324" s="150">
        <f t="shared" si="159"/>
        <v>7.984953703703702E-5</v>
      </c>
      <c r="BB324" s="150">
        <f t="shared" si="160"/>
        <v>8.1076388888888832E-5</v>
      </c>
      <c r="BC324" s="150">
        <f t="shared" si="161"/>
        <v>7.9606481481481499E-5</v>
      </c>
      <c r="BD324" s="150">
        <f t="shared" si="162"/>
        <v>7.9884259259259253E-5</v>
      </c>
      <c r="BE324" s="150">
        <f t="shared" si="163"/>
        <v>7.9965277777777869E-5</v>
      </c>
      <c r="BF324" s="150">
        <f t="shared" si="164"/>
        <v>8.1493055555555572E-5</v>
      </c>
      <c r="BG324" s="150">
        <f t="shared" si="165"/>
        <v>8.0682870370370283E-5</v>
      </c>
      <c r="BH324" s="150">
        <f t="shared" si="166"/>
        <v>8.0625000000000076E-5</v>
      </c>
      <c r="BI324" s="150">
        <f t="shared" si="167"/>
        <v>8.1678240740740669E-5</v>
      </c>
      <c r="BJ324" s="150">
        <f t="shared" si="168"/>
        <v>7.9907407407407444E-5</v>
      </c>
      <c r="BK324" s="150">
        <f t="shared" si="169"/>
        <v>7.973379629629628E-5</v>
      </c>
      <c r="BL324" s="150">
        <f t="shared" si="170"/>
        <v>8.0138888888888924E-5</v>
      </c>
      <c r="BM324" s="150">
        <f t="shared" si="171"/>
        <v>8.1701388888888752E-5</v>
      </c>
      <c r="BN324" s="150">
        <f t="shared" si="172"/>
        <v>8.0763888888888899E-5</v>
      </c>
      <c r="BO324" s="150">
        <f t="shared" si="173"/>
        <v>8.0081018518518609E-5</v>
      </c>
      <c r="BP324" s="150">
        <f t="shared" si="174"/>
        <v>8.1863425925925984E-5</v>
      </c>
      <c r="BQ324" s="150">
        <f t="shared" si="175"/>
        <v>8.0810185185184848E-5</v>
      </c>
      <c r="BR324" s="150">
        <f t="shared" si="176"/>
        <v>8.142361111111154E-5</v>
      </c>
      <c r="BS324" s="150">
        <f t="shared" si="177"/>
        <v>8.1203703703703559E-5</v>
      </c>
      <c r="BT324" s="150">
        <f t="shared" si="178"/>
        <v>8.0995370370370379E-5</v>
      </c>
      <c r="BU324" s="150">
        <f t="shared" si="179"/>
        <v>8.2164351851851929E-5</v>
      </c>
      <c r="BV324" s="150">
        <f t="shared" si="180"/>
        <v>7.9733796296296063E-5</v>
      </c>
      <c r="BW324" s="150">
        <f t="shared" si="181"/>
        <v>8.2650462962963189E-5</v>
      </c>
      <c r="BX324" s="150">
        <f t="shared" si="182"/>
        <v>8.0023148148148076E-5</v>
      </c>
      <c r="BY324" s="150">
        <f t="shared" si="183"/>
        <v>7.94791666666665E-5</v>
      </c>
      <c r="BZ324" s="150">
        <f t="shared" si="184"/>
        <v>7.8495370370370264E-5</v>
      </c>
      <c r="CA324" s="150">
        <f t="shared" si="185"/>
        <v>7.7604166666666793E-5</v>
      </c>
      <c r="CB324" s="150">
        <f t="shared" si="186"/>
        <v>7.7708333333333275E-5</v>
      </c>
    </row>
    <row r="325" spans="1:80">
      <c r="A325" s="1" t="s">
        <v>233</v>
      </c>
      <c r="B325" s="1">
        <v>2019</v>
      </c>
      <c r="C325" s="124">
        <v>43770</v>
      </c>
      <c r="D325" s="1" t="s">
        <v>66</v>
      </c>
      <c r="E325" s="40" t="s">
        <v>91</v>
      </c>
      <c r="F325">
        <v>4</v>
      </c>
      <c r="G325" t="s">
        <v>1643</v>
      </c>
      <c r="H325" t="s">
        <v>1636</v>
      </c>
      <c r="I325" t="s">
        <v>852</v>
      </c>
      <c r="J325" t="s">
        <v>1658</v>
      </c>
      <c r="O325" s="70">
        <v>2</v>
      </c>
      <c r="P325" t="s">
        <v>85</v>
      </c>
      <c r="Q325" s="150">
        <v>1.5458333333333331E-4</v>
      </c>
      <c r="R325" s="150">
        <v>2.4535879629629631E-4</v>
      </c>
      <c r="S325" s="150">
        <v>3.2879629629629627E-4</v>
      </c>
      <c r="T325" s="150">
        <v>4.1068287037037034E-4</v>
      </c>
      <c r="U325" s="150">
        <v>4.9085648148148144E-4</v>
      </c>
      <c r="V325" s="150">
        <v>5.7256944444444445E-4</v>
      </c>
      <c r="W325" s="150">
        <v>6.5357638888888887E-4</v>
      </c>
      <c r="X325" s="150">
        <v>7.3601851851851855E-4</v>
      </c>
      <c r="Y325" s="150">
        <v>8.170833333333334E-4</v>
      </c>
      <c r="Z325" s="150">
        <v>8.9744212962962965E-4</v>
      </c>
      <c r="AA325" s="150">
        <v>9.7806712962962973E-4</v>
      </c>
      <c r="AB325" s="150">
        <v>1.0600694444444444E-3</v>
      </c>
      <c r="AC325" s="150">
        <v>1.1413078703703704E-3</v>
      </c>
      <c r="AD325" s="150">
        <v>1.2239467592592593E-3</v>
      </c>
      <c r="AE325" s="150">
        <v>1.3049189814814816E-3</v>
      </c>
      <c r="AF325" s="150">
        <v>1.3853703703703704E-3</v>
      </c>
      <c r="AG325" s="150">
        <v>1.4671412037037038E-3</v>
      </c>
      <c r="AH325" s="150">
        <v>1.5477314814814815E-3</v>
      </c>
      <c r="AI325" s="150">
        <v>1.6292939814814816E-3</v>
      </c>
      <c r="AJ325" s="150">
        <v>1.7108217592592592E-3</v>
      </c>
      <c r="AK325" s="150">
        <v>1.7943287037037036E-3</v>
      </c>
      <c r="AL325" s="150">
        <v>1.8757870370370371E-3</v>
      </c>
      <c r="AM325" s="150">
        <v>1.9562037037037035E-3</v>
      </c>
      <c r="AN325" s="150">
        <v>2.036724537037037E-3</v>
      </c>
      <c r="AO325" s="150">
        <v>2.1194212962962959E-3</v>
      </c>
      <c r="AP325" s="150">
        <v>2.2031597222222222E-3</v>
      </c>
      <c r="AQ325" s="150">
        <v>2.2902662037037036E-3</v>
      </c>
      <c r="AR325" s="150">
        <v>2.3740162037037037E-3</v>
      </c>
      <c r="AS325" s="150">
        <v>2.4595833333333336E-3</v>
      </c>
      <c r="AT325" s="150">
        <v>2.5427083333333335E-3</v>
      </c>
      <c r="AU325" s="150">
        <v>2.6266087962962966E-3</v>
      </c>
      <c r="AV325" s="150">
        <v>2.7116550925925923E-3</v>
      </c>
      <c r="AW325" s="153">
        <f t="shared" si="156"/>
        <v>61.463077336770716</v>
      </c>
      <c r="AX325" s="150">
        <f t="shared" si="157"/>
        <v>9.0775462962962994E-5</v>
      </c>
      <c r="AY325" s="150">
        <f t="shared" si="157"/>
        <v>8.3437499999999961E-5</v>
      </c>
      <c r="AZ325" s="150">
        <f t="shared" si="158"/>
        <v>8.1886574074074066E-5</v>
      </c>
      <c r="BA325" s="150">
        <f t="shared" si="159"/>
        <v>8.0173611111111103E-5</v>
      </c>
      <c r="BB325" s="150">
        <f t="shared" si="160"/>
        <v>8.1712962962963011E-5</v>
      </c>
      <c r="BC325" s="150">
        <f t="shared" si="161"/>
        <v>8.1006944444444421E-5</v>
      </c>
      <c r="BD325" s="150">
        <f t="shared" si="162"/>
        <v>8.2442129629629684E-5</v>
      </c>
      <c r="BE325" s="150">
        <f t="shared" si="163"/>
        <v>8.1064814814814845E-5</v>
      </c>
      <c r="BF325" s="150">
        <f t="shared" si="164"/>
        <v>8.0358796296296255E-5</v>
      </c>
      <c r="BG325" s="150">
        <f t="shared" si="165"/>
        <v>8.0625000000000076E-5</v>
      </c>
      <c r="BH325" s="150">
        <f t="shared" si="166"/>
        <v>8.2002314814814698E-5</v>
      </c>
      <c r="BI325" s="150">
        <f t="shared" si="167"/>
        <v>8.1238425925926009E-5</v>
      </c>
      <c r="BJ325" s="150">
        <f t="shared" si="168"/>
        <v>8.2638888888888823E-5</v>
      </c>
      <c r="BK325" s="150">
        <f t="shared" si="169"/>
        <v>8.0972222222222296E-5</v>
      </c>
      <c r="BL325" s="150">
        <f t="shared" si="170"/>
        <v>8.0451388888888803E-5</v>
      </c>
      <c r="BM325" s="150">
        <f t="shared" si="171"/>
        <v>8.1770833333333435E-5</v>
      </c>
      <c r="BN325" s="150">
        <f t="shared" si="172"/>
        <v>8.0590277777777735E-5</v>
      </c>
      <c r="BO325" s="150">
        <f t="shared" si="173"/>
        <v>8.1562500000000038E-5</v>
      </c>
      <c r="BP325" s="150">
        <f t="shared" si="174"/>
        <v>8.1527777777777588E-5</v>
      </c>
      <c r="BQ325" s="150">
        <f t="shared" si="175"/>
        <v>8.3506944444444427E-5</v>
      </c>
      <c r="BR325" s="150">
        <f t="shared" si="176"/>
        <v>8.1458333333333556E-5</v>
      </c>
      <c r="BS325" s="150">
        <f t="shared" si="177"/>
        <v>8.0416666666666354E-5</v>
      </c>
      <c r="BT325" s="150">
        <f t="shared" si="178"/>
        <v>8.0520833333333486E-5</v>
      </c>
      <c r="BU325" s="150">
        <f t="shared" si="179"/>
        <v>8.2696759259258922E-5</v>
      </c>
      <c r="BV325" s="150">
        <f t="shared" si="180"/>
        <v>8.3738425925926341E-5</v>
      </c>
      <c r="BW325" s="150">
        <f t="shared" si="181"/>
        <v>8.710648148148141E-5</v>
      </c>
      <c r="BX325" s="150">
        <f t="shared" si="182"/>
        <v>8.3750000000000057E-5</v>
      </c>
      <c r="BY325" s="150">
        <f t="shared" si="183"/>
        <v>8.5567129629629882E-5</v>
      </c>
      <c r="BZ325" s="150">
        <f t="shared" si="184"/>
        <v>8.3124999999999866E-5</v>
      </c>
      <c r="CA325" s="150">
        <f t="shared" si="185"/>
        <v>8.3900462962963138E-5</v>
      </c>
      <c r="CB325" s="150">
        <f t="shared" si="186"/>
        <v>8.5046296296295738E-5</v>
      </c>
    </row>
    <row r="326" spans="1:80">
      <c r="A326" s="1" t="s">
        <v>233</v>
      </c>
      <c r="B326" s="1">
        <v>2019</v>
      </c>
      <c r="C326" s="124">
        <v>43770</v>
      </c>
      <c r="D326" s="1" t="s">
        <v>66</v>
      </c>
      <c r="E326" s="40" t="s">
        <v>64</v>
      </c>
      <c r="F326" t="s">
        <v>541</v>
      </c>
      <c r="G326" t="s">
        <v>656</v>
      </c>
      <c r="H326" t="s">
        <v>1667</v>
      </c>
      <c r="I326" t="s">
        <v>1668</v>
      </c>
      <c r="J326" t="s">
        <v>645</v>
      </c>
      <c r="O326" s="70">
        <v>1</v>
      </c>
      <c r="P326" t="s">
        <v>484</v>
      </c>
      <c r="Q326" s="150">
        <v>1.5236111111111112E-4</v>
      </c>
      <c r="R326" s="150">
        <v>2.4143518518518522E-4</v>
      </c>
      <c r="S326" s="150">
        <v>3.2501157407407408E-4</v>
      </c>
      <c r="T326" s="150">
        <v>4.0616898148148153E-4</v>
      </c>
      <c r="U326" s="150">
        <v>4.8523148148148145E-4</v>
      </c>
      <c r="V326" s="150">
        <v>5.6596064814814823E-4</v>
      </c>
      <c r="W326" s="150">
        <v>6.4538194444444441E-4</v>
      </c>
      <c r="X326" s="150">
        <v>7.2543981481481472E-4</v>
      </c>
      <c r="Y326" s="150">
        <v>8.0539351851851855E-4</v>
      </c>
      <c r="Z326" s="150">
        <v>8.8687499999999997E-4</v>
      </c>
      <c r="AA326" s="150">
        <v>9.66886574074074E-4</v>
      </c>
      <c r="AB326" s="150">
        <v>1.0472800925925927E-3</v>
      </c>
      <c r="AC326" s="150">
        <v>1.1292245370370371E-3</v>
      </c>
      <c r="AD326" s="150">
        <v>1.2094444444444444E-3</v>
      </c>
      <c r="AE326" s="150">
        <v>1.289074074074074E-3</v>
      </c>
      <c r="AF326" s="150">
        <v>1.3688657407407408E-3</v>
      </c>
      <c r="AG326" s="150">
        <v>1.450023148148148E-3</v>
      </c>
      <c r="AH326" s="150">
        <v>1.5306597222222221E-3</v>
      </c>
      <c r="AI326" s="150">
        <v>1.6127662037037037E-3</v>
      </c>
      <c r="AJ326" s="150">
        <v>1.6945833333333333E-3</v>
      </c>
      <c r="AK326" s="150">
        <v>1.7763773148148148E-3</v>
      </c>
      <c r="AL326" s="150">
        <v>1.8585532407407407E-3</v>
      </c>
      <c r="AM326" s="150">
        <v>1.9421527777777779E-3</v>
      </c>
      <c r="AN326" s="150">
        <v>2.0233912037037035E-3</v>
      </c>
      <c r="AO326" s="150">
        <v>2.1059837962962963E-3</v>
      </c>
      <c r="AP326" s="150">
        <v>2.1864814814814815E-3</v>
      </c>
      <c r="AQ326" s="150">
        <v>2.2665972222222224E-3</v>
      </c>
      <c r="AR326" s="150">
        <v>2.3463773148148146E-3</v>
      </c>
      <c r="AS326" s="150">
        <v>2.4257986111111112E-3</v>
      </c>
      <c r="AT326" s="150">
        <v>2.5050810185185185E-3</v>
      </c>
      <c r="AU326" s="150">
        <v>2.584097222222222E-3</v>
      </c>
      <c r="AV326" s="150">
        <v>2.6644328703703704E-3</v>
      </c>
      <c r="AW326" s="153">
        <f t="shared" si="156"/>
        <v>62.552398493529736</v>
      </c>
      <c r="AX326" s="150">
        <f t="shared" si="157"/>
        <v>8.9074074074074099E-5</v>
      </c>
      <c r="AY326" s="150">
        <f t="shared" si="157"/>
        <v>8.3576388888888866E-5</v>
      </c>
      <c r="AZ326" s="150">
        <f t="shared" si="158"/>
        <v>8.1157407407407448E-5</v>
      </c>
      <c r="BA326" s="150">
        <f t="shared" si="159"/>
        <v>7.9062499999999923E-5</v>
      </c>
      <c r="BB326" s="150">
        <f t="shared" si="160"/>
        <v>8.0729166666666775E-5</v>
      </c>
      <c r="BC326" s="150">
        <f t="shared" si="161"/>
        <v>7.9421296296296184E-5</v>
      </c>
      <c r="BD326" s="150">
        <f t="shared" si="162"/>
        <v>8.0057870370370309E-5</v>
      </c>
      <c r="BE326" s="150">
        <f t="shared" si="163"/>
        <v>7.9953703703703827E-5</v>
      </c>
      <c r="BF326" s="150">
        <f t="shared" si="164"/>
        <v>8.1481481481481422E-5</v>
      </c>
      <c r="BG326" s="150">
        <f t="shared" si="165"/>
        <v>8.0011574074074034E-5</v>
      </c>
      <c r="BH326" s="150">
        <f t="shared" si="166"/>
        <v>8.0393518518518704E-5</v>
      </c>
      <c r="BI326" s="150">
        <f t="shared" si="167"/>
        <v>8.1944444444444382E-5</v>
      </c>
      <c r="BJ326" s="150">
        <f t="shared" si="168"/>
        <v>8.0219907407407323E-5</v>
      </c>
      <c r="BK326" s="150">
        <f t="shared" si="169"/>
        <v>7.9629629629629581E-5</v>
      </c>
      <c r="BL326" s="150">
        <f t="shared" si="170"/>
        <v>7.9791666666666813E-5</v>
      </c>
      <c r="BM326" s="150">
        <f t="shared" si="171"/>
        <v>8.1157407407407177E-5</v>
      </c>
      <c r="BN326" s="150">
        <f t="shared" si="172"/>
        <v>8.0636574074074117E-5</v>
      </c>
      <c r="BO326" s="150">
        <f t="shared" si="173"/>
        <v>8.2106481481481614E-5</v>
      </c>
      <c r="BP326" s="150">
        <f t="shared" si="174"/>
        <v>8.1817129629629601E-5</v>
      </c>
      <c r="BQ326" s="150">
        <f t="shared" si="175"/>
        <v>8.1793981481481518E-5</v>
      </c>
      <c r="BR326" s="150">
        <f t="shared" si="176"/>
        <v>8.2175925925925862E-5</v>
      </c>
      <c r="BS326" s="150">
        <f t="shared" si="177"/>
        <v>8.3599537037037193E-5</v>
      </c>
      <c r="BT326" s="150">
        <f t="shared" si="178"/>
        <v>8.1238425925925575E-5</v>
      </c>
      <c r="BU326" s="150">
        <f t="shared" si="179"/>
        <v>8.2592592592592873E-5</v>
      </c>
      <c r="BV326" s="150">
        <f t="shared" si="180"/>
        <v>8.0497685185185186E-5</v>
      </c>
      <c r="BW326" s="150">
        <f t="shared" si="181"/>
        <v>8.0115740740740841E-5</v>
      </c>
      <c r="BX326" s="150">
        <f t="shared" si="182"/>
        <v>7.9780092592592229E-5</v>
      </c>
      <c r="BY326" s="150">
        <f t="shared" si="183"/>
        <v>7.9421296296296618E-5</v>
      </c>
      <c r="BZ326" s="150">
        <f t="shared" si="184"/>
        <v>7.9282407407407253E-5</v>
      </c>
      <c r="CA326" s="150">
        <f t="shared" si="185"/>
        <v>7.901620370370354E-5</v>
      </c>
      <c r="CB326" s="150">
        <f t="shared" si="186"/>
        <v>8.0335648148148388E-5</v>
      </c>
    </row>
    <row r="327" spans="1:80">
      <c r="A327" s="1" t="s">
        <v>233</v>
      </c>
      <c r="B327" s="1">
        <v>2019</v>
      </c>
      <c r="C327" s="124">
        <v>43770</v>
      </c>
      <c r="D327" s="1" t="s">
        <v>66</v>
      </c>
      <c r="E327" s="40" t="s">
        <v>64</v>
      </c>
      <c r="F327" t="s">
        <v>541</v>
      </c>
      <c r="G327" t="s">
        <v>585</v>
      </c>
      <c r="H327" t="s">
        <v>80</v>
      </c>
      <c r="I327" t="s">
        <v>507</v>
      </c>
      <c r="J327" t="s">
        <v>654</v>
      </c>
      <c r="O327" s="70">
        <v>2</v>
      </c>
      <c r="P327" t="s">
        <v>27</v>
      </c>
      <c r="Q327" s="150">
        <v>1.5174768518518518E-4</v>
      </c>
      <c r="R327" s="150">
        <v>2.4003472222222224E-4</v>
      </c>
      <c r="S327" s="150">
        <v>3.2194444444444442E-4</v>
      </c>
      <c r="T327" s="150">
        <v>4.0239583333333338E-4</v>
      </c>
      <c r="U327" s="150">
        <v>4.8353009259259264E-4</v>
      </c>
      <c r="V327" s="150">
        <v>5.6266203703703697E-4</v>
      </c>
      <c r="W327" s="150">
        <v>6.4175925925925934E-4</v>
      </c>
      <c r="X327" s="150">
        <v>7.2082175925925916E-4</v>
      </c>
      <c r="Y327" s="150">
        <v>8.0152777777777774E-4</v>
      </c>
      <c r="Z327" s="150">
        <v>8.8128472222222221E-4</v>
      </c>
      <c r="AA327" s="150">
        <v>9.6156249999999985E-4</v>
      </c>
      <c r="AB327" s="150">
        <v>1.0425231481481481E-3</v>
      </c>
      <c r="AC327" s="150">
        <v>1.1253935185185184E-3</v>
      </c>
      <c r="AD327" s="150">
        <v>1.2059374999999998E-3</v>
      </c>
      <c r="AE327" s="150">
        <v>1.2862499999999999E-3</v>
      </c>
      <c r="AF327" s="150">
        <v>1.3663773148148148E-3</v>
      </c>
      <c r="AG327" s="150">
        <v>1.4466898148148147E-3</v>
      </c>
      <c r="AH327" s="150">
        <v>1.5286689814814815E-3</v>
      </c>
      <c r="AI327" s="150">
        <v>1.6115277777777777E-3</v>
      </c>
      <c r="AJ327" s="150">
        <v>1.6919097222222223E-3</v>
      </c>
      <c r="AK327" s="150">
        <v>1.7715509259259258E-3</v>
      </c>
      <c r="AL327" s="150">
        <v>1.8513310185185184E-3</v>
      </c>
      <c r="AM327" s="150">
        <v>1.9317939814814814E-3</v>
      </c>
      <c r="AN327" s="150">
        <v>2.0143402777777777E-3</v>
      </c>
      <c r="AO327" s="150">
        <v>2.0983796296296293E-3</v>
      </c>
      <c r="AP327" s="150">
        <v>2.1806597222222223E-3</v>
      </c>
      <c r="AQ327" s="150">
        <v>2.2633680555555554E-3</v>
      </c>
      <c r="AR327" s="150">
        <v>2.3478587962962962E-3</v>
      </c>
      <c r="AS327" s="150">
        <v>2.4301967592592591E-3</v>
      </c>
      <c r="AT327" s="150">
        <v>2.5131250000000002E-3</v>
      </c>
      <c r="AU327" s="150">
        <v>2.5970486111111112E-3</v>
      </c>
      <c r="AV327" s="150">
        <v>2.6826041666666665E-3</v>
      </c>
      <c r="AW327" s="153">
        <f t="shared" si="156"/>
        <v>62.128684036811251</v>
      </c>
      <c r="AX327" s="150">
        <f t="shared" si="157"/>
        <v>8.8287037037037056E-5</v>
      </c>
      <c r="AY327" s="150">
        <f t="shared" si="157"/>
        <v>8.1909722222222177E-5</v>
      </c>
      <c r="AZ327" s="150">
        <f t="shared" si="158"/>
        <v>8.0451388888888966E-5</v>
      </c>
      <c r="BA327" s="150">
        <f t="shared" si="159"/>
        <v>8.1134259259259256E-5</v>
      </c>
      <c r="BB327" s="150">
        <f t="shared" si="160"/>
        <v>7.9131944444444334E-5</v>
      </c>
      <c r="BC327" s="150">
        <f t="shared" si="161"/>
        <v>7.9097222222222372E-5</v>
      </c>
      <c r="BD327" s="150">
        <f t="shared" si="162"/>
        <v>7.9062499999999814E-5</v>
      </c>
      <c r="BE327" s="150">
        <f t="shared" si="163"/>
        <v>8.0706018518518583E-5</v>
      </c>
      <c r="BF327" s="150">
        <f t="shared" si="164"/>
        <v>7.9756944444444471E-5</v>
      </c>
      <c r="BG327" s="150">
        <f t="shared" si="165"/>
        <v>8.0277777777777639E-5</v>
      </c>
      <c r="BH327" s="150">
        <f t="shared" si="166"/>
        <v>8.0960648148148255E-5</v>
      </c>
      <c r="BI327" s="150">
        <f t="shared" si="167"/>
        <v>8.2870370370370303E-5</v>
      </c>
      <c r="BJ327" s="150">
        <f t="shared" si="168"/>
        <v>8.0543981481481352E-5</v>
      </c>
      <c r="BK327" s="150">
        <f t="shared" si="169"/>
        <v>8.0312500000000089E-5</v>
      </c>
      <c r="BL327" s="150">
        <f t="shared" si="170"/>
        <v>8.0127314814814991E-5</v>
      </c>
      <c r="BM327" s="150">
        <f t="shared" si="171"/>
        <v>8.0312499999999872E-5</v>
      </c>
      <c r="BN327" s="150">
        <f t="shared" si="172"/>
        <v>8.1979166666666832E-5</v>
      </c>
      <c r="BO327" s="150">
        <f t="shared" si="173"/>
        <v>8.2858796296296153E-5</v>
      </c>
      <c r="BP327" s="150">
        <f t="shared" si="174"/>
        <v>8.0381944444444554E-5</v>
      </c>
      <c r="BQ327" s="150">
        <f t="shared" si="175"/>
        <v>7.9641203703703515E-5</v>
      </c>
      <c r="BR327" s="150">
        <f t="shared" si="176"/>
        <v>7.9780092592592663E-5</v>
      </c>
      <c r="BS327" s="150">
        <f t="shared" si="177"/>
        <v>8.0462962962962953E-5</v>
      </c>
      <c r="BT327" s="150">
        <f t="shared" si="178"/>
        <v>8.2546296296296274E-5</v>
      </c>
      <c r="BU327" s="150">
        <f t="shared" si="179"/>
        <v>8.4039351851851636E-5</v>
      </c>
      <c r="BV327" s="150">
        <f t="shared" si="180"/>
        <v>8.2280092592592995E-5</v>
      </c>
      <c r="BW327" s="150">
        <f t="shared" si="181"/>
        <v>8.2708333333333071E-5</v>
      </c>
      <c r="BX327" s="150">
        <f t="shared" si="182"/>
        <v>8.449074074074088E-5</v>
      </c>
      <c r="BY327" s="150">
        <f t="shared" si="183"/>
        <v>8.2337962962962877E-5</v>
      </c>
      <c r="BZ327" s="150">
        <f t="shared" si="184"/>
        <v>8.2928240740741052E-5</v>
      </c>
      <c r="CA327" s="150">
        <f t="shared" si="185"/>
        <v>8.3923611111111004E-5</v>
      </c>
      <c r="CB327" s="150">
        <f t="shared" si="186"/>
        <v>8.5555555555555298E-5</v>
      </c>
    </row>
    <row r="328" spans="1:80">
      <c r="A328" s="1" t="s">
        <v>233</v>
      </c>
      <c r="B328" s="1">
        <v>2019</v>
      </c>
      <c r="C328" s="124">
        <v>43770</v>
      </c>
      <c r="D328" s="1" t="s">
        <v>66</v>
      </c>
      <c r="E328" s="40" t="s">
        <v>64</v>
      </c>
      <c r="F328" t="s">
        <v>542</v>
      </c>
      <c r="G328" t="s">
        <v>69</v>
      </c>
      <c r="H328" t="s">
        <v>744</v>
      </c>
      <c r="I328" t="s">
        <v>682</v>
      </c>
      <c r="J328" t="s">
        <v>591</v>
      </c>
      <c r="O328" s="70">
        <v>3</v>
      </c>
      <c r="P328" t="s">
        <v>25</v>
      </c>
      <c r="Q328" s="150">
        <v>1.5542824074074073E-4</v>
      </c>
      <c r="R328" s="150">
        <v>2.4339120370370367E-4</v>
      </c>
      <c r="S328" s="150">
        <v>3.2489583333333334E-4</v>
      </c>
      <c r="T328" s="150">
        <v>4.054398148148148E-4</v>
      </c>
      <c r="U328" s="150">
        <v>4.8578703703703701E-4</v>
      </c>
      <c r="V328" s="150">
        <v>5.663773148148148E-4</v>
      </c>
      <c r="W328" s="150">
        <v>6.482175925925926E-4</v>
      </c>
      <c r="X328" s="150">
        <v>7.2861111111111097E-4</v>
      </c>
      <c r="Y328" s="150">
        <v>8.0966435185185189E-4</v>
      </c>
      <c r="Z328" s="150">
        <v>8.9162037037037042E-4</v>
      </c>
      <c r="AA328" s="150">
        <v>9.710648148148149E-4</v>
      </c>
      <c r="AB328" s="150">
        <v>1.050150462962963E-3</v>
      </c>
      <c r="AC328" s="150">
        <v>1.1296180555555554E-3</v>
      </c>
      <c r="AD328" s="150">
        <v>1.209074074074074E-3</v>
      </c>
      <c r="AE328" s="150">
        <v>1.290150462962963E-3</v>
      </c>
      <c r="AF328" s="150">
        <v>1.369976851851852E-3</v>
      </c>
      <c r="AG328" s="150">
        <v>1.4494907407407408E-3</v>
      </c>
      <c r="AH328" s="150">
        <v>1.5311689814814817E-3</v>
      </c>
      <c r="AI328" s="150">
        <v>1.6130208333333335E-3</v>
      </c>
      <c r="AJ328" s="150">
        <v>1.6965046296296294E-3</v>
      </c>
      <c r="AK328" s="150">
        <v>1.7790162037037039E-3</v>
      </c>
      <c r="AL328" s="150">
        <v>1.8618981481481481E-3</v>
      </c>
      <c r="AM328" s="150">
        <v>1.9454976851851853E-3</v>
      </c>
      <c r="AN328" s="150">
        <v>2.0264467592592595E-3</v>
      </c>
      <c r="AO328" s="150">
        <v>2.1072222222222226E-3</v>
      </c>
      <c r="AP328" s="150">
        <v>2.1873495370370367E-3</v>
      </c>
      <c r="AQ328" s="150">
        <v>2.2677546296296295E-3</v>
      </c>
      <c r="AR328" s="150">
        <v>2.3485185185185184E-3</v>
      </c>
      <c r="AS328" s="150">
        <v>2.4311921296296299E-3</v>
      </c>
      <c r="AT328" s="150">
        <v>2.5149074074074071E-3</v>
      </c>
      <c r="AU328" s="150">
        <v>2.5976851851851851E-3</v>
      </c>
      <c r="AV328" s="150">
        <v>2.6815856481481482E-3</v>
      </c>
      <c r="AW328" s="153">
        <f t="shared" si="156"/>
        <v>62.152281722481433</v>
      </c>
      <c r="AX328" s="150">
        <f t="shared" si="157"/>
        <v>8.7962962962962946E-5</v>
      </c>
      <c r="AY328" s="150">
        <f t="shared" si="157"/>
        <v>8.1504629629629668E-5</v>
      </c>
      <c r="AZ328" s="150">
        <f t="shared" si="158"/>
        <v>8.054398148148146E-5</v>
      </c>
      <c r="BA328" s="150">
        <f t="shared" si="159"/>
        <v>8.0347222222222213E-5</v>
      </c>
      <c r="BB328" s="150">
        <f t="shared" si="160"/>
        <v>8.0590277777777789E-5</v>
      </c>
      <c r="BC328" s="150">
        <f t="shared" si="161"/>
        <v>8.1840277777777792E-5</v>
      </c>
      <c r="BD328" s="150">
        <f t="shared" si="162"/>
        <v>8.0393518518518379E-5</v>
      </c>
      <c r="BE328" s="150">
        <f t="shared" si="163"/>
        <v>8.1053240740740912E-5</v>
      </c>
      <c r="BF328" s="150">
        <f t="shared" si="164"/>
        <v>8.1956018518518532E-5</v>
      </c>
      <c r="BG328" s="150">
        <f t="shared" si="165"/>
        <v>7.9444444444444484E-5</v>
      </c>
      <c r="BH328" s="150">
        <f t="shared" si="166"/>
        <v>7.9085648148148114E-5</v>
      </c>
      <c r="BI328" s="150">
        <f t="shared" si="167"/>
        <v>7.946759259259235E-5</v>
      </c>
      <c r="BJ328" s="150">
        <f t="shared" si="168"/>
        <v>7.9456018518518634E-5</v>
      </c>
      <c r="BK328" s="150">
        <f t="shared" si="169"/>
        <v>8.1076388888888995E-5</v>
      </c>
      <c r="BL328" s="150">
        <f t="shared" si="170"/>
        <v>7.9826388888889046E-5</v>
      </c>
      <c r="BM328" s="150">
        <f t="shared" si="171"/>
        <v>7.9513888888888733E-5</v>
      </c>
      <c r="BN328" s="150">
        <f t="shared" si="172"/>
        <v>8.1678240740740886E-5</v>
      </c>
      <c r="BO328" s="150">
        <f t="shared" si="173"/>
        <v>8.1851851851851834E-5</v>
      </c>
      <c r="BP328" s="150">
        <f t="shared" si="174"/>
        <v>8.348379629629591E-5</v>
      </c>
      <c r="BQ328" s="150">
        <f t="shared" si="175"/>
        <v>8.2511574074074475E-5</v>
      </c>
      <c r="BR328" s="150">
        <f t="shared" si="176"/>
        <v>8.2881944444444236E-5</v>
      </c>
      <c r="BS328" s="150">
        <f t="shared" si="177"/>
        <v>8.3599537037037193E-5</v>
      </c>
      <c r="BT328" s="150">
        <f t="shared" si="178"/>
        <v>8.0949074074074213E-5</v>
      </c>
      <c r="BU328" s="150">
        <f t="shared" si="179"/>
        <v>8.0775462962963049E-5</v>
      </c>
      <c r="BV328" s="150">
        <f t="shared" si="180"/>
        <v>8.0127314814814124E-5</v>
      </c>
      <c r="BW328" s="150">
        <f t="shared" si="181"/>
        <v>8.0405092592592854E-5</v>
      </c>
      <c r="BX328" s="150">
        <f t="shared" si="182"/>
        <v>8.0763888888888899E-5</v>
      </c>
      <c r="BY328" s="150">
        <f t="shared" si="183"/>
        <v>8.2673611111111489E-5</v>
      </c>
      <c r="BZ328" s="150">
        <f t="shared" si="184"/>
        <v>8.3715277777777174E-5</v>
      </c>
      <c r="CA328" s="150">
        <f t="shared" si="185"/>
        <v>8.2777777777777971E-5</v>
      </c>
      <c r="CB328" s="150">
        <f t="shared" si="186"/>
        <v>8.3900462962963138E-5</v>
      </c>
    </row>
    <row r="329" spans="1:80">
      <c r="A329" s="1" t="s">
        <v>233</v>
      </c>
      <c r="B329" s="1">
        <v>2019</v>
      </c>
      <c r="C329" s="124">
        <v>43770</v>
      </c>
      <c r="D329" s="1" t="s">
        <v>66</v>
      </c>
      <c r="E329" s="40" t="s">
        <v>64</v>
      </c>
      <c r="F329" t="s">
        <v>542</v>
      </c>
      <c r="G329" t="s">
        <v>1739</v>
      </c>
      <c r="H329" t="s">
        <v>1663</v>
      </c>
      <c r="I329" t="s">
        <v>1740</v>
      </c>
      <c r="J329" t="s">
        <v>1741</v>
      </c>
      <c r="O329" s="70">
        <v>4</v>
      </c>
      <c r="P329" t="s">
        <v>29</v>
      </c>
      <c r="Q329" s="150">
        <v>1.5450231481481481E-4</v>
      </c>
      <c r="R329" s="150">
        <v>2.4471064814814814E-4</v>
      </c>
      <c r="S329" s="150">
        <v>3.2901620370370371E-4</v>
      </c>
      <c r="T329" s="150">
        <v>4.115393518518519E-4</v>
      </c>
      <c r="U329" s="150">
        <v>4.9317129629629624E-4</v>
      </c>
      <c r="V329" s="150">
        <v>5.7557870370370369E-4</v>
      </c>
      <c r="W329" s="150">
        <v>6.570023148148148E-4</v>
      </c>
      <c r="X329" s="150">
        <v>7.3817129629629623E-4</v>
      </c>
      <c r="Y329" s="150">
        <v>8.1905092592592587E-4</v>
      </c>
      <c r="Z329" s="150">
        <v>9.0116898148148153E-4</v>
      </c>
      <c r="AA329" s="150">
        <v>9.8152777777777778E-4</v>
      </c>
      <c r="AB329" s="150">
        <v>1.0621180555555555E-3</v>
      </c>
      <c r="AC329" s="150">
        <v>1.1426504629629632E-3</v>
      </c>
      <c r="AD329" s="150">
        <v>1.2247337962962962E-3</v>
      </c>
      <c r="AE329" s="150">
        <v>1.3053587962962964E-3</v>
      </c>
      <c r="AF329" s="150">
        <v>1.3856365740740741E-3</v>
      </c>
      <c r="AG329" s="150">
        <v>1.4658564814814814E-3</v>
      </c>
      <c r="AH329" s="150">
        <v>1.5480671296296299E-3</v>
      </c>
      <c r="AI329" s="150">
        <v>1.6285069444444446E-3</v>
      </c>
      <c r="AJ329" s="150">
        <v>1.7096990740740742E-3</v>
      </c>
      <c r="AK329" s="150">
        <v>1.7907523148148147E-3</v>
      </c>
      <c r="AL329" s="150">
        <v>1.8737731481481481E-3</v>
      </c>
      <c r="AM329" s="150">
        <v>1.9553240740740742E-3</v>
      </c>
      <c r="AN329" s="150">
        <v>2.0383564814814813E-3</v>
      </c>
      <c r="AO329" s="150">
        <v>2.1187962962962961E-3</v>
      </c>
      <c r="AP329" s="150">
        <v>2.2003587962962962E-3</v>
      </c>
      <c r="AQ329" s="150">
        <v>2.282048611111111E-3</v>
      </c>
      <c r="AR329" s="150">
        <v>2.3661805555555558E-3</v>
      </c>
      <c r="AS329" s="150">
        <v>2.4475E-3</v>
      </c>
      <c r="AT329" s="150">
        <v>2.5289583333333336E-3</v>
      </c>
      <c r="AU329" s="150">
        <v>2.6103009259259261E-3</v>
      </c>
      <c r="AV329" s="150">
        <v>2.6931134259259265E-3</v>
      </c>
      <c r="AW329" s="153">
        <f t="shared" si="156"/>
        <v>61.886241055504208</v>
      </c>
      <c r="AX329" s="150">
        <f t="shared" si="157"/>
        <v>9.0208333333333335E-5</v>
      </c>
      <c r="AY329" s="150">
        <f t="shared" si="157"/>
        <v>8.4305555555555566E-5</v>
      </c>
      <c r="AZ329" s="150">
        <f t="shared" si="158"/>
        <v>8.2523148148148191E-5</v>
      </c>
      <c r="BA329" s="150">
        <f t="shared" si="159"/>
        <v>8.1631944444444341E-5</v>
      </c>
      <c r="BB329" s="150">
        <f t="shared" si="160"/>
        <v>8.2407407407407451E-5</v>
      </c>
      <c r="BC329" s="150">
        <f t="shared" si="161"/>
        <v>8.1423611111111106E-5</v>
      </c>
      <c r="BD329" s="150">
        <f t="shared" si="162"/>
        <v>8.1168981481481435E-5</v>
      </c>
      <c r="BE329" s="150">
        <f t="shared" si="163"/>
        <v>8.0879629629629639E-5</v>
      </c>
      <c r="BF329" s="150">
        <f t="shared" si="164"/>
        <v>8.2118055555555655E-5</v>
      </c>
      <c r="BG329" s="150">
        <f t="shared" si="165"/>
        <v>8.0358796296296255E-5</v>
      </c>
      <c r="BH329" s="150">
        <f t="shared" si="166"/>
        <v>8.0590277777777735E-5</v>
      </c>
      <c r="BI329" s="150">
        <f t="shared" si="167"/>
        <v>8.0532407407407636E-5</v>
      </c>
      <c r="BJ329" s="150">
        <f t="shared" si="168"/>
        <v>8.2083333333333097E-5</v>
      </c>
      <c r="BK329" s="150">
        <f t="shared" si="169"/>
        <v>8.0625000000000184E-5</v>
      </c>
      <c r="BL329" s="150">
        <f t="shared" si="170"/>
        <v>8.0277777777777639E-5</v>
      </c>
      <c r="BM329" s="150">
        <f t="shared" si="171"/>
        <v>8.0219907407407323E-5</v>
      </c>
      <c r="BN329" s="150">
        <f t="shared" si="172"/>
        <v>8.2210648148148529E-5</v>
      </c>
      <c r="BO329" s="150">
        <f t="shared" si="173"/>
        <v>8.0439814814814653E-5</v>
      </c>
      <c r="BP329" s="150">
        <f t="shared" si="174"/>
        <v>8.1192129629629626E-5</v>
      </c>
      <c r="BQ329" s="150">
        <f t="shared" si="175"/>
        <v>8.1053240740740478E-5</v>
      </c>
      <c r="BR329" s="150">
        <f t="shared" si="176"/>
        <v>8.3020833333333384E-5</v>
      </c>
      <c r="BS329" s="150">
        <f t="shared" si="177"/>
        <v>8.1550925925926105E-5</v>
      </c>
      <c r="BT329" s="150">
        <f t="shared" si="178"/>
        <v>8.30324074074071E-5</v>
      </c>
      <c r="BU329" s="150">
        <f t="shared" si="179"/>
        <v>8.043981481481487E-5</v>
      </c>
      <c r="BV329" s="150">
        <f t="shared" si="180"/>
        <v>8.1562500000000038E-5</v>
      </c>
      <c r="BW329" s="150">
        <f t="shared" si="181"/>
        <v>8.1689814814814819E-5</v>
      </c>
      <c r="BX329" s="150">
        <f t="shared" si="182"/>
        <v>8.4131944444444835E-5</v>
      </c>
      <c r="BY329" s="150">
        <f t="shared" si="183"/>
        <v>8.1319444444444191E-5</v>
      </c>
      <c r="BZ329" s="150">
        <f t="shared" si="184"/>
        <v>8.1458333333333556E-5</v>
      </c>
      <c r="CA329" s="150">
        <f t="shared" si="185"/>
        <v>8.1342592592592491E-5</v>
      </c>
      <c r="CB329" s="150">
        <f t="shared" si="186"/>
        <v>8.281250000000042E-5</v>
      </c>
    </row>
    <row r="330" spans="1:80">
      <c r="A330" s="4" t="s">
        <v>281</v>
      </c>
      <c r="B330" s="4">
        <v>2019</v>
      </c>
      <c r="C330" s="5">
        <v>43523</v>
      </c>
      <c r="D330" s="4" t="s">
        <v>20</v>
      </c>
      <c r="E330" s="40" t="s">
        <v>21</v>
      </c>
      <c r="F330" s="70" t="s">
        <v>21</v>
      </c>
      <c r="G330" t="s">
        <v>602</v>
      </c>
      <c r="H330" t="s">
        <v>807</v>
      </c>
      <c r="I330" t="s">
        <v>1670</v>
      </c>
      <c r="J330" t="s">
        <v>1631</v>
      </c>
      <c r="O330" s="70">
        <v>1</v>
      </c>
      <c r="P330" t="s">
        <v>102</v>
      </c>
      <c r="Q330" s="150">
        <v>1.5372685185185186E-4</v>
      </c>
      <c r="R330" s="150">
        <v>2.432407407407407E-4</v>
      </c>
      <c r="S330" s="150">
        <v>3.2658564814814811E-4</v>
      </c>
      <c r="T330" s="150">
        <v>4.0758101851851855E-4</v>
      </c>
      <c r="U330" s="150">
        <v>4.8892361111111109E-4</v>
      </c>
      <c r="V330" s="150">
        <v>5.6944444444444447E-4</v>
      </c>
      <c r="W330" s="150">
        <v>6.4983796296296296E-4</v>
      </c>
      <c r="X330" s="150">
        <v>7.3111111111111109E-4</v>
      </c>
      <c r="Y330" s="150">
        <v>8.1318287037037036E-4</v>
      </c>
      <c r="Z330" s="150">
        <v>8.9393518518518511E-4</v>
      </c>
      <c r="AA330" s="150">
        <v>9.7481481481481475E-4</v>
      </c>
      <c r="AB330" s="150">
        <v>1.0561921296296296E-3</v>
      </c>
      <c r="AC330" s="150">
        <v>1.1381018518518517E-3</v>
      </c>
      <c r="AD330" s="150">
        <v>1.2210185185185186E-3</v>
      </c>
      <c r="AE330" s="150">
        <v>1.3034490740740741E-3</v>
      </c>
      <c r="AF330" s="150">
        <v>1.3876620370370371E-3</v>
      </c>
      <c r="AG330" s="150">
        <v>1.4699189814814816E-3</v>
      </c>
      <c r="AH330" s="150">
        <v>1.5524768518518518E-3</v>
      </c>
      <c r="AI330" s="150">
        <v>1.6344212962962961E-3</v>
      </c>
      <c r="AJ330" s="150">
        <v>1.7157291666666666E-3</v>
      </c>
      <c r="AK330" s="150">
        <v>1.7961921296296296E-3</v>
      </c>
      <c r="AL330" s="150">
        <v>1.8771180555555557E-3</v>
      </c>
      <c r="AM330" s="150">
        <v>1.9591666666666668E-3</v>
      </c>
      <c r="AN330" s="150">
        <v>2.040486111111111E-3</v>
      </c>
      <c r="AO330" s="150">
        <v>2.1216435185185184E-3</v>
      </c>
      <c r="AP330" s="150">
        <v>2.202997685185185E-3</v>
      </c>
      <c r="AQ330" s="150">
        <v>2.2839930555555552E-3</v>
      </c>
      <c r="AR330" s="150">
        <v>2.3673148148148147E-3</v>
      </c>
      <c r="AS330" s="150">
        <v>2.4465625E-3</v>
      </c>
      <c r="AT330" s="150">
        <v>2.5261574074074071E-3</v>
      </c>
      <c r="AU330" s="150">
        <v>2.6059375000000002E-3</v>
      </c>
      <c r="AV330" s="150">
        <v>2.6869444444444445E-3</v>
      </c>
      <c r="AW330" s="153">
        <f t="shared" si="156"/>
        <v>62.028326268996167</v>
      </c>
      <c r="AX330" s="150">
        <f t="shared" si="157"/>
        <v>8.9513888888888841E-5</v>
      </c>
      <c r="AY330" s="150">
        <f t="shared" si="157"/>
        <v>8.3344907407407413E-5</v>
      </c>
      <c r="AZ330" s="150">
        <f t="shared" si="158"/>
        <v>8.0995370370370433E-5</v>
      </c>
      <c r="BA330" s="150">
        <f t="shared" si="159"/>
        <v>8.1342592592592545E-5</v>
      </c>
      <c r="BB330" s="150">
        <f t="shared" si="160"/>
        <v>8.0520833333333377E-5</v>
      </c>
      <c r="BC330" s="150">
        <f t="shared" si="161"/>
        <v>8.0393518518518487E-5</v>
      </c>
      <c r="BD330" s="150">
        <f t="shared" si="162"/>
        <v>8.1273148148148133E-5</v>
      </c>
      <c r="BE330" s="150">
        <f t="shared" si="163"/>
        <v>8.2071759259259272E-5</v>
      </c>
      <c r="BF330" s="150">
        <f t="shared" si="164"/>
        <v>8.0752314814814749E-5</v>
      </c>
      <c r="BG330" s="150">
        <f t="shared" si="165"/>
        <v>8.0879629629629639E-5</v>
      </c>
      <c r="BH330" s="150">
        <f t="shared" si="166"/>
        <v>8.1377314814814832E-5</v>
      </c>
      <c r="BI330" s="150">
        <f t="shared" si="167"/>
        <v>8.1909722222222149E-5</v>
      </c>
      <c r="BJ330" s="150">
        <f t="shared" si="168"/>
        <v>8.2916666666666902E-5</v>
      </c>
      <c r="BK330" s="150">
        <f t="shared" si="169"/>
        <v>8.2430555555555425E-5</v>
      </c>
      <c r="BL330" s="150">
        <f t="shared" si="170"/>
        <v>8.4212962962963017E-5</v>
      </c>
      <c r="BM330" s="150">
        <f t="shared" si="171"/>
        <v>8.2256944444444478E-5</v>
      </c>
      <c r="BN330" s="150">
        <f t="shared" si="172"/>
        <v>8.2557870370370207E-5</v>
      </c>
      <c r="BO330" s="150">
        <f t="shared" si="173"/>
        <v>8.1944444444444382E-5</v>
      </c>
      <c r="BP330" s="150">
        <f t="shared" si="174"/>
        <v>8.1307870370370475E-5</v>
      </c>
      <c r="BQ330" s="150">
        <f t="shared" si="175"/>
        <v>8.0462962962962953E-5</v>
      </c>
      <c r="BR330" s="150">
        <f t="shared" si="176"/>
        <v>8.092592592592613E-5</v>
      </c>
      <c r="BS330" s="150">
        <f t="shared" si="177"/>
        <v>8.2048611111111081E-5</v>
      </c>
      <c r="BT330" s="150">
        <f t="shared" si="178"/>
        <v>8.1319444444444191E-5</v>
      </c>
      <c r="BU330" s="150">
        <f t="shared" si="179"/>
        <v>8.1157407407407393E-5</v>
      </c>
      <c r="BV330" s="150">
        <f t="shared" si="180"/>
        <v>8.1354166666666641E-5</v>
      </c>
      <c r="BW330" s="150">
        <f t="shared" si="181"/>
        <v>8.0995370370370162E-5</v>
      </c>
      <c r="BX330" s="150">
        <f t="shared" si="182"/>
        <v>8.3321759259259547E-5</v>
      </c>
      <c r="BY330" s="150">
        <f t="shared" si="183"/>
        <v>7.9247685185185237E-5</v>
      </c>
      <c r="BZ330" s="150">
        <f t="shared" si="184"/>
        <v>7.9594907407407132E-5</v>
      </c>
      <c r="CA330" s="150">
        <f t="shared" si="185"/>
        <v>7.9780092592593096E-5</v>
      </c>
      <c r="CB330" s="150">
        <f t="shared" si="186"/>
        <v>8.1006944444444312E-5</v>
      </c>
    </row>
    <row r="331" spans="1:80">
      <c r="A331" s="4" t="s">
        <v>281</v>
      </c>
      <c r="B331" s="4">
        <v>2019</v>
      </c>
      <c r="C331" s="5">
        <v>43523</v>
      </c>
      <c r="D331" s="4" t="s">
        <v>20</v>
      </c>
      <c r="E331" s="70" t="s">
        <v>21</v>
      </c>
      <c r="F331" s="70" t="s">
        <v>21</v>
      </c>
      <c r="G331" t="s">
        <v>586</v>
      </c>
      <c r="H331" t="s">
        <v>1672</v>
      </c>
      <c r="I331" t="s">
        <v>382</v>
      </c>
      <c r="J331" t="s">
        <v>587</v>
      </c>
      <c r="O331" s="70">
        <v>2</v>
      </c>
      <c r="P331" t="s">
        <v>113</v>
      </c>
      <c r="Q331" s="150">
        <v>1.5355324074074075E-4</v>
      </c>
      <c r="R331" s="150">
        <v>2.4378472222222219E-4</v>
      </c>
      <c r="S331" s="150">
        <v>3.2711805555555554E-4</v>
      </c>
      <c r="T331" s="150">
        <v>4.0869212962962967E-4</v>
      </c>
      <c r="U331" s="150">
        <v>4.8825231481481484E-4</v>
      </c>
      <c r="V331" s="150">
        <v>5.6862268518518514E-4</v>
      </c>
      <c r="W331" s="150">
        <v>6.4940972222222223E-4</v>
      </c>
      <c r="X331" s="150">
        <v>7.3217592592592594E-4</v>
      </c>
      <c r="Y331" s="150">
        <v>8.1423611111111106E-4</v>
      </c>
      <c r="Z331" s="150">
        <v>8.9700231481481478E-4</v>
      </c>
      <c r="AA331" s="150">
        <v>9.7910879629629628E-4</v>
      </c>
      <c r="AB331" s="150">
        <v>1.0622337962962961E-3</v>
      </c>
      <c r="AC331" s="150">
        <v>1.1441203703703702E-3</v>
      </c>
      <c r="AD331" s="150">
        <v>1.2260532407407407E-3</v>
      </c>
      <c r="AE331" s="150">
        <v>1.3074074074074073E-3</v>
      </c>
      <c r="AF331" s="150">
        <v>1.3895949074074073E-3</v>
      </c>
      <c r="AG331" s="150">
        <v>1.4708564814814816E-3</v>
      </c>
      <c r="AH331" s="150">
        <v>1.5525347222222223E-3</v>
      </c>
      <c r="AI331" s="150">
        <v>1.6338541666666665E-3</v>
      </c>
      <c r="AJ331" s="150">
        <v>1.7165277777777778E-3</v>
      </c>
      <c r="AK331" s="150">
        <v>1.7983449074074074E-3</v>
      </c>
      <c r="AL331" s="150">
        <v>1.8805092592592591E-3</v>
      </c>
      <c r="AM331" s="150">
        <v>1.9629513888888886E-3</v>
      </c>
      <c r="AN331" s="150">
        <v>2.0473263888888889E-3</v>
      </c>
      <c r="AO331" s="150">
        <v>2.1296643518518518E-3</v>
      </c>
      <c r="AP331" s="150">
        <v>2.2125925925925928E-3</v>
      </c>
      <c r="AQ331" s="150">
        <v>2.2976041666666665E-3</v>
      </c>
      <c r="AR331" s="150">
        <v>2.3815509259259258E-3</v>
      </c>
      <c r="AS331" s="150">
        <v>2.4640393518518518E-3</v>
      </c>
      <c r="AT331" s="150">
        <v>2.544861111111111E-3</v>
      </c>
      <c r="AU331" s="150">
        <v>2.6255671296296292E-3</v>
      </c>
      <c r="AV331" s="150">
        <v>2.7069328703703704E-3</v>
      </c>
      <c r="AW331" s="153">
        <f t="shared" si="156"/>
        <v>61.570299171793963</v>
      </c>
      <c r="AX331" s="150">
        <f t="shared" si="157"/>
        <v>9.0231481481481445E-5</v>
      </c>
      <c r="AY331" s="150">
        <f t="shared" si="157"/>
        <v>8.3333333333333344E-5</v>
      </c>
      <c r="AZ331" s="150">
        <f t="shared" si="158"/>
        <v>8.1574074074074133E-5</v>
      </c>
      <c r="BA331" s="150">
        <f t="shared" si="159"/>
        <v>7.956018518518517E-5</v>
      </c>
      <c r="BB331" s="150">
        <f t="shared" si="160"/>
        <v>8.0370370370370296E-5</v>
      </c>
      <c r="BC331" s="150">
        <f t="shared" si="161"/>
        <v>8.078703703703709E-5</v>
      </c>
      <c r="BD331" s="150">
        <f t="shared" si="162"/>
        <v>8.2766203703703712E-5</v>
      </c>
      <c r="BE331" s="150">
        <f t="shared" si="163"/>
        <v>8.2060185185185122E-5</v>
      </c>
      <c r="BF331" s="150">
        <f t="shared" si="164"/>
        <v>8.2766203703703712E-5</v>
      </c>
      <c r="BG331" s="150">
        <f t="shared" si="165"/>
        <v>8.2106481481481505E-5</v>
      </c>
      <c r="BH331" s="150">
        <f t="shared" si="166"/>
        <v>8.3124999999999866E-5</v>
      </c>
      <c r="BI331" s="150">
        <f t="shared" si="167"/>
        <v>8.1886574074074066E-5</v>
      </c>
      <c r="BJ331" s="150">
        <f t="shared" si="168"/>
        <v>8.1932870370370449E-5</v>
      </c>
      <c r="BK331" s="150">
        <f t="shared" si="169"/>
        <v>8.1354166666666641E-5</v>
      </c>
      <c r="BL331" s="150">
        <f t="shared" si="170"/>
        <v>8.2187500000000012E-5</v>
      </c>
      <c r="BM331" s="150">
        <f t="shared" si="171"/>
        <v>8.1261574074074309E-5</v>
      </c>
      <c r="BN331" s="150">
        <f t="shared" si="172"/>
        <v>8.1678240740740669E-5</v>
      </c>
      <c r="BO331" s="150">
        <f t="shared" si="173"/>
        <v>8.1319444444444191E-5</v>
      </c>
      <c r="BP331" s="150">
        <f t="shared" si="174"/>
        <v>8.2673611111111272E-5</v>
      </c>
      <c r="BQ331" s="150">
        <f t="shared" si="175"/>
        <v>8.1817129629629601E-5</v>
      </c>
      <c r="BR331" s="150">
        <f t="shared" si="176"/>
        <v>8.2164351851851712E-5</v>
      </c>
      <c r="BS331" s="150">
        <f t="shared" si="177"/>
        <v>8.2442129629629575E-5</v>
      </c>
      <c r="BT331" s="150">
        <f t="shared" si="178"/>
        <v>8.4375000000000248E-5</v>
      </c>
      <c r="BU331" s="150">
        <f t="shared" si="179"/>
        <v>8.2337962962962877E-5</v>
      </c>
      <c r="BV331" s="150">
        <f t="shared" si="180"/>
        <v>8.2928240740741052E-5</v>
      </c>
      <c r="BW331" s="150">
        <f t="shared" si="181"/>
        <v>8.5011574074073722E-5</v>
      </c>
      <c r="BX331" s="150">
        <f t="shared" si="182"/>
        <v>8.3946759259259304E-5</v>
      </c>
      <c r="BY331" s="150">
        <f t="shared" si="183"/>
        <v>8.2488425925925958E-5</v>
      </c>
      <c r="BZ331" s="150">
        <f t="shared" si="184"/>
        <v>8.0821759259259215E-5</v>
      </c>
      <c r="CA331" s="150">
        <f t="shared" si="185"/>
        <v>8.0706018518518149E-5</v>
      </c>
      <c r="CB331" s="150">
        <f t="shared" si="186"/>
        <v>8.1365740740741224E-5</v>
      </c>
    </row>
    <row r="332" spans="1:80">
      <c r="A332" s="4" t="s">
        <v>281</v>
      </c>
      <c r="B332" s="4">
        <v>2019</v>
      </c>
      <c r="C332" s="5">
        <v>43523</v>
      </c>
      <c r="D332" s="4" t="s">
        <v>20</v>
      </c>
      <c r="E332" s="70" t="s">
        <v>21</v>
      </c>
      <c r="F332" s="70" t="s">
        <v>21</v>
      </c>
      <c r="G332" t="s">
        <v>656</v>
      </c>
      <c r="H332" t="s">
        <v>1667</v>
      </c>
      <c r="I332" t="s">
        <v>645</v>
      </c>
      <c r="J332" t="s">
        <v>3018</v>
      </c>
      <c r="O332" s="70">
        <v>3</v>
      </c>
      <c r="P332" t="s">
        <v>484</v>
      </c>
      <c r="Q332" s="150">
        <v>1.5523148148148148E-4</v>
      </c>
      <c r="R332" s="150">
        <v>2.4349537037037037E-4</v>
      </c>
      <c r="S332" s="150">
        <v>3.2761574074074073E-4</v>
      </c>
      <c r="T332" s="150">
        <v>4.0703703703703697E-4</v>
      </c>
      <c r="U332" s="150">
        <v>4.8686342592592591E-4</v>
      </c>
      <c r="V332" s="150">
        <v>5.6591435185185184E-4</v>
      </c>
      <c r="W332" s="150">
        <v>6.4623842592592586E-4</v>
      </c>
      <c r="X332" s="150">
        <v>7.2525462962962962E-4</v>
      </c>
      <c r="Y332" s="150">
        <v>8.0585648148148129E-4</v>
      </c>
      <c r="Z332" s="150">
        <v>8.8545138888888885E-4</v>
      </c>
      <c r="AA332" s="150">
        <v>9.6644675925925934E-4</v>
      </c>
      <c r="AB332" s="150">
        <v>1.0470138888888888E-3</v>
      </c>
      <c r="AC332" s="150">
        <v>1.129201388888889E-3</v>
      </c>
      <c r="AD332" s="150">
        <v>1.210613425925926E-3</v>
      </c>
      <c r="AE332" s="150">
        <v>1.2935532407407407E-3</v>
      </c>
      <c r="AF332" s="150">
        <v>1.3753356481481481E-3</v>
      </c>
      <c r="AG332" s="150">
        <v>1.4583217592592592E-3</v>
      </c>
      <c r="AH332" s="150">
        <v>1.5400810185185185E-3</v>
      </c>
      <c r="AI332" s="150">
        <v>1.6212615740740742E-3</v>
      </c>
      <c r="AJ332" s="150">
        <v>1.7052083333333331E-3</v>
      </c>
      <c r="AK332" s="150">
        <v>1.7879166666666668E-3</v>
      </c>
      <c r="AL332" s="150">
        <v>1.8716666666666664E-3</v>
      </c>
      <c r="AM332" s="150">
        <v>1.9542939814814813E-3</v>
      </c>
      <c r="AN332" s="150">
        <v>2.0392824074074076E-3</v>
      </c>
      <c r="AO332" s="150">
        <v>2.1224999999999998E-3</v>
      </c>
      <c r="AP332" s="150">
        <v>2.2079398148148149E-3</v>
      </c>
      <c r="AQ332" s="150">
        <v>2.2909143518518517E-3</v>
      </c>
      <c r="AR332" s="150">
        <v>2.3742939814814816E-3</v>
      </c>
      <c r="AS332" s="150">
        <v>2.4576504629629631E-3</v>
      </c>
      <c r="AT332" s="150">
        <v>2.542928240740741E-3</v>
      </c>
      <c r="AU332" s="150">
        <v>2.6255902777777775E-3</v>
      </c>
      <c r="AV332" s="150">
        <v>2.7099652777777782E-3</v>
      </c>
      <c r="AW332" s="153">
        <f t="shared" si="156"/>
        <v>61.50140300075595</v>
      </c>
      <c r="AX332" s="150">
        <f t="shared" si="157"/>
        <v>8.8263888888888892E-5</v>
      </c>
      <c r="AY332" s="150">
        <f t="shared" si="157"/>
        <v>8.412037037037036E-5</v>
      </c>
      <c r="AZ332" s="150">
        <f t="shared" si="158"/>
        <v>7.9421296296296239E-5</v>
      </c>
      <c r="BA332" s="150">
        <f t="shared" si="159"/>
        <v>7.9826388888888937E-5</v>
      </c>
      <c r="BB332" s="150">
        <f t="shared" si="160"/>
        <v>7.9050925925925936E-5</v>
      </c>
      <c r="BC332" s="150">
        <f t="shared" si="161"/>
        <v>8.0324074074074022E-5</v>
      </c>
      <c r="BD332" s="150">
        <f t="shared" si="162"/>
        <v>7.9016203703703757E-5</v>
      </c>
      <c r="BE332" s="150">
        <f t="shared" si="163"/>
        <v>8.0601851851851668E-5</v>
      </c>
      <c r="BF332" s="150">
        <f t="shared" si="164"/>
        <v>7.9594907407407565E-5</v>
      </c>
      <c r="BG332" s="150">
        <f t="shared" si="165"/>
        <v>8.0995370370370487E-5</v>
      </c>
      <c r="BH332" s="150">
        <f t="shared" si="166"/>
        <v>8.0567129629629435E-5</v>
      </c>
      <c r="BI332" s="150">
        <f t="shared" si="167"/>
        <v>8.2187500000000229E-5</v>
      </c>
      <c r="BJ332" s="150">
        <f t="shared" si="168"/>
        <v>8.1412037037036956E-5</v>
      </c>
      <c r="BK332" s="150">
        <f t="shared" si="169"/>
        <v>8.2939814814814768E-5</v>
      </c>
      <c r="BL332" s="150">
        <f t="shared" si="170"/>
        <v>8.1782407407407368E-5</v>
      </c>
      <c r="BM332" s="150">
        <f t="shared" si="171"/>
        <v>8.2986111111111151E-5</v>
      </c>
      <c r="BN332" s="150">
        <f t="shared" si="172"/>
        <v>8.1759259259259285E-5</v>
      </c>
      <c r="BO332" s="150">
        <f t="shared" si="173"/>
        <v>8.1180555555555693E-5</v>
      </c>
      <c r="BP332" s="150">
        <f t="shared" si="174"/>
        <v>8.3946759259258871E-5</v>
      </c>
      <c r="BQ332" s="150">
        <f t="shared" si="175"/>
        <v>8.2708333333333722E-5</v>
      </c>
      <c r="BR332" s="150">
        <f t="shared" si="176"/>
        <v>8.3749999999999623E-5</v>
      </c>
      <c r="BS332" s="150">
        <f t="shared" si="177"/>
        <v>8.2627314814814889E-5</v>
      </c>
      <c r="BT332" s="150">
        <f t="shared" si="178"/>
        <v>8.498842592592629E-5</v>
      </c>
      <c r="BU332" s="150">
        <f t="shared" si="179"/>
        <v>8.3217592592592197E-5</v>
      </c>
      <c r="BV332" s="150">
        <f t="shared" si="180"/>
        <v>8.54398148148151E-5</v>
      </c>
      <c r="BW332" s="150">
        <f t="shared" si="181"/>
        <v>8.2974537037036784E-5</v>
      </c>
      <c r="BX332" s="150">
        <f t="shared" si="182"/>
        <v>8.3379629629629862E-5</v>
      </c>
      <c r="BY332" s="150">
        <f t="shared" si="183"/>
        <v>8.3356481481481563E-5</v>
      </c>
      <c r="BZ332" s="150">
        <f t="shared" si="184"/>
        <v>8.5277777777777869E-5</v>
      </c>
      <c r="CA332" s="150">
        <f t="shared" si="185"/>
        <v>8.2662037037036472E-5</v>
      </c>
      <c r="CB332" s="150">
        <f t="shared" si="186"/>
        <v>8.4375000000000682E-5</v>
      </c>
    </row>
    <row r="333" spans="1:80">
      <c r="A333" s="4" t="s">
        <v>281</v>
      </c>
      <c r="B333" s="4">
        <v>2019</v>
      </c>
      <c r="C333" s="5">
        <v>43523</v>
      </c>
      <c r="D333" s="4" t="s">
        <v>20</v>
      </c>
      <c r="E333" s="70" t="s">
        <v>21</v>
      </c>
      <c r="F333" s="70" t="s">
        <v>21</v>
      </c>
      <c r="G333" t="s">
        <v>599</v>
      </c>
      <c r="H333" t="s">
        <v>505</v>
      </c>
      <c r="I333" t="s">
        <v>600</v>
      </c>
      <c r="J333" t="s">
        <v>1628</v>
      </c>
      <c r="O333" s="70">
        <v>4</v>
      </c>
      <c r="P333" t="s">
        <v>35</v>
      </c>
      <c r="Q333" s="150">
        <v>1.5240740740740739E-4</v>
      </c>
      <c r="R333" s="150">
        <v>2.4162037037037042E-4</v>
      </c>
      <c r="S333" s="150">
        <v>3.2521990740740737E-4</v>
      </c>
      <c r="T333" s="150">
        <v>4.0751157407407419E-4</v>
      </c>
      <c r="U333" s="150">
        <v>4.9056712962962953E-4</v>
      </c>
      <c r="V333" s="150">
        <v>5.7199074074074075E-4</v>
      </c>
      <c r="W333" s="150">
        <v>6.5267361111111114E-4</v>
      </c>
      <c r="X333" s="150">
        <v>7.3510416666666678E-4</v>
      </c>
      <c r="Y333" s="150">
        <v>8.1584490740740738E-4</v>
      </c>
      <c r="Z333" s="150">
        <v>8.9831018518518526E-4</v>
      </c>
      <c r="AA333" s="150">
        <v>9.8016203703703698E-4</v>
      </c>
      <c r="AB333" s="150">
        <v>1.0644328703703703E-3</v>
      </c>
      <c r="AC333" s="150">
        <v>1.1456597222222222E-3</v>
      </c>
      <c r="AD333" s="150">
        <v>1.2270949074074074E-3</v>
      </c>
      <c r="AE333" s="150">
        <v>1.3081018518518517E-3</v>
      </c>
      <c r="AF333" s="150">
        <v>1.3913773148148149E-3</v>
      </c>
      <c r="AG333" s="150">
        <v>1.4738194444444445E-3</v>
      </c>
      <c r="AH333" s="150">
        <v>1.557175925925926E-3</v>
      </c>
      <c r="AI333" s="150">
        <v>1.6411226851851853E-3</v>
      </c>
      <c r="AJ333" s="150">
        <v>1.7264583333333333E-3</v>
      </c>
      <c r="AK333" s="150">
        <v>1.8127662037037036E-3</v>
      </c>
      <c r="AL333" s="150">
        <v>1.8970486111111109E-3</v>
      </c>
      <c r="AM333" s="150">
        <v>1.980648148148148E-3</v>
      </c>
      <c r="AN333" s="150">
        <v>2.0661458333333335E-3</v>
      </c>
      <c r="AO333" s="150">
        <v>2.149386574074074E-3</v>
      </c>
      <c r="AP333" s="150">
        <v>2.2339351851851852E-3</v>
      </c>
      <c r="AQ333" s="150">
        <v>2.3204050925925927E-3</v>
      </c>
      <c r="AR333" s="150">
        <v>2.4036689814814815E-3</v>
      </c>
      <c r="AS333" s="150">
        <v>2.4861574074074074E-3</v>
      </c>
      <c r="AT333" s="150">
        <v>2.5680324074074073E-3</v>
      </c>
      <c r="AU333" s="150">
        <v>2.6524421296296296E-3</v>
      </c>
      <c r="AV333" s="150">
        <v>2.7384606481481479E-3</v>
      </c>
      <c r="AW333" s="153">
        <f t="shared" si="156"/>
        <v>60.861443007907766</v>
      </c>
      <c r="AX333" s="150">
        <f t="shared" si="157"/>
        <v>8.921296296296303E-5</v>
      </c>
      <c r="AY333" s="150">
        <f t="shared" si="157"/>
        <v>8.3599537037036949E-5</v>
      </c>
      <c r="AZ333" s="150">
        <f t="shared" si="158"/>
        <v>8.2291666666666819E-5</v>
      </c>
      <c r="BA333" s="150">
        <f t="shared" si="159"/>
        <v>8.3055555555555346E-5</v>
      </c>
      <c r="BB333" s="150">
        <f t="shared" si="160"/>
        <v>8.1423611111111215E-5</v>
      </c>
      <c r="BC333" s="150">
        <f t="shared" si="161"/>
        <v>8.0682870370370392E-5</v>
      </c>
      <c r="BD333" s="150">
        <f t="shared" si="162"/>
        <v>8.2430555555555642E-5</v>
      </c>
      <c r="BE333" s="150">
        <f t="shared" si="163"/>
        <v>8.0740740740740599E-5</v>
      </c>
      <c r="BF333" s="150">
        <f t="shared" si="164"/>
        <v>8.2465277777777875E-5</v>
      </c>
      <c r="BG333" s="150">
        <f t="shared" si="165"/>
        <v>8.1851851851851725E-5</v>
      </c>
      <c r="BH333" s="150">
        <f t="shared" si="166"/>
        <v>8.4270833333333333E-5</v>
      </c>
      <c r="BI333" s="150">
        <f t="shared" si="167"/>
        <v>8.1226851851851859E-5</v>
      </c>
      <c r="BJ333" s="150">
        <f t="shared" si="168"/>
        <v>8.1435185185185256E-5</v>
      </c>
      <c r="BK333" s="150">
        <f t="shared" si="169"/>
        <v>8.1006944444444312E-5</v>
      </c>
      <c r="BL333" s="150">
        <f t="shared" si="170"/>
        <v>8.3275462962963164E-5</v>
      </c>
      <c r="BM333" s="150">
        <f t="shared" si="171"/>
        <v>8.2442129629629575E-5</v>
      </c>
      <c r="BN333" s="150">
        <f t="shared" si="172"/>
        <v>8.3356481481481563E-5</v>
      </c>
      <c r="BO333" s="150">
        <f t="shared" si="173"/>
        <v>8.3946759259259304E-5</v>
      </c>
      <c r="BP333" s="150">
        <f t="shared" si="174"/>
        <v>8.5335648148147968E-5</v>
      </c>
      <c r="BQ333" s="150">
        <f t="shared" si="175"/>
        <v>8.6307870370370271E-5</v>
      </c>
      <c r="BR333" s="150">
        <f t="shared" si="176"/>
        <v>8.4282407407407266E-5</v>
      </c>
      <c r="BS333" s="150">
        <f t="shared" si="177"/>
        <v>8.3599537037037193E-5</v>
      </c>
      <c r="BT333" s="150">
        <f t="shared" si="178"/>
        <v>8.5497685185185416E-5</v>
      </c>
      <c r="BU333" s="150">
        <f t="shared" si="179"/>
        <v>8.3240740740740497E-5</v>
      </c>
      <c r="BV333" s="150">
        <f t="shared" si="180"/>
        <v>8.4548611111111196E-5</v>
      </c>
      <c r="BW333" s="150">
        <f t="shared" si="181"/>
        <v>8.6469907407407502E-5</v>
      </c>
      <c r="BX333" s="150">
        <f t="shared" si="182"/>
        <v>8.3263888888888797E-5</v>
      </c>
      <c r="BY333" s="150">
        <f t="shared" si="183"/>
        <v>8.2488425925925958E-5</v>
      </c>
      <c r="BZ333" s="150">
        <f t="shared" si="184"/>
        <v>8.1874999999999917E-5</v>
      </c>
      <c r="CA333" s="150">
        <f t="shared" si="185"/>
        <v>8.4409722222222264E-5</v>
      </c>
      <c r="CB333" s="150">
        <f t="shared" si="186"/>
        <v>8.6018518518518258E-5</v>
      </c>
    </row>
    <row r="334" spans="1:80">
      <c r="A334" s="55" t="s">
        <v>281</v>
      </c>
      <c r="B334" s="55">
        <v>2019</v>
      </c>
      <c r="C334" s="62">
        <v>43523</v>
      </c>
      <c r="D334" s="55" t="s">
        <v>20</v>
      </c>
      <c r="E334" s="70" t="s">
        <v>21</v>
      </c>
      <c r="F334" s="48" t="s">
        <v>21</v>
      </c>
      <c r="G334" t="s">
        <v>814</v>
      </c>
      <c r="H334" t="s">
        <v>696</v>
      </c>
      <c r="I334" t="s">
        <v>1676</v>
      </c>
      <c r="J334" t="s">
        <v>1638</v>
      </c>
      <c r="O334" s="70">
        <v>5</v>
      </c>
      <c r="P334" t="s">
        <v>33</v>
      </c>
      <c r="Q334" s="150">
        <v>1.5511574074074074E-4</v>
      </c>
      <c r="R334" s="150">
        <v>2.4565972222222225E-4</v>
      </c>
      <c r="S334" s="150">
        <v>3.2938657407407412E-4</v>
      </c>
      <c r="T334" s="150">
        <v>4.1246527777777771E-4</v>
      </c>
      <c r="U334" s="150">
        <v>4.9333333333333336E-4</v>
      </c>
      <c r="V334" s="150">
        <v>5.7596064814814804E-4</v>
      </c>
      <c r="W334" s="150">
        <v>6.572916666666667E-4</v>
      </c>
      <c r="X334" s="150">
        <v>7.453935185185185E-4</v>
      </c>
      <c r="Y334" s="150">
        <v>8.239236111111111E-4</v>
      </c>
      <c r="Z334" s="150">
        <v>9.0737268518518521E-4</v>
      </c>
      <c r="AA334" s="150">
        <v>9.9061342592592582E-4</v>
      </c>
      <c r="AB334" s="150">
        <v>1.0734375E-3</v>
      </c>
      <c r="AC334" s="150">
        <v>1.1578819444444442E-3</v>
      </c>
      <c r="AD334" s="150">
        <v>1.2422453703703703E-3</v>
      </c>
      <c r="AE334" s="150">
        <v>1.3281481481481484E-3</v>
      </c>
      <c r="AF334" s="150">
        <v>1.4128356481481481E-3</v>
      </c>
      <c r="AG334" s="150">
        <v>1.4966087962962964E-3</v>
      </c>
      <c r="AH334" s="150">
        <v>1.5797916666666668E-3</v>
      </c>
      <c r="AI334" s="150">
        <v>1.6636458333333332E-3</v>
      </c>
      <c r="AJ334" s="150">
        <v>1.7467013888888888E-3</v>
      </c>
      <c r="AK334" s="150">
        <v>1.8295717592592593E-3</v>
      </c>
      <c r="AL334" s="150">
        <v>1.9146064814814815E-3</v>
      </c>
      <c r="AM334" s="150">
        <v>1.9974884259259256E-3</v>
      </c>
      <c r="AN334" s="150">
        <v>2.0798148148148152E-3</v>
      </c>
      <c r="AO334" s="150">
        <v>2.1614699074074075E-3</v>
      </c>
      <c r="AP334" s="150">
        <v>2.2432870370370371E-3</v>
      </c>
      <c r="AQ334" s="150">
        <v>2.3266666666666666E-3</v>
      </c>
      <c r="AR334" s="150">
        <v>2.409050925925926E-3</v>
      </c>
      <c r="AS334" s="150">
        <v>2.4935995370370372E-3</v>
      </c>
      <c r="AT334" s="150">
        <v>2.5764814814814812E-3</v>
      </c>
      <c r="AU334" s="150">
        <v>2.6587847222222221E-3</v>
      </c>
      <c r="AV334" s="150">
        <v>2.7420601851851855E-3</v>
      </c>
      <c r="AW334" s="153">
        <f t="shared" si="156"/>
        <v>60.781549422997372</v>
      </c>
      <c r="AX334" s="150">
        <f t="shared" si="157"/>
        <v>9.0543981481481514E-5</v>
      </c>
      <c r="AY334" s="150">
        <f t="shared" si="157"/>
        <v>8.3726851851851866E-5</v>
      </c>
      <c r="AZ334" s="150">
        <f t="shared" si="158"/>
        <v>8.3078703703703591E-5</v>
      </c>
      <c r="BA334" s="150">
        <f t="shared" si="159"/>
        <v>8.0868055555555652E-5</v>
      </c>
      <c r="BB334" s="150">
        <f t="shared" si="160"/>
        <v>8.2627314814814673E-5</v>
      </c>
      <c r="BC334" s="150">
        <f t="shared" si="161"/>
        <v>8.1331018518518666E-5</v>
      </c>
      <c r="BD334" s="150">
        <f t="shared" si="162"/>
        <v>8.8101851851851796E-5</v>
      </c>
      <c r="BE334" s="150">
        <f t="shared" si="163"/>
        <v>7.8530092592592605E-5</v>
      </c>
      <c r="BF334" s="150">
        <f t="shared" si="164"/>
        <v>8.3449074074074111E-5</v>
      </c>
      <c r="BG334" s="150">
        <f t="shared" si="165"/>
        <v>8.3240740740740606E-5</v>
      </c>
      <c r="BH334" s="150">
        <f t="shared" si="166"/>
        <v>8.2824074074074137E-5</v>
      </c>
      <c r="BI334" s="150">
        <f t="shared" si="167"/>
        <v>8.444444444444428E-5</v>
      </c>
      <c r="BJ334" s="150">
        <f t="shared" si="168"/>
        <v>8.4363425925926099E-5</v>
      </c>
      <c r="BK334" s="150">
        <f t="shared" si="169"/>
        <v>8.590277777777806E-5</v>
      </c>
      <c r="BL334" s="150">
        <f t="shared" si="170"/>
        <v>8.4687499999999694E-5</v>
      </c>
      <c r="BM334" s="150">
        <f t="shared" si="171"/>
        <v>8.3773148148148357E-5</v>
      </c>
      <c r="BN334" s="150">
        <f t="shared" si="172"/>
        <v>8.3182870370370398E-5</v>
      </c>
      <c r="BO334" s="150">
        <f t="shared" si="173"/>
        <v>8.3854166666666322E-5</v>
      </c>
      <c r="BP334" s="150">
        <f t="shared" si="174"/>
        <v>8.3055555555555617E-5</v>
      </c>
      <c r="BQ334" s="150">
        <f t="shared" si="175"/>
        <v>8.2870370370370519E-5</v>
      </c>
      <c r="BR334" s="150">
        <f t="shared" si="176"/>
        <v>8.5034722222222239E-5</v>
      </c>
      <c r="BS334" s="150">
        <f t="shared" si="177"/>
        <v>8.2881944444444019E-5</v>
      </c>
      <c r="BT334" s="150">
        <f t="shared" si="178"/>
        <v>8.2326388888889594E-5</v>
      </c>
      <c r="BU334" s="150">
        <f t="shared" si="179"/>
        <v>8.165509259259237E-5</v>
      </c>
      <c r="BV334" s="150">
        <f t="shared" si="180"/>
        <v>8.1817129629629601E-5</v>
      </c>
      <c r="BW334" s="150">
        <f t="shared" si="181"/>
        <v>8.3379629629629429E-5</v>
      </c>
      <c r="BX334" s="150">
        <f t="shared" si="182"/>
        <v>8.2384259259259476E-5</v>
      </c>
      <c r="BY334" s="150">
        <f t="shared" si="183"/>
        <v>8.4548611111111196E-5</v>
      </c>
      <c r="BZ334" s="150">
        <f t="shared" si="184"/>
        <v>8.2881944444444019E-5</v>
      </c>
      <c r="CA334" s="150">
        <f t="shared" si="185"/>
        <v>8.2303240740740861E-5</v>
      </c>
      <c r="CB334" s="150">
        <f t="shared" si="186"/>
        <v>8.3275462962963381E-5</v>
      </c>
    </row>
    <row r="335" spans="1:80">
      <c r="A335" s="4" t="s">
        <v>281</v>
      </c>
      <c r="B335" s="4">
        <v>2019</v>
      </c>
      <c r="C335" s="62">
        <v>43523</v>
      </c>
      <c r="D335" s="4" t="s">
        <v>20</v>
      </c>
      <c r="E335" s="70" t="s">
        <v>21</v>
      </c>
      <c r="F335" s="48" t="s">
        <v>21</v>
      </c>
      <c r="G335" t="s">
        <v>1311</v>
      </c>
      <c r="H335" t="s">
        <v>598</v>
      </c>
      <c r="I335" t="s">
        <v>513</v>
      </c>
      <c r="J335" t="s">
        <v>732</v>
      </c>
      <c r="O335" s="70">
        <v>6</v>
      </c>
      <c r="P335" t="s">
        <v>29</v>
      </c>
      <c r="Q335" s="150">
        <v>1.5435185185185186E-4</v>
      </c>
      <c r="R335" s="150">
        <v>2.446990740740741E-4</v>
      </c>
      <c r="S335" s="150">
        <v>3.2879629629629627E-4</v>
      </c>
      <c r="T335" s="150">
        <v>4.1212962962962953E-4</v>
      </c>
      <c r="U335" s="150">
        <v>4.9412037037037035E-4</v>
      </c>
      <c r="V335" s="150">
        <v>5.768171296296296E-4</v>
      </c>
      <c r="W335" s="150">
        <v>6.5980324074074075E-4</v>
      </c>
      <c r="X335" s="150">
        <v>7.4416666666666674E-4</v>
      </c>
      <c r="Y335" s="150">
        <v>8.2651620370370377E-4</v>
      </c>
      <c r="Z335" s="150">
        <v>9.0848379629629623E-4</v>
      </c>
      <c r="AA335" s="150">
        <v>9.9048611111111104E-4</v>
      </c>
      <c r="AB335" s="150">
        <v>1.0747222222222224E-3</v>
      </c>
      <c r="AC335" s="150">
        <v>1.1561226851851852E-3</v>
      </c>
      <c r="AD335" s="150">
        <v>1.2379976851851853E-3</v>
      </c>
      <c r="AE335" s="150">
        <v>1.3207986111111109E-3</v>
      </c>
      <c r="AF335" s="150">
        <v>1.4059953703703706E-3</v>
      </c>
      <c r="AG335" s="150">
        <v>1.4899768518518519E-3</v>
      </c>
      <c r="AH335" s="150">
        <v>1.5745717592592591E-3</v>
      </c>
      <c r="AI335" s="150">
        <v>1.6601736111111112E-3</v>
      </c>
      <c r="AJ335" s="150">
        <v>1.7434143518518519E-3</v>
      </c>
      <c r="AK335" s="150">
        <v>1.8276388888888891E-3</v>
      </c>
      <c r="AL335" s="150">
        <v>1.9126736111111109E-3</v>
      </c>
      <c r="AM335" s="150">
        <v>1.9991087962962961E-3</v>
      </c>
      <c r="AN335" s="150">
        <v>2.0828356481481483E-3</v>
      </c>
      <c r="AO335" s="150">
        <v>2.1662731481481481E-3</v>
      </c>
      <c r="AP335" s="150">
        <v>2.2517824074074076E-3</v>
      </c>
      <c r="AQ335" s="150">
        <v>2.3339814814814816E-3</v>
      </c>
      <c r="AR335" s="150">
        <v>2.4157754629629629E-3</v>
      </c>
      <c r="AS335" s="150">
        <v>2.4970023148148152E-3</v>
      </c>
      <c r="AT335" s="150">
        <v>2.5793055555555556E-3</v>
      </c>
      <c r="AU335" s="150">
        <v>2.6619675925925925E-3</v>
      </c>
      <c r="AV335" s="150">
        <v>2.74625E-3</v>
      </c>
      <c r="AW335" s="153">
        <f t="shared" si="156"/>
        <v>60.688818085267783</v>
      </c>
      <c r="AX335" s="150">
        <f t="shared" si="157"/>
        <v>9.0347222222222239E-5</v>
      </c>
      <c r="AY335" s="150">
        <f t="shared" si="157"/>
        <v>8.4097222222222169E-5</v>
      </c>
      <c r="AZ335" s="150">
        <f t="shared" si="158"/>
        <v>8.3333333333333263E-5</v>
      </c>
      <c r="BA335" s="150">
        <f t="shared" si="159"/>
        <v>8.1990740740740819E-5</v>
      </c>
      <c r="BB335" s="150">
        <f t="shared" si="160"/>
        <v>8.2696759259259247E-5</v>
      </c>
      <c r="BC335" s="150">
        <f t="shared" si="161"/>
        <v>8.2986111111111151E-5</v>
      </c>
      <c r="BD335" s="150">
        <f t="shared" si="162"/>
        <v>8.436342592592599E-5</v>
      </c>
      <c r="BE335" s="150">
        <f t="shared" si="163"/>
        <v>8.2349537037037027E-5</v>
      </c>
      <c r="BF335" s="150">
        <f t="shared" si="164"/>
        <v>8.1967592592592465E-5</v>
      </c>
      <c r="BG335" s="150">
        <f t="shared" si="165"/>
        <v>8.2002314814814807E-5</v>
      </c>
      <c r="BH335" s="150">
        <f t="shared" si="166"/>
        <v>8.4236111111111317E-5</v>
      </c>
      <c r="BI335" s="150">
        <f t="shared" si="167"/>
        <v>8.1400462962962807E-5</v>
      </c>
      <c r="BJ335" s="150">
        <f t="shared" si="168"/>
        <v>8.1875000000000133E-5</v>
      </c>
      <c r="BK335" s="150">
        <f t="shared" si="169"/>
        <v>8.280092592592562E-5</v>
      </c>
      <c r="BL335" s="150">
        <f t="shared" si="170"/>
        <v>8.5196759259259687E-5</v>
      </c>
      <c r="BM335" s="150">
        <f t="shared" si="171"/>
        <v>8.398148148148132E-5</v>
      </c>
      <c r="BN335" s="150">
        <f t="shared" si="172"/>
        <v>8.4594907407407145E-5</v>
      </c>
      <c r="BO335" s="150">
        <f t="shared" si="173"/>
        <v>8.5601851851852115E-5</v>
      </c>
      <c r="BP335" s="150">
        <f t="shared" si="174"/>
        <v>8.3240740740740714E-5</v>
      </c>
      <c r="BQ335" s="150">
        <f t="shared" si="175"/>
        <v>8.4224537037037167E-5</v>
      </c>
      <c r="BR335" s="150">
        <f t="shared" si="176"/>
        <v>8.5034722222221805E-5</v>
      </c>
      <c r="BS335" s="150">
        <f t="shared" si="177"/>
        <v>8.6435185185185269E-5</v>
      </c>
      <c r="BT335" s="150">
        <f t="shared" si="178"/>
        <v>8.3726851851852191E-5</v>
      </c>
      <c r="BU335" s="150">
        <f t="shared" si="179"/>
        <v>8.3437499999999745E-5</v>
      </c>
      <c r="BV335" s="150">
        <f t="shared" si="180"/>
        <v>8.5509259259259566E-5</v>
      </c>
      <c r="BW335" s="150">
        <f t="shared" si="181"/>
        <v>8.2199074074073945E-5</v>
      </c>
      <c r="BX335" s="150">
        <f t="shared" si="182"/>
        <v>8.1793981481481301E-5</v>
      </c>
      <c r="BY335" s="150">
        <f t="shared" si="183"/>
        <v>8.1226851851852293E-5</v>
      </c>
      <c r="BZ335" s="150">
        <f t="shared" si="184"/>
        <v>8.2303240740740427E-5</v>
      </c>
      <c r="CA335" s="150">
        <f t="shared" si="185"/>
        <v>8.2662037037036906E-5</v>
      </c>
      <c r="CB335" s="150">
        <f t="shared" si="186"/>
        <v>8.4282407407407483E-5</v>
      </c>
    </row>
    <row r="336" spans="1:80">
      <c r="A336" s="55" t="s">
        <v>281</v>
      </c>
      <c r="B336" s="55">
        <v>2019</v>
      </c>
      <c r="C336" s="62">
        <v>43523</v>
      </c>
      <c r="D336" s="55" t="s">
        <v>20</v>
      </c>
      <c r="E336" s="70" t="s">
        <v>21</v>
      </c>
      <c r="F336" s="48" t="s">
        <v>21</v>
      </c>
      <c r="G336" t="s">
        <v>508</v>
      </c>
      <c r="H336" t="s">
        <v>1658</v>
      </c>
      <c r="I336" t="s">
        <v>1636</v>
      </c>
      <c r="J336" t="s">
        <v>851</v>
      </c>
      <c r="O336" s="70">
        <v>7</v>
      </c>
      <c r="P336" t="s">
        <v>85</v>
      </c>
      <c r="Q336" s="150">
        <v>1.5486111111111112E-4</v>
      </c>
      <c r="R336" s="150">
        <v>2.4814814814814816E-4</v>
      </c>
      <c r="S336" s="150">
        <v>3.3409722222222217E-4</v>
      </c>
      <c r="T336" s="150">
        <v>4.1856481481481481E-4</v>
      </c>
      <c r="U336" s="150">
        <v>4.9976851851851853E-4</v>
      </c>
      <c r="V336" s="150">
        <v>5.820486111111112E-4</v>
      </c>
      <c r="W336" s="150">
        <v>6.6317129629629636E-4</v>
      </c>
      <c r="X336" s="150">
        <v>7.4497685185185181E-4</v>
      </c>
      <c r="Y336" s="150">
        <v>8.2886574074074069E-4</v>
      </c>
      <c r="Z336" s="150">
        <v>9.1112268518518506E-4</v>
      </c>
      <c r="AA336" s="150">
        <v>9.9343749999999996E-4</v>
      </c>
      <c r="AB336" s="150">
        <v>1.0776273148148149E-3</v>
      </c>
      <c r="AC336" s="150">
        <v>1.160787037037037E-3</v>
      </c>
      <c r="AD336" s="150">
        <v>1.2454282407407407E-3</v>
      </c>
      <c r="AE336" s="150">
        <v>1.327974537037037E-3</v>
      </c>
      <c r="AF336" s="150">
        <v>1.4108449074074075E-3</v>
      </c>
      <c r="AG336" s="150">
        <v>1.4941782407407406E-3</v>
      </c>
      <c r="AH336" s="150">
        <v>1.5767361111111112E-3</v>
      </c>
      <c r="AI336" s="150">
        <v>1.6589351851851854E-3</v>
      </c>
      <c r="AJ336" s="150">
        <v>1.7413310185185186E-3</v>
      </c>
      <c r="AK336" s="150">
        <v>1.8255671296296299E-3</v>
      </c>
      <c r="AL336" s="150">
        <v>1.9088773148148149E-3</v>
      </c>
      <c r="AM336" s="150">
        <v>1.9937152777777778E-3</v>
      </c>
      <c r="AN336" s="150">
        <v>2.0779398148148146E-3</v>
      </c>
      <c r="AO336" s="150">
        <v>2.1640046296296294E-3</v>
      </c>
      <c r="AP336" s="150">
        <v>2.2476620370370372E-3</v>
      </c>
      <c r="AQ336" s="150">
        <v>2.3295949074074074E-3</v>
      </c>
      <c r="AR336" s="150">
        <v>2.4136805555555556E-3</v>
      </c>
      <c r="AS336" s="150">
        <v>2.4960648148148147E-3</v>
      </c>
      <c r="AT336" s="150">
        <v>2.580127314814815E-3</v>
      </c>
      <c r="AU336" s="150">
        <v>2.66662037037037E-3</v>
      </c>
      <c r="AV336" s="150">
        <v>2.7527083333333331E-3</v>
      </c>
      <c r="AW336" s="153">
        <f t="shared" si="156"/>
        <v>60.54643154469084</v>
      </c>
      <c r="AX336" s="150">
        <f t="shared" si="157"/>
        <v>9.3287037037037042E-5</v>
      </c>
      <c r="AY336" s="150">
        <f t="shared" si="157"/>
        <v>8.5949074074074009E-5</v>
      </c>
      <c r="AZ336" s="150">
        <f t="shared" si="158"/>
        <v>8.4467592592592634E-5</v>
      </c>
      <c r="BA336" s="150">
        <f t="shared" si="159"/>
        <v>8.1203703703703722E-5</v>
      </c>
      <c r="BB336" s="150">
        <f t="shared" si="160"/>
        <v>8.2280092592592669E-5</v>
      </c>
      <c r="BC336" s="150">
        <f t="shared" si="161"/>
        <v>8.1122685185185161E-5</v>
      </c>
      <c r="BD336" s="150">
        <f t="shared" si="162"/>
        <v>8.1805555555555451E-5</v>
      </c>
      <c r="BE336" s="150">
        <f t="shared" si="163"/>
        <v>8.388888888888888E-5</v>
      </c>
      <c r="BF336" s="150">
        <f t="shared" si="164"/>
        <v>8.225694444444437E-5</v>
      </c>
      <c r="BG336" s="150">
        <f t="shared" si="165"/>
        <v>8.2314814814814902E-5</v>
      </c>
      <c r="BH336" s="150">
        <f t="shared" si="166"/>
        <v>8.4189814814814934E-5</v>
      </c>
      <c r="BI336" s="150">
        <f t="shared" si="167"/>
        <v>8.3159722222222099E-5</v>
      </c>
      <c r="BJ336" s="150">
        <f t="shared" si="168"/>
        <v>8.4641203703703745E-5</v>
      </c>
      <c r="BK336" s="150">
        <f t="shared" si="169"/>
        <v>8.2546296296296274E-5</v>
      </c>
      <c r="BL336" s="150">
        <f t="shared" si="170"/>
        <v>8.2870370370370519E-5</v>
      </c>
      <c r="BM336" s="150">
        <f t="shared" si="171"/>
        <v>8.3333333333333046E-5</v>
      </c>
      <c r="BN336" s="150">
        <f t="shared" si="172"/>
        <v>8.2557870370370641E-5</v>
      </c>
      <c r="BO336" s="150">
        <f t="shared" si="173"/>
        <v>8.2199074074074162E-5</v>
      </c>
      <c r="BP336" s="150">
        <f t="shared" si="174"/>
        <v>8.2395833333333193E-5</v>
      </c>
      <c r="BQ336" s="150">
        <f t="shared" si="175"/>
        <v>8.4236111111111317E-5</v>
      </c>
      <c r="BR336" s="150">
        <f t="shared" si="176"/>
        <v>8.3310185185184963E-5</v>
      </c>
      <c r="BS336" s="150">
        <f t="shared" si="177"/>
        <v>8.4837962962962992E-5</v>
      </c>
      <c r="BT336" s="150">
        <f t="shared" si="178"/>
        <v>8.4224537037036733E-5</v>
      </c>
      <c r="BU336" s="150">
        <f t="shared" si="179"/>
        <v>8.6064814814814858E-5</v>
      </c>
      <c r="BV336" s="150">
        <f t="shared" si="180"/>
        <v>8.3657407407407725E-5</v>
      </c>
      <c r="BW336" s="150">
        <f t="shared" si="181"/>
        <v>8.1932870370370232E-5</v>
      </c>
      <c r="BX336" s="150">
        <f t="shared" si="182"/>
        <v>8.4085648148148236E-5</v>
      </c>
      <c r="BY336" s="150">
        <f t="shared" si="183"/>
        <v>8.2384259259259043E-5</v>
      </c>
      <c r="BZ336" s="150">
        <f t="shared" si="184"/>
        <v>8.406250000000037E-5</v>
      </c>
      <c r="CA336" s="150">
        <f t="shared" si="185"/>
        <v>8.6493055555554935E-5</v>
      </c>
      <c r="CB336" s="150">
        <f t="shared" si="186"/>
        <v>8.6087962962963158E-5</v>
      </c>
    </row>
    <row r="337" spans="1:80">
      <c r="A337" s="4" t="s">
        <v>281</v>
      </c>
      <c r="B337" s="4">
        <v>2019</v>
      </c>
      <c r="C337" s="62">
        <v>43523</v>
      </c>
      <c r="D337" s="4" t="s">
        <v>20</v>
      </c>
      <c r="E337" s="70" t="s">
        <v>21</v>
      </c>
      <c r="F337" s="48" t="s">
        <v>21</v>
      </c>
      <c r="G337" t="s">
        <v>609</v>
      </c>
      <c r="H337" t="s">
        <v>2331</v>
      </c>
      <c r="I337" t="s">
        <v>775</v>
      </c>
      <c r="J337" t="s">
        <v>607</v>
      </c>
      <c r="O337" s="70">
        <v>8</v>
      </c>
      <c r="P337" t="s">
        <v>46</v>
      </c>
      <c r="Q337" s="150">
        <v>1.5912037037037037E-4</v>
      </c>
      <c r="R337" s="150">
        <v>2.4892361111111117E-4</v>
      </c>
      <c r="S337" s="150">
        <v>3.3253472222222229E-4</v>
      </c>
      <c r="T337" s="150">
        <v>4.1662037037037036E-4</v>
      </c>
      <c r="U337" s="150">
        <v>4.9784722222222233E-4</v>
      </c>
      <c r="V337" s="150">
        <v>5.7968750000000002E-4</v>
      </c>
      <c r="W337" s="150">
        <v>6.6276620370370361E-4</v>
      </c>
      <c r="X337" s="150">
        <v>7.4530092592592584E-4</v>
      </c>
      <c r="Y337" s="150">
        <v>8.2949074074074077E-4</v>
      </c>
      <c r="Z337" s="150">
        <v>9.1251157407407394E-4</v>
      </c>
      <c r="AA337" s="150">
        <v>9.9489583333333331E-4</v>
      </c>
      <c r="AB337" s="150">
        <v>1.0790740740740741E-3</v>
      </c>
      <c r="AC337" s="150">
        <v>1.1631828703703704E-3</v>
      </c>
      <c r="AD337" s="150">
        <v>1.2492939814814817E-3</v>
      </c>
      <c r="AE337" s="150">
        <v>1.3329166666666665E-3</v>
      </c>
      <c r="AF337" s="150">
        <v>1.4162615740740741E-3</v>
      </c>
      <c r="AG337" s="150">
        <v>1.5010069444444444E-3</v>
      </c>
      <c r="AH337" s="150">
        <v>1.5895138888888888E-3</v>
      </c>
      <c r="AI337" s="150">
        <v>1.6675810185185185E-3</v>
      </c>
      <c r="AJ337" s="150">
        <v>1.7524189814814813E-3</v>
      </c>
      <c r="AK337" s="150">
        <v>1.8346643518518521E-3</v>
      </c>
      <c r="AL337" s="150">
        <v>1.9158796296296296E-3</v>
      </c>
      <c r="AM337" s="150">
        <v>1.9974884259259256E-3</v>
      </c>
      <c r="AN337" s="150">
        <v>2.0797569444444444E-3</v>
      </c>
      <c r="AO337" s="150">
        <v>2.1641435185185184E-3</v>
      </c>
      <c r="AP337" s="150">
        <v>2.2488425925925926E-3</v>
      </c>
      <c r="AQ337" s="150">
        <v>2.3360185185185185E-3</v>
      </c>
      <c r="AR337" s="150">
        <v>2.4208912037037037E-3</v>
      </c>
      <c r="AS337" s="150">
        <v>2.5075462962962963E-3</v>
      </c>
      <c r="AT337" s="150">
        <v>2.5917361111111111E-3</v>
      </c>
      <c r="AU337" s="150">
        <v>2.6756134259259255E-3</v>
      </c>
      <c r="AV337" s="150">
        <v>2.7601041666666663E-3</v>
      </c>
      <c r="AW337" s="153">
        <f t="shared" si="156"/>
        <v>60.384194437106089</v>
      </c>
      <c r="AX337" s="150">
        <f t="shared" si="157"/>
        <v>8.9803240740740799E-5</v>
      </c>
      <c r="AY337" s="150">
        <f t="shared" si="157"/>
        <v>8.3611111111111126E-5</v>
      </c>
      <c r="AZ337" s="150">
        <f t="shared" si="158"/>
        <v>8.4085648148148073E-5</v>
      </c>
      <c r="BA337" s="150">
        <f t="shared" si="159"/>
        <v>8.1226851851851968E-5</v>
      </c>
      <c r="BB337" s="150">
        <f t="shared" si="160"/>
        <v>8.1840277777777684E-5</v>
      </c>
      <c r="BC337" s="150">
        <f t="shared" si="161"/>
        <v>8.3078703703703591E-5</v>
      </c>
      <c r="BD337" s="150">
        <f t="shared" si="162"/>
        <v>8.2534722222222232E-5</v>
      </c>
      <c r="BE337" s="150">
        <f t="shared" si="163"/>
        <v>8.4189814814814934E-5</v>
      </c>
      <c r="BF337" s="150">
        <f t="shared" si="164"/>
        <v>8.3020833333333167E-5</v>
      </c>
      <c r="BG337" s="150">
        <f t="shared" si="165"/>
        <v>8.2384259259259368E-5</v>
      </c>
      <c r="BH337" s="150">
        <f t="shared" si="166"/>
        <v>8.4178240740740784E-5</v>
      </c>
      <c r="BI337" s="150">
        <f t="shared" si="167"/>
        <v>8.4108796296296319E-5</v>
      </c>
      <c r="BJ337" s="150">
        <f t="shared" si="168"/>
        <v>8.6111111111111241E-5</v>
      </c>
      <c r="BK337" s="150">
        <f t="shared" si="169"/>
        <v>8.3622685185184842E-5</v>
      </c>
      <c r="BL337" s="150">
        <f t="shared" si="170"/>
        <v>8.334490740740763E-5</v>
      </c>
      <c r="BM337" s="150">
        <f t="shared" si="171"/>
        <v>8.4745370370370226E-5</v>
      </c>
      <c r="BN337" s="150">
        <f t="shared" si="172"/>
        <v>8.850694444444444E-5</v>
      </c>
      <c r="BO337" s="150">
        <f t="shared" si="173"/>
        <v>7.8067129629629754E-5</v>
      </c>
      <c r="BP337" s="150">
        <f t="shared" si="174"/>
        <v>8.4837962962962775E-5</v>
      </c>
      <c r="BQ337" s="150">
        <f t="shared" si="175"/>
        <v>8.2245370370370762E-5</v>
      </c>
      <c r="BR337" s="150">
        <f t="shared" si="176"/>
        <v>8.1215277777777492E-5</v>
      </c>
      <c r="BS337" s="150">
        <f t="shared" si="177"/>
        <v>8.1608796296295987E-5</v>
      </c>
      <c r="BT337" s="150">
        <f t="shared" si="178"/>
        <v>8.2268518518518845E-5</v>
      </c>
      <c r="BU337" s="150">
        <f t="shared" si="179"/>
        <v>8.4386574074073965E-5</v>
      </c>
      <c r="BV337" s="150">
        <f t="shared" si="180"/>
        <v>8.4699074074074277E-5</v>
      </c>
      <c r="BW337" s="150">
        <f t="shared" si="181"/>
        <v>8.7175925925925875E-5</v>
      </c>
      <c r="BX337" s="150">
        <f t="shared" si="182"/>
        <v>8.4872685185185225E-5</v>
      </c>
      <c r="BY337" s="150">
        <f t="shared" si="183"/>
        <v>8.66550925925926E-5</v>
      </c>
      <c r="BZ337" s="150">
        <f t="shared" si="184"/>
        <v>8.4189814814814717E-5</v>
      </c>
      <c r="CA337" s="150">
        <f t="shared" si="185"/>
        <v>8.3877314814814405E-5</v>
      </c>
      <c r="CB337" s="150">
        <f t="shared" si="186"/>
        <v>8.449074074074088E-5</v>
      </c>
    </row>
    <row r="338" spans="1:80">
      <c r="A338" s="55" t="s">
        <v>281</v>
      </c>
      <c r="B338" s="55">
        <v>2019</v>
      </c>
      <c r="C338" s="62">
        <v>43523</v>
      </c>
      <c r="D338" s="55" t="s">
        <v>20</v>
      </c>
      <c r="E338" s="70" t="s">
        <v>21</v>
      </c>
      <c r="F338" s="48" t="s">
        <v>21</v>
      </c>
      <c r="G338" t="s">
        <v>1724</v>
      </c>
      <c r="H338" t="s">
        <v>890</v>
      </c>
      <c r="I338" t="s">
        <v>785</v>
      </c>
      <c r="J338" t="s">
        <v>790</v>
      </c>
      <c r="O338" s="70">
        <v>9</v>
      </c>
      <c r="P338" t="s">
        <v>78</v>
      </c>
      <c r="Q338" s="150">
        <v>1.5670138888888887E-4</v>
      </c>
      <c r="R338" s="150">
        <v>2.4346064814814817E-4</v>
      </c>
      <c r="S338" s="150">
        <v>3.2605324074074069E-4</v>
      </c>
      <c r="T338" s="150">
        <v>4.0918981481481476E-4</v>
      </c>
      <c r="U338" s="150">
        <v>4.9115740740740749E-4</v>
      </c>
      <c r="V338" s="150">
        <v>5.757407407407407E-4</v>
      </c>
      <c r="W338" s="150">
        <v>6.583449074074074E-4</v>
      </c>
      <c r="X338" s="150">
        <v>7.410532407407408E-4</v>
      </c>
      <c r="Y338" s="150">
        <v>8.2486111111111117E-4</v>
      </c>
      <c r="Z338" s="150">
        <v>9.0819444444444454E-4</v>
      </c>
      <c r="AA338" s="150">
        <v>9.9127314814814803E-4</v>
      </c>
      <c r="AB338" s="150">
        <v>1.0764814814814814E-3</v>
      </c>
      <c r="AC338" s="150">
        <v>1.1602777777777777E-3</v>
      </c>
      <c r="AD338" s="150">
        <v>1.2453125000000001E-3</v>
      </c>
      <c r="AE338" s="150">
        <v>1.3311805555555557E-3</v>
      </c>
      <c r="AF338" s="150">
        <v>1.4179282407407407E-3</v>
      </c>
      <c r="AG338" s="150">
        <v>1.5023611111111112E-3</v>
      </c>
      <c r="AH338" s="150">
        <v>1.5865625000000001E-3</v>
      </c>
      <c r="AI338" s="150">
        <v>1.6718055555555555E-3</v>
      </c>
      <c r="AJ338" s="150">
        <v>1.7552083333333332E-3</v>
      </c>
      <c r="AK338" s="150">
        <v>1.8380439814814815E-3</v>
      </c>
      <c r="AL338" s="150">
        <v>1.9230555555555557E-3</v>
      </c>
      <c r="AM338" s="150">
        <v>2.0061111111111109E-3</v>
      </c>
      <c r="AN338" s="150">
        <v>2.090046296296296E-3</v>
      </c>
      <c r="AO338" s="150">
        <v>2.1745138888888886E-3</v>
      </c>
      <c r="AP338" s="150">
        <v>2.2617129629629632E-3</v>
      </c>
      <c r="AQ338" s="150">
        <v>2.3465740740740743E-3</v>
      </c>
      <c r="AR338" s="150">
        <v>2.4321180555555559E-3</v>
      </c>
      <c r="AS338" s="150">
        <v>2.5185185185185185E-3</v>
      </c>
      <c r="AT338" s="150">
        <v>2.6025231481481481E-3</v>
      </c>
      <c r="AU338" s="150">
        <v>2.6854166666666662E-3</v>
      </c>
      <c r="AV338" s="150">
        <v>2.7733449074074071E-3</v>
      </c>
      <c r="AW338" s="153">
        <f t="shared" si="156"/>
        <v>60.09590304527643</v>
      </c>
      <c r="AX338" s="150">
        <f t="shared" si="157"/>
        <v>8.6759259259259298E-5</v>
      </c>
      <c r="AY338" s="150">
        <f t="shared" si="157"/>
        <v>8.2592592592592521E-5</v>
      </c>
      <c r="AZ338" s="150">
        <f t="shared" si="158"/>
        <v>8.313657407407407E-5</v>
      </c>
      <c r="BA338" s="150">
        <f t="shared" si="159"/>
        <v>8.1967592592592736E-5</v>
      </c>
      <c r="BB338" s="150">
        <f t="shared" si="160"/>
        <v>8.4583333333333212E-5</v>
      </c>
      <c r="BC338" s="150">
        <f t="shared" si="161"/>
        <v>8.2604166666666698E-5</v>
      </c>
      <c r="BD338" s="150">
        <f t="shared" si="162"/>
        <v>8.2708333333333397E-5</v>
      </c>
      <c r="BE338" s="150">
        <f t="shared" si="163"/>
        <v>8.3807870370370373E-5</v>
      </c>
      <c r="BF338" s="150">
        <f t="shared" si="164"/>
        <v>8.3333333333333371E-5</v>
      </c>
      <c r="BG338" s="150">
        <f t="shared" si="165"/>
        <v>8.3078703703703483E-5</v>
      </c>
      <c r="BH338" s="150">
        <f t="shared" si="166"/>
        <v>8.5208333333333403E-5</v>
      </c>
      <c r="BI338" s="150">
        <f t="shared" si="167"/>
        <v>8.3796296296296223E-5</v>
      </c>
      <c r="BJ338" s="150">
        <f t="shared" si="168"/>
        <v>8.5034722222222456E-5</v>
      </c>
      <c r="BK338" s="150">
        <f t="shared" si="169"/>
        <v>8.5868055555555611E-5</v>
      </c>
      <c r="BL338" s="150">
        <f t="shared" si="170"/>
        <v>8.6747685185184931E-5</v>
      </c>
      <c r="BM338" s="150">
        <f t="shared" si="171"/>
        <v>8.4432870370370564E-5</v>
      </c>
      <c r="BN338" s="150">
        <f t="shared" si="172"/>
        <v>8.4201388888888867E-5</v>
      </c>
      <c r="BO338" s="150">
        <f t="shared" si="173"/>
        <v>8.5243055555555419E-5</v>
      </c>
      <c r="BP338" s="150">
        <f t="shared" si="174"/>
        <v>8.3402777777777728E-5</v>
      </c>
      <c r="BQ338" s="150">
        <f t="shared" si="175"/>
        <v>8.2835648148148287E-5</v>
      </c>
      <c r="BR338" s="150">
        <f t="shared" si="176"/>
        <v>8.5011574074074156E-5</v>
      </c>
      <c r="BS338" s="150">
        <f t="shared" si="177"/>
        <v>8.3055555555555183E-5</v>
      </c>
      <c r="BT338" s="150">
        <f t="shared" si="178"/>
        <v>8.3935185185185154E-5</v>
      </c>
      <c r="BU338" s="150">
        <f t="shared" si="179"/>
        <v>8.446759259259258E-5</v>
      </c>
      <c r="BV338" s="150">
        <f t="shared" si="180"/>
        <v>8.7199074074074609E-5</v>
      </c>
      <c r="BW338" s="150">
        <f t="shared" si="181"/>
        <v>8.4861111111111075E-5</v>
      </c>
      <c r="BX338" s="150">
        <f t="shared" si="182"/>
        <v>8.5543981481481582E-5</v>
      </c>
      <c r="BY338" s="150">
        <f t="shared" si="183"/>
        <v>8.6400462962962603E-5</v>
      </c>
      <c r="BZ338" s="150">
        <f t="shared" si="184"/>
        <v>8.400462962962962E-5</v>
      </c>
      <c r="CA338" s="150">
        <f t="shared" si="185"/>
        <v>8.2893518518518169E-5</v>
      </c>
      <c r="CB338" s="150">
        <f t="shared" si="186"/>
        <v>8.7928240740740848E-5</v>
      </c>
    </row>
    <row r="339" spans="1:80">
      <c r="A339" s="4" t="s">
        <v>281</v>
      </c>
      <c r="B339" s="4">
        <v>2019</v>
      </c>
      <c r="C339" s="62">
        <v>43523</v>
      </c>
      <c r="D339" s="4" t="s">
        <v>20</v>
      </c>
      <c r="E339" s="70" t="s">
        <v>21</v>
      </c>
      <c r="F339" s="48" t="s">
        <v>21</v>
      </c>
      <c r="G339" t="s">
        <v>689</v>
      </c>
      <c r="H339" t="s">
        <v>501</v>
      </c>
      <c r="I339" t="s">
        <v>69</v>
      </c>
      <c r="J339" t="s">
        <v>682</v>
      </c>
      <c r="O339" s="70">
        <v>10</v>
      </c>
      <c r="P339" t="s">
        <v>25</v>
      </c>
      <c r="Q339" s="150">
        <v>1.5402777777777778E-4</v>
      </c>
      <c r="R339" s="150">
        <v>2.4354166666666667E-4</v>
      </c>
      <c r="S339" s="150">
        <v>3.2643518518518519E-4</v>
      </c>
      <c r="T339" s="150">
        <v>4.0894675925925924E-4</v>
      </c>
      <c r="U339" s="150">
        <v>4.9178240740740747E-4</v>
      </c>
      <c r="V339" s="150">
        <v>5.7599537037037038E-4</v>
      </c>
      <c r="W339" s="150">
        <v>6.6219907407407406E-4</v>
      </c>
      <c r="X339" s="150">
        <v>7.4372685185185175E-4</v>
      </c>
      <c r="Y339" s="150">
        <v>8.2402777777777769E-4</v>
      </c>
      <c r="Z339" s="150">
        <v>9.0506944444444456E-4</v>
      </c>
      <c r="AA339" s="150">
        <v>9.8820601851851847E-4</v>
      </c>
      <c r="AB339" s="150">
        <v>1.0703587962962962E-3</v>
      </c>
      <c r="AC339" s="150">
        <v>1.1525231481481482E-3</v>
      </c>
      <c r="AD339" s="150">
        <v>1.2351504629629631E-3</v>
      </c>
      <c r="AE339" s="150">
        <v>1.3180439814814815E-3</v>
      </c>
      <c r="AF339" s="150">
        <v>1.4019560185185185E-3</v>
      </c>
      <c r="AG339" s="150">
        <v>1.4874189814814817E-3</v>
      </c>
      <c r="AH339" s="150">
        <v>1.5724189814814813E-3</v>
      </c>
      <c r="AI339" s="150">
        <v>1.6568981481481484E-3</v>
      </c>
      <c r="AJ339" s="150">
        <v>1.7418287037037036E-3</v>
      </c>
      <c r="AK339" s="150">
        <v>1.8284027777777778E-3</v>
      </c>
      <c r="AL339" s="150">
        <v>1.9119907407407408E-3</v>
      </c>
      <c r="AM339" s="150">
        <v>1.994803240740741E-3</v>
      </c>
      <c r="AN339" s="150">
        <v>2.0764583333333334E-3</v>
      </c>
      <c r="AO339" s="150">
        <v>2.1607175925925926E-3</v>
      </c>
      <c r="AP339" s="150">
        <v>2.2429629629629631E-3</v>
      </c>
      <c r="AQ339" s="150">
        <v>2.3265046296296293E-3</v>
      </c>
      <c r="AR339" s="150">
        <v>2.4138194444444446E-3</v>
      </c>
      <c r="AS339" s="150">
        <v>2.5033912037037039E-3</v>
      </c>
      <c r="AT339" s="150">
        <v>2.5931944444444444E-3</v>
      </c>
      <c r="AU339" s="150">
        <v>2.6836921296296296E-3</v>
      </c>
      <c r="AV339" s="150">
        <v>2.7763425925925924E-3</v>
      </c>
      <c r="AW339" s="153">
        <f t="shared" si="156"/>
        <v>60.031016024946226</v>
      </c>
      <c r="AX339" s="150">
        <f t="shared" si="157"/>
        <v>8.9513888888888895E-5</v>
      </c>
      <c r="AY339" s="150">
        <f t="shared" si="157"/>
        <v>8.2893518518518521E-5</v>
      </c>
      <c r="AZ339" s="150">
        <f t="shared" si="158"/>
        <v>8.2511574074074041E-5</v>
      </c>
      <c r="BA339" s="150">
        <f t="shared" si="159"/>
        <v>8.2835648148148232E-5</v>
      </c>
      <c r="BB339" s="150">
        <f t="shared" si="160"/>
        <v>8.4212962962962909E-5</v>
      </c>
      <c r="BC339" s="150">
        <f t="shared" si="161"/>
        <v>8.6203703703703681E-5</v>
      </c>
      <c r="BD339" s="150">
        <f t="shared" si="162"/>
        <v>8.1527777777777696E-5</v>
      </c>
      <c r="BE339" s="150">
        <f t="shared" si="163"/>
        <v>8.0300925925925939E-5</v>
      </c>
      <c r="BF339" s="150">
        <f t="shared" si="164"/>
        <v>8.104166666666687E-5</v>
      </c>
      <c r="BG339" s="150">
        <f t="shared" si="165"/>
        <v>8.3136574074073907E-5</v>
      </c>
      <c r="BH339" s="150">
        <f t="shared" si="166"/>
        <v>8.2152777777777779E-5</v>
      </c>
      <c r="BI339" s="150">
        <f t="shared" si="167"/>
        <v>8.2164351851851929E-5</v>
      </c>
      <c r="BJ339" s="150">
        <f t="shared" si="168"/>
        <v>8.2627314814814889E-5</v>
      </c>
      <c r="BK339" s="150">
        <f t="shared" si="169"/>
        <v>8.2893518518518386E-5</v>
      </c>
      <c r="BL339" s="150">
        <f t="shared" si="170"/>
        <v>8.3912037037037071E-5</v>
      </c>
      <c r="BM339" s="150">
        <f t="shared" si="171"/>
        <v>8.5462962962963183E-5</v>
      </c>
      <c r="BN339" s="150">
        <f t="shared" si="172"/>
        <v>8.4999999999999572E-5</v>
      </c>
      <c r="BO339" s="150">
        <f t="shared" si="173"/>
        <v>8.4479166666667164E-5</v>
      </c>
      <c r="BP339" s="150">
        <f t="shared" si="174"/>
        <v>8.4930555555555107E-5</v>
      </c>
      <c r="BQ339" s="150">
        <f t="shared" si="175"/>
        <v>8.6574074074074201E-5</v>
      </c>
      <c r="BR339" s="150">
        <f t="shared" si="176"/>
        <v>8.3587962962963043E-5</v>
      </c>
      <c r="BS339" s="150">
        <f t="shared" si="177"/>
        <v>8.2812500000000204E-5</v>
      </c>
      <c r="BT339" s="150">
        <f t="shared" si="178"/>
        <v>8.165509259259237E-5</v>
      </c>
      <c r="BU339" s="150">
        <f t="shared" si="179"/>
        <v>8.4259259259259183E-5</v>
      </c>
      <c r="BV339" s="150">
        <f t="shared" si="180"/>
        <v>8.2245370370370545E-5</v>
      </c>
      <c r="BW339" s="150">
        <f t="shared" si="181"/>
        <v>8.3541666666666226E-5</v>
      </c>
      <c r="BX339" s="150">
        <f t="shared" si="182"/>
        <v>8.7314814814815241E-5</v>
      </c>
      <c r="BY339" s="150">
        <f t="shared" si="183"/>
        <v>8.9571759259259292E-5</v>
      </c>
      <c r="BZ339" s="150">
        <f t="shared" si="184"/>
        <v>8.9803240740740555E-5</v>
      </c>
      <c r="CA339" s="150">
        <f t="shared" si="185"/>
        <v>9.0497685185185212E-5</v>
      </c>
      <c r="CB339" s="150">
        <f t="shared" si="186"/>
        <v>9.2650462962962782E-5</v>
      </c>
    </row>
    <row r="340" spans="1:80">
      <c r="A340" s="55" t="s">
        <v>281</v>
      </c>
      <c r="B340" s="55">
        <v>2019</v>
      </c>
      <c r="C340" s="62">
        <v>43523</v>
      </c>
      <c r="D340" s="55" t="s">
        <v>20</v>
      </c>
      <c r="E340" s="70" t="s">
        <v>21</v>
      </c>
      <c r="F340" s="48" t="s">
        <v>21</v>
      </c>
      <c r="G340" t="s">
        <v>487</v>
      </c>
      <c r="H340" t="s">
        <v>861</v>
      </c>
      <c r="I340" t="s">
        <v>765</v>
      </c>
      <c r="J340" t="s">
        <v>1734</v>
      </c>
      <c r="O340" s="70">
        <v>11</v>
      </c>
      <c r="P340" t="s">
        <v>164</v>
      </c>
      <c r="Q340" s="150">
        <v>1.5807870370370371E-4</v>
      </c>
      <c r="R340" s="150">
        <v>2.4815972222222221E-4</v>
      </c>
      <c r="S340" s="150">
        <v>3.3150462962962967E-4</v>
      </c>
      <c r="T340" s="150">
        <v>4.1300925925925923E-4</v>
      </c>
      <c r="U340" s="150">
        <v>4.9564814814814816E-4</v>
      </c>
      <c r="V340" s="150">
        <v>5.7862268518518516E-4</v>
      </c>
      <c r="W340" s="150">
        <v>6.6185185185185184E-4</v>
      </c>
      <c r="X340" s="150">
        <v>7.5114583333333327E-4</v>
      </c>
      <c r="Y340" s="150">
        <v>8.3005787037037032E-4</v>
      </c>
      <c r="Z340" s="150">
        <v>9.1297453703703712E-4</v>
      </c>
      <c r="AA340" s="150">
        <v>9.9620370370370379E-4</v>
      </c>
      <c r="AB340" s="150">
        <v>1.0799768518518517E-3</v>
      </c>
      <c r="AC340" s="150">
        <v>1.1635532407407408E-3</v>
      </c>
      <c r="AD340" s="150">
        <v>1.2471412037037036E-3</v>
      </c>
      <c r="AE340" s="150">
        <v>1.3301157407407409E-3</v>
      </c>
      <c r="AF340" s="150">
        <v>1.4134490740740739E-3</v>
      </c>
      <c r="AG340" s="150">
        <v>1.4982060185185185E-3</v>
      </c>
      <c r="AH340" s="150">
        <v>1.5841666666666669E-3</v>
      </c>
      <c r="AI340" s="150">
        <v>1.6692476851851851E-3</v>
      </c>
      <c r="AJ340" s="150">
        <v>1.7614004629629631E-3</v>
      </c>
      <c r="AK340" s="150">
        <v>1.8408101851851851E-3</v>
      </c>
      <c r="AL340" s="150">
        <v>1.9254861111111111E-3</v>
      </c>
      <c r="AM340" s="150">
        <v>2.009814814814815E-3</v>
      </c>
      <c r="AN340" s="150">
        <v>2.0941435185185182E-3</v>
      </c>
      <c r="AO340" s="150">
        <v>2.1784722222222223E-3</v>
      </c>
      <c r="AP340" s="150">
        <v>2.2630555555555555E-3</v>
      </c>
      <c r="AQ340" s="150">
        <v>2.3475347222222218E-3</v>
      </c>
      <c r="AR340" s="150">
        <v>2.4329745370370369E-3</v>
      </c>
      <c r="AS340" s="150">
        <v>2.520277777777778E-3</v>
      </c>
      <c r="AT340" s="150">
        <v>2.6096296296296297E-3</v>
      </c>
      <c r="AU340" s="150">
        <v>2.6968171296296293E-3</v>
      </c>
      <c r="AV340" s="150">
        <v>2.7846064814814812E-3</v>
      </c>
      <c r="AW340" s="153">
        <f t="shared" si="156"/>
        <v>59.852861714950755</v>
      </c>
      <c r="AX340" s="150">
        <f t="shared" si="157"/>
        <v>9.0081018518518499E-5</v>
      </c>
      <c r="AY340" s="150">
        <f t="shared" si="157"/>
        <v>8.3344907407407467E-5</v>
      </c>
      <c r="AZ340" s="150">
        <f t="shared" si="158"/>
        <v>8.1504629629629559E-5</v>
      </c>
      <c r="BA340" s="150">
        <f t="shared" si="159"/>
        <v>8.2638888888888931E-5</v>
      </c>
      <c r="BB340" s="150">
        <f t="shared" si="160"/>
        <v>8.2974537037037001E-5</v>
      </c>
      <c r="BC340" s="150">
        <f t="shared" si="161"/>
        <v>8.3229166666666673E-5</v>
      </c>
      <c r="BD340" s="150">
        <f t="shared" si="162"/>
        <v>8.9293981481481429E-5</v>
      </c>
      <c r="BE340" s="150">
        <f t="shared" si="163"/>
        <v>7.8912037037037058E-5</v>
      </c>
      <c r="BF340" s="150">
        <f t="shared" si="164"/>
        <v>8.2916666666666794E-5</v>
      </c>
      <c r="BG340" s="150">
        <f t="shared" si="165"/>
        <v>8.3229166666666673E-5</v>
      </c>
      <c r="BH340" s="150">
        <f t="shared" si="166"/>
        <v>8.3773148148147923E-5</v>
      </c>
      <c r="BI340" s="150">
        <f t="shared" si="167"/>
        <v>8.357638888888911E-5</v>
      </c>
      <c r="BJ340" s="150">
        <f t="shared" si="168"/>
        <v>8.3587962962962826E-5</v>
      </c>
      <c r="BK340" s="150">
        <f t="shared" si="169"/>
        <v>8.2974537037037218E-5</v>
      </c>
      <c r="BL340" s="150">
        <f t="shared" si="170"/>
        <v>8.3333333333333046E-5</v>
      </c>
      <c r="BM340" s="150">
        <f t="shared" si="171"/>
        <v>8.4756944444444593E-5</v>
      </c>
      <c r="BN340" s="150">
        <f t="shared" si="172"/>
        <v>8.5960648148148376E-5</v>
      </c>
      <c r="BO340" s="150">
        <f t="shared" si="173"/>
        <v>8.5081018518518188E-5</v>
      </c>
      <c r="BP340" s="150">
        <f t="shared" si="174"/>
        <v>9.2152777777778022E-5</v>
      </c>
      <c r="BQ340" s="150">
        <f t="shared" si="175"/>
        <v>7.9409722222222034E-5</v>
      </c>
      <c r="BR340" s="150">
        <f t="shared" si="176"/>
        <v>8.4675925925925977E-5</v>
      </c>
      <c r="BS340" s="150">
        <f t="shared" si="177"/>
        <v>8.4328703703703866E-5</v>
      </c>
      <c r="BT340" s="150">
        <f t="shared" si="178"/>
        <v>8.4328703703703215E-5</v>
      </c>
      <c r="BU340" s="150">
        <f t="shared" si="179"/>
        <v>8.4328703703704083E-5</v>
      </c>
      <c r="BV340" s="150">
        <f t="shared" si="180"/>
        <v>8.4583333333333212E-5</v>
      </c>
      <c r="BW340" s="150">
        <f t="shared" si="181"/>
        <v>8.4479166666666296E-5</v>
      </c>
      <c r="BX340" s="150">
        <f t="shared" si="182"/>
        <v>8.54398148148151E-5</v>
      </c>
      <c r="BY340" s="150">
        <f t="shared" si="183"/>
        <v>8.7303240740741091E-5</v>
      </c>
      <c r="BZ340" s="150">
        <f t="shared" si="184"/>
        <v>8.9351851851851745E-5</v>
      </c>
      <c r="CA340" s="150">
        <f t="shared" si="185"/>
        <v>8.7187499999999592E-5</v>
      </c>
      <c r="CB340" s="150">
        <f t="shared" si="186"/>
        <v>8.7789351851851917E-5</v>
      </c>
    </row>
    <row r="341" spans="1:80">
      <c r="A341" s="4" t="s">
        <v>281</v>
      </c>
      <c r="B341" s="4">
        <v>2019</v>
      </c>
      <c r="C341" s="62">
        <v>43523</v>
      </c>
      <c r="D341" s="4" t="s">
        <v>20</v>
      </c>
      <c r="E341" s="70" t="s">
        <v>21</v>
      </c>
      <c r="F341" s="48" t="s">
        <v>21</v>
      </c>
      <c r="G341" t="s">
        <v>1673</v>
      </c>
      <c r="H341" t="s">
        <v>3052</v>
      </c>
      <c r="I341" t="s">
        <v>595</v>
      </c>
      <c r="J341" t="s">
        <v>1674</v>
      </c>
      <c r="O341" s="70">
        <v>12</v>
      </c>
      <c r="P341" t="s">
        <v>31</v>
      </c>
      <c r="Q341" s="150">
        <v>1.5710648148148148E-4</v>
      </c>
      <c r="R341" s="150">
        <v>2.4790509259259259E-4</v>
      </c>
      <c r="S341" s="150">
        <v>3.3173611111111104E-4</v>
      </c>
      <c r="T341" s="150">
        <v>4.1554398148148142E-4</v>
      </c>
      <c r="U341" s="150">
        <v>4.9755787037037032E-4</v>
      </c>
      <c r="V341" s="150">
        <v>5.8137731481481484E-4</v>
      </c>
      <c r="W341" s="150">
        <v>6.6344907407407411E-4</v>
      </c>
      <c r="X341" s="150">
        <v>7.4590277777777773E-4</v>
      </c>
      <c r="Y341" s="150">
        <v>8.2965277777777779E-4</v>
      </c>
      <c r="Z341" s="150">
        <v>9.1201388888888886E-4</v>
      </c>
      <c r="AA341" s="150">
        <v>9.9495370370370362E-4</v>
      </c>
      <c r="AB341" s="150">
        <v>1.0792592592592592E-3</v>
      </c>
      <c r="AC341" s="150">
        <v>1.1619675925925927E-3</v>
      </c>
      <c r="AD341" s="150">
        <v>1.247199074074074E-3</v>
      </c>
      <c r="AE341" s="150">
        <v>1.3315046296296295E-3</v>
      </c>
      <c r="AF341" s="150">
        <v>1.4174652777777779E-3</v>
      </c>
      <c r="AG341" s="150">
        <v>1.5008449074074076E-3</v>
      </c>
      <c r="AH341" s="150">
        <v>1.5845717592592593E-3</v>
      </c>
      <c r="AI341" s="150">
        <v>1.6695370370370371E-3</v>
      </c>
      <c r="AJ341" s="150">
        <v>1.7539699074074074E-3</v>
      </c>
      <c r="AK341" s="150">
        <v>1.8386111111111112E-3</v>
      </c>
      <c r="AL341" s="150">
        <v>1.9257060185185187E-3</v>
      </c>
      <c r="AM341" s="150">
        <v>2.0113194444444445E-3</v>
      </c>
      <c r="AN341" s="150">
        <v>2.0995254629629632E-3</v>
      </c>
      <c r="AO341" s="150">
        <v>2.187337962962963E-3</v>
      </c>
      <c r="AP341" s="150">
        <v>2.2764814814814813E-3</v>
      </c>
      <c r="AQ341" s="150">
        <v>2.361099537037037E-3</v>
      </c>
      <c r="AR341" s="150">
        <v>2.4459837962962964E-3</v>
      </c>
      <c r="AS341" s="150">
        <v>2.5324999999999996E-3</v>
      </c>
      <c r="AT341" s="150">
        <v>2.6201736111111113E-3</v>
      </c>
      <c r="AU341" s="150">
        <v>2.7095833333333329E-3</v>
      </c>
      <c r="AV341" s="150">
        <v>2.8010185185185187E-3</v>
      </c>
      <c r="AW341" s="153">
        <f t="shared" si="156"/>
        <v>59.502165217678751</v>
      </c>
      <c r="AX341" s="150">
        <f t="shared" si="157"/>
        <v>9.0798611111111104E-5</v>
      </c>
      <c r="AY341" s="150">
        <f t="shared" si="157"/>
        <v>8.3831018518518456E-5</v>
      </c>
      <c r="AZ341" s="150">
        <f t="shared" si="158"/>
        <v>8.3807870370370373E-5</v>
      </c>
      <c r="BA341" s="150">
        <f t="shared" si="159"/>
        <v>8.2013888888888902E-5</v>
      </c>
      <c r="BB341" s="150">
        <f t="shared" si="160"/>
        <v>8.3819444444444523E-5</v>
      </c>
      <c r="BC341" s="150">
        <f t="shared" si="161"/>
        <v>8.2071759259259272E-5</v>
      </c>
      <c r="BD341" s="150">
        <f t="shared" si="162"/>
        <v>8.2453703703703617E-5</v>
      </c>
      <c r="BE341" s="150">
        <f t="shared" si="163"/>
        <v>8.3750000000000057E-5</v>
      </c>
      <c r="BF341" s="150">
        <f t="shared" si="164"/>
        <v>8.2361111111111068E-5</v>
      </c>
      <c r="BG341" s="150">
        <f t="shared" si="165"/>
        <v>8.2939814814814768E-5</v>
      </c>
      <c r="BH341" s="150">
        <f t="shared" si="166"/>
        <v>8.4305555555555566E-5</v>
      </c>
      <c r="BI341" s="150">
        <f t="shared" si="167"/>
        <v>8.2708333333333505E-5</v>
      </c>
      <c r="BJ341" s="150">
        <f t="shared" si="168"/>
        <v>8.5231481481481269E-5</v>
      </c>
      <c r="BK341" s="150">
        <f t="shared" si="169"/>
        <v>8.4305555555555566E-5</v>
      </c>
      <c r="BL341" s="150">
        <f t="shared" si="170"/>
        <v>8.5960648148148376E-5</v>
      </c>
      <c r="BM341" s="150">
        <f t="shared" si="171"/>
        <v>8.3379629629629646E-5</v>
      </c>
      <c r="BN341" s="150">
        <f t="shared" si="172"/>
        <v>8.3726851851851757E-5</v>
      </c>
      <c r="BO341" s="150">
        <f t="shared" si="173"/>
        <v>8.4965277777777773E-5</v>
      </c>
      <c r="BP341" s="150">
        <f t="shared" si="174"/>
        <v>8.4432870370370347E-5</v>
      </c>
      <c r="BQ341" s="150">
        <f t="shared" si="175"/>
        <v>8.4641203703703745E-5</v>
      </c>
      <c r="BR341" s="150">
        <f t="shared" si="176"/>
        <v>8.7094907407407477E-5</v>
      </c>
      <c r="BS341" s="150">
        <f t="shared" si="177"/>
        <v>8.5613425925925831E-5</v>
      </c>
      <c r="BT341" s="150">
        <f t="shared" si="178"/>
        <v>8.8206018518518711E-5</v>
      </c>
      <c r="BU341" s="150">
        <f t="shared" si="179"/>
        <v>8.7812499999999783E-5</v>
      </c>
      <c r="BV341" s="150">
        <f t="shared" si="180"/>
        <v>8.9143518518518348E-5</v>
      </c>
      <c r="BW341" s="150">
        <f t="shared" si="181"/>
        <v>8.4618055555555662E-5</v>
      </c>
      <c r="BX341" s="150">
        <f t="shared" si="182"/>
        <v>8.4884259259259374E-5</v>
      </c>
      <c r="BY341" s="150">
        <f t="shared" si="183"/>
        <v>8.6516203703703234E-5</v>
      </c>
      <c r="BZ341" s="150">
        <f t="shared" si="184"/>
        <v>8.7673611111111719E-5</v>
      </c>
      <c r="CA341" s="150">
        <f t="shared" si="185"/>
        <v>8.9409722222221627E-5</v>
      </c>
      <c r="CB341" s="150">
        <f t="shared" si="186"/>
        <v>9.1435185185185716E-5</v>
      </c>
    </row>
    <row r="342" spans="1:80">
      <c r="A342" s="55" t="s">
        <v>281</v>
      </c>
      <c r="B342" s="55">
        <v>2019</v>
      </c>
      <c r="C342" s="62">
        <v>43523</v>
      </c>
      <c r="D342" s="55" t="s">
        <v>20</v>
      </c>
      <c r="E342" s="70" t="s">
        <v>21</v>
      </c>
      <c r="F342" s="48" t="s">
        <v>21</v>
      </c>
      <c r="G342" t="s">
        <v>1653</v>
      </c>
      <c r="H342" t="s">
        <v>1307</v>
      </c>
      <c r="I342" t="s">
        <v>811</v>
      </c>
      <c r="J342" t="s">
        <v>1296</v>
      </c>
      <c r="O342" s="70">
        <v>13</v>
      </c>
      <c r="P342" t="s">
        <v>188</v>
      </c>
      <c r="Q342" s="150">
        <v>1.6120370370370371E-4</v>
      </c>
      <c r="R342" s="150">
        <v>2.5296296296296297E-4</v>
      </c>
      <c r="S342" s="150">
        <v>3.4001157407407401E-4</v>
      </c>
      <c r="T342" s="150">
        <v>4.2413194444444443E-4</v>
      </c>
      <c r="U342" s="150">
        <v>5.0864583333333339E-4</v>
      </c>
      <c r="V342" s="150">
        <v>5.918055555555556E-4</v>
      </c>
      <c r="W342" s="150">
        <v>6.7548611111111108E-4</v>
      </c>
      <c r="X342" s="150">
        <v>7.5771990740740747E-4</v>
      </c>
      <c r="Y342" s="150">
        <v>8.4016203703703694E-4</v>
      </c>
      <c r="Z342" s="150">
        <v>9.2435185185185188E-4</v>
      </c>
      <c r="AA342" s="150">
        <v>1.0068402777777777E-3</v>
      </c>
      <c r="AB342" s="150">
        <v>1.0912384259259258E-3</v>
      </c>
      <c r="AC342" s="150">
        <v>1.1731249999999999E-3</v>
      </c>
      <c r="AD342" s="150">
        <v>1.2575462962962963E-3</v>
      </c>
      <c r="AE342" s="150">
        <v>1.3412268518518519E-3</v>
      </c>
      <c r="AF342" s="150">
        <v>1.4262499999999998E-3</v>
      </c>
      <c r="AG342" s="150">
        <v>1.5126157407407408E-3</v>
      </c>
      <c r="AH342" s="150">
        <v>1.5973726851851852E-3</v>
      </c>
      <c r="AI342" s="150">
        <v>1.6817592592592589E-3</v>
      </c>
      <c r="AJ342" s="150">
        <v>1.7686226851851849E-3</v>
      </c>
      <c r="AK342" s="150">
        <v>1.8540046296296297E-3</v>
      </c>
      <c r="AL342" s="150">
        <v>1.9409027777777777E-3</v>
      </c>
      <c r="AM342" s="150">
        <v>2.0247453703703708E-3</v>
      </c>
      <c r="AN342" s="150">
        <v>2.1091782407407409E-3</v>
      </c>
      <c r="AO342" s="150">
        <v>2.1960069444444444E-3</v>
      </c>
      <c r="AP342" s="150">
        <v>2.283587962962963E-3</v>
      </c>
      <c r="AQ342" s="150">
        <v>2.3734490740740743E-3</v>
      </c>
      <c r="AR342" s="150">
        <v>2.4593750000000002E-3</v>
      </c>
      <c r="AS342" s="150">
        <v>2.5461574074074071E-3</v>
      </c>
      <c r="AT342" s="150">
        <v>2.6348379629629625E-3</v>
      </c>
      <c r="AU342" s="150">
        <v>2.7184606481481482E-3</v>
      </c>
      <c r="AV342" s="150">
        <v>2.8044328703703703E-3</v>
      </c>
      <c r="AW342" s="153">
        <f t="shared" si="156"/>
        <v>59.429722289860216</v>
      </c>
      <c r="AX342" s="150">
        <f t="shared" si="157"/>
        <v>9.1759259259259257E-5</v>
      </c>
      <c r="AY342" s="150">
        <f t="shared" si="157"/>
        <v>8.704861111111104E-5</v>
      </c>
      <c r="AZ342" s="150">
        <f t="shared" si="158"/>
        <v>8.4120370370370414E-5</v>
      </c>
      <c r="BA342" s="150">
        <f t="shared" si="159"/>
        <v>8.4513888888888963E-5</v>
      </c>
      <c r="BB342" s="150">
        <f t="shared" si="160"/>
        <v>8.3159722222222207E-5</v>
      </c>
      <c r="BC342" s="150">
        <f t="shared" si="161"/>
        <v>8.3680555555555483E-5</v>
      </c>
      <c r="BD342" s="150">
        <f t="shared" si="162"/>
        <v>8.2233796296296395E-5</v>
      </c>
      <c r="BE342" s="150">
        <f t="shared" si="163"/>
        <v>8.2442129629629467E-5</v>
      </c>
      <c r="BF342" s="150">
        <f t="shared" si="164"/>
        <v>8.4189814814814934E-5</v>
      </c>
      <c r="BG342" s="150">
        <f t="shared" si="165"/>
        <v>8.248842592592585E-5</v>
      </c>
      <c r="BH342" s="150">
        <f t="shared" si="166"/>
        <v>8.4398148148148115E-5</v>
      </c>
      <c r="BI342" s="150">
        <f t="shared" si="167"/>
        <v>8.1886574074074066E-5</v>
      </c>
      <c r="BJ342" s="150">
        <f t="shared" si="168"/>
        <v>8.4421296296296414E-5</v>
      </c>
      <c r="BK342" s="150">
        <f t="shared" si="169"/>
        <v>8.3680555555555591E-5</v>
      </c>
      <c r="BL342" s="150">
        <f t="shared" si="170"/>
        <v>8.5023148148147872E-5</v>
      </c>
      <c r="BM342" s="150">
        <f t="shared" si="171"/>
        <v>8.636574074074102E-5</v>
      </c>
      <c r="BN342" s="150">
        <f t="shared" si="172"/>
        <v>8.4756944444444376E-5</v>
      </c>
      <c r="BO342" s="150">
        <f t="shared" si="173"/>
        <v>8.4386574074073748E-5</v>
      </c>
      <c r="BP342" s="150">
        <f t="shared" si="174"/>
        <v>8.6863425925925997E-5</v>
      </c>
      <c r="BQ342" s="150">
        <f t="shared" si="175"/>
        <v>8.5381944444444784E-5</v>
      </c>
      <c r="BR342" s="150">
        <f t="shared" si="176"/>
        <v>8.6898148148148013E-5</v>
      </c>
      <c r="BS342" s="150">
        <f t="shared" si="177"/>
        <v>8.3842592592593039E-5</v>
      </c>
      <c r="BT342" s="150">
        <f t="shared" si="178"/>
        <v>8.4432870370370131E-5</v>
      </c>
      <c r="BU342" s="150">
        <f t="shared" si="179"/>
        <v>8.6828703703703547E-5</v>
      </c>
      <c r="BV342" s="150">
        <f t="shared" si="180"/>
        <v>8.758101851851852E-5</v>
      </c>
      <c r="BW342" s="150">
        <f t="shared" si="181"/>
        <v>8.9861111111111305E-5</v>
      </c>
      <c r="BX342" s="150">
        <f t="shared" si="182"/>
        <v>8.5925925925925926E-5</v>
      </c>
      <c r="BY342" s="150">
        <f t="shared" si="183"/>
        <v>8.6782407407406947E-5</v>
      </c>
      <c r="BZ342" s="150">
        <f t="shared" si="184"/>
        <v>8.8680555555555388E-5</v>
      </c>
      <c r="CA342" s="150">
        <f t="shared" si="185"/>
        <v>8.3622685185185709E-5</v>
      </c>
      <c r="CB342" s="150">
        <f t="shared" si="186"/>
        <v>8.5972222222222092E-5</v>
      </c>
    </row>
    <row r="343" spans="1:80">
      <c r="A343" s="4" t="s">
        <v>281</v>
      </c>
      <c r="B343" s="4">
        <v>2019</v>
      </c>
      <c r="C343" s="62">
        <v>43523</v>
      </c>
      <c r="D343" s="4" t="s">
        <v>20</v>
      </c>
      <c r="E343" s="70" t="s">
        <v>21</v>
      </c>
      <c r="F343" s="48" t="s">
        <v>21</v>
      </c>
      <c r="G343" t="s">
        <v>843</v>
      </c>
      <c r="H343" t="s">
        <v>3053</v>
      </c>
      <c r="I343" t="s">
        <v>1303</v>
      </c>
      <c r="J343" t="s">
        <v>849</v>
      </c>
      <c r="O343" s="70">
        <v>14</v>
      </c>
      <c r="P343" t="s">
        <v>198</v>
      </c>
      <c r="Q343" s="150">
        <v>1.5134259259259259E-4</v>
      </c>
      <c r="R343" s="150">
        <v>2.4240740740740741E-4</v>
      </c>
      <c r="S343" s="150">
        <v>3.286342592592592E-4</v>
      </c>
      <c r="T343" s="150">
        <v>4.1479166666666666E-4</v>
      </c>
      <c r="U343" s="150">
        <v>4.9858796296296305E-4</v>
      </c>
      <c r="V343" s="150">
        <v>5.832060185185186E-4</v>
      </c>
      <c r="W343" s="150">
        <v>6.6554398148148148E-4</v>
      </c>
      <c r="X343" s="150">
        <v>7.5006944444444459E-4</v>
      </c>
      <c r="Y343" s="150">
        <v>8.3327546296296307E-4</v>
      </c>
      <c r="Z343" s="150">
        <v>9.1777777777777788E-4</v>
      </c>
      <c r="AA343" s="150">
        <v>1.0016435185185185E-3</v>
      </c>
      <c r="AB343" s="150">
        <v>1.0872106481481481E-3</v>
      </c>
      <c r="AC343" s="150">
        <v>1.1701851851851853E-3</v>
      </c>
      <c r="AD343" s="150">
        <v>1.2547800925925927E-3</v>
      </c>
      <c r="AE343" s="150">
        <v>1.3369907407407408E-3</v>
      </c>
      <c r="AF343" s="150">
        <v>1.4195138888888888E-3</v>
      </c>
      <c r="AG343" s="150">
        <v>1.5030555555555554E-3</v>
      </c>
      <c r="AH343" s="150">
        <v>1.5866898148148149E-3</v>
      </c>
      <c r="AI343" s="150">
        <v>1.6722337962962964E-3</v>
      </c>
      <c r="AJ343" s="150">
        <v>1.7593402777777779E-3</v>
      </c>
      <c r="AK343" s="150">
        <v>1.8442476851851851E-3</v>
      </c>
      <c r="AL343" s="150">
        <v>1.9306944444444443E-3</v>
      </c>
      <c r="AM343" s="150">
        <v>2.0153240740740743E-3</v>
      </c>
      <c r="AN343" s="150">
        <v>2.1017824074074072E-3</v>
      </c>
      <c r="AO343" s="150">
        <v>2.1872222222222219E-3</v>
      </c>
      <c r="AP343" s="150">
        <v>2.2755555555555554E-3</v>
      </c>
      <c r="AQ343" s="150">
        <v>2.3636689814814818E-3</v>
      </c>
      <c r="AR343" s="150">
        <v>2.4497106481481483E-3</v>
      </c>
      <c r="AS343" s="150">
        <v>2.537337962962963E-3</v>
      </c>
      <c r="AT343" s="150">
        <v>2.627210648148148E-3</v>
      </c>
      <c r="AU343" s="150">
        <v>2.7168171296296298E-3</v>
      </c>
      <c r="AV343" s="150">
        <v>2.8051273148148145E-3</v>
      </c>
      <c r="AW343" s="153">
        <f t="shared" si="156"/>
        <v>59.415009716829722</v>
      </c>
      <c r="AX343" s="150">
        <f t="shared" si="157"/>
        <v>9.1064814814814817E-5</v>
      </c>
      <c r="AY343" s="150">
        <f t="shared" si="157"/>
        <v>8.6226851851851791E-5</v>
      </c>
      <c r="AZ343" s="150">
        <f t="shared" si="158"/>
        <v>8.6157407407407461E-5</v>
      </c>
      <c r="BA343" s="150">
        <f t="shared" si="159"/>
        <v>8.3796296296296386E-5</v>
      </c>
      <c r="BB343" s="150">
        <f t="shared" si="160"/>
        <v>8.4618055555555553E-5</v>
      </c>
      <c r="BC343" s="150">
        <f t="shared" si="161"/>
        <v>8.2337962962962877E-5</v>
      </c>
      <c r="BD343" s="150">
        <f t="shared" si="162"/>
        <v>8.4525462962963113E-5</v>
      </c>
      <c r="BE343" s="150">
        <f t="shared" si="163"/>
        <v>8.3206018518518481E-5</v>
      </c>
      <c r="BF343" s="150">
        <f t="shared" si="164"/>
        <v>8.4502314814814813E-5</v>
      </c>
      <c r="BG343" s="150">
        <f t="shared" si="165"/>
        <v>8.386574074074058E-5</v>
      </c>
      <c r="BH343" s="150">
        <f t="shared" si="166"/>
        <v>8.5567129629629665E-5</v>
      </c>
      <c r="BI343" s="150">
        <f t="shared" si="167"/>
        <v>8.2974537037037218E-5</v>
      </c>
      <c r="BJ343" s="150">
        <f t="shared" si="168"/>
        <v>8.4594907407407362E-5</v>
      </c>
      <c r="BK343" s="150">
        <f t="shared" si="169"/>
        <v>8.2210648148148095E-5</v>
      </c>
      <c r="BL343" s="150">
        <f t="shared" si="170"/>
        <v>8.2523148148147974E-5</v>
      </c>
      <c r="BM343" s="150">
        <f t="shared" si="171"/>
        <v>8.354166666666666E-5</v>
      </c>
      <c r="BN343" s="150">
        <f t="shared" si="172"/>
        <v>8.3634259259259425E-5</v>
      </c>
      <c r="BO343" s="150">
        <f t="shared" si="173"/>
        <v>8.5543981481481582E-5</v>
      </c>
      <c r="BP343" s="150">
        <f t="shared" si="174"/>
        <v>8.710648148148141E-5</v>
      </c>
      <c r="BQ343" s="150">
        <f t="shared" si="175"/>
        <v>8.4907407407407241E-5</v>
      </c>
      <c r="BR343" s="150">
        <f t="shared" si="176"/>
        <v>8.6446759259259202E-5</v>
      </c>
      <c r="BS343" s="150">
        <f t="shared" si="177"/>
        <v>8.4629629629630028E-5</v>
      </c>
      <c r="BT343" s="150">
        <f t="shared" si="178"/>
        <v>8.6458333333332919E-5</v>
      </c>
      <c r="BU343" s="150">
        <f t="shared" si="179"/>
        <v>8.5439814814814666E-5</v>
      </c>
      <c r="BV343" s="150">
        <f t="shared" si="180"/>
        <v>8.8333333333333493E-5</v>
      </c>
      <c r="BW343" s="150">
        <f t="shared" si="181"/>
        <v>8.8113425925926379E-5</v>
      </c>
      <c r="BX343" s="150">
        <f t="shared" si="182"/>
        <v>8.6041666666666558E-5</v>
      </c>
      <c r="BY343" s="150">
        <f t="shared" si="183"/>
        <v>8.7627314814814686E-5</v>
      </c>
      <c r="BZ343" s="150">
        <f t="shared" si="184"/>
        <v>8.9872685185185021E-5</v>
      </c>
      <c r="CA343" s="150">
        <f t="shared" si="185"/>
        <v>8.9606481481481742E-5</v>
      </c>
      <c r="CB343" s="150">
        <f t="shared" si="186"/>
        <v>8.8310185185184759E-5</v>
      </c>
    </row>
    <row r="344" spans="1:80">
      <c r="A344" s="55" t="s">
        <v>281</v>
      </c>
      <c r="B344" s="55">
        <v>2019</v>
      </c>
      <c r="C344" s="62">
        <v>43523</v>
      </c>
      <c r="D344" s="55" t="s">
        <v>20</v>
      </c>
      <c r="E344" s="70" t="s">
        <v>21</v>
      </c>
      <c r="F344" s="48" t="s">
        <v>21</v>
      </c>
      <c r="G344" t="s">
        <v>3054</v>
      </c>
      <c r="H344" t="s">
        <v>745</v>
      </c>
      <c r="I344" t="s">
        <v>2333</v>
      </c>
      <c r="J344" t="s">
        <v>1703</v>
      </c>
      <c r="O344" s="70">
        <v>15</v>
      </c>
      <c r="P344" t="s">
        <v>256</v>
      </c>
      <c r="Q344" s="150">
        <v>1.5228009259259258E-4</v>
      </c>
      <c r="R344" s="150">
        <v>2.4394675925925926E-4</v>
      </c>
      <c r="S344" s="150">
        <v>3.2964120370370374E-4</v>
      </c>
      <c r="T344" s="150">
        <v>4.143287037037037E-4</v>
      </c>
      <c r="U344" s="150">
        <v>4.9814814814814806E-4</v>
      </c>
      <c r="V344" s="150">
        <v>5.8406249999999995E-4</v>
      </c>
      <c r="W344" s="150">
        <v>6.6927083333333335E-4</v>
      </c>
      <c r="X344" s="150">
        <v>7.5479166666666663E-4</v>
      </c>
      <c r="Y344" s="150">
        <v>8.4098379629629627E-4</v>
      </c>
      <c r="Z344" s="150">
        <v>9.2653935185185189E-4</v>
      </c>
      <c r="AA344" s="150">
        <v>1.0116087962962963E-3</v>
      </c>
      <c r="AB344" s="150">
        <v>1.0969212962962961E-3</v>
      </c>
      <c r="AC344" s="150">
        <v>1.1837962962962963E-3</v>
      </c>
      <c r="AD344" s="150">
        <v>1.2706712962962962E-3</v>
      </c>
      <c r="AE344" s="150">
        <v>1.3556250000000001E-3</v>
      </c>
      <c r="AF344" s="150">
        <v>1.4407175925925926E-3</v>
      </c>
      <c r="AG344" s="150">
        <v>1.5271180555555557E-3</v>
      </c>
      <c r="AH344" s="150">
        <v>1.613321759259259E-3</v>
      </c>
      <c r="AI344" s="150">
        <v>1.699849537037037E-3</v>
      </c>
      <c r="AJ344" s="150">
        <v>1.7876967592592591E-3</v>
      </c>
      <c r="AK344" s="150">
        <v>1.8727314814814815E-3</v>
      </c>
      <c r="AL344" s="150">
        <v>1.9582175925925926E-3</v>
      </c>
      <c r="AM344" s="150">
        <v>2.0433564814814815E-3</v>
      </c>
      <c r="AN344" s="150">
        <v>2.1290277777777779E-3</v>
      </c>
      <c r="AO344" s="150">
        <v>2.2153009259259261E-3</v>
      </c>
      <c r="AP344" s="150">
        <v>2.3040046296296294E-3</v>
      </c>
      <c r="AQ344" s="150">
        <v>2.3905092592592593E-3</v>
      </c>
      <c r="AR344" s="150">
        <v>2.4768749999999999E-3</v>
      </c>
      <c r="AS344" s="150">
        <v>2.5644444444444443E-3</v>
      </c>
      <c r="AT344" s="150">
        <v>2.6510879629629627E-3</v>
      </c>
      <c r="AU344" s="150">
        <v>2.7379282407407409E-3</v>
      </c>
      <c r="AV344" s="150">
        <v>2.8260185185185189E-3</v>
      </c>
      <c r="AW344" s="153">
        <f t="shared" si="156"/>
        <v>58.975787162936989</v>
      </c>
      <c r="AX344" s="150">
        <f t="shared" si="157"/>
        <v>9.1666666666666681E-5</v>
      </c>
      <c r="AY344" s="150">
        <f t="shared" si="157"/>
        <v>8.5694444444444473E-5</v>
      </c>
      <c r="AZ344" s="150">
        <f t="shared" si="158"/>
        <v>8.4687499999999965E-5</v>
      </c>
      <c r="BA344" s="150">
        <f t="shared" si="159"/>
        <v>8.381944444444436E-5</v>
      </c>
      <c r="BB344" s="150">
        <f t="shared" si="160"/>
        <v>8.5914351851851885E-5</v>
      </c>
      <c r="BC344" s="150">
        <f t="shared" si="161"/>
        <v>8.5208333333333403E-5</v>
      </c>
      <c r="BD344" s="150">
        <f t="shared" si="162"/>
        <v>8.5520833333333282E-5</v>
      </c>
      <c r="BE344" s="150">
        <f t="shared" si="163"/>
        <v>8.6192129629629639E-5</v>
      </c>
      <c r="BF344" s="150">
        <f t="shared" si="164"/>
        <v>8.5555555555555623E-5</v>
      </c>
      <c r="BG344" s="150">
        <f t="shared" si="165"/>
        <v>8.5069444444444363E-5</v>
      </c>
      <c r="BH344" s="150">
        <f t="shared" si="166"/>
        <v>8.5312499999999885E-5</v>
      </c>
      <c r="BI344" s="150">
        <f t="shared" si="167"/>
        <v>8.6875000000000147E-5</v>
      </c>
      <c r="BJ344" s="150">
        <f t="shared" si="168"/>
        <v>8.687499999999993E-5</v>
      </c>
      <c r="BK344" s="150">
        <f t="shared" si="169"/>
        <v>8.495370370370384E-5</v>
      </c>
      <c r="BL344" s="150">
        <f t="shared" si="170"/>
        <v>8.5092592592592555E-5</v>
      </c>
      <c r="BM344" s="150">
        <f t="shared" si="171"/>
        <v>8.6400462962963036E-5</v>
      </c>
      <c r="BN344" s="150">
        <f t="shared" si="172"/>
        <v>8.6203703703703356E-5</v>
      </c>
      <c r="BO344" s="150">
        <f t="shared" si="173"/>
        <v>8.6527777777778035E-5</v>
      </c>
      <c r="BP344" s="150">
        <f t="shared" si="174"/>
        <v>8.7847222222222016E-5</v>
      </c>
      <c r="BQ344" s="150">
        <f t="shared" si="175"/>
        <v>8.5034722222222456E-5</v>
      </c>
      <c r="BR344" s="150">
        <f t="shared" si="176"/>
        <v>8.5486111111111049E-5</v>
      </c>
      <c r="BS344" s="150">
        <f t="shared" si="177"/>
        <v>8.5138888888888938E-5</v>
      </c>
      <c r="BT344" s="150">
        <f t="shared" si="178"/>
        <v>8.5671296296296363E-5</v>
      </c>
      <c r="BU344" s="150">
        <f t="shared" si="179"/>
        <v>8.6273148148148255E-5</v>
      </c>
      <c r="BV344" s="150">
        <f t="shared" si="180"/>
        <v>8.8703703703703254E-5</v>
      </c>
      <c r="BW344" s="150">
        <f t="shared" si="181"/>
        <v>8.6504629629629952E-5</v>
      </c>
      <c r="BX344" s="150">
        <f t="shared" si="182"/>
        <v>8.6365740740740587E-5</v>
      </c>
      <c r="BY344" s="150">
        <f t="shared" si="183"/>
        <v>8.756944444444437E-5</v>
      </c>
      <c r="BZ344" s="150">
        <f t="shared" si="184"/>
        <v>8.664351851851845E-5</v>
      </c>
      <c r="CA344" s="150">
        <f t="shared" si="185"/>
        <v>8.6840277777778131E-5</v>
      </c>
      <c r="CB344" s="150">
        <f t="shared" si="186"/>
        <v>8.809027777777808E-5</v>
      </c>
    </row>
    <row r="345" spans="1:80">
      <c r="A345" s="4" t="s">
        <v>281</v>
      </c>
      <c r="B345" s="4">
        <v>2019</v>
      </c>
      <c r="C345" s="62">
        <v>43523</v>
      </c>
      <c r="D345" s="4" t="s">
        <v>20</v>
      </c>
      <c r="E345" s="70" t="s">
        <v>21</v>
      </c>
      <c r="F345" s="48" t="s">
        <v>21</v>
      </c>
      <c r="G345" t="s">
        <v>585</v>
      </c>
      <c r="H345" t="s">
        <v>1733</v>
      </c>
      <c r="I345" t="s">
        <v>1657</v>
      </c>
      <c r="J345" t="s">
        <v>3055</v>
      </c>
      <c r="O345" s="70">
        <v>16</v>
      </c>
      <c r="P345" t="s">
        <v>27</v>
      </c>
      <c r="Q345" s="150">
        <v>1.5302083333333332E-4</v>
      </c>
      <c r="R345" s="150">
        <v>2.4333333333333333E-4</v>
      </c>
      <c r="S345" s="150">
        <v>3.2803240740740736E-4</v>
      </c>
      <c r="T345" s="150">
        <v>4.1288194444444445E-4</v>
      </c>
      <c r="U345" s="150">
        <v>4.9535879629629637E-4</v>
      </c>
      <c r="V345" s="150">
        <v>5.7795138888888892E-4</v>
      </c>
      <c r="W345" s="150">
        <v>6.6159722222222227E-4</v>
      </c>
      <c r="X345" s="150">
        <v>7.4452546296296289E-4</v>
      </c>
      <c r="Y345" s="150">
        <v>8.2697916666666673E-4</v>
      </c>
      <c r="Z345" s="150">
        <v>9.0967592592592586E-4</v>
      </c>
      <c r="AA345" s="150">
        <v>9.9387731481481484E-4</v>
      </c>
      <c r="AB345" s="150">
        <v>1.0769791666666668E-3</v>
      </c>
      <c r="AC345" s="150">
        <v>1.1596874999999999E-3</v>
      </c>
      <c r="AD345" s="150">
        <v>1.2434606481481483E-3</v>
      </c>
      <c r="AE345" s="150">
        <v>1.3265972222222221E-3</v>
      </c>
      <c r="AF345" s="150">
        <v>1.4115277777777778E-3</v>
      </c>
      <c r="AG345" s="150">
        <v>1.4938310185185185E-3</v>
      </c>
      <c r="AH345" s="150">
        <v>1.576365740740741E-3</v>
      </c>
      <c r="AI345" s="150">
        <v>1.6591203703703705E-3</v>
      </c>
      <c r="AJ345" s="150">
        <v>1.7437847222222221E-3</v>
      </c>
      <c r="AK345" s="150">
        <v>1.8285185185185184E-3</v>
      </c>
      <c r="AL345" s="150">
        <v>1.9137731481481482E-3</v>
      </c>
      <c r="AM345" s="150">
        <v>2.0011689814814814E-3</v>
      </c>
      <c r="AN345" s="150">
        <v>2.0860416666666666E-3</v>
      </c>
      <c r="AO345" s="150">
        <v>2.1706018518518519E-3</v>
      </c>
      <c r="AP345" s="150">
        <v>2.2594907407407407E-3</v>
      </c>
      <c r="AQ345" s="150">
        <v>2.3526504629629631E-3</v>
      </c>
      <c r="AR345" s="150">
        <v>2.4461805555555556E-3</v>
      </c>
      <c r="AS345" s="150">
        <v>2.5418171296296295E-3</v>
      </c>
      <c r="AT345" s="150">
        <v>2.6407986111111111E-3</v>
      </c>
      <c r="AU345" s="150">
        <v>2.7417361111111115E-3</v>
      </c>
      <c r="AV345" s="150">
        <v>2.8448148148148152E-3</v>
      </c>
      <c r="AW345" s="153">
        <f t="shared" si="156"/>
        <v>58.586121598750154</v>
      </c>
      <c r="AX345" s="150">
        <f t="shared" si="157"/>
        <v>9.0312500000000006E-5</v>
      </c>
      <c r="AY345" s="150">
        <f t="shared" si="157"/>
        <v>8.4699074074074033E-5</v>
      </c>
      <c r="AZ345" s="150">
        <f t="shared" si="158"/>
        <v>8.4849537037037087E-5</v>
      </c>
      <c r="BA345" s="150">
        <f t="shared" si="159"/>
        <v>8.2476851851851917E-5</v>
      </c>
      <c r="BB345" s="150">
        <f t="shared" si="160"/>
        <v>8.2592592592592548E-5</v>
      </c>
      <c r="BC345" s="150">
        <f t="shared" si="161"/>
        <v>8.3645833333333358E-5</v>
      </c>
      <c r="BD345" s="150">
        <f t="shared" si="162"/>
        <v>8.2928240740740618E-5</v>
      </c>
      <c r="BE345" s="150">
        <f t="shared" si="163"/>
        <v>8.2453703703703834E-5</v>
      </c>
      <c r="BF345" s="150">
        <f t="shared" si="164"/>
        <v>8.2696759259259138E-5</v>
      </c>
      <c r="BG345" s="150">
        <f t="shared" si="165"/>
        <v>8.4201388888888976E-5</v>
      </c>
      <c r="BH345" s="150">
        <f t="shared" si="166"/>
        <v>8.3101851851852E-5</v>
      </c>
      <c r="BI345" s="150">
        <f t="shared" si="167"/>
        <v>8.2708333333333071E-5</v>
      </c>
      <c r="BJ345" s="150">
        <f t="shared" si="168"/>
        <v>8.3773148148148357E-5</v>
      </c>
      <c r="BK345" s="150">
        <f t="shared" si="169"/>
        <v>8.3136574074073799E-5</v>
      </c>
      <c r="BL345" s="150">
        <f t="shared" si="170"/>
        <v>8.4930555555555757E-5</v>
      </c>
      <c r="BM345" s="150">
        <f t="shared" si="171"/>
        <v>8.2303240740740644E-5</v>
      </c>
      <c r="BN345" s="150">
        <f t="shared" si="172"/>
        <v>8.2534722222222558E-5</v>
      </c>
      <c r="BO345" s="150">
        <f t="shared" si="173"/>
        <v>8.2754629629629454E-5</v>
      </c>
      <c r="BP345" s="150">
        <f t="shared" si="174"/>
        <v>8.4664351851851611E-5</v>
      </c>
      <c r="BQ345" s="150">
        <f t="shared" si="175"/>
        <v>8.4733796296296293E-5</v>
      </c>
      <c r="BR345" s="150">
        <f t="shared" si="176"/>
        <v>8.5254629629629786E-5</v>
      </c>
      <c r="BS345" s="150">
        <f t="shared" si="177"/>
        <v>8.7395833333333206E-5</v>
      </c>
      <c r="BT345" s="150">
        <f t="shared" si="178"/>
        <v>8.4872685185185225E-5</v>
      </c>
      <c r="BU345" s="150">
        <f t="shared" si="179"/>
        <v>8.4560185185185346E-5</v>
      </c>
      <c r="BV345" s="150">
        <f t="shared" si="180"/>
        <v>8.8888888888888785E-5</v>
      </c>
      <c r="BW345" s="150">
        <f t="shared" si="181"/>
        <v>9.3159722222222342E-5</v>
      </c>
      <c r="BX345" s="150">
        <f t="shared" si="182"/>
        <v>9.3530092592592536E-5</v>
      </c>
      <c r="BY345" s="150">
        <f t="shared" si="183"/>
        <v>9.563657407407394E-5</v>
      </c>
      <c r="BZ345" s="150">
        <f t="shared" si="184"/>
        <v>9.8981481481481576E-5</v>
      </c>
      <c r="CA345" s="150">
        <f t="shared" si="185"/>
        <v>1.0093750000000033E-4</v>
      </c>
      <c r="CB345" s="150">
        <f t="shared" si="186"/>
        <v>1.0307870370370375E-4</v>
      </c>
    </row>
    <row r="346" spans="1:80">
      <c r="A346" s="55" t="s">
        <v>281</v>
      </c>
      <c r="B346" s="55">
        <v>2019</v>
      </c>
      <c r="C346" s="62">
        <v>43523</v>
      </c>
      <c r="D346" s="55" t="s">
        <v>20</v>
      </c>
      <c r="E346" s="70" t="s">
        <v>21</v>
      </c>
      <c r="F346" s="48" t="s">
        <v>21</v>
      </c>
      <c r="G346" t="s">
        <v>3056</v>
      </c>
      <c r="H346" t="s">
        <v>1654</v>
      </c>
      <c r="I346" t="s">
        <v>1695</v>
      </c>
      <c r="J346" t="s">
        <v>3057</v>
      </c>
      <c r="O346" s="70">
        <v>17</v>
      </c>
      <c r="P346" t="s">
        <v>39</v>
      </c>
      <c r="Q346" s="150">
        <v>1.5645833333333335E-4</v>
      </c>
      <c r="R346" s="150">
        <v>2.4607638888888889E-4</v>
      </c>
      <c r="S346" s="150">
        <v>3.3140046296296297E-4</v>
      </c>
      <c r="T346" s="150">
        <v>4.1665509259259265E-4</v>
      </c>
      <c r="U346" s="150">
        <v>5.010763888888889E-4</v>
      </c>
      <c r="V346" s="150">
        <v>5.868634259259259E-4</v>
      </c>
      <c r="W346" s="150">
        <v>6.7065972222222223E-4</v>
      </c>
      <c r="X346" s="150">
        <v>7.5583333333333329E-4</v>
      </c>
      <c r="Y346" s="150">
        <v>8.4217592592592601E-4</v>
      </c>
      <c r="Z346" s="150">
        <v>9.2775462962962961E-4</v>
      </c>
      <c r="AA346" s="150">
        <v>1.0129282407407407E-3</v>
      </c>
      <c r="AB346" s="150">
        <v>1.1001620370370371E-3</v>
      </c>
      <c r="AC346" s="150">
        <v>1.1857638888888888E-3</v>
      </c>
      <c r="AD346" s="150">
        <v>1.2738310185185185E-3</v>
      </c>
      <c r="AE346" s="150">
        <v>1.3607638888888888E-3</v>
      </c>
      <c r="AF346" s="150">
        <v>1.4484722222222223E-3</v>
      </c>
      <c r="AG346" s="150">
        <v>1.5376041666666665E-3</v>
      </c>
      <c r="AH346" s="150">
        <v>1.6242476851851852E-3</v>
      </c>
      <c r="AI346" s="150">
        <v>1.7100694444444444E-3</v>
      </c>
      <c r="AJ346" s="150">
        <v>1.7979282407407408E-3</v>
      </c>
      <c r="AK346" s="150">
        <v>1.8844675925925923E-3</v>
      </c>
      <c r="AL346" s="150">
        <v>1.9713310185185185E-3</v>
      </c>
      <c r="AM346" s="150">
        <v>2.0589930555555557E-3</v>
      </c>
      <c r="AN346" s="150">
        <v>2.1451157407407408E-3</v>
      </c>
      <c r="AO346" s="150">
        <v>2.2308680555555558E-3</v>
      </c>
      <c r="AP346" s="150">
        <v>2.3163425925925925E-3</v>
      </c>
      <c r="AQ346" s="150">
        <v>2.4034722222222222E-3</v>
      </c>
      <c r="AR346" s="150">
        <v>2.4932175925925924E-3</v>
      </c>
      <c r="AS346" s="150">
        <v>2.5831365740740741E-3</v>
      </c>
      <c r="AT346" s="150">
        <v>2.674976851851852E-3</v>
      </c>
      <c r="AU346" s="150">
        <v>2.7658217592592595E-3</v>
      </c>
      <c r="AV346" s="150">
        <v>2.8532754629629633E-3</v>
      </c>
      <c r="AW346" s="153">
        <f t="shared" si="156"/>
        <v>58.412399654393298</v>
      </c>
      <c r="AX346" s="150">
        <f t="shared" si="157"/>
        <v>8.9618055555555539E-5</v>
      </c>
      <c r="AY346" s="150">
        <f t="shared" si="157"/>
        <v>8.5324074074074089E-5</v>
      </c>
      <c r="AZ346" s="150">
        <f t="shared" si="158"/>
        <v>8.5254629629629678E-5</v>
      </c>
      <c r="BA346" s="150">
        <f t="shared" si="159"/>
        <v>8.4421296296296252E-5</v>
      </c>
      <c r="BB346" s="150">
        <f t="shared" si="160"/>
        <v>8.5787037037036995E-5</v>
      </c>
      <c r="BC346" s="150">
        <f t="shared" si="161"/>
        <v>8.3796296296296331E-5</v>
      </c>
      <c r="BD346" s="150">
        <f t="shared" si="162"/>
        <v>8.5173611111111062E-5</v>
      </c>
      <c r="BE346" s="150">
        <f t="shared" si="163"/>
        <v>8.6342592592592721E-5</v>
      </c>
      <c r="BF346" s="150">
        <f t="shared" si="164"/>
        <v>8.5578703703703598E-5</v>
      </c>
      <c r="BG346" s="150">
        <f t="shared" si="165"/>
        <v>8.5173611111111062E-5</v>
      </c>
      <c r="BH346" s="150">
        <f t="shared" si="166"/>
        <v>8.7233796296296408E-5</v>
      </c>
      <c r="BI346" s="150">
        <f t="shared" si="167"/>
        <v>8.5601851851851681E-5</v>
      </c>
      <c r="BJ346" s="150">
        <f t="shared" si="168"/>
        <v>8.806712962962978E-5</v>
      </c>
      <c r="BK346" s="150">
        <f t="shared" si="169"/>
        <v>8.6932870370370246E-5</v>
      </c>
      <c r="BL346" s="150">
        <f t="shared" si="170"/>
        <v>8.7708333333333518E-5</v>
      </c>
      <c r="BM346" s="150">
        <f t="shared" si="171"/>
        <v>8.9131944444444198E-5</v>
      </c>
      <c r="BN346" s="150">
        <f t="shared" si="172"/>
        <v>8.6643518518518666E-5</v>
      </c>
      <c r="BO346" s="150">
        <f t="shared" si="173"/>
        <v>8.5821759259259228E-5</v>
      </c>
      <c r="BP346" s="150">
        <f t="shared" si="174"/>
        <v>8.7858796296296383E-5</v>
      </c>
      <c r="BQ346" s="150">
        <f t="shared" si="175"/>
        <v>8.6539351851851534E-5</v>
      </c>
      <c r="BR346" s="150">
        <f t="shared" si="176"/>
        <v>8.6863425925926213E-5</v>
      </c>
      <c r="BS346" s="150">
        <f t="shared" si="177"/>
        <v>8.7662037037037135E-5</v>
      </c>
      <c r="BT346" s="150">
        <f t="shared" si="178"/>
        <v>8.6122685185185174E-5</v>
      </c>
      <c r="BU346" s="150">
        <f t="shared" si="179"/>
        <v>8.5752314814814979E-5</v>
      </c>
      <c r="BV346" s="150">
        <f t="shared" si="180"/>
        <v>8.5474537037036682E-5</v>
      </c>
      <c r="BW346" s="150">
        <f t="shared" si="181"/>
        <v>8.712962962962971E-5</v>
      </c>
      <c r="BX346" s="150">
        <f t="shared" si="182"/>
        <v>8.9745370370370239E-5</v>
      </c>
      <c r="BY346" s="150">
        <f t="shared" si="183"/>
        <v>8.991898148148162E-5</v>
      </c>
      <c r="BZ346" s="150">
        <f t="shared" si="184"/>
        <v>9.1840277777777927E-5</v>
      </c>
      <c r="CA346" s="150">
        <f t="shared" si="185"/>
        <v>9.0844907407407541E-5</v>
      </c>
      <c r="CB346" s="150">
        <f t="shared" si="186"/>
        <v>8.7453703703703738E-5</v>
      </c>
    </row>
    <row r="347" spans="1:80">
      <c r="A347" s="4" t="s">
        <v>281</v>
      </c>
      <c r="B347" s="4">
        <v>2019</v>
      </c>
      <c r="C347" s="62">
        <v>43523</v>
      </c>
      <c r="D347" s="4" t="s">
        <v>20</v>
      </c>
      <c r="E347" s="70" t="s">
        <v>21</v>
      </c>
      <c r="F347" s="48" t="s">
        <v>21</v>
      </c>
      <c r="G347" t="s">
        <v>858</v>
      </c>
      <c r="H347" t="s">
        <v>857</v>
      </c>
      <c r="I347" t="s">
        <v>3058</v>
      </c>
      <c r="J347" t="s">
        <v>1744</v>
      </c>
      <c r="O347" s="70">
        <v>18</v>
      </c>
      <c r="P347" t="s">
        <v>207</v>
      </c>
      <c r="Q347" s="150">
        <v>1.5832175925925928E-4</v>
      </c>
      <c r="R347" s="150">
        <v>2.4783564814814812E-4</v>
      </c>
      <c r="S347" s="150">
        <v>3.3538194444444441E-4</v>
      </c>
      <c r="T347" s="150">
        <v>4.2285879629629634E-4</v>
      </c>
      <c r="U347" s="150">
        <v>5.1134259259259253E-4</v>
      </c>
      <c r="V347" s="150">
        <v>5.9729166666666665E-4</v>
      </c>
      <c r="W347" s="150">
        <v>6.8354166666666661E-4</v>
      </c>
      <c r="X347" s="150">
        <v>7.6756944444444442E-4</v>
      </c>
      <c r="Y347" s="150">
        <v>8.5326388888888876E-4</v>
      </c>
      <c r="Z347" s="150">
        <v>9.3766203703703709E-4</v>
      </c>
      <c r="AA347" s="150">
        <v>1.0244907407407407E-3</v>
      </c>
      <c r="AB347" s="150">
        <v>1.112175925925926E-3</v>
      </c>
      <c r="AC347" s="150">
        <v>1.2010763888888889E-3</v>
      </c>
      <c r="AD347" s="150">
        <v>1.2872106481481482E-3</v>
      </c>
      <c r="AE347" s="150">
        <v>1.3725694444444445E-3</v>
      </c>
      <c r="AF347" s="150">
        <v>1.4600694444444444E-3</v>
      </c>
      <c r="AG347" s="150">
        <v>1.5448148148148148E-3</v>
      </c>
      <c r="AH347" s="150">
        <v>1.6302546296296297E-3</v>
      </c>
      <c r="AI347" s="150">
        <v>1.7179050925925927E-3</v>
      </c>
      <c r="AJ347" s="150">
        <v>1.803425925925926E-3</v>
      </c>
      <c r="AK347" s="150">
        <v>1.8913888888888886E-3</v>
      </c>
      <c r="AL347" s="150">
        <v>1.9777314814814814E-3</v>
      </c>
      <c r="AM347" s="150">
        <v>2.0661342592592593E-3</v>
      </c>
      <c r="AN347" s="150">
        <v>2.1542824074074073E-3</v>
      </c>
      <c r="AO347" s="150">
        <v>2.2446064814814815E-3</v>
      </c>
      <c r="AP347" s="150">
        <v>2.333078703703704E-3</v>
      </c>
      <c r="AQ347" s="150">
        <v>2.4242245370370372E-3</v>
      </c>
      <c r="AR347" s="150">
        <v>2.5141319444444447E-3</v>
      </c>
      <c r="AS347" s="150">
        <v>2.6033912037037037E-3</v>
      </c>
      <c r="AT347" s="150">
        <v>2.6954861111111107E-3</v>
      </c>
      <c r="AU347" s="150">
        <v>2.7832407407407406E-3</v>
      </c>
      <c r="AV347" s="150">
        <v>2.87181712962963E-3</v>
      </c>
      <c r="AW347" s="153">
        <f t="shared" si="156"/>
        <v>58.035264483627195</v>
      </c>
      <c r="AX347" s="150">
        <f t="shared" si="157"/>
        <v>8.9513888888888841E-5</v>
      </c>
      <c r="AY347" s="150">
        <f t="shared" si="157"/>
        <v>8.7546296296296287E-5</v>
      </c>
      <c r="AZ347" s="150">
        <f t="shared" si="158"/>
        <v>8.747685185185193E-5</v>
      </c>
      <c r="BA347" s="150">
        <f t="shared" si="159"/>
        <v>8.8483796296296195E-5</v>
      </c>
      <c r="BB347" s="150">
        <f t="shared" si="160"/>
        <v>8.5949074074074118E-5</v>
      </c>
      <c r="BC347" s="150">
        <f t="shared" si="161"/>
        <v>8.6249999999999955E-5</v>
      </c>
      <c r="BD347" s="150">
        <f t="shared" si="162"/>
        <v>8.4027777777777811E-5</v>
      </c>
      <c r="BE347" s="150">
        <f t="shared" si="163"/>
        <v>8.5694444444444338E-5</v>
      </c>
      <c r="BF347" s="150">
        <f t="shared" si="164"/>
        <v>8.4398148148148331E-5</v>
      </c>
      <c r="BG347" s="150">
        <f t="shared" si="165"/>
        <v>8.6828703703703655E-5</v>
      </c>
      <c r="BH347" s="150">
        <f t="shared" si="166"/>
        <v>8.7685185185185218E-5</v>
      </c>
      <c r="BI347" s="150">
        <f t="shared" si="167"/>
        <v>8.8900462962962935E-5</v>
      </c>
      <c r="BJ347" s="150">
        <f t="shared" si="168"/>
        <v>8.6134259259259324E-5</v>
      </c>
      <c r="BK347" s="150">
        <f t="shared" si="169"/>
        <v>8.5358796296296268E-5</v>
      </c>
      <c r="BL347" s="150">
        <f t="shared" si="170"/>
        <v>8.7499999999999904E-5</v>
      </c>
      <c r="BM347" s="150">
        <f t="shared" si="171"/>
        <v>8.4745370370370443E-5</v>
      </c>
      <c r="BN347" s="150">
        <f t="shared" si="172"/>
        <v>8.5439814814814883E-5</v>
      </c>
      <c r="BO347" s="150">
        <f t="shared" si="173"/>
        <v>8.7650462962962986E-5</v>
      </c>
      <c r="BP347" s="150">
        <f t="shared" si="174"/>
        <v>8.5520833333333282E-5</v>
      </c>
      <c r="BQ347" s="150">
        <f t="shared" si="175"/>
        <v>8.7962962962962648E-5</v>
      </c>
      <c r="BR347" s="150">
        <f t="shared" si="176"/>
        <v>8.6342592592592721E-5</v>
      </c>
      <c r="BS347" s="150">
        <f t="shared" si="177"/>
        <v>8.8402777777777958E-5</v>
      </c>
      <c r="BT347" s="150">
        <f t="shared" si="178"/>
        <v>8.8148148148147962E-5</v>
      </c>
      <c r="BU347" s="150">
        <f t="shared" si="179"/>
        <v>9.0324074074074265E-5</v>
      </c>
      <c r="BV347" s="150">
        <f t="shared" si="180"/>
        <v>8.8472222222222424E-5</v>
      </c>
      <c r="BW347" s="150">
        <f t="shared" si="181"/>
        <v>9.114583333333327E-5</v>
      </c>
      <c r="BX347" s="150">
        <f t="shared" si="182"/>
        <v>8.9907407407407471E-5</v>
      </c>
      <c r="BY347" s="150">
        <f t="shared" si="183"/>
        <v>8.9259259259258979E-5</v>
      </c>
      <c r="BZ347" s="150">
        <f t="shared" si="184"/>
        <v>9.2094907407407056E-5</v>
      </c>
      <c r="CA347" s="150">
        <f t="shared" si="185"/>
        <v>8.7754629629629901E-5</v>
      </c>
      <c r="CB347" s="150">
        <f t="shared" si="186"/>
        <v>8.857638888888934E-5</v>
      </c>
    </row>
    <row r="348" spans="1:80">
      <c r="A348" s="55" t="s">
        <v>281</v>
      </c>
      <c r="B348" s="55">
        <v>2019</v>
      </c>
      <c r="C348" s="62">
        <v>43523</v>
      </c>
      <c r="D348" s="55" t="s">
        <v>20</v>
      </c>
      <c r="E348" s="70" t="s">
        <v>91</v>
      </c>
      <c r="F348" s="47">
        <v>1</v>
      </c>
      <c r="G348" t="s">
        <v>1311</v>
      </c>
      <c r="H348" t="s">
        <v>598</v>
      </c>
      <c r="I348" t="s">
        <v>513</v>
      </c>
      <c r="J348" t="s">
        <v>732</v>
      </c>
      <c r="O348">
        <v>1</v>
      </c>
      <c r="P348" t="s">
        <v>29</v>
      </c>
      <c r="Q348" s="150">
        <v>1.5387731481481481E-4</v>
      </c>
      <c r="R348" s="150">
        <v>2.4274305555555553E-4</v>
      </c>
      <c r="S348" s="150">
        <v>3.2505787037037036E-4</v>
      </c>
      <c r="T348" s="150">
        <v>4.0680555555555565E-4</v>
      </c>
      <c r="U348" s="150">
        <v>4.878472222222222E-4</v>
      </c>
      <c r="V348" s="150">
        <v>5.6969907407407414E-4</v>
      </c>
      <c r="W348" s="150">
        <v>6.5178240740740735E-4</v>
      </c>
      <c r="X348" s="150">
        <v>7.3563657407407399E-4</v>
      </c>
      <c r="Y348" s="150">
        <v>8.1790509259259262E-4</v>
      </c>
      <c r="Z348" s="150">
        <v>9.0046296296296304E-4</v>
      </c>
      <c r="AA348" s="150">
        <v>9.8354166666666664E-4</v>
      </c>
      <c r="AB348" s="150">
        <v>1.0684953703703705E-3</v>
      </c>
      <c r="AC348" s="150">
        <v>1.1517939814814815E-3</v>
      </c>
      <c r="AD348" s="150">
        <v>1.2342361111111111E-3</v>
      </c>
      <c r="AE348" s="150">
        <v>1.3165972222222223E-3</v>
      </c>
      <c r="AF348" s="150">
        <v>1.4007060185185184E-3</v>
      </c>
      <c r="AG348" s="150">
        <v>1.4834490740740739E-3</v>
      </c>
      <c r="AH348" s="150">
        <v>1.5659722222222221E-3</v>
      </c>
      <c r="AI348" s="150">
        <v>1.6501388888888887E-3</v>
      </c>
      <c r="AJ348" s="150">
        <v>1.7334953703703705E-3</v>
      </c>
      <c r="AK348" s="150">
        <v>1.8177893518518519E-3</v>
      </c>
      <c r="AL348" s="150">
        <v>1.9042824074074075E-3</v>
      </c>
      <c r="AM348" s="150">
        <v>1.9886342592592594E-3</v>
      </c>
      <c r="AN348" s="150">
        <v>2.0731481481481482E-3</v>
      </c>
      <c r="AO348" s="150">
        <v>2.1590393518518517E-3</v>
      </c>
      <c r="AP348" s="150">
        <v>2.2426041666666666E-3</v>
      </c>
      <c r="AQ348" s="150">
        <v>2.325833333333333E-3</v>
      </c>
      <c r="AR348" s="150">
        <v>2.4090625000000002E-3</v>
      </c>
      <c r="AS348" s="150">
        <v>2.4916319444444443E-3</v>
      </c>
      <c r="AT348" s="150">
        <v>2.5743055555555554E-3</v>
      </c>
      <c r="AU348" s="150">
        <v>2.6577314814814814E-3</v>
      </c>
      <c r="AV348" s="150">
        <v>2.7418634259259258E-3</v>
      </c>
      <c r="AW348" s="153">
        <f t="shared" si="156"/>
        <v>60.785911176587298</v>
      </c>
      <c r="AX348" s="150">
        <f t="shared" si="157"/>
        <v>8.8865740740740729E-5</v>
      </c>
      <c r="AY348" s="150">
        <f t="shared" si="157"/>
        <v>8.2314814814814821E-5</v>
      </c>
      <c r="AZ348" s="150">
        <f t="shared" si="158"/>
        <v>8.1747685185185298E-5</v>
      </c>
      <c r="BA348" s="150">
        <f t="shared" si="159"/>
        <v>8.1041666666666545E-5</v>
      </c>
      <c r="BB348" s="150">
        <f t="shared" si="160"/>
        <v>8.1851851851851942E-5</v>
      </c>
      <c r="BC348" s="150">
        <f t="shared" si="161"/>
        <v>8.2083333333333205E-5</v>
      </c>
      <c r="BD348" s="150">
        <f t="shared" si="162"/>
        <v>8.3854166666666647E-5</v>
      </c>
      <c r="BE348" s="150">
        <f t="shared" si="163"/>
        <v>8.2268518518518628E-5</v>
      </c>
      <c r="BF348" s="150">
        <f t="shared" si="164"/>
        <v>8.2557870370370424E-5</v>
      </c>
      <c r="BG348" s="150">
        <f t="shared" si="165"/>
        <v>8.3078703703703591E-5</v>
      </c>
      <c r="BH348" s="150">
        <f t="shared" si="166"/>
        <v>8.495370370370384E-5</v>
      </c>
      <c r="BI348" s="150">
        <f t="shared" si="167"/>
        <v>8.329861111111103E-5</v>
      </c>
      <c r="BJ348" s="150">
        <f t="shared" si="168"/>
        <v>8.2442129629629575E-5</v>
      </c>
      <c r="BK348" s="150">
        <f t="shared" si="169"/>
        <v>8.2361111111111177E-5</v>
      </c>
      <c r="BL348" s="150">
        <f t="shared" si="170"/>
        <v>8.4108796296296102E-5</v>
      </c>
      <c r="BM348" s="150">
        <f t="shared" si="171"/>
        <v>8.2743055555555521E-5</v>
      </c>
      <c r="BN348" s="150">
        <f t="shared" si="172"/>
        <v>8.2523148148148191E-5</v>
      </c>
      <c r="BO348" s="150">
        <f t="shared" si="173"/>
        <v>8.4166666666666634E-5</v>
      </c>
      <c r="BP348" s="150">
        <f t="shared" si="174"/>
        <v>8.3356481481481779E-5</v>
      </c>
      <c r="BQ348" s="150">
        <f t="shared" si="175"/>
        <v>8.4293981481481416E-5</v>
      </c>
      <c r="BR348" s="150">
        <f t="shared" si="176"/>
        <v>8.6493055555555585E-5</v>
      </c>
      <c r="BS348" s="150">
        <f t="shared" si="177"/>
        <v>8.4351851851851949E-5</v>
      </c>
      <c r="BT348" s="150">
        <f t="shared" si="178"/>
        <v>8.4513888888888746E-5</v>
      </c>
      <c r="BU348" s="150">
        <f t="shared" si="179"/>
        <v>8.5891203703703477E-5</v>
      </c>
      <c r="BV348" s="150">
        <f t="shared" si="180"/>
        <v>8.356481481481496E-5</v>
      </c>
      <c r="BW348" s="150">
        <f t="shared" si="181"/>
        <v>8.3229166666666347E-5</v>
      </c>
      <c r="BX348" s="150">
        <f t="shared" si="182"/>
        <v>8.3229166666667215E-5</v>
      </c>
      <c r="BY348" s="150">
        <f t="shared" si="183"/>
        <v>8.256944444444414E-5</v>
      </c>
      <c r="BZ348" s="150">
        <f t="shared" si="184"/>
        <v>8.2673611111111055E-5</v>
      </c>
      <c r="CA348" s="150">
        <f t="shared" si="185"/>
        <v>8.3425925925926028E-5</v>
      </c>
      <c r="CB348" s="150">
        <f t="shared" si="186"/>
        <v>8.4131944444444402E-5</v>
      </c>
    </row>
    <row r="349" spans="1:80">
      <c r="A349" s="4" t="s">
        <v>281</v>
      </c>
      <c r="B349" s="4">
        <v>2019</v>
      </c>
      <c r="C349" s="62">
        <v>43523</v>
      </c>
      <c r="D349" s="4" t="s">
        <v>20</v>
      </c>
      <c r="E349" s="70" t="s">
        <v>91</v>
      </c>
      <c r="F349" s="47">
        <v>1</v>
      </c>
      <c r="G349" t="s">
        <v>508</v>
      </c>
      <c r="H349" t="s">
        <v>1658</v>
      </c>
      <c r="I349" t="s">
        <v>1636</v>
      </c>
      <c r="J349" t="s">
        <v>851</v>
      </c>
      <c r="O349">
        <v>2</v>
      </c>
      <c r="P349" t="s">
        <v>85</v>
      </c>
      <c r="Q349" s="150">
        <v>1.5465277777777778E-4</v>
      </c>
      <c r="R349" s="150">
        <v>2.445949074074074E-4</v>
      </c>
      <c r="S349" s="150">
        <v>3.2923611111111109E-4</v>
      </c>
      <c r="T349" s="150">
        <v>4.1284722222222222E-4</v>
      </c>
      <c r="U349" s="150">
        <v>4.9434027777777779E-4</v>
      </c>
      <c r="V349" s="150">
        <v>5.7703703703703704E-4</v>
      </c>
      <c r="W349" s="150">
        <v>6.5885416666666664E-4</v>
      </c>
      <c r="X349" s="150">
        <v>7.4070601851851858E-4</v>
      </c>
      <c r="Y349" s="150">
        <v>8.2423611111111109E-4</v>
      </c>
      <c r="Z349" s="150">
        <v>9.0572916666666666E-4</v>
      </c>
      <c r="AA349" s="150">
        <v>9.8733796296296287E-4</v>
      </c>
      <c r="AB349" s="150">
        <v>1.0686226851851853E-3</v>
      </c>
      <c r="AC349" s="150">
        <v>1.1525694444444443E-3</v>
      </c>
      <c r="AD349" s="150">
        <v>1.2388078703703704E-3</v>
      </c>
      <c r="AE349" s="150">
        <v>1.3230902777777778E-3</v>
      </c>
      <c r="AF349" s="150">
        <v>1.409675925925926E-3</v>
      </c>
      <c r="AG349" s="150">
        <v>1.4931597222222221E-3</v>
      </c>
      <c r="AH349" s="150">
        <v>1.5765277777777776E-3</v>
      </c>
      <c r="AI349" s="150">
        <v>1.6601504629629631E-3</v>
      </c>
      <c r="AJ349" s="150">
        <v>1.7437847222222221E-3</v>
      </c>
      <c r="AK349" s="150">
        <v>1.829837962962963E-3</v>
      </c>
      <c r="AL349" s="150">
        <v>1.9130092592592593E-3</v>
      </c>
      <c r="AM349" s="150">
        <v>1.995335648148148E-3</v>
      </c>
      <c r="AN349" s="150">
        <v>2.0789236111111112E-3</v>
      </c>
      <c r="AO349" s="150">
        <v>2.1633449074074072E-3</v>
      </c>
      <c r="AP349" s="150">
        <v>2.249583333333333E-3</v>
      </c>
      <c r="AQ349" s="150">
        <v>2.3351504629629629E-3</v>
      </c>
      <c r="AR349" s="150">
        <v>2.4229282407407407E-3</v>
      </c>
      <c r="AS349" s="150">
        <v>2.5082986111111113E-3</v>
      </c>
      <c r="AT349" s="150">
        <v>2.5939467592592589E-3</v>
      </c>
      <c r="AU349" s="150">
        <v>2.6807870370370371E-3</v>
      </c>
      <c r="AV349" s="150">
        <v>2.7674537037037038E-3</v>
      </c>
      <c r="AW349" s="153">
        <f t="shared" si="156"/>
        <v>60.223831908593603</v>
      </c>
      <c r="AX349" s="150">
        <f t="shared" si="157"/>
        <v>8.9942129629629622E-5</v>
      </c>
      <c r="AY349" s="150">
        <f t="shared" si="157"/>
        <v>8.464120370370369E-5</v>
      </c>
      <c r="AZ349" s="150">
        <f t="shared" si="158"/>
        <v>8.3611111111111126E-5</v>
      </c>
      <c r="BA349" s="150">
        <f t="shared" si="159"/>
        <v>8.1493055555555572E-5</v>
      </c>
      <c r="BB349" s="150">
        <f t="shared" si="160"/>
        <v>8.2696759259259247E-5</v>
      </c>
      <c r="BC349" s="150">
        <f t="shared" si="161"/>
        <v>8.1817129629629601E-5</v>
      </c>
      <c r="BD349" s="150">
        <f t="shared" si="162"/>
        <v>8.1851851851851942E-5</v>
      </c>
      <c r="BE349" s="150">
        <f t="shared" si="163"/>
        <v>8.353009259259251E-5</v>
      </c>
      <c r="BF349" s="150">
        <f t="shared" si="164"/>
        <v>8.1493055555555572E-5</v>
      </c>
      <c r="BG349" s="150">
        <f t="shared" si="165"/>
        <v>8.1608796296296204E-5</v>
      </c>
      <c r="BH349" s="150">
        <f t="shared" si="166"/>
        <v>8.1284722222222392E-5</v>
      </c>
      <c r="BI349" s="150">
        <f t="shared" si="167"/>
        <v>8.3946759259259087E-5</v>
      </c>
      <c r="BJ349" s="150">
        <f t="shared" si="168"/>
        <v>8.6238425925926022E-5</v>
      </c>
      <c r="BK349" s="150">
        <f t="shared" si="169"/>
        <v>8.4282407407407483E-5</v>
      </c>
      <c r="BL349" s="150">
        <f t="shared" si="170"/>
        <v>8.6585648148148134E-5</v>
      </c>
      <c r="BM349" s="150">
        <f t="shared" si="171"/>
        <v>8.3483796296296127E-5</v>
      </c>
      <c r="BN349" s="150">
        <f t="shared" si="172"/>
        <v>8.3368055555555496E-5</v>
      </c>
      <c r="BO349" s="150">
        <f t="shared" si="173"/>
        <v>8.3622685185185492E-5</v>
      </c>
      <c r="BP349" s="150">
        <f t="shared" si="174"/>
        <v>8.3634259259258992E-5</v>
      </c>
      <c r="BQ349" s="150">
        <f t="shared" si="175"/>
        <v>8.6053240740740925E-5</v>
      </c>
      <c r="BR349" s="150">
        <f t="shared" si="176"/>
        <v>8.3171296296296248E-5</v>
      </c>
      <c r="BS349" s="150">
        <f t="shared" si="177"/>
        <v>8.2326388888888727E-5</v>
      </c>
      <c r="BT349" s="150">
        <f t="shared" si="178"/>
        <v>8.358796296296326E-5</v>
      </c>
      <c r="BU349" s="150">
        <f t="shared" si="179"/>
        <v>8.4421296296295981E-5</v>
      </c>
      <c r="BV349" s="150">
        <f t="shared" si="180"/>
        <v>8.6238425925925805E-5</v>
      </c>
      <c r="BW349" s="150">
        <f t="shared" si="181"/>
        <v>8.5567129629629882E-5</v>
      </c>
      <c r="BX349" s="150">
        <f t="shared" si="182"/>
        <v>8.7777777777777767E-5</v>
      </c>
      <c r="BY349" s="150">
        <f t="shared" si="183"/>
        <v>8.5370370370370634E-5</v>
      </c>
      <c r="BZ349" s="150">
        <f t="shared" si="184"/>
        <v>8.564814814814763E-5</v>
      </c>
      <c r="CA349" s="150">
        <f t="shared" si="185"/>
        <v>8.6840277777778131E-5</v>
      </c>
      <c r="CB349" s="150">
        <f t="shared" si="186"/>
        <v>8.6666666666666749E-5</v>
      </c>
    </row>
    <row r="350" spans="1:80">
      <c r="A350" s="55" t="s">
        <v>281</v>
      </c>
      <c r="B350" s="55">
        <v>2019</v>
      </c>
      <c r="C350" s="62">
        <v>43523</v>
      </c>
      <c r="D350" s="4" t="s">
        <v>20</v>
      </c>
      <c r="E350" s="70" t="s">
        <v>91</v>
      </c>
      <c r="F350">
        <v>2</v>
      </c>
      <c r="G350" t="s">
        <v>814</v>
      </c>
      <c r="H350" t="s">
        <v>696</v>
      </c>
      <c r="I350" t="s">
        <v>1676</v>
      </c>
      <c r="J350" t="s">
        <v>1638</v>
      </c>
      <c r="O350">
        <v>1</v>
      </c>
      <c r="P350" t="s">
        <v>33</v>
      </c>
      <c r="Q350" s="150">
        <v>1.54375E-4</v>
      </c>
      <c r="R350" s="150">
        <v>2.4298611111111111E-4</v>
      </c>
      <c r="S350" s="150">
        <v>3.2543981481481481E-4</v>
      </c>
      <c r="T350" s="150">
        <v>4.0701388888888883E-4</v>
      </c>
      <c r="U350" s="150">
        <v>4.8753472222222216E-4</v>
      </c>
      <c r="V350" s="150">
        <v>5.7043981481481485E-4</v>
      </c>
      <c r="W350" s="150">
        <v>6.5156250000000012E-4</v>
      </c>
      <c r="X350" s="150">
        <v>7.3277777777777762E-4</v>
      </c>
      <c r="Y350" s="150">
        <v>8.1546296296296282E-4</v>
      </c>
      <c r="Z350" s="150">
        <v>8.974305555555555E-4</v>
      </c>
      <c r="AA350" s="150">
        <v>9.7975694444444434E-4</v>
      </c>
      <c r="AB350" s="150">
        <v>1.0620949074074074E-3</v>
      </c>
      <c r="AC350" s="150">
        <v>1.1458101851851853E-3</v>
      </c>
      <c r="AD350" s="150">
        <v>1.2270717592592591E-3</v>
      </c>
      <c r="AE350" s="150">
        <v>1.3096296296296296E-3</v>
      </c>
      <c r="AF350" s="150">
        <v>1.3917708333333334E-3</v>
      </c>
      <c r="AG350" s="150">
        <v>1.4740277777777774E-3</v>
      </c>
      <c r="AH350" s="150">
        <v>1.5580092592592592E-3</v>
      </c>
      <c r="AI350" s="150">
        <v>1.6397916666666668E-3</v>
      </c>
      <c r="AJ350" s="150">
        <v>1.722476851851852E-3</v>
      </c>
      <c r="AK350" s="150">
        <v>1.8055787037037036E-3</v>
      </c>
      <c r="AL350" s="150">
        <v>1.8867939814814815E-3</v>
      </c>
      <c r="AM350" s="150">
        <v>1.9681134259259261E-3</v>
      </c>
      <c r="AN350" s="150">
        <v>2.0498263888888888E-3</v>
      </c>
      <c r="AO350" s="150">
        <v>2.1322685185185182E-3</v>
      </c>
      <c r="AP350" s="150">
        <v>2.2164467592592592E-3</v>
      </c>
      <c r="AQ350" s="150">
        <v>2.3013657407407405E-3</v>
      </c>
      <c r="AR350" s="150">
        <v>2.3842129629629625E-3</v>
      </c>
      <c r="AS350" s="150">
        <v>2.4684953703703705E-3</v>
      </c>
      <c r="AT350" s="150">
        <v>2.5510879629629629E-3</v>
      </c>
      <c r="AU350" s="150">
        <v>2.6335763888888889E-3</v>
      </c>
      <c r="AV350" s="150">
        <v>2.7160879629629631E-3</v>
      </c>
      <c r="AW350" s="153">
        <f t="shared" si="156"/>
        <v>61.362764733455485</v>
      </c>
      <c r="AX350" s="150">
        <f t="shared" si="157"/>
        <v>8.8611111111111112E-5</v>
      </c>
      <c r="AY350" s="150">
        <f t="shared" si="157"/>
        <v>8.2453703703703698E-5</v>
      </c>
      <c r="AZ350" s="150">
        <f t="shared" si="158"/>
        <v>8.1574074074074025E-5</v>
      </c>
      <c r="BA350" s="150">
        <f t="shared" si="159"/>
        <v>8.0520833333333323E-5</v>
      </c>
      <c r="BB350" s="150">
        <f t="shared" si="160"/>
        <v>8.2905092592592698E-5</v>
      </c>
      <c r="BC350" s="150">
        <f t="shared" si="161"/>
        <v>8.1122685185185269E-5</v>
      </c>
      <c r="BD350" s="150">
        <f t="shared" si="162"/>
        <v>8.1215277777777492E-5</v>
      </c>
      <c r="BE350" s="150">
        <f t="shared" si="163"/>
        <v>8.2685185185185205E-5</v>
      </c>
      <c r="BF350" s="150">
        <f t="shared" si="164"/>
        <v>8.1967592592592682E-5</v>
      </c>
      <c r="BG350" s="150">
        <f t="shared" si="165"/>
        <v>8.2326388888888835E-5</v>
      </c>
      <c r="BH350" s="150">
        <f t="shared" si="166"/>
        <v>8.2337962962963094E-5</v>
      </c>
      <c r="BI350" s="150">
        <f t="shared" si="167"/>
        <v>8.3715277777777824E-5</v>
      </c>
      <c r="BJ350" s="150">
        <f t="shared" si="168"/>
        <v>8.1261574074073875E-5</v>
      </c>
      <c r="BK350" s="150">
        <f t="shared" si="169"/>
        <v>8.2557870370370424E-5</v>
      </c>
      <c r="BL350" s="150">
        <f t="shared" si="170"/>
        <v>8.2141203703703846E-5</v>
      </c>
      <c r="BM350" s="150">
        <f t="shared" si="171"/>
        <v>8.2256944444444044E-5</v>
      </c>
      <c r="BN350" s="150">
        <f t="shared" si="172"/>
        <v>8.3981481481481754E-5</v>
      </c>
      <c r="BO350" s="150">
        <f t="shared" si="173"/>
        <v>8.1782407407407585E-5</v>
      </c>
      <c r="BP350" s="150">
        <f t="shared" si="174"/>
        <v>8.2685185185185205E-5</v>
      </c>
      <c r="BQ350" s="150">
        <f t="shared" si="175"/>
        <v>8.3101851851851566E-5</v>
      </c>
      <c r="BR350" s="150">
        <f t="shared" si="176"/>
        <v>8.1215277777777926E-5</v>
      </c>
      <c r="BS350" s="150">
        <f t="shared" si="177"/>
        <v>8.1319444444444625E-5</v>
      </c>
      <c r="BT350" s="150">
        <f t="shared" si="178"/>
        <v>8.1712962962962685E-5</v>
      </c>
      <c r="BU350" s="150">
        <f t="shared" si="179"/>
        <v>8.2442129629629358E-5</v>
      </c>
      <c r="BV350" s="150">
        <f t="shared" si="180"/>
        <v>8.4178240740741001E-5</v>
      </c>
      <c r="BW350" s="150">
        <f t="shared" si="181"/>
        <v>8.491898148148139E-5</v>
      </c>
      <c r="BX350" s="150">
        <f t="shared" si="182"/>
        <v>8.2847222222222003E-5</v>
      </c>
      <c r="BY350" s="150">
        <f t="shared" si="183"/>
        <v>8.4282407407407917E-5</v>
      </c>
      <c r="BZ350" s="150">
        <f t="shared" si="184"/>
        <v>8.259259259259244E-5</v>
      </c>
      <c r="CA350" s="150">
        <f t="shared" si="185"/>
        <v>8.2488425925925958E-5</v>
      </c>
      <c r="CB350" s="150">
        <f t="shared" si="186"/>
        <v>8.2511574074074258E-5</v>
      </c>
    </row>
    <row r="351" spans="1:80">
      <c r="A351" s="4" t="s">
        <v>281</v>
      </c>
      <c r="B351" s="4">
        <v>2019</v>
      </c>
      <c r="C351" s="62">
        <v>43523</v>
      </c>
      <c r="D351" s="4" t="s">
        <v>20</v>
      </c>
      <c r="E351" s="70" t="s">
        <v>91</v>
      </c>
      <c r="F351">
        <v>2</v>
      </c>
      <c r="G351" t="s">
        <v>609</v>
      </c>
      <c r="H351" t="s">
        <v>2331</v>
      </c>
      <c r="I351" t="s">
        <v>775</v>
      </c>
      <c r="J351" t="s">
        <v>607</v>
      </c>
      <c r="O351">
        <v>2</v>
      </c>
      <c r="P351" t="s">
        <v>46</v>
      </c>
      <c r="Q351" s="150">
        <v>1.5273148148148147E-4</v>
      </c>
      <c r="R351" s="150">
        <v>2.3940972222222224E-4</v>
      </c>
      <c r="S351" s="150">
        <v>3.2011574074074077E-4</v>
      </c>
      <c r="T351" s="150">
        <v>4.0193287037037037E-4</v>
      </c>
      <c r="U351" s="150">
        <v>4.8287037037037043E-4</v>
      </c>
      <c r="V351" s="150">
        <v>5.6388888888888884E-4</v>
      </c>
      <c r="W351" s="150">
        <v>6.465625E-4</v>
      </c>
      <c r="X351" s="150">
        <v>7.2812500000000004E-4</v>
      </c>
      <c r="Y351" s="150">
        <v>8.1197916666666658E-4</v>
      </c>
      <c r="Z351" s="150">
        <v>8.9425925925925925E-4</v>
      </c>
      <c r="AA351" s="150">
        <v>9.7773148148148155E-4</v>
      </c>
      <c r="AB351" s="150">
        <v>1.0619560185185185E-3</v>
      </c>
      <c r="AC351" s="150">
        <v>1.1476967592592593E-3</v>
      </c>
      <c r="AD351" s="150">
        <v>1.2320949074074074E-3</v>
      </c>
      <c r="AE351" s="150">
        <v>1.318425925925926E-3</v>
      </c>
      <c r="AF351" s="150">
        <v>1.4037847222222223E-3</v>
      </c>
      <c r="AG351" s="150">
        <v>1.4922337962962964E-3</v>
      </c>
      <c r="AH351" s="150">
        <v>1.5766898148148146E-3</v>
      </c>
      <c r="AI351" s="150">
        <v>1.6617824074074076E-3</v>
      </c>
      <c r="AJ351" s="150">
        <v>1.7487152777777776E-3</v>
      </c>
      <c r="AK351" s="150">
        <v>1.8351504629629629E-3</v>
      </c>
      <c r="AL351" s="150">
        <v>1.9242129629629629E-3</v>
      </c>
      <c r="AM351" s="150">
        <v>2.0110532407407408E-3</v>
      </c>
      <c r="AN351" s="150">
        <v>2.0999074074074075E-3</v>
      </c>
      <c r="AO351" s="150">
        <v>2.1865046296296294E-3</v>
      </c>
      <c r="AP351" s="150">
        <v>2.2718055555555556E-3</v>
      </c>
      <c r="AQ351" s="150">
        <v>2.3574652777777778E-3</v>
      </c>
      <c r="AR351" s="150">
        <v>2.4442592592592593E-3</v>
      </c>
      <c r="AS351" s="150">
        <v>2.5294560185185186E-3</v>
      </c>
      <c r="AT351" s="150">
        <v>2.6168749999999998E-3</v>
      </c>
      <c r="AU351" s="150">
        <v>2.7014467592592593E-3</v>
      </c>
      <c r="AV351" s="150">
        <v>2.7860069444444447E-3</v>
      </c>
      <c r="AW351" s="153">
        <f t="shared" si="156"/>
        <v>59.82277502897665</v>
      </c>
      <c r="AX351" s="150">
        <f t="shared" si="157"/>
        <v>8.6678240740740764E-5</v>
      </c>
      <c r="AY351" s="150">
        <f t="shared" si="157"/>
        <v>8.0706018518518529E-5</v>
      </c>
      <c r="AZ351" s="150">
        <f t="shared" si="158"/>
        <v>8.1817129629629601E-5</v>
      </c>
      <c r="BA351" s="150">
        <f t="shared" si="159"/>
        <v>8.0937500000000063E-5</v>
      </c>
      <c r="BB351" s="150">
        <f t="shared" si="160"/>
        <v>8.1018518518518408E-5</v>
      </c>
      <c r="BC351" s="150">
        <f t="shared" si="161"/>
        <v>8.2673611111111164E-5</v>
      </c>
      <c r="BD351" s="150">
        <f t="shared" si="162"/>
        <v>8.1562500000000038E-5</v>
      </c>
      <c r="BE351" s="150">
        <f t="shared" si="163"/>
        <v>8.3854166666666539E-5</v>
      </c>
      <c r="BF351" s="150">
        <f t="shared" si="164"/>
        <v>8.2280092592592669E-5</v>
      </c>
      <c r="BG351" s="150">
        <f t="shared" si="165"/>
        <v>8.3472222222222303E-5</v>
      </c>
      <c r="BH351" s="150">
        <f t="shared" si="166"/>
        <v>8.422453703703695E-5</v>
      </c>
      <c r="BI351" s="150">
        <f t="shared" si="167"/>
        <v>8.5740740740740829E-5</v>
      </c>
      <c r="BJ351" s="150">
        <f t="shared" si="168"/>
        <v>8.4398148148148115E-5</v>
      </c>
      <c r="BK351" s="150">
        <f t="shared" si="169"/>
        <v>8.6331018518518571E-5</v>
      </c>
      <c r="BL351" s="150">
        <f t="shared" si="170"/>
        <v>8.5358796296296268E-5</v>
      </c>
      <c r="BM351" s="150">
        <f t="shared" si="171"/>
        <v>8.8449074074074124E-5</v>
      </c>
      <c r="BN351" s="150">
        <f t="shared" si="172"/>
        <v>8.4456018518518213E-5</v>
      </c>
      <c r="BO351" s="150">
        <f t="shared" si="173"/>
        <v>8.5092592592592988E-5</v>
      </c>
      <c r="BP351" s="150">
        <f t="shared" si="174"/>
        <v>8.6932870370370029E-5</v>
      </c>
      <c r="BQ351" s="150">
        <f t="shared" si="175"/>
        <v>8.6435185185185269E-5</v>
      </c>
      <c r="BR351" s="150">
        <f t="shared" si="176"/>
        <v>8.9062499999999949E-5</v>
      </c>
      <c r="BS351" s="150">
        <f t="shared" si="177"/>
        <v>8.6840277777777914E-5</v>
      </c>
      <c r="BT351" s="150">
        <f t="shared" si="178"/>
        <v>8.8854166666666769E-5</v>
      </c>
      <c r="BU351" s="150">
        <f t="shared" si="179"/>
        <v>8.659722222222185E-5</v>
      </c>
      <c r="BV351" s="150">
        <f t="shared" si="180"/>
        <v>8.5300925925926169E-5</v>
      </c>
      <c r="BW351" s="150">
        <f t="shared" si="181"/>
        <v>8.5659722222222213E-5</v>
      </c>
      <c r="BX351" s="150">
        <f t="shared" si="182"/>
        <v>8.6793981481481531E-5</v>
      </c>
      <c r="BY351" s="150">
        <f t="shared" si="183"/>
        <v>8.5196759259259253E-5</v>
      </c>
      <c r="BZ351" s="150">
        <f t="shared" si="184"/>
        <v>8.7418981481481289E-5</v>
      </c>
      <c r="CA351" s="150">
        <f t="shared" si="185"/>
        <v>8.4571759259259496E-5</v>
      </c>
      <c r="CB351" s="150">
        <f t="shared" si="186"/>
        <v>8.4560185185185346E-5</v>
      </c>
    </row>
    <row r="352" spans="1:80">
      <c r="A352" s="55" t="s">
        <v>281</v>
      </c>
      <c r="B352" s="55">
        <v>2019</v>
      </c>
      <c r="C352" s="62">
        <v>43523</v>
      </c>
      <c r="D352" s="4" t="s">
        <v>20</v>
      </c>
      <c r="E352" s="70" t="s">
        <v>91</v>
      </c>
      <c r="F352">
        <v>3</v>
      </c>
      <c r="G352" t="s">
        <v>586</v>
      </c>
      <c r="H352" t="s">
        <v>1672</v>
      </c>
      <c r="I352" t="s">
        <v>382</v>
      </c>
      <c r="J352" t="s">
        <v>587</v>
      </c>
      <c r="O352">
        <v>1</v>
      </c>
      <c r="P352" t="s">
        <v>113</v>
      </c>
      <c r="Q352" s="150">
        <v>1.5375E-4</v>
      </c>
      <c r="R352" s="150">
        <v>2.4321759259259259E-4</v>
      </c>
      <c r="S352" s="150">
        <v>3.2519675925925929E-4</v>
      </c>
      <c r="T352" s="150">
        <v>4.0582175925925925E-4</v>
      </c>
      <c r="U352" s="150">
        <v>4.8526620370370368E-4</v>
      </c>
      <c r="V352" s="150">
        <v>5.6474537037037029E-4</v>
      </c>
      <c r="W352" s="150">
        <v>6.4439814814814817E-4</v>
      </c>
      <c r="X352" s="150">
        <v>7.2534722222222228E-4</v>
      </c>
      <c r="Y352" s="150">
        <v>8.0601851851851852E-4</v>
      </c>
      <c r="Z352" s="150">
        <v>8.870949074074073E-4</v>
      </c>
      <c r="AA352" s="150">
        <v>9.6848379629629628E-4</v>
      </c>
      <c r="AB352" s="150">
        <v>1.0514120370370371E-3</v>
      </c>
      <c r="AC352" s="150">
        <v>1.1325462962962962E-3</v>
      </c>
      <c r="AD352" s="150">
        <v>1.2129629629629628E-3</v>
      </c>
      <c r="AE352" s="150">
        <v>1.2931249999999998E-3</v>
      </c>
      <c r="AF352" s="150">
        <v>1.3743402777777779E-3</v>
      </c>
      <c r="AG352" s="150">
        <v>1.4540277777777778E-3</v>
      </c>
      <c r="AH352" s="150">
        <v>1.5342592592592593E-3</v>
      </c>
      <c r="AI352" s="150">
        <v>1.6154976851851851E-3</v>
      </c>
      <c r="AJ352" s="150">
        <v>1.6955902777777779E-3</v>
      </c>
      <c r="AK352" s="150">
        <v>1.7756481481481479E-3</v>
      </c>
      <c r="AL352" s="150">
        <v>1.858090277777778E-3</v>
      </c>
      <c r="AM352" s="150">
        <v>1.9395717592592592E-3</v>
      </c>
      <c r="AN352" s="150">
        <v>2.0213078703703699E-3</v>
      </c>
      <c r="AO352" s="150">
        <v>2.1031597222222224E-3</v>
      </c>
      <c r="AP352" s="150">
        <v>2.1866898148148145E-3</v>
      </c>
      <c r="AQ352" s="150">
        <v>2.2684143518518518E-3</v>
      </c>
      <c r="AR352" s="150">
        <v>2.3506828703703706E-3</v>
      </c>
      <c r="AS352" s="150">
        <v>2.4324652777777778E-3</v>
      </c>
      <c r="AT352" s="150">
        <v>2.5143518518518518E-3</v>
      </c>
      <c r="AU352" s="150">
        <v>2.5972685185185187E-3</v>
      </c>
      <c r="AV352" s="150">
        <v>2.680960648148148E-3</v>
      </c>
      <c r="AW352" s="153">
        <f t="shared" si="156"/>
        <v>62.16677099747448</v>
      </c>
      <c r="AX352" s="150">
        <f t="shared" si="157"/>
        <v>8.9467592592592593E-5</v>
      </c>
      <c r="AY352" s="150">
        <f t="shared" si="157"/>
        <v>8.1979166666666696E-5</v>
      </c>
      <c r="AZ352" s="150">
        <f t="shared" si="158"/>
        <v>8.0624999999999968E-5</v>
      </c>
      <c r="BA352" s="150">
        <f t="shared" si="159"/>
        <v>7.944444444444443E-5</v>
      </c>
      <c r="BB352" s="150">
        <f t="shared" si="160"/>
        <v>7.9479166666666609E-5</v>
      </c>
      <c r="BC352" s="150">
        <f t="shared" si="161"/>
        <v>7.9652777777777881E-5</v>
      </c>
      <c r="BD352" s="150">
        <f t="shared" si="162"/>
        <v>8.0949074074074105E-5</v>
      </c>
      <c r="BE352" s="150">
        <f t="shared" si="163"/>
        <v>8.0671296296296242E-5</v>
      </c>
      <c r="BF352" s="150">
        <f t="shared" si="164"/>
        <v>8.1076388888888778E-5</v>
      </c>
      <c r="BG352" s="150">
        <f t="shared" si="165"/>
        <v>8.1388888888888982E-5</v>
      </c>
      <c r="BH352" s="150">
        <f t="shared" si="166"/>
        <v>8.2928240740740835E-5</v>
      </c>
      <c r="BI352" s="150">
        <f t="shared" si="167"/>
        <v>8.1134259259259094E-5</v>
      </c>
      <c r="BJ352" s="150">
        <f t="shared" si="168"/>
        <v>8.041666666666657E-5</v>
      </c>
      <c r="BK352" s="150">
        <f t="shared" si="169"/>
        <v>8.0162037037037007E-5</v>
      </c>
      <c r="BL352" s="150">
        <f t="shared" si="170"/>
        <v>8.1215277777778143E-5</v>
      </c>
      <c r="BM352" s="150">
        <f t="shared" si="171"/>
        <v>7.9687499999999897E-5</v>
      </c>
      <c r="BN352" s="150">
        <f t="shared" si="172"/>
        <v>8.0231481481481473E-5</v>
      </c>
      <c r="BO352" s="150">
        <f t="shared" si="173"/>
        <v>8.1238425925925792E-5</v>
      </c>
      <c r="BP352" s="150">
        <f t="shared" si="174"/>
        <v>8.0092592592592758E-5</v>
      </c>
      <c r="BQ352" s="150">
        <f t="shared" si="175"/>
        <v>8.0057870370370092E-5</v>
      </c>
      <c r="BR352" s="150">
        <f t="shared" si="176"/>
        <v>8.2442129629630009E-5</v>
      </c>
      <c r="BS352" s="150">
        <f t="shared" si="177"/>
        <v>8.1481481481481205E-5</v>
      </c>
      <c r="BT352" s="150">
        <f t="shared" si="178"/>
        <v>8.1736111111110768E-5</v>
      </c>
      <c r="BU352" s="150">
        <f t="shared" si="179"/>
        <v>8.1851851851852484E-5</v>
      </c>
      <c r="BV352" s="150">
        <f t="shared" si="180"/>
        <v>8.3530092592592076E-5</v>
      </c>
      <c r="BW352" s="150">
        <f t="shared" si="181"/>
        <v>8.1724537037037269E-5</v>
      </c>
      <c r="BX352" s="150">
        <f t="shared" si="182"/>
        <v>8.2268518518518845E-5</v>
      </c>
      <c r="BY352" s="150">
        <f t="shared" si="183"/>
        <v>8.1782407407407151E-5</v>
      </c>
      <c r="BZ352" s="150">
        <f t="shared" si="184"/>
        <v>8.1886574074074066E-5</v>
      </c>
      <c r="CA352" s="150">
        <f t="shared" si="185"/>
        <v>8.2916666666666902E-5</v>
      </c>
      <c r="CB352" s="150">
        <f t="shared" si="186"/>
        <v>8.3692129629629308E-5</v>
      </c>
    </row>
    <row r="353" spans="1:80">
      <c r="A353" s="4" t="s">
        <v>281</v>
      </c>
      <c r="B353" s="4">
        <v>2019</v>
      </c>
      <c r="C353" s="62">
        <v>43523</v>
      </c>
      <c r="D353" s="4" t="s">
        <v>20</v>
      </c>
      <c r="E353" s="70" t="s">
        <v>91</v>
      </c>
      <c r="F353">
        <v>3</v>
      </c>
      <c r="G353" t="s">
        <v>656</v>
      </c>
      <c r="H353" t="s">
        <v>1667</v>
      </c>
      <c r="I353" t="s">
        <v>645</v>
      </c>
      <c r="J353" t="s">
        <v>3018</v>
      </c>
      <c r="O353">
        <v>2</v>
      </c>
      <c r="P353" t="s">
        <v>484</v>
      </c>
      <c r="Q353" s="150">
        <v>1.5537037037037036E-4</v>
      </c>
      <c r="R353" s="150">
        <v>2.4356481481481484E-4</v>
      </c>
      <c r="S353" s="150">
        <v>3.2751157407407409E-4</v>
      </c>
      <c r="T353" s="150">
        <v>4.0662037037037039E-4</v>
      </c>
      <c r="U353" s="150">
        <v>4.8616898148148152E-4</v>
      </c>
      <c r="V353" s="150">
        <v>5.6440972222222222E-4</v>
      </c>
      <c r="W353" s="150">
        <v>6.4414351851851861E-4</v>
      </c>
      <c r="X353" s="150">
        <v>7.233796296296297E-4</v>
      </c>
      <c r="Y353" s="150">
        <v>8.0456018518518517E-4</v>
      </c>
      <c r="Z353" s="150">
        <v>8.8391203703703689E-4</v>
      </c>
      <c r="AA353" s="150">
        <v>9.649652777777778E-4</v>
      </c>
      <c r="AB353" s="150">
        <v>1.0443287037037038E-3</v>
      </c>
      <c r="AC353" s="150">
        <v>1.1239583333333334E-3</v>
      </c>
      <c r="AD353" s="150">
        <v>1.2055902777777779E-3</v>
      </c>
      <c r="AE353" s="150">
        <v>1.2874305555555553E-3</v>
      </c>
      <c r="AF353" s="150">
        <v>1.3686111111111112E-3</v>
      </c>
      <c r="AG353" s="150">
        <v>1.4521643518518518E-3</v>
      </c>
      <c r="AH353" s="150">
        <v>1.5338657407407408E-3</v>
      </c>
      <c r="AI353" s="150">
        <v>1.6156134259259259E-3</v>
      </c>
      <c r="AJ353" s="150">
        <v>1.6989814814814817E-3</v>
      </c>
      <c r="AK353" s="150">
        <v>1.7822453703703705E-3</v>
      </c>
      <c r="AL353" s="150">
        <v>1.8655208333333334E-3</v>
      </c>
      <c r="AM353" s="150">
        <v>1.9511921296296298E-3</v>
      </c>
      <c r="AN353" s="150">
        <v>2.0357291666666666E-3</v>
      </c>
      <c r="AO353" s="150">
        <v>2.1204629629629629E-3</v>
      </c>
      <c r="AP353" s="150">
        <v>2.206689814814815E-3</v>
      </c>
      <c r="AQ353" s="150">
        <v>2.2914814814814816E-3</v>
      </c>
      <c r="AR353" s="150">
        <v>2.3783333333333334E-3</v>
      </c>
      <c r="AS353" s="150">
        <v>2.4661226851851853E-3</v>
      </c>
      <c r="AT353" s="150">
        <v>2.552314814814815E-3</v>
      </c>
      <c r="AU353" s="150">
        <v>2.6389583333333334E-3</v>
      </c>
      <c r="AV353" s="150">
        <v>2.7268750000000001E-3</v>
      </c>
      <c r="AW353" s="153">
        <f t="shared" si="156"/>
        <v>61.120024448009779</v>
      </c>
      <c r="AX353" s="150">
        <f t="shared" si="157"/>
        <v>8.819444444444448E-5</v>
      </c>
      <c r="AY353" s="150">
        <f t="shared" si="157"/>
        <v>8.394675925925925E-5</v>
      </c>
      <c r="AZ353" s="150">
        <f t="shared" si="158"/>
        <v>7.9108796296296306E-5</v>
      </c>
      <c r="BA353" s="150">
        <f t="shared" si="159"/>
        <v>7.9548611111111129E-5</v>
      </c>
      <c r="BB353" s="150">
        <f t="shared" si="160"/>
        <v>7.8240740740740701E-5</v>
      </c>
      <c r="BC353" s="150">
        <f t="shared" si="161"/>
        <v>7.9733796296296388E-5</v>
      </c>
      <c r="BD353" s="150">
        <f t="shared" si="162"/>
        <v>7.9236111111111087E-5</v>
      </c>
      <c r="BE353" s="150">
        <f t="shared" si="163"/>
        <v>8.1180555555555476E-5</v>
      </c>
      <c r="BF353" s="150">
        <f t="shared" si="164"/>
        <v>7.9351851851851719E-5</v>
      </c>
      <c r="BG353" s="150">
        <f t="shared" si="165"/>
        <v>8.1053240740740912E-5</v>
      </c>
      <c r="BH353" s="150">
        <f t="shared" si="166"/>
        <v>7.9363425925925977E-5</v>
      </c>
      <c r="BI353" s="150">
        <f t="shared" si="167"/>
        <v>7.9629629629629581E-5</v>
      </c>
      <c r="BJ353" s="150">
        <f t="shared" si="168"/>
        <v>8.1631944444444503E-5</v>
      </c>
      <c r="BK353" s="150">
        <f t="shared" si="169"/>
        <v>8.1840277777777467E-5</v>
      </c>
      <c r="BL353" s="150">
        <f t="shared" si="170"/>
        <v>8.118055555555591E-5</v>
      </c>
      <c r="BM353" s="150">
        <f t="shared" si="171"/>
        <v>8.3553240740740593E-5</v>
      </c>
      <c r="BN353" s="150">
        <f t="shared" si="172"/>
        <v>8.1701388888888969E-5</v>
      </c>
      <c r="BO353" s="150">
        <f t="shared" si="173"/>
        <v>8.1747685185185135E-5</v>
      </c>
      <c r="BP353" s="150">
        <f t="shared" si="174"/>
        <v>8.3368055555555712E-5</v>
      </c>
      <c r="BQ353" s="150">
        <f t="shared" si="175"/>
        <v>8.3263888888888797E-5</v>
      </c>
      <c r="BR353" s="150">
        <f t="shared" si="176"/>
        <v>8.3275462962962947E-5</v>
      </c>
      <c r="BS353" s="150">
        <f t="shared" si="177"/>
        <v>8.5671296296296363E-5</v>
      </c>
      <c r="BT353" s="150">
        <f t="shared" si="178"/>
        <v>8.4537037037036829E-5</v>
      </c>
      <c r="BU353" s="150">
        <f t="shared" si="179"/>
        <v>8.4733796296296293E-5</v>
      </c>
      <c r="BV353" s="150">
        <f t="shared" si="180"/>
        <v>8.6226851851852089E-5</v>
      </c>
      <c r="BW353" s="150">
        <f t="shared" si="181"/>
        <v>8.4791666666666609E-5</v>
      </c>
      <c r="BX353" s="150">
        <f t="shared" si="182"/>
        <v>8.6851851851851847E-5</v>
      </c>
      <c r="BY353" s="150">
        <f t="shared" si="183"/>
        <v>8.7789351851851917E-5</v>
      </c>
      <c r="BZ353" s="150">
        <f t="shared" si="184"/>
        <v>8.6192129629629639E-5</v>
      </c>
      <c r="CA353" s="150">
        <f t="shared" si="185"/>
        <v>8.664351851851845E-5</v>
      </c>
      <c r="CB353" s="150">
        <f t="shared" si="186"/>
        <v>8.7916666666666698E-5</v>
      </c>
    </row>
    <row r="354" spans="1:80">
      <c r="A354" s="55" t="s">
        <v>281</v>
      </c>
      <c r="B354" s="55">
        <v>2019</v>
      </c>
      <c r="C354" s="62">
        <v>43523</v>
      </c>
      <c r="D354" s="4" t="s">
        <v>20</v>
      </c>
      <c r="E354" s="70" t="s">
        <v>91</v>
      </c>
      <c r="F354">
        <v>4</v>
      </c>
      <c r="G354" t="s">
        <v>602</v>
      </c>
      <c r="H354" t="s">
        <v>807</v>
      </c>
      <c r="I354" t="s">
        <v>1670</v>
      </c>
      <c r="J354" t="s">
        <v>1631</v>
      </c>
      <c r="O354">
        <v>1</v>
      </c>
      <c r="P354" t="s">
        <v>102</v>
      </c>
      <c r="Q354" s="150">
        <v>1.503587962962963E-4</v>
      </c>
      <c r="R354" s="150">
        <v>2.3658564814814817E-4</v>
      </c>
      <c r="S354" s="150">
        <v>3.1677083333333335E-4</v>
      </c>
      <c r="T354" s="150">
        <v>3.9531250000000005E-4</v>
      </c>
      <c r="U354" s="150">
        <v>4.7509259259259266E-4</v>
      </c>
      <c r="V354" s="150">
        <v>5.5415509259259252E-4</v>
      </c>
      <c r="W354" s="150">
        <v>6.3368055555555552E-4</v>
      </c>
      <c r="X354" s="150">
        <v>7.1425925925925921E-4</v>
      </c>
      <c r="Y354" s="150">
        <v>7.9612268518518519E-4</v>
      </c>
      <c r="Z354" s="150">
        <v>8.7684027777777771E-4</v>
      </c>
      <c r="AA354" s="150">
        <v>9.574189814814814E-4</v>
      </c>
      <c r="AB354" s="150">
        <v>1.037800925925926E-3</v>
      </c>
      <c r="AC354" s="150">
        <v>1.1195486111111111E-3</v>
      </c>
      <c r="AD354" s="150">
        <v>1.1997453703703703E-3</v>
      </c>
      <c r="AE354" s="150">
        <v>1.2789699074074073E-3</v>
      </c>
      <c r="AF354" s="150">
        <v>1.3582175925925925E-3</v>
      </c>
      <c r="AG354" s="150">
        <v>1.4388541666666666E-3</v>
      </c>
      <c r="AH354" s="150">
        <v>1.5187268518518518E-3</v>
      </c>
      <c r="AI354" s="150">
        <v>1.5990277777777776E-3</v>
      </c>
      <c r="AJ354" s="150">
        <v>1.6810185185185183E-3</v>
      </c>
      <c r="AK354" s="150">
        <v>1.761574074074074E-3</v>
      </c>
      <c r="AL354" s="150">
        <v>1.8419097222222224E-3</v>
      </c>
      <c r="AM354" s="150">
        <v>1.9220717592592594E-3</v>
      </c>
      <c r="AN354" s="150">
        <v>2.0028125000000003E-3</v>
      </c>
      <c r="AO354" s="150">
        <v>2.0845370370370371E-3</v>
      </c>
      <c r="AP354" s="150">
        <v>2.1661921296296295E-3</v>
      </c>
      <c r="AQ354" s="150">
        <v>2.2539699074074072E-3</v>
      </c>
      <c r="AR354" s="150">
        <v>2.3442013888888892E-3</v>
      </c>
      <c r="AS354" s="150">
        <v>2.4305208333333336E-3</v>
      </c>
      <c r="AT354" s="150">
        <v>2.5126388888888889E-3</v>
      </c>
      <c r="AU354" s="150">
        <v>2.5964120370370373E-3</v>
      </c>
      <c r="AV354" s="150">
        <v>2.6797337962962964E-3</v>
      </c>
      <c r="AW354" s="153">
        <f t="shared" si="156"/>
        <v>62.195232562659541</v>
      </c>
      <c r="AX354" s="150">
        <f t="shared" si="157"/>
        <v>8.6226851851851872E-5</v>
      </c>
      <c r="AY354" s="150">
        <f t="shared" si="157"/>
        <v>8.0185185185185172E-5</v>
      </c>
      <c r="AZ354" s="150">
        <f t="shared" si="158"/>
        <v>7.8541666666666701E-5</v>
      </c>
      <c r="BA354" s="150">
        <f t="shared" si="159"/>
        <v>7.9780092592592609E-5</v>
      </c>
      <c r="BB354" s="150">
        <f t="shared" si="160"/>
        <v>7.9062499999999869E-5</v>
      </c>
      <c r="BC354" s="150">
        <f t="shared" si="161"/>
        <v>7.9525462962962991E-5</v>
      </c>
      <c r="BD354" s="150">
        <f t="shared" si="162"/>
        <v>8.0578703703703693E-5</v>
      </c>
      <c r="BE354" s="150">
        <f t="shared" si="163"/>
        <v>8.1863425925925984E-5</v>
      </c>
      <c r="BF354" s="150">
        <f t="shared" si="164"/>
        <v>8.0717592592592516E-5</v>
      </c>
      <c r="BG354" s="150">
        <f t="shared" si="165"/>
        <v>8.0578703703703693E-5</v>
      </c>
      <c r="BH354" s="150">
        <f t="shared" si="166"/>
        <v>8.0381944444444554E-5</v>
      </c>
      <c r="BI354" s="150">
        <f t="shared" si="167"/>
        <v>8.1747685185185135E-5</v>
      </c>
      <c r="BJ354" s="150">
        <f t="shared" si="168"/>
        <v>8.019675925925924E-5</v>
      </c>
      <c r="BK354" s="150">
        <f t="shared" si="169"/>
        <v>7.9224537037036937E-5</v>
      </c>
      <c r="BL354" s="150">
        <f t="shared" si="170"/>
        <v>7.9247685185185237E-5</v>
      </c>
      <c r="BM354" s="150">
        <f t="shared" si="171"/>
        <v>8.0636574074074117E-5</v>
      </c>
      <c r="BN354" s="150">
        <f t="shared" si="172"/>
        <v>7.9872685185185211E-5</v>
      </c>
      <c r="BO354" s="150">
        <f t="shared" si="173"/>
        <v>8.0300925925925722E-5</v>
      </c>
      <c r="BP354" s="150">
        <f t="shared" si="174"/>
        <v>8.1990740740740765E-5</v>
      </c>
      <c r="BQ354" s="150">
        <f t="shared" si="175"/>
        <v>8.0555555555555719E-5</v>
      </c>
      <c r="BR354" s="150">
        <f t="shared" si="176"/>
        <v>8.0335648148148388E-5</v>
      </c>
      <c r="BS354" s="150">
        <f t="shared" si="177"/>
        <v>8.0162037037037007E-5</v>
      </c>
      <c r="BT354" s="150">
        <f t="shared" si="178"/>
        <v>8.0740740740740816E-5</v>
      </c>
      <c r="BU354" s="150">
        <f t="shared" si="179"/>
        <v>8.1724537037036835E-5</v>
      </c>
      <c r="BV354" s="150">
        <f t="shared" si="180"/>
        <v>8.165509259259237E-5</v>
      </c>
      <c r="BW354" s="150">
        <f t="shared" si="181"/>
        <v>8.7777777777777767E-5</v>
      </c>
      <c r="BX354" s="150">
        <f t="shared" si="182"/>
        <v>9.0231481481481933E-5</v>
      </c>
      <c r="BY354" s="150">
        <f t="shared" si="183"/>
        <v>8.6319444444444421E-5</v>
      </c>
      <c r="BZ354" s="150">
        <f t="shared" si="184"/>
        <v>8.211805555555533E-5</v>
      </c>
      <c r="CA354" s="150">
        <f t="shared" si="185"/>
        <v>8.3773148148148357E-5</v>
      </c>
      <c r="CB354" s="150">
        <f t="shared" si="186"/>
        <v>8.3321759259259113E-5</v>
      </c>
    </row>
    <row r="355" spans="1:80">
      <c r="A355" s="4" t="s">
        <v>281</v>
      </c>
      <c r="B355" s="4">
        <v>2019</v>
      </c>
      <c r="C355" s="62">
        <v>43523</v>
      </c>
      <c r="D355" s="4" t="s">
        <v>20</v>
      </c>
      <c r="E355" s="70" t="s">
        <v>91</v>
      </c>
      <c r="F355">
        <v>4</v>
      </c>
      <c r="G355" t="s">
        <v>599</v>
      </c>
      <c r="H355" t="s">
        <v>505</v>
      </c>
      <c r="I355" t="s">
        <v>600</v>
      </c>
      <c r="J355" t="s">
        <v>1628</v>
      </c>
      <c r="O355">
        <v>2</v>
      </c>
      <c r="P355" t="s">
        <v>35</v>
      </c>
      <c r="Q355" s="150">
        <v>1.4693287037037038E-4</v>
      </c>
      <c r="R355" s="150">
        <v>2.3491898148148146E-4</v>
      </c>
      <c r="S355" s="150">
        <v>3.1799768518518521E-4</v>
      </c>
      <c r="T355" s="150">
        <v>3.9846064814814817E-4</v>
      </c>
      <c r="U355" s="150">
        <v>4.7993055555555555E-4</v>
      </c>
      <c r="V355" s="150">
        <v>5.5975694444444443E-4</v>
      </c>
      <c r="W355" s="150">
        <v>6.4061342592592588E-4</v>
      </c>
      <c r="X355" s="150">
        <v>7.2409722222222222E-4</v>
      </c>
      <c r="Y355" s="150">
        <v>8.0517361111111111E-4</v>
      </c>
      <c r="Z355" s="150">
        <v>8.8561342592592598E-4</v>
      </c>
      <c r="AA355" s="150">
        <v>9.6636574074074073E-4</v>
      </c>
      <c r="AB355" s="150">
        <v>1.0499884259259258E-3</v>
      </c>
      <c r="AC355" s="150">
        <v>1.1313310185185185E-3</v>
      </c>
      <c r="AD355" s="150">
        <v>1.2115277777777779E-3</v>
      </c>
      <c r="AE355" s="150">
        <v>1.292048611111111E-3</v>
      </c>
      <c r="AF355" s="150">
        <v>1.3755092592592593E-3</v>
      </c>
      <c r="AG355" s="150">
        <v>1.4575462962962964E-3</v>
      </c>
      <c r="AH355" s="150">
        <v>1.5418981481481481E-3</v>
      </c>
      <c r="AI355" s="150">
        <v>1.6295486111111111E-3</v>
      </c>
      <c r="AJ355" s="150">
        <v>1.7163425925925924E-3</v>
      </c>
      <c r="AK355" s="150">
        <v>1.8055902777777777E-3</v>
      </c>
      <c r="AL355" s="150">
        <v>1.8942592592592589E-3</v>
      </c>
      <c r="AM355" s="150">
        <v>1.9832407407407407E-3</v>
      </c>
      <c r="AN355" s="150">
        <v>2.0738078703703704E-3</v>
      </c>
      <c r="AO355" s="150">
        <v>2.1663194444444442E-3</v>
      </c>
      <c r="AP355" s="150">
        <v>2.2681249999999997E-3</v>
      </c>
      <c r="AQ355" s="150">
        <v>2.3681018518518517E-3</v>
      </c>
      <c r="AR355" s="150">
        <v>2.4690856481481478E-3</v>
      </c>
      <c r="AS355" s="150">
        <v>2.5684375E-3</v>
      </c>
      <c r="AT355" s="150">
        <v>2.6645138888888886E-3</v>
      </c>
      <c r="AU355" s="150">
        <v>2.7560185185185183E-3</v>
      </c>
      <c r="AV355" s="150">
        <v>2.8456134259259263E-3</v>
      </c>
      <c r="AW355" s="153">
        <f t="shared" si="156"/>
        <v>58.56967961571781</v>
      </c>
      <c r="AX355" s="150">
        <f t="shared" si="157"/>
        <v>8.7986111111111083E-5</v>
      </c>
      <c r="AY355" s="150">
        <f t="shared" si="157"/>
        <v>8.3078703703703754E-5</v>
      </c>
      <c r="AZ355" s="150">
        <f t="shared" si="158"/>
        <v>8.0462962962962953E-5</v>
      </c>
      <c r="BA355" s="150">
        <f t="shared" si="159"/>
        <v>8.1469907407407381E-5</v>
      </c>
      <c r="BB355" s="150">
        <f t="shared" si="160"/>
        <v>7.9826388888888883E-5</v>
      </c>
      <c r="BC355" s="150">
        <f t="shared" si="161"/>
        <v>8.0856481481481448E-5</v>
      </c>
      <c r="BD355" s="150">
        <f t="shared" si="162"/>
        <v>8.3483796296296344E-5</v>
      </c>
      <c r="BE355" s="150">
        <f t="shared" si="163"/>
        <v>8.1076388888888886E-5</v>
      </c>
      <c r="BF355" s="150">
        <f t="shared" si="164"/>
        <v>8.043981481481487E-5</v>
      </c>
      <c r="BG355" s="150">
        <f t="shared" si="165"/>
        <v>8.0752314814814749E-5</v>
      </c>
      <c r="BH355" s="150">
        <f t="shared" si="166"/>
        <v>8.3622685185185059E-5</v>
      </c>
      <c r="BI355" s="150">
        <f t="shared" si="167"/>
        <v>8.1342592592592708E-5</v>
      </c>
      <c r="BJ355" s="150">
        <f t="shared" si="168"/>
        <v>8.0196759259259457E-5</v>
      </c>
      <c r="BK355" s="150">
        <f t="shared" si="169"/>
        <v>8.0520833333333052E-5</v>
      </c>
      <c r="BL355" s="150">
        <f t="shared" si="170"/>
        <v>8.3460648148148261E-5</v>
      </c>
      <c r="BM355" s="150">
        <f t="shared" si="171"/>
        <v>8.2037037037037148E-5</v>
      </c>
      <c r="BN355" s="150">
        <f t="shared" si="172"/>
        <v>8.4351851851851732E-5</v>
      </c>
      <c r="BO355" s="150">
        <f t="shared" si="173"/>
        <v>8.7650462962962986E-5</v>
      </c>
      <c r="BP355" s="150">
        <f t="shared" si="174"/>
        <v>8.6793981481481314E-5</v>
      </c>
      <c r="BQ355" s="150">
        <f t="shared" si="175"/>
        <v>8.9247685185185263E-5</v>
      </c>
      <c r="BR355" s="150">
        <f t="shared" si="176"/>
        <v>8.8668981481481238E-5</v>
      </c>
      <c r="BS355" s="150">
        <f t="shared" si="177"/>
        <v>8.8981481481481767E-5</v>
      </c>
      <c r="BT355" s="150">
        <f t="shared" si="178"/>
        <v>9.0567129629629678E-5</v>
      </c>
      <c r="BU355" s="150">
        <f t="shared" si="179"/>
        <v>9.251157407407385E-5</v>
      </c>
      <c r="BV355" s="150">
        <f t="shared" si="180"/>
        <v>1.018055555555555E-4</v>
      </c>
      <c r="BW355" s="150">
        <f t="shared" si="181"/>
        <v>9.9976851851851962E-5</v>
      </c>
      <c r="BX355" s="150">
        <f t="shared" si="182"/>
        <v>1.0098379629629606E-4</v>
      </c>
      <c r="BY355" s="150">
        <f t="shared" si="183"/>
        <v>9.9351851851852205E-5</v>
      </c>
      <c r="BZ355" s="150">
        <f t="shared" si="184"/>
        <v>9.60763888888886E-5</v>
      </c>
      <c r="CA355" s="150">
        <f t="shared" si="185"/>
        <v>9.1504629629629748E-5</v>
      </c>
      <c r="CB355" s="150">
        <f t="shared" si="186"/>
        <v>8.9594907407408025E-5</v>
      </c>
    </row>
    <row r="356" spans="1:80">
      <c r="A356" s="55" t="s">
        <v>281</v>
      </c>
      <c r="B356" s="55">
        <v>2019</v>
      </c>
      <c r="C356" s="62">
        <v>43524</v>
      </c>
      <c r="D356" s="4" t="s">
        <v>20</v>
      </c>
      <c r="E356" s="70" t="s">
        <v>64</v>
      </c>
      <c r="F356" t="s">
        <v>541</v>
      </c>
      <c r="G356" t="s">
        <v>602</v>
      </c>
      <c r="H356" t="s">
        <v>807</v>
      </c>
      <c r="I356" t="s">
        <v>1670</v>
      </c>
      <c r="J356" t="s">
        <v>1631</v>
      </c>
      <c r="O356">
        <v>1</v>
      </c>
      <c r="P356" t="s">
        <v>102</v>
      </c>
      <c r="Q356" s="150">
        <v>1.4952546296296299E-4</v>
      </c>
      <c r="R356" s="150">
        <v>2.3649305555555557E-4</v>
      </c>
      <c r="S356" s="150">
        <v>3.1755787037037039E-4</v>
      </c>
      <c r="T356" s="150">
        <v>3.9628472222222219E-4</v>
      </c>
      <c r="U356" s="150">
        <v>4.7578703703703699E-4</v>
      </c>
      <c r="V356" s="150">
        <v>5.536458333333334E-4</v>
      </c>
      <c r="W356" s="150">
        <v>6.3190972222222218E-4</v>
      </c>
      <c r="X356" s="150">
        <v>7.1061342592592584E-4</v>
      </c>
      <c r="Y356" s="150">
        <v>7.9065972222222222E-4</v>
      </c>
      <c r="Z356" s="150">
        <v>8.7015046296296287E-4</v>
      </c>
      <c r="AA356" s="150">
        <v>9.4973379629629629E-4</v>
      </c>
      <c r="AB356" s="150">
        <v>1.0296180555555555E-3</v>
      </c>
      <c r="AC356" s="150">
        <v>1.1113078703703704E-3</v>
      </c>
      <c r="AD356" s="150">
        <v>1.1911458333333333E-3</v>
      </c>
      <c r="AE356" s="150">
        <v>1.2708796296296296E-3</v>
      </c>
      <c r="AF356" s="150">
        <v>1.350625E-3</v>
      </c>
      <c r="AG356" s="150">
        <v>1.4316087962962965E-3</v>
      </c>
      <c r="AH356" s="150">
        <v>1.511712962962963E-3</v>
      </c>
      <c r="AI356" s="150">
        <v>1.5940972222222222E-3</v>
      </c>
      <c r="AJ356" s="150">
        <v>1.6746296296296294E-3</v>
      </c>
      <c r="AK356" s="150">
        <v>1.7549652777777778E-3</v>
      </c>
      <c r="AL356" s="150">
        <v>1.8355787037037036E-3</v>
      </c>
      <c r="AM356" s="150">
        <v>1.9162384259259261E-3</v>
      </c>
      <c r="AN356" s="150">
        <v>1.9982060185185185E-3</v>
      </c>
      <c r="AO356" s="150">
        <v>2.0788541666666668E-3</v>
      </c>
      <c r="AP356" s="150">
        <v>2.159641203703704E-3</v>
      </c>
      <c r="AQ356" s="150">
        <v>2.2416435185185182E-3</v>
      </c>
      <c r="AR356" s="150">
        <v>2.3204050925925927E-3</v>
      </c>
      <c r="AS356" s="150">
        <v>2.3990046296296298E-3</v>
      </c>
      <c r="AT356" s="150">
        <v>2.4782638888888888E-3</v>
      </c>
      <c r="AU356" s="150">
        <v>2.5578125000000002E-3</v>
      </c>
      <c r="AV356" s="150">
        <v>2.6390277777777779E-3</v>
      </c>
      <c r="AW356" s="153">
        <f t="shared" si="156"/>
        <v>63.154570812062524</v>
      </c>
      <c r="AX356" s="150">
        <f t="shared" si="157"/>
        <v>8.6967592592592587E-5</v>
      </c>
      <c r="AY356" s="150">
        <f t="shared" si="157"/>
        <v>8.1064814814814818E-5</v>
      </c>
      <c r="AZ356" s="150">
        <f t="shared" si="158"/>
        <v>7.8726851851851798E-5</v>
      </c>
      <c r="BA356" s="150">
        <f t="shared" si="159"/>
        <v>7.95023148148148E-5</v>
      </c>
      <c r="BB356" s="150">
        <f t="shared" si="160"/>
        <v>7.7858796296296411E-5</v>
      </c>
      <c r="BC356" s="150">
        <f t="shared" si="161"/>
        <v>7.8263888888888784E-5</v>
      </c>
      <c r="BD356" s="150">
        <f t="shared" si="162"/>
        <v>7.8703703703703661E-5</v>
      </c>
      <c r="BE356" s="150">
        <f t="shared" si="163"/>
        <v>8.0046296296296376E-5</v>
      </c>
      <c r="BF356" s="150">
        <f t="shared" si="164"/>
        <v>7.949074074074065E-5</v>
      </c>
      <c r="BG356" s="150">
        <f t="shared" si="165"/>
        <v>7.9583333333333416E-5</v>
      </c>
      <c r="BH356" s="150">
        <f t="shared" si="166"/>
        <v>7.9884259259259253E-5</v>
      </c>
      <c r="BI356" s="150">
        <f t="shared" si="167"/>
        <v>8.1689814814814819E-5</v>
      </c>
      <c r="BJ356" s="150">
        <f t="shared" si="168"/>
        <v>7.9837962962962979E-5</v>
      </c>
      <c r="BK356" s="150">
        <f t="shared" si="169"/>
        <v>7.973379629629628E-5</v>
      </c>
      <c r="BL356" s="150">
        <f t="shared" si="170"/>
        <v>7.974537037037043E-5</v>
      </c>
      <c r="BM356" s="150">
        <f t="shared" si="171"/>
        <v>8.0983796296296446E-5</v>
      </c>
      <c r="BN356" s="150">
        <f t="shared" si="172"/>
        <v>8.0104166666666475E-5</v>
      </c>
      <c r="BO356" s="150">
        <f t="shared" si="173"/>
        <v>8.238425925925926E-5</v>
      </c>
      <c r="BP356" s="150">
        <f t="shared" si="174"/>
        <v>8.0532407407407202E-5</v>
      </c>
      <c r="BQ356" s="150">
        <f t="shared" si="175"/>
        <v>8.0335648148148388E-5</v>
      </c>
      <c r="BR356" s="150">
        <f t="shared" si="176"/>
        <v>8.0613425925925818E-5</v>
      </c>
      <c r="BS356" s="150">
        <f t="shared" si="177"/>
        <v>8.0659722222222417E-5</v>
      </c>
      <c r="BT356" s="150">
        <f t="shared" si="178"/>
        <v>8.1967592592592465E-5</v>
      </c>
      <c r="BU356" s="150">
        <f t="shared" si="179"/>
        <v>8.0648148148148267E-5</v>
      </c>
      <c r="BV356" s="150">
        <f t="shared" si="180"/>
        <v>8.0787037037037199E-5</v>
      </c>
      <c r="BW356" s="150">
        <f t="shared" si="181"/>
        <v>8.2002314814814264E-5</v>
      </c>
      <c r="BX356" s="150">
        <f t="shared" si="182"/>
        <v>7.8761574074074411E-5</v>
      </c>
      <c r="BY356" s="150">
        <f t="shared" si="183"/>
        <v>7.8599537037037179E-5</v>
      </c>
      <c r="BZ356" s="150">
        <f t="shared" si="184"/>
        <v>7.9259259259258953E-5</v>
      </c>
      <c r="CA356" s="150">
        <f t="shared" si="185"/>
        <v>7.95486111111114E-5</v>
      </c>
      <c r="CB356" s="150">
        <f t="shared" si="186"/>
        <v>8.1215277777777709E-5</v>
      </c>
    </row>
    <row r="357" spans="1:80">
      <c r="A357" s="4" t="s">
        <v>281</v>
      </c>
      <c r="B357" s="4">
        <v>2019</v>
      </c>
      <c r="C357" s="62">
        <v>43524</v>
      </c>
      <c r="D357" s="4" t="s">
        <v>20</v>
      </c>
      <c r="E357" s="70" t="s">
        <v>64</v>
      </c>
      <c r="F357" t="s">
        <v>541</v>
      </c>
      <c r="G357" t="s">
        <v>586</v>
      </c>
      <c r="H357" t="s">
        <v>1672</v>
      </c>
      <c r="I357" t="s">
        <v>382</v>
      </c>
      <c r="J357" t="s">
        <v>587</v>
      </c>
      <c r="O357">
        <v>2</v>
      </c>
      <c r="P357" t="s">
        <v>113</v>
      </c>
      <c r="Q357" s="150">
        <v>1.5166666666666665E-4</v>
      </c>
      <c r="R357" s="150">
        <v>2.3924768518518514E-4</v>
      </c>
      <c r="S357" s="150">
        <v>3.2027777777777778E-4</v>
      </c>
      <c r="T357" s="150">
        <v>4.0085648148148147E-4</v>
      </c>
      <c r="U357" s="150">
        <v>4.8003472222222225E-4</v>
      </c>
      <c r="V357" s="150">
        <v>5.5875000000000011E-4</v>
      </c>
      <c r="W357" s="150">
        <v>6.3811342592592598E-4</v>
      </c>
      <c r="X357" s="150">
        <v>7.1874999999999988E-4</v>
      </c>
      <c r="Y357" s="150">
        <v>7.9879629629629615E-4</v>
      </c>
      <c r="Z357" s="150">
        <v>8.7952546296296303E-4</v>
      </c>
      <c r="AA357" s="150">
        <v>9.6024305555555544E-4</v>
      </c>
      <c r="AB357" s="150">
        <v>1.0425231481481481E-3</v>
      </c>
      <c r="AC357" s="150">
        <v>1.1231828703703703E-3</v>
      </c>
      <c r="AD357" s="150">
        <v>1.2030787037037036E-3</v>
      </c>
      <c r="AE357" s="150">
        <v>1.2827546296296296E-3</v>
      </c>
      <c r="AF357" s="150">
        <v>1.3636805555555555E-3</v>
      </c>
      <c r="AG357" s="150">
        <v>1.4438310185185186E-3</v>
      </c>
      <c r="AH357" s="150">
        <v>1.5243402777777779E-3</v>
      </c>
      <c r="AI357" s="150">
        <v>1.6067245370370374E-3</v>
      </c>
      <c r="AJ357" s="150">
        <v>1.6876157407407406E-3</v>
      </c>
      <c r="AK357" s="150">
        <v>1.7684490740740742E-3</v>
      </c>
      <c r="AL357" s="150">
        <v>1.8501157407407407E-3</v>
      </c>
      <c r="AM357" s="150">
        <v>1.9338888888888889E-3</v>
      </c>
      <c r="AN357" s="150">
        <v>2.0154976851851853E-3</v>
      </c>
      <c r="AO357" s="150">
        <v>2.0969907407407408E-3</v>
      </c>
      <c r="AP357" s="150">
        <v>2.1783796296296295E-3</v>
      </c>
      <c r="AQ357" s="150">
        <v>2.2610185185185185E-3</v>
      </c>
      <c r="AR357" s="150">
        <v>2.3423032407407407E-3</v>
      </c>
      <c r="AS357" s="150">
        <v>2.4233912037037036E-3</v>
      </c>
      <c r="AT357" s="150">
        <v>2.5047685185185186E-3</v>
      </c>
      <c r="AU357" s="150">
        <v>2.5876157407407406E-3</v>
      </c>
      <c r="AV357" s="150">
        <v>2.6714120370370368E-3</v>
      </c>
      <c r="AW357" s="153">
        <f t="shared" si="156"/>
        <v>62.388977947229328</v>
      </c>
      <c r="AX357" s="150">
        <f t="shared" si="157"/>
        <v>8.7581018518518493E-5</v>
      </c>
      <c r="AY357" s="150">
        <f t="shared" si="157"/>
        <v>8.1030092592592639E-5</v>
      </c>
      <c r="AZ357" s="150">
        <f t="shared" si="158"/>
        <v>8.0578703703703693E-5</v>
      </c>
      <c r="BA357" s="150">
        <f t="shared" si="159"/>
        <v>7.9178240740740771E-5</v>
      </c>
      <c r="BB357" s="150">
        <f t="shared" si="160"/>
        <v>7.8715277777777865E-5</v>
      </c>
      <c r="BC357" s="150">
        <f t="shared" si="161"/>
        <v>7.9363425925925869E-5</v>
      </c>
      <c r="BD357" s="150">
        <f t="shared" si="162"/>
        <v>8.0636574074073901E-5</v>
      </c>
      <c r="BE357" s="150">
        <f t="shared" si="163"/>
        <v>8.0046296296296267E-5</v>
      </c>
      <c r="BF357" s="150">
        <f t="shared" si="164"/>
        <v>8.0729166666666883E-5</v>
      </c>
      <c r="BG357" s="150">
        <f t="shared" si="165"/>
        <v>8.0717592592592408E-5</v>
      </c>
      <c r="BH357" s="150">
        <f t="shared" si="166"/>
        <v>8.2280092592592669E-5</v>
      </c>
      <c r="BI357" s="150">
        <f t="shared" si="167"/>
        <v>8.06597222222222E-5</v>
      </c>
      <c r="BJ357" s="150">
        <f t="shared" si="168"/>
        <v>7.9895833333333294E-5</v>
      </c>
      <c r="BK357" s="150">
        <f t="shared" si="169"/>
        <v>7.9675925925925964E-5</v>
      </c>
      <c r="BL357" s="150">
        <f t="shared" si="170"/>
        <v>8.0925925925925913E-5</v>
      </c>
      <c r="BM357" s="150">
        <f t="shared" si="171"/>
        <v>8.0150462962963074E-5</v>
      </c>
      <c r="BN357" s="150">
        <f t="shared" si="172"/>
        <v>8.0509259259259336E-5</v>
      </c>
      <c r="BO357" s="150">
        <f t="shared" si="173"/>
        <v>8.2384259259259476E-5</v>
      </c>
      <c r="BP357" s="150">
        <f t="shared" si="174"/>
        <v>8.0891203703703247E-5</v>
      </c>
      <c r="BQ357" s="150">
        <f t="shared" si="175"/>
        <v>8.0833333333333581E-5</v>
      </c>
      <c r="BR357" s="150">
        <f t="shared" si="176"/>
        <v>8.1666666666666519E-5</v>
      </c>
      <c r="BS357" s="150">
        <f t="shared" si="177"/>
        <v>8.377314814814814E-5</v>
      </c>
      <c r="BT357" s="150">
        <f t="shared" si="178"/>
        <v>8.160879629629642E-5</v>
      </c>
      <c r="BU357" s="150">
        <f t="shared" si="179"/>
        <v>8.1493055555555572E-5</v>
      </c>
      <c r="BV357" s="150">
        <f t="shared" si="180"/>
        <v>8.1388888888888657E-5</v>
      </c>
      <c r="BW357" s="150">
        <f t="shared" si="181"/>
        <v>8.2638888888889039E-5</v>
      </c>
      <c r="BX357" s="150">
        <f t="shared" si="182"/>
        <v>8.1284722222222175E-5</v>
      </c>
      <c r="BY357" s="150">
        <f t="shared" si="183"/>
        <v>8.1087962962962928E-5</v>
      </c>
      <c r="BZ357" s="150">
        <f t="shared" si="184"/>
        <v>8.137731481481494E-5</v>
      </c>
      <c r="CA357" s="150">
        <f t="shared" si="185"/>
        <v>8.2847222222222003E-5</v>
      </c>
      <c r="CB357" s="150">
        <f t="shared" si="186"/>
        <v>8.3796296296296223E-5</v>
      </c>
    </row>
    <row r="358" spans="1:80">
      <c r="A358" s="55" t="s">
        <v>281</v>
      </c>
      <c r="B358" s="55">
        <v>2019</v>
      </c>
      <c r="C358" s="62">
        <v>43524</v>
      </c>
      <c r="D358" s="4" t="s">
        <v>20</v>
      </c>
      <c r="E358" s="70" t="s">
        <v>64</v>
      </c>
      <c r="F358" t="s">
        <v>542</v>
      </c>
      <c r="G358" t="s">
        <v>656</v>
      </c>
      <c r="H358" t="s">
        <v>1667</v>
      </c>
      <c r="I358" t="s">
        <v>645</v>
      </c>
      <c r="J358" t="s">
        <v>3018</v>
      </c>
      <c r="O358">
        <v>3</v>
      </c>
      <c r="P358" t="s">
        <v>484</v>
      </c>
      <c r="Q358" s="150">
        <v>1.5609953703703703E-4</v>
      </c>
      <c r="R358" s="150">
        <v>2.446990740740741E-4</v>
      </c>
      <c r="S358" s="150">
        <v>3.2857638888888888E-4</v>
      </c>
      <c r="T358" s="150">
        <v>4.0762731481481482E-4</v>
      </c>
      <c r="U358" s="150">
        <v>4.8685185185185181E-4</v>
      </c>
      <c r="V358" s="150">
        <v>5.6440972222222222E-4</v>
      </c>
      <c r="W358" s="150">
        <v>6.4335648148148151E-4</v>
      </c>
      <c r="X358" s="150">
        <v>7.2185185185185189E-4</v>
      </c>
      <c r="Y358" s="150">
        <v>8.0165509259259252E-4</v>
      </c>
      <c r="Z358" s="150">
        <v>8.804398148148148E-4</v>
      </c>
      <c r="AA358" s="150">
        <v>9.6064814814814808E-4</v>
      </c>
      <c r="AB358" s="150">
        <v>1.0395833333333331E-3</v>
      </c>
      <c r="AC358" s="150">
        <v>1.1197337962962962E-3</v>
      </c>
      <c r="AD358" s="150">
        <v>1.1989467592592592E-3</v>
      </c>
      <c r="AE358" s="150">
        <v>1.2799652777777779E-3</v>
      </c>
      <c r="AF358" s="150">
        <v>1.3600925925925926E-3</v>
      </c>
      <c r="AG358" s="150">
        <v>1.4415162037037038E-3</v>
      </c>
      <c r="AH358" s="150">
        <v>1.5215740740740738E-3</v>
      </c>
      <c r="AI358" s="150">
        <v>1.6020254629629629E-3</v>
      </c>
      <c r="AJ358" s="150">
        <v>1.6844791666666666E-3</v>
      </c>
      <c r="AK358" s="150">
        <v>1.7672569444444446E-3</v>
      </c>
      <c r="AL358" s="150">
        <v>1.8481249999999999E-3</v>
      </c>
      <c r="AM358" s="150">
        <v>1.931550925925926E-3</v>
      </c>
      <c r="AN358" s="150">
        <v>2.0137847222222219E-3</v>
      </c>
      <c r="AO358" s="150">
        <v>2.096388888888889E-3</v>
      </c>
      <c r="AP358" s="150">
        <v>2.18099537037037E-3</v>
      </c>
      <c r="AQ358" s="150">
        <v>2.2639930555555556E-3</v>
      </c>
      <c r="AR358" s="150">
        <v>2.3475347222222218E-3</v>
      </c>
      <c r="AS358" s="150">
        <v>2.4317476851851852E-3</v>
      </c>
      <c r="AT358" s="150">
        <v>2.5169907407407406E-3</v>
      </c>
      <c r="AU358" s="150">
        <v>2.5994791666666666E-3</v>
      </c>
      <c r="AV358" s="150">
        <v>2.6829166666666668E-3</v>
      </c>
      <c r="AW358" s="153">
        <f t="shared" si="156"/>
        <v>62.121447429725109</v>
      </c>
      <c r="AX358" s="150">
        <f t="shared" si="157"/>
        <v>8.859953703703707E-5</v>
      </c>
      <c r="AY358" s="150">
        <f t="shared" si="157"/>
        <v>8.3877314814814784E-5</v>
      </c>
      <c r="AZ358" s="150">
        <f t="shared" si="158"/>
        <v>7.9050925925925936E-5</v>
      </c>
      <c r="BA358" s="150">
        <f t="shared" si="159"/>
        <v>7.9224537037036991E-5</v>
      </c>
      <c r="BB358" s="150">
        <f t="shared" si="160"/>
        <v>7.7557870370370411E-5</v>
      </c>
      <c r="BC358" s="150">
        <f t="shared" si="161"/>
        <v>7.8946759259259291E-5</v>
      </c>
      <c r="BD358" s="150">
        <f t="shared" si="162"/>
        <v>7.8495370370370372E-5</v>
      </c>
      <c r="BE358" s="150">
        <f t="shared" si="163"/>
        <v>7.9803240740740637E-5</v>
      </c>
      <c r="BF358" s="150">
        <f t="shared" si="164"/>
        <v>7.8784722222222277E-5</v>
      </c>
      <c r="BG358" s="150">
        <f t="shared" si="165"/>
        <v>8.0208333333333282E-5</v>
      </c>
      <c r="BH358" s="150">
        <f t="shared" si="166"/>
        <v>7.8935185185185033E-5</v>
      </c>
      <c r="BI358" s="150">
        <f t="shared" si="167"/>
        <v>8.0150462962963074E-5</v>
      </c>
      <c r="BJ358" s="150">
        <f t="shared" si="168"/>
        <v>7.9212962962963004E-5</v>
      </c>
      <c r="BK358" s="150">
        <f t="shared" si="169"/>
        <v>8.1018518518518679E-5</v>
      </c>
      <c r="BL358" s="150">
        <f t="shared" si="170"/>
        <v>8.0127314814814775E-5</v>
      </c>
      <c r="BM358" s="150">
        <f t="shared" si="171"/>
        <v>8.1423611111111106E-5</v>
      </c>
      <c r="BN358" s="150">
        <f t="shared" si="172"/>
        <v>8.0057870370370092E-5</v>
      </c>
      <c r="BO358" s="150">
        <f t="shared" si="173"/>
        <v>8.045138888888902E-5</v>
      </c>
      <c r="BP358" s="150">
        <f t="shared" si="174"/>
        <v>8.2453703703703725E-5</v>
      </c>
      <c r="BQ358" s="150">
        <f t="shared" si="175"/>
        <v>8.2777777777777971E-5</v>
      </c>
      <c r="BR358" s="150">
        <f t="shared" si="176"/>
        <v>8.0868055555555381E-5</v>
      </c>
      <c r="BS358" s="150">
        <f t="shared" si="177"/>
        <v>8.3425925925926028E-5</v>
      </c>
      <c r="BT358" s="150">
        <f t="shared" si="178"/>
        <v>8.2233796296295961E-5</v>
      </c>
      <c r="BU358" s="150">
        <f t="shared" si="179"/>
        <v>8.2604166666667023E-5</v>
      </c>
      <c r="BV358" s="150">
        <f t="shared" si="180"/>
        <v>8.4606481481481078E-5</v>
      </c>
      <c r="BW358" s="150">
        <f t="shared" si="181"/>
        <v>8.2997685185185518E-5</v>
      </c>
      <c r="BX358" s="150">
        <f t="shared" si="182"/>
        <v>8.3541666666666226E-5</v>
      </c>
      <c r="BY358" s="150">
        <f t="shared" si="183"/>
        <v>8.4212962962963451E-5</v>
      </c>
      <c r="BZ358" s="150">
        <f t="shared" si="184"/>
        <v>8.5243055555555419E-5</v>
      </c>
      <c r="CA358" s="150">
        <f t="shared" si="185"/>
        <v>8.2488425925925958E-5</v>
      </c>
      <c r="CB358" s="150">
        <f t="shared" si="186"/>
        <v>8.3437500000000178E-5</v>
      </c>
    </row>
    <row r="359" spans="1:80">
      <c r="A359" s="4" t="s">
        <v>281</v>
      </c>
      <c r="B359" s="4">
        <v>2019</v>
      </c>
      <c r="C359" s="62">
        <v>43524</v>
      </c>
      <c r="D359" s="4" t="s">
        <v>20</v>
      </c>
      <c r="E359" s="70" t="s">
        <v>64</v>
      </c>
      <c r="F359" t="s">
        <v>542</v>
      </c>
      <c r="G359" t="s">
        <v>814</v>
      </c>
      <c r="H359" t="s">
        <v>696</v>
      </c>
      <c r="I359" t="s">
        <v>1676</v>
      </c>
      <c r="J359" t="s">
        <v>1638</v>
      </c>
      <c r="O359">
        <v>4</v>
      </c>
      <c r="P359" t="s">
        <v>33</v>
      </c>
      <c r="Q359" s="150">
        <v>1.544675925925926E-4</v>
      </c>
      <c r="R359" s="150">
        <v>2.446875E-4</v>
      </c>
      <c r="S359" s="150">
        <v>3.2799768518518513E-4</v>
      </c>
      <c r="T359" s="150">
        <v>4.09988425925926E-4</v>
      </c>
      <c r="U359" s="150">
        <v>4.909490740740741E-4</v>
      </c>
      <c r="V359" s="150">
        <v>5.7362268518518515E-4</v>
      </c>
      <c r="W359" s="150">
        <v>6.5464120370370372E-4</v>
      </c>
      <c r="X359" s="150">
        <v>7.3605324074074068E-4</v>
      </c>
      <c r="Y359" s="150">
        <v>8.1888888888888896E-4</v>
      </c>
      <c r="Z359" s="150">
        <v>9.0114583333333333E-4</v>
      </c>
      <c r="AA359" s="150">
        <v>9.8359953703703695E-4</v>
      </c>
      <c r="AB359" s="150">
        <v>1.0660416666666667E-3</v>
      </c>
      <c r="AC359" s="150">
        <v>1.1491550925925925E-3</v>
      </c>
      <c r="AD359" s="150">
        <v>1.2310879629629629E-3</v>
      </c>
      <c r="AE359" s="150">
        <v>1.3144097222222222E-3</v>
      </c>
      <c r="AF359" s="150">
        <v>1.3965046296296295E-3</v>
      </c>
      <c r="AG359" s="150">
        <v>1.4784143518518516E-3</v>
      </c>
      <c r="AH359" s="150">
        <v>1.5604398148148148E-3</v>
      </c>
      <c r="AI359" s="150">
        <v>1.6436805555555556E-3</v>
      </c>
      <c r="AJ359" s="150">
        <v>1.7249768518518517E-3</v>
      </c>
      <c r="AK359" s="150">
        <v>1.8063888888888888E-3</v>
      </c>
      <c r="AL359" s="150">
        <v>1.8896412037037039E-3</v>
      </c>
      <c r="AM359" s="150">
        <v>1.971226851851852E-3</v>
      </c>
      <c r="AN359" s="150">
        <v>2.0532175925925926E-3</v>
      </c>
      <c r="AO359" s="150">
        <v>2.135949074074074E-3</v>
      </c>
      <c r="AP359" s="150">
        <v>2.2187152777777778E-3</v>
      </c>
      <c r="AQ359" s="150">
        <v>2.3037268518518515E-3</v>
      </c>
      <c r="AR359" s="150">
        <v>2.3905787037037034E-3</v>
      </c>
      <c r="AS359" s="150">
        <v>2.4757638888888889E-3</v>
      </c>
      <c r="AT359" s="150">
        <v>2.5635069444444446E-3</v>
      </c>
      <c r="AU359" s="150">
        <v>2.6492824074074075E-3</v>
      </c>
      <c r="AV359" s="150">
        <v>2.7359027777777781E-3</v>
      </c>
      <c r="AW359" s="153">
        <f t="shared" si="156"/>
        <v>60.918344036347939</v>
      </c>
      <c r="AX359" s="150">
        <f t="shared" si="157"/>
        <v>9.0219907407407404E-5</v>
      </c>
      <c r="AY359" s="150">
        <f t="shared" si="157"/>
        <v>8.3310185185185126E-5</v>
      </c>
      <c r="AZ359" s="150">
        <f t="shared" si="158"/>
        <v>8.1990740740740873E-5</v>
      </c>
      <c r="BA359" s="150">
        <f t="shared" si="159"/>
        <v>8.0960648148148092E-5</v>
      </c>
      <c r="BB359" s="150">
        <f t="shared" si="160"/>
        <v>8.2673611111111055E-5</v>
      </c>
      <c r="BC359" s="150">
        <f t="shared" si="161"/>
        <v>8.101851851851857E-5</v>
      </c>
      <c r="BD359" s="150">
        <f t="shared" si="162"/>
        <v>8.1412037037036956E-5</v>
      </c>
      <c r="BE359" s="150">
        <f t="shared" si="163"/>
        <v>8.2835648148148287E-5</v>
      </c>
      <c r="BF359" s="150">
        <f t="shared" si="164"/>
        <v>8.225694444444437E-5</v>
      </c>
      <c r="BG359" s="150">
        <f t="shared" si="165"/>
        <v>8.2453703703703617E-5</v>
      </c>
      <c r="BH359" s="150">
        <f t="shared" si="166"/>
        <v>8.2442129629629792E-5</v>
      </c>
      <c r="BI359" s="150">
        <f t="shared" si="167"/>
        <v>8.3113425925925716E-5</v>
      </c>
      <c r="BJ359" s="150">
        <f t="shared" si="168"/>
        <v>8.1932870370370449E-5</v>
      </c>
      <c r="BK359" s="150">
        <f t="shared" si="169"/>
        <v>8.332175925925933E-5</v>
      </c>
      <c r="BL359" s="150">
        <f t="shared" si="170"/>
        <v>8.2094907407407247E-5</v>
      </c>
      <c r="BM359" s="150">
        <f t="shared" si="171"/>
        <v>8.1909722222222149E-5</v>
      </c>
      <c r="BN359" s="150">
        <f t="shared" si="172"/>
        <v>8.2025462962963215E-5</v>
      </c>
      <c r="BO359" s="150">
        <f t="shared" si="173"/>
        <v>8.3240740740740714E-5</v>
      </c>
      <c r="BP359" s="150">
        <f t="shared" si="174"/>
        <v>8.1296296296296108E-5</v>
      </c>
      <c r="BQ359" s="150">
        <f t="shared" si="175"/>
        <v>8.1412037037037173E-5</v>
      </c>
      <c r="BR359" s="150">
        <f t="shared" si="176"/>
        <v>8.3252314814815081E-5</v>
      </c>
      <c r="BS359" s="150">
        <f t="shared" si="177"/>
        <v>8.1585648148148121E-5</v>
      </c>
      <c r="BT359" s="150">
        <f t="shared" si="178"/>
        <v>8.1990740740740548E-5</v>
      </c>
      <c r="BU359" s="150">
        <f t="shared" si="179"/>
        <v>8.2731481481481371E-5</v>
      </c>
      <c r="BV359" s="150">
        <f t="shared" si="180"/>
        <v>8.2766203703703821E-5</v>
      </c>
      <c r="BW359" s="150">
        <f t="shared" si="181"/>
        <v>8.5011574074073722E-5</v>
      </c>
      <c r="BX359" s="150">
        <f t="shared" si="182"/>
        <v>8.6851851851851847E-5</v>
      </c>
      <c r="BY359" s="150">
        <f t="shared" si="183"/>
        <v>8.5185185185185537E-5</v>
      </c>
      <c r="BZ359" s="150">
        <f t="shared" si="184"/>
        <v>8.7743055555555751E-5</v>
      </c>
      <c r="CA359" s="150">
        <f t="shared" si="185"/>
        <v>8.5775462962962845E-5</v>
      </c>
      <c r="CB359" s="150">
        <f t="shared" si="186"/>
        <v>8.6620370370370584E-5</v>
      </c>
    </row>
    <row r="360" spans="1:80">
      <c r="A360" s="55" t="s">
        <v>226</v>
      </c>
      <c r="B360" s="55">
        <v>2019</v>
      </c>
      <c r="C360" s="62">
        <v>43489</v>
      </c>
      <c r="D360" s="4" t="s">
        <v>66</v>
      </c>
      <c r="E360" s="70" t="s">
        <v>21</v>
      </c>
      <c r="F360" s="70" t="s">
        <v>21</v>
      </c>
      <c r="G360" t="s">
        <v>689</v>
      </c>
      <c r="H360" t="s">
        <v>69</v>
      </c>
      <c r="I360" t="s">
        <v>501</v>
      </c>
      <c r="J360" t="s">
        <v>591</v>
      </c>
      <c r="O360">
        <v>1</v>
      </c>
      <c r="P360" t="s">
        <v>25</v>
      </c>
      <c r="Q360" s="150">
        <v>1.532638888888889E-4</v>
      </c>
      <c r="R360" s="150">
        <v>2.4153935185185183E-4</v>
      </c>
      <c r="S360" s="150">
        <v>3.2431712962962964E-4</v>
      </c>
      <c r="T360" s="150">
        <v>4.0748842592592594E-4</v>
      </c>
      <c r="U360" s="150">
        <v>4.9081018518518516E-4</v>
      </c>
      <c r="V360" s="150">
        <v>5.7523148148148147E-4</v>
      </c>
      <c r="W360" s="150">
        <v>6.5945601851851853E-4</v>
      </c>
      <c r="X360" s="150">
        <v>7.4620370370370368E-4</v>
      </c>
      <c r="Y360" s="150">
        <v>8.3003472222222213E-4</v>
      </c>
      <c r="Z360" s="150">
        <v>9.1398148148148144E-4</v>
      </c>
      <c r="AA360" s="150">
        <v>1.0001388888888887E-3</v>
      </c>
      <c r="AB360" s="150">
        <v>1.084837962962963E-3</v>
      </c>
      <c r="AC360" s="150">
        <v>1.1683449074074074E-3</v>
      </c>
      <c r="AD360" s="150">
        <v>1.2518518518518519E-3</v>
      </c>
      <c r="AE360" s="150">
        <v>1.3345023148148151E-3</v>
      </c>
      <c r="AF360" s="150">
        <v>1.4184722222222222E-3</v>
      </c>
      <c r="AG360" s="150">
        <v>1.4998495370370372E-3</v>
      </c>
      <c r="AH360" s="150">
        <v>1.5804745370370371E-3</v>
      </c>
      <c r="AI360" s="150">
        <v>1.6626736111111111E-3</v>
      </c>
      <c r="AJ360" s="150">
        <v>1.7444212962962966E-3</v>
      </c>
      <c r="AK360" s="150">
        <v>1.8260416666666668E-3</v>
      </c>
      <c r="AL360" s="150">
        <v>1.9080902777777779E-3</v>
      </c>
      <c r="AM360" s="150">
        <v>1.992650462962963E-3</v>
      </c>
      <c r="AN360" s="150">
        <v>2.0805787037037034E-3</v>
      </c>
      <c r="AO360" s="150">
        <v>2.1652314814814815E-3</v>
      </c>
      <c r="AP360" s="150">
        <v>2.2489236111111108E-3</v>
      </c>
      <c r="AQ360" s="150">
        <v>2.3319675925925925E-3</v>
      </c>
      <c r="AR360" s="150">
        <v>2.4172106481481479E-3</v>
      </c>
      <c r="AS360" s="150">
        <v>2.4992245370370372E-3</v>
      </c>
      <c r="AT360" s="150">
        <v>2.5822106481481481E-3</v>
      </c>
      <c r="AU360" s="150">
        <v>2.6670601851851851E-3</v>
      </c>
      <c r="AV360" s="150">
        <v>2.7506944444444445E-3</v>
      </c>
      <c r="AW360" s="153">
        <f t="shared" si="156"/>
        <v>60.590759909113864</v>
      </c>
      <c r="AX360" s="150">
        <f t="shared" si="157"/>
        <v>8.8275462962962933E-5</v>
      </c>
      <c r="AY360" s="150">
        <f t="shared" si="157"/>
        <v>8.2777777777777808E-5</v>
      </c>
      <c r="AZ360" s="150">
        <f t="shared" si="158"/>
        <v>8.3171296296296303E-5</v>
      </c>
      <c r="BA360" s="150">
        <f t="shared" si="159"/>
        <v>8.3321759259259221E-5</v>
      </c>
      <c r="BB360" s="150">
        <f t="shared" si="160"/>
        <v>8.4421296296296306E-5</v>
      </c>
      <c r="BC360" s="150">
        <f t="shared" si="161"/>
        <v>8.4224537037037059E-5</v>
      </c>
      <c r="BD360" s="150">
        <f t="shared" si="162"/>
        <v>8.6747685185185148E-5</v>
      </c>
      <c r="BE360" s="150">
        <f t="shared" si="163"/>
        <v>8.3831018518518456E-5</v>
      </c>
      <c r="BF360" s="150">
        <f t="shared" si="164"/>
        <v>8.3946759259259304E-5</v>
      </c>
      <c r="BG360" s="150">
        <f t="shared" si="165"/>
        <v>8.6157407407407298E-5</v>
      </c>
      <c r="BH360" s="150">
        <f t="shared" si="166"/>
        <v>8.4699074074074277E-5</v>
      </c>
      <c r="BI360" s="150">
        <f t="shared" si="167"/>
        <v>8.3506944444444427E-5</v>
      </c>
      <c r="BJ360" s="150">
        <f t="shared" si="168"/>
        <v>8.3506944444444427E-5</v>
      </c>
      <c r="BK360" s="150">
        <f t="shared" si="169"/>
        <v>8.2650462962963189E-5</v>
      </c>
      <c r="BL360" s="150">
        <f t="shared" si="170"/>
        <v>8.396990740740717E-5</v>
      </c>
      <c r="BM360" s="150">
        <f t="shared" si="171"/>
        <v>8.137731481481494E-5</v>
      </c>
      <c r="BN360" s="150">
        <f t="shared" si="172"/>
        <v>8.0624999999999968E-5</v>
      </c>
      <c r="BO360" s="150">
        <f t="shared" si="173"/>
        <v>8.2199074074073945E-5</v>
      </c>
      <c r="BP360" s="150">
        <f t="shared" si="174"/>
        <v>8.1747685185185569E-5</v>
      </c>
      <c r="BQ360" s="150">
        <f t="shared" si="175"/>
        <v>8.1620370370370137E-5</v>
      </c>
      <c r="BR360" s="150">
        <f t="shared" si="176"/>
        <v>8.2048611111111081E-5</v>
      </c>
      <c r="BS360" s="150">
        <f t="shared" si="177"/>
        <v>8.4560185185185129E-5</v>
      </c>
      <c r="BT360" s="150">
        <f t="shared" si="178"/>
        <v>8.7928240740740415E-5</v>
      </c>
      <c r="BU360" s="150">
        <f t="shared" si="179"/>
        <v>8.4652777777778111E-5</v>
      </c>
      <c r="BV360" s="150">
        <f t="shared" si="180"/>
        <v>8.3692129629629308E-5</v>
      </c>
      <c r="BW360" s="150">
        <f t="shared" si="181"/>
        <v>8.3043981481481684E-5</v>
      </c>
      <c r="BX360" s="150">
        <f t="shared" si="182"/>
        <v>8.5243055555555419E-5</v>
      </c>
      <c r="BY360" s="150">
        <f t="shared" si="183"/>
        <v>8.2013888888889282E-5</v>
      </c>
      <c r="BZ360" s="150">
        <f t="shared" si="184"/>
        <v>8.2986111111110934E-5</v>
      </c>
      <c r="CA360" s="150">
        <f t="shared" si="185"/>
        <v>8.4849537037036925E-5</v>
      </c>
      <c r="CB360" s="150">
        <f t="shared" si="186"/>
        <v>8.3634259259259425E-5</v>
      </c>
    </row>
    <row r="361" spans="1:80">
      <c r="A361" s="4" t="s">
        <v>226</v>
      </c>
      <c r="B361" s="4">
        <v>2019</v>
      </c>
      <c r="C361" s="62">
        <v>43489</v>
      </c>
      <c r="D361" s="4" t="s">
        <v>66</v>
      </c>
      <c r="E361" s="70" t="s">
        <v>21</v>
      </c>
      <c r="F361" s="70" t="s">
        <v>21</v>
      </c>
      <c r="G361" t="s">
        <v>487</v>
      </c>
      <c r="H361" t="s">
        <v>861</v>
      </c>
      <c r="I361" t="s">
        <v>765</v>
      </c>
      <c r="J361" t="s">
        <v>1734</v>
      </c>
      <c r="O361">
        <v>2</v>
      </c>
      <c r="P361" t="s">
        <v>164</v>
      </c>
      <c r="Q361" s="150">
        <v>1.5888888888888889E-4</v>
      </c>
      <c r="R361" s="150">
        <v>2.5027777777777776E-4</v>
      </c>
      <c r="S361" s="150">
        <v>3.352199074074074E-4</v>
      </c>
      <c r="T361" s="150">
        <v>4.1844907407407412E-4</v>
      </c>
      <c r="U361" s="150">
        <v>5.027314814814815E-4</v>
      </c>
      <c r="V361" s="150">
        <v>5.8648148148148145E-4</v>
      </c>
      <c r="W361" s="150">
        <v>6.6965277777777769E-4</v>
      </c>
      <c r="X361" s="150">
        <v>7.5289351851851863E-4</v>
      </c>
      <c r="Y361" s="150">
        <v>8.3811342592592585E-4</v>
      </c>
      <c r="Z361" s="150">
        <v>9.2208333333333324E-4</v>
      </c>
      <c r="AA361" s="150">
        <v>1.0068865740740741E-3</v>
      </c>
      <c r="AB361" s="150">
        <v>1.0908796296296298E-3</v>
      </c>
      <c r="AC361" s="150">
        <v>1.1745370370370369E-3</v>
      </c>
      <c r="AD361" s="150">
        <v>1.2583680555555555E-3</v>
      </c>
      <c r="AE361" s="150">
        <v>1.3418055555555555E-3</v>
      </c>
      <c r="AF361" s="150">
        <v>1.4250694444444443E-3</v>
      </c>
      <c r="AG361" s="150">
        <v>1.5096643518518517E-3</v>
      </c>
      <c r="AH361" s="150">
        <v>1.5942476851851849E-3</v>
      </c>
      <c r="AI361" s="150">
        <v>1.677534722222222E-3</v>
      </c>
      <c r="AJ361" s="150">
        <v>1.7608680555555555E-3</v>
      </c>
      <c r="AK361" s="150">
        <v>1.8462499999999998E-3</v>
      </c>
      <c r="AL361" s="150">
        <v>1.9306597222222223E-3</v>
      </c>
      <c r="AM361" s="150">
        <v>2.0157754629629627E-3</v>
      </c>
      <c r="AN361" s="150">
        <v>2.1002199074074074E-3</v>
      </c>
      <c r="AO361" s="150">
        <v>2.1843171296296298E-3</v>
      </c>
      <c r="AP361" s="150">
        <v>2.2681597222222222E-3</v>
      </c>
      <c r="AQ361" s="150">
        <v>2.3518981481481481E-3</v>
      </c>
      <c r="AR361" s="150">
        <v>2.4350925925925924E-3</v>
      </c>
      <c r="AS361" s="150">
        <v>2.5177430555555556E-3</v>
      </c>
      <c r="AT361" s="150">
        <v>2.6005787037037035E-3</v>
      </c>
      <c r="AU361" s="150">
        <v>2.6834375000000001E-3</v>
      </c>
      <c r="AV361" s="150">
        <v>2.7676736111111114E-3</v>
      </c>
      <c r="AW361" s="153">
        <f t="shared" si="156"/>
        <v>60.219046782671967</v>
      </c>
      <c r="AX361" s="150">
        <f t="shared" si="157"/>
        <v>9.1388888888888873E-5</v>
      </c>
      <c r="AY361" s="150">
        <f t="shared" si="157"/>
        <v>8.4942129629629636E-5</v>
      </c>
      <c r="AZ361" s="150">
        <f t="shared" si="158"/>
        <v>8.3229166666666727E-5</v>
      </c>
      <c r="BA361" s="150">
        <f t="shared" si="159"/>
        <v>8.4282407407407374E-5</v>
      </c>
      <c r="BB361" s="150">
        <f t="shared" si="160"/>
        <v>8.3749999999999949E-5</v>
      </c>
      <c r="BC361" s="150">
        <f t="shared" si="161"/>
        <v>8.3171296296296248E-5</v>
      </c>
      <c r="BD361" s="150">
        <f t="shared" si="162"/>
        <v>8.3240740740740931E-5</v>
      </c>
      <c r="BE361" s="150">
        <f t="shared" si="163"/>
        <v>8.5219907407407228E-5</v>
      </c>
      <c r="BF361" s="150">
        <f t="shared" si="164"/>
        <v>8.3969907407407387E-5</v>
      </c>
      <c r="BG361" s="150">
        <f t="shared" si="165"/>
        <v>8.4803240740740867E-5</v>
      </c>
      <c r="BH361" s="150">
        <f t="shared" si="166"/>
        <v>8.3993055555555687E-5</v>
      </c>
      <c r="BI361" s="150">
        <f t="shared" si="167"/>
        <v>8.3657407407407075E-5</v>
      </c>
      <c r="BJ361" s="150">
        <f t="shared" si="168"/>
        <v>8.3831018518518673E-5</v>
      </c>
      <c r="BK361" s="150">
        <f t="shared" si="169"/>
        <v>8.3437499999999961E-5</v>
      </c>
      <c r="BL361" s="150">
        <f t="shared" si="170"/>
        <v>8.3263888888888797E-5</v>
      </c>
      <c r="BM361" s="150">
        <f t="shared" si="171"/>
        <v>8.4594907407407362E-5</v>
      </c>
      <c r="BN361" s="150">
        <f t="shared" si="172"/>
        <v>8.4583333333333212E-5</v>
      </c>
      <c r="BO361" s="150">
        <f t="shared" si="173"/>
        <v>8.3287037037037097E-5</v>
      </c>
      <c r="BP361" s="150">
        <f t="shared" si="174"/>
        <v>8.333333333333348E-5</v>
      </c>
      <c r="BQ361" s="150">
        <f t="shared" si="175"/>
        <v>8.5381944444444351E-5</v>
      </c>
      <c r="BR361" s="150">
        <f t="shared" si="176"/>
        <v>8.4409722222222481E-5</v>
      </c>
      <c r="BS361" s="150">
        <f t="shared" si="177"/>
        <v>8.5115740740740421E-5</v>
      </c>
      <c r="BT361" s="150">
        <f t="shared" si="178"/>
        <v>8.4444444444444714E-5</v>
      </c>
      <c r="BU361" s="150">
        <f t="shared" si="179"/>
        <v>8.4097222222222386E-5</v>
      </c>
      <c r="BV361" s="150">
        <f t="shared" si="180"/>
        <v>8.3842592592592389E-5</v>
      </c>
      <c r="BW361" s="150">
        <f t="shared" si="181"/>
        <v>8.3738425925925907E-5</v>
      </c>
      <c r="BX361" s="150">
        <f t="shared" si="182"/>
        <v>8.3194444444444331E-5</v>
      </c>
      <c r="BY361" s="150">
        <f t="shared" si="183"/>
        <v>8.2650462962963189E-5</v>
      </c>
      <c r="BZ361" s="150">
        <f t="shared" si="184"/>
        <v>8.2835648148147853E-5</v>
      </c>
      <c r="CA361" s="150">
        <f t="shared" si="185"/>
        <v>8.2858796296296586E-5</v>
      </c>
      <c r="CB361" s="150">
        <f t="shared" si="186"/>
        <v>8.4236111111111317E-5</v>
      </c>
    </row>
    <row r="362" spans="1:80">
      <c r="A362" s="4" t="s">
        <v>226</v>
      </c>
      <c r="B362" s="4">
        <v>2019</v>
      </c>
      <c r="C362" s="5">
        <v>43489</v>
      </c>
      <c r="D362" s="4" t="s">
        <v>66</v>
      </c>
      <c r="E362" s="70" t="s">
        <v>21</v>
      </c>
      <c r="F362" s="48" t="s">
        <v>21</v>
      </c>
      <c r="G362" t="s">
        <v>585</v>
      </c>
      <c r="H362" t="s">
        <v>3055</v>
      </c>
      <c r="I362" t="s">
        <v>2332</v>
      </c>
      <c r="J362" t="s">
        <v>1733</v>
      </c>
      <c r="O362">
        <v>3</v>
      </c>
      <c r="P362" t="s">
        <v>27</v>
      </c>
      <c r="Q362" s="150">
        <v>1.5164351851851854E-4</v>
      </c>
      <c r="R362" s="150">
        <v>2.404513888888889E-4</v>
      </c>
      <c r="S362" s="150">
        <v>3.2408564814814816E-4</v>
      </c>
      <c r="T362" s="150">
        <v>4.0832175925925931E-4</v>
      </c>
      <c r="U362" s="150">
        <v>4.9090277777777771E-4</v>
      </c>
      <c r="V362" s="150">
        <v>5.7408564814814811E-4</v>
      </c>
      <c r="W362" s="150">
        <v>6.588194444444444E-4</v>
      </c>
      <c r="X362" s="150">
        <v>7.4270833333333318E-4</v>
      </c>
      <c r="Y362" s="150">
        <v>8.2604166666666666E-4</v>
      </c>
      <c r="Z362" s="150">
        <v>9.1072916666666657E-4</v>
      </c>
      <c r="AA362" s="150">
        <v>9.9313657407407402E-4</v>
      </c>
      <c r="AB362" s="150">
        <v>1.0752546296296296E-3</v>
      </c>
      <c r="AC362" s="150">
        <v>1.1593287037037036E-3</v>
      </c>
      <c r="AD362" s="150">
        <v>1.2427662037037036E-3</v>
      </c>
      <c r="AE362" s="150">
        <v>1.327523148148148E-3</v>
      </c>
      <c r="AF362" s="150">
        <v>1.4106944444444445E-3</v>
      </c>
      <c r="AG362" s="150">
        <v>1.4934722222222222E-3</v>
      </c>
      <c r="AH362" s="150">
        <v>1.5781481481481482E-3</v>
      </c>
      <c r="AI362" s="150">
        <v>1.6622222222222223E-3</v>
      </c>
      <c r="AJ362" s="150">
        <v>1.7467824074074072E-3</v>
      </c>
      <c r="AK362" s="150">
        <v>1.8333101851851852E-3</v>
      </c>
      <c r="AL362" s="150">
        <v>1.9171064814814814E-3</v>
      </c>
      <c r="AM362" s="150">
        <v>2.0009027777777777E-3</v>
      </c>
      <c r="AN362" s="150">
        <v>2.0864236111111109E-3</v>
      </c>
      <c r="AO362" s="150">
        <v>2.1715740740740745E-3</v>
      </c>
      <c r="AP362" s="150">
        <v>2.2621064814814813E-3</v>
      </c>
      <c r="AQ362" s="150">
        <v>2.3468171296296297E-3</v>
      </c>
      <c r="AR362" s="150">
        <v>2.4307986111111114E-3</v>
      </c>
      <c r="AS362" s="150">
        <v>2.5170717592592593E-3</v>
      </c>
      <c r="AT362" s="150">
        <v>2.6039583333333331E-3</v>
      </c>
      <c r="AU362" s="150">
        <v>2.6885648148148151E-3</v>
      </c>
      <c r="AV362" s="150">
        <v>2.7744097222222219E-3</v>
      </c>
      <c r="AW362" s="153">
        <f t="shared" si="156"/>
        <v>60.072838316458714</v>
      </c>
      <c r="AX362" s="150">
        <f t="shared" si="157"/>
        <v>8.8807870370370359E-5</v>
      </c>
      <c r="AY362" s="150">
        <f t="shared" si="157"/>
        <v>8.3634259259259263E-5</v>
      </c>
      <c r="AZ362" s="150">
        <f t="shared" si="158"/>
        <v>8.4236111111111154E-5</v>
      </c>
      <c r="BA362" s="150">
        <f t="shared" si="159"/>
        <v>8.2581018518518398E-5</v>
      </c>
      <c r="BB362" s="150">
        <f t="shared" si="160"/>
        <v>8.3182870370370398E-5</v>
      </c>
      <c r="BC362" s="150">
        <f t="shared" si="161"/>
        <v>8.4733796296296293E-5</v>
      </c>
      <c r="BD362" s="150">
        <f t="shared" si="162"/>
        <v>8.3888888888888772E-5</v>
      </c>
      <c r="BE362" s="150">
        <f t="shared" si="163"/>
        <v>8.333333333333348E-5</v>
      </c>
      <c r="BF362" s="150">
        <f t="shared" si="164"/>
        <v>8.468749999999991E-5</v>
      </c>
      <c r="BG362" s="150">
        <f t="shared" si="165"/>
        <v>8.2407407407407451E-5</v>
      </c>
      <c r="BH362" s="150">
        <f t="shared" si="166"/>
        <v>8.2118055555555547E-5</v>
      </c>
      <c r="BI362" s="150">
        <f t="shared" si="167"/>
        <v>8.4074074074074086E-5</v>
      </c>
      <c r="BJ362" s="150">
        <f t="shared" si="168"/>
        <v>8.3437499999999961E-5</v>
      </c>
      <c r="BK362" s="150">
        <f t="shared" si="169"/>
        <v>8.4756944444444376E-5</v>
      </c>
      <c r="BL362" s="150">
        <f t="shared" si="170"/>
        <v>8.3171296296296465E-5</v>
      </c>
      <c r="BM362" s="150">
        <f t="shared" si="171"/>
        <v>8.2777777777777754E-5</v>
      </c>
      <c r="BN362" s="150">
        <f t="shared" si="172"/>
        <v>8.4675925925925977E-5</v>
      </c>
      <c r="BO362" s="150">
        <f t="shared" si="173"/>
        <v>8.4074074074074086E-5</v>
      </c>
      <c r="BP362" s="150">
        <f t="shared" si="174"/>
        <v>8.4560185185184912E-5</v>
      </c>
      <c r="BQ362" s="150">
        <f t="shared" si="175"/>
        <v>8.6527777777778035E-5</v>
      </c>
      <c r="BR362" s="150">
        <f t="shared" si="176"/>
        <v>8.3796296296296223E-5</v>
      </c>
      <c r="BS362" s="150">
        <f t="shared" si="177"/>
        <v>8.3796296296296223E-5</v>
      </c>
      <c r="BT362" s="150">
        <f t="shared" si="178"/>
        <v>8.5520833333333282E-5</v>
      </c>
      <c r="BU362" s="150">
        <f t="shared" si="179"/>
        <v>8.5150462962963521E-5</v>
      </c>
      <c r="BV362" s="150">
        <f t="shared" si="180"/>
        <v>9.0532407407406795E-5</v>
      </c>
      <c r="BW362" s="150">
        <f t="shared" si="181"/>
        <v>8.4710648148148427E-5</v>
      </c>
      <c r="BX362" s="150">
        <f t="shared" si="182"/>
        <v>8.3981481481481754E-5</v>
      </c>
      <c r="BY362" s="150">
        <f t="shared" si="183"/>
        <v>8.6273148148147821E-5</v>
      </c>
      <c r="BZ362" s="150">
        <f t="shared" si="184"/>
        <v>8.6886574074073863E-5</v>
      </c>
      <c r="CA362" s="150">
        <f t="shared" si="185"/>
        <v>8.4606481481481945E-5</v>
      </c>
      <c r="CB362" s="150">
        <f t="shared" si="186"/>
        <v>8.5844907407406877E-5</v>
      </c>
    </row>
    <row r="363" spans="1:80">
      <c r="A363" s="4" t="s">
        <v>226</v>
      </c>
      <c r="B363" s="4">
        <v>2019</v>
      </c>
      <c r="C363" s="5">
        <v>43489</v>
      </c>
      <c r="D363" s="4" t="s">
        <v>66</v>
      </c>
      <c r="E363" s="70" t="s">
        <v>21</v>
      </c>
      <c r="F363" s="48" t="s">
        <v>21</v>
      </c>
      <c r="G363" t="s">
        <v>1671</v>
      </c>
      <c r="H363" t="s">
        <v>1311</v>
      </c>
      <c r="I363" t="s">
        <v>513</v>
      </c>
      <c r="J363" t="s">
        <v>732</v>
      </c>
      <c r="O363">
        <v>4</v>
      </c>
      <c r="P363" t="s">
        <v>29</v>
      </c>
      <c r="Q363" s="150">
        <v>1.5399305555555557E-4</v>
      </c>
      <c r="R363" s="150">
        <v>2.4555555555555556E-4</v>
      </c>
      <c r="S363" s="150">
        <v>3.3113425925925926E-4</v>
      </c>
      <c r="T363" s="150">
        <v>4.1575231481481481E-4</v>
      </c>
      <c r="U363" s="150">
        <v>4.994444444444445E-4</v>
      </c>
      <c r="V363" s="150">
        <v>5.8471064814814811E-4</v>
      </c>
      <c r="W363" s="150">
        <v>6.7028935185185171E-4</v>
      </c>
      <c r="X363" s="150">
        <v>7.5726851851851856E-4</v>
      </c>
      <c r="Y363" s="150">
        <v>8.4181712962962975E-4</v>
      </c>
      <c r="Z363" s="150">
        <v>9.2612268518518521E-4</v>
      </c>
      <c r="AA363" s="150">
        <v>1.0102199074074074E-3</v>
      </c>
      <c r="AB363" s="150">
        <v>1.0956365740740742E-3</v>
      </c>
      <c r="AC363" s="150">
        <v>1.1791782407407408E-3</v>
      </c>
      <c r="AD363" s="150">
        <v>1.2629398148148148E-3</v>
      </c>
      <c r="AE363" s="150">
        <v>1.347037037037037E-3</v>
      </c>
      <c r="AF363" s="150">
        <v>1.4326273148148147E-3</v>
      </c>
      <c r="AG363" s="150">
        <v>1.5168865740740741E-3</v>
      </c>
      <c r="AH363" s="150">
        <v>1.6017592592592594E-3</v>
      </c>
      <c r="AI363" s="150">
        <v>1.6868171296296295E-3</v>
      </c>
      <c r="AJ363" s="150">
        <v>1.773287037037037E-3</v>
      </c>
      <c r="AK363" s="150">
        <v>1.857175925925926E-3</v>
      </c>
      <c r="AL363" s="150">
        <v>1.9407638888888892E-3</v>
      </c>
      <c r="AM363" s="150">
        <v>2.0262962962962964E-3</v>
      </c>
      <c r="AN363" s="150">
        <v>2.1104629629629629E-3</v>
      </c>
      <c r="AO363" s="150">
        <v>2.1950231481481478E-3</v>
      </c>
      <c r="AP363" s="150">
        <v>2.2794097222222222E-3</v>
      </c>
      <c r="AQ363" s="150">
        <v>2.3644675925925925E-3</v>
      </c>
      <c r="AR363" s="150">
        <v>2.4475925925925928E-3</v>
      </c>
      <c r="AS363" s="150">
        <v>2.5302430555555555E-3</v>
      </c>
      <c r="AT363" s="150">
        <v>2.6131134259259263E-3</v>
      </c>
      <c r="AU363" s="150">
        <v>2.696516203703704E-3</v>
      </c>
      <c r="AV363" s="150">
        <v>2.7807754629629628E-3</v>
      </c>
      <c r="AW363" s="153">
        <f t="shared" si="156"/>
        <v>59.935319800715064</v>
      </c>
      <c r="AX363" s="150">
        <f t="shared" si="157"/>
        <v>9.1562499999999983E-5</v>
      </c>
      <c r="AY363" s="150">
        <f t="shared" si="157"/>
        <v>8.5578703703703706E-5</v>
      </c>
      <c r="AZ363" s="150">
        <f t="shared" si="158"/>
        <v>8.4618055555555553E-5</v>
      </c>
      <c r="BA363" s="150">
        <f t="shared" si="159"/>
        <v>8.3692129629629687E-5</v>
      </c>
      <c r="BB363" s="150">
        <f t="shared" si="160"/>
        <v>8.5266203703703611E-5</v>
      </c>
      <c r="BC363" s="150">
        <f t="shared" si="161"/>
        <v>8.5578703703703598E-5</v>
      </c>
      <c r="BD363" s="150">
        <f t="shared" si="162"/>
        <v>8.6979166666666845E-5</v>
      </c>
      <c r="BE363" s="150">
        <f t="shared" si="163"/>
        <v>8.4548611111111196E-5</v>
      </c>
      <c r="BF363" s="150">
        <f t="shared" si="164"/>
        <v>8.4305555555555457E-5</v>
      </c>
      <c r="BG363" s="150">
        <f t="shared" si="165"/>
        <v>8.4097222222222169E-5</v>
      </c>
      <c r="BH363" s="150">
        <f t="shared" si="166"/>
        <v>8.54166666666668E-5</v>
      </c>
      <c r="BI363" s="150">
        <f t="shared" si="167"/>
        <v>8.354166666666666E-5</v>
      </c>
      <c r="BJ363" s="150">
        <f t="shared" si="168"/>
        <v>8.376157407407399E-5</v>
      </c>
      <c r="BK363" s="150">
        <f t="shared" si="169"/>
        <v>8.4097222222222169E-5</v>
      </c>
      <c r="BL363" s="150">
        <f t="shared" si="170"/>
        <v>8.5590277777777748E-5</v>
      </c>
      <c r="BM363" s="150">
        <f t="shared" si="171"/>
        <v>8.42592592592594E-5</v>
      </c>
      <c r="BN363" s="150">
        <f t="shared" si="172"/>
        <v>8.4872685185185225E-5</v>
      </c>
      <c r="BO363" s="150">
        <f t="shared" si="173"/>
        <v>8.5057870370370105E-5</v>
      </c>
      <c r="BP363" s="150">
        <f t="shared" si="174"/>
        <v>8.6469907407407502E-5</v>
      </c>
      <c r="BQ363" s="150">
        <f t="shared" si="175"/>
        <v>8.3888888888888988E-5</v>
      </c>
      <c r="BR363" s="150">
        <f t="shared" si="176"/>
        <v>8.358796296296326E-5</v>
      </c>
      <c r="BS363" s="150">
        <f t="shared" si="177"/>
        <v>8.5532407407407215E-5</v>
      </c>
      <c r="BT363" s="150">
        <f t="shared" si="178"/>
        <v>8.4166666666666418E-5</v>
      </c>
      <c r="BU363" s="150">
        <f t="shared" si="179"/>
        <v>8.4560185185184912E-5</v>
      </c>
      <c r="BV363" s="150">
        <f t="shared" si="180"/>
        <v>8.4386574074074398E-5</v>
      </c>
      <c r="BW363" s="150">
        <f t="shared" si="181"/>
        <v>8.5057870370370322E-5</v>
      </c>
      <c r="BX363" s="150">
        <f t="shared" si="182"/>
        <v>8.3125000000000299E-5</v>
      </c>
      <c r="BY363" s="150">
        <f t="shared" si="183"/>
        <v>8.2650462962962756E-5</v>
      </c>
      <c r="BZ363" s="150">
        <f t="shared" si="184"/>
        <v>8.2870370370370736E-5</v>
      </c>
      <c r="CA363" s="150">
        <f t="shared" si="185"/>
        <v>8.3402777777777728E-5</v>
      </c>
      <c r="CB363" s="150">
        <f t="shared" si="186"/>
        <v>8.4259259259258749E-5</v>
      </c>
    </row>
    <row r="364" spans="1:80">
      <c r="A364" s="4" t="s">
        <v>226</v>
      </c>
      <c r="B364" s="4">
        <v>2019</v>
      </c>
      <c r="C364" s="5">
        <v>43489</v>
      </c>
      <c r="D364" s="4" t="s">
        <v>66</v>
      </c>
      <c r="E364" s="70" t="s">
        <v>21</v>
      </c>
      <c r="F364" s="48" t="s">
        <v>21</v>
      </c>
      <c r="G364" t="s">
        <v>851</v>
      </c>
      <c r="H364" t="s">
        <v>508</v>
      </c>
      <c r="I364" t="s">
        <v>1665</v>
      </c>
      <c r="J364" t="s">
        <v>853</v>
      </c>
      <c r="O364">
        <v>5</v>
      </c>
      <c r="P364" t="s">
        <v>85</v>
      </c>
      <c r="Q364" s="150">
        <v>1.5600694444444443E-4</v>
      </c>
      <c r="R364" s="150">
        <v>2.492361111111111E-4</v>
      </c>
      <c r="S364" s="150">
        <v>3.3542824074074074E-4</v>
      </c>
      <c r="T364" s="150">
        <v>4.2071759259259259E-4</v>
      </c>
      <c r="U364" s="150">
        <v>5.0459490740740749E-4</v>
      </c>
      <c r="V364" s="150">
        <v>5.8914351851851858E-4</v>
      </c>
      <c r="W364" s="150">
        <v>6.71574074074074E-4</v>
      </c>
      <c r="X364" s="150">
        <v>7.5369212962962966E-4</v>
      </c>
      <c r="Y364" s="150">
        <v>8.3731481481481471E-4</v>
      </c>
      <c r="Z364" s="150">
        <v>9.2055555555555565E-4</v>
      </c>
      <c r="AA364" s="150">
        <v>1.0042361111111111E-3</v>
      </c>
      <c r="AB364" s="150">
        <v>1.0882638888888888E-3</v>
      </c>
      <c r="AC364" s="150">
        <v>1.1742824074074075E-3</v>
      </c>
      <c r="AD364" s="150">
        <v>1.2591087962962964E-3</v>
      </c>
      <c r="AE364" s="150">
        <v>1.343888888888889E-3</v>
      </c>
      <c r="AF364" s="150">
        <v>1.429513888888889E-3</v>
      </c>
      <c r="AG364" s="150">
        <v>1.5125810185185184E-3</v>
      </c>
      <c r="AH364" s="150">
        <v>1.595428240740741E-3</v>
      </c>
      <c r="AI364" s="150">
        <v>1.6782523148148147E-3</v>
      </c>
      <c r="AJ364" s="150">
        <v>1.7632291666666666E-3</v>
      </c>
      <c r="AK364" s="150">
        <v>1.8468981481481481E-3</v>
      </c>
      <c r="AL364" s="150">
        <v>1.9311458333333333E-3</v>
      </c>
      <c r="AM364" s="150">
        <v>2.0156712962962962E-3</v>
      </c>
      <c r="AN364" s="150">
        <v>2.1002083333333337E-3</v>
      </c>
      <c r="AO364" s="150">
        <v>2.1863888888888892E-3</v>
      </c>
      <c r="AP364" s="150">
        <v>2.2727546296296293E-3</v>
      </c>
      <c r="AQ364" s="150">
        <v>2.359988425925926E-3</v>
      </c>
      <c r="AR364" s="150">
        <v>2.4444212962962965E-3</v>
      </c>
      <c r="AS364" s="150">
        <v>2.5281828703703703E-3</v>
      </c>
      <c r="AT364" s="150">
        <v>2.6122222222222224E-3</v>
      </c>
      <c r="AU364" s="150">
        <v>2.6986342592592596E-3</v>
      </c>
      <c r="AV364" s="150">
        <v>2.7824537037037037E-3</v>
      </c>
      <c r="AW364" s="153">
        <f t="shared" si="156"/>
        <v>59.899169730952899</v>
      </c>
      <c r="AX364" s="150">
        <f t="shared" si="157"/>
        <v>9.3229166666666672E-5</v>
      </c>
      <c r="AY364" s="150">
        <f t="shared" si="157"/>
        <v>8.6192129629629639E-5</v>
      </c>
      <c r="AZ364" s="150">
        <f t="shared" si="158"/>
        <v>8.5289351851851856E-5</v>
      </c>
      <c r="BA364" s="150">
        <f t="shared" si="159"/>
        <v>8.3877314814814893E-5</v>
      </c>
      <c r="BB364" s="150">
        <f t="shared" si="160"/>
        <v>8.4548611111111087E-5</v>
      </c>
      <c r="BC364" s="150">
        <f t="shared" si="161"/>
        <v>8.2430555555555425E-5</v>
      </c>
      <c r="BD364" s="150">
        <f t="shared" si="162"/>
        <v>8.2118055555555655E-5</v>
      </c>
      <c r="BE364" s="150">
        <f t="shared" si="163"/>
        <v>8.3622685185185059E-5</v>
      </c>
      <c r="BF364" s="150">
        <f t="shared" si="164"/>
        <v>8.3240740740740931E-5</v>
      </c>
      <c r="BG364" s="150">
        <f t="shared" si="165"/>
        <v>8.3680555555555483E-5</v>
      </c>
      <c r="BH364" s="150">
        <f t="shared" si="166"/>
        <v>8.4027777777777703E-5</v>
      </c>
      <c r="BI364" s="150">
        <f t="shared" si="167"/>
        <v>8.6018518518518692E-5</v>
      </c>
      <c r="BJ364" s="150">
        <f t="shared" si="168"/>
        <v>8.4826388888888842E-5</v>
      </c>
      <c r="BK364" s="150">
        <f t="shared" si="169"/>
        <v>8.4780092592592676E-5</v>
      </c>
      <c r="BL364" s="150">
        <f t="shared" si="170"/>
        <v>8.5624999999999981E-5</v>
      </c>
      <c r="BM364" s="150">
        <f t="shared" si="171"/>
        <v>8.3067129629629333E-5</v>
      </c>
      <c r="BN364" s="150">
        <f t="shared" si="172"/>
        <v>8.2847222222222653E-5</v>
      </c>
      <c r="BO364" s="150">
        <f t="shared" si="173"/>
        <v>8.2824074074073703E-5</v>
      </c>
      <c r="BP364" s="150">
        <f t="shared" si="174"/>
        <v>8.4976851851851923E-5</v>
      </c>
      <c r="BQ364" s="150">
        <f t="shared" si="175"/>
        <v>8.3668981481481441E-5</v>
      </c>
      <c r="BR364" s="150">
        <f t="shared" si="176"/>
        <v>8.424768518518525E-5</v>
      </c>
      <c r="BS364" s="150">
        <f t="shared" si="177"/>
        <v>8.4525462962962896E-5</v>
      </c>
      <c r="BT364" s="150">
        <f t="shared" si="178"/>
        <v>8.453703703703748E-5</v>
      </c>
      <c r="BU364" s="150">
        <f t="shared" si="179"/>
        <v>8.6180555555555489E-5</v>
      </c>
      <c r="BV364" s="150">
        <f t="shared" si="180"/>
        <v>8.6365740740740153E-5</v>
      </c>
      <c r="BW364" s="150">
        <f t="shared" si="181"/>
        <v>8.7233796296296625E-5</v>
      </c>
      <c r="BX364" s="150">
        <f t="shared" si="182"/>
        <v>8.4432870370370564E-5</v>
      </c>
      <c r="BY364" s="150">
        <f t="shared" si="183"/>
        <v>8.3761574074073773E-5</v>
      </c>
      <c r="BZ364" s="150">
        <f t="shared" si="184"/>
        <v>8.403935185185207E-5</v>
      </c>
      <c r="CA364" s="150">
        <f t="shared" si="185"/>
        <v>8.6412037037037186E-5</v>
      </c>
      <c r="CB364" s="150">
        <f t="shared" si="186"/>
        <v>8.3819444444444089E-5</v>
      </c>
    </row>
    <row r="365" spans="1:80">
      <c r="A365" s="4" t="s">
        <v>226</v>
      </c>
      <c r="B365" s="4">
        <v>2019</v>
      </c>
      <c r="C365" s="5">
        <v>43489</v>
      </c>
      <c r="D365" s="4" t="s">
        <v>66</v>
      </c>
      <c r="E365" s="70" t="s">
        <v>21</v>
      </c>
      <c r="F365" s="48" t="s">
        <v>21</v>
      </c>
      <c r="G365" t="s">
        <v>745</v>
      </c>
      <c r="H365" t="s">
        <v>2333</v>
      </c>
      <c r="I365" t="s">
        <v>1702</v>
      </c>
      <c r="J365" t="s">
        <v>1703</v>
      </c>
      <c r="O365">
        <v>6</v>
      </c>
      <c r="P365" t="s">
        <v>256</v>
      </c>
      <c r="Q365" s="150">
        <v>1.5540509259259259E-4</v>
      </c>
      <c r="R365" s="150">
        <v>2.4657407407407402E-4</v>
      </c>
      <c r="S365" s="150">
        <v>3.3159722222222222E-4</v>
      </c>
      <c r="T365" s="150">
        <v>4.1592592592592592E-4</v>
      </c>
      <c r="U365" s="150">
        <v>4.9836805555555561E-4</v>
      </c>
      <c r="V365" s="150">
        <v>5.8234953703703704E-4</v>
      </c>
      <c r="W365" s="150">
        <v>6.6575231481481477E-4</v>
      </c>
      <c r="X365" s="150">
        <v>7.4903935185185175E-4</v>
      </c>
      <c r="Y365" s="150">
        <v>8.3246527777777778E-4</v>
      </c>
      <c r="Z365" s="150">
        <v>9.1476851851851864E-4</v>
      </c>
      <c r="AA365" s="150">
        <v>9.9734953703703704E-4</v>
      </c>
      <c r="AB365" s="150">
        <v>1.0822569444444445E-3</v>
      </c>
      <c r="AC365" s="150">
        <v>1.1666550925925926E-3</v>
      </c>
      <c r="AD365" s="150">
        <v>1.2509722222222223E-3</v>
      </c>
      <c r="AE365" s="150">
        <v>1.3349305555555553E-3</v>
      </c>
      <c r="AF365" s="150">
        <v>1.4204861111111111E-3</v>
      </c>
      <c r="AG365" s="150">
        <v>1.5050115740740742E-3</v>
      </c>
      <c r="AH365" s="150">
        <v>1.5893287037037037E-3</v>
      </c>
      <c r="AI365" s="150">
        <v>1.6741087962962962E-3</v>
      </c>
      <c r="AJ365" s="150">
        <v>1.7575694444444444E-3</v>
      </c>
      <c r="AK365" s="150">
        <v>1.8411805555555558E-3</v>
      </c>
      <c r="AL365" s="150">
        <v>1.9252199074074076E-3</v>
      </c>
      <c r="AM365" s="150">
        <v>2.0112037037037039E-3</v>
      </c>
      <c r="AN365" s="150">
        <v>2.0965046296296296E-3</v>
      </c>
      <c r="AO365" s="150">
        <v>2.1842939814814815E-3</v>
      </c>
      <c r="AP365" s="150">
        <v>2.2719444444444441E-3</v>
      </c>
      <c r="AQ365" s="150">
        <v>2.3594444444444448E-3</v>
      </c>
      <c r="AR365" s="150">
        <v>2.448252314814815E-3</v>
      </c>
      <c r="AS365" s="150">
        <v>2.5341782407407409E-3</v>
      </c>
      <c r="AT365" s="150">
        <v>2.6213541666666664E-3</v>
      </c>
      <c r="AU365" s="150">
        <v>2.7047106481481484E-3</v>
      </c>
      <c r="AV365" s="150">
        <v>2.7901157407407406E-3</v>
      </c>
      <c r="AW365" s="153">
        <f t="shared" si="156"/>
        <v>59.734678469796663</v>
      </c>
      <c r="AX365" s="150">
        <f t="shared" si="157"/>
        <v>9.1168981481481434E-5</v>
      </c>
      <c r="AY365" s="150">
        <f t="shared" si="157"/>
        <v>8.5023148148148197E-5</v>
      </c>
      <c r="AZ365" s="150">
        <f t="shared" si="158"/>
        <v>8.4328703703703703E-5</v>
      </c>
      <c r="BA365" s="150">
        <f t="shared" si="159"/>
        <v>8.2442129629629684E-5</v>
      </c>
      <c r="BB365" s="150">
        <f t="shared" si="160"/>
        <v>8.3981481481481429E-5</v>
      </c>
      <c r="BC365" s="150">
        <f t="shared" si="161"/>
        <v>8.3402777777777728E-5</v>
      </c>
      <c r="BD365" s="150">
        <f t="shared" si="162"/>
        <v>8.3287037037036988E-5</v>
      </c>
      <c r="BE365" s="150">
        <f t="shared" si="163"/>
        <v>8.3425925925926028E-5</v>
      </c>
      <c r="BF365" s="150">
        <f t="shared" si="164"/>
        <v>8.2303240740740861E-5</v>
      </c>
      <c r="BG365" s="150">
        <f t="shared" si="165"/>
        <v>8.2581018518518398E-5</v>
      </c>
      <c r="BH365" s="150">
        <f t="shared" si="166"/>
        <v>8.4907407407407457E-5</v>
      </c>
      <c r="BI365" s="150">
        <f t="shared" si="167"/>
        <v>8.4398148148148115E-5</v>
      </c>
      <c r="BJ365" s="150">
        <f t="shared" si="168"/>
        <v>8.4317129629629716E-5</v>
      </c>
      <c r="BK365" s="150">
        <f t="shared" si="169"/>
        <v>8.395833333333302E-5</v>
      </c>
      <c r="BL365" s="150">
        <f t="shared" si="170"/>
        <v>8.5555555555555732E-5</v>
      </c>
      <c r="BM365" s="150">
        <f t="shared" si="171"/>
        <v>8.4525462962963113E-5</v>
      </c>
      <c r="BN365" s="150">
        <f t="shared" si="172"/>
        <v>8.4317129629629499E-5</v>
      </c>
      <c r="BO365" s="150">
        <f t="shared" si="173"/>
        <v>8.4780092592592459E-5</v>
      </c>
      <c r="BP365" s="150">
        <f t="shared" si="174"/>
        <v>8.3460648148148261E-5</v>
      </c>
      <c r="BQ365" s="150">
        <f t="shared" si="175"/>
        <v>8.3611111111111342E-5</v>
      </c>
      <c r="BR365" s="150">
        <f t="shared" si="176"/>
        <v>8.4039351851851853E-5</v>
      </c>
      <c r="BS365" s="150">
        <f t="shared" si="177"/>
        <v>8.5983796296296242E-5</v>
      </c>
      <c r="BT365" s="150">
        <f t="shared" si="178"/>
        <v>8.5300925925925735E-5</v>
      </c>
      <c r="BU365" s="150">
        <f t="shared" si="179"/>
        <v>8.7789351851851917E-5</v>
      </c>
      <c r="BV365" s="150">
        <f t="shared" si="180"/>
        <v>8.7650462962962552E-5</v>
      </c>
      <c r="BW365" s="150">
        <f t="shared" si="181"/>
        <v>8.7500000000000772E-5</v>
      </c>
      <c r="BX365" s="150">
        <f t="shared" si="182"/>
        <v>8.8807870370370169E-5</v>
      </c>
      <c r="BY365" s="150">
        <f t="shared" si="183"/>
        <v>8.5925925925925926E-5</v>
      </c>
      <c r="BZ365" s="150">
        <f t="shared" si="184"/>
        <v>8.7175925925925442E-5</v>
      </c>
      <c r="CA365" s="150">
        <f t="shared" si="185"/>
        <v>8.3356481481481996E-5</v>
      </c>
      <c r="CB365" s="150">
        <f t="shared" si="186"/>
        <v>8.5405092592592217E-5</v>
      </c>
    </row>
    <row r="366" spans="1:80">
      <c r="A366" s="4" t="s">
        <v>226</v>
      </c>
      <c r="B366" s="4">
        <v>2019</v>
      </c>
      <c r="C366" s="5">
        <v>43489</v>
      </c>
      <c r="D366" s="4" t="s">
        <v>66</v>
      </c>
      <c r="E366" s="70" t="s">
        <v>21</v>
      </c>
      <c r="F366" s="48" t="s">
        <v>21</v>
      </c>
      <c r="G366" t="s">
        <v>3091</v>
      </c>
      <c r="H366" t="s">
        <v>1303</v>
      </c>
      <c r="I366" t="s">
        <v>1675</v>
      </c>
      <c r="J366" t="s">
        <v>849</v>
      </c>
      <c r="O366">
        <v>7</v>
      </c>
      <c r="P366" t="s">
        <v>2316</v>
      </c>
      <c r="Q366" s="150">
        <v>1.5050925925925928E-4</v>
      </c>
      <c r="R366" s="150">
        <v>2.404050925925926E-4</v>
      </c>
      <c r="S366" s="150">
        <v>3.2548611111111108E-4</v>
      </c>
      <c r="T366" s="150">
        <v>4.1055555555555555E-4</v>
      </c>
      <c r="U366" s="150">
        <v>4.941319444444445E-4</v>
      </c>
      <c r="V366" s="150">
        <v>5.7893518518518515E-4</v>
      </c>
      <c r="W366" s="150">
        <v>6.6298611111111115E-4</v>
      </c>
      <c r="X366" s="150">
        <v>7.4859953703703709E-4</v>
      </c>
      <c r="Y366" s="150">
        <v>8.3274305555555543E-4</v>
      </c>
      <c r="Z366" s="150">
        <v>9.1820601851851839E-4</v>
      </c>
      <c r="AA366" s="150">
        <v>1.0012731481481481E-3</v>
      </c>
      <c r="AB366" s="150">
        <v>1.0860995370370371E-3</v>
      </c>
      <c r="AC366" s="150">
        <v>1.1695601851851852E-3</v>
      </c>
      <c r="AD366" s="150">
        <v>1.2540277777777777E-3</v>
      </c>
      <c r="AE366" s="150">
        <v>1.3378472222222223E-3</v>
      </c>
      <c r="AF366" s="150">
        <v>1.4239351851851852E-3</v>
      </c>
      <c r="AG366" s="150">
        <v>1.5081828703703704E-3</v>
      </c>
      <c r="AH366" s="150">
        <v>1.5944675925925926E-3</v>
      </c>
      <c r="AI366" s="150">
        <v>1.6791319444444447E-3</v>
      </c>
      <c r="AJ366" s="150">
        <v>1.7656712962962962E-3</v>
      </c>
      <c r="AK366" s="150">
        <v>1.8507060185185187E-3</v>
      </c>
      <c r="AL366" s="150">
        <v>1.935150462962963E-3</v>
      </c>
      <c r="AM366" s="150">
        <v>2.0203472222222224E-3</v>
      </c>
      <c r="AN366" s="150">
        <v>2.1048379629629629E-3</v>
      </c>
      <c r="AO366" s="150">
        <v>2.1906481481481482E-3</v>
      </c>
      <c r="AP366" s="150">
        <v>2.2771180555555552E-3</v>
      </c>
      <c r="AQ366" s="150">
        <v>2.362824074074074E-3</v>
      </c>
      <c r="AR366" s="150">
        <v>2.4477893518518516E-3</v>
      </c>
      <c r="AS366" s="150">
        <v>2.534363425925926E-3</v>
      </c>
      <c r="AT366" s="150">
        <v>2.6199421296296296E-3</v>
      </c>
      <c r="AU366" s="150">
        <v>2.7073495370370372E-3</v>
      </c>
      <c r="AV366" s="150">
        <v>2.794340277777778E-3</v>
      </c>
      <c r="AW366" s="153">
        <f t="shared" si="156"/>
        <v>59.644370441244078</v>
      </c>
      <c r="AX366" s="150">
        <f t="shared" si="157"/>
        <v>8.9895833333333321E-5</v>
      </c>
      <c r="AY366" s="150">
        <f t="shared" si="157"/>
        <v>8.5081018518518486E-5</v>
      </c>
      <c r="AZ366" s="150">
        <f t="shared" si="158"/>
        <v>8.5069444444444472E-5</v>
      </c>
      <c r="BA366" s="150">
        <f t="shared" si="159"/>
        <v>8.3576388888888947E-5</v>
      </c>
      <c r="BB366" s="150">
        <f t="shared" si="160"/>
        <v>8.480324074074065E-5</v>
      </c>
      <c r="BC366" s="150">
        <f t="shared" si="161"/>
        <v>8.4050925925926003E-5</v>
      </c>
      <c r="BD366" s="150">
        <f t="shared" si="162"/>
        <v>8.5613425925925939E-5</v>
      </c>
      <c r="BE366" s="150">
        <f t="shared" si="163"/>
        <v>8.4143518518518335E-5</v>
      </c>
      <c r="BF366" s="150">
        <f t="shared" si="164"/>
        <v>8.5462962962962966E-5</v>
      </c>
      <c r="BG366" s="150">
        <f t="shared" si="165"/>
        <v>8.3067129629629658E-5</v>
      </c>
      <c r="BH366" s="150">
        <f t="shared" si="166"/>
        <v>8.4826388888889059E-5</v>
      </c>
      <c r="BI366" s="150">
        <f t="shared" si="167"/>
        <v>8.3460648148148044E-5</v>
      </c>
      <c r="BJ366" s="150">
        <f t="shared" si="168"/>
        <v>8.446759259259258E-5</v>
      </c>
      <c r="BK366" s="150">
        <f t="shared" si="169"/>
        <v>8.3819444444444523E-5</v>
      </c>
      <c r="BL366" s="150">
        <f t="shared" si="170"/>
        <v>8.6087962962962941E-5</v>
      </c>
      <c r="BM366" s="150">
        <f t="shared" si="171"/>
        <v>8.424768518518525E-5</v>
      </c>
      <c r="BN366" s="150">
        <f t="shared" si="172"/>
        <v>8.6284722222222188E-5</v>
      </c>
      <c r="BO366" s="150">
        <f t="shared" si="173"/>
        <v>8.4664351851852044E-5</v>
      </c>
      <c r="BP366" s="150">
        <f t="shared" si="174"/>
        <v>8.6539351851851534E-5</v>
      </c>
      <c r="BQ366" s="150">
        <f t="shared" si="175"/>
        <v>8.5034722222222456E-5</v>
      </c>
      <c r="BR366" s="150">
        <f t="shared" si="176"/>
        <v>8.444444444444428E-5</v>
      </c>
      <c r="BS366" s="150">
        <f t="shared" si="177"/>
        <v>8.519675925925947E-5</v>
      </c>
      <c r="BT366" s="150">
        <f t="shared" si="178"/>
        <v>8.4490740740740446E-5</v>
      </c>
      <c r="BU366" s="150">
        <f t="shared" si="179"/>
        <v>8.5810185185185295E-5</v>
      </c>
      <c r="BV366" s="150">
        <f t="shared" si="180"/>
        <v>8.6469907407407069E-5</v>
      </c>
      <c r="BW366" s="150">
        <f t="shared" si="181"/>
        <v>8.5706018518518813E-5</v>
      </c>
      <c r="BX366" s="150">
        <f t="shared" si="182"/>
        <v>8.4965277777777556E-5</v>
      </c>
      <c r="BY366" s="150">
        <f t="shared" si="183"/>
        <v>8.6574074074074418E-5</v>
      </c>
      <c r="BZ366" s="150">
        <f t="shared" si="184"/>
        <v>8.5578703703703598E-5</v>
      </c>
      <c r="CA366" s="150">
        <f t="shared" si="185"/>
        <v>8.7407407407407572E-5</v>
      </c>
      <c r="CB366" s="150">
        <f t="shared" si="186"/>
        <v>8.6990740740740778E-5</v>
      </c>
    </row>
    <row r="367" spans="1:80">
      <c r="A367" s="4" t="s">
        <v>226</v>
      </c>
      <c r="B367" s="4">
        <v>2019</v>
      </c>
      <c r="C367" s="5">
        <v>43489</v>
      </c>
      <c r="D367" s="4" t="s">
        <v>66</v>
      </c>
      <c r="E367" s="70" t="s">
        <v>21</v>
      </c>
      <c r="F367" s="48" t="s">
        <v>21</v>
      </c>
      <c r="G367" t="s">
        <v>3092</v>
      </c>
      <c r="H367" t="s">
        <v>506</v>
      </c>
      <c r="I367" t="s">
        <v>735</v>
      </c>
      <c r="J367" t="s">
        <v>1738</v>
      </c>
      <c r="O367">
        <v>8</v>
      </c>
      <c r="P367" t="s">
        <v>102</v>
      </c>
      <c r="Q367" s="150">
        <v>1.5266203703703703E-4</v>
      </c>
      <c r="R367" s="150">
        <v>2.4295138888888888E-4</v>
      </c>
      <c r="S367" s="150">
        <v>3.2762731481481483E-4</v>
      </c>
      <c r="T367" s="150">
        <v>4.1262731481481489E-4</v>
      </c>
      <c r="U367" s="150">
        <v>4.9650462962962962E-4</v>
      </c>
      <c r="V367" s="150">
        <v>5.8056712962962966E-4</v>
      </c>
      <c r="W367" s="150">
        <v>6.6518518518518522E-4</v>
      </c>
      <c r="X367" s="150">
        <v>7.4973379629629619E-4</v>
      </c>
      <c r="Y367" s="150">
        <v>8.3451388888888887E-4</v>
      </c>
      <c r="Z367" s="150">
        <v>9.2115740740740743E-4</v>
      </c>
      <c r="AA367" s="150">
        <v>1.0063425925925927E-3</v>
      </c>
      <c r="AB367" s="150">
        <v>1.0920833333333334E-3</v>
      </c>
      <c r="AC367" s="150">
        <v>1.1782638888888889E-3</v>
      </c>
      <c r="AD367" s="150">
        <v>1.263472222222222E-3</v>
      </c>
      <c r="AE367" s="150">
        <v>1.3511574074074075E-3</v>
      </c>
      <c r="AF367" s="150">
        <v>1.4380671296296294E-3</v>
      </c>
      <c r="AG367" s="150">
        <v>1.5234837962962962E-3</v>
      </c>
      <c r="AH367" s="150">
        <v>1.6079861111111112E-3</v>
      </c>
      <c r="AI367" s="150">
        <v>1.693125E-3</v>
      </c>
      <c r="AJ367" s="150">
        <v>1.7781018518518519E-3</v>
      </c>
      <c r="AK367" s="150">
        <v>1.8632870370370368E-3</v>
      </c>
      <c r="AL367" s="150">
        <v>1.9487384259259258E-3</v>
      </c>
      <c r="AM367" s="150">
        <v>2.0349768518518516E-3</v>
      </c>
      <c r="AN367" s="150">
        <v>2.120474537037037E-3</v>
      </c>
      <c r="AO367" s="150">
        <v>2.2049768518518516E-3</v>
      </c>
      <c r="AP367" s="150">
        <v>2.2888310185185186E-3</v>
      </c>
      <c r="AQ367" s="150">
        <v>2.3741666666666668E-3</v>
      </c>
      <c r="AR367" s="150">
        <v>2.4606597222222222E-3</v>
      </c>
      <c r="AS367" s="150">
        <v>2.5449074074074076E-3</v>
      </c>
      <c r="AT367" s="150">
        <v>2.6286805555555555E-3</v>
      </c>
      <c r="AU367" s="150">
        <v>2.7117476851851851E-3</v>
      </c>
      <c r="AV367" s="150">
        <v>2.7958564814814812E-3</v>
      </c>
      <c r="AW367" s="153">
        <f t="shared" si="156"/>
        <v>59.612025070168322</v>
      </c>
      <c r="AX367" s="150">
        <f t="shared" si="157"/>
        <v>9.0289351851851842E-5</v>
      </c>
      <c r="AY367" s="150">
        <f t="shared" si="157"/>
        <v>8.467592592592595E-5</v>
      </c>
      <c r="AZ367" s="150">
        <f t="shared" si="158"/>
        <v>8.500000000000006E-5</v>
      </c>
      <c r="BA367" s="150">
        <f t="shared" si="159"/>
        <v>8.387731481481473E-5</v>
      </c>
      <c r="BB367" s="150">
        <f t="shared" si="160"/>
        <v>8.4062500000000044E-5</v>
      </c>
      <c r="BC367" s="150">
        <f t="shared" si="161"/>
        <v>8.4618055555555553E-5</v>
      </c>
      <c r="BD367" s="150">
        <f t="shared" si="162"/>
        <v>8.4548611111110979E-5</v>
      </c>
      <c r="BE367" s="150">
        <f t="shared" si="163"/>
        <v>8.4780092592592676E-5</v>
      </c>
      <c r="BF367" s="150">
        <f t="shared" si="164"/>
        <v>8.6643518518518558E-5</v>
      </c>
      <c r="BG367" s="150">
        <f t="shared" si="165"/>
        <v>8.518518518518532E-5</v>
      </c>
      <c r="BH367" s="150">
        <f t="shared" si="166"/>
        <v>8.5740740740740612E-5</v>
      </c>
      <c r="BI367" s="150">
        <f t="shared" si="167"/>
        <v>8.6180555555555489E-5</v>
      </c>
      <c r="BJ367" s="150">
        <f t="shared" si="168"/>
        <v>8.5208333333333186E-5</v>
      </c>
      <c r="BK367" s="150">
        <f t="shared" si="169"/>
        <v>8.7685185185185435E-5</v>
      </c>
      <c r="BL367" s="150">
        <f t="shared" si="170"/>
        <v>8.6909722222221946E-5</v>
      </c>
      <c r="BM367" s="150">
        <f t="shared" si="171"/>
        <v>8.54166666666668E-5</v>
      </c>
      <c r="BN367" s="150">
        <f t="shared" si="172"/>
        <v>8.450231481481503E-5</v>
      </c>
      <c r="BO367" s="150">
        <f t="shared" si="173"/>
        <v>8.5138888888888721E-5</v>
      </c>
      <c r="BP367" s="150">
        <f t="shared" si="174"/>
        <v>8.4976851851851923E-5</v>
      </c>
      <c r="BQ367" s="150">
        <f t="shared" si="175"/>
        <v>8.5185185185184887E-5</v>
      </c>
      <c r="BR367" s="150">
        <f t="shared" si="176"/>
        <v>8.5451388888889033E-5</v>
      </c>
      <c r="BS367" s="150">
        <f t="shared" si="177"/>
        <v>8.6238425925925805E-5</v>
      </c>
      <c r="BT367" s="150">
        <f t="shared" si="178"/>
        <v>8.5497685185185416E-5</v>
      </c>
      <c r="BU367" s="150">
        <f t="shared" si="179"/>
        <v>8.4502314814814596E-5</v>
      </c>
      <c r="BV367" s="150">
        <f t="shared" si="180"/>
        <v>8.3854166666666972E-5</v>
      </c>
      <c r="BW367" s="150">
        <f t="shared" si="181"/>
        <v>8.5335648148148185E-5</v>
      </c>
      <c r="BX367" s="150">
        <f t="shared" si="182"/>
        <v>8.6493055555555368E-5</v>
      </c>
      <c r="BY367" s="150">
        <f t="shared" si="183"/>
        <v>8.4247685185185467E-5</v>
      </c>
      <c r="BZ367" s="150">
        <f t="shared" si="184"/>
        <v>8.3773148148147923E-5</v>
      </c>
      <c r="CA367" s="150">
        <f t="shared" si="185"/>
        <v>8.306712962962955E-5</v>
      </c>
      <c r="CB367" s="150">
        <f t="shared" si="186"/>
        <v>8.4108796296296102E-5</v>
      </c>
    </row>
    <row r="368" spans="1:80">
      <c r="A368" s="4" t="s">
        <v>226</v>
      </c>
      <c r="B368" s="4">
        <v>2019</v>
      </c>
      <c r="C368" s="5">
        <v>43489</v>
      </c>
      <c r="D368" s="4" t="s">
        <v>66</v>
      </c>
      <c r="E368" s="70" t="s">
        <v>21</v>
      </c>
      <c r="F368" s="48" t="s">
        <v>21</v>
      </c>
      <c r="G368" t="s">
        <v>775</v>
      </c>
      <c r="H368" t="s">
        <v>2331</v>
      </c>
      <c r="I368" t="s">
        <v>607</v>
      </c>
      <c r="J368" t="s">
        <v>454</v>
      </c>
      <c r="O368">
        <v>9</v>
      </c>
      <c r="P368" t="s">
        <v>46</v>
      </c>
      <c r="Q368" s="150">
        <v>1.5652777777777778E-4</v>
      </c>
      <c r="R368" s="150">
        <v>2.4620370370370372E-4</v>
      </c>
      <c r="S368" s="150">
        <v>3.2923611111111109E-4</v>
      </c>
      <c r="T368" s="150">
        <v>4.1317129629629625E-4</v>
      </c>
      <c r="U368" s="150">
        <v>4.9517361111111116E-4</v>
      </c>
      <c r="V368" s="150">
        <v>5.7891203703703707E-4</v>
      </c>
      <c r="W368" s="150">
        <v>6.6418981481481483E-4</v>
      </c>
      <c r="X368" s="150">
        <v>7.4945601851851855E-4</v>
      </c>
      <c r="Y368" s="150">
        <v>8.366782407407407E-4</v>
      </c>
      <c r="Z368" s="150">
        <v>9.231481481481482E-4</v>
      </c>
      <c r="AA368" s="150">
        <v>1.0089120370370371E-3</v>
      </c>
      <c r="AB368" s="150">
        <v>1.0966666666666668E-3</v>
      </c>
      <c r="AC368" s="150">
        <v>1.1813773148148148E-3</v>
      </c>
      <c r="AD368" s="150">
        <v>1.2677314814814814E-3</v>
      </c>
      <c r="AE368" s="150">
        <v>1.3521180555555554E-3</v>
      </c>
      <c r="AF368" s="150">
        <v>1.4383449074074073E-3</v>
      </c>
      <c r="AG368" s="150">
        <v>1.5255208333333336E-3</v>
      </c>
      <c r="AH368" s="150">
        <v>1.6109375000000002E-3</v>
      </c>
      <c r="AI368" s="150">
        <v>1.6950578703703702E-3</v>
      </c>
      <c r="AJ368" s="150">
        <v>1.7788888888888889E-3</v>
      </c>
      <c r="AK368" s="150">
        <v>1.8638888888888889E-3</v>
      </c>
      <c r="AL368" s="150">
        <v>1.9497222222222223E-3</v>
      </c>
      <c r="AM368" s="150">
        <v>2.0379513888888891E-3</v>
      </c>
      <c r="AN368" s="150">
        <v>2.1247106481481481E-3</v>
      </c>
      <c r="AO368" s="150">
        <v>2.2098958333333332E-3</v>
      </c>
      <c r="AP368" s="150">
        <v>2.2977083333333335E-3</v>
      </c>
      <c r="AQ368" s="150">
        <v>2.3823611111111111E-3</v>
      </c>
      <c r="AR368" s="150">
        <v>2.4670023148148147E-3</v>
      </c>
      <c r="AS368" s="150">
        <v>2.5507291666666669E-3</v>
      </c>
      <c r="AT368" s="150">
        <v>2.6371412037037036E-3</v>
      </c>
      <c r="AU368" s="150">
        <v>2.721238425925926E-3</v>
      </c>
      <c r="AV368" s="150">
        <v>2.80587962962963E-3</v>
      </c>
      <c r="AW368" s="153">
        <f t="shared" si="156"/>
        <v>59.399079314270622</v>
      </c>
      <c r="AX368" s="150">
        <f t="shared" si="157"/>
        <v>8.9675925925925936E-5</v>
      </c>
      <c r="AY368" s="150">
        <f t="shared" si="157"/>
        <v>8.3032407407407371E-5</v>
      </c>
      <c r="AZ368" s="150">
        <f t="shared" si="158"/>
        <v>8.3935185185185154E-5</v>
      </c>
      <c r="BA368" s="150">
        <f t="shared" si="159"/>
        <v>8.2002314814814915E-5</v>
      </c>
      <c r="BB368" s="150">
        <f t="shared" si="160"/>
        <v>8.3738425925925907E-5</v>
      </c>
      <c r="BC368" s="150">
        <f t="shared" si="161"/>
        <v>8.5277777777777761E-5</v>
      </c>
      <c r="BD368" s="150">
        <f t="shared" si="162"/>
        <v>8.5266203703703719E-5</v>
      </c>
      <c r="BE368" s="150">
        <f t="shared" si="163"/>
        <v>8.722222222222215E-5</v>
      </c>
      <c r="BF368" s="150">
        <f t="shared" si="164"/>
        <v>8.6469907407407502E-5</v>
      </c>
      <c r="BG368" s="150">
        <f t="shared" si="165"/>
        <v>8.5763888888888912E-5</v>
      </c>
      <c r="BH368" s="150">
        <f t="shared" si="166"/>
        <v>8.7754629629629684E-5</v>
      </c>
      <c r="BI368" s="150">
        <f t="shared" si="167"/>
        <v>8.4710648148147993E-5</v>
      </c>
      <c r="BJ368" s="150">
        <f t="shared" si="168"/>
        <v>8.6354166666666654E-5</v>
      </c>
      <c r="BK368" s="150">
        <f t="shared" si="169"/>
        <v>8.4386574074073965E-5</v>
      </c>
      <c r="BL368" s="150">
        <f t="shared" si="170"/>
        <v>8.6226851851851872E-5</v>
      </c>
      <c r="BM368" s="150">
        <f t="shared" si="171"/>
        <v>8.7175925925926309E-5</v>
      </c>
      <c r="BN368" s="150">
        <f t="shared" si="172"/>
        <v>8.5416666666666584E-5</v>
      </c>
      <c r="BO368" s="150">
        <f t="shared" si="173"/>
        <v>8.4120370370370035E-5</v>
      </c>
      <c r="BP368" s="150">
        <f t="shared" si="174"/>
        <v>8.3831018518518673E-5</v>
      </c>
      <c r="BQ368" s="150">
        <f t="shared" si="175"/>
        <v>8.5000000000000006E-5</v>
      </c>
      <c r="BR368" s="150">
        <f t="shared" si="176"/>
        <v>8.5833333333333378E-5</v>
      </c>
      <c r="BS368" s="150">
        <f t="shared" si="177"/>
        <v>8.8229166666666794E-5</v>
      </c>
      <c r="BT368" s="150">
        <f t="shared" si="178"/>
        <v>8.6759259259259081E-5</v>
      </c>
      <c r="BU368" s="150">
        <f t="shared" si="179"/>
        <v>8.5185185185185103E-5</v>
      </c>
      <c r="BV368" s="150">
        <f t="shared" si="180"/>
        <v>8.7812500000000217E-5</v>
      </c>
      <c r="BW368" s="150">
        <f t="shared" si="181"/>
        <v>8.4652777777777678E-5</v>
      </c>
      <c r="BX368" s="150">
        <f t="shared" si="182"/>
        <v>8.4641203703703528E-5</v>
      </c>
      <c r="BY368" s="150">
        <f t="shared" si="183"/>
        <v>8.3726851851852191E-5</v>
      </c>
      <c r="BZ368" s="150">
        <f t="shared" si="184"/>
        <v>8.6412037037036753E-5</v>
      </c>
      <c r="CA368" s="150">
        <f t="shared" si="185"/>
        <v>8.4097222222222386E-5</v>
      </c>
      <c r="CB368" s="150">
        <f t="shared" si="186"/>
        <v>8.4641203703703961E-5</v>
      </c>
    </row>
    <row r="369" spans="1:80">
      <c r="A369" s="4" t="s">
        <v>226</v>
      </c>
      <c r="B369" s="4">
        <v>2019</v>
      </c>
      <c r="C369" s="5">
        <v>43489</v>
      </c>
      <c r="D369" s="4" t="s">
        <v>66</v>
      </c>
      <c r="E369" s="70" t="s">
        <v>21</v>
      </c>
      <c r="F369" s="48" t="s">
        <v>21</v>
      </c>
      <c r="G369" t="s">
        <v>595</v>
      </c>
      <c r="H369" t="s">
        <v>1673</v>
      </c>
      <c r="I369" t="s">
        <v>3052</v>
      </c>
      <c r="J369" t="s">
        <v>1674</v>
      </c>
      <c r="O369">
        <v>10</v>
      </c>
      <c r="P369" t="s">
        <v>31</v>
      </c>
      <c r="Q369" s="150">
        <v>1.5427083333333333E-4</v>
      </c>
      <c r="R369" s="150">
        <v>2.4364583333333334E-4</v>
      </c>
      <c r="S369" s="150">
        <v>3.275810185185185E-4</v>
      </c>
      <c r="T369" s="150">
        <v>4.1112268518518516E-4</v>
      </c>
      <c r="U369" s="150">
        <v>4.9284722222222221E-4</v>
      </c>
      <c r="V369" s="150">
        <v>5.7708333333333331E-4</v>
      </c>
      <c r="W369" s="150">
        <v>6.6030092592592583E-4</v>
      </c>
      <c r="X369" s="150">
        <v>7.4432870370370375E-4</v>
      </c>
      <c r="Y369" s="150">
        <v>8.295254629629629E-4</v>
      </c>
      <c r="Z369" s="150">
        <v>9.1280092592592595E-4</v>
      </c>
      <c r="AA369" s="150">
        <v>9.9621527777777772E-4</v>
      </c>
      <c r="AB369" s="150">
        <v>1.082974537037037E-3</v>
      </c>
      <c r="AC369" s="150">
        <v>1.1711689814814816E-3</v>
      </c>
      <c r="AD369" s="150">
        <v>1.2576967592592594E-3</v>
      </c>
      <c r="AE369" s="150">
        <v>1.3447337962962963E-3</v>
      </c>
      <c r="AF369" s="150">
        <v>1.4290509259259258E-3</v>
      </c>
      <c r="AG369" s="150">
        <v>1.5130787037037038E-3</v>
      </c>
      <c r="AH369" s="150">
        <v>1.5992939814814813E-3</v>
      </c>
      <c r="AI369" s="150">
        <v>1.6845138888888888E-3</v>
      </c>
      <c r="AJ369" s="150">
        <v>1.7697916666666667E-3</v>
      </c>
      <c r="AK369" s="150">
        <v>1.8576736111111112E-3</v>
      </c>
      <c r="AL369" s="150">
        <v>1.9478240740740743E-3</v>
      </c>
      <c r="AM369" s="150">
        <v>2.035474537037037E-3</v>
      </c>
      <c r="AN369" s="150">
        <v>2.1235648148148147E-3</v>
      </c>
      <c r="AO369" s="150">
        <v>2.2136689814814814E-3</v>
      </c>
      <c r="AP369" s="150">
        <v>2.2993402777777778E-3</v>
      </c>
      <c r="AQ369" s="150">
        <v>2.3848032407407407E-3</v>
      </c>
      <c r="AR369" s="150">
        <v>2.4717476851851853E-3</v>
      </c>
      <c r="AS369" s="150">
        <v>2.5563541666666668E-3</v>
      </c>
      <c r="AT369" s="150">
        <v>2.6415509259259261E-3</v>
      </c>
      <c r="AU369" s="150">
        <v>2.7276388888888888E-3</v>
      </c>
      <c r="AV369" s="150">
        <v>2.814837962962963E-3</v>
      </c>
      <c r="AW369" s="153">
        <f t="shared" si="156"/>
        <v>59.210039391123431</v>
      </c>
      <c r="AX369" s="150">
        <f t="shared" si="157"/>
        <v>8.9375000000000018E-5</v>
      </c>
      <c r="AY369" s="150">
        <f t="shared" si="157"/>
        <v>8.3935185185185154E-5</v>
      </c>
      <c r="AZ369" s="150">
        <f t="shared" si="158"/>
        <v>8.354166666666666E-5</v>
      </c>
      <c r="BA369" s="150">
        <f t="shared" si="159"/>
        <v>8.1724537037037052E-5</v>
      </c>
      <c r="BB369" s="150">
        <f t="shared" si="160"/>
        <v>8.42361111111111E-5</v>
      </c>
      <c r="BC369" s="150">
        <f t="shared" si="161"/>
        <v>8.3217592592592523E-5</v>
      </c>
      <c r="BD369" s="150">
        <f t="shared" si="162"/>
        <v>8.402777777777792E-5</v>
      </c>
      <c r="BE369" s="150">
        <f t="shared" si="163"/>
        <v>8.5196759259259145E-5</v>
      </c>
      <c r="BF369" s="150">
        <f t="shared" si="164"/>
        <v>8.3275462962963055E-5</v>
      </c>
      <c r="BG369" s="150">
        <f t="shared" si="165"/>
        <v>8.341435185185177E-5</v>
      </c>
      <c r="BH369" s="150">
        <f t="shared" si="166"/>
        <v>8.6759259259259298E-5</v>
      </c>
      <c r="BI369" s="150">
        <f t="shared" si="167"/>
        <v>8.8194444444444561E-5</v>
      </c>
      <c r="BJ369" s="150">
        <f t="shared" si="168"/>
        <v>8.6527777777777818E-5</v>
      </c>
      <c r="BK369" s="150">
        <f t="shared" si="169"/>
        <v>8.7037037037036944E-5</v>
      </c>
      <c r="BL369" s="150">
        <f t="shared" si="170"/>
        <v>8.4317129629629499E-5</v>
      </c>
      <c r="BM369" s="150">
        <f t="shared" si="171"/>
        <v>8.402777777777792E-5</v>
      </c>
      <c r="BN369" s="150">
        <f t="shared" si="172"/>
        <v>8.6215277777777505E-5</v>
      </c>
      <c r="BO369" s="150">
        <f t="shared" si="173"/>
        <v>8.5219907407407553E-5</v>
      </c>
      <c r="BP369" s="150">
        <f t="shared" si="174"/>
        <v>8.5277777777777869E-5</v>
      </c>
      <c r="BQ369" s="150">
        <f t="shared" si="175"/>
        <v>8.7881944444444466E-5</v>
      </c>
      <c r="BR369" s="150">
        <f t="shared" si="176"/>
        <v>9.0150462962963101E-5</v>
      </c>
      <c r="BS369" s="150">
        <f t="shared" si="177"/>
        <v>8.7650462962962769E-5</v>
      </c>
      <c r="BT369" s="150">
        <f t="shared" si="178"/>
        <v>8.8090277777777646E-5</v>
      </c>
      <c r="BU369" s="150">
        <f t="shared" si="179"/>
        <v>9.0104166666666718E-5</v>
      </c>
      <c r="BV369" s="150">
        <f t="shared" si="180"/>
        <v>8.5671296296296363E-5</v>
      </c>
      <c r="BW369" s="150">
        <f t="shared" si="181"/>
        <v>8.5462962962962966E-5</v>
      </c>
      <c r="BX369" s="150">
        <f t="shared" si="182"/>
        <v>8.6944444444444612E-5</v>
      </c>
      <c r="BY369" s="150">
        <f t="shared" si="183"/>
        <v>8.4606481481481512E-5</v>
      </c>
      <c r="BZ369" s="150">
        <f t="shared" si="184"/>
        <v>8.5196759259259253E-5</v>
      </c>
      <c r="CA369" s="150">
        <f t="shared" si="185"/>
        <v>8.6087962962962724E-5</v>
      </c>
      <c r="CB369" s="150">
        <f t="shared" si="186"/>
        <v>8.7199074074074175E-5</v>
      </c>
    </row>
    <row r="370" spans="1:80">
      <c r="A370" s="4" t="s">
        <v>226</v>
      </c>
      <c r="B370" s="4">
        <v>2019</v>
      </c>
      <c r="C370" s="5">
        <v>43489</v>
      </c>
      <c r="D370" s="4" t="s">
        <v>66</v>
      </c>
      <c r="E370" s="70" t="s">
        <v>21</v>
      </c>
      <c r="F370" s="48" t="s">
        <v>21</v>
      </c>
      <c r="G370" t="s">
        <v>3093</v>
      </c>
      <c r="H370" t="s">
        <v>1294</v>
      </c>
      <c r="I370" t="s">
        <v>3094</v>
      </c>
      <c r="J370" t="s">
        <v>1655</v>
      </c>
      <c r="O370">
        <v>11</v>
      </c>
      <c r="P370" t="s">
        <v>198</v>
      </c>
      <c r="Q370" s="150">
        <v>1.5994212962962962E-4</v>
      </c>
      <c r="R370" s="150">
        <v>2.521412037037037E-4</v>
      </c>
      <c r="S370" s="150">
        <v>3.4089120370370371E-4</v>
      </c>
      <c r="T370" s="150">
        <v>4.2673611111111108E-4</v>
      </c>
      <c r="U370" s="150">
        <v>5.1297453703703694E-4</v>
      </c>
      <c r="V370" s="150">
        <v>5.9702546296296294E-4</v>
      </c>
      <c r="W370" s="150">
        <v>6.8004629629629621E-4</v>
      </c>
      <c r="X370" s="150">
        <v>7.6467592592592592E-4</v>
      </c>
      <c r="Y370" s="150">
        <v>8.4835648148148151E-4</v>
      </c>
      <c r="Z370" s="150">
        <v>9.3273148148148143E-4</v>
      </c>
      <c r="AA370" s="150">
        <v>1.0182175925925925E-3</v>
      </c>
      <c r="AB370" s="150">
        <v>1.1018287037037036E-3</v>
      </c>
      <c r="AC370" s="150">
        <v>1.187337962962963E-3</v>
      </c>
      <c r="AD370" s="150">
        <v>1.2709027777777777E-3</v>
      </c>
      <c r="AE370" s="150">
        <v>1.3561111111111109E-3</v>
      </c>
      <c r="AF370" s="150">
        <v>1.4404166666666665E-3</v>
      </c>
      <c r="AG370" s="150">
        <v>1.5240740740740742E-3</v>
      </c>
      <c r="AH370" s="150">
        <v>1.6093749999999999E-3</v>
      </c>
      <c r="AI370" s="150">
        <v>1.6941435185185187E-3</v>
      </c>
      <c r="AJ370" s="150">
        <v>1.7790277777777778E-3</v>
      </c>
      <c r="AK370" s="150">
        <v>1.8655439814814817E-3</v>
      </c>
      <c r="AL370" s="150">
        <v>1.9496759259259259E-3</v>
      </c>
      <c r="AM370" s="150">
        <v>2.0361689814814813E-3</v>
      </c>
      <c r="AN370" s="150">
        <v>2.1203935185185184E-3</v>
      </c>
      <c r="AO370" s="150">
        <v>2.2042592592592591E-3</v>
      </c>
      <c r="AP370" s="150">
        <v>2.2896412037037035E-3</v>
      </c>
      <c r="AQ370" s="150">
        <v>2.3738425925925928E-3</v>
      </c>
      <c r="AR370" s="150">
        <v>2.4585300925925925E-3</v>
      </c>
      <c r="AS370" s="150">
        <v>2.5462499999999999E-3</v>
      </c>
      <c r="AT370" s="150">
        <v>2.637025462962963E-3</v>
      </c>
      <c r="AU370" s="150">
        <v>2.725289351851852E-3</v>
      </c>
      <c r="AV370" s="150">
        <v>2.8183912037037036E-3</v>
      </c>
      <c r="AW370" s="153">
        <f t="shared" si="156"/>
        <v>59.13539129970556</v>
      </c>
      <c r="AX370" s="150">
        <f t="shared" si="157"/>
        <v>9.219907407407408E-5</v>
      </c>
      <c r="AY370" s="150">
        <f t="shared" si="157"/>
        <v>8.8750000000000016E-5</v>
      </c>
      <c r="AZ370" s="150">
        <f t="shared" si="158"/>
        <v>8.5844907407407365E-5</v>
      </c>
      <c r="BA370" s="150">
        <f t="shared" si="159"/>
        <v>8.6238425925925859E-5</v>
      </c>
      <c r="BB370" s="150">
        <f t="shared" si="160"/>
        <v>8.4050925925926003E-5</v>
      </c>
      <c r="BC370" s="150">
        <f t="shared" si="161"/>
        <v>8.3020833333333276E-5</v>
      </c>
      <c r="BD370" s="150">
        <f t="shared" si="162"/>
        <v>8.4629629629629703E-5</v>
      </c>
      <c r="BE370" s="150">
        <f t="shared" si="163"/>
        <v>8.3680555555555591E-5</v>
      </c>
      <c r="BF370" s="150">
        <f t="shared" si="164"/>
        <v>8.4374999999999923E-5</v>
      </c>
      <c r="BG370" s="150">
        <f t="shared" si="165"/>
        <v>8.5486111111111049E-5</v>
      </c>
      <c r="BH370" s="150">
        <f t="shared" si="166"/>
        <v>8.3611111111111126E-5</v>
      </c>
      <c r="BI370" s="150">
        <f t="shared" si="167"/>
        <v>8.5509259259259349E-5</v>
      </c>
      <c r="BJ370" s="150">
        <f t="shared" si="168"/>
        <v>8.3564814814814743E-5</v>
      </c>
      <c r="BK370" s="150">
        <f t="shared" si="169"/>
        <v>8.5208333333333186E-5</v>
      </c>
      <c r="BL370" s="150">
        <f t="shared" si="170"/>
        <v>8.4305555555555566E-5</v>
      </c>
      <c r="BM370" s="150">
        <f t="shared" si="171"/>
        <v>8.3657407407407725E-5</v>
      </c>
      <c r="BN370" s="150">
        <f t="shared" si="172"/>
        <v>8.5300925925925735E-5</v>
      </c>
      <c r="BO370" s="150">
        <f t="shared" si="173"/>
        <v>8.4768518518518743E-5</v>
      </c>
      <c r="BP370" s="150">
        <f t="shared" si="174"/>
        <v>8.4884259259259158E-5</v>
      </c>
      <c r="BQ370" s="150">
        <f t="shared" si="175"/>
        <v>8.6516203703703885E-5</v>
      </c>
      <c r="BR370" s="150">
        <f t="shared" si="176"/>
        <v>8.4131944444444185E-5</v>
      </c>
      <c r="BS370" s="150">
        <f t="shared" si="177"/>
        <v>8.6493055555555368E-5</v>
      </c>
      <c r="BT370" s="150">
        <f t="shared" si="178"/>
        <v>8.4224537037037167E-5</v>
      </c>
      <c r="BU370" s="150">
        <f t="shared" si="179"/>
        <v>8.3865740740740689E-5</v>
      </c>
      <c r="BV370" s="150">
        <f t="shared" si="180"/>
        <v>8.5381944444444351E-5</v>
      </c>
      <c r="BW370" s="150">
        <f t="shared" si="181"/>
        <v>8.4201388888889301E-5</v>
      </c>
      <c r="BX370" s="150">
        <f t="shared" si="182"/>
        <v>8.4687499999999694E-5</v>
      </c>
      <c r="BY370" s="150">
        <f t="shared" si="183"/>
        <v>8.7719907407407451E-5</v>
      </c>
      <c r="BZ370" s="150">
        <f t="shared" si="184"/>
        <v>9.0775462962963075E-5</v>
      </c>
      <c r="CA370" s="150">
        <f t="shared" si="185"/>
        <v>8.8263888888889027E-5</v>
      </c>
      <c r="CB370" s="150">
        <f t="shared" si="186"/>
        <v>9.3101851851851592E-5</v>
      </c>
    </row>
    <row r="371" spans="1:80">
      <c r="A371" s="4" t="s">
        <v>226</v>
      </c>
      <c r="B371" s="4">
        <v>2019</v>
      </c>
      <c r="C371" s="5">
        <v>43489</v>
      </c>
      <c r="D371" s="4" t="s">
        <v>66</v>
      </c>
      <c r="E371" s="70" t="s">
        <v>21</v>
      </c>
      <c r="F371" s="48" t="s">
        <v>21</v>
      </c>
      <c r="G371" t="s">
        <v>811</v>
      </c>
      <c r="H371" t="s">
        <v>1653</v>
      </c>
      <c r="I371" t="s">
        <v>1307</v>
      </c>
      <c r="J371" t="s">
        <v>1296</v>
      </c>
      <c r="O371">
        <v>12</v>
      </c>
      <c r="P371" t="s">
        <v>188</v>
      </c>
      <c r="Q371" s="150">
        <v>1.6109953703703704E-4</v>
      </c>
      <c r="R371" s="150">
        <v>2.545601851851852E-4</v>
      </c>
      <c r="S371" s="150">
        <v>3.4394675925925928E-4</v>
      </c>
      <c r="T371" s="150">
        <v>4.2810185185185182E-4</v>
      </c>
      <c r="U371" s="150">
        <v>5.1197916666666666E-4</v>
      </c>
      <c r="V371" s="150">
        <v>5.9436342592592592E-4</v>
      </c>
      <c r="W371" s="150">
        <v>6.7753472222222217E-4</v>
      </c>
      <c r="X371" s="150">
        <v>7.5942129629629623E-4</v>
      </c>
      <c r="Y371" s="150">
        <v>8.4400462962962955E-4</v>
      </c>
      <c r="Z371" s="150">
        <v>9.2812500000000002E-4</v>
      </c>
      <c r="AA371" s="150">
        <v>1.0142361111111109E-3</v>
      </c>
      <c r="AB371" s="150">
        <v>1.0979513888888888E-3</v>
      </c>
      <c r="AC371" s="150">
        <v>1.1832638888888889E-3</v>
      </c>
      <c r="AD371" s="150">
        <v>1.2678240740740742E-3</v>
      </c>
      <c r="AE371" s="150">
        <v>1.3529745370370371E-3</v>
      </c>
      <c r="AF371" s="150">
        <v>1.4368287037037038E-3</v>
      </c>
      <c r="AG371" s="150">
        <v>1.5207291666666665E-3</v>
      </c>
      <c r="AH371" s="150">
        <v>1.607534722222222E-3</v>
      </c>
      <c r="AI371" s="150">
        <v>1.6957638888888888E-3</v>
      </c>
      <c r="AJ371" s="150">
        <v>1.7819560185185184E-3</v>
      </c>
      <c r="AK371" s="150">
        <v>1.8704282407407409E-3</v>
      </c>
      <c r="AL371" s="150">
        <v>1.9585879629629628E-3</v>
      </c>
      <c r="AM371" s="150">
        <v>2.0476504629629629E-3</v>
      </c>
      <c r="AN371" s="150">
        <v>2.1342939814814814E-3</v>
      </c>
      <c r="AO371" s="150">
        <v>2.2209606481481481E-3</v>
      </c>
      <c r="AP371" s="150">
        <v>2.3109953703703704E-3</v>
      </c>
      <c r="AQ371" s="150">
        <v>2.3967245370370371E-3</v>
      </c>
      <c r="AR371" s="150">
        <v>2.4862962962962963E-3</v>
      </c>
      <c r="AS371" s="150">
        <v>2.5751388888888885E-3</v>
      </c>
      <c r="AT371" s="150">
        <v>2.6656944444444445E-3</v>
      </c>
      <c r="AU371" s="150">
        <v>2.7520486111111114E-3</v>
      </c>
      <c r="AV371" s="150">
        <v>2.8400000000000001E-3</v>
      </c>
      <c r="AW371" s="153">
        <f t="shared" si="156"/>
        <v>58.685446009389672</v>
      </c>
      <c r="AX371" s="150">
        <f t="shared" si="157"/>
        <v>9.3460648148148152E-5</v>
      </c>
      <c r="AY371" s="150">
        <f t="shared" si="157"/>
        <v>8.9386574074074086E-5</v>
      </c>
      <c r="AZ371" s="150">
        <f t="shared" si="158"/>
        <v>8.4155092592592539E-5</v>
      </c>
      <c r="BA371" s="150">
        <f t="shared" si="159"/>
        <v>8.3877314814814839E-5</v>
      </c>
      <c r="BB371" s="150">
        <f t="shared" si="160"/>
        <v>8.238425925925926E-5</v>
      </c>
      <c r="BC371" s="150">
        <f t="shared" si="161"/>
        <v>8.3171296296296248E-5</v>
      </c>
      <c r="BD371" s="150">
        <f t="shared" si="162"/>
        <v>8.1886574074074066E-5</v>
      </c>
      <c r="BE371" s="150">
        <f t="shared" si="163"/>
        <v>8.458333333333332E-5</v>
      </c>
      <c r="BF371" s="150">
        <f t="shared" si="164"/>
        <v>8.4120370370370469E-5</v>
      </c>
      <c r="BG371" s="150">
        <f t="shared" si="165"/>
        <v>8.6111111111110915E-5</v>
      </c>
      <c r="BH371" s="150">
        <f t="shared" si="166"/>
        <v>8.3715277777777824E-5</v>
      </c>
      <c r="BI371" s="150">
        <f t="shared" si="167"/>
        <v>8.5312500000000102E-5</v>
      </c>
      <c r="BJ371" s="150">
        <f t="shared" si="168"/>
        <v>8.4560185185185346E-5</v>
      </c>
      <c r="BK371" s="150">
        <f t="shared" si="169"/>
        <v>8.5150462962962871E-5</v>
      </c>
      <c r="BL371" s="150">
        <f t="shared" si="170"/>
        <v>8.3854166666666756E-5</v>
      </c>
      <c r="BM371" s="150">
        <f t="shared" si="171"/>
        <v>8.3900462962962705E-5</v>
      </c>
      <c r="BN371" s="150">
        <f t="shared" si="172"/>
        <v>8.6805555555555464E-5</v>
      </c>
      <c r="BO371" s="150">
        <f t="shared" si="173"/>
        <v>8.8229166666666794E-5</v>
      </c>
      <c r="BP371" s="150">
        <f t="shared" si="174"/>
        <v>8.6192129629629639E-5</v>
      </c>
      <c r="BQ371" s="150">
        <f t="shared" si="175"/>
        <v>8.8472222222222424E-5</v>
      </c>
      <c r="BR371" s="150">
        <f t="shared" si="176"/>
        <v>8.8159722222221895E-5</v>
      </c>
      <c r="BS371" s="150">
        <f t="shared" si="177"/>
        <v>8.9062500000000166E-5</v>
      </c>
      <c r="BT371" s="150">
        <f t="shared" si="178"/>
        <v>8.664351851851845E-5</v>
      </c>
      <c r="BU371" s="150">
        <f t="shared" si="179"/>
        <v>8.6666666666666749E-5</v>
      </c>
      <c r="BV371" s="150">
        <f t="shared" si="180"/>
        <v>9.0034722222222252E-5</v>
      </c>
      <c r="BW371" s="150">
        <f t="shared" si="181"/>
        <v>8.5729166666666679E-5</v>
      </c>
      <c r="BX371" s="150">
        <f t="shared" si="182"/>
        <v>8.9571759259259292E-5</v>
      </c>
      <c r="BY371" s="150">
        <f t="shared" si="183"/>
        <v>8.8842592592592185E-5</v>
      </c>
      <c r="BZ371" s="150">
        <f t="shared" si="184"/>
        <v>9.0555555555555962E-5</v>
      </c>
      <c r="CA371" s="150">
        <f t="shared" si="185"/>
        <v>8.6354166666666871E-5</v>
      </c>
      <c r="CB371" s="150">
        <f t="shared" si="186"/>
        <v>8.7951388888888715E-5</v>
      </c>
    </row>
    <row r="372" spans="1:80">
      <c r="A372" s="4" t="s">
        <v>226</v>
      </c>
      <c r="B372" s="4">
        <v>2019</v>
      </c>
      <c r="C372" s="5">
        <v>43489</v>
      </c>
      <c r="D372" s="4" t="s">
        <v>66</v>
      </c>
      <c r="E372" s="70" t="s">
        <v>21</v>
      </c>
      <c r="F372" s="48" t="s">
        <v>21</v>
      </c>
      <c r="G372" t="s">
        <v>1713</v>
      </c>
      <c r="H372" t="s">
        <v>3095</v>
      </c>
      <c r="I372" t="s">
        <v>474</v>
      </c>
      <c r="J372" t="s">
        <v>3096</v>
      </c>
      <c r="O372">
        <v>13</v>
      </c>
      <c r="P372" t="s">
        <v>3099</v>
      </c>
      <c r="Q372" s="150">
        <v>1.4966435185185186E-4</v>
      </c>
      <c r="R372" s="150">
        <v>2.3921296296296296E-4</v>
      </c>
      <c r="S372" s="150">
        <v>3.2422453703703709E-4</v>
      </c>
      <c r="T372" s="150">
        <v>4.1023148148148147E-4</v>
      </c>
      <c r="U372" s="150">
        <v>4.9454861111111108E-4</v>
      </c>
      <c r="V372" s="150">
        <v>5.8099537037037039E-4</v>
      </c>
      <c r="W372" s="150">
        <v>6.6693287037037025E-4</v>
      </c>
      <c r="X372" s="150">
        <v>7.5319444444444446E-4</v>
      </c>
      <c r="Y372" s="150">
        <v>8.3931712962962964E-4</v>
      </c>
      <c r="Z372" s="150">
        <v>9.2594907407407394E-4</v>
      </c>
      <c r="AA372" s="150">
        <v>1.0138425925925924E-3</v>
      </c>
      <c r="AB372" s="150">
        <v>1.1003935185185186E-3</v>
      </c>
      <c r="AC372" s="150">
        <v>1.1866087962962963E-3</v>
      </c>
      <c r="AD372" s="150">
        <v>1.2753935185185186E-3</v>
      </c>
      <c r="AE372" s="150">
        <v>1.3618518518518519E-3</v>
      </c>
      <c r="AF372" s="150">
        <v>1.4489583333333333E-3</v>
      </c>
      <c r="AG372" s="150">
        <v>1.538252314814815E-3</v>
      </c>
      <c r="AH372" s="150">
        <v>1.6261805555555554E-3</v>
      </c>
      <c r="AI372" s="150">
        <v>1.7128124999999999E-3</v>
      </c>
      <c r="AJ372" s="150">
        <v>1.79875E-3</v>
      </c>
      <c r="AK372" s="150">
        <v>1.8863425925925925E-3</v>
      </c>
      <c r="AL372" s="150">
        <v>1.9734027777777775E-3</v>
      </c>
      <c r="AM372" s="150">
        <v>2.0613425925925925E-3</v>
      </c>
      <c r="AN372" s="150">
        <v>2.1494907407407409E-3</v>
      </c>
      <c r="AO372" s="150">
        <v>2.2396643518518516E-3</v>
      </c>
      <c r="AP372" s="150">
        <v>2.3287962962962963E-3</v>
      </c>
      <c r="AQ372" s="150">
        <v>2.4201157407407409E-3</v>
      </c>
      <c r="AR372" s="150">
        <v>2.5099768518518518E-3</v>
      </c>
      <c r="AS372" s="150">
        <v>2.5984722222222221E-3</v>
      </c>
      <c r="AT372" s="150">
        <v>2.6873032407407405E-3</v>
      </c>
      <c r="AU372" s="150">
        <v>2.778715277777778E-3</v>
      </c>
      <c r="AV372" s="150">
        <v>2.8678472222222217E-3</v>
      </c>
      <c r="AW372" s="153">
        <f t="shared" si="156"/>
        <v>58.115601617550922</v>
      </c>
      <c r="AX372" s="150">
        <f t="shared" si="157"/>
        <v>8.9548611111111101E-5</v>
      </c>
      <c r="AY372" s="150">
        <f t="shared" si="157"/>
        <v>8.5011574074074129E-5</v>
      </c>
      <c r="AZ372" s="150">
        <f t="shared" si="158"/>
        <v>8.6006944444444379E-5</v>
      </c>
      <c r="BA372" s="150">
        <f t="shared" si="159"/>
        <v>8.4317129629629607E-5</v>
      </c>
      <c r="BB372" s="150">
        <f t="shared" si="160"/>
        <v>8.6446759259259311E-5</v>
      </c>
      <c r="BC372" s="150">
        <f t="shared" si="161"/>
        <v>8.5937499999999859E-5</v>
      </c>
      <c r="BD372" s="150">
        <f t="shared" si="162"/>
        <v>8.6261574074074213E-5</v>
      </c>
      <c r="BE372" s="150">
        <f t="shared" si="163"/>
        <v>8.6122685185185174E-5</v>
      </c>
      <c r="BF372" s="150">
        <f t="shared" si="164"/>
        <v>8.66319444444443E-5</v>
      </c>
      <c r="BG372" s="150">
        <f t="shared" si="165"/>
        <v>8.7893518518518507E-5</v>
      </c>
      <c r="BH372" s="150">
        <f t="shared" si="166"/>
        <v>8.6550925925926118E-5</v>
      </c>
      <c r="BI372" s="150">
        <f t="shared" si="167"/>
        <v>8.6215277777777722E-5</v>
      </c>
      <c r="BJ372" s="150">
        <f t="shared" si="168"/>
        <v>8.8784722222222303E-5</v>
      </c>
      <c r="BK372" s="150">
        <f t="shared" si="169"/>
        <v>8.6458333333333352E-5</v>
      </c>
      <c r="BL372" s="150">
        <f t="shared" si="170"/>
        <v>8.710648148148141E-5</v>
      </c>
      <c r="BM372" s="150">
        <f t="shared" si="171"/>
        <v>8.9293981481481646E-5</v>
      </c>
      <c r="BN372" s="150">
        <f t="shared" si="172"/>
        <v>8.7928240740740415E-5</v>
      </c>
      <c r="BO372" s="150">
        <f t="shared" si="173"/>
        <v>8.6631944444444517E-5</v>
      </c>
      <c r="BP372" s="150">
        <f t="shared" si="174"/>
        <v>8.5937500000000076E-5</v>
      </c>
      <c r="BQ372" s="150">
        <f t="shared" si="175"/>
        <v>8.7592592592592453E-5</v>
      </c>
      <c r="BR372" s="150">
        <f t="shared" si="176"/>
        <v>8.7060185185185027E-5</v>
      </c>
      <c r="BS372" s="150">
        <f t="shared" si="177"/>
        <v>8.7939814814814998E-5</v>
      </c>
      <c r="BT372" s="150">
        <f t="shared" si="178"/>
        <v>8.8148148148148395E-5</v>
      </c>
      <c r="BU372" s="150">
        <f t="shared" si="179"/>
        <v>9.017361111111075E-5</v>
      </c>
      <c r="BV372" s="150">
        <f t="shared" si="180"/>
        <v>8.9131944444444632E-5</v>
      </c>
      <c r="BW372" s="150">
        <f t="shared" si="181"/>
        <v>9.1319444444444651E-5</v>
      </c>
      <c r="BX372" s="150">
        <f t="shared" si="182"/>
        <v>8.9861111111110871E-5</v>
      </c>
      <c r="BY372" s="150">
        <f t="shared" si="183"/>
        <v>8.849537037037029E-5</v>
      </c>
      <c r="BZ372" s="150">
        <f t="shared" si="184"/>
        <v>8.8831018518518469E-5</v>
      </c>
      <c r="CA372" s="150">
        <f t="shared" si="185"/>
        <v>9.1412037037037416E-5</v>
      </c>
      <c r="CB372" s="150">
        <f t="shared" si="186"/>
        <v>8.9131944444443764E-5</v>
      </c>
    </row>
    <row r="373" spans="1:80">
      <c r="A373" s="4" t="s">
        <v>226</v>
      </c>
      <c r="B373" s="4">
        <v>2019</v>
      </c>
      <c r="C373" s="5">
        <v>43489</v>
      </c>
      <c r="D373" s="4" t="s">
        <v>66</v>
      </c>
      <c r="E373" s="70" t="s">
        <v>21</v>
      </c>
      <c r="F373" s="70" t="s">
        <v>21</v>
      </c>
      <c r="G373" t="s">
        <v>857</v>
      </c>
      <c r="H373" t="s">
        <v>858</v>
      </c>
      <c r="I373" t="s">
        <v>856</v>
      </c>
      <c r="J373" t="s">
        <v>1744</v>
      </c>
      <c r="O373">
        <v>14</v>
      </c>
      <c r="P373" t="s">
        <v>207</v>
      </c>
      <c r="Q373" s="150">
        <v>1.5462962962962962E-4</v>
      </c>
      <c r="R373" s="150">
        <v>2.4912037037037041E-4</v>
      </c>
      <c r="S373" s="150">
        <v>3.39849537037037E-4</v>
      </c>
      <c r="T373" s="150">
        <v>4.2635416666666673E-4</v>
      </c>
      <c r="U373" s="150">
        <v>5.1348379629629628E-4</v>
      </c>
      <c r="V373" s="150">
        <v>5.9907407407407403E-4</v>
      </c>
      <c r="W373" s="150">
        <v>6.8452546296296306E-4</v>
      </c>
      <c r="X373" s="150">
        <v>7.7241898148148146E-4</v>
      </c>
      <c r="Y373" s="150">
        <v>8.576388888888888E-4</v>
      </c>
      <c r="Z373" s="150">
        <v>9.4317129629629623E-4</v>
      </c>
      <c r="AA373" s="150">
        <v>1.0297800925925926E-3</v>
      </c>
      <c r="AB373" s="150">
        <v>1.1159490740740741E-3</v>
      </c>
      <c r="AC373" s="150">
        <v>1.2041087962962962E-3</v>
      </c>
      <c r="AD373" s="150">
        <v>1.2900694444444444E-3</v>
      </c>
      <c r="AE373" s="150">
        <v>1.3775231481481483E-3</v>
      </c>
      <c r="AF373" s="150">
        <v>1.4645717592592592E-3</v>
      </c>
      <c r="AG373" s="150">
        <v>1.5543518518518519E-3</v>
      </c>
      <c r="AH373" s="150">
        <v>1.6420949074074072E-3</v>
      </c>
      <c r="AI373" s="150">
        <v>1.728726851851852E-3</v>
      </c>
      <c r="AJ373" s="150">
        <v>1.8177199074074077E-3</v>
      </c>
      <c r="AK373" s="150">
        <v>1.9053935185185187E-3</v>
      </c>
      <c r="AL373" s="150">
        <v>1.9946990740740741E-3</v>
      </c>
      <c r="AM373" s="150">
        <v>2.0815509259259259E-3</v>
      </c>
      <c r="AN373" s="150">
        <v>2.1694675925925926E-3</v>
      </c>
      <c r="AO373" s="150">
        <v>2.2552083333333335E-3</v>
      </c>
      <c r="AP373" s="150">
        <v>2.341712962962963E-3</v>
      </c>
      <c r="AQ373" s="150">
        <v>2.4306481481481484E-3</v>
      </c>
      <c r="AR373" s="150">
        <v>2.5182523148148147E-3</v>
      </c>
      <c r="AS373" s="150">
        <v>2.6080902777777782E-3</v>
      </c>
      <c r="AT373" s="150">
        <v>2.6954282407407409E-3</v>
      </c>
      <c r="AU373" s="150">
        <v>2.7848263888888892E-3</v>
      </c>
      <c r="AV373" s="150">
        <v>2.8722222222222222E-3</v>
      </c>
      <c r="AW373" s="153">
        <f t="shared" si="156"/>
        <v>58.027079303675052</v>
      </c>
      <c r="AX373" s="150">
        <f t="shared" si="157"/>
        <v>9.4490740740740798E-5</v>
      </c>
      <c r="AY373" s="150">
        <f t="shared" si="157"/>
        <v>9.0729166666666584E-5</v>
      </c>
      <c r="AZ373" s="150">
        <f t="shared" si="158"/>
        <v>8.6504629629629735E-5</v>
      </c>
      <c r="BA373" s="150">
        <f t="shared" si="159"/>
        <v>8.7129629629629547E-5</v>
      </c>
      <c r="BB373" s="150">
        <f t="shared" si="160"/>
        <v>8.5590277777777748E-5</v>
      </c>
      <c r="BC373" s="150">
        <f t="shared" si="161"/>
        <v>8.5451388888889033E-5</v>
      </c>
      <c r="BD373" s="150">
        <f t="shared" si="162"/>
        <v>8.7893518518518399E-5</v>
      </c>
      <c r="BE373" s="150">
        <f t="shared" si="163"/>
        <v>8.5219907407407336E-5</v>
      </c>
      <c r="BF373" s="150">
        <f t="shared" si="164"/>
        <v>8.5532407407407432E-5</v>
      </c>
      <c r="BG373" s="150">
        <f t="shared" si="165"/>
        <v>8.6608796296296325E-5</v>
      </c>
      <c r="BH373" s="150">
        <f t="shared" si="166"/>
        <v>8.6168981481481556E-5</v>
      </c>
      <c r="BI373" s="150">
        <f t="shared" si="167"/>
        <v>8.8159722222222112E-5</v>
      </c>
      <c r="BJ373" s="150">
        <f t="shared" si="168"/>
        <v>8.5960648148148159E-5</v>
      </c>
      <c r="BK373" s="150">
        <f t="shared" si="169"/>
        <v>8.7453703703703955E-5</v>
      </c>
      <c r="BL373" s="150">
        <f t="shared" si="170"/>
        <v>8.7048611111110877E-5</v>
      </c>
      <c r="BM373" s="150">
        <f t="shared" si="171"/>
        <v>8.9780092592592689E-5</v>
      </c>
      <c r="BN373" s="150">
        <f t="shared" si="172"/>
        <v>8.7743055555555317E-5</v>
      </c>
      <c r="BO373" s="150">
        <f t="shared" si="173"/>
        <v>8.6631944444444733E-5</v>
      </c>
      <c r="BP373" s="150">
        <f t="shared" si="174"/>
        <v>8.89930555555557E-5</v>
      </c>
      <c r="BQ373" s="150">
        <f t="shared" si="175"/>
        <v>8.7673611111111069E-5</v>
      </c>
      <c r="BR373" s="150">
        <f t="shared" si="176"/>
        <v>8.9305555555555362E-5</v>
      </c>
      <c r="BS373" s="150">
        <f t="shared" si="177"/>
        <v>8.6851851851851847E-5</v>
      </c>
      <c r="BT373" s="150">
        <f t="shared" si="178"/>
        <v>8.7916666666666698E-5</v>
      </c>
      <c r="BU373" s="150">
        <f t="shared" si="179"/>
        <v>8.5740740740740829E-5</v>
      </c>
      <c r="BV373" s="150">
        <f t="shared" si="180"/>
        <v>8.6504629629629518E-5</v>
      </c>
      <c r="BW373" s="150">
        <f t="shared" si="181"/>
        <v>8.8935185185185384E-5</v>
      </c>
      <c r="BX373" s="150">
        <f t="shared" si="182"/>
        <v>8.7604166666666386E-5</v>
      </c>
      <c r="BY373" s="150">
        <f t="shared" si="183"/>
        <v>8.9837962962963439E-5</v>
      </c>
      <c r="BZ373" s="150">
        <f t="shared" si="184"/>
        <v>8.7337962962962673E-5</v>
      </c>
      <c r="CA373" s="150">
        <f t="shared" si="185"/>
        <v>8.9398148148148344E-5</v>
      </c>
      <c r="CB373" s="150">
        <f t="shared" si="186"/>
        <v>8.7395833333332989E-5</v>
      </c>
    </row>
    <row r="374" spans="1:80">
      <c r="A374" s="4" t="s">
        <v>226</v>
      </c>
      <c r="B374" s="4">
        <v>2019</v>
      </c>
      <c r="C374" s="5">
        <v>43489</v>
      </c>
      <c r="D374" s="4" t="s">
        <v>66</v>
      </c>
      <c r="E374" s="70" t="s">
        <v>21</v>
      </c>
      <c r="F374" s="70" t="s">
        <v>21</v>
      </c>
      <c r="G374" t="s">
        <v>3056</v>
      </c>
      <c r="H374" t="s">
        <v>1654</v>
      </c>
      <c r="I374" t="s">
        <v>3097</v>
      </c>
      <c r="J374" t="s">
        <v>3098</v>
      </c>
      <c r="O374">
        <v>15</v>
      </c>
      <c r="P374" t="s">
        <v>39</v>
      </c>
      <c r="Q374" s="150">
        <v>1.615740740740741E-4</v>
      </c>
      <c r="R374" s="150">
        <v>2.5379629629629629E-4</v>
      </c>
      <c r="S374" s="150">
        <v>3.4064814814814814E-4</v>
      </c>
      <c r="T374" s="150">
        <v>4.2712962962962968E-4</v>
      </c>
      <c r="U374" s="150">
        <v>5.1254629629629632E-4</v>
      </c>
      <c r="V374" s="150">
        <v>5.996180555555556E-4</v>
      </c>
      <c r="W374" s="150">
        <v>6.8521990740740739E-4</v>
      </c>
      <c r="X374" s="150">
        <v>7.7224537037037051E-4</v>
      </c>
      <c r="Y374" s="150">
        <v>8.6200231481481468E-4</v>
      </c>
      <c r="Z374" s="150">
        <v>9.5018518518518531E-4</v>
      </c>
      <c r="AA374" s="150">
        <v>1.0382060185185184E-3</v>
      </c>
      <c r="AB374" s="150">
        <v>1.1280555555555555E-3</v>
      </c>
      <c r="AC374" s="150">
        <v>1.2166087962962964E-3</v>
      </c>
      <c r="AD374" s="150">
        <v>1.3064814814814816E-3</v>
      </c>
      <c r="AE374" s="150">
        <v>1.3932754629629631E-3</v>
      </c>
      <c r="AF374" s="150">
        <v>1.4794560185185186E-3</v>
      </c>
      <c r="AG374" s="150">
        <v>1.566701388888889E-3</v>
      </c>
      <c r="AH374" s="150">
        <v>1.6536111111111109E-3</v>
      </c>
      <c r="AI374" s="150">
        <v>1.7414930555555558E-3</v>
      </c>
      <c r="AJ374" s="150">
        <v>1.8314699074074073E-3</v>
      </c>
      <c r="AK374" s="150">
        <v>1.9197685185185186E-3</v>
      </c>
      <c r="AL374" s="150">
        <v>2.0096180555555557E-3</v>
      </c>
      <c r="AM374" s="150">
        <v>2.0984375E-3</v>
      </c>
      <c r="AN374" s="150">
        <v>2.188449074074074E-3</v>
      </c>
      <c r="AO374" s="150">
        <v>2.2790509259259257E-3</v>
      </c>
      <c r="AP374" s="150">
        <v>2.367013888888889E-3</v>
      </c>
      <c r="AQ374" s="150">
        <v>2.4543634259259258E-3</v>
      </c>
      <c r="AR374" s="150">
        <v>2.5448148148148149E-3</v>
      </c>
      <c r="AS374" s="150">
        <v>2.6315740740740744E-3</v>
      </c>
      <c r="AT374" s="150">
        <v>2.7217129629629627E-3</v>
      </c>
      <c r="AU374" s="150">
        <v>2.8111921296296301E-3</v>
      </c>
      <c r="AV374" s="150">
        <v>2.8984722222222224E-3</v>
      </c>
      <c r="AW374" s="153">
        <f t="shared" si="156"/>
        <v>57.501557333844453</v>
      </c>
      <c r="AX374" s="150">
        <f t="shared" si="157"/>
        <v>9.222222222222219E-5</v>
      </c>
      <c r="AY374" s="150">
        <f t="shared" si="157"/>
        <v>8.6851851851851847E-5</v>
      </c>
      <c r="AZ374" s="150">
        <f t="shared" si="158"/>
        <v>8.6481481481481544E-5</v>
      </c>
      <c r="BA374" s="150">
        <f t="shared" si="159"/>
        <v>8.5416666666666638E-5</v>
      </c>
      <c r="BB374" s="150">
        <f t="shared" si="160"/>
        <v>8.7071759259259285E-5</v>
      </c>
      <c r="BC374" s="150">
        <f t="shared" si="161"/>
        <v>8.5601851851851789E-5</v>
      </c>
      <c r="BD374" s="150">
        <f t="shared" si="162"/>
        <v>8.7025462962963119E-5</v>
      </c>
      <c r="BE374" s="150">
        <f t="shared" si="163"/>
        <v>8.9756944444444172E-5</v>
      </c>
      <c r="BF374" s="150">
        <f t="shared" si="164"/>
        <v>8.8182870370370628E-5</v>
      </c>
      <c r="BG374" s="150">
        <f t="shared" si="165"/>
        <v>8.8020833333333072E-5</v>
      </c>
      <c r="BH374" s="150">
        <f t="shared" si="166"/>
        <v>8.9849537037037155E-5</v>
      </c>
      <c r="BI374" s="150">
        <f t="shared" si="167"/>
        <v>8.8553240740740823E-5</v>
      </c>
      <c r="BJ374" s="150">
        <f t="shared" si="168"/>
        <v>8.9872685185185238E-5</v>
      </c>
      <c r="BK374" s="150">
        <f t="shared" si="169"/>
        <v>8.6793981481481531E-5</v>
      </c>
      <c r="BL374" s="150">
        <f t="shared" si="170"/>
        <v>8.6180555555555489E-5</v>
      </c>
      <c r="BM374" s="150">
        <f t="shared" si="171"/>
        <v>8.7245370370370341E-5</v>
      </c>
      <c r="BN374" s="150">
        <f t="shared" si="172"/>
        <v>8.6909722222221946E-5</v>
      </c>
      <c r="BO374" s="150">
        <f t="shared" si="173"/>
        <v>8.7881944444444899E-5</v>
      </c>
      <c r="BP374" s="150">
        <f t="shared" si="174"/>
        <v>8.9976851851851503E-5</v>
      </c>
      <c r="BQ374" s="150">
        <f t="shared" si="175"/>
        <v>8.829861111111126E-5</v>
      </c>
      <c r="BR374" s="150">
        <f t="shared" si="176"/>
        <v>8.9849537037037155E-5</v>
      </c>
      <c r="BS374" s="150">
        <f t="shared" si="177"/>
        <v>8.8819444444444319E-5</v>
      </c>
      <c r="BT374" s="150">
        <f t="shared" si="178"/>
        <v>9.0011574074073952E-5</v>
      </c>
      <c r="BU374" s="150">
        <f t="shared" si="179"/>
        <v>9.0601851851851694E-5</v>
      </c>
      <c r="BV374" s="150">
        <f t="shared" si="180"/>
        <v>8.7962962962963298E-5</v>
      </c>
      <c r="BW374" s="150">
        <f t="shared" si="181"/>
        <v>8.7349537037036823E-5</v>
      </c>
      <c r="BX374" s="150">
        <f t="shared" si="182"/>
        <v>9.0451388888889046E-5</v>
      </c>
      <c r="BY374" s="150">
        <f t="shared" si="183"/>
        <v>8.6759259259259515E-5</v>
      </c>
      <c r="BZ374" s="150">
        <f t="shared" si="184"/>
        <v>9.01388888888883E-5</v>
      </c>
      <c r="CA374" s="150">
        <f t="shared" si="185"/>
        <v>8.9479166666667394E-5</v>
      </c>
      <c r="CB374" s="150">
        <f t="shared" si="186"/>
        <v>8.7280092592592357E-5</v>
      </c>
    </row>
    <row r="375" spans="1:80">
      <c r="A375" s="4" t="s">
        <v>226</v>
      </c>
      <c r="B375" s="4">
        <v>2019</v>
      </c>
      <c r="C375" s="5">
        <v>43489</v>
      </c>
      <c r="D375" s="4" t="s">
        <v>66</v>
      </c>
      <c r="E375" s="70" t="s">
        <v>21</v>
      </c>
      <c r="F375" s="70" t="s">
        <v>21</v>
      </c>
      <c r="G375" t="s">
        <v>522</v>
      </c>
      <c r="H375" t="s">
        <v>3015</v>
      </c>
      <c r="I375" t="s">
        <v>1288</v>
      </c>
      <c r="J375" t="s">
        <v>521</v>
      </c>
      <c r="O375">
        <v>16</v>
      </c>
      <c r="P375" t="s">
        <v>58</v>
      </c>
      <c r="Q375" s="150">
        <v>1.6039351851851853E-4</v>
      </c>
      <c r="R375" s="150">
        <v>2.5236111111111113E-4</v>
      </c>
      <c r="S375" s="150">
        <v>3.3997685185185189E-4</v>
      </c>
      <c r="T375" s="150">
        <v>4.2774305555555556E-4</v>
      </c>
      <c r="U375" s="150">
        <v>5.1508101851851856E-4</v>
      </c>
      <c r="V375" s="150">
        <v>6.0456018518518519E-4</v>
      </c>
      <c r="W375" s="150">
        <v>6.926620370370371E-4</v>
      </c>
      <c r="X375" s="150">
        <v>7.8090277777777782E-4</v>
      </c>
      <c r="Y375" s="150">
        <v>8.6869212962962974E-4</v>
      </c>
      <c r="Z375" s="150">
        <v>9.581018518518518E-4</v>
      </c>
      <c r="AA375" s="150">
        <v>1.0450810185185185E-3</v>
      </c>
      <c r="AB375" s="150">
        <v>1.1341203703703704E-3</v>
      </c>
      <c r="AC375" s="150">
        <v>1.224212962962963E-3</v>
      </c>
      <c r="AD375" s="150">
        <v>1.3131134259259259E-3</v>
      </c>
      <c r="AE375" s="150">
        <v>1.4007060185185184E-3</v>
      </c>
      <c r="AF375" s="150">
        <v>1.4876736111111113E-3</v>
      </c>
      <c r="AG375" s="150">
        <v>1.5766203703703704E-3</v>
      </c>
      <c r="AH375" s="150">
        <v>1.6649074074074073E-3</v>
      </c>
      <c r="AI375" s="150">
        <v>1.7532291666666666E-3</v>
      </c>
      <c r="AJ375" s="150">
        <v>1.8410648148148147E-3</v>
      </c>
      <c r="AK375" s="150">
        <v>1.9307523148148148E-3</v>
      </c>
      <c r="AL375" s="150">
        <v>2.0202083333333335E-3</v>
      </c>
      <c r="AM375" s="150">
        <v>2.1115277777777777E-3</v>
      </c>
      <c r="AN375" s="150">
        <v>2.2015162037037034E-3</v>
      </c>
      <c r="AO375" s="150">
        <v>2.2928935185185183E-3</v>
      </c>
      <c r="AP375" s="150">
        <v>2.3817361111111109E-3</v>
      </c>
      <c r="AQ375" s="150">
        <v>2.4694097222222222E-3</v>
      </c>
      <c r="AR375" s="150">
        <v>2.5573032407407406E-3</v>
      </c>
      <c r="AS375" s="150">
        <v>2.6473611111111107E-3</v>
      </c>
      <c r="AT375" s="150">
        <v>2.7353124999999999E-3</v>
      </c>
      <c r="AU375" s="150">
        <v>2.8220370370370374E-3</v>
      </c>
      <c r="AV375" s="150">
        <v>2.9094212962962967E-3</v>
      </c>
      <c r="AW375" s="153">
        <f t="shared" si="156"/>
        <v>57.285160756482369</v>
      </c>
      <c r="AX375" s="150">
        <f t="shared" si="157"/>
        <v>9.19675925925926E-5</v>
      </c>
      <c r="AY375" s="150">
        <f t="shared" si="157"/>
        <v>8.7615740740740753E-5</v>
      </c>
      <c r="AZ375" s="150">
        <f t="shared" si="158"/>
        <v>8.7766203703703671E-5</v>
      </c>
      <c r="BA375" s="150">
        <f t="shared" si="159"/>
        <v>8.7337962962962998E-5</v>
      </c>
      <c r="BB375" s="150">
        <f t="shared" si="160"/>
        <v>8.9479166666666635E-5</v>
      </c>
      <c r="BC375" s="150">
        <f t="shared" si="161"/>
        <v>8.8101851851851904E-5</v>
      </c>
      <c r="BD375" s="150">
        <f t="shared" si="162"/>
        <v>8.8240740740740727E-5</v>
      </c>
      <c r="BE375" s="150">
        <f t="shared" si="163"/>
        <v>8.7789351851851917E-5</v>
      </c>
      <c r="BF375" s="150">
        <f t="shared" si="164"/>
        <v>8.9409722222222061E-5</v>
      </c>
      <c r="BG375" s="150">
        <f t="shared" si="165"/>
        <v>8.6979166666666737E-5</v>
      </c>
      <c r="BH375" s="150">
        <f t="shared" si="166"/>
        <v>8.9039351851851866E-5</v>
      </c>
      <c r="BI375" s="150">
        <f t="shared" si="167"/>
        <v>9.0092592592592568E-5</v>
      </c>
      <c r="BJ375" s="150">
        <f t="shared" si="168"/>
        <v>8.8900462962962935E-5</v>
      </c>
      <c r="BK375" s="150">
        <f t="shared" si="169"/>
        <v>8.7592592592592453E-5</v>
      </c>
      <c r="BL375" s="150">
        <f t="shared" si="170"/>
        <v>8.6967592592592912E-5</v>
      </c>
      <c r="BM375" s="150">
        <f t="shared" si="171"/>
        <v>8.8946759259259101E-5</v>
      </c>
      <c r="BN375" s="150">
        <f t="shared" si="172"/>
        <v>8.8287037037036893E-5</v>
      </c>
      <c r="BO375" s="150">
        <f t="shared" si="173"/>
        <v>8.8321759259259343E-5</v>
      </c>
      <c r="BP375" s="150">
        <f t="shared" si="174"/>
        <v>8.7835648148148083E-5</v>
      </c>
      <c r="BQ375" s="150">
        <f t="shared" si="175"/>
        <v>8.968750000000014E-5</v>
      </c>
      <c r="BR375" s="150">
        <f t="shared" si="176"/>
        <v>8.945601851851866E-5</v>
      </c>
      <c r="BS375" s="150">
        <f t="shared" si="177"/>
        <v>9.1319444444444217E-5</v>
      </c>
      <c r="BT375" s="150">
        <f t="shared" si="178"/>
        <v>8.9988425925925652E-5</v>
      </c>
      <c r="BU375" s="150">
        <f t="shared" si="179"/>
        <v>9.1377314814814967E-5</v>
      </c>
      <c r="BV375" s="150">
        <f t="shared" si="180"/>
        <v>8.8842592592592619E-5</v>
      </c>
      <c r="BW375" s="150">
        <f t="shared" si="181"/>
        <v>8.7673611111111285E-5</v>
      </c>
      <c r="BX375" s="150">
        <f t="shared" si="182"/>
        <v>8.7893518518518399E-5</v>
      </c>
      <c r="BY375" s="150">
        <f t="shared" si="183"/>
        <v>9.0057870370370118E-5</v>
      </c>
      <c r="BZ375" s="150">
        <f t="shared" si="184"/>
        <v>8.7951388888889148E-5</v>
      </c>
      <c r="CA375" s="150">
        <f t="shared" si="185"/>
        <v>8.6724537037037499E-5</v>
      </c>
      <c r="CB375" s="150">
        <f t="shared" si="186"/>
        <v>8.7384259259259273E-5</v>
      </c>
    </row>
    <row r="376" spans="1:80">
      <c r="A376" s="4" t="s">
        <v>226</v>
      </c>
      <c r="B376" s="4">
        <v>2019</v>
      </c>
      <c r="C376" s="5">
        <v>43490</v>
      </c>
      <c r="D376" s="4" t="s">
        <v>66</v>
      </c>
      <c r="E376" s="70" t="s">
        <v>91</v>
      </c>
      <c r="F376">
        <v>1</v>
      </c>
      <c r="G376" t="s">
        <v>3091</v>
      </c>
      <c r="H376" t="s">
        <v>1303</v>
      </c>
      <c r="I376" t="s">
        <v>1675</v>
      </c>
      <c r="J376" t="s">
        <v>849</v>
      </c>
      <c r="O376">
        <v>1</v>
      </c>
      <c r="P376" t="s">
        <v>2316</v>
      </c>
      <c r="Q376" s="150">
        <v>1.4856481481481483E-4</v>
      </c>
      <c r="R376" s="150">
        <v>2.3670138888888886E-4</v>
      </c>
      <c r="S376" s="150">
        <v>3.2043981481481479E-4</v>
      </c>
      <c r="T376" s="150">
        <v>4.0373842592592593E-4</v>
      </c>
      <c r="U376" s="150">
        <v>4.8605324074074073E-4</v>
      </c>
      <c r="V376" s="150">
        <v>5.7018518518518518E-4</v>
      </c>
      <c r="W376" s="150">
        <v>6.521643518518518E-4</v>
      </c>
      <c r="X376" s="150">
        <v>7.3511574074074072E-4</v>
      </c>
      <c r="Y376" s="150">
        <v>8.1719907407407403E-4</v>
      </c>
      <c r="Z376" s="150">
        <v>9.0060185185185176E-4</v>
      </c>
      <c r="AA376" s="150">
        <v>9.8305555555555559E-4</v>
      </c>
      <c r="AB376" s="150">
        <v>1.0668171296296296E-3</v>
      </c>
      <c r="AC376" s="150">
        <v>1.1495254629629631E-3</v>
      </c>
      <c r="AD376" s="150">
        <v>1.2337847222222223E-3</v>
      </c>
      <c r="AE376" s="150">
        <v>1.3169097222222221E-3</v>
      </c>
      <c r="AF376" s="150">
        <v>1.4013425925925923E-3</v>
      </c>
      <c r="AG376" s="150">
        <v>1.4846527777777777E-3</v>
      </c>
      <c r="AH376" s="150">
        <v>1.5699421296296297E-3</v>
      </c>
      <c r="AI376" s="150">
        <v>1.6528356481481481E-3</v>
      </c>
      <c r="AJ376" s="150">
        <v>1.7374074074074071E-3</v>
      </c>
      <c r="AK376" s="150">
        <v>1.8206828703703703E-3</v>
      </c>
      <c r="AL376" s="150">
        <v>1.9055671296296295E-3</v>
      </c>
      <c r="AM376" s="150">
        <v>1.9889930555555555E-3</v>
      </c>
      <c r="AN376" s="150">
        <v>2.0745717592592591E-3</v>
      </c>
      <c r="AO376" s="150">
        <v>2.1616203703703706E-3</v>
      </c>
      <c r="AP376" s="150">
        <v>2.2472337962962962E-3</v>
      </c>
      <c r="AQ376" s="150">
        <v>2.3324652777777779E-3</v>
      </c>
      <c r="AR376" s="150">
        <v>2.4199421296296295E-3</v>
      </c>
      <c r="AS376" s="150">
        <v>2.5062268518518519E-3</v>
      </c>
      <c r="AT376" s="150">
        <v>2.5949537037037039E-3</v>
      </c>
      <c r="AU376" s="150">
        <v>2.6842708333333332E-3</v>
      </c>
      <c r="AV376" s="150">
        <v>2.7705671296296298E-3</v>
      </c>
      <c r="AW376" s="153">
        <f t="shared" si="156"/>
        <v>60.156155353271195</v>
      </c>
      <c r="AX376" s="150">
        <f t="shared" si="157"/>
        <v>8.8136574074074029E-5</v>
      </c>
      <c r="AY376" s="150">
        <f t="shared" si="157"/>
        <v>8.3738425925925934E-5</v>
      </c>
      <c r="AZ376" s="150">
        <f t="shared" si="158"/>
        <v>8.3298611111111138E-5</v>
      </c>
      <c r="BA376" s="150">
        <f t="shared" si="159"/>
        <v>8.2314814814814794E-5</v>
      </c>
      <c r="BB376" s="150">
        <f t="shared" si="160"/>
        <v>8.4131944444444456E-5</v>
      </c>
      <c r="BC376" s="150">
        <f t="shared" si="161"/>
        <v>8.1979166666666615E-5</v>
      </c>
      <c r="BD376" s="150">
        <f t="shared" si="162"/>
        <v>8.2951388888888918E-5</v>
      </c>
      <c r="BE376" s="150">
        <f t="shared" si="163"/>
        <v>8.2083333333333314E-5</v>
      </c>
      <c r="BF376" s="150">
        <f t="shared" si="164"/>
        <v>8.3402777777777728E-5</v>
      </c>
      <c r="BG376" s="150">
        <f t="shared" si="165"/>
        <v>8.2453703703703834E-5</v>
      </c>
      <c r="BH376" s="150">
        <f t="shared" si="166"/>
        <v>8.376157407407399E-5</v>
      </c>
      <c r="BI376" s="150">
        <f t="shared" si="167"/>
        <v>8.2708333333333505E-5</v>
      </c>
      <c r="BJ376" s="150">
        <f t="shared" si="168"/>
        <v>8.4259259259259183E-5</v>
      </c>
      <c r="BK376" s="150">
        <f t="shared" si="169"/>
        <v>8.3124999999999866E-5</v>
      </c>
      <c r="BL376" s="150">
        <f t="shared" si="170"/>
        <v>8.4432870370370131E-5</v>
      </c>
      <c r="BM376" s="150">
        <f t="shared" si="171"/>
        <v>8.3310185185185397E-5</v>
      </c>
      <c r="BN376" s="150">
        <f t="shared" si="172"/>
        <v>8.5289351851852019E-5</v>
      </c>
      <c r="BO376" s="150">
        <f t="shared" si="173"/>
        <v>8.2893518518518386E-5</v>
      </c>
      <c r="BP376" s="150">
        <f t="shared" si="174"/>
        <v>8.4571759259259062E-5</v>
      </c>
      <c r="BQ376" s="150">
        <f t="shared" si="175"/>
        <v>8.3275462962963164E-5</v>
      </c>
      <c r="BR376" s="150">
        <f t="shared" si="176"/>
        <v>8.4884259259259158E-5</v>
      </c>
      <c r="BS376" s="150">
        <f t="shared" si="177"/>
        <v>8.3425925925926028E-5</v>
      </c>
      <c r="BT376" s="150">
        <f t="shared" si="178"/>
        <v>8.5578703703703598E-5</v>
      </c>
      <c r="BU376" s="150">
        <f t="shared" si="179"/>
        <v>8.7048611111111528E-5</v>
      </c>
      <c r="BV376" s="150">
        <f t="shared" si="180"/>
        <v>8.5613425925925614E-5</v>
      </c>
      <c r="BW376" s="150">
        <f t="shared" si="181"/>
        <v>8.5231481481481703E-5</v>
      </c>
      <c r="BX376" s="150">
        <f t="shared" si="182"/>
        <v>8.7476851851851604E-5</v>
      </c>
      <c r="BY376" s="150">
        <f t="shared" si="183"/>
        <v>8.6284722222222405E-5</v>
      </c>
      <c r="BZ376" s="150">
        <f t="shared" si="184"/>
        <v>8.8726851851851987E-5</v>
      </c>
      <c r="CA376" s="150">
        <f t="shared" si="185"/>
        <v>8.9317129629629295E-5</v>
      </c>
      <c r="CB376" s="150">
        <f t="shared" si="186"/>
        <v>8.6296296296296555E-5</v>
      </c>
    </row>
    <row r="377" spans="1:80">
      <c r="A377" s="4" t="s">
        <v>226</v>
      </c>
      <c r="B377" s="4">
        <v>2019</v>
      </c>
      <c r="C377" s="5">
        <v>43490</v>
      </c>
      <c r="D377" s="4" t="s">
        <v>66</v>
      </c>
      <c r="E377" s="70" t="s">
        <v>91</v>
      </c>
      <c r="F377">
        <v>1</v>
      </c>
      <c r="G377" t="s">
        <v>745</v>
      </c>
      <c r="H377" t="s">
        <v>2333</v>
      </c>
      <c r="I377" t="s">
        <v>1702</v>
      </c>
      <c r="J377" t="s">
        <v>1703</v>
      </c>
      <c r="O377">
        <v>2</v>
      </c>
      <c r="P377" t="s">
        <v>256</v>
      </c>
      <c r="Q377" s="150">
        <v>1.5365740740740739E-4</v>
      </c>
      <c r="R377" s="150">
        <v>2.4342592592592591E-4</v>
      </c>
      <c r="S377" s="150">
        <v>3.2662037037037035E-4</v>
      </c>
      <c r="T377" s="150">
        <v>4.0875000000000004E-4</v>
      </c>
      <c r="U377" s="150">
        <v>4.8954861111111107E-4</v>
      </c>
      <c r="V377" s="150">
        <v>5.7180555555555554E-4</v>
      </c>
      <c r="W377" s="150">
        <v>6.5368055555555568E-4</v>
      </c>
      <c r="X377" s="150">
        <v>7.3577546296296292E-4</v>
      </c>
      <c r="Y377" s="150">
        <v>8.1811342592592602E-4</v>
      </c>
      <c r="Z377" s="150">
        <v>8.9913194444444448E-4</v>
      </c>
      <c r="AA377" s="150">
        <v>9.8188657407407404E-4</v>
      </c>
      <c r="AB377" s="150">
        <v>1.0644097222222222E-3</v>
      </c>
      <c r="AC377" s="150">
        <v>1.1458912037037037E-3</v>
      </c>
      <c r="AD377" s="150">
        <v>1.2277430555555555E-3</v>
      </c>
      <c r="AE377" s="150">
        <v>1.3113310185185183E-3</v>
      </c>
      <c r="AF377" s="150">
        <v>1.3948032407407407E-3</v>
      </c>
      <c r="AG377" s="150">
        <v>1.4792939814814816E-3</v>
      </c>
      <c r="AH377" s="150">
        <v>1.5614236111111113E-3</v>
      </c>
      <c r="AI377" s="150">
        <v>1.6446759259259259E-3</v>
      </c>
      <c r="AJ377" s="150">
        <v>1.7298032407407407E-3</v>
      </c>
      <c r="AK377" s="150">
        <v>1.8155671296296296E-3</v>
      </c>
      <c r="AL377" s="150">
        <v>1.9042129629629628E-3</v>
      </c>
      <c r="AM377" s="150">
        <v>1.9910416666666666E-3</v>
      </c>
      <c r="AN377" s="150">
        <v>2.080625E-3</v>
      </c>
      <c r="AO377" s="150">
        <v>2.166666666666667E-3</v>
      </c>
      <c r="AP377" s="150">
        <v>2.2536458333333332E-3</v>
      </c>
      <c r="AQ377" s="150">
        <v>2.3406712962962964E-3</v>
      </c>
      <c r="AR377" s="150">
        <v>2.4312152777777778E-3</v>
      </c>
      <c r="AS377" s="150">
        <v>2.5231018518518519E-3</v>
      </c>
      <c r="AT377" s="150">
        <v>2.6108217592592593E-3</v>
      </c>
      <c r="AU377" s="150">
        <v>2.6978472222222226E-3</v>
      </c>
      <c r="AV377" s="150">
        <v>2.7861458333333336E-3</v>
      </c>
      <c r="AW377" s="153">
        <f t="shared" si="156"/>
        <v>59.819792873967174</v>
      </c>
      <c r="AX377" s="150">
        <f t="shared" si="157"/>
        <v>8.9768518518518512E-5</v>
      </c>
      <c r="AY377" s="150">
        <f t="shared" si="157"/>
        <v>8.319444444444444E-5</v>
      </c>
      <c r="AZ377" s="150">
        <f t="shared" si="158"/>
        <v>8.2129629629629696E-5</v>
      </c>
      <c r="BA377" s="150">
        <f t="shared" si="159"/>
        <v>8.0798611111111023E-5</v>
      </c>
      <c r="BB377" s="150">
        <f t="shared" si="160"/>
        <v>8.2256944444444478E-5</v>
      </c>
      <c r="BC377" s="150">
        <f t="shared" si="161"/>
        <v>8.1875000000000133E-5</v>
      </c>
      <c r="BD377" s="150">
        <f t="shared" si="162"/>
        <v>8.2094907407407247E-5</v>
      </c>
      <c r="BE377" s="150">
        <f t="shared" si="163"/>
        <v>8.2337962962963094E-5</v>
      </c>
      <c r="BF377" s="150">
        <f t="shared" si="164"/>
        <v>8.1018518518518462E-5</v>
      </c>
      <c r="BG377" s="150">
        <f t="shared" si="165"/>
        <v>8.2754629629629563E-5</v>
      </c>
      <c r="BH377" s="150">
        <f t="shared" si="166"/>
        <v>8.2523148148148191E-5</v>
      </c>
      <c r="BI377" s="150">
        <f t="shared" si="167"/>
        <v>8.1481481481481422E-5</v>
      </c>
      <c r="BJ377" s="150">
        <f t="shared" si="168"/>
        <v>8.1851851851851834E-5</v>
      </c>
      <c r="BK377" s="150">
        <f t="shared" si="169"/>
        <v>8.3587962962962826E-5</v>
      </c>
      <c r="BL377" s="150">
        <f t="shared" si="170"/>
        <v>8.3472222222222411E-5</v>
      </c>
      <c r="BM377" s="150">
        <f t="shared" si="171"/>
        <v>8.449074074074088E-5</v>
      </c>
      <c r="BN377" s="150">
        <f t="shared" si="172"/>
        <v>8.2129629629629696E-5</v>
      </c>
      <c r="BO377" s="150">
        <f t="shared" si="173"/>
        <v>8.3252314814814647E-5</v>
      </c>
      <c r="BP377" s="150">
        <f t="shared" si="174"/>
        <v>8.5127314814814788E-5</v>
      </c>
      <c r="BQ377" s="150">
        <f t="shared" si="175"/>
        <v>8.5763888888888912E-5</v>
      </c>
      <c r="BR377" s="150">
        <f t="shared" si="176"/>
        <v>8.8645833333333155E-5</v>
      </c>
      <c r="BS377" s="150">
        <f t="shared" si="177"/>
        <v>8.6828703703703764E-5</v>
      </c>
      <c r="BT377" s="150">
        <f t="shared" si="178"/>
        <v>8.9583333333333442E-5</v>
      </c>
      <c r="BU377" s="150">
        <f t="shared" si="179"/>
        <v>8.6041666666666992E-5</v>
      </c>
      <c r="BV377" s="150">
        <f t="shared" si="180"/>
        <v>8.6979166666666195E-5</v>
      </c>
      <c r="BW377" s="150">
        <f t="shared" si="181"/>
        <v>8.7025462962963228E-5</v>
      </c>
      <c r="BX377" s="150">
        <f t="shared" si="182"/>
        <v>9.0543981481481378E-5</v>
      </c>
      <c r="BY377" s="150">
        <f t="shared" si="183"/>
        <v>9.1886574074074093E-5</v>
      </c>
      <c r="BZ377" s="150">
        <f t="shared" si="184"/>
        <v>8.7719907407407451E-5</v>
      </c>
      <c r="CA377" s="150">
        <f t="shared" si="185"/>
        <v>8.7025462962963228E-5</v>
      </c>
      <c r="CB377" s="150">
        <f t="shared" si="186"/>
        <v>8.8298611111111043E-5</v>
      </c>
    </row>
    <row r="378" spans="1:80">
      <c r="A378" s="4" t="s">
        <v>226</v>
      </c>
      <c r="B378" s="4">
        <v>2019</v>
      </c>
      <c r="C378" s="5">
        <v>43490</v>
      </c>
      <c r="D378" s="4" t="s">
        <v>66</v>
      </c>
      <c r="E378" s="70" t="s">
        <v>91</v>
      </c>
      <c r="F378">
        <v>2</v>
      </c>
      <c r="G378" t="s">
        <v>3092</v>
      </c>
      <c r="H378" t="s">
        <v>506</v>
      </c>
      <c r="I378" t="s">
        <v>735</v>
      </c>
      <c r="J378" t="s">
        <v>1738</v>
      </c>
      <c r="O378">
        <v>1</v>
      </c>
      <c r="P378" t="s">
        <v>102</v>
      </c>
      <c r="Q378" s="150">
        <v>1.5223379629629631E-4</v>
      </c>
      <c r="R378" s="150">
        <v>2.4049768518518517E-4</v>
      </c>
      <c r="S378" s="150">
        <v>3.2362268518518515E-4</v>
      </c>
      <c r="T378" s="150">
        <v>4.0483796296296302E-4</v>
      </c>
      <c r="U378" s="150">
        <v>4.8675925925925926E-4</v>
      </c>
      <c r="V378" s="150">
        <v>5.6785879629629634E-4</v>
      </c>
      <c r="W378" s="150">
        <v>6.4921296296296287E-4</v>
      </c>
      <c r="X378" s="150">
        <v>7.3163194444444447E-4</v>
      </c>
      <c r="Y378" s="150">
        <v>8.1211805555555551E-4</v>
      </c>
      <c r="Z378" s="150">
        <v>8.9238425925925911E-4</v>
      </c>
      <c r="AA378" s="150">
        <v>9.7259259259259261E-4</v>
      </c>
      <c r="AB378" s="150">
        <v>1.0543171296296297E-3</v>
      </c>
      <c r="AC378" s="150">
        <v>1.1354282407407407E-3</v>
      </c>
      <c r="AD378" s="150">
        <v>1.217048611111111E-3</v>
      </c>
      <c r="AE378" s="150">
        <v>1.3005324074074074E-3</v>
      </c>
      <c r="AF378" s="150">
        <v>1.3821990740740741E-3</v>
      </c>
      <c r="AG378" s="150">
        <v>1.4640277777777779E-3</v>
      </c>
      <c r="AH378" s="150">
        <v>1.5468749999999999E-3</v>
      </c>
      <c r="AI378" s="150">
        <v>1.6297685185185185E-3</v>
      </c>
      <c r="AJ378" s="150">
        <v>1.7131134259259261E-3</v>
      </c>
      <c r="AK378" s="150">
        <v>1.7977083333333334E-3</v>
      </c>
      <c r="AL378" s="150">
        <v>1.8805324074074074E-3</v>
      </c>
      <c r="AM378" s="150">
        <v>1.962835648148148E-3</v>
      </c>
      <c r="AN378" s="150">
        <v>2.0453819444444443E-3</v>
      </c>
      <c r="AO378" s="150">
        <v>2.1294444444444442E-3</v>
      </c>
      <c r="AP378" s="150">
        <v>2.2123958333333331E-3</v>
      </c>
      <c r="AQ378" s="150">
        <v>2.2954629629629631E-3</v>
      </c>
      <c r="AR378" s="150">
        <v>2.380023148148148E-3</v>
      </c>
      <c r="AS378" s="150">
        <v>2.462013888888889E-3</v>
      </c>
      <c r="AT378" s="150">
        <v>2.5437615740740742E-3</v>
      </c>
      <c r="AU378" s="150">
        <v>2.6253356481481479E-3</v>
      </c>
      <c r="AV378" s="150">
        <v>2.7070486111111115E-3</v>
      </c>
      <c r="AW378" s="153">
        <f t="shared" si="156"/>
        <v>61.567666713697513</v>
      </c>
      <c r="AX378" s="150">
        <f t="shared" si="157"/>
        <v>8.8263888888888864E-5</v>
      </c>
      <c r="AY378" s="150">
        <f t="shared" si="157"/>
        <v>8.3124999999999974E-5</v>
      </c>
      <c r="AZ378" s="150">
        <f t="shared" si="158"/>
        <v>8.1215277777777872E-5</v>
      </c>
      <c r="BA378" s="150">
        <f t="shared" si="159"/>
        <v>8.1921296296296245E-5</v>
      </c>
      <c r="BB378" s="150">
        <f t="shared" si="160"/>
        <v>8.1099537037037078E-5</v>
      </c>
      <c r="BC378" s="150">
        <f t="shared" si="161"/>
        <v>8.1354166666666532E-5</v>
      </c>
      <c r="BD378" s="150">
        <f t="shared" si="162"/>
        <v>8.2418981481481601E-5</v>
      </c>
      <c r="BE378" s="150">
        <f t="shared" si="163"/>
        <v>8.0486111111111036E-5</v>
      </c>
      <c r="BF378" s="150">
        <f t="shared" si="164"/>
        <v>8.0266203703703598E-5</v>
      </c>
      <c r="BG378" s="150">
        <f t="shared" si="165"/>
        <v>8.0208333333333499E-5</v>
      </c>
      <c r="BH378" s="150">
        <f t="shared" si="166"/>
        <v>8.1724537037037052E-5</v>
      </c>
      <c r="BI378" s="150">
        <f t="shared" si="167"/>
        <v>8.1111111111111011E-5</v>
      </c>
      <c r="BJ378" s="150">
        <f t="shared" si="168"/>
        <v>8.1620370370370354E-5</v>
      </c>
      <c r="BK378" s="150">
        <f t="shared" si="169"/>
        <v>8.3483796296296344E-5</v>
      </c>
      <c r="BL378" s="150">
        <f t="shared" si="170"/>
        <v>8.1666666666666736E-5</v>
      </c>
      <c r="BM378" s="150">
        <f t="shared" si="171"/>
        <v>8.1828703703703751E-5</v>
      </c>
      <c r="BN378" s="150">
        <f t="shared" si="172"/>
        <v>8.2847222222222003E-5</v>
      </c>
      <c r="BO378" s="150">
        <f t="shared" si="173"/>
        <v>8.2893518518518602E-5</v>
      </c>
      <c r="BP378" s="150">
        <f t="shared" si="174"/>
        <v>8.334490740740763E-5</v>
      </c>
      <c r="BQ378" s="150">
        <f t="shared" si="175"/>
        <v>8.4594907407407362E-5</v>
      </c>
      <c r="BR378" s="150">
        <f t="shared" si="176"/>
        <v>8.282407407407392E-5</v>
      </c>
      <c r="BS378" s="150">
        <f t="shared" si="177"/>
        <v>8.2303240740740644E-5</v>
      </c>
      <c r="BT378" s="150">
        <f t="shared" si="178"/>
        <v>8.2546296296296274E-5</v>
      </c>
      <c r="BU378" s="150">
        <f t="shared" si="179"/>
        <v>8.4062499999999936E-5</v>
      </c>
      <c r="BV378" s="150">
        <f t="shared" si="180"/>
        <v>8.2951388888888918E-5</v>
      </c>
      <c r="BW378" s="150">
        <f t="shared" si="181"/>
        <v>8.3067129629629984E-5</v>
      </c>
      <c r="BX378" s="150">
        <f t="shared" si="182"/>
        <v>8.4560185185184912E-5</v>
      </c>
      <c r="BY378" s="150">
        <f t="shared" si="183"/>
        <v>8.1990740740740982E-5</v>
      </c>
      <c r="BZ378" s="150">
        <f t="shared" si="184"/>
        <v>8.1747685185185135E-5</v>
      </c>
      <c r="CA378" s="150">
        <f t="shared" si="185"/>
        <v>8.1574074074073754E-5</v>
      </c>
      <c r="CB378" s="150">
        <f t="shared" si="186"/>
        <v>8.1712962962963553E-5</v>
      </c>
    </row>
    <row r="379" spans="1:80">
      <c r="A379" s="4" t="s">
        <v>226</v>
      </c>
      <c r="B379" s="4">
        <v>2019</v>
      </c>
      <c r="C379" s="5">
        <v>43490</v>
      </c>
      <c r="D379" s="4" t="s">
        <v>66</v>
      </c>
      <c r="E379" s="70" t="s">
        <v>91</v>
      </c>
      <c r="F379">
        <v>2</v>
      </c>
      <c r="G379" t="s">
        <v>851</v>
      </c>
      <c r="H379" t="s">
        <v>508</v>
      </c>
      <c r="I379" t="s">
        <v>1665</v>
      </c>
      <c r="J379" t="s">
        <v>853</v>
      </c>
      <c r="O379">
        <v>2</v>
      </c>
      <c r="P379" t="s">
        <v>85</v>
      </c>
      <c r="Q379" s="150">
        <v>1.5619212962962963E-4</v>
      </c>
      <c r="R379" s="150">
        <v>2.4870370370370367E-4</v>
      </c>
      <c r="S379" s="150">
        <v>3.3351851851851853E-4</v>
      </c>
      <c r="T379" s="150">
        <v>4.1704861111111115E-4</v>
      </c>
      <c r="U379" s="150">
        <v>4.9906250000000005E-4</v>
      </c>
      <c r="V379" s="150">
        <v>5.822337962962963E-4</v>
      </c>
      <c r="W379" s="150">
        <v>6.6365740740740751E-4</v>
      </c>
      <c r="X379" s="150">
        <v>7.4475694444444448E-4</v>
      </c>
      <c r="Y379" s="150">
        <v>8.2722222222222225E-4</v>
      </c>
      <c r="Z379" s="150">
        <v>9.0788194444444456E-4</v>
      </c>
      <c r="AA379" s="150">
        <v>9.8821759259259262E-4</v>
      </c>
      <c r="AB379" s="150">
        <v>1.0709837962962962E-3</v>
      </c>
      <c r="AC379" s="150">
        <v>1.1534953703703705E-3</v>
      </c>
      <c r="AD379" s="150">
        <v>1.2378009259259258E-3</v>
      </c>
      <c r="AE379" s="150">
        <v>1.3210185185185185E-3</v>
      </c>
      <c r="AF379" s="150">
        <v>1.4050925925925925E-3</v>
      </c>
      <c r="AG379" s="150">
        <v>1.4874999999999999E-3</v>
      </c>
      <c r="AH379" s="150">
        <v>1.5697106481481482E-3</v>
      </c>
      <c r="AI379" s="150">
        <v>1.6519328703703704E-3</v>
      </c>
      <c r="AJ379" s="150">
        <v>1.7357407407407408E-3</v>
      </c>
      <c r="AK379" s="150">
        <v>1.818761574074074E-3</v>
      </c>
      <c r="AL379" s="150">
        <v>1.9017476851851851E-3</v>
      </c>
      <c r="AM379" s="150">
        <v>1.9851041666666667E-3</v>
      </c>
      <c r="AN379" s="150">
        <v>2.0705439814814818E-3</v>
      </c>
      <c r="AO379" s="150">
        <v>2.1537152777777778E-3</v>
      </c>
      <c r="AP379" s="150">
        <v>2.238553240740741E-3</v>
      </c>
      <c r="AQ379" s="150">
        <v>2.3221296296296293E-3</v>
      </c>
      <c r="AR379" s="150">
        <v>2.4074189814814813E-3</v>
      </c>
      <c r="AS379" s="150">
        <v>2.4900925925925928E-3</v>
      </c>
      <c r="AT379" s="150">
        <v>2.5747569444444446E-3</v>
      </c>
      <c r="AU379" s="150">
        <v>2.6583680555555557E-3</v>
      </c>
      <c r="AV379" s="150">
        <v>2.7437384259259259E-3</v>
      </c>
      <c r="AW379" s="153">
        <f t="shared" si="156"/>
        <v>60.744371654313909</v>
      </c>
      <c r="AX379" s="150">
        <f t="shared" si="157"/>
        <v>9.251157407407404E-5</v>
      </c>
      <c r="AY379" s="150">
        <f t="shared" si="157"/>
        <v>8.4814814814814855E-5</v>
      </c>
      <c r="AZ379" s="150">
        <f t="shared" si="158"/>
        <v>8.3530092592592618E-5</v>
      </c>
      <c r="BA379" s="150">
        <f t="shared" si="159"/>
        <v>8.2013888888888902E-5</v>
      </c>
      <c r="BB379" s="150">
        <f t="shared" si="160"/>
        <v>8.3171296296296248E-5</v>
      </c>
      <c r="BC379" s="150">
        <f t="shared" si="161"/>
        <v>8.1423611111111215E-5</v>
      </c>
      <c r="BD379" s="150">
        <f t="shared" si="162"/>
        <v>8.1099537037036969E-5</v>
      </c>
      <c r="BE379" s="150">
        <f t="shared" si="163"/>
        <v>8.2465277777777767E-5</v>
      </c>
      <c r="BF379" s="150">
        <f t="shared" si="164"/>
        <v>8.0659722222222309E-5</v>
      </c>
      <c r="BG379" s="150">
        <f t="shared" si="165"/>
        <v>8.0335648148148063E-5</v>
      </c>
      <c r="BH379" s="150">
        <f t="shared" si="166"/>
        <v>8.2766203703703604E-5</v>
      </c>
      <c r="BI379" s="150">
        <f t="shared" si="167"/>
        <v>8.2511574074074258E-5</v>
      </c>
      <c r="BJ379" s="150">
        <f t="shared" si="168"/>
        <v>8.4305555555555349E-5</v>
      </c>
      <c r="BK379" s="150">
        <f t="shared" si="169"/>
        <v>8.3217592592592631E-5</v>
      </c>
      <c r="BL379" s="150">
        <f t="shared" si="170"/>
        <v>8.4074074074074086E-5</v>
      </c>
      <c r="BM379" s="150">
        <f t="shared" si="171"/>
        <v>8.2407407407407342E-5</v>
      </c>
      <c r="BN379" s="150">
        <f t="shared" si="172"/>
        <v>8.2210648148148312E-5</v>
      </c>
      <c r="BO379" s="150">
        <f t="shared" si="173"/>
        <v>8.2222222222222245E-5</v>
      </c>
      <c r="BP379" s="150">
        <f t="shared" si="174"/>
        <v>8.3807870370370373E-5</v>
      </c>
      <c r="BQ379" s="150">
        <f t="shared" si="175"/>
        <v>8.3020833333333167E-5</v>
      </c>
      <c r="BR379" s="150">
        <f t="shared" si="176"/>
        <v>8.2986111111111151E-5</v>
      </c>
      <c r="BS379" s="150">
        <f t="shared" si="177"/>
        <v>8.3356481481481563E-5</v>
      </c>
      <c r="BT379" s="150">
        <f t="shared" si="178"/>
        <v>8.54398148148151E-5</v>
      </c>
      <c r="BU379" s="150">
        <f t="shared" si="179"/>
        <v>8.3171296296296032E-5</v>
      </c>
      <c r="BV379" s="150">
        <f t="shared" si="180"/>
        <v>8.4837962962963209E-5</v>
      </c>
      <c r="BW379" s="150">
        <f t="shared" si="181"/>
        <v>8.3576388888888242E-5</v>
      </c>
      <c r="BX379" s="150">
        <f t="shared" si="182"/>
        <v>8.5289351851852019E-5</v>
      </c>
      <c r="BY379" s="150">
        <f t="shared" si="183"/>
        <v>8.2673611111111489E-5</v>
      </c>
      <c r="BZ379" s="150">
        <f t="shared" si="184"/>
        <v>8.4664351851851827E-5</v>
      </c>
      <c r="CA379" s="150">
        <f t="shared" si="185"/>
        <v>8.3611111111111126E-5</v>
      </c>
      <c r="CB379" s="150">
        <f t="shared" si="186"/>
        <v>8.5370370370370201E-5</v>
      </c>
    </row>
    <row r="380" spans="1:80">
      <c r="A380" s="4" t="s">
        <v>226</v>
      </c>
      <c r="B380" s="4">
        <v>2019</v>
      </c>
      <c r="C380" s="5">
        <v>43490</v>
      </c>
      <c r="D380" s="4" t="s">
        <v>66</v>
      </c>
      <c r="E380" s="70" t="s">
        <v>91</v>
      </c>
      <c r="F380">
        <v>3</v>
      </c>
      <c r="G380" t="s">
        <v>487</v>
      </c>
      <c r="H380" t="s">
        <v>861</v>
      </c>
      <c r="I380" t="s">
        <v>765</v>
      </c>
      <c r="J380" t="s">
        <v>1734</v>
      </c>
      <c r="O380">
        <v>1</v>
      </c>
      <c r="P380" t="s">
        <v>164</v>
      </c>
      <c r="Q380" s="150">
        <v>1.5266203703703703E-4</v>
      </c>
      <c r="R380" s="150">
        <v>2.4087962962962965E-4</v>
      </c>
      <c r="S380" s="150">
        <v>3.2273148148148151E-4</v>
      </c>
      <c r="T380" s="150">
        <v>4.0170138888888889E-4</v>
      </c>
      <c r="U380" s="150">
        <v>4.8137731481481485E-4</v>
      </c>
      <c r="V380" s="150">
        <v>5.6171296296296297E-4</v>
      </c>
      <c r="W380" s="150">
        <v>6.4401620370370372E-4</v>
      </c>
      <c r="X380" s="150">
        <v>7.27037037037037E-4</v>
      </c>
      <c r="Y380" s="150">
        <v>8.119328703703703E-4</v>
      </c>
      <c r="Z380" s="150">
        <v>8.9415509259259255E-4</v>
      </c>
      <c r="AA380" s="150">
        <v>9.7746527777777784E-4</v>
      </c>
      <c r="AB380" s="150">
        <v>1.0605555555555557E-3</v>
      </c>
      <c r="AC380" s="150">
        <v>1.1436689814814814E-3</v>
      </c>
      <c r="AD380" s="150">
        <v>1.2276273148148149E-3</v>
      </c>
      <c r="AE380" s="150">
        <v>1.3121527777777778E-3</v>
      </c>
      <c r="AF380" s="150">
        <v>1.3965393518518517E-3</v>
      </c>
      <c r="AG380" s="150">
        <v>1.4816666666666667E-3</v>
      </c>
      <c r="AH380" s="150">
        <v>1.5637731481481481E-3</v>
      </c>
      <c r="AI380" s="150">
        <v>1.6460185185185187E-3</v>
      </c>
      <c r="AJ380" s="150">
        <v>1.7275115740740742E-3</v>
      </c>
      <c r="AK380" s="150">
        <v>1.8099189814814816E-3</v>
      </c>
      <c r="AL380" s="150">
        <v>1.8945023148148148E-3</v>
      </c>
      <c r="AM380" s="150">
        <v>1.976238425925926E-3</v>
      </c>
      <c r="AN380" s="150">
        <v>2.0591203703703704E-3</v>
      </c>
      <c r="AO380" s="150">
        <v>2.1411111111111114E-3</v>
      </c>
      <c r="AP380" s="150">
        <v>2.2229745370370372E-3</v>
      </c>
      <c r="AQ380" s="150">
        <v>2.305162037037037E-3</v>
      </c>
      <c r="AR380" s="150">
        <v>2.3866666666666667E-3</v>
      </c>
      <c r="AS380" s="150">
        <v>2.4685648148148145E-3</v>
      </c>
      <c r="AT380" s="150">
        <v>2.5504166666666665E-3</v>
      </c>
      <c r="AU380" s="150">
        <v>2.6313194444444444E-3</v>
      </c>
      <c r="AV380" s="150">
        <v>2.7124768518518518E-3</v>
      </c>
      <c r="AW380" s="153">
        <f t="shared" si="156"/>
        <v>61.444456771264477</v>
      </c>
      <c r="AX380" s="150">
        <f t="shared" si="157"/>
        <v>8.8217592592592617E-5</v>
      </c>
      <c r="AY380" s="150">
        <f t="shared" si="157"/>
        <v>8.1851851851851861E-5</v>
      </c>
      <c r="AZ380" s="150">
        <f t="shared" si="158"/>
        <v>7.8969907407407374E-5</v>
      </c>
      <c r="BA380" s="150">
        <f t="shared" si="159"/>
        <v>7.9675925925925964E-5</v>
      </c>
      <c r="BB380" s="150">
        <f t="shared" si="160"/>
        <v>8.0335648148148117E-5</v>
      </c>
      <c r="BC380" s="150">
        <f t="shared" si="161"/>
        <v>8.2303240740740752E-5</v>
      </c>
      <c r="BD380" s="150">
        <f t="shared" si="162"/>
        <v>8.3020833333333276E-5</v>
      </c>
      <c r="BE380" s="150">
        <f t="shared" si="163"/>
        <v>8.4895833333333308E-5</v>
      </c>
      <c r="BF380" s="150">
        <f t="shared" si="164"/>
        <v>8.2222222222222245E-5</v>
      </c>
      <c r="BG380" s="150">
        <f t="shared" si="165"/>
        <v>8.3310185185185288E-5</v>
      </c>
      <c r="BH380" s="150">
        <f t="shared" si="166"/>
        <v>8.309027777777785E-5</v>
      </c>
      <c r="BI380" s="150">
        <f t="shared" si="167"/>
        <v>8.3113425925925716E-5</v>
      </c>
      <c r="BJ380" s="150">
        <f t="shared" si="168"/>
        <v>8.3958333333333454E-5</v>
      </c>
      <c r="BK380" s="150">
        <f t="shared" si="169"/>
        <v>8.4525462962962896E-5</v>
      </c>
      <c r="BL380" s="150">
        <f t="shared" si="170"/>
        <v>8.4386574074073965E-5</v>
      </c>
      <c r="BM380" s="150">
        <f t="shared" si="171"/>
        <v>8.5127314814815004E-5</v>
      </c>
      <c r="BN380" s="150">
        <f t="shared" si="172"/>
        <v>8.2106481481481397E-5</v>
      </c>
      <c r="BO380" s="150">
        <f t="shared" si="173"/>
        <v>8.2245370370370545E-5</v>
      </c>
      <c r="BP380" s="150">
        <f t="shared" si="174"/>
        <v>8.1493055555555572E-5</v>
      </c>
      <c r="BQ380" s="150">
        <f t="shared" si="175"/>
        <v>8.2407407407407342E-5</v>
      </c>
      <c r="BR380" s="150">
        <f t="shared" si="176"/>
        <v>8.4583333333333212E-5</v>
      </c>
      <c r="BS380" s="150">
        <f t="shared" si="177"/>
        <v>8.1736111111111202E-5</v>
      </c>
      <c r="BT380" s="150">
        <f t="shared" si="178"/>
        <v>8.2881944444444453E-5</v>
      </c>
      <c r="BU380" s="150">
        <f t="shared" si="179"/>
        <v>8.1990740740740982E-5</v>
      </c>
      <c r="BV380" s="150">
        <f t="shared" si="180"/>
        <v>8.1863425925925767E-5</v>
      </c>
      <c r="BW380" s="150">
        <f t="shared" si="181"/>
        <v>8.2187499999999795E-5</v>
      </c>
      <c r="BX380" s="150">
        <f t="shared" si="182"/>
        <v>8.1504629629629722E-5</v>
      </c>
      <c r="BY380" s="150">
        <f t="shared" si="183"/>
        <v>8.1898148148147783E-5</v>
      </c>
      <c r="BZ380" s="150">
        <f t="shared" si="184"/>
        <v>8.185185185185205E-5</v>
      </c>
      <c r="CA380" s="150">
        <f t="shared" si="185"/>
        <v>8.090277777777783E-5</v>
      </c>
      <c r="CB380" s="150">
        <f t="shared" si="186"/>
        <v>8.1157407407407393E-5</v>
      </c>
    </row>
    <row r="381" spans="1:80">
      <c r="A381" s="4" t="s">
        <v>226</v>
      </c>
      <c r="B381" s="4">
        <v>2019</v>
      </c>
      <c r="C381" s="5">
        <v>43490</v>
      </c>
      <c r="D381" s="4" t="s">
        <v>66</v>
      </c>
      <c r="E381" s="70" t="s">
        <v>91</v>
      </c>
      <c r="F381">
        <v>3</v>
      </c>
      <c r="G381" t="s">
        <v>585</v>
      </c>
      <c r="H381" t="s">
        <v>3055</v>
      </c>
      <c r="I381" t="s">
        <v>2332</v>
      </c>
      <c r="J381" t="s">
        <v>1733</v>
      </c>
      <c r="O381">
        <v>2</v>
      </c>
      <c r="P381" t="s">
        <v>27</v>
      </c>
      <c r="Q381" s="150">
        <v>1.5144675925925926E-4</v>
      </c>
      <c r="R381" s="150">
        <v>2.3956018518518521E-4</v>
      </c>
      <c r="S381" s="150">
        <v>3.2282407407407406E-4</v>
      </c>
      <c r="T381" s="150">
        <v>4.0565972222222219E-4</v>
      </c>
      <c r="U381" s="150">
        <v>4.8674768518518517E-4</v>
      </c>
      <c r="V381" s="150">
        <v>5.6776620370370368E-4</v>
      </c>
      <c r="W381" s="150">
        <v>6.5026620370370368E-4</v>
      </c>
      <c r="X381" s="150">
        <v>7.3210648148148148E-4</v>
      </c>
      <c r="Y381" s="150">
        <v>8.1399305555555554E-4</v>
      </c>
      <c r="Z381" s="150">
        <v>8.9760416666666678E-4</v>
      </c>
      <c r="AA381" s="150">
        <v>9.7936342592592584E-4</v>
      </c>
      <c r="AB381" s="150">
        <v>1.0609606481481481E-3</v>
      </c>
      <c r="AC381" s="150">
        <v>1.1428935185185186E-3</v>
      </c>
      <c r="AD381" s="150">
        <v>1.2265277777777778E-3</v>
      </c>
      <c r="AE381" s="150">
        <v>1.3093171296296297E-3</v>
      </c>
      <c r="AF381" s="150">
        <v>1.3935185185185188E-3</v>
      </c>
      <c r="AG381" s="150">
        <v>1.4747685185185185E-3</v>
      </c>
      <c r="AH381" s="150">
        <v>1.556099537037037E-3</v>
      </c>
      <c r="AI381" s="150">
        <v>1.6378587962962961E-3</v>
      </c>
      <c r="AJ381" s="150">
        <v>1.7211226851851851E-3</v>
      </c>
      <c r="AK381" s="150">
        <v>1.8032986111111112E-3</v>
      </c>
      <c r="AL381" s="150">
        <v>1.8866087962962962E-3</v>
      </c>
      <c r="AM381" s="150">
        <v>1.972013888888889E-3</v>
      </c>
      <c r="AN381" s="150">
        <v>2.0554976851851849E-3</v>
      </c>
      <c r="AO381" s="150">
        <v>2.141400462962963E-3</v>
      </c>
      <c r="AP381" s="150">
        <v>2.2278356481481481E-3</v>
      </c>
      <c r="AQ381" s="150">
        <v>2.3099189814814818E-3</v>
      </c>
      <c r="AR381" s="150">
        <v>2.3923032407407408E-3</v>
      </c>
      <c r="AS381" s="150">
        <v>2.4751504629629633E-3</v>
      </c>
      <c r="AT381" s="150">
        <v>2.5611805555555557E-3</v>
      </c>
      <c r="AU381" s="150">
        <v>2.6470833333333333E-3</v>
      </c>
      <c r="AV381" s="150">
        <v>2.7320023148148151E-3</v>
      </c>
      <c r="AW381" s="153">
        <f t="shared" si="156"/>
        <v>61.005316782816834</v>
      </c>
      <c r="AX381" s="150">
        <f t="shared" si="157"/>
        <v>8.8113425925925946E-5</v>
      </c>
      <c r="AY381" s="150">
        <f t="shared" si="157"/>
        <v>8.3263888888888851E-5</v>
      </c>
      <c r="AZ381" s="150">
        <f t="shared" si="158"/>
        <v>8.2835648148148124E-5</v>
      </c>
      <c r="BA381" s="150">
        <f t="shared" si="159"/>
        <v>8.1087962962962982E-5</v>
      </c>
      <c r="BB381" s="150">
        <f t="shared" si="160"/>
        <v>8.1018518518518516E-5</v>
      </c>
      <c r="BC381" s="150">
        <f t="shared" si="161"/>
        <v>8.25E-5</v>
      </c>
      <c r="BD381" s="150">
        <f t="shared" si="162"/>
        <v>8.1840277777777792E-5</v>
      </c>
      <c r="BE381" s="150">
        <f t="shared" si="163"/>
        <v>8.1886574074074066E-5</v>
      </c>
      <c r="BF381" s="150">
        <f t="shared" si="164"/>
        <v>8.3611111111111234E-5</v>
      </c>
      <c r="BG381" s="150">
        <f t="shared" si="165"/>
        <v>8.1759259259259068E-5</v>
      </c>
      <c r="BH381" s="150">
        <f t="shared" si="166"/>
        <v>8.1597222222222271E-5</v>
      </c>
      <c r="BI381" s="150">
        <f t="shared" si="167"/>
        <v>8.1932870370370449E-5</v>
      </c>
      <c r="BJ381" s="150">
        <f t="shared" si="168"/>
        <v>8.3634259259259209E-5</v>
      </c>
      <c r="BK381" s="150">
        <f t="shared" si="169"/>
        <v>8.2789351851851904E-5</v>
      </c>
      <c r="BL381" s="150">
        <f t="shared" si="170"/>
        <v>8.4201388888889084E-5</v>
      </c>
      <c r="BM381" s="150">
        <f t="shared" si="171"/>
        <v>8.1249999999999725E-5</v>
      </c>
      <c r="BN381" s="150">
        <f t="shared" si="172"/>
        <v>8.1331018518518558E-5</v>
      </c>
      <c r="BO381" s="150">
        <f t="shared" si="173"/>
        <v>8.1759259259259068E-5</v>
      </c>
      <c r="BP381" s="150">
        <f t="shared" si="174"/>
        <v>8.3263888888889014E-5</v>
      </c>
      <c r="BQ381" s="150">
        <f t="shared" si="175"/>
        <v>8.2175925925926079E-5</v>
      </c>
      <c r="BR381" s="150">
        <f t="shared" si="176"/>
        <v>8.3310185185184963E-5</v>
      </c>
      <c r="BS381" s="150">
        <f t="shared" si="177"/>
        <v>8.5405092592592867E-5</v>
      </c>
      <c r="BT381" s="150">
        <f t="shared" si="178"/>
        <v>8.348379629629591E-5</v>
      </c>
      <c r="BU381" s="150">
        <f t="shared" si="179"/>
        <v>8.590277777777806E-5</v>
      </c>
      <c r="BV381" s="150">
        <f t="shared" si="180"/>
        <v>8.6435185185185053E-5</v>
      </c>
      <c r="BW381" s="150">
        <f t="shared" si="181"/>
        <v>8.2083333333333747E-5</v>
      </c>
      <c r="BX381" s="150">
        <f t="shared" si="182"/>
        <v>8.2384259259259043E-5</v>
      </c>
      <c r="BY381" s="150">
        <f t="shared" si="183"/>
        <v>8.2847222222222437E-5</v>
      </c>
      <c r="BZ381" s="150">
        <f t="shared" si="184"/>
        <v>8.6030092592592408E-5</v>
      </c>
      <c r="CA381" s="150">
        <f t="shared" si="185"/>
        <v>8.5902777777777627E-5</v>
      </c>
      <c r="CB381" s="150">
        <f t="shared" si="186"/>
        <v>8.4918981481481824E-5</v>
      </c>
    </row>
    <row r="382" spans="1:80">
      <c r="A382" s="4" t="s">
        <v>226</v>
      </c>
      <c r="B382" s="4">
        <v>2019</v>
      </c>
      <c r="C382" s="5">
        <v>43490</v>
      </c>
      <c r="D382" s="4" t="s">
        <v>66</v>
      </c>
      <c r="E382" s="70" t="s">
        <v>91</v>
      </c>
      <c r="F382">
        <v>4</v>
      </c>
      <c r="G382" t="s">
        <v>689</v>
      </c>
      <c r="H382" t="s">
        <v>69</v>
      </c>
      <c r="I382" t="s">
        <v>501</v>
      </c>
      <c r="J382" t="s">
        <v>591</v>
      </c>
      <c r="O382">
        <v>1</v>
      </c>
      <c r="P382" t="s">
        <v>25</v>
      </c>
      <c r="Q382" s="150">
        <v>1.5243055555555555E-4</v>
      </c>
      <c r="R382" s="150">
        <v>2.398726851851852E-4</v>
      </c>
      <c r="S382" s="150">
        <v>3.2199074074074074E-4</v>
      </c>
      <c r="T382" s="150">
        <v>4.0482638888888887E-4</v>
      </c>
      <c r="U382" s="150">
        <v>4.8741898148148147E-4</v>
      </c>
      <c r="V382" s="150">
        <v>5.7003472222222221E-4</v>
      </c>
      <c r="W382" s="150">
        <v>6.5285879629629624E-4</v>
      </c>
      <c r="X382" s="150">
        <v>7.3665509259259268E-4</v>
      </c>
      <c r="Y382" s="150">
        <v>8.1849537037037047E-4</v>
      </c>
      <c r="Z382" s="150">
        <v>9.0076388888888888E-4</v>
      </c>
      <c r="AA382" s="150">
        <v>9.8511574074074083E-4</v>
      </c>
      <c r="AB382" s="150">
        <v>1.0675231481481482E-3</v>
      </c>
      <c r="AC382" s="150">
        <v>1.1491898148148149E-3</v>
      </c>
      <c r="AD382" s="150">
        <v>1.2304050925925926E-3</v>
      </c>
      <c r="AE382" s="150">
        <v>1.3118171296296296E-3</v>
      </c>
      <c r="AF382" s="150">
        <v>1.3946990740740742E-3</v>
      </c>
      <c r="AG382" s="150">
        <v>1.475E-3</v>
      </c>
      <c r="AH382" s="150">
        <v>1.5550694444444446E-3</v>
      </c>
      <c r="AI382" s="150">
        <v>1.6366898148148148E-3</v>
      </c>
      <c r="AJ382" s="150">
        <v>1.7175347222222225E-3</v>
      </c>
      <c r="AK382" s="150">
        <v>1.7988194444444447E-3</v>
      </c>
      <c r="AL382" s="150">
        <v>1.8801736111111111E-3</v>
      </c>
      <c r="AM382" s="150">
        <v>1.9634722222222219E-3</v>
      </c>
      <c r="AN382" s="150">
        <v>2.0488078703703701E-3</v>
      </c>
      <c r="AO382" s="150">
        <v>2.1318287037037039E-3</v>
      </c>
      <c r="AP382" s="150">
        <v>2.2139814814814817E-3</v>
      </c>
      <c r="AQ382" s="150">
        <v>2.2982638888888888E-3</v>
      </c>
      <c r="AR382" s="150">
        <v>2.3808449074074075E-3</v>
      </c>
      <c r="AS382" s="150">
        <v>2.4643634259259258E-3</v>
      </c>
      <c r="AT382" s="150">
        <v>2.5486805555555558E-3</v>
      </c>
      <c r="AU382" s="150">
        <v>2.6366550925925928E-3</v>
      </c>
      <c r="AV382" s="150">
        <v>2.7243402777777774E-3</v>
      </c>
      <c r="AW382" s="153">
        <f t="shared" si="156"/>
        <v>61.176890429640217</v>
      </c>
      <c r="AX382" s="150">
        <f t="shared" si="157"/>
        <v>8.7442129629629643E-5</v>
      </c>
      <c r="AY382" s="150">
        <f t="shared" si="157"/>
        <v>8.2118055555555547E-5</v>
      </c>
      <c r="AZ382" s="150">
        <f t="shared" si="158"/>
        <v>8.2835648148148124E-5</v>
      </c>
      <c r="BA382" s="150">
        <f t="shared" si="159"/>
        <v>8.2592592592592602E-5</v>
      </c>
      <c r="BB382" s="150">
        <f t="shared" si="160"/>
        <v>8.261574074074074E-5</v>
      </c>
      <c r="BC382" s="150">
        <f t="shared" si="161"/>
        <v>8.2824074074074028E-5</v>
      </c>
      <c r="BD382" s="150">
        <f t="shared" si="162"/>
        <v>8.379629629629644E-5</v>
      </c>
      <c r="BE382" s="150">
        <f t="shared" si="163"/>
        <v>8.1840277777777792E-5</v>
      </c>
      <c r="BF382" s="150">
        <f t="shared" si="164"/>
        <v>8.2268518518518411E-5</v>
      </c>
      <c r="BG382" s="150">
        <f t="shared" si="165"/>
        <v>8.4351851851851949E-5</v>
      </c>
      <c r="BH382" s="150">
        <f t="shared" si="166"/>
        <v>8.2407407407407342E-5</v>
      </c>
      <c r="BI382" s="150">
        <f t="shared" si="167"/>
        <v>8.1666666666666736E-5</v>
      </c>
      <c r="BJ382" s="150">
        <f t="shared" si="168"/>
        <v>8.1215277777777709E-5</v>
      </c>
      <c r="BK382" s="150">
        <f t="shared" si="169"/>
        <v>8.1412037037036956E-5</v>
      </c>
      <c r="BL382" s="150">
        <f t="shared" si="170"/>
        <v>8.2881944444444669E-5</v>
      </c>
      <c r="BM382" s="150">
        <f t="shared" si="171"/>
        <v>8.0300925925925722E-5</v>
      </c>
      <c r="BN382" s="150">
        <f t="shared" si="172"/>
        <v>8.0069444444444676E-5</v>
      </c>
      <c r="BO382" s="150">
        <f t="shared" si="173"/>
        <v>8.1620370370370137E-5</v>
      </c>
      <c r="BP382" s="150">
        <f t="shared" si="174"/>
        <v>8.0844907407407731E-5</v>
      </c>
      <c r="BQ382" s="150">
        <f t="shared" si="175"/>
        <v>8.1284722222222175E-5</v>
      </c>
      <c r="BR382" s="150">
        <f t="shared" si="176"/>
        <v>8.1354166666666424E-5</v>
      </c>
      <c r="BS382" s="150">
        <f t="shared" si="177"/>
        <v>8.3298611111110813E-5</v>
      </c>
      <c r="BT382" s="150">
        <f t="shared" si="178"/>
        <v>8.5335648148148185E-5</v>
      </c>
      <c r="BU382" s="150">
        <f t="shared" si="179"/>
        <v>8.3020833333333818E-5</v>
      </c>
      <c r="BV382" s="150">
        <f t="shared" si="180"/>
        <v>8.2152777777777779E-5</v>
      </c>
      <c r="BW382" s="150">
        <f t="shared" si="181"/>
        <v>8.4282407407407049E-5</v>
      </c>
      <c r="BX382" s="150">
        <f t="shared" si="182"/>
        <v>8.2581018518518724E-5</v>
      </c>
      <c r="BY382" s="150">
        <f t="shared" si="183"/>
        <v>8.351851851851836E-5</v>
      </c>
      <c r="BZ382" s="150">
        <f t="shared" si="184"/>
        <v>8.4317129629629933E-5</v>
      </c>
      <c r="CA382" s="150">
        <f t="shared" si="185"/>
        <v>8.7974537037037014E-5</v>
      </c>
      <c r="CB382" s="150">
        <f t="shared" si="186"/>
        <v>8.7685185185184568E-5</v>
      </c>
    </row>
    <row r="383" spans="1:80">
      <c r="A383" s="4" t="s">
        <v>226</v>
      </c>
      <c r="B383" s="4">
        <v>2019</v>
      </c>
      <c r="C383" s="5">
        <v>43490</v>
      </c>
      <c r="D383" s="4" t="s">
        <v>66</v>
      </c>
      <c r="E383" s="70" t="s">
        <v>91</v>
      </c>
      <c r="F383">
        <v>4</v>
      </c>
      <c r="G383" t="s">
        <v>1671</v>
      </c>
      <c r="H383" t="s">
        <v>1311</v>
      </c>
      <c r="I383" t="s">
        <v>513</v>
      </c>
      <c r="J383" t="s">
        <v>732</v>
      </c>
      <c r="O383">
        <v>2</v>
      </c>
      <c r="P383" t="s">
        <v>29</v>
      </c>
      <c r="Q383" s="150">
        <v>1.5222222222222221E-4</v>
      </c>
      <c r="R383" s="150">
        <v>2.4187500000000001E-4</v>
      </c>
      <c r="S383" s="150">
        <v>3.2590277777777777E-4</v>
      </c>
      <c r="T383" s="150">
        <v>4.0907407407407413E-4</v>
      </c>
      <c r="U383" s="150">
        <v>4.9023148148148157E-4</v>
      </c>
      <c r="V383" s="150">
        <v>5.7101851851851845E-4</v>
      </c>
      <c r="W383" s="150">
        <v>6.5211805555555552E-4</v>
      </c>
      <c r="X383" s="150">
        <v>7.3430555555555543E-4</v>
      </c>
      <c r="Y383" s="150">
        <v>8.155324074074075E-4</v>
      </c>
      <c r="Z383" s="150">
        <v>8.9784722222222219E-4</v>
      </c>
      <c r="AA383" s="150">
        <v>9.8075231481481472E-4</v>
      </c>
      <c r="AB383" s="150">
        <v>1.0652083333333334E-3</v>
      </c>
      <c r="AC383" s="150">
        <v>1.1470717592592594E-3</v>
      </c>
      <c r="AD383" s="150">
        <v>1.2282754629629629E-3</v>
      </c>
      <c r="AE383" s="150">
        <v>1.3100000000000002E-3</v>
      </c>
      <c r="AF383" s="150">
        <v>1.3933101851851851E-3</v>
      </c>
      <c r="AG383" s="150">
        <v>1.4750694444444444E-3</v>
      </c>
      <c r="AH383" s="150">
        <v>1.5576620370370371E-3</v>
      </c>
      <c r="AI383" s="150">
        <v>1.6425810185185187E-3</v>
      </c>
      <c r="AJ383" s="150">
        <v>1.7269791666666666E-3</v>
      </c>
      <c r="AK383" s="150">
        <v>1.8139814814814815E-3</v>
      </c>
      <c r="AL383" s="150">
        <v>1.9009606481481481E-3</v>
      </c>
      <c r="AM383" s="150">
        <v>1.9869675925925927E-3</v>
      </c>
      <c r="AN383" s="150">
        <v>2.0753125000000003E-3</v>
      </c>
      <c r="AO383" s="150">
        <v>2.164224537037037E-3</v>
      </c>
      <c r="AP383" s="150">
        <v>2.2557060185185184E-3</v>
      </c>
      <c r="AQ383" s="150">
        <v>2.3465277777777777E-3</v>
      </c>
      <c r="AR383" s="150">
        <v>2.4366435185185185E-3</v>
      </c>
      <c r="AS383" s="150">
        <v>2.5270717592592593E-3</v>
      </c>
      <c r="AT383" s="150">
        <v>2.6191319444444443E-3</v>
      </c>
      <c r="AU383" s="150">
        <v>2.7106944444444444E-3</v>
      </c>
      <c r="AV383" s="150">
        <v>2.8031597222222225E-3</v>
      </c>
      <c r="AW383" s="153">
        <f t="shared" si="156"/>
        <v>59.456714273327471</v>
      </c>
      <c r="AX383" s="150">
        <f t="shared" si="157"/>
        <v>8.9652777777777799E-5</v>
      </c>
      <c r="AY383" s="150">
        <f t="shared" si="157"/>
        <v>8.4027777777777757E-5</v>
      </c>
      <c r="AZ383" s="150">
        <f t="shared" si="158"/>
        <v>8.3171296296296357E-5</v>
      </c>
      <c r="BA383" s="150">
        <f t="shared" si="159"/>
        <v>8.1157407407407448E-5</v>
      </c>
      <c r="BB383" s="150">
        <f t="shared" si="160"/>
        <v>8.0787037037036873E-5</v>
      </c>
      <c r="BC383" s="150">
        <f t="shared" si="161"/>
        <v>8.1099537037037078E-5</v>
      </c>
      <c r="BD383" s="150">
        <f t="shared" si="162"/>
        <v>8.2187499999999904E-5</v>
      </c>
      <c r="BE383" s="150">
        <f t="shared" si="163"/>
        <v>8.1226851851852076E-5</v>
      </c>
      <c r="BF383" s="150">
        <f t="shared" si="164"/>
        <v>8.2314814814814685E-5</v>
      </c>
      <c r="BG383" s="150">
        <f t="shared" si="165"/>
        <v>8.2905092592592535E-5</v>
      </c>
      <c r="BH383" s="150">
        <f t="shared" si="166"/>
        <v>8.4456018518518647E-5</v>
      </c>
      <c r="BI383" s="150">
        <f t="shared" si="167"/>
        <v>8.1863425925925984E-5</v>
      </c>
      <c r="BJ383" s="150">
        <f t="shared" si="168"/>
        <v>8.1203703703703559E-5</v>
      </c>
      <c r="BK383" s="150">
        <f t="shared" si="169"/>
        <v>8.1724537037037269E-5</v>
      </c>
      <c r="BL383" s="150">
        <f t="shared" si="170"/>
        <v>8.3310185185184963E-5</v>
      </c>
      <c r="BM383" s="150">
        <f t="shared" si="171"/>
        <v>8.1759259259259285E-5</v>
      </c>
      <c r="BN383" s="150">
        <f t="shared" si="172"/>
        <v>8.2592592592592657E-5</v>
      </c>
      <c r="BO383" s="150">
        <f t="shared" si="173"/>
        <v>8.4918981481481607E-5</v>
      </c>
      <c r="BP383" s="150">
        <f t="shared" si="174"/>
        <v>8.4398148148147898E-5</v>
      </c>
      <c r="BQ383" s="150">
        <f t="shared" si="175"/>
        <v>8.7002314814814928E-5</v>
      </c>
      <c r="BR383" s="150">
        <f t="shared" si="176"/>
        <v>8.6979166666666628E-5</v>
      </c>
      <c r="BS383" s="150">
        <f t="shared" si="177"/>
        <v>8.6006944444444542E-5</v>
      </c>
      <c r="BT383" s="150">
        <f t="shared" si="178"/>
        <v>8.8344907407407643E-5</v>
      </c>
      <c r="BU383" s="150">
        <f t="shared" si="179"/>
        <v>8.8912037037036651E-5</v>
      </c>
      <c r="BV383" s="150">
        <f t="shared" si="180"/>
        <v>9.1481481481481448E-5</v>
      </c>
      <c r="BW383" s="150">
        <f t="shared" si="181"/>
        <v>9.0821759259259241E-5</v>
      </c>
      <c r="BX383" s="150">
        <f t="shared" si="182"/>
        <v>9.0115740740740868E-5</v>
      </c>
      <c r="BY383" s="150">
        <f t="shared" si="183"/>
        <v>9.0428240740740747E-5</v>
      </c>
      <c r="BZ383" s="150">
        <f t="shared" si="184"/>
        <v>9.206018518518504E-5</v>
      </c>
      <c r="CA383" s="150">
        <f t="shared" si="185"/>
        <v>9.1562500000000064E-5</v>
      </c>
      <c r="CB383" s="150">
        <f t="shared" si="186"/>
        <v>9.2465277777778118E-5</v>
      </c>
    </row>
    <row r="384" spans="1:80">
      <c r="A384" s="4" t="s">
        <v>226</v>
      </c>
      <c r="B384" s="4">
        <v>2019</v>
      </c>
      <c r="C384" s="5">
        <v>43490</v>
      </c>
      <c r="D384" s="4" t="s">
        <v>66</v>
      </c>
      <c r="E384" s="70" t="s">
        <v>64</v>
      </c>
      <c r="F384" t="s">
        <v>541</v>
      </c>
      <c r="G384" t="s">
        <v>689</v>
      </c>
      <c r="H384" t="s">
        <v>69</v>
      </c>
      <c r="I384" t="s">
        <v>501</v>
      </c>
      <c r="J384" t="s">
        <v>591</v>
      </c>
      <c r="O384">
        <v>1</v>
      </c>
      <c r="P384" t="s">
        <v>25</v>
      </c>
      <c r="Q384" s="150">
        <v>1.5251157407407406E-4</v>
      </c>
      <c r="R384" s="150">
        <v>2.3974537037037039E-4</v>
      </c>
      <c r="S384" s="150">
        <v>3.2091435185185185E-4</v>
      </c>
      <c r="T384" s="150">
        <v>4.0233796296296301E-4</v>
      </c>
      <c r="U384" s="150">
        <v>4.8370370370370369E-4</v>
      </c>
      <c r="V384" s="150">
        <v>5.65138888888889E-4</v>
      </c>
      <c r="W384" s="150">
        <v>6.465625E-4</v>
      </c>
      <c r="X384" s="150">
        <v>7.289583333333333E-4</v>
      </c>
      <c r="Y384" s="150">
        <v>8.1042824074074079E-4</v>
      </c>
      <c r="Z384" s="150">
        <v>8.918518518518519E-4</v>
      </c>
      <c r="AA384" s="150">
        <v>9.7490740740740741E-4</v>
      </c>
      <c r="AB384" s="150">
        <v>1.0569560185185185E-3</v>
      </c>
      <c r="AC384" s="150">
        <v>1.1393171296296297E-3</v>
      </c>
      <c r="AD384" s="150">
        <v>1.2215509259259261E-3</v>
      </c>
      <c r="AE384" s="150">
        <v>1.3035532407407408E-3</v>
      </c>
      <c r="AF384" s="150">
        <v>1.3856365740740741E-3</v>
      </c>
      <c r="AG384" s="150">
        <v>1.4690162037037039E-3</v>
      </c>
      <c r="AH384" s="150">
        <v>1.5501388888888891E-3</v>
      </c>
      <c r="AI384" s="150">
        <v>1.630162037037037E-3</v>
      </c>
      <c r="AJ384" s="150">
        <v>1.7110416666666665E-3</v>
      </c>
      <c r="AK384" s="150">
        <v>1.7921412037037038E-3</v>
      </c>
      <c r="AL384" s="150">
        <v>1.8742129629629629E-3</v>
      </c>
      <c r="AM384" s="150">
        <v>1.9586111111111111E-3</v>
      </c>
      <c r="AN384" s="150">
        <v>2.0423495370370374E-3</v>
      </c>
      <c r="AO384" s="150">
        <v>2.1275925925925928E-3</v>
      </c>
      <c r="AP384" s="150">
        <v>2.2098495370370366E-3</v>
      </c>
      <c r="AQ384" s="150">
        <v>2.2918981481481484E-3</v>
      </c>
      <c r="AR384" s="150">
        <v>2.3751620370370372E-3</v>
      </c>
      <c r="AS384" s="150">
        <v>2.4561458333333332E-3</v>
      </c>
      <c r="AT384" s="150">
        <v>2.5379050925925925E-3</v>
      </c>
      <c r="AU384" s="150">
        <v>2.619537037037037E-3</v>
      </c>
      <c r="AV384" s="150">
        <v>2.7022916666666671E-3</v>
      </c>
      <c r="AW384" s="153">
        <f t="shared" si="156"/>
        <v>61.676046565415149</v>
      </c>
      <c r="AX384" s="150">
        <f t="shared" si="157"/>
        <v>8.7233796296296327E-5</v>
      </c>
      <c r="AY384" s="150">
        <f t="shared" si="157"/>
        <v>8.1168981481481462E-5</v>
      </c>
      <c r="AZ384" s="150">
        <f t="shared" si="158"/>
        <v>8.1423611111111161E-5</v>
      </c>
      <c r="BA384" s="150">
        <f t="shared" si="159"/>
        <v>8.1365740740740682E-5</v>
      </c>
      <c r="BB384" s="150">
        <f t="shared" si="160"/>
        <v>8.143518518518531E-5</v>
      </c>
      <c r="BC384" s="150">
        <f t="shared" si="161"/>
        <v>8.1423611111110998E-5</v>
      </c>
      <c r="BD384" s="150">
        <f t="shared" si="162"/>
        <v>8.2395833333333301E-5</v>
      </c>
      <c r="BE384" s="150">
        <f t="shared" si="163"/>
        <v>8.1469907407407489E-5</v>
      </c>
      <c r="BF384" s="150">
        <f t="shared" si="164"/>
        <v>8.1423611111111106E-5</v>
      </c>
      <c r="BG384" s="150">
        <f t="shared" si="165"/>
        <v>8.3055555555555508E-5</v>
      </c>
      <c r="BH384" s="150">
        <f t="shared" si="166"/>
        <v>8.2048611111111081E-5</v>
      </c>
      <c r="BI384" s="150">
        <f t="shared" si="167"/>
        <v>8.2361111111111177E-5</v>
      </c>
      <c r="BJ384" s="150">
        <f t="shared" si="168"/>
        <v>8.2233796296296395E-5</v>
      </c>
      <c r="BK384" s="150">
        <f t="shared" si="169"/>
        <v>8.2002314814814698E-5</v>
      </c>
      <c r="BL384" s="150">
        <f t="shared" si="170"/>
        <v>8.2083333333333314E-5</v>
      </c>
      <c r="BM384" s="150">
        <f t="shared" si="171"/>
        <v>8.3379629629629862E-5</v>
      </c>
      <c r="BN384" s="150">
        <f t="shared" si="172"/>
        <v>8.1122685185185161E-5</v>
      </c>
      <c r="BO384" s="150">
        <f t="shared" si="173"/>
        <v>8.0023148148147859E-5</v>
      </c>
      <c r="BP384" s="150">
        <f t="shared" si="174"/>
        <v>8.0879629629629531E-5</v>
      </c>
      <c r="BQ384" s="150">
        <f t="shared" si="175"/>
        <v>8.1099537037037294E-5</v>
      </c>
      <c r="BR384" s="150">
        <f t="shared" si="176"/>
        <v>8.2071759259259164E-5</v>
      </c>
      <c r="BS384" s="150">
        <f t="shared" si="177"/>
        <v>8.4398148148148115E-5</v>
      </c>
      <c r="BT384" s="150">
        <f t="shared" si="178"/>
        <v>8.3738425925926341E-5</v>
      </c>
      <c r="BU384" s="150">
        <f t="shared" si="179"/>
        <v>8.5243055555555419E-5</v>
      </c>
      <c r="BV384" s="150">
        <f t="shared" si="180"/>
        <v>8.2256944444443827E-5</v>
      </c>
      <c r="BW384" s="150">
        <f t="shared" si="181"/>
        <v>8.2048611111111731E-5</v>
      </c>
      <c r="BX384" s="150">
        <f t="shared" si="182"/>
        <v>8.3263888888888797E-5</v>
      </c>
      <c r="BY384" s="150">
        <f t="shared" si="183"/>
        <v>8.0983796296296012E-5</v>
      </c>
      <c r="BZ384" s="150">
        <f t="shared" si="184"/>
        <v>8.1759259259259285E-5</v>
      </c>
      <c r="CA384" s="150">
        <f t="shared" si="185"/>
        <v>8.1631944444444503E-5</v>
      </c>
      <c r="CB384" s="150">
        <f t="shared" si="186"/>
        <v>8.2754629629630105E-5</v>
      </c>
    </row>
    <row r="385" spans="1:80">
      <c r="A385" s="4" t="s">
        <v>226</v>
      </c>
      <c r="B385" s="4">
        <v>2019</v>
      </c>
      <c r="C385" s="5">
        <v>43490</v>
      </c>
      <c r="D385" s="4" t="s">
        <v>66</v>
      </c>
      <c r="E385" s="70" t="s">
        <v>64</v>
      </c>
      <c r="F385" t="s">
        <v>541</v>
      </c>
      <c r="G385" t="s">
        <v>487</v>
      </c>
      <c r="H385" t="s">
        <v>861</v>
      </c>
      <c r="I385" t="s">
        <v>765</v>
      </c>
      <c r="J385" t="s">
        <v>1734</v>
      </c>
      <c r="O385">
        <v>2</v>
      </c>
      <c r="P385" t="s">
        <v>164</v>
      </c>
      <c r="Q385" s="150">
        <v>1.5405092592592594E-4</v>
      </c>
      <c r="R385" s="150">
        <v>2.4189814814814812E-4</v>
      </c>
      <c r="S385" s="150">
        <v>3.2239583333333333E-4</v>
      </c>
      <c r="T385" s="150">
        <v>4.0291666666666666E-4</v>
      </c>
      <c r="U385" s="150">
        <v>4.8289351851851857E-4</v>
      </c>
      <c r="V385" s="150">
        <v>5.6591435185185184E-4</v>
      </c>
      <c r="W385" s="150">
        <v>6.4859953703703705E-4</v>
      </c>
      <c r="X385" s="150">
        <v>7.337962962962963E-4</v>
      </c>
      <c r="Y385" s="150">
        <v>8.1593749999999993E-4</v>
      </c>
      <c r="Z385" s="150">
        <v>8.984837962962962E-4</v>
      </c>
      <c r="AA385" s="150">
        <v>9.80324074074074E-4</v>
      </c>
      <c r="AB385" s="150">
        <v>1.0622569444444444E-3</v>
      </c>
      <c r="AC385" s="150">
        <v>1.1445486111111112E-3</v>
      </c>
      <c r="AD385" s="150">
        <v>1.2267824074074073E-3</v>
      </c>
      <c r="AE385" s="150">
        <v>1.3105439814814813E-3</v>
      </c>
      <c r="AF385" s="150">
        <v>1.394826388888889E-3</v>
      </c>
      <c r="AG385" s="150">
        <v>1.4796296296296296E-3</v>
      </c>
      <c r="AH385" s="150">
        <v>1.567777777777778E-3</v>
      </c>
      <c r="AI385" s="150">
        <v>1.6544791666666667E-3</v>
      </c>
      <c r="AJ385" s="150">
        <v>1.7423842592592593E-3</v>
      </c>
      <c r="AK385" s="150">
        <v>1.8324421296296298E-3</v>
      </c>
      <c r="AL385" s="150">
        <v>1.9191898148148148E-3</v>
      </c>
      <c r="AM385" s="150">
        <v>2.0053124999999997E-3</v>
      </c>
      <c r="AN385" s="150">
        <v>2.0909374999999999E-3</v>
      </c>
      <c r="AO385" s="150">
        <v>2.1756944444444445E-3</v>
      </c>
      <c r="AP385" s="150">
        <v>2.2603587962962963E-3</v>
      </c>
      <c r="AQ385" s="150">
        <v>2.3447685185185182E-3</v>
      </c>
      <c r="AR385" s="150">
        <v>2.428541666666667E-3</v>
      </c>
      <c r="AS385" s="150">
        <v>2.5123958333333331E-3</v>
      </c>
      <c r="AT385" s="150">
        <v>2.5973611111111111E-3</v>
      </c>
      <c r="AU385" s="150">
        <v>2.6820138888888887E-3</v>
      </c>
      <c r="AV385" s="150">
        <v>2.7686921296296296E-3</v>
      </c>
      <c r="AW385" s="153">
        <f t="shared" si="156"/>
        <v>60.196894007482804</v>
      </c>
      <c r="AX385" s="150">
        <f t="shared" si="157"/>
        <v>8.7847222222222179E-5</v>
      </c>
      <c r="AY385" s="150">
        <f t="shared" si="157"/>
        <v>8.0497685185185213E-5</v>
      </c>
      <c r="AZ385" s="150">
        <f t="shared" si="158"/>
        <v>8.0520833333333323E-5</v>
      </c>
      <c r="BA385" s="150">
        <f t="shared" si="159"/>
        <v>7.997685185185191E-5</v>
      </c>
      <c r="BB385" s="150">
        <f t="shared" si="160"/>
        <v>8.3020833333333276E-5</v>
      </c>
      <c r="BC385" s="150">
        <f t="shared" si="161"/>
        <v>8.2685185185185205E-5</v>
      </c>
      <c r="BD385" s="150">
        <f t="shared" si="162"/>
        <v>8.5196759259259253E-5</v>
      </c>
      <c r="BE385" s="150">
        <f t="shared" si="163"/>
        <v>8.214120370370363E-5</v>
      </c>
      <c r="BF385" s="150">
        <f t="shared" si="164"/>
        <v>8.2546296296296274E-5</v>
      </c>
      <c r="BG385" s="150">
        <f t="shared" si="165"/>
        <v>8.1840277777777792E-5</v>
      </c>
      <c r="BH385" s="150">
        <f t="shared" si="166"/>
        <v>8.1932870370370449E-5</v>
      </c>
      <c r="BI385" s="150">
        <f t="shared" si="167"/>
        <v>8.2291666666666711E-5</v>
      </c>
      <c r="BJ385" s="150">
        <f t="shared" si="168"/>
        <v>8.2233796296296178E-5</v>
      </c>
      <c r="BK385" s="150">
        <f t="shared" si="169"/>
        <v>8.376157407407399E-5</v>
      </c>
      <c r="BL385" s="150">
        <f t="shared" si="170"/>
        <v>8.42824074074077E-5</v>
      </c>
      <c r="BM385" s="150">
        <f t="shared" si="171"/>
        <v>8.4803240740740542E-5</v>
      </c>
      <c r="BN385" s="150">
        <f t="shared" si="172"/>
        <v>8.8148148148148395E-5</v>
      </c>
      <c r="BO385" s="150">
        <f t="shared" si="173"/>
        <v>8.6701388888888765E-5</v>
      </c>
      <c r="BP385" s="150">
        <f t="shared" si="174"/>
        <v>8.7905092592592549E-5</v>
      </c>
      <c r="BQ385" s="150">
        <f t="shared" si="175"/>
        <v>9.0057870370370552E-5</v>
      </c>
      <c r="BR385" s="150">
        <f t="shared" si="176"/>
        <v>8.6747685185184931E-5</v>
      </c>
      <c r="BS385" s="150">
        <f t="shared" si="177"/>
        <v>8.6122685185184957E-5</v>
      </c>
      <c r="BT385" s="150">
        <f t="shared" si="178"/>
        <v>8.5625000000000197E-5</v>
      </c>
      <c r="BU385" s="150">
        <f t="shared" si="179"/>
        <v>8.4756944444444593E-5</v>
      </c>
      <c r="BV385" s="150">
        <f t="shared" si="180"/>
        <v>8.4664351851851827E-5</v>
      </c>
      <c r="BW385" s="150">
        <f t="shared" si="181"/>
        <v>8.4409722222221831E-5</v>
      </c>
      <c r="BX385" s="150">
        <f t="shared" si="182"/>
        <v>8.3773148148148791E-5</v>
      </c>
      <c r="BY385" s="150">
        <f t="shared" si="183"/>
        <v>8.3854166666666105E-5</v>
      </c>
      <c r="BZ385" s="150">
        <f t="shared" si="184"/>
        <v>8.496527777777799E-5</v>
      </c>
      <c r="CA385" s="150">
        <f t="shared" si="185"/>
        <v>8.4652777777777678E-5</v>
      </c>
      <c r="CB385" s="150">
        <f t="shared" si="186"/>
        <v>8.6678240740740899E-5</v>
      </c>
    </row>
    <row r="386" spans="1:80">
      <c r="A386" s="4" t="s">
        <v>226</v>
      </c>
      <c r="B386" s="4">
        <v>2019</v>
      </c>
      <c r="C386" s="5">
        <v>43490</v>
      </c>
      <c r="D386" s="4" t="s">
        <v>66</v>
      </c>
      <c r="E386" s="70" t="s">
        <v>64</v>
      </c>
      <c r="F386" t="s">
        <v>542</v>
      </c>
      <c r="G386" t="s">
        <v>3092</v>
      </c>
      <c r="H386" t="s">
        <v>506</v>
      </c>
      <c r="I386" t="s">
        <v>735</v>
      </c>
      <c r="J386" t="s">
        <v>1738</v>
      </c>
      <c r="O386">
        <v>3</v>
      </c>
      <c r="P386" t="s">
        <v>102</v>
      </c>
      <c r="Q386" s="150">
        <v>1.502199074074074E-4</v>
      </c>
      <c r="R386" s="150">
        <v>2.3846064814814815E-4</v>
      </c>
      <c r="S386" s="150">
        <v>3.2023148148148151E-4</v>
      </c>
      <c r="T386" s="150">
        <v>4.0182870370370378E-4</v>
      </c>
      <c r="U386" s="150">
        <v>4.831018518518518E-4</v>
      </c>
      <c r="V386" s="150">
        <v>5.6481481481481476E-4</v>
      </c>
      <c r="W386" s="150">
        <v>6.482986111111111E-4</v>
      </c>
      <c r="X386" s="150">
        <v>7.3018518518518528E-4</v>
      </c>
      <c r="Y386" s="150">
        <v>8.1174768518518521E-4</v>
      </c>
      <c r="Z386" s="150">
        <v>8.9515046296296304E-4</v>
      </c>
      <c r="AA386" s="150">
        <v>9.7700231481481488E-4</v>
      </c>
      <c r="AB386" s="150">
        <v>1.0592939814814816E-3</v>
      </c>
      <c r="AC386" s="150">
        <v>1.1440277777777779E-3</v>
      </c>
      <c r="AD386" s="150">
        <v>1.2264120370370369E-3</v>
      </c>
      <c r="AE386" s="150">
        <v>1.310324074074074E-3</v>
      </c>
      <c r="AF386" s="150">
        <v>1.392511574074074E-3</v>
      </c>
      <c r="AG386" s="150">
        <v>1.4754513888888888E-3</v>
      </c>
      <c r="AH386" s="150">
        <v>1.5602893518518518E-3</v>
      </c>
      <c r="AI386" s="150">
        <v>1.6445138888888889E-3</v>
      </c>
      <c r="AJ386" s="150">
        <v>1.7311805555555555E-3</v>
      </c>
      <c r="AK386" s="150">
        <v>1.8156944444444444E-3</v>
      </c>
      <c r="AL386" s="150">
        <v>1.9003703703703706E-3</v>
      </c>
      <c r="AM386" s="150">
        <v>1.9869212962962961E-3</v>
      </c>
      <c r="AN386" s="150">
        <v>2.0731249999999999E-3</v>
      </c>
      <c r="AO386" s="150">
        <v>2.16125E-3</v>
      </c>
      <c r="AP386" s="150">
        <v>2.2459027777777777E-3</v>
      </c>
      <c r="AQ386" s="150">
        <v>2.3301736111111114E-3</v>
      </c>
      <c r="AR386" s="150">
        <v>2.4168402777777777E-3</v>
      </c>
      <c r="AS386" s="150">
        <v>2.5017361111111113E-3</v>
      </c>
      <c r="AT386" s="150">
        <v>2.5893287037037035E-3</v>
      </c>
      <c r="AU386" s="150">
        <v>2.6754166666666667E-3</v>
      </c>
      <c r="AV386" s="150">
        <v>2.7631712962962961E-3</v>
      </c>
      <c r="AW386" s="153">
        <f t="shared" si="156"/>
        <v>60.317167773877649</v>
      </c>
      <c r="AX386" s="150">
        <f t="shared" si="157"/>
        <v>8.8240740740740754E-5</v>
      </c>
      <c r="AY386" s="150">
        <f t="shared" si="157"/>
        <v>8.1770833333333354E-5</v>
      </c>
      <c r="AZ386" s="150">
        <f t="shared" si="158"/>
        <v>8.1597222222222271E-5</v>
      </c>
      <c r="BA386" s="150">
        <f t="shared" si="159"/>
        <v>8.1273148148148025E-5</v>
      </c>
      <c r="BB386" s="150">
        <f t="shared" si="160"/>
        <v>8.1712962962962956E-5</v>
      </c>
      <c r="BC386" s="150">
        <f t="shared" si="161"/>
        <v>8.3483796296296344E-5</v>
      </c>
      <c r="BD386" s="150">
        <f t="shared" si="162"/>
        <v>8.1886574074074175E-5</v>
      </c>
      <c r="BE386" s="150">
        <f t="shared" si="163"/>
        <v>8.1562499999999929E-5</v>
      </c>
      <c r="BF386" s="150">
        <f t="shared" si="164"/>
        <v>8.3402777777777837E-5</v>
      </c>
      <c r="BG386" s="150">
        <f t="shared" si="165"/>
        <v>8.1851851851851834E-5</v>
      </c>
      <c r="BH386" s="150">
        <f t="shared" si="166"/>
        <v>8.2291666666666711E-5</v>
      </c>
      <c r="BI386" s="150">
        <f t="shared" si="167"/>
        <v>8.4733796296296293E-5</v>
      </c>
      <c r="BJ386" s="150">
        <f t="shared" si="168"/>
        <v>8.2384259259259043E-5</v>
      </c>
      <c r="BK386" s="150">
        <f t="shared" si="169"/>
        <v>8.3912037037037071E-5</v>
      </c>
      <c r="BL386" s="150">
        <f t="shared" si="170"/>
        <v>8.2187500000000012E-5</v>
      </c>
      <c r="BM386" s="150">
        <f t="shared" si="171"/>
        <v>8.2939814814814768E-5</v>
      </c>
      <c r="BN386" s="150">
        <f t="shared" si="172"/>
        <v>8.4837962962962992E-5</v>
      </c>
      <c r="BO386" s="150">
        <f t="shared" si="173"/>
        <v>8.4224537037037167E-5</v>
      </c>
      <c r="BP386" s="150">
        <f t="shared" si="174"/>
        <v>8.6666666666666533E-5</v>
      </c>
      <c r="BQ386" s="150">
        <f t="shared" si="175"/>
        <v>8.4513888888888963E-5</v>
      </c>
      <c r="BR386" s="150">
        <f t="shared" si="176"/>
        <v>8.4675925925926194E-5</v>
      </c>
      <c r="BS386" s="150">
        <f t="shared" si="177"/>
        <v>8.6550925925925467E-5</v>
      </c>
      <c r="BT386" s="150">
        <f t="shared" si="178"/>
        <v>8.6203703703703789E-5</v>
      </c>
      <c r="BU386" s="150">
        <f t="shared" si="179"/>
        <v>8.8125000000000096E-5</v>
      </c>
      <c r="BV386" s="150">
        <f t="shared" si="180"/>
        <v>8.4652777777777678E-5</v>
      </c>
      <c r="BW386" s="150">
        <f t="shared" si="181"/>
        <v>8.4270833333333767E-5</v>
      </c>
      <c r="BX386" s="150">
        <f t="shared" si="182"/>
        <v>8.6666666666666316E-5</v>
      </c>
      <c r="BY386" s="150">
        <f t="shared" si="183"/>
        <v>8.4895833333333524E-5</v>
      </c>
      <c r="BZ386" s="150">
        <f t="shared" si="184"/>
        <v>8.7592592592592236E-5</v>
      </c>
      <c r="CA386" s="150">
        <f t="shared" si="185"/>
        <v>8.6087962962963158E-5</v>
      </c>
      <c r="CB386" s="150">
        <f t="shared" si="186"/>
        <v>8.7754629629629467E-5</v>
      </c>
    </row>
    <row r="387" spans="1:80">
      <c r="A387" s="4" t="s">
        <v>226</v>
      </c>
      <c r="B387" s="4">
        <v>2019</v>
      </c>
      <c r="C387" s="5">
        <v>43490</v>
      </c>
      <c r="D387" s="4" t="s">
        <v>66</v>
      </c>
      <c r="E387" s="70" t="s">
        <v>64</v>
      </c>
      <c r="F387" t="s">
        <v>542</v>
      </c>
      <c r="G387" t="s">
        <v>585</v>
      </c>
      <c r="H387" t="s">
        <v>3055</v>
      </c>
      <c r="I387" t="s">
        <v>2332</v>
      </c>
      <c r="J387" t="s">
        <v>1733</v>
      </c>
      <c r="O387">
        <v>4</v>
      </c>
      <c r="P387" t="s">
        <v>27</v>
      </c>
      <c r="Q387" s="150">
        <v>1.4899305555555556E-4</v>
      </c>
      <c r="R387" s="150">
        <v>2.356712962962963E-4</v>
      </c>
      <c r="S387" s="150">
        <v>3.1781250000000001E-4</v>
      </c>
      <c r="T387" s="150">
        <v>3.9814814814814818E-4</v>
      </c>
      <c r="U387" s="150">
        <v>4.8055555555555563E-4</v>
      </c>
      <c r="V387" s="150">
        <v>5.6313657407407408E-4</v>
      </c>
      <c r="W387" s="150">
        <v>6.4524305555555559E-4</v>
      </c>
      <c r="X387" s="150">
        <v>7.283796296296296E-4</v>
      </c>
      <c r="Y387" s="150">
        <v>8.100347222222223E-4</v>
      </c>
      <c r="Z387" s="150">
        <v>8.918518518518519E-4</v>
      </c>
      <c r="AA387" s="150">
        <v>9.7353009259259268E-4</v>
      </c>
      <c r="AB387" s="150">
        <v>1.0565162037037038E-3</v>
      </c>
      <c r="AC387" s="150">
        <v>1.1387731481481481E-3</v>
      </c>
      <c r="AD387" s="150">
        <v>1.2215162037037036E-3</v>
      </c>
      <c r="AE387" s="150">
        <v>1.3055902777777779E-3</v>
      </c>
      <c r="AF387" s="150">
        <v>1.3888425925925926E-3</v>
      </c>
      <c r="AG387" s="150">
        <v>1.4717361111111112E-3</v>
      </c>
      <c r="AH387" s="150">
        <v>1.5573263888888891E-3</v>
      </c>
      <c r="AI387" s="150">
        <v>1.6415625E-3</v>
      </c>
      <c r="AJ387" s="150">
        <v>1.7260532407407409E-3</v>
      </c>
      <c r="AK387" s="150">
        <v>1.8101504629629628E-3</v>
      </c>
      <c r="AL387" s="150">
        <v>1.8964004629629628E-3</v>
      </c>
      <c r="AM387" s="150">
        <v>1.9808796296296297E-3</v>
      </c>
      <c r="AN387" s="150">
        <v>2.0661226851851852E-3</v>
      </c>
      <c r="AO387" s="150">
        <v>2.1515277777777778E-3</v>
      </c>
      <c r="AP387" s="150">
        <v>2.2382291666666666E-3</v>
      </c>
      <c r="AQ387" s="150">
        <v>2.3229398148148146E-3</v>
      </c>
      <c r="AR387" s="150">
        <v>2.4073611111111114E-3</v>
      </c>
      <c r="AS387" s="150">
        <v>2.4911458333333335E-3</v>
      </c>
      <c r="AT387" s="150">
        <v>2.5770949074074073E-3</v>
      </c>
      <c r="AU387" s="150">
        <v>2.6617129629629629E-3</v>
      </c>
      <c r="AV387" s="150">
        <v>2.7479513888888888E-3</v>
      </c>
      <c r="AW387" s="153">
        <f t="shared" ref="AW387:AW450" si="187">3.6*4000/(AV387*86400)</f>
        <v>60.651242718691954</v>
      </c>
      <c r="AX387" s="150">
        <f t="shared" ref="AX387:AY450" si="188">R387-Q387</f>
        <v>8.6678240740740737E-5</v>
      </c>
      <c r="AY387" s="150">
        <f t="shared" si="188"/>
        <v>8.2141203703703711E-5</v>
      </c>
      <c r="AZ387" s="150">
        <f t="shared" ref="AZ387:AZ450" si="189">T387-S387</f>
        <v>8.0335648148148172E-5</v>
      </c>
      <c r="BA387" s="150">
        <f t="shared" ref="BA387:BA450" si="190">U387-T387</f>
        <v>8.2407407407407451E-5</v>
      </c>
      <c r="BB387" s="150">
        <f t="shared" ref="BB387:BB450" si="191">V387-U387</f>
        <v>8.2581018518518453E-5</v>
      </c>
      <c r="BC387" s="150">
        <f t="shared" ref="BC387:BC450" si="192">W387-V387</f>
        <v>8.2106481481481505E-5</v>
      </c>
      <c r="BD387" s="150">
        <f t="shared" ref="BD387:BD450" si="193">X387-W387</f>
        <v>8.3136574074074016E-5</v>
      </c>
      <c r="BE387" s="150">
        <f t="shared" ref="BE387:BE450" si="194">Y387-X387</f>
        <v>8.1655092592592695E-5</v>
      </c>
      <c r="BF387" s="150">
        <f t="shared" ref="BF387:BF450" si="195">Z387-Y387</f>
        <v>8.1817129629629601E-5</v>
      </c>
      <c r="BG387" s="150">
        <f t="shared" ref="BG387:BG450" si="196">AA387-Z387</f>
        <v>8.1678240740740778E-5</v>
      </c>
      <c r="BH387" s="150">
        <f t="shared" ref="BH387:BH450" si="197">AB387-AA387</f>
        <v>8.2986111111111151E-5</v>
      </c>
      <c r="BI387" s="150">
        <f t="shared" ref="BI387:BI450" si="198">AC387-AB387</f>
        <v>8.2256944444444261E-5</v>
      </c>
      <c r="BJ387" s="150">
        <f t="shared" ref="BJ387:BJ450" si="199">AD387-AC387</f>
        <v>8.2743055555555521E-5</v>
      </c>
      <c r="BK387" s="150">
        <f t="shared" ref="BK387:BK450" si="200">AE387-AD387</f>
        <v>8.4074074074074303E-5</v>
      </c>
      <c r="BL387" s="150">
        <f t="shared" ref="BL387:BL450" si="201">AF387-AE387</f>
        <v>8.3252314814814647E-5</v>
      </c>
      <c r="BM387" s="150">
        <f t="shared" ref="BM387:BM450" si="202">AG387-AF387</f>
        <v>8.2893518518518602E-5</v>
      </c>
      <c r="BN387" s="150">
        <f t="shared" ref="BN387:BN450" si="203">AH387-AG387</f>
        <v>8.5590277777777965E-5</v>
      </c>
      <c r="BO387" s="150">
        <f t="shared" ref="BO387:BO450" si="204">AI387-AH387</f>
        <v>8.4236111111110883E-5</v>
      </c>
      <c r="BP387" s="150">
        <f t="shared" ref="BP387:BP450" si="205">AJ387-AI387</f>
        <v>8.449074074074088E-5</v>
      </c>
      <c r="BQ387" s="150">
        <f t="shared" ref="BQ387:BQ450" si="206">AK387-AJ387</f>
        <v>8.4097222222221952E-5</v>
      </c>
      <c r="BR387" s="150">
        <f t="shared" ref="BR387:BR450" si="207">AL387-AK387</f>
        <v>8.6249999999999955E-5</v>
      </c>
      <c r="BS387" s="150">
        <f t="shared" ref="BS387:BS450" si="208">AM387-AL387</f>
        <v>8.4479166666666947E-5</v>
      </c>
      <c r="BT387" s="150">
        <f t="shared" ref="BT387:BT450" si="209">AN387-AM387</f>
        <v>8.5243055555555419E-5</v>
      </c>
      <c r="BU387" s="150">
        <f t="shared" ref="BU387:BU450" si="210">AO387-AN387</f>
        <v>8.540509259259265E-5</v>
      </c>
      <c r="BV387" s="150">
        <f t="shared" ref="BV387:BV450" si="211">AP387-AO387</f>
        <v>8.6701388888888765E-5</v>
      </c>
      <c r="BW387" s="150">
        <f t="shared" ref="BW387:BW450" si="212">AQ387-AP387</f>
        <v>8.4710648148147993E-5</v>
      </c>
      <c r="BX387" s="150">
        <f t="shared" ref="BX387:BX450" si="213">AR387-AQ387</f>
        <v>8.4421296296296848E-5</v>
      </c>
      <c r="BY387" s="150">
        <f t="shared" ref="BY387:BY450" si="214">AS387-AR387</f>
        <v>8.3784722222222073E-5</v>
      </c>
      <c r="BZ387" s="150">
        <f t="shared" ref="BZ387:BZ450" si="215">AT387-AS387</f>
        <v>8.5949074074073793E-5</v>
      </c>
      <c r="CA387" s="150">
        <f t="shared" ref="CA387:CA450" si="216">AU387-AT387</f>
        <v>8.4618055555555662E-5</v>
      </c>
      <c r="CB387" s="150">
        <f t="shared" ref="CB387:CB450" si="217">AV387-AU387</f>
        <v>8.6238425925925805E-5</v>
      </c>
    </row>
    <row r="388" spans="1:80">
      <c r="A388" s="4" t="s">
        <v>225</v>
      </c>
      <c r="B388" s="4">
        <v>2019</v>
      </c>
      <c r="C388" s="5">
        <v>43483</v>
      </c>
      <c r="D388" s="4" t="s">
        <v>66</v>
      </c>
      <c r="E388" s="70" t="s">
        <v>21</v>
      </c>
      <c r="F388" s="70" t="s">
        <v>21</v>
      </c>
      <c r="G388" t="s">
        <v>749</v>
      </c>
      <c r="H388" t="s">
        <v>599</v>
      </c>
      <c r="I388" t="s">
        <v>1628</v>
      </c>
      <c r="J388" t="s">
        <v>1669</v>
      </c>
      <c r="O388">
        <v>1</v>
      </c>
      <c r="P388" t="s">
        <v>35</v>
      </c>
      <c r="Q388" s="150">
        <v>1.5331018518518517E-4</v>
      </c>
      <c r="R388" s="150">
        <v>2.4379629629629632E-4</v>
      </c>
      <c r="S388" s="150">
        <v>3.2780092592592588E-4</v>
      </c>
      <c r="T388" s="150">
        <v>4.1031250000000003E-4</v>
      </c>
      <c r="U388" s="150">
        <v>4.9370370370370367E-4</v>
      </c>
      <c r="V388" s="150">
        <v>5.7478009259259255E-4</v>
      </c>
      <c r="W388" s="150">
        <v>6.549768518518519E-4</v>
      </c>
      <c r="X388" s="150">
        <v>7.3653935185185194E-4</v>
      </c>
      <c r="Y388" s="150">
        <v>8.1834490740740739E-4</v>
      </c>
      <c r="Z388" s="150">
        <v>9.0071759259259261E-4</v>
      </c>
      <c r="AA388" s="150">
        <v>9.8317129629629622E-4</v>
      </c>
      <c r="AB388" s="150">
        <v>1.0668171296296296E-3</v>
      </c>
      <c r="AC388" s="150">
        <v>1.1492245370370369E-3</v>
      </c>
      <c r="AD388" s="150">
        <v>1.2321296296296297E-3</v>
      </c>
      <c r="AE388" s="150">
        <v>1.3141319444444444E-3</v>
      </c>
      <c r="AF388" s="150">
        <v>1.3972106481481481E-3</v>
      </c>
      <c r="AG388" s="150">
        <v>1.4788541666666667E-3</v>
      </c>
      <c r="AH388" s="150">
        <v>1.5611689814814813E-3</v>
      </c>
      <c r="AI388" s="150">
        <v>1.6436574074074073E-3</v>
      </c>
      <c r="AJ388" s="150">
        <v>1.7275462962962963E-3</v>
      </c>
      <c r="AK388" s="150">
        <v>1.8091087962962963E-3</v>
      </c>
      <c r="AL388" s="150">
        <v>1.890324074074074E-3</v>
      </c>
      <c r="AM388" s="150">
        <v>1.9735416666666664E-3</v>
      </c>
      <c r="AN388" s="150">
        <v>2.0569444444444441E-3</v>
      </c>
      <c r="AO388" s="150">
        <v>2.1412037037037038E-3</v>
      </c>
      <c r="AP388" s="150">
        <v>2.227939814814815E-3</v>
      </c>
      <c r="AQ388" s="150">
        <v>2.3104745370370371E-3</v>
      </c>
      <c r="AR388" s="150">
        <v>2.3921296296296295E-3</v>
      </c>
      <c r="AS388" s="150">
        <v>2.4733680555555555E-3</v>
      </c>
      <c r="AT388" s="150">
        <v>2.5558449074074073E-3</v>
      </c>
      <c r="AU388" s="150">
        <v>2.6372916666666667E-3</v>
      </c>
      <c r="AV388" s="150">
        <v>2.7199537037037036E-3</v>
      </c>
      <c r="AW388" s="153">
        <f t="shared" si="187"/>
        <v>61.275552756548826</v>
      </c>
      <c r="AX388" s="150">
        <f t="shared" si="188"/>
        <v>9.0486111111111144E-5</v>
      </c>
      <c r="AY388" s="150">
        <f t="shared" si="188"/>
        <v>8.4004629629629566E-5</v>
      </c>
      <c r="AZ388" s="150">
        <f t="shared" si="189"/>
        <v>8.2511574074074149E-5</v>
      </c>
      <c r="BA388" s="150">
        <f t="shared" si="190"/>
        <v>8.3391203703703633E-5</v>
      </c>
      <c r="BB388" s="150">
        <f t="shared" si="191"/>
        <v>8.1076388888888886E-5</v>
      </c>
      <c r="BC388" s="150">
        <f t="shared" si="192"/>
        <v>8.0196759259259349E-5</v>
      </c>
      <c r="BD388" s="150">
        <f t="shared" si="193"/>
        <v>8.1562500000000038E-5</v>
      </c>
      <c r="BE388" s="150">
        <f t="shared" si="194"/>
        <v>8.1805555555555451E-5</v>
      </c>
      <c r="BF388" s="150">
        <f t="shared" si="195"/>
        <v>8.2372685185185218E-5</v>
      </c>
      <c r="BG388" s="150">
        <f t="shared" si="196"/>
        <v>8.2453703703703617E-5</v>
      </c>
      <c r="BH388" s="150">
        <f t="shared" si="197"/>
        <v>8.3645833333333358E-5</v>
      </c>
      <c r="BI388" s="150">
        <f t="shared" si="198"/>
        <v>8.2407407407407342E-5</v>
      </c>
      <c r="BJ388" s="150">
        <f t="shared" si="199"/>
        <v>8.2905092592592752E-5</v>
      </c>
      <c r="BK388" s="150">
        <f t="shared" si="200"/>
        <v>8.2002314814814698E-5</v>
      </c>
      <c r="BL388" s="150">
        <f t="shared" si="201"/>
        <v>8.30787037037037E-5</v>
      </c>
      <c r="BM388" s="150">
        <f t="shared" si="202"/>
        <v>8.1643518518518653E-5</v>
      </c>
      <c r="BN388" s="150">
        <f t="shared" si="203"/>
        <v>8.2314814814814577E-5</v>
      </c>
      <c r="BO388" s="150">
        <f t="shared" si="204"/>
        <v>8.2488425925925958E-5</v>
      </c>
      <c r="BP388" s="150">
        <f t="shared" si="205"/>
        <v>8.3888888888888988E-5</v>
      </c>
      <c r="BQ388" s="150">
        <f t="shared" si="206"/>
        <v>8.1562500000000038E-5</v>
      </c>
      <c r="BR388" s="150">
        <f t="shared" si="207"/>
        <v>8.1215277777777709E-5</v>
      </c>
      <c r="BS388" s="150">
        <f t="shared" si="208"/>
        <v>8.3217592592592414E-5</v>
      </c>
      <c r="BT388" s="150">
        <f t="shared" si="209"/>
        <v>8.3402777777777728E-5</v>
      </c>
      <c r="BU388" s="150">
        <f t="shared" si="210"/>
        <v>8.4259259259259617E-5</v>
      </c>
      <c r="BV388" s="150">
        <f t="shared" si="211"/>
        <v>8.6736111111111215E-5</v>
      </c>
      <c r="BW388" s="150">
        <f t="shared" si="212"/>
        <v>8.2534722222222124E-5</v>
      </c>
      <c r="BX388" s="150">
        <f t="shared" si="213"/>
        <v>8.165509259259237E-5</v>
      </c>
      <c r="BY388" s="150">
        <f t="shared" si="214"/>
        <v>8.1238425925926009E-5</v>
      </c>
      <c r="BZ388" s="150">
        <f t="shared" si="215"/>
        <v>8.2476851851851808E-5</v>
      </c>
      <c r="CA388" s="150">
        <f t="shared" si="216"/>
        <v>8.1446759259259406E-5</v>
      </c>
      <c r="CB388" s="150">
        <f t="shared" si="217"/>
        <v>8.2662037037036906E-5</v>
      </c>
    </row>
    <row r="389" spans="1:80">
      <c r="A389" s="4" t="s">
        <v>225</v>
      </c>
      <c r="B389" s="4">
        <v>2019</v>
      </c>
      <c r="C389" s="5">
        <v>43483</v>
      </c>
      <c r="D389" s="4" t="s">
        <v>66</v>
      </c>
      <c r="E389" s="70" t="s">
        <v>21</v>
      </c>
      <c r="F389" s="70" t="s">
        <v>21</v>
      </c>
      <c r="G389" t="s">
        <v>1723</v>
      </c>
      <c r="H389" t="s">
        <v>814</v>
      </c>
      <c r="I389" t="s">
        <v>1676</v>
      </c>
      <c r="J389" t="s">
        <v>1638</v>
      </c>
      <c r="O389">
        <v>2</v>
      </c>
      <c r="P389" t="s">
        <v>33</v>
      </c>
      <c r="Q389" s="150">
        <v>1.5815972222222221E-4</v>
      </c>
      <c r="R389" s="150">
        <v>2.4881944444444447E-4</v>
      </c>
      <c r="S389" s="150">
        <v>3.3181712962962961E-4</v>
      </c>
      <c r="T389" s="150">
        <v>4.1377314814814814E-4</v>
      </c>
      <c r="U389" s="150">
        <v>4.9484953703703702E-4</v>
      </c>
      <c r="V389" s="150">
        <v>5.7807870370370359E-4</v>
      </c>
      <c r="W389" s="150">
        <v>6.6079861111111114E-4</v>
      </c>
      <c r="X389" s="150">
        <v>7.4363425925925931E-4</v>
      </c>
      <c r="Y389" s="150">
        <v>8.2674768518518514E-4</v>
      </c>
      <c r="Z389" s="150">
        <v>9.1076388888888891E-4</v>
      </c>
      <c r="AA389" s="150">
        <v>9.9321759259259263E-4</v>
      </c>
      <c r="AB389" s="150">
        <v>1.0753356481481482E-3</v>
      </c>
      <c r="AC389" s="150">
        <v>1.1592361111111111E-3</v>
      </c>
      <c r="AD389" s="150">
        <v>1.2421412037037036E-3</v>
      </c>
      <c r="AE389" s="150">
        <v>1.3265509259259257E-3</v>
      </c>
      <c r="AF389" s="150">
        <v>1.4100925925925928E-3</v>
      </c>
      <c r="AG389" s="150">
        <v>1.4933101851851852E-3</v>
      </c>
      <c r="AH389" s="150">
        <v>1.5757523148148148E-3</v>
      </c>
      <c r="AI389" s="150">
        <v>1.659259259259259E-3</v>
      </c>
      <c r="AJ389" s="150">
        <v>1.7416319444444447E-3</v>
      </c>
      <c r="AK389" s="150">
        <v>1.8233101851851854E-3</v>
      </c>
      <c r="AL389" s="150">
        <v>1.9046990740740743E-3</v>
      </c>
      <c r="AM389" s="150">
        <v>1.9871296296296299E-3</v>
      </c>
      <c r="AN389" s="150">
        <v>2.0685995370370368E-3</v>
      </c>
      <c r="AO389" s="150">
        <v>2.1503009259259257E-3</v>
      </c>
      <c r="AP389" s="150">
        <v>2.2339004629629631E-3</v>
      </c>
      <c r="AQ389" s="150">
        <v>2.3155092592592593E-3</v>
      </c>
      <c r="AR389" s="150">
        <v>2.3969675925925925E-3</v>
      </c>
      <c r="AS389" s="150">
        <v>2.4793171296296295E-3</v>
      </c>
      <c r="AT389" s="150">
        <v>2.5606828703703707E-3</v>
      </c>
      <c r="AU389" s="150">
        <v>2.6418402777777777E-3</v>
      </c>
      <c r="AV389" s="150">
        <v>2.7233217592592591E-3</v>
      </c>
      <c r="AW389" s="153">
        <f t="shared" si="187"/>
        <v>61.199770500860623</v>
      </c>
      <c r="AX389" s="150">
        <f t="shared" si="188"/>
        <v>9.0659722222222254E-5</v>
      </c>
      <c r="AY389" s="150">
        <f t="shared" si="188"/>
        <v>8.2997685185185138E-5</v>
      </c>
      <c r="AZ389" s="150">
        <f t="shared" si="189"/>
        <v>8.1956018518518532E-5</v>
      </c>
      <c r="BA389" s="150">
        <f t="shared" si="190"/>
        <v>8.1076388888888886E-5</v>
      </c>
      <c r="BB389" s="150">
        <f t="shared" si="191"/>
        <v>8.3229166666666564E-5</v>
      </c>
      <c r="BC389" s="150">
        <f t="shared" si="192"/>
        <v>8.2719907407407547E-5</v>
      </c>
      <c r="BD389" s="150">
        <f t="shared" si="193"/>
        <v>8.2835648148148178E-5</v>
      </c>
      <c r="BE389" s="150">
        <f t="shared" si="194"/>
        <v>8.3113425925925824E-5</v>
      </c>
      <c r="BF389" s="150">
        <f t="shared" si="195"/>
        <v>8.401620370370377E-5</v>
      </c>
      <c r="BG389" s="150">
        <f t="shared" si="196"/>
        <v>8.2453703703703725E-5</v>
      </c>
      <c r="BH389" s="150">
        <f t="shared" si="197"/>
        <v>8.2118055555555547E-5</v>
      </c>
      <c r="BI389" s="150">
        <f t="shared" si="198"/>
        <v>8.3900462962962922E-5</v>
      </c>
      <c r="BJ389" s="150">
        <f t="shared" si="199"/>
        <v>8.2905092592592535E-5</v>
      </c>
      <c r="BK389" s="150">
        <f t="shared" si="200"/>
        <v>8.4409722222222048E-5</v>
      </c>
      <c r="BL389" s="150">
        <f t="shared" si="201"/>
        <v>8.3541666666667094E-5</v>
      </c>
      <c r="BM389" s="150">
        <f t="shared" si="202"/>
        <v>8.3217592592592414E-5</v>
      </c>
      <c r="BN389" s="150">
        <f t="shared" si="203"/>
        <v>8.2442129629629575E-5</v>
      </c>
      <c r="BO389" s="150">
        <f t="shared" si="204"/>
        <v>8.350694444444421E-5</v>
      </c>
      <c r="BP389" s="150">
        <f t="shared" si="205"/>
        <v>8.237268518518576E-5</v>
      </c>
      <c r="BQ389" s="150">
        <f t="shared" si="206"/>
        <v>8.1678240740740669E-5</v>
      </c>
      <c r="BR389" s="150">
        <f t="shared" si="207"/>
        <v>8.1388888888888873E-5</v>
      </c>
      <c r="BS389" s="150">
        <f t="shared" si="208"/>
        <v>8.2430555555555642E-5</v>
      </c>
      <c r="BT389" s="150">
        <f t="shared" si="209"/>
        <v>8.1469907407406839E-5</v>
      </c>
      <c r="BU389" s="150">
        <f t="shared" si="210"/>
        <v>8.1701388888888969E-5</v>
      </c>
      <c r="BV389" s="150">
        <f t="shared" si="211"/>
        <v>8.3599537037037409E-5</v>
      </c>
      <c r="BW389" s="150">
        <f t="shared" si="212"/>
        <v>8.1608796296296204E-5</v>
      </c>
      <c r="BX389" s="150">
        <f t="shared" si="213"/>
        <v>8.1458333333333122E-5</v>
      </c>
      <c r="BY389" s="150">
        <f t="shared" si="214"/>
        <v>8.2349537037037027E-5</v>
      </c>
      <c r="BZ389" s="150">
        <f t="shared" si="215"/>
        <v>8.1365740740741224E-5</v>
      </c>
      <c r="CA389" s="150">
        <f t="shared" si="216"/>
        <v>8.115740740740696E-5</v>
      </c>
      <c r="CB389" s="150">
        <f t="shared" si="217"/>
        <v>8.1481481481481422E-5</v>
      </c>
    </row>
    <row r="390" spans="1:80">
      <c r="A390" s="4" t="s">
        <v>225</v>
      </c>
      <c r="B390" s="4">
        <v>2019</v>
      </c>
      <c r="C390" s="5">
        <v>43483</v>
      </c>
      <c r="D390" s="4" t="s">
        <v>66</v>
      </c>
      <c r="E390" s="70" t="s">
        <v>21</v>
      </c>
      <c r="F390" s="70" t="s">
        <v>21</v>
      </c>
      <c r="G390" t="s">
        <v>508</v>
      </c>
      <c r="H390" t="s">
        <v>1636</v>
      </c>
      <c r="I390" t="s">
        <v>852</v>
      </c>
      <c r="J390" t="s">
        <v>1658</v>
      </c>
      <c r="O390">
        <v>3</v>
      </c>
      <c r="P390" t="s">
        <v>85</v>
      </c>
      <c r="Q390" s="150">
        <v>1.5618055555555554E-4</v>
      </c>
      <c r="R390" s="150">
        <v>2.4795138888888886E-4</v>
      </c>
      <c r="S390" s="150">
        <v>3.3364583333333331E-4</v>
      </c>
      <c r="T390" s="150">
        <v>4.1850694444444444E-4</v>
      </c>
      <c r="U390" s="150">
        <v>5.0144675925925932E-4</v>
      </c>
      <c r="V390" s="150">
        <v>5.8547453703703702E-4</v>
      </c>
      <c r="W390" s="150">
        <v>6.6822916666666669E-4</v>
      </c>
      <c r="X390" s="150">
        <v>7.5114583333333327E-4</v>
      </c>
      <c r="Y390" s="150">
        <v>8.3534722222222224E-4</v>
      </c>
      <c r="Z390" s="150">
        <v>9.1749999999999991E-4</v>
      </c>
      <c r="AA390" s="150">
        <v>9.9873842592592592E-4</v>
      </c>
      <c r="AB390" s="150">
        <v>1.0810416666666666E-3</v>
      </c>
      <c r="AC390" s="150">
        <v>1.1634490740740741E-3</v>
      </c>
      <c r="AD390" s="150">
        <v>1.2476620370370369E-3</v>
      </c>
      <c r="AE390" s="150">
        <v>1.3326851851851852E-3</v>
      </c>
      <c r="AF390" s="150">
        <v>1.4196990740740741E-3</v>
      </c>
      <c r="AG390" s="150">
        <v>1.504050925925926E-3</v>
      </c>
      <c r="AH390" s="150">
        <v>1.5884606481481481E-3</v>
      </c>
      <c r="AI390" s="150">
        <v>1.6722569444444447E-3</v>
      </c>
      <c r="AJ390" s="150">
        <v>1.7575115740740739E-3</v>
      </c>
      <c r="AK390" s="150">
        <v>1.8404513888888889E-3</v>
      </c>
      <c r="AL390" s="150">
        <v>1.9231365740740739E-3</v>
      </c>
      <c r="AM390" s="150">
        <v>2.0059722222222224E-3</v>
      </c>
      <c r="AN390" s="150">
        <v>2.0895601851851852E-3</v>
      </c>
      <c r="AO390" s="150">
        <v>2.1748148148148148E-3</v>
      </c>
      <c r="AP390" s="150">
        <v>2.2612847222222223E-3</v>
      </c>
      <c r="AQ390" s="150">
        <v>2.3489814814814814E-3</v>
      </c>
      <c r="AR390" s="150">
        <v>2.4336805555555557E-3</v>
      </c>
      <c r="AS390" s="150">
        <v>2.5174421296296295E-3</v>
      </c>
      <c r="AT390" s="150">
        <v>2.6029282407407407E-3</v>
      </c>
      <c r="AU390" s="150">
        <v>2.6842129629629629E-3</v>
      </c>
      <c r="AV390" s="150">
        <v>2.7656944444444443E-3</v>
      </c>
      <c r="AW390" s="153">
        <f t="shared" si="187"/>
        <v>60.262140310350027</v>
      </c>
      <c r="AX390" s="150">
        <f t="shared" si="188"/>
        <v>9.1770833333333326E-5</v>
      </c>
      <c r="AY390" s="150">
        <f t="shared" si="188"/>
        <v>8.5694444444444446E-5</v>
      </c>
      <c r="AZ390" s="150">
        <f t="shared" si="189"/>
        <v>8.4861111111111129E-5</v>
      </c>
      <c r="BA390" s="150">
        <f t="shared" si="190"/>
        <v>8.2939814814814877E-5</v>
      </c>
      <c r="BB390" s="150">
        <f t="shared" si="191"/>
        <v>8.4027777777777703E-5</v>
      </c>
      <c r="BC390" s="150">
        <f t="shared" si="192"/>
        <v>8.2754629629629671E-5</v>
      </c>
      <c r="BD390" s="150">
        <f t="shared" si="193"/>
        <v>8.2916666666666577E-5</v>
      </c>
      <c r="BE390" s="150">
        <f t="shared" si="194"/>
        <v>8.4201388888888976E-5</v>
      </c>
      <c r="BF390" s="150">
        <f t="shared" si="195"/>
        <v>8.2152777777777671E-5</v>
      </c>
      <c r="BG390" s="150">
        <f t="shared" si="196"/>
        <v>8.1238425925926009E-5</v>
      </c>
      <c r="BH390" s="150">
        <f t="shared" si="197"/>
        <v>8.2303240740740644E-5</v>
      </c>
      <c r="BI390" s="150">
        <f t="shared" si="198"/>
        <v>8.2407407407407559E-5</v>
      </c>
      <c r="BJ390" s="150">
        <f t="shared" si="199"/>
        <v>8.42129629629628E-5</v>
      </c>
      <c r="BK390" s="150">
        <f t="shared" si="200"/>
        <v>8.5023148148148306E-5</v>
      </c>
      <c r="BL390" s="150">
        <f t="shared" si="201"/>
        <v>8.7013888888888861E-5</v>
      </c>
      <c r="BM390" s="150">
        <f t="shared" si="202"/>
        <v>8.4351851851851949E-5</v>
      </c>
      <c r="BN390" s="150">
        <f t="shared" si="203"/>
        <v>8.4409722222222048E-5</v>
      </c>
      <c r="BO390" s="150">
        <f t="shared" si="204"/>
        <v>8.3796296296296657E-5</v>
      </c>
      <c r="BP390" s="150">
        <f t="shared" si="205"/>
        <v>8.5254629629629135E-5</v>
      </c>
      <c r="BQ390" s="150">
        <f t="shared" si="206"/>
        <v>8.2939814814814985E-5</v>
      </c>
      <c r="BR390" s="150">
        <f t="shared" si="207"/>
        <v>8.2685185185184988E-5</v>
      </c>
      <c r="BS390" s="150">
        <f t="shared" si="208"/>
        <v>8.2835648148148503E-5</v>
      </c>
      <c r="BT390" s="150">
        <f t="shared" si="209"/>
        <v>8.3587962962962826E-5</v>
      </c>
      <c r="BU390" s="150">
        <f t="shared" si="210"/>
        <v>8.5254629629629569E-5</v>
      </c>
      <c r="BV390" s="150">
        <f t="shared" si="211"/>
        <v>8.6469907407407502E-5</v>
      </c>
      <c r="BW390" s="150">
        <f t="shared" si="212"/>
        <v>8.7696759259259151E-5</v>
      </c>
      <c r="BX390" s="150">
        <f t="shared" si="213"/>
        <v>8.4699074074074277E-5</v>
      </c>
      <c r="BY390" s="150">
        <f t="shared" si="214"/>
        <v>8.3761574074073773E-5</v>
      </c>
      <c r="BZ390" s="150">
        <f t="shared" si="215"/>
        <v>8.5486111111111266E-5</v>
      </c>
      <c r="CA390" s="150">
        <f t="shared" si="216"/>
        <v>8.1284722222222175E-5</v>
      </c>
      <c r="CB390" s="150">
        <f t="shared" si="217"/>
        <v>8.1481481481481422E-5</v>
      </c>
    </row>
    <row r="391" spans="1:80">
      <c r="A391" s="4" t="s">
        <v>225</v>
      </c>
      <c r="B391" s="4">
        <v>2019</v>
      </c>
      <c r="C391" s="5">
        <v>43483</v>
      </c>
      <c r="D391" s="4" t="s">
        <v>66</v>
      </c>
      <c r="E391" s="70" t="s">
        <v>21</v>
      </c>
      <c r="F391" s="70" t="s">
        <v>21</v>
      </c>
      <c r="G391" t="s">
        <v>3119</v>
      </c>
      <c r="H391" t="s">
        <v>1734</v>
      </c>
      <c r="I391" t="s">
        <v>861</v>
      </c>
      <c r="J391" t="s">
        <v>487</v>
      </c>
      <c r="O391">
        <v>4</v>
      </c>
      <c r="P391" t="s">
        <v>164</v>
      </c>
      <c r="Q391" s="150">
        <v>1.5607638888888887E-4</v>
      </c>
      <c r="R391" s="150">
        <v>2.4616898148148149E-4</v>
      </c>
      <c r="S391" s="150">
        <v>3.3017361111111116E-4</v>
      </c>
      <c r="T391" s="150">
        <v>4.1159722222222221E-4</v>
      </c>
      <c r="U391" s="150">
        <v>4.9282407407407402E-4</v>
      </c>
      <c r="V391" s="150">
        <v>5.7512731481481488E-4</v>
      </c>
      <c r="W391" s="150">
        <v>6.5890046296296302E-4</v>
      </c>
      <c r="X391" s="150">
        <v>7.4298611111111126E-4</v>
      </c>
      <c r="Y391" s="150">
        <v>8.2663194444444451E-4</v>
      </c>
      <c r="Z391" s="150">
        <v>9.1231481481481491E-4</v>
      </c>
      <c r="AA391" s="150">
        <v>9.9662037037037037E-4</v>
      </c>
      <c r="AB391" s="150">
        <v>1.0805902777777778E-3</v>
      </c>
      <c r="AC391" s="150">
        <v>1.1655092592592591E-3</v>
      </c>
      <c r="AD391" s="150">
        <v>1.2487037037037037E-3</v>
      </c>
      <c r="AE391" s="150">
        <v>1.3317708333333332E-3</v>
      </c>
      <c r="AF391" s="150">
        <v>1.4149421296296297E-3</v>
      </c>
      <c r="AG391" s="150">
        <v>1.4977777777777778E-3</v>
      </c>
      <c r="AH391" s="150">
        <v>1.5803703703703702E-3</v>
      </c>
      <c r="AI391" s="150">
        <v>1.6644907407407409E-3</v>
      </c>
      <c r="AJ391" s="150">
        <v>1.7491203703703705E-3</v>
      </c>
      <c r="AK391" s="150">
        <v>1.8326967592592594E-3</v>
      </c>
      <c r="AL391" s="150">
        <v>1.9165972222222223E-3</v>
      </c>
      <c r="AM391" s="150">
        <v>2.0002199074074076E-3</v>
      </c>
      <c r="AN391" s="150">
        <v>2.086180555555556E-3</v>
      </c>
      <c r="AO391" s="150">
        <v>2.1717592592592591E-3</v>
      </c>
      <c r="AP391" s="150">
        <v>2.2594675925925924E-3</v>
      </c>
      <c r="AQ391" s="150">
        <v>2.3446064814814818E-3</v>
      </c>
      <c r="AR391" s="150">
        <v>2.4286574074074076E-3</v>
      </c>
      <c r="AS391" s="150">
        <v>2.5134490740740738E-3</v>
      </c>
      <c r="AT391" s="150">
        <v>2.5978935185185185E-3</v>
      </c>
      <c r="AU391" s="150">
        <v>2.6834259259259259E-3</v>
      </c>
      <c r="AV391" s="150">
        <v>2.7716319444444446E-3</v>
      </c>
      <c r="AW391" s="153">
        <f t="shared" si="187"/>
        <v>60.133044360647929</v>
      </c>
      <c r="AX391" s="150">
        <f t="shared" si="188"/>
        <v>9.0092592592592622E-5</v>
      </c>
      <c r="AY391" s="150">
        <f t="shared" si="188"/>
        <v>8.4004629629629674E-5</v>
      </c>
      <c r="AZ391" s="150">
        <f t="shared" si="189"/>
        <v>8.1423611111111052E-5</v>
      </c>
      <c r="BA391" s="150">
        <f t="shared" si="190"/>
        <v>8.1226851851851805E-5</v>
      </c>
      <c r="BB391" s="150">
        <f t="shared" si="191"/>
        <v>8.2303240740740861E-5</v>
      </c>
      <c r="BC391" s="150">
        <f t="shared" si="192"/>
        <v>8.377314814814814E-5</v>
      </c>
      <c r="BD391" s="150">
        <f t="shared" si="193"/>
        <v>8.4085648148148236E-5</v>
      </c>
      <c r="BE391" s="150">
        <f t="shared" si="194"/>
        <v>8.364583333333325E-5</v>
      </c>
      <c r="BF391" s="150">
        <f t="shared" si="195"/>
        <v>8.5682870370370405E-5</v>
      </c>
      <c r="BG391" s="150">
        <f t="shared" si="196"/>
        <v>8.4305555555555457E-5</v>
      </c>
      <c r="BH391" s="150">
        <f t="shared" si="197"/>
        <v>8.3969907407407387E-5</v>
      </c>
      <c r="BI391" s="150">
        <f t="shared" si="198"/>
        <v>8.491898148148139E-5</v>
      </c>
      <c r="BJ391" s="150">
        <f t="shared" si="199"/>
        <v>8.3194444444444548E-5</v>
      </c>
      <c r="BK391" s="150">
        <f t="shared" si="200"/>
        <v>8.306712962962955E-5</v>
      </c>
      <c r="BL391" s="150">
        <f t="shared" si="201"/>
        <v>8.3171296296296465E-5</v>
      </c>
      <c r="BM391" s="150">
        <f t="shared" si="202"/>
        <v>8.283564814814807E-5</v>
      </c>
      <c r="BN391" s="150">
        <f t="shared" si="203"/>
        <v>8.259259259259244E-5</v>
      </c>
      <c r="BO391" s="150">
        <f t="shared" si="204"/>
        <v>8.4120370370370685E-5</v>
      </c>
      <c r="BP391" s="150">
        <f t="shared" si="205"/>
        <v>8.4629629629629595E-5</v>
      </c>
      <c r="BQ391" s="150">
        <f t="shared" si="206"/>
        <v>8.3576388888888893E-5</v>
      </c>
      <c r="BR391" s="150">
        <f t="shared" si="207"/>
        <v>8.3900462962962922E-5</v>
      </c>
      <c r="BS391" s="150">
        <f t="shared" si="208"/>
        <v>8.3622685185185276E-5</v>
      </c>
      <c r="BT391" s="150">
        <f t="shared" si="209"/>
        <v>8.5960648148148376E-5</v>
      </c>
      <c r="BU391" s="150">
        <f t="shared" si="210"/>
        <v>8.5578703703703164E-5</v>
      </c>
      <c r="BV391" s="150">
        <f t="shared" si="211"/>
        <v>8.7708333333333301E-5</v>
      </c>
      <c r="BW391" s="150">
        <f t="shared" si="212"/>
        <v>8.5138888888889371E-5</v>
      </c>
      <c r="BX391" s="150">
        <f t="shared" si="213"/>
        <v>8.4050925925925786E-5</v>
      </c>
      <c r="BY391" s="150">
        <f t="shared" si="214"/>
        <v>8.4791666666666175E-5</v>
      </c>
      <c r="BZ391" s="150">
        <f t="shared" si="215"/>
        <v>8.4444444444444714E-5</v>
      </c>
      <c r="CA391" s="150">
        <f t="shared" si="216"/>
        <v>8.5532407407407432E-5</v>
      </c>
      <c r="CB391" s="150">
        <f t="shared" si="217"/>
        <v>8.8206018518518711E-5</v>
      </c>
    </row>
    <row r="392" spans="1:80">
      <c r="A392" s="4" t="s">
        <v>225</v>
      </c>
      <c r="B392" s="4">
        <v>2019</v>
      </c>
      <c r="C392" s="5">
        <v>43483</v>
      </c>
      <c r="D392" s="4" t="s">
        <v>66</v>
      </c>
      <c r="E392" s="70" t="s">
        <v>21</v>
      </c>
      <c r="F392" s="70" t="s">
        <v>21</v>
      </c>
      <c r="G392" t="s">
        <v>689</v>
      </c>
      <c r="H392" t="s">
        <v>69</v>
      </c>
      <c r="I392" t="s">
        <v>681</v>
      </c>
      <c r="J392" t="s">
        <v>591</v>
      </c>
      <c r="O392">
        <v>5</v>
      </c>
      <c r="P392" t="s">
        <v>25</v>
      </c>
      <c r="Q392" s="150">
        <v>1.5568287037037037E-4</v>
      </c>
      <c r="R392" s="150">
        <v>2.445949074074074E-4</v>
      </c>
      <c r="S392" s="150">
        <v>3.2761574074074073E-4</v>
      </c>
      <c r="T392" s="150">
        <v>4.1059027777777779E-4</v>
      </c>
      <c r="U392" s="150">
        <v>4.9415509259259258E-4</v>
      </c>
      <c r="V392" s="150">
        <v>5.7881944444444441E-4</v>
      </c>
      <c r="W392" s="150">
        <v>6.6364583333333336E-4</v>
      </c>
      <c r="X392" s="150">
        <v>7.4952546296296301E-4</v>
      </c>
      <c r="Y392" s="150">
        <v>8.3371527777777784E-4</v>
      </c>
      <c r="Z392" s="150">
        <v>9.1761574074074065E-4</v>
      </c>
      <c r="AA392" s="150">
        <v>1.0033449074074074E-3</v>
      </c>
      <c r="AB392" s="150">
        <v>1.0880439814814815E-3</v>
      </c>
      <c r="AC392" s="150">
        <v>1.1730902777777777E-3</v>
      </c>
      <c r="AD392" s="150">
        <v>1.2592939814814815E-3</v>
      </c>
      <c r="AE392" s="150">
        <v>1.3425115740740741E-3</v>
      </c>
      <c r="AF392" s="150">
        <v>1.4250462962962964E-3</v>
      </c>
      <c r="AG392" s="150">
        <v>1.5088888888888888E-3</v>
      </c>
      <c r="AH392" s="150">
        <v>1.5926041666666669E-3</v>
      </c>
      <c r="AI392" s="150">
        <v>1.6762962962962964E-3</v>
      </c>
      <c r="AJ392" s="150">
        <v>1.7604398148148147E-3</v>
      </c>
      <c r="AK392" s="150">
        <v>1.845925925925926E-3</v>
      </c>
      <c r="AL392" s="150">
        <v>1.9313310185185186E-3</v>
      </c>
      <c r="AM392" s="150">
        <v>2.017337962962963E-3</v>
      </c>
      <c r="AN392" s="150">
        <v>2.1055787037037037E-3</v>
      </c>
      <c r="AO392" s="150">
        <v>2.1902430555555555E-3</v>
      </c>
      <c r="AP392" s="150">
        <v>2.2761458333333336E-3</v>
      </c>
      <c r="AQ392" s="150">
        <v>2.3607060185185185E-3</v>
      </c>
      <c r="AR392" s="150">
        <v>2.4444907407407406E-3</v>
      </c>
      <c r="AS392" s="150">
        <v>2.5272916666666668E-3</v>
      </c>
      <c r="AT392" s="150">
        <v>2.6112731481481477E-3</v>
      </c>
      <c r="AU392" s="150">
        <v>2.6932291666666667E-3</v>
      </c>
      <c r="AV392" s="150">
        <v>2.7764120370370373E-3</v>
      </c>
      <c r="AW392" s="153">
        <f t="shared" si="187"/>
        <v>60.029514511301379</v>
      </c>
      <c r="AX392" s="150">
        <f t="shared" si="188"/>
        <v>8.891203703703703E-5</v>
      </c>
      <c r="AY392" s="150">
        <f t="shared" si="188"/>
        <v>8.302083333333333E-5</v>
      </c>
      <c r="AZ392" s="150">
        <f t="shared" si="189"/>
        <v>8.2974537037037055E-5</v>
      </c>
      <c r="BA392" s="150">
        <f t="shared" si="190"/>
        <v>8.3564814814814797E-5</v>
      </c>
      <c r="BB392" s="150">
        <f t="shared" si="191"/>
        <v>8.4664351851851827E-5</v>
      </c>
      <c r="BC392" s="150">
        <f t="shared" si="192"/>
        <v>8.482638888888895E-5</v>
      </c>
      <c r="BD392" s="150">
        <f t="shared" si="193"/>
        <v>8.5879629629629652E-5</v>
      </c>
      <c r="BE392" s="150">
        <f t="shared" si="194"/>
        <v>8.4189814814814826E-5</v>
      </c>
      <c r="BF392" s="150">
        <f t="shared" si="195"/>
        <v>8.3900462962962813E-5</v>
      </c>
      <c r="BG392" s="150">
        <f t="shared" si="196"/>
        <v>8.5729166666666788E-5</v>
      </c>
      <c r="BH392" s="150">
        <f t="shared" si="197"/>
        <v>8.469907407407406E-5</v>
      </c>
      <c r="BI392" s="150">
        <f t="shared" si="198"/>
        <v>8.5046296296296172E-5</v>
      </c>
      <c r="BJ392" s="150">
        <f t="shared" si="199"/>
        <v>8.6203703703703789E-5</v>
      </c>
      <c r="BK392" s="150">
        <f t="shared" si="200"/>
        <v>8.3217592592592631E-5</v>
      </c>
      <c r="BL392" s="150">
        <f t="shared" si="201"/>
        <v>8.2534722222222341E-5</v>
      </c>
      <c r="BM392" s="150">
        <f t="shared" si="202"/>
        <v>8.3842592592592389E-5</v>
      </c>
      <c r="BN392" s="150">
        <f t="shared" si="203"/>
        <v>8.3715277777778041E-5</v>
      </c>
      <c r="BO392" s="150">
        <f t="shared" si="204"/>
        <v>8.3692129629629524E-5</v>
      </c>
      <c r="BP392" s="150">
        <f t="shared" si="205"/>
        <v>8.4143518518518335E-5</v>
      </c>
      <c r="BQ392" s="150">
        <f t="shared" si="206"/>
        <v>8.5486111111111266E-5</v>
      </c>
      <c r="BR392" s="150">
        <f t="shared" si="207"/>
        <v>8.540509259259265E-5</v>
      </c>
      <c r="BS392" s="150">
        <f t="shared" si="208"/>
        <v>8.6006944444444325E-5</v>
      </c>
      <c r="BT392" s="150">
        <f t="shared" si="209"/>
        <v>8.8240740740740727E-5</v>
      </c>
      <c r="BU392" s="150">
        <f t="shared" si="210"/>
        <v>8.4664351851851827E-5</v>
      </c>
      <c r="BV392" s="150">
        <f t="shared" si="211"/>
        <v>8.590277777777806E-5</v>
      </c>
      <c r="BW392" s="150">
        <f t="shared" si="212"/>
        <v>8.4560185185184912E-5</v>
      </c>
      <c r="BX392" s="150">
        <f t="shared" si="213"/>
        <v>8.3784722222222073E-5</v>
      </c>
      <c r="BY392" s="150">
        <f t="shared" si="214"/>
        <v>8.2800925925926271E-5</v>
      </c>
      <c r="BZ392" s="150">
        <f t="shared" si="215"/>
        <v>8.3981481481480887E-5</v>
      </c>
      <c r="CA392" s="150">
        <f t="shared" si="216"/>
        <v>8.1956018518518966E-5</v>
      </c>
      <c r="CB392" s="150">
        <f t="shared" si="217"/>
        <v>8.3182870370370615E-5</v>
      </c>
    </row>
    <row r="393" spans="1:80">
      <c r="A393" s="4" t="s">
        <v>225</v>
      </c>
      <c r="B393" s="4">
        <v>2019</v>
      </c>
      <c r="C393" s="5">
        <v>43483</v>
      </c>
      <c r="D393" s="4" t="s">
        <v>66</v>
      </c>
      <c r="E393" s="70" t="s">
        <v>21</v>
      </c>
      <c r="F393" s="70" t="s">
        <v>21</v>
      </c>
      <c r="G393" t="s">
        <v>1304</v>
      </c>
      <c r="H393" t="s">
        <v>1655</v>
      </c>
      <c r="I393" t="s">
        <v>1294</v>
      </c>
      <c r="J393" t="s">
        <v>3094</v>
      </c>
      <c r="O393">
        <v>6</v>
      </c>
      <c r="P393" t="s">
        <v>198</v>
      </c>
      <c r="Q393" s="150">
        <v>1.5928240740740741E-4</v>
      </c>
      <c r="R393" s="150">
        <v>2.5037037037037036E-4</v>
      </c>
      <c r="S393" s="150">
        <v>3.3707175925925924E-4</v>
      </c>
      <c r="T393" s="150">
        <v>4.2317129629629627E-4</v>
      </c>
      <c r="U393" s="150">
        <v>5.0750000000000003E-4</v>
      </c>
      <c r="V393" s="150">
        <v>5.9277777777777779E-4</v>
      </c>
      <c r="W393" s="150">
        <v>6.7636574074074083E-4</v>
      </c>
      <c r="X393" s="150">
        <v>7.5980324074074069E-4</v>
      </c>
      <c r="Y393" s="150">
        <v>8.449074074074075E-4</v>
      </c>
      <c r="Z393" s="150">
        <v>9.2910879629629626E-4</v>
      </c>
      <c r="AA393" s="150">
        <v>1.0123263888888888E-3</v>
      </c>
      <c r="AB393" s="150">
        <v>1.0961921296296297E-3</v>
      </c>
      <c r="AC393" s="150">
        <v>1.1791435185185184E-3</v>
      </c>
      <c r="AD393" s="150">
        <v>1.2645023148148147E-3</v>
      </c>
      <c r="AE393" s="150">
        <v>1.3480902777777779E-3</v>
      </c>
      <c r="AF393" s="150">
        <v>1.4313425925925926E-3</v>
      </c>
      <c r="AG393" s="150">
        <v>1.5158680555555557E-3</v>
      </c>
      <c r="AH393" s="150">
        <v>1.5993055555555554E-3</v>
      </c>
      <c r="AI393" s="150">
        <v>1.682986111111111E-3</v>
      </c>
      <c r="AJ393" s="150">
        <v>1.7672685185185185E-3</v>
      </c>
      <c r="AK393" s="150">
        <v>1.8525925925925925E-3</v>
      </c>
      <c r="AL393" s="150">
        <v>1.9360648148148147E-3</v>
      </c>
      <c r="AM393" s="150">
        <v>2.0193055555555554E-3</v>
      </c>
      <c r="AN393" s="150">
        <v>2.1045833333333337E-3</v>
      </c>
      <c r="AO393" s="150">
        <v>2.1900462962962963E-3</v>
      </c>
      <c r="AP393" s="150">
        <v>2.2734259259259257E-3</v>
      </c>
      <c r="AQ393" s="150">
        <v>2.3584374999999999E-3</v>
      </c>
      <c r="AR393" s="150">
        <v>2.4443749999999999E-3</v>
      </c>
      <c r="AS393" s="150">
        <v>2.5340162037037037E-3</v>
      </c>
      <c r="AT393" s="150">
        <v>2.624490740740741E-3</v>
      </c>
      <c r="AU393" s="150">
        <v>2.7125694444444445E-3</v>
      </c>
      <c r="AV393" s="150">
        <v>2.8008680555555551E-3</v>
      </c>
      <c r="AW393" s="153">
        <f t="shared" si="187"/>
        <v>59.505361681026471</v>
      </c>
      <c r="AX393" s="150">
        <f t="shared" si="188"/>
        <v>9.1087962962962954E-5</v>
      </c>
      <c r="AY393" s="150">
        <f t="shared" si="188"/>
        <v>8.6701388888888874E-5</v>
      </c>
      <c r="AZ393" s="150">
        <f t="shared" si="189"/>
        <v>8.6099537037037036E-5</v>
      </c>
      <c r="BA393" s="150">
        <f t="shared" si="190"/>
        <v>8.4328703703703757E-5</v>
      </c>
      <c r="BB393" s="150">
        <f t="shared" si="191"/>
        <v>8.5277777777777761E-5</v>
      </c>
      <c r="BC393" s="150">
        <f t="shared" si="192"/>
        <v>8.3587962962963043E-5</v>
      </c>
      <c r="BD393" s="150">
        <f t="shared" si="193"/>
        <v>8.3437499999999853E-5</v>
      </c>
      <c r="BE393" s="150">
        <f t="shared" si="194"/>
        <v>8.5104166666666813E-5</v>
      </c>
      <c r="BF393" s="150">
        <f t="shared" si="195"/>
        <v>8.4201388888888759E-5</v>
      </c>
      <c r="BG393" s="150">
        <f t="shared" si="196"/>
        <v>8.3217592592592523E-5</v>
      </c>
      <c r="BH393" s="150">
        <f t="shared" si="197"/>
        <v>8.3865740740740905E-5</v>
      </c>
      <c r="BI393" s="150">
        <f t="shared" si="198"/>
        <v>8.2951388888888701E-5</v>
      </c>
      <c r="BJ393" s="150">
        <f t="shared" si="199"/>
        <v>8.5358796296296268E-5</v>
      </c>
      <c r="BK393" s="150">
        <f t="shared" si="200"/>
        <v>8.358796296296326E-5</v>
      </c>
      <c r="BL393" s="150">
        <f t="shared" si="201"/>
        <v>8.3252314814814647E-5</v>
      </c>
      <c r="BM393" s="150">
        <f t="shared" si="202"/>
        <v>8.4525462962963113E-5</v>
      </c>
      <c r="BN393" s="150">
        <f t="shared" si="203"/>
        <v>8.3437499999999745E-5</v>
      </c>
      <c r="BO393" s="150">
        <f t="shared" si="204"/>
        <v>8.3680555555555591E-5</v>
      </c>
      <c r="BP393" s="150">
        <f t="shared" si="205"/>
        <v>8.4282407407407483E-5</v>
      </c>
      <c r="BQ393" s="150">
        <f t="shared" si="206"/>
        <v>8.5324074074074035E-5</v>
      </c>
      <c r="BR393" s="150">
        <f t="shared" si="207"/>
        <v>8.3472222222222194E-5</v>
      </c>
      <c r="BS393" s="150">
        <f t="shared" si="208"/>
        <v>8.3240740740740714E-5</v>
      </c>
      <c r="BT393" s="150">
        <f t="shared" si="209"/>
        <v>8.5277777777778303E-5</v>
      </c>
      <c r="BU393" s="150">
        <f t="shared" si="210"/>
        <v>8.5462962962962533E-5</v>
      </c>
      <c r="BV393" s="150">
        <f t="shared" si="211"/>
        <v>8.3379629629629429E-5</v>
      </c>
      <c r="BW393" s="150">
        <f t="shared" si="212"/>
        <v>8.5011574074074156E-5</v>
      </c>
      <c r="BX393" s="150">
        <f t="shared" si="213"/>
        <v>8.5937500000000076E-5</v>
      </c>
      <c r="BY393" s="150">
        <f t="shared" si="214"/>
        <v>8.9641203703703758E-5</v>
      </c>
      <c r="BZ393" s="150">
        <f t="shared" si="215"/>
        <v>9.0474537037037346E-5</v>
      </c>
      <c r="CA393" s="150">
        <f t="shared" si="216"/>
        <v>8.8078703703703496E-5</v>
      </c>
      <c r="CB393" s="150">
        <f t="shared" si="217"/>
        <v>8.8298611111110609E-5</v>
      </c>
    </row>
    <row r="394" spans="1:80">
      <c r="A394" s="4" t="s">
        <v>225</v>
      </c>
      <c r="B394" s="4">
        <v>2019</v>
      </c>
      <c r="C394" s="5">
        <v>43483</v>
      </c>
      <c r="D394" s="4" t="s">
        <v>66</v>
      </c>
      <c r="E394" s="70" t="s">
        <v>21</v>
      </c>
      <c r="F394" s="70" t="s">
        <v>21</v>
      </c>
      <c r="G394" t="s">
        <v>3092</v>
      </c>
      <c r="H394" t="s">
        <v>1738</v>
      </c>
      <c r="I394" t="s">
        <v>506</v>
      </c>
      <c r="J394" t="s">
        <v>735</v>
      </c>
      <c r="O394">
        <v>7</v>
      </c>
      <c r="P394" t="s">
        <v>102</v>
      </c>
      <c r="Q394" s="150">
        <v>1.5062499999999999E-4</v>
      </c>
      <c r="R394" s="150">
        <v>2.403472222222222E-4</v>
      </c>
      <c r="S394" s="150">
        <v>3.2348379629629632E-4</v>
      </c>
      <c r="T394" s="150">
        <v>4.0596064814814813E-4</v>
      </c>
      <c r="U394" s="150">
        <v>4.8719907407407409E-4</v>
      </c>
      <c r="V394" s="150">
        <v>5.6973379629629637E-4</v>
      </c>
      <c r="W394" s="150">
        <v>6.5219907407407414E-4</v>
      </c>
      <c r="X394" s="150">
        <v>7.3579861111111112E-4</v>
      </c>
      <c r="Y394" s="150">
        <v>8.2097222222222218E-4</v>
      </c>
      <c r="Z394" s="150">
        <v>9.0395833333333344E-4</v>
      </c>
      <c r="AA394" s="150">
        <v>9.8619212962962961E-4</v>
      </c>
      <c r="AB394" s="150">
        <v>1.0681712962962964E-3</v>
      </c>
      <c r="AC394" s="150">
        <v>1.1516550925925926E-3</v>
      </c>
      <c r="AD394" s="150">
        <v>1.2364699074074075E-3</v>
      </c>
      <c r="AE394" s="150">
        <v>1.3204398148148149E-3</v>
      </c>
      <c r="AF394" s="150">
        <v>1.4044444444444445E-3</v>
      </c>
      <c r="AG394" s="150">
        <v>1.4894675925925926E-3</v>
      </c>
      <c r="AH394" s="150">
        <v>1.5746874999999999E-3</v>
      </c>
      <c r="AI394" s="150">
        <v>1.6604050925925927E-3</v>
      </c>
      <c r="AJ394" s="150">
        <v>1.7475810185185183E-3</v>
      </c>
      <c r="AK394" s="150">
        <v>1.8334143518518519E-3</v>
      </c>
      <c r="AL394" s="150">
        <v>1.9193402777777778E-3</v>
      </c>
      <c r="AM394" s="150">
        <v>2.0045023148148149E-3</v>
      </c>
      <c r="AN394" s="150">
        <v>2.090914351851852E-3</v>
      </c>
      <c r="AO394" s="150">
        <v>2.1781712962962961E-3</v>
      </c>
      <c r="AP394" s="150">
        <v>2.2626851851851853E-3</v>
      </c>
      <c r="AQ394" s="150">
        <v>2.3468518518518517E-3</v>
      </c>
      <c r="AR394" s="150">
        <v>2.4337384259259256E-3</v>
      </c>
      <c r="AS394" s="150">
        <v>2.5255902777777776E-3</v>
      </c>
      <c r="AT394" s="150">
        <v>2.6166898148148147E-3</v>
      </c>
      <c r="AU394" s="150">
        <v>2.709375E-3</v>
      </c>
      <c r="AV394" s="150">
        <v>2.8043171296296301E-3</v>
      </c>
      <c r="AW394" s="153">
        <f t="shared" si="187"/>
        <v>59.432175093791393</v>
      </c>
      <c r="AX394" s="150">
        <f t="shared" si="188"/>
        <v>8.9722222222222211E-5</v>
      </c>
      <c r="AY394" s="150">
        <f t="shared" si="188"/>
        <v>8.3136574074074124E-5</v>
      </c>
      <c r="AZ394" s="150">
        <f t="shared" si="189"/>
        <v>8.2476851851851808E-5</v>
      </c>
      <c r="BA394" s="150">
        <f t="shared" si="190"/>
        <v>8.1238425925925955E-5</v>
      </c>
      <c r="BB394" s="150">
        <f t="shared" si="191"/>
        <v>8.2534722222222287E-5</v>
      </c>
      <c r="BC394" s="150">
        <f t="shared" si="192"/>
        <v>8.2465277777777767E-5</v>
      </c>
      <c r="BD394" s="150">
        <f t="shared" si="193"/>
        <v>8.3599537037036976E-5</v>
      </c>
      <c r="BE394" s="150">
        <f t="shared" si="194"/>
        <v>8.5173611111111062E-5</v>
      </c>
      <c r="BF394" s="150">
        <f t="shared" si="195"/>
        <v>8.298611111111126E-5</v>
      </c>
      <c r="BG394" s="150">
        <f t="shared" si="196"/>
        <v>8.2233796296296178E-5</v>
      </c>
      <c r="BH394" s="150">
        <f t="shared" si="197"/>
        <v>8.1979166666666832E-5</v>
      </c>
      <c r="BI394" s="150">
        <f t="shared" si="198"/>
        <v>8.3483796296296127E-5</v>
      </c>
      <c r="BJ394" s="150">
        <f t="shared" si="199"/>
        <v>8.4814814814814909E-5</v>
      </c>
      <c r="BK394" s="150">
        <f t="shared" si="200"/>
        <v>8.3969907407407387E-5</v>
      </c>
      <c r="BL394" s="150">
        <f t="shared" si="201"/>
        <v>8.400462962962962E-5</v>
      </c>
      <c r="BM394" s="150">
        <f t="shared" si="202"/>
        <v>8.5023148148148089E-5</v>
      </c>
      <c r="BN394" s="150">
        <f t="shared" si="203"/>
        <v>8.5219907407407336E-5</v>
      </c>
      <c r="BO394" s="150">
        <f t="shared" si="204"/>
        <v>8.5717592592592746E-5</v>
      </c>
      <c r="BP394" s="150">
        <f t="shared" si="205"/>
        <v>8.7175925925925659E-5</v>
      </c>
      <c r="BQ394" s="150">
        <f t="shared" si="206"/>
        <v>8.5833333333333595E-5</v>
      </c>
      <c r="BR394" s="150">
        <f t="shared" si="207"/>
        <v>8.5925925925925926E-5</v>
      </c>
      <c r="BS394" s="150">
        <f t="shared" si="208"/>
        <v>8.516203703703702E-5</v>
      </c>
      <c r="BT394" s="150">
        <f t="shared" si="209"/>
        <v>8.6412037037037186E-5</v>
      </c>
      <c r="BU394" s="150">
        <f t="shared" si="210"/>
        <v>8.7256944444444057E-5</v>
      </c>
      <c r="BV394" s="150">
        <f t="shared" si="211"/>
        <v>8.451388888888918E-5</v>
      </c>
      <c r="BW394" s="150">
        <f t="shared" si="212"/>
        <v>8.4166666666666418E-5</v>
      </c>
      <c r="BX394" s="150">
        <f t="shared" si="213"/>
        <v>8.6886574074073863E-5</v>
      </c>
      <c r="BY394" s="150">
        <f t="shared" si="214"/>
        <v>9.1851851851852077E-5</v>
      </c>
      <c r="BZ394" s="150">
        <f t="shared" si="215"/>
        <v>9.1099537037037104E-5</v>
      </c>
      <c r="CA394" s="150">
        <f t="shared" si="216"/>
        <v>9.2685185185185232E-5</v>
      </c>
      <c r="CB394" s="150">
        <f t="shared" si="217"/>
        <v>9.494212962963015E-5</v>
      </c>
    </row>
    <row r="395" spans="1:80">
      <c r="A395" s="4" t="s">
        <v>225</v>
      </c>
      <c r="B395" s="4">
        <v>2019</v>
      </c>
      <c r="C395" s="5">
        <v>43483</v>
      </c>
      <c r="D395" s="4" t="s">
        <v>66</v>
      </c>
      <c r="E395" s="70" t="s">
        <v>21</v>
      </c>
      <c r="F395" s="70" t="s">
        <v>21</v>
      </c>
      <c r="G395" t="s">
        <v>1674</v>
      </c>
      <c r="H395" t="s">
        <v>596</v>
      </c>
      <c r="I395" t="s">
        <v>1673</v>
      </c>
      <c r="J395" t="s">
        <v>3052</v>
      </c>
      <c r="O395">
        <v>8</v>
      </c>
      <c r="P395" t="s">
        <v>31</v>
      </c>
      <c r="Q395" s="150">
        <v>1.5781249999999999E-4</v>
      </c>
      <c r="R395" s="150">
        <v>2.4969907407407411E-4</v>
      </c>
      <c r="S395" s="150">
        <v>3.3329861111111109E-4</v>
      </c>
      <c r="T395" s="150">
        <v>4.1623842592592597E-4</v>
      </c>
      <c r="U395" s="150">
        <v>4.9753472222222224E-4</v>
      </c>
      <c r="V395" s="150">
        <v>5.8174768518518525E-4</v>
      </c>
      <c r="W395" s="150">
        <v>6.6561342592592594E-4</v>
      </c>
      <c r="X395" s="150">
        <v>7.494444444444444E-4</v>
      </c>
      <c r="Y395" s="150">
        <v>8.3342592592592583E-4</v>
      </c>
      <c r="Z395" s="150">
        <v>9.1910879629629634E-4</v>
      </c>
      <c r="AA395" s="150">
        <v>1.0039120370370371E-3</v>
      </c>
      <c r="AB395" s="150">
        <v>1.0883449074074074E-3</v>
      </c>
      <c r="AC395" s="150">
        <v>1.1722337962962962E-3</v>
      </c>
      <c r="AD395" s="150">
        <v>1.2579166666666665E-3</v>
      </c>
      <c r="AE395" s="150">
        <v>1.3425231481481482E-3</v>
      </c>
      <c r="AF395" s="150">
        <v>1.4271874999999999E-3</v>
      </c>
      <c r="AG395" s="150">
        <v>1.5115277777777777E-3</v>
      </c>
      <c r="AH395" s="150">
        <v>1.5983912037037034E-3</v>
      </c>
      <c r="AI395" s="150">
        <v>1.6847453703703703E-3</v>
      </c>
      <c r="AJ395" s="150">
        <v>1.7743287037037035E-3</v>
      </c>
      <c r="AK395" s="150">
        <v>1.8604861111111112E-3</v>
      </c>
      <c r="AL395" s="150">
        <v>1.9472569444444444E-3</v>
      </c>
      <c r="AM395" s="150">
        <v>2.0339699074074075E-3</v>
      </c>
      <c r="AN395" s="150">
        <v>2.1196875E-3</v>
      </c>
      <c r="AO395" s="150">
        <v>2.2048379629629631E-3</v>
      </c>
      <c r="AP395" s="150">
        <v>2.2920254629629632E-3</v>
      </c>
      <c r="AQ395" s="150">
        <v>2.3822222222222222E-3</v>
      </c>
      <c r="AR395" s="150">
        <v>2.4709143518518522E-3</v>
      </c>
      <c r="AS395" s="150">
        <v>2.5570833333333335E-3</v>
      </c>
      <c r="AT395" s="150">
        <v>2.6426041666666664E-3</v>
      </c>
      <c r="AU395" s="150">
        <v>2.7277083333333337E-3</v>
      </c>
      <c r="AV395" s="150">
        <v>2.8132407407407407E-3</v>
      </c>
      <c r="AW395" s="153">
        <f t="shared" si="187"/>
        <v>59.243655991837542</v>
      </c>
      <c r="AX395" s="150">
        <f t="shared" si="188"/>
        <v>9.188657407407412E-5</v>
      </c>
      <c r="AY395" s="150">
        <f t="shared" si="188"/>
        <v>8.3599537037036976E-5</v>
      </c>
      <c r="AZ395" s="150">
        <f t="shared" si="189"/>
        <v>8.2939814814814877E-5</v>
      </c>
      <c r="BA395" s="150">
        <f t="shared" si="190"/>
        <v>8.1296296296296271E-5</v>
      </c>
      <c r="BB395" s="150">
        <f t="shared" si="191"/>
        <v>8.4212962962963017E-5</v>
      </c>
      <c r="BC395" s="150">
        <f t="shared" si="192"/>
        <v>8.3865740740740689E-5</v>
      </c>
      <c r="BD395" s="150">
        <f t="shared" si="193"/>
        <v>8.3831018518518456E-5</v>
      </c>
      <c r="BE395" s="150">
        <f t="shared" si="194"/>
        <v>8.3981481481481429E-5</v>
      </c>
      <c r="BF395" s="150">
        <f t="shared" si="195"/>
        <v>8.5682870370370513E-5</v>
      </c>
      <c r="BG395" s="150">
        <f t="shared" si="196"/>
        <v>8.4803240740740759E-5</v>
      </c>
      <c r="BH395" s="150">
        <f t="shared" si="197"/>
        <v>8.4432870370370347E-5</v>
      </c>
      <c r="BI395" s="150">
        <f t="shared" si="198"/>
        <v>8.3888888888888772E-5</v>
      </c>
      <c r="BJ395" s="150">
        <f t="shared" si="199"/>
        <v>8.5682870370370296E-5</v>
      </c>
      <c r="BK395" s="150">
        <f t="shared" si="200"/>
        <v>8.4606481481481728E-5</v>
      </c>
      <c r="BL395" s="150">
        <f t="shared" si="201"/>
        <v>8.4664351851851611E-5</v>
      </c>
      <c r="BM395" s="150">
        <f t="shared" si="202"/>
        <v>8.4340277777777799E-5</v>
      </c>
      <c r="BN395" s="150">
        <f t="shared" si="203"/>
        <v>8.686342592592578E-5</v>
      </c>
      <c r="BO395" s="150">
        <f t="shared" si="204"/>
        <v>8.6354166666666871E-5</v>
      </c>
      <c r="BP395" s="150">
        <f t="shared" si="205"/>
        <v>8.9583333333333225E-5</v>
      </c>
      <c r="BQ395" s="150">
        <f t="shared" si="206"/>
        <v>8.6157407407407623E-5</v>
      </c>
      <c r="BR395" s="150">
        <f t="shared" si="207"/>
        <v>8.6770833333333231E-5</v>
      </c>
      <c r="BS395" s="150">
        <f t="shared" si="208"/>
        <v>8.6712962962963132E-5</v>
      </c>
      <c r="BT395" s="150">
        <f t="shared" si="209"/>
        <v>8.5717592592592529E-5</v>
      </c>
      <c r="BU395" s="150">
        <f t="shared" si="210"/>
        <v>8.5150462962963087E-5</v>
      </c>
      <c r="BV395" s="150">
        <f t="shared" si="211"/>
        <v>8.7187500000000025E-5</v>
      </c>
      <c r="BW395" s="150">
        <f t="shared" si="212"/>
        <v>9.019675925925905E-5</v>
      </c>
      <c r="BX395" s="150">
        <f t="shared" si="213"/>
        <v>8.8692129629629971E-5</v>
      </c>
      <c r="BY395" s="150">
        <f t="shared" si="214"/>
        <v>8.616898148148134E-5</v>
      </c>
      <c r="BZ395" s="150">
        <f t="shared" si="215"/>
        <v>8.5520833333332848E-5</v>
      </c>
      <c r="CA395" s="150">
        <f t="shared" si="216"/>
        <v>8.5104166666667355E-5</v>
      </c>
      <c r="CB395" s="150">
        <f t="shared" si="217"/>
        <v>8.5532407407406998E-5</v>
      </c>
    </row>
    <row r="396" spans="1:80">
      <c r="A396" s="4" t="s">
        <v>225</v>
      </c>
      <c r="B396" s="4">
        <v>2019</v>
      </c>
      <c r="C396" s="5">
        <v>43483</v>
      </c>
      <c r="D396" s="4" t="s">
        <v>66</v>
      </c>
      <c r="E396" s="70" t="s">
        <v>21</v>
      </c>
      <c r="F396" s="70" t="s">
        <v>21</v>
      </c>
      <c r="G396" t="s">
        <v>3095</v>
      </c>
      <c r="H396" t="s">
        <v>474</v>
      </c>
      <c r="I396" t="s">
        <v>3096</v>
      </c>
      <c r="J396" t="s">
        <v>1713</v>
      </c>
      <c r="O396">
        <v>9</v>
      </c>
      <c r="P396" t="s">
        <v>3099</v>
      </c>
      <c r="Q396" s="150">
        <v>1.5651620370370369E-4</v>
      </c>
      <c r="R396" s="150">
        <v>2.5111111111111113E-4</v>
      </c>
      <c r="S396" s="150">
        <v>3.3960648148148148E-4</v>
      </c>
      <c r="T396" s="150">
        <v>4.2672453703703709E-4</v>
      </c>
      <c r="U396" s="150">
        <v>5.1319444444444448E-4</v>
      </c>
      <c r="V396" s="150">
        <v>6.0032407407407408E-4</v>
      </c>
      <c r="W396" s="150">
        <v>6.8494212962962964E-4</v>
      </c>
      <c r="X396" s="150">
        <v>7.697453703703704E-4</v>
      </c>
      <c r="Y396" s="150">
        <v>8.5628472222222226E-4</v>
      </c>
      <c r="Z396" s="150">
        <v>9.4249999999999987E-4</v>
      </c>
      <c r="AA396" s="150">
        <v>1.0294328703703704E-3</v>
      </c>
      <c r="AB396" s="150">
        <v>1.1186226851851852E-3</v>
      </c>
      <c r="AC396" s="150">
        <v>1.207337962962963E-3</v>
      </c>
      <c r="AD396" s="150">
        <v>1.2968287037037037E-3</v>
      </c>
      <c r="AE396" s="150">
        <v>1.3849537037037036E-3</v>
      </c>
      <c r="AF396" s="150">
        <v>1.4725347222222223E-3</v>
      </c>
      <c r="AG396" s="150">
        <v>1.5589467592592591E-3</v>
      </c>
      <c r="AH396" s="150">
        <v>1.6449884259259258E-3</v>
      </c>
      <c r="AI396" s="150">
        <v>1.7324074074074076E-3</v>
      </c>
      <c r="AJ396" s="150">
        <v>1.8195023148148148E-3</v>
      </c>
      <c r="AK396" s="150">
        <v>1.907476851851852E-3</v>
      </c>
      <c r="AL396" s="150">
        <v>1.9954629629629632E-3</v>
      </c>
      <c r="AM396" s="150">
        <v>2.0854282407407406E-3</v>
      </c>
      <c r="AN396" s="150">
        <v>2.172650462962963E-3</v>
      </c>
      <c r="AO396" s="150">
        <v>2.2584722222222225E-3</v>
      </c>
      <c r="AP396" s="150">
        <v>2.3453819444444442E-3</v>
      </c>
      <c r="AQ396" s="150">
        <v>2.4289930555555553E-3</v>
      </c>
      <c r="AR396" s="150">
        <v>2.5137152777777775E-3</v>
      </c>
      <c r="AS396" s="150">
        <v>2.6008217592592593E-3</v>
      </c>
      <c r="AT396" s="150">
        <v>2.6849768518518516E-3</v>
      </c>
      <c r="AU396" s="150">
        <v>2.7675810185185186E-3</v>
      </c>
      <c r="AV396" s="150">
        <v>2.850960648148148E-3</v>
      </c>
      <c r="AW396" s="153">
        <f t="shared" si="187"/>
        <v>58.45982713753893</v>
      </c>
      <c r="AX396" s="150">
        <f t="shared" si="188"/>
        <v>9.4594907407407442E-5</v>
      </c>
      <c r="AY396" s="150">
        <f t="shared" si="188"/>
        <v>8.8495370370370344E-5</v>
      </c>
      <c r="AZ396" s="150">
        <f t="shared" si="189"/>
        <v>8.7118055555555614E-5</v>
      </c>
      <c r="BA396" s="150">
        <f t="shared" si="190"/>
        <v>8.6469907407407394E-5</v>
      </c>
      <c r="BB396" s="150">
        <f t="shared" si="191"/>
        <v>8.7129629629629601E-5</v>
      </c>
      <c r="BC396" s="150">
        <f t="shared" si="192"/>
        <v>8.4618055555555553E-5</v>
      </c>
      <c r="BD396" s="150">
        <f t="shared" si="193"/>
        <v>8.4803240740740759E-5</v>
      </c>
      <c r="BE396" s="150">
        <f t="shared" si="194"/>
        <v>8.6539351851851859E-5</v>
      </c>
      <c r="BF396" s="150">
        <f t="shared" si="195"/>
        <v>8.6215277777777614E-5</v>
      </c>
      <c r="BG396" s="150">
        <f t="shared" si="196"/>
        <v>8.6932870370370571E-5</v>
      </c>
      <c r="BH396" s="150">
        <f t="shared" si="197"/>
        <v>8.9189814814814731E-5</v>
      </c>
      <c r="BI396" s="150">
        <f t="shared" si="198"/>
        <v>8.8715277777777837E-5</v>
      </c>
      <c r="BJ396" s="150">
        <f t="shared" si="199"/>
        <v>8.9490740740740676E-5</v>
      </c>
      <c r="BK396" s="150">
        <f t="shared" si="200"/>
        <v>8.8124999999999879E-5</v>
      </c>
      <c r="BL396" s="150">
        <f t="shared" si="201"/>
        <v>8.7581018518518737E-5</v>
      </c>
      <c r="BM396" s="150">
        <f t="shared" si="202"/>
        <v>8.6412037037036753E-5</v>
      </c>
      <c r="BN396" s="150">
        <f t="shared" si="203"/>
        <v>8.6041666666666775E-5</v>
      </c>
      <c r="BO396" s="150">
        <f t="shared" si="204"/>
        <v>8.7418981481481722E-5</v>
      </c>
      <c r="BP396" s="150">
        <f t="shared" si="205"/>
        <v>8.709490740740726E-5</v>
      </c>
      <c r="BQ396" s="150">
        <f t="shared" si="206"/>
        <v>8.7974537037037231E-5</v>
      </c>
      <c r="BR396" s="150">
        <f t="shared" si="207"/>
        <v>8.7986111111111164E-5</v>
      </c>
      <c r="BS396" s="150">
        <f t="shared" si="208"/>
        <v>8.9965277777777353E-5</v>
      </c>
      <c r="BT396" s="150">
        <f t="shared" si="209"/>
        <v>8.7222222222222475E-5</v>
      </c>
      <c r="BU396" s="150">
        <f t="shared" si="210"/>
        <v>8.5821759259259445E-5</v>
      </c>
      <c r="BV396" s="150">
        <f t="shared" si="211"/>
        <v>8.6909722222221729E-5</v>
      </c>
      <c r="BW396" s="150">
        <f t="shared" si="212"/>
        <v>8.3611111111111126E-5</v>
      </c>
      <c r="BX396" s="150">
        <f t="shared" si="213"/>
        <v>8.4722222222222143E-5</v>
      </c>
      <c r="BY396" s="150">
        <f t="shared" si="214"/>
        <v>8.7106481481481843E-5</v>
      </c>
      <c r="BZ396" s="150">
        <f t="shared" si="215"/>
        <v>8.4155092592592268E-5</v>
      </c>
      <c r="CA396" s="150">
        <f t="shared" si="216"/>
        <v>8.2604166666667023E-5</v>
      </c>
      <c r="CB396" s="150">
        <f t="shared" si="217"/>
        <v>8.3379629629629429E-5</v>
      </c>
    </row>
    <row r="397" spans="1:80">
      <c r="A397" s="4" t="s">
        <v>225</v>
      </c>
      <c r="B397" s="4">
        <v>2019</v>
      </c>
      <c r="C397" s="5">
        <v>43483</v>
      </c>
      <c r="D397" s="4" t="s">
        <v>66</v>
      </c>
      <c r="E397" s="70" t="s">
        <v>21</v>
      </c>
      <c r="F397" s="70" t="s">
        <v>21</v>
      </c>
      <c r="G397" t="s">
        <v>857</v>
      </c>
      <c r="H397" t="s">
        <v>858</v>
      </c>
      <c r="I397" t="s">
        <v>856</v>
      </c>
      <c r="J397" t="s">
        <v>1744</v>
      </c>
      <c r="O397">
        <v>10</v>
      </c>
      <c r="P397" t="s">
        <v>207</v>
      </c>
      <c r="Q397" s="150">
        <v>1.5831018518518519E-4</v>
      </c>
      <c r="R397" s="150">
        <v>2.5344907407407407E-4</v>
      </c>
      <c r="S397" s="150">
        <v>3.4560185185185187E-4</v>
      </c>
      <c r="T397" s="150">
        <v>4.3328703703703709E-4</v>
      </c>
      <c r="U397" s="150">
        <v>5.2131944444444448E-4</v>
      </c>
      <c r="V397" s="150">
        <v>6.076388888888889E-4</v>
      </c>
      <c r="W397" s="150">
        <v>6.9309027777777771E-4</v>
      </c>
      <c r="X397" s="150">
        <v>7.8046296296296284E-4</v>
      </c>
      <c r="Y397" s="150">
        <v>8.6605324074074069E-4</v>
      </c>
      <c r="Z397" s="150">
        <v>9.511574074074074E-4</v>
      </c>
      <c r="AA397" s="150">
        <v>1.0377199074074076E-3</v>
      </c>
      <c r="AB397" s="150">
        <v>1.1238541666666667E-3</v>
      </c>
      <c r="AC397" s="150">
        <v>1.2112037037037037E-3</v>
      </c>
      <c r="AD397" s="150">
        <v>1.2970833333333332E-3</v>
      </c>
      <c r="AE397" s="150">
        <v>1.3838194444444445E-3</v>
      </c>
      <c r="AF397" s="150">
        <v>1.4693287037037036E-3</v>
      </c>
      <c r="AG397" s="150">
        <v>1.5551041666666667E-3</v>
      </c>
      <c r="AH397" s="150">
        <v>1.6411458333333332E-3</v>
      </c>
      <c r="AI397" s="150">
        <v>1.7293171296296295E-3</v>
      </c>
      <c r="AJ397" s="150">
        <v>1.8153125000000001E-3</v>
      </c>
      <c r="AK397" s="150">
        <v>1.9004745370370373E-3</v>
      </c>
      <c r="AL397" s="150">
        <v>1.9868518518518521E-3</v>
      </c>
      <c r="AM397" s="150">
        <v>2.0728935185185186E-3</v>
      </c>
      <c r="AN397" s="150">
        <v>2.1610648148148149E-3</v>
      </c>
      <c r="AO397" s="150">
        <v>2.246574074074074E-3</v>
      </c>
      <c r="AP397" s="150">
        <v>2.3338194444444444E-3</v>
      </c>
      <c r="AQ397" s="150">
        <v>2.4192592592592595E-3</v>
      </c>
      <c r="AR397" s="150">
        <v>2.508240740740741E-3</v>
      </c>
      <c r="AS397" s="150">
        <v>2.5949884259259259E-3</v>
      </c>
      <c r="AT397" s="150">
        <v>2.6837962962962965E-3</v>
      </c>
      <c r="AU397" s="150">
        <v>2.770474537037037E-3</v>
      </c>
      <c r="AV397" s="150">
        <v>2.8600578703703704E-3</v>
      </c>
      <c r="AW397" s="153">
        <f t="shared" si="187"/>
        <v>58.273879138355944</v>
      </c>
      <c r="AX397" s="150">
        <f t="shared" si="188"/>
        <v>9.5138888888888882E-5</v>
      </c>
      <c r="AY397" s="150">
        <f t="shared" si="188"/>
        <v>9.2152777777777806E-5</v>
      </c>
      <c r="AZ397" s="150">
        <f t="shared" si="189"/>
        <v>8.7685185185185218E-5</v>
      </c>
      <c r="BA397" s="150">
        <f t="shared" si="190"/>
        <v>8.8032407407407384E-5</v>
      </c>
      <c r="BB397" s="150">
        <f t="shared" si="191"/>
        <v>8.6319444444444421E-5</v>
      </c>
      <c r="BC397" s="150">
        <f t="shared" si="192"/>
        <v>8.5451388888888816E-5</v>
      </c>
      <c r="BD397" s="150">
        <f t="shared" si="193"/>
        <v>8.7372685185185123E-5</v>
      </c>
      <c r="BE397" s="150">
        <f t="shared" si="194"/>
        <v>8.5590277777777856E-5</v>
      </c>
      <c r="BF397" s="150">
        <f t="shared" si="195"/>
        <v>8.5104166666666705E-5</v>
      </c>
      <c r="BG397" s="150">
        <f t="shared" si="196"/>
        <v>8.6562500000000159E-5</v>
      </c>
      <c r="BH397" s="150">
        <f t="shared" si="197"/>
        <v>8.6134259259259107E-5</v>
      </c>
      <c r="BI397" s="150">
        <f t="shared" si="198"/>
        <v>8.734953703703704E-5</v>
      </c>
      <c r="BJ397" s="150">
        <f t="shared" si="199"/>
        <v>8.5879629629629544E-5</v>
      </c>
      <c r="BK397" s="150">
        <f t="shared" si="200"/>
        <v>8.6736111111111215E-5</v>
      </c>
      <c r="BL397" s="150">
        <f t="shared" si="201"/>
        <v>8.5509259259259132E-5</v>
      </c>
      <c r="BM397" s="150">
        <f t="shared" si="202"/>
        <v>8.5775462962963062E-5</v>
      </c>
      <c r="BN397" s="150">
        <f t="shared" si="203"/>
        <v>8.6041666666666558E-5</v>
      </c>
      <c r="BO397" s="150">
        <f t="shared" si="204"/>
        <v>8.8171296296296262E-5</v>
      </c>
      <c r="BP397" s="150">
        <f t="shared" si="205"/>
        <v>8.5995370370370609E-5</v>
      </c>
      <c r="BQ397" s="150">
        <f t="shared" si="206"/>
        <v>8.5162037037037237E-5</v>
      </c>
      <c r="BR397" s="150">
        <f t="shared" si="207"/>
        <v>8.6377314814814737E-5</v>
      </c>
      <c r="BS397" s="150">
        <f t="shared" si="208"/>
        <v>8.6041666666666558E-5</v>
      </c>
      <c r="BT397" s="150">
        <f t="shared" si="209"/>
        <v>8.8171296296296262E-5</v>
      </c>
      <c r="BU397" s="150">
        <f t="shared" si="210"/>
        <v>8.5509259259259132E-5</v>
      </c>
      <c r="BV397" s="150">
        <f t="shared" si="211"/>
        <v>8.7245370370370341E-5</v>
      </c>
      <c r="BW397" s="150">
        <f t="shared" si="212"/>
        <v>8.54398148148151E-5</v>
      </c>
      <c r="BX397" s="150">
        <f t="shared" si="213"/>
        <v>8.898148148148155E-5</v>
      </c>
      <c r="BY397" s="150">
        <f t="shared" si="214"/>
        <v>8.6747685185184931E-5</v>
      </c>
      <c r="BZ397" s="150">
        <f t="shared" si="215"/>
        <v>8.8807870370370603E-5</v>
      </c>
      <c r="CA397" s="150">
        <f t="shared" si="216"/>
        <v>8.6678240740740466E-5</v>
      </c>
      <c r="CB397" s="150">
        <f t="shared" si="217"/>
        <v>8.9583333333333442E-5</v>
      </c>
    </row>
    <row r="398" spans="1:80">
      <c r="A398" s="4" t="s">
        <v>225</v>
      </c>
      <c r="B398" s="4">
        <v>2019</v>
      </c>
      <c r="C398" s="5">
        <v>43483</v>
      </c>
      <c r="D398" s="4" t="s">
        <v>66</v>
      </c>
      <c r="E398" s="70" t="s">
        <v>21</v>
      </c>
      <c r="F398" s="70" t="s">
        <v>21</v>
      </c>
      <c r="G398" t="s">
        <v>1654</v>
      </c>
      <c r="H398" t="s">
        <v>3056</v>
      </c>
      <c r="I398" t="s">
        <v>1695</v>
      </c>
      <c r="J398" t="s">
        <v>3057</v>
      </c>
      <c r="O398">
        <v>11</v>
      </c>
      <c r="P398" t="s">
        <v>39</v>
      </c>
      <c r="Q398" s="150">
        <v>1.5651620370370369E-4</v>
      </c>
      <c r="R398" s="150">
        <v>2.4689814814814816E-4</v>
      </c>
      <c r="S398" s="150">
        <v>3.3325231481481482E-4</v>
      </c>
      <c r="T398" s="150">
        <v>4.2016203703703703E-4</v>
      </c>
      <c r="U398" s="150">
        <v>5.063078703703704E-4</v>
      </c>
      <c r="V398" s="150">
        <v>5.9300925925925927E-4</v>
      </c>
      <c r="W398" s="150">
        <v>6.7756944444444451E-4</v>
      </c>
      <c r="X398" s="150">
        <v>7.6241898148148154E-4</v>
      </c>
      <c r="Y398" s="150">
        <v>8.4965277777777773E-4</v>
      </c>
      <c r="Z398" s="150">
        <v>9.3605324074074077E-4</v>
      </c>
      <c r="AA398" s="150">
        <v>1.0223148148148147E-3</v>
      </c>
      <c r="AB398" s="150">
        <v>1.1107986111111112E-3</v>
      </c>
      <c r="AC398" s="150">
        <v>1.197337962962963E-3</v>
      </c>
      <c r="AD398" s="150">
        <v>1.2859259259259258E-3</v>
      </c>
      <c r="AE398" s="150">
        <v>1.3741550925925926E-3</v>
      </c>
      <c r="AF398" s="150">
        <v>1.4631018518518519E-3</v>
      </c>
      <c r="AG398" s="150">
        <v>1.5525925925925924E-3</v>
      </c>
      <c r="AH398" s="150">
        <v>1.6397222222222223E-3</v>
      </c>
      <c r="AI398" s="150">
        <v>1.7265625E-3</v>
      </c>
      <c r="AJ398" s="150">
        <v>1.8157986111111109E-3</v>
      </c>
      <c r="AK398" s="150">
        <v>1.9028703703703705E-3</v>
      </c>
      <c r="AL398" s="150">
        <v>1.9897685185185188E-3</v>
      </c>
      <c r="AM398" s="150">
        <v>2.0775462962962965E-3</v>
      </c>
      <c r="AN398" s="150">
        <v>2.1654050925925925E-3</v>
      </c>
      <c r="AO398" s="150">
        <v>2.2551504629629627E-3</v>
      </c>
      <c r="AP398" s="150">
        <v>2.3441666666666667E-3</v>
      </c>
      <c r="AQ398" s="150">
        <v>2.4348263888888887E-3</v>
      </c>
      <c r="AR398" s="150">
        <v>2.523576388888889E-3</v>
      </c>
      <c r="AS398" s="150">
        <v>2.6143055555555555E-3</v>
      </c>
      <c r="AT398" s="150">
        <v>2.7010763888888887E-3</v>
      </c>
      <c r="AU398" s="150">
        <v>2.7881365740740735E-3</v>
      </c>
      <c r="AV398" s="150">
        <v>2.8765972222222218E-3</v>
      </c>
      <c r="AW398" s="153">
        <f t="shared" si="187"/>
        <v>57.938826255944775</v>
      </c>
      <c r="AX398" s="150">
        <f t="shared" si="188"/>
        <v>9.0381944444444472E-5</v>
      </c>
      <c r="AY398" s="150">
        <f t="shared" si="188"/>
        <v>8.6354166666666654E-5</v>
      </c>
      <c r="AZ398" s="150">
        <f t="shared" si="189"/>
        <v>8.6909722222222217E-5</v>
      </c>
      <c r="BA398" s="150">
        <f t="shared" si="190"/>
        <v>8.6145833333333365E-5</v>
      </c>
      <c r="BB398" s="150">
        <f t="shared" si="191"/>
        <v>8.6701388888888874E-5</v>
      </c>
      <c r="BC398" s="150">
        <f t="shared" si="192"/>
        <v>8.4560185185185237E-5</v>
      </c>
      <c r="BD398" s="150">
        <f t="shared" si="193"/>
        <v>8.4849537037037033E-5</v>
      </c>
      <c r="BE398" s="150">
        <f t="shared" si="194"/>
        <v>8.7233796296296191E-5</v>
      </c>
      <c r="BF398" s="150">
        <f t="shared" si="195"/>
        <v>8.6400462962963036E-5</v>
      </c>
      <c r="BG398" s="150">
        <f t="shared" si="196"/>
        <v>8.6261574074073888E-5</v>
      </c>
      <c r="BH398" s="150">
        <f t="shared" si="197"/>
        <v>8.8483796296296574E-5</v>
      </c>
      <c r="BI398" s="150">
        <f t="shared" si="198"/>
        <v>8.6539351851851751E-5</v>
      </c>
      <c r="BJ398" s="150">
        <f t="shared" si="199"/>
        <v>8.8587962962962839E-5</v>
      </c>
      <c r="BK398" s="150">
        <f t="shared" si="200"/>
        <v>8.8229166666666794E-5</v>
      </c>
      <c r="BL398" s="150">
        <f t="shared" si="201"/>
        <v>8.8946759259259317E-5</v>
      </c>
      <c r="BM398" s="150">
        <f t="shared" si="202"/>
        <v>8.9490740740740459E-5</v>
      </c>
      <c r="BN398" s="150">
        <f t="shared" si="203"/>
        <v>8.7129629629629926E-5</v>
      </c>
      <c r="BO398" s="150">
        <f t="shared" si="204"/>
        <v>8.6840277777777697E-5</v>
      </c>
      <c r="BP398" s="150">
        <f t="shared" si="205"/>
        <v>8.9236111111110896E-5</v>
      </c>
      <c r="BQ398" s="150">
        <f t="shared" si="206"/>
        <v>8.7071759259259611E-5</v>
      </c>
      <c r="BR398" s="150">
        <f t="shared" si="207"/>
        <v>8.689814814814823E-5</v>
      </c>
      <c r="BS398" s="150">
        <f t="shared" si="208"/>
        <v>8.7777777777777767E-5</v>
      </c>
      <c r="BT398" s="150">
        <f t="shared" si="209"/>
        <v>8.7858796296295949E-5</v>
      </c>
      <c r="BU398" s="150">
        <f t="shared" si="210"/>
        <v>8.9745370370370239E-5</v>
      </c>
      <c r="BV398" s="150">
        <f t="shared" si="211"/>
        <v>8.9016203703704E-5</v>
      </c>
      <c r="BW398" s="150">
        <f t="shared" si="212"/>
        <v>9.065972222222201E-5</v>
      </c>
      <c r="BX398" s="150">
        <f t="shared" si="213"/>
        <v>8.8750000000000287E-5</v>
      </c>
      <c r="BY398" s="150">
        <f t="shared" si="214"/>
        <v>9.0729166666666475E-5</v>
      </c>
      <c r="BZ398" s="150">
        <f t="shared" si="215"/>
        <v>8.6770833333333231E-5</v>
      </c>
      <c r="CA398" s="150">
        <f t="shared" si="216"/>
        <v>8.706018518518481E-5</v>
      </c>
      <c r="CB398" s="150">
        <f t="shared" si="217"/>
        <v>8.8460648148148274E-5</v>
      </c>
    </row>
    <row r="399" spans="1:80">
      <c r="A399" s="4" t="s">
        <v>225</v>
      </c>
      <c r="B399" s="4">
        <v>2019</v>
      </c>
      <c r="C399" s="5">
        <v>43483</v>
      </c>
      <c r="D399" s="4" t="s">
        <v>66</v>
      </c>
      <c r="E399" s="70" t="s">
        <v>91</v>
      </c>
      <c r="F399">
        <v>1</v>
      </c>
      <c r="G399" t="s">
        <v>3092</v>
      </c>
      <c r="H399" t="s">
        <v>1738</v>
      </c>
      <c r="I399" t="s">
        <v>506</v>
      </c>
      <c r="J399" t="s">
        <v>735</v>
      </c>
      <c r="O399">
        <v>1</v>
      </c>
      <c r="P399" t="s">
        <v>102</v>
      </c>
      <c r="Q399" s="150">
        <v>1.5206018518518517E-4</v>
      </c>
      <c r="R399" s="150">
        <v>2.4170138888888887E-4</v>
      </c>
      <c r="S399" s="150">
        <v>3.2649305555555556E-4</v>
      </c>
      <c r="T399" s="150">
        <v>4.1038194444444439E-4</v>
      </c>
      <c r="U399" s="150">
        <v>4.920833333333333E-4</v>
      </c>
      <c r="V399" s="150">
        <v>5.7359953703703707E-4</v>
      </c>
      <c r="W399" s="150">
        <v>6.5616898148148143E-4</v>
      </c>
      <c r="X399" s="150">
        <v>7.3778935185185178E-4</v>
      </c>
      <c r="Y399" s="150">
        <v>8.1914351851851853E-4</v>
      </c>
      <c r="Z399" s="150">
        <v>9.0239583333333328E-4</v>
      </c>
      <c r="AA399" s="150">
        <v>9.8504629629629636E-4</v>
      </c>
      <c r="AB399" s="150">
        <v>1.0675347222222221E-3</v>
      </c>
      <c r="AC399" s="150">
        <v>1.1514583333333333E-3</v>
      </c>
      <c r="AD399" s="150">
        <v>1.2358217592592592E-3</v>
      </c>
      <c r="AE399" s="150">
        <v>1.3194560185185184E-3</v>
      </c>
      <c r="AF399" s="150">
        <v>1.4023726851851853E-3</v>
      </c>
      <c r="AG399" s="150">
        <v>1.486273148148148E-3</v>
      </c>
      <c r="AH399" s="150">
        <v>1.5692939814814816E-3</v>
      </c>
      <c r="AI399" s="150">
        <v>1.6525462962962963E-3</v>
      </c>
      <c r="AJ399" s="150">
        <v>1.7359490740740744E-3</v>
      </c>
      <c r="AK399" s="150">
        <v>1.8207175925925927E-3</v>
      </c>
      <c r="AL399" s="150">
        <v>1.9045949074074076E-3</v>
      </c>
      <c r="AM399" s="150">
        <v>1.9887731481481484E-3</v>
      </c>
      <c r="AN399" s="150">
        <v>2.0725578703703704E-3</v>
      </c>
      <c r="AO399" s="150">
        <v>2.1576157407407408E-3</v>
      </c>
      <c r="AP399" s="150">
        <v>2.2412268518518519E-3</v>
      </c>
      <c r="AQ399" s="150">
        <v>2.3264699074074073E-3</v>
      </c>
      <c r="AR399" s="150">
        <v>2.4089814814814811E-3</v>
      </c>
      <c r="AS399" s="150">
        <v>2.4904282407407405E-3</v>
      </c>
      <c r="AT399" s="150">
        <v>2.5730787037037037E-3</v>
      </c>
      <c r="AU399" s="150">
        <v>2.6545833333333334E-3</v>
      </c>
      <c r="AV399" s="150">
        <v>2.7358680555555556E-3</v>
      </c>
      <c r="AW399" s="153">
        <f t="shared" si="187"/>
        <v>60.919117180460191</v>
      </c>
      <c r="AX399" s="150">
        <f t="shared" si="188"/>
        <v>8.9641203703703703E-5</v>
      </c>
      <c r="AY399" s="150">
        <f t="shared" si="188"/>
        <v>8.479166666666669E-5</v>
      </c>
      <c r="AZ399" s="150">
        <f t="shared" si="189"/>
        <v>8.3888888888888826E-5</v>
      </c>
      <c r="BA399" s="150">
        <f t="shared" si="190"/>
        <v>8.1701388888888915E-5</v>
      </c>
      <c r="BB399" s="150">
        <f t="shared" si="191"/>
        <v>8.1516203703703763E-5</v>
      </c>
      <c r="BC399" s="150">
        <f t="shared" si="192"/>
        <v>8.2569444444444357E-5</v>
      </c>
      <c r="BD399" s="150">
        <f t="shared" si="193"/>
        <v>8.1620370370370354E-5</v>
      </c>
      <c r="BE399" s="150">
        <f t="shared" si="194"/>
        <v>8.1354166666666749E-5</v>
      </c>
      <c r="BF399" s="150">
        <f t="shared" si="195"/>
        <v>8.3252314814814756E-5</v>
      </c>
      <c r="BG399" s="150">
        <f t="shared" si="196"/>
        <v>8.2650462962963081E-5</v>
      </c>
      <c r="BH399" s="150">
        <f t="shared" si="197"/>
        <v>8.2488425925925741E-5</v>
      </c>
      <c r="BI399" s="150">
        <f t="shared" si="198"/>
        <v>8.3923611111111221E-5</v>
      </c>
      <c r="BJ399" s="150">
        <f t="shared" si="199"/>
        <v>8.4363425925925882E-5</v>
      </c>
      <c r="BK399" s="150">
        <f t="shared" si="200"/>
        <v>8.3634259259259209E-5</v>
      </c>
      <c r="BL399" s="150">
        <f t="shared" si="201"/>
        <v>8.2916666666666902E-5</v>
      </c>
      <c r="BM399" s="150">
        <f t="shared" si="202"/>
        <v>8.3900462962962705E-5</v>
      </c>
      <c r="BN399" s="150">
        <f t="shared" si="203"/>
        <v>8.3020833333333601E-5</v>
      </c>
      <c r="BO399" s="150">
        <f t="shared" si="204"/>
        <v>8.3252314814814647E-5</v>
      </c>
      <c r="BP399" s="150">
        <f t="shared" si="205"/>
        <v>8.3402777777778162E-5</v>
      </c>
      <c r="BQ399" s="150">
        <f t="shared" si="206"/>
        <v>8.4768518518518309E-5</v>
      </c>
      <c r="BR399" s="150">
        <f t="shared" si="207"/>
        <v>8.3877314814814839E-5</v>
      </c>
      <c r="BS399" s="150">
        <f t="shared" si="208"/>
        <v>8.4178240740740784E-5</v>
      </c>
      <c r="BT399" s="150">
        <f t="shared" si="209"/>
        <v>8.3784722222222073E-5</v>
      </c>
      <c r="BU399" s="150">
        <f t="shared" si="210"/>
        <v>8.5057870370370322E-5</v>
      </c>
      <c r="BV399" s="150">
        <f t="shared" si="211"/>
        <v>8.3611111111111126E-5</v>
      </c>
      <c r="BW399" s="150">
        <f t="shared" si="212"/>
        <v>8.5243055555555419E-5</v>
      </c>
      <c r="BX399" s="150">
        <f t="shared" si="213"/>
        <v>8.2511574074073824E-5</v>
      </c>
      <c r="BY399" s="150">
        <f t="shared" si="214"/>
        <v>8.1446759259259406E-5</v>
      </c>
      <c r="BZ399" s="150">
        <f t="shared" si="215"/>
        <v>8.2650462962963189E-5</v>
      </c>
      <c r="CA399" s="150">
        <f t="shared" si="216"/>
        <v>8.1504629629629722E-5</v>
      </c>
      <c r="CB399" s="150">
        <f t="shared" si="217"/>
        <v>8.1284722222222175E-5</v>
      </c>
    </row>
    <row r="400" spans="1:80">
      <c r="A400" s="4" t="s">
        <v>225</v>
      </c>
      <c r="B400" s="4">
        <v>2019</v>
      </c>
      <c r="C400" s="5">
        <v>43483</v>
      </c>
      <c r="D400" s="4" t="s">
        <v>66</v>
      </c>
      <c r="E400" s="70" t="s">
        <v>91</v>
      </c>
      <c r="F400">
        <v>1</v>
      </c>
      <c r="G400" t="s">
        <v>1304</v>
      </c>
      <c r="H400" t="s">
        <v>1655</v>
      </c>
      <c r="I400" t="s">
        <v>1294</v>
      </c>
      <c r="J400" t="s">
        <v>3094</v>
      </c>
      <c r="O400">
        <v>2</v>
      </c>
      <c r="P400" t="s">
        <v>198</v>
      </c>
      <c r="Q400" s="150">
        <v>1.6240740740740742E-4</v>
      </c>
      <c r="R400" s="150">
        <v>2.5458333333333333E-4</v>
      </c>
      <c r="S400" s="150">
        <v>3.4185185185185187E-4</v>
      </c>
      <c r="T400" s="150">
        <v>4.2649305555555556E-4</v>
      </c>
      <c r="U400" s="150">
        <v>5.1268518518518514E-4</v>
      </c>
      <c r="V400" s="150">
        <v>5.9700231481481486E-4</v>
      </c>
      <c r="W400" s="150">
        <v>6.8038194444444439E-4</v>
      </c>
      <c r="X400" s="150">
        <v>7.6442129629629635E-4</v>
      </c>
      <c r="Y400" s="150">
        <v>8.4662037037037041E-4</v>
      </c>
      <c r="Z400" s="150">
        <v>9.2865740740740745E-4</v>
      </c>
      <c r="AA400" s="150">
        <v>1.0118171296296297E-3</v>
      </c>
      <c r="AB400" s="150">
        <v>1.0937962962962963E-3</v>
      </c>
      <c r="AC400" s="150">
        <v>1.1772337962962962E-3</v>
      </c>
      <c r="AD400" s="150">
        <v>1.2590856481481481E-3</v>
      </c>
      <c r="AE400" s="150">
        <v>1.3432986111111111E-3</v>
      </c>
      <c r="AF400" s="150">
        <v>1.4267708333333331E-3</v>
      </c>
      <c r="AG400" s="150">
        <v>1.5091898148148148E-3</v>
      </c>
      <c r="AH400" s="150">
        <v>1.5928124999999998E-3</v>
      </c>
      <c r="AI400" s="150">
        <v>1.6758449074074074E-3</v>
      </c>
      <c r="AJ400" s="150">
        <v>1.7595023148148147E-3</v>
      </c>
      <c r="AK400" s="150">
        <v>1.8450810185185185E-3</v>
      </c>
      <c r="AL400" s="150">
        <v>1.9304050925925927E-3</v>
      </c>
      <c r="AM400" s="150">
        <v>2.0136574074074071E-3</v>
      </c>
      <c r="AN400" s="150">
        <v>2.0994444444444446E-3</v>
      </c>
      <c r="AO400" s="150">
        <v>2.1825578703703703E-3</v>
      </c>
      <c r="AP400" s="150">
        <v>2.2662384259259263E-3</v>
      </c>
      <c r="AQ400" s="150">
        <v>2.3560416666666664E-3</v>
      </c>
      <c r="AR400" s="150">
        <v>2.4451273148148149E-3</v>
      </c>
      <c r="AS400" s="150">
        <v>2.5357175925925925E-3</v>
      </c>
      <c r="AT400" s="150">
        <v>2.6269097222222219E-3</v>
      </c>
      <c r="AU400" s="150">
        <v>2.7153009259259261E-3</v>
      </c>
      <c r="AV400" s="150">
        <v>2.805486111111111E-3</v>
      </c>
      <c r="AW400" s="153">
        <f t="shared" si="187"/>
        <v>59.407411074531545</v>
      </c>
      <c r="AX400" s="150">
        <f t="shared" si="188"/>
        <v>9.2175925925925916E-5</v>
      </c>
      <c r="AY400" s="150">
        <f t="shared" si="188"/>
        <v>8.7268518518518533E-5</v>
      </c>
      <c r="AZ400" s="150">
        <f t="shared" si="189"/>
        <v>8.464120370370369E-5</v>
      </c>
      <c r="BA400" s="150">
        <f t="shared" si="190"/>
        <v>8.6192129629629585E-5</v>
      </c>
      <c r="BB400" s="150">
        <f t="shared" si="191"/>
        <v>8.4317129629629716E-5</v>
      </c>
      <c r="BC400" s="150">
        <f t="shared" si="192"/>
        <v>8.3379629629629537E-5</v>
      </c>
      <c r="BD400" s="150">
        <f t="shared" si="193"/>
        <v>8.4039351851851961E-5</v>
      </c>
      <c r="BE400" s="150">
        <f t="shared" si="194"/>
        <v>8.2199074074074054E-5</v>
      </c>
      <c r="BF400" s="150">
        <f t="shared" si="195"/>
        <v>8.2037037037037039E-5</v>
      </c>
      <c r="BG400" s="150">
        <f t="shared" si="196"/>
        <v>8.3159722222222207E-5</v>
      </c>
      <c r="BH400" s="150">
        <f t="shared" si="197"/>
        <v>8.1979166666666615E-5</v>
      </c>
      <c r="BI400" s="150">
        <f t="shared" si="198"/>
        <v>8.3437499999999961E-5</v>
      </c>
      <c r="BJ400" s="150">
        <f t="shared" si="199"/>
        <v>8.1851851851851834E-5</v>
      </c>
      <c r="BK400" s="150">
        <f t="shared" si="200"/>
        <v>8.4212962962963017E-5</v>
      </c>
      <c r="BL400" s="150">
        <f t="shared" si="201"/>
        <v>8.3472222222221977E-5</v>
      </c>
      <c r="BM400" s="150">
        <f t="shared" si="202"/>
        <v>8.2418981481481709E-5</v>
      </c>
      <c r="BN400" s="150">
        <f t="shared" si="203"/>
        <v>8.3622685185185059E-5</v>
      </c>
      <c r="BO400" s="150">
        <f t="shared" si="204"/>
        <v>8.3032407407407534E-5</v>
      </c>
      <c r="BP400" s="150">
        <f t="shared" si="205"/>
        <v>8.3657407407407292E-5</v>
      </c>
      <c r="BQ400" s="150">
        <f t="shared" si="206"/>
        <v>8.5578703703703815E-5</v>
      </c>
      <c r="BR400" s="150">
        <f t="shared" si="207"/>
        <v>8.5324074074074252E-5</v>
      </c>
      <c r="BS400" s="150">
        <f t="shared" si="208"/>
        <v>8.325231481481443E-5</v>
      </c>
      <c r="BT400" s="150">
        <f t="shared" si="209"/>
        <v>8.5787037037037429E-5</v>
      </c>
      <c r="BU400" s="150">
        <f t="shared" si="210"/>
        <v>8.3113425925925716E-5</v>
      </c>
      <c r="BV400" s="150">
        <f t="shared" si="211"/>
        <v>8.3680555555556025E-5</v>
      </c>
      <c r="BW400" s="150">
        <f t="shared" si="212"/>
        <v>8.9803240740740121E-5</v>
      </c>
      <c r="BX400" s="150">
        <f t="shared" si="213"/>
        <v>8.9085648148148466E-5</v>
      </c>
      <c r="BY400" s="150">
        <f t="shared" si="214"/>
        <v>9.0590277777777544E-5</v>
      </c>
      <c r="BZ400" s="150">
        <f t="shared" si="215"/>
        <v>9.1192129629629436E-5</v>
      </c>
      <c r="CA400" s="150">
        <f t="shared" si="216"/>
        <v>8.8391203703704242E-5</v>
      </c>
      <c r="CB400" s="150">
        <f t="shared" si="217"/>
        <v>9.01851851851849E-5</v>
      </c>
    </row>
    <row r="401" spans="1:80">
      <c r="A401" s="4" t="s">
        <v>225</v>
      </c>
      <c r="B401" s="4">
        <v>2019</v>
      </c>
      <c r="C401" s="5">
        <v>43483</v>
      </c>
      <c r="D401" s="4" t="s">
        <v>66</v>
      </c>
      <c r="E401" s="70" t="s">
        <v>91</v>
      </c>
      <c r="F401">
        <v>2</v>
      </c>
      <c r="G401" t="s">
        <v>689</v>
      </c>
      <c r="H401" t="s">
        <v>69</v>
      </c>
      <c r="I401" t="s">
        <v>681</v>
      </c>
      <c r="J401" t="s">
        <v>591</v>
      </c>
      <c r="O401">
        <v>1</v>
      </c>
      <c r="P401" t="s">
        <v>25</v>
      </c>
      <c r="Q401" s="150">
        <v>1.5469907407407408E-4</v>
      </c>
      <c r="R401" s="150">
        <v>2.4239583333333337E-4</v>
      </c>
      <c r="S401" s="150">
        <v>3.2473379629629627E-4</v>
      </c>
      <c r="T401" s="150">
        <v>4.0753472222222216E-4</v>
      </c>
      <c r="U401" s="150">
        <v>4.905555555555556E-4</v>
      </c>
      <c r="V401" s="150">
        <v>5.7430555555555555E-4</v>
      </c>
      <c r="W401" s="150">
        <v>6.5749999999999999E-4</v>
      </c>
      <c r="X401" s="150">
        <v>7.4145833333333344E-4</v>
      </c>
      <c r="Y401" s="150">
        <v>8.2270833333333339E-4</v>
      </c>
      <c r="Z401" s="150">
        <v>9.0434027777777778E-4</v>
      </c>
      <c r="AA401" s="150">
        <v>9.8795138888888891E-4</v>
      </c>
      <c r="AB401" s="150">
        <v>1.0706944444444444E-3</v>
      </c>
      <c r="AC401" s="150">
        <v>1.1535185185185186E-3</v>
      </c>
      <c r="AD401" s="150">
        <v>1.2373148148148148E-3</v>
      </c>
      <c r="AE401" s="150">
        <v>1.3194560185185184E-3</v>
      </c>
      <c r="AF401" s="150">
        <v>1.4012499999999999E-3</v>
      </c>
      <c r="AG401" s="150">
        <v>1.4841435185185185E-3</v>
      </c>
      <c r="AH401" s="150">
        <v>1.5667824074074074E-3</v>
      </c>
      <c r="AI401" s="150">
        <v>1.6495486111111112E-3</v>
      </c>
      <c r="AJ401" s="150">
        <v>1.7322916666666667E-3</v>
      </c>
      <c r="AK401" s="150">
        <v>1.8158680555555556E-3</v>
      </c>
      <c r="AL401" s="150">
        <v>1.8982060185185187E-3</v>
      </c>
      <c r="AM401" s="150">
        <v>1.9823263888888889E-3</v>
      </c>
      <c r="AN401" s="150">
        <v>2.0690972222222222E-3</v>
      </c>
      <c r="AO401" s="150">
        <v>2.153472222222222E-3</v>
      </c>
      <c r="AP401" s="150">
        <v>2.2389583333333333E-3</v>
      </c>
      <c r="AQ401" s="150">
        <v>2.3222337962962962E-3</v>
      </c>
      <c r="AR401" s="150">
        <v>2.4057291666666667E-3</v>
      </c>
      <c r="AS401" s="150">
        <v>2.4887500000000001E-3</v>
      </c>
      <c r="AT401" s="150">
        <v>2.5730324074074076E-3</v>
      </c>
      <c r="AU401" s="150">
        <v>2.6555787037037038E-3</v>
      </c>
      <c r="AV401" s="150">
        <v>2.7399421296296299E-3</v>
      </c>
      <c r="AW401" s="153">
        <f t="shared" si="187"/>
        <v>60.828535341801448</v>
      </c>
      <c r="AX401" s="150">
        <f t="shared" si="188"/>
        <v>8.7696759259259287E-5</v>
      </c>
      <c r="AY401" s="150">
        <f t="shared" si="188"/>
        <v>8.2337962962962904E-5</v>
      </c>
      <c r="AZ401" s="150">
        <f t="shared" si="189"/>
        <v>8.2800925925925891E-5</v>
      </c>
      <c r="BA401" s="150">
        <f t="shared" si="190"/>
        <v>8.3020833333333438E-5</v>
      </c>
      <c r="BB401" s="150">
        <f t="shared" si="191"/>
        <v>8.3749999999999949E-5</v>
      </c>
      <c r="BC401" s="150">
        <f t="shared" si="192"/>
        <v>8.319444444444444E-5</v>
      </c>
      <c r="BD401" s="150">
        <f t="shared" si="193"/>
        <v>8.3958333333333454E-5</v>
      </c>
      <c r="BE401" s="150">
        <f t="shared" si="194"/>
        <v>8.1249999999999942E-5</v>
      </c>
      <c r="BF401" s="150">
        <f t="shared" si="195"/>
        <v>8.1631944444444395E-5</v>
      </c>
      <c r="BG401" s="150">
        <f t="shared" si="196"/>
        <v>8.3611111111111126E-5</v>
      </c>
      <c r="BH401" s="150">
        <f t="shared" si="197"/>
        <v>8.2743055555555521E-5</v>
      </c>
      <c r="BI401" s="150">
        <f t="shared" si="198"/>
        <v>8.2824074074074137E-5</v>
      </c>
      <c r="BJ401" s="150">
        <f t="shared" si="199"/>
        <v>8.3796296296296223E-5</v>
      </c>
      <c r="BK401" s="150">
        <f t="shared" si="200"/>
        <v>8.214120370370363E-5</v>
      </c>
      <c r="BL401" s="150">
        <f t="shared" si="201"/>
        <v>8.1793981481481518E-5</v>
      </c>
      <c r="BM401" s="150">
        <f t="shared" si="202"/>
        <v>8.2893518518518602E-5</v>
      </c>
      <c r="BN401" s="150">
        <f t="shared" si="203"/>
        <v>8.2638888888888823E-5</v>
      </c>
      <c r="BO401" s="150">
        <f t="shared" si="204"/>
        <v>8.2766203703703821E-5</v>
      </c>
      <c r="BP401" s="150">
        <f t="shared" si="205"/>
        <v>8.2743055555555521E-5</v>
      </c>
      <c r="BQ401" s="150">
        <f t="shared" si="206"/>
        <v>8.3576388888888893E-5</v>
      </c>
      <c r="BR401" s="150">
        <f t="shared" si="207"/>
        <v>8.2337962962963094E-5</v>
      </c>
      <c r="BS401" s="150">
        <f t="shared" si="208"/>
        <v>8.4120370370370252E-5</v>
      </c>
      <c r="BT401" s="150">
        <f t="shared" si="209"/>
        <v>8.6770833333333231E-5</v>
      </c>
      <c r="BU401" s="150">
        <f t="shared" si="210"/>
        <v>8.4374999999999815E-5</v>
      </c>
      <c r="BV401" s="150">
        <f t="shared" si="211"/>
        <v>8.5486111111111266E-5</v>
      </c>
      <c r="BW401" s="150">
        <f t="shared" si="212"/>
        <v>8.3275462962962947E-5</v>
      </c>
      <c r="BX401" s="150">
        <f t="shared" si="213"/>
        <v>8.3495370370370494E-5</v>
      </c>
      <c r="BY401" s="150">
        <f t="shared" si="214"/>
        <v>8.3020833333333384E-5</v>
      </c>
      <c r="BZ401" s="150">
        <f t="shared" si="215"/>
        <v>8.4282407407407483E-5</v>
      </c>
      <c r="CA401" s="150">
        <f t="shared" si="216"/>
        <v>8.2546296296296274E-5</v>
      </c>
      <c r="CB401" s="150">
        <f t="shared" si="217"/>
        <v>8.4363425925926099E-5</v>
      </c>
    </row>
    <row r="402" spans="1:80">
      <c r="A402" s="4" t="s">
        <v>225</v>
      </c>
      <c r="B402" s="4">
        <v>2019</v>
      </c>
      <c r="C402" s="5">
        <v>43483</v>
      </c>
      <c r="D402" s="4" t="s">
        <v>66</v>
      </c>
      <c r="E402" s="70" t="s">
        <v>91</v>
      </c>
      <c r="F402">
        <v>2</v>
      </c>
      <c r="G402" t="s">
        <v>1674</v>
      </c>
      <c r="H402" t="s">
        <v>596</v>
      </c>
      <c r="I402" t="s">
        <v>1673</v>
      </c>
      <c r="J402" t="s">
        <v>3052</v>
      </c>
      <c r="O402">
        <v>2</v>
      </c>
      <c r="P402" t="s">
        <v>31</v>
      </c>
      <c r="Q402" s="150">
        <v>1.5640046296296298E-4</v>
      </c>
      <c r="R402" s="150">
        <v>2.4869212962962958E-4</v>
      </c>
      <c r="S402" s="150">
        <v>3.3295138888888887E-4</v>
      </c>
      <c r="T402" s="150">
        <v>4.1568287037037035E-4</v>
      </c>
      <c r="U402" s="150">
        <v>4.9686342592592588E-4</v>
      </c>
      <c r="V402" s="150">
        <v>5.8017361111111106E-4</v>
      </c>
      <c r="W402" s="150">
        <v>6.6217592592592587E-4</v>
      </c>
      <c r="X402" s="150">
        <v>7.4527777777777776E-4</v>
      </c>
      <c r="Y402" s="150">
        <v>8.2930555555555546E-4</v>
      </c>
      <c r="Z402" s="150">
        <v>9.127893518518518E-4</v>
      </c>
      <c r="AA402" s="150">
        <v>9.9658564814814814E-4</v>
      </c>
      <c r="AB402" s="150">
        <v>1.0812847222222222E-3</v>
      </c>
      <c r="AC402" s="150">
        <v>1.1645717592592591E-3</v>
      </c>
      <c r="AD402" s="150">
        <v>1.2485069444444444E-3</v>
      </c>
      <c r="AE402" s="150">
        <v>1.3332060185185185E-3</v>
      </c>
      <c r="AF402" s="150">
        <v>1.4193981481481481E-3</v>
      </c>
      <c r="AG402" s="150">
        <v>1.5028472222222223E-3</v>
      </c>
      <c r="AH402" s="150">
        <v>1.5853703703703704E-3</v>
      </c>
      <c r="AI402" s="150">
        <v>1.6699537037037037E-3</v>
      </c>
      <c r="AJ402" s="150">
        <v>1.7535879629629631E-3</v>
      </c>
      <c r="AK402" s="150">
        <v>1.8391898148148146E-3</v>
      </c>
      <c r="AL402" s="150">
        <v>1.9235416666666665E-3</v>
      </c>
      <c r="AM402" s="150">
        <v>2.0076504629629633E-3</v>
      </c>
      <c r="AN402" s="150">
        <v>2.0916782407407407E-3</v>
      </c>
      <c r="AO402" s="150">
        <v>2.1758796296296296E-3</v>
      </c>
      <c r="AP402" s="150">
        <v>2.2618055555555555E-3</v>
      </c>
      <c r="AQ402" s="150">
        <v>2.3459953703703702E-3</v>
      </c>
      <c r="AR402" s="150">
        <v>2.430185185185185E-3</v>
      </c>
      <c r="AS402" s="150">
        <v>2.5146180555555555E-3</v>
      </c>
      <c r="AT402" s="150">
        <v>2.5989814814814812E-3</v>
      </c>
      <c r="AU402" s="150">
        <v>2.6828356481481482E-3</v>
      </c>
      <c r="AV402" s="150">
        <v>2.7670486111111112E-3</v>
      </c>
      <c r="AW402" s="153">
        <f t="shared" si="187"/>
        <v>60.232648605237728</v>
      </c>
      <c r="AX402" s="150">
        <f t="shared" si="188"/>
        <v>9.2291666666666602E-5</v>
      </c>
      <c r="AY402" s="150">
        <f t="shared" si="188"/>
        <v>8.4259259259259292E-5</v>
      </c>
      <c r="AZ402" s="150">
        <f t="shared" si="189"/>
        <v>8.273148148148148E-5</v>
      </c>
      <c r="BA402" s="150">
        <f t="shared" si="190"/>
        <v>8.1180555555555531E-5</v>
      </c>
      <c r="BB402" s="150">
        <f t="shared" si="191"/>
        <v>8.331018518518518E-5</v>
      </c>
      <c r="BC402" s="150">
        <f t="shared" si="192"/>
        <v>8.2002314814814807E-5</v>
      </c>
      <c r="BD402" s="150">
        <f t="shared" si="193"/>
        <v>8.3101851851851891E-5</v>
      </c>
      <c r="BE402" s="150">
        <f t="shared" si="194"/>
        <v>8.4027777777777703E-5</v>
      </c>
      <c r="BF402" s="150">
        <f t="shared" si="195"/>
        <v>8.3483796296296344E-5</v>
      </c>
      <c r="BG402" s="150">
        <f t="shared" si="196"/>
        <v>8.3796296296296331E-5</v>
      </c>
      <c r="BH402" s="150">
        <f t="shared" si="197"/>
        <v>8.469907407407406E-5</v>
      </c>
      <c r="BI402" s="150">
        <f t="shared" si="198"/>
        <v>8.328703703703688E-5</v>
      </c>
      <c r="BJ402" s="150">
        <f t="shared" si="199"/>
        <v>8.3935185185185371E-5</v>
      </c>
      <c r="BK402" s="150">
        <f t="shared" si="200"/>
        <v>8.469907407407406E-5</v>
      </c>
      <c r="BL402" s="150">
        <f t="shared" si="201"/>
        <v>8.6192129629629639E-5</v>
      </c>
      <c r="BM402" s="150">
        <f t="shared" si="202"/>
        <v>8.3449074074074111E-5</v>
      </c>
      <c r="BN402" s="150">
        <f t="shared" si="203"/>
        <v>8.2523148148148191E-5</v>
      </c>
      <c r="BO402" s="150">
        <f t="shared" si="204"/>
        <v>8.4583333333333212E-5</v>
      </c>
      <c r="BP402" s="150">
        <f t="shared" si="205"/>
        <v>8.3634259259259425E-5</v>
      </c>
      <c r="BQ402" s="150">
        <f t="shared" si="206"/>
        <v>8.5601851851851464E-5</v>
      </c>
      <c r="BR402" s="150">
        <f t="shared" si="207"/>
        <v>8.4351851851851949E-5</v>
      </c>
      <c r="BS402" s="150">
        <f t="shared" si="208"/>
        <v>8.4108796296296752E-5</v>
      </c>
      <c r="BT402" s="150">
        <f t="shared" si="209"/>
        <v>8.4027777777777486E-5</v>
      </c>
      <c r="BU402" s="150">
        <f t="shared" si="210"/>
        <v>8.4201388888888867E-5</v>
      </c>
      <c r="BV402" s="150">
        <f t="shared" si="211"/>
        <v>8.5925925925925926E-5</v>
      </c>
      <c r="BW402" s="150">
        <f t="shared" si="212"/>
        <v>8.4189814814814717E-5</v>
      </c>
      <c r="BX402" s="150">
        <f t="shared" si="213"/>
        <v>8.4189814814814717E-5</v>
      </c>
      <c r="BY402" s="150">
        <f t="shared" si="214"/>
        <v>8.4432870370370564E-5</v>
      </c>
      <c r="BZ402" s="150">
        <f t="shared" si="215"/>
        <v>8.4363425925925665E-5</v>
      </c>
      <c r="CA402" s="150">
        <f t="shared" si="216"/>
        <v>8.3854166666666972E-5</v>
      </c>
      <c r="CB402" s="150">
        <f t="shared" si="217"/>
        <v>8.4212962962963017E-5</v>
      </c>
    </row>
    <row r="403" spans="1:80">
      <c r="A403" s="4" t="s">
        <v>225</v>
      </c>
      <c r="B403" s="4">
        <v>2019</v>
      </c>
      <c r="C403" s="5">
        <v>43483</v>
      </c>
      <c r="D403" s="4" t="s">
        <v>66</v>
      </c>
      <c r="E403" s="70" t="s">
        <v>91</v>
      </c>
      <c r="F403">
        <v>3</v>
      </c>
      <c r="G403" t="s">
        <v>1723</v>
      </c>
      <c r="H403" t="s">
        <v>814</v>
      </c>
      <c r="I403" t="s">
        <v>1676</v>
      </c>
      <c r="J403" t="s">
        <v>1638</v>
      </c>
      <c r="O403">
        <v>1</v>
      </c>
      <c r="P403" t="s">
        <v>33</v>
      </c>
      <c r="Q403" s="150">
        <v>1.5483796296296299E-4</v>
      </c>
      <c r="R403" s="150">
        <v>2.4052083333333334E-4</v>
      </c>
      <c r="S403" s="150">
        <v>3.2254629629629631E-4</v>
      </c>
      <c r="T403" s="150">
        <v>4.0482638888888887E-4</v>
      </c>
      <c r="U403" s="150">
        <v>4.8534722222222225E-4</v>
      </c>
      <c r="V403" s="150">
        <v>5.6781249999999996E-4</v>
      </c>
      <c r="W403" s="150">
        <v>6.495370370370369E-4</v>
      </c>
      <c r="X403" s="150">
        <v>7.3120370370370364E-4</v>
      </c>
      <c r="Y403" s="150">
        <v>8.1388888888888884E-4</v>
      </c>
      <c r="Z403" s="150">
        <v>8.9736111111111104E-4</v>
      </c>
      <c r="AA403" s="150">
        <v>9.7873842592592609E-4</v>
      </c>
      <c r="AB403" s="150">
        <v>1.0595023148148148E-3</v>
      </c>
      <c r="AC403" s="150">
        <v>1.1425810185185185E-3</v>
      </c>
      <c r="AD403" s="150">
        <v>1.2253240740740742E-3</v>
      </c>
      <c r="AE403" s="150">
        <v>1.308796296296296E-3</v>
      </c>
      <c r="AF403" s="150">
        <v>1.3904282407407407E-3</v>
      </c>
      <c r="AG403" s="150">
        <v>1.4718055555555558E-3</v>
      </c>
      <c r="AH403" s="150">
        <v>1.5542592592592594E-3</v>
      </c>
      <c r="AI403" s="150">
        <v>1.6356712962962965E-3</v>
      </c>
      <c r="AJ403" s="150">
        <v>1.7164120370370369E-3</v>
      </c>
      <c r="AK403" s="150">
        <v>1.7970138888888888E-3</v>
      </c>
      <c r="AL403" s="150">
        <v>1.8784143518518518E-3</v>
      </c>
      <c r="AM403" s="150">
        <v>1.9585995370370369E-3</v>
      </c>
      <c r="AN403" s="150">
        <v>2.0386805555555557E-3</v>
      </c>
      <c r="AO403" s="150">
        <v>2.1205439814814815E-3</v>
      </c>
      <c r="AP403" s="150">
        <v>2.2007175925925922E-3</v>
      </c>
      <c r="AQ403" s="150">
        <v>2.2834374999999999E-3</v>
      </c>
      <c r="AR403" s="150">
        <v>2.3644791666666666E-3</v>
      </c>
      <c r="AS403" s="150">
        <v>2.4457060185185185E-3</v>
      </c>
      <c r="AT403" s="150">
        <v>2.5279282407407407E-3</v>
      </c>
      <c r="AU403" s="150">
        <v>2.6086226851851847E-3</v>
      </c>
      <c r="AV403" s="150">
        <v>2.6900462962962963E-3</v>
      </c>
      <c r="AW403" s="153">
        <f t="shared" si="187"/>
        <v>61.956802340590315</v>
      </c>
      <c r="AX403" s="150">
        <f t="shared" si="188"/>
        <v>8.5682870370370351E-5</v>
      </c>
      <c r="AY403" s="150">
        <f t="shared" si="188"/>
        <v>8.2025462962962971E-5</v>
      </c>
      <c r="AZ403" s="150">
        <f t="shared" si="189"/>
        <v>8.2280092592592561E-5</v>
      </c>
      <c r="BA403" s="150">
        <f t="shared" si="190"/>
        <v>8.0520833333333377E-5</v>
      </c>
      <c r="BB403" s="150">
        <f t="shared" si="191"/>
        <v>8.2465277777777712E-5</v>
      </c>
      <c r="BC403" s="150">
        <f t="shared" si="192"/>
        <v>8.1724537037036944E-5</v>
      </c>
      <c r="BD403" s="150">
        <f t="shared" si="193"/>
        <v>8.1666666666666736E-5</v>
      </c>
      <c r="BE403" s="150">
        <f t="shared" si="194"/>
        <v>8.2685185185185205E-5</v>
      </c>
      <c r="BF403" s="150">
        <f t="shared" si="195"/>
        <v>8.3472222222222194E-5</v>
      </c>
      <c r="BG403" s="150">
        <f t="shared" si="196"/>
        <v>8.1377314814815049E-5</v>
      </c>
      <c r="BH403" s="150">
        <f t="shared" si="197"/>
        <v>8.0763888888888682E-5</v>
      </c>
      <c r="BI403" s="150">
        <f t="shared" si="198"/>
        <v>8.30787037037037E-5</v>
      </c>
      <c r="BJ403" s="150">
        <f t="shared" si="199"/>
        <v>8.2743055555555738E-5</v>
      </c>
      <c r="BK403" s="150">
        <f t="shared" si="200"/>
        <v>8.3472222222221761E-5</v>
      </c>
      <c r="BL403" s="150">
        <f t="shared" si="201"/>
        <v>8.163194444444472E-5</v>
      </c>
      <c r="BM403" s="150">
        <f t="shared" si="202"/>
        <v>8.1377314814815157E-5</v>
      </c>
      <c r="BN403" s="150">
        <f t="shared" si="203"/>
        <v>8.2453703703703508E-5</v>
      </c>
      <c r="BO403" s="150">
        <f t="shared" si="204"/>
        <v>8.1412037037037173E-5</v>
      </c>
      <c r="BP403" s="150">
        <f t="shared" si="205"/>
        <v>8.0740740740740382E-5</v>
      </c>
      <c r="BQ403" s="150">
        <f t="shared" si="206"/>
        <v>8.0601851851851885E-5</v>
      </c>
      <c r="BR403" s="150">
        <f t="shared" si="207"/>
        <v>8.1400462962963023E-5</v>
      </c>
      <c r="BS403" s="150">
        <f t="shared" si="208"/>
        <v>8.018518518518509E-5</v>
      </c>
      <c r="BT403" s="150">
        <f t="shared" si="209"/>
        <v>8.0081018518518825E-5</v>
      </c>
      <c r="BU403" s="150">
        <f t="shared" si="210"/>
        <v>8.1863425925925767E-5</v>
      </c>
      <c r="BV403" s="150">
        <f t="shared" si="211"/>
        <v>8.0173611111110724E-5</v>
      </c>
      <c r="BW403" s="150">
        <f t="shared" si="212"/>
        <v>8.2719907407407655E-5</v>
      </c>
      <c r="BX403" s="150">
        <f t="shared" si="213"/>
        <v>8.1041666666666762E-5</v>
      </c>
      <c r="BY403" s="150">
        <f t="shared" si="214"/>
        <v>8.1226851851851859E-5</v>
      </c>
      <c r="BZ403" s="150">
        <f t="shared" si="215"/>
        <v>8.2222222222222245E-5</v>
      </c>
      <c r="CA403" s="150">
        <f t="shared" si="216"/>
        <v>8.0694444444444E-5</v>
      </c>
      <c r="CB403" s="150">
        <f t="shared" si="217"/>
        <v>8.142361111111154E-5</v>
      </c>
    </row>
    <row r="404" spans="1:80">
      <c r="A404" s="4" t="s">
        <v>225</v>
      </c>
      <c r="B404" s="4">
        <v>2019</v>
      </c>
      <c r="C404" s="5">
        <v>43483</v>
      </c>
      <c r="D404" s="4" t="s">
        <v>66</v>
      </c>
      <c r="E404" s="70" t="s">
        <v>91</v>
      </c>
      <c r="F404">
        <v>3</v>
      </c>
      <c r="G404" t="s">
        <v>508</v>
      </c>
      <c r="H404" t="s">
        <v>1636</v>
      </c>
      <c r="I404" t="s">
        <v>852</v>
      </c>
      <c r="J404" t="s">
        <v>1658</v>
      </c>
      <c r="O404">
        <v>2</v>
      </c>
      <c r="P404" t="s">
        <v>85</v>
      </c>
      <c r="Q404" s="150">
        <v>1.5800925925925924E-4</v>
      </c>
      <c r="R404" s="150">
        <v>2.4954861111111114E-4</v>
      </c>
      <c r="S404" s="150">
        <v>3.3429398148148148E-4</v>
      </c>
      <c r="T404" s="150">
        <v>4.1785879629629633E-4</v>
      </c>
      <c r="U404" s="150">
        <v>4.9916666666666664E-4</v>
      </c>
      <c r="V404" s="150">
        <v>5.807638888888888E-4</v>
      </c>
      <c r="W404" s="150">
        <v>6.6146990740740738E-4</v>
      </c>
      <c r="X404" s="150">
        <v>7.4259259259259254E-4</v>
      </c>
      <c r="Y404" s="150">
        <v>8.2569444444444444E-4</v>
      </c>
      <c r="Z404" s="150">
        <v>9.0734953703703691E-4</v>
      </c>
      <c r="AA404" s="150">
        <v>9.8890046296296291E-4</v>
      </c>
      <c r="AB404" s="150">
        <v>1.0706712962962963E-3</v>
      </c>
      <c r="AC404" s="150">
        <v>1.1540972222222222E-3</v>
      </c>
      <c r="AD404" s="150">
        <v>1.2357986111111111E-3</v>
      </c>
      <c r="AE404" s="150">
        <v>1.3190624999999999E-3</v>
      </c>
      <c r="AF404" s="150">
        <v>1.4005092592592593E-3</v>
      </c>
      <c r="AG404" s="150">
        <v>1.4817592592592593E-3</v>
      </c>
      <c r="AH404" s="150">
        <v>1.5631481481481479E-3</v>
      </c>
      <c r="AI404" s="150">
        <v>1.6441203703703704E-3</v>
      </c>
      <c r="AJ404" s="150">
        <v>1.7254745370370369E-3</v>
      </c>
      <c r="AK404" s="150">
        <v>1.8071990740740741E-3</v>
      </c>
      <c r="AL404" s="150">
        <v>1.8906018518518519E-3</v>
      </c>
      <c r="AM404" s="150">
        <v>1.9723495370370372E-3</v>
      </c>
      <c r="AN404" s="150">
        <v>2.0538773148148148E-3</v>
      </c>
      <c r="AO404" s="150">
        <v>2.1356481481481482E-3</v>
      </c>
      <c r="AP404" s="150">
        <v>2.2200462962962964E-3</v>
      </c>
      <c r="AQ404" s="150">
        <v>2.3039930555555557E-3</v>
      </c>
      <c r="AR404" s="150">
        <v>2.3857291666666666E-3</v>
      </c>
      <c r="AS404" s="150">
        <v>2.4683680555555557E-3</v>
      </c>
      <c r="AT404" s="150">
        <v>2.5503935185185182E-3</v>
      </c>
      <c r="AU404" s="150">
        <v>2.6348611111111108E-3</v>
      </c>
      <c r="AV404" s="150">
        <v>2.7182638888888886E-3</v>
      </c>
      <c r="AW404" s="153">
        <f t="shared" si="187"/>
        <v>61.313644840712264</v>
      </c>
      <c r="AX404" s="150">
        <f t="shared" si="188"/>
        <v>9.15393518518519E-5</v>
      </c>
      <c r="AY404" s="150">
        <f t="shared" si="188"/>
        <v>8.4745370370370335E-5</v>
      </c>
      <c r="AZ404" s="150">
        <f t="shared" si="189"/>
        <v>8.3564814814814851E-5</v>
      </c>
      <c r="BA404" s="150">
        <f t="shared" si="190"/>
        <v>8.1307870370370312E-5</v>
      </c>
      <c r="BB404" s="150">
        <f t="shared" si="191"/>
        <v>8.1597222222222162E-5</v>
      </c>
      <c r="BC404" s="150">
        <f t="shared" si="192"/>
        <v>8.0706018518518583E-5</v>
      </c>
      <c r="BD404" s="150">
        <f t="shared" si="193"/>
        <v>8.1122685185185161E-5</v>
      </c>
      <c r="BE404" s="150">
        <f t="shared" si="194"/>
        <v>8.3101851851851891E-5</v>
      </c>
      <c r="BF404" s="150">
        <f t="shared" si="195"/>
        <v>8.1655092592592478E-5</v>
      </c>
      <c r="BG404" s="150">
        <f t="shared" si="196"/>
        <v>8.1550925925925996E-5</v>
      </c>
      <c r="BH404" s="150">
        <f t="shared" si="197"/>
        <v>8.1770833333333435E-5</v>
      </c>
      <c r="BI404" s="150">
        <f t="shared" si="198"/>
        <v>8.3425925925925811E-5</v>
      </c>
      <c r="BJ404" s="150">
        <f t="shared" si="199"/>
        <v>8.1701388888888969E-5</v>
      </c>
      <c r="BK404" s="150">
        <f t="shared" si="200"/>
        <v>8.3263888888888797E-5</v>
      </c>
      <c r="BL404" s="150">
        <f t="shared" si="201"/>
        <v>8.1446759259259406E-5</v>
      </c>
      <c r="BM404" s="150">
        <f t="shared" si="202"/>
        <v>8.1249999999999942E-5</v>
      </c>
      <c r="BN404" s="150">
        <f t="shared" si="203"/>
        <v>8.1388888888888657E-5</v>
      </c>
      <c r="BO404" s="150">
        <f t="shared" si="204"/>
        <v>8.0972222222222513E-5</v>
      </c>
      <c r="BP404" s="150">
        <f t="shared" si="205"/>
        <v>8.1354166666666424E-5</v>
      </c>
      <c r="BQ404" s="150">
        <f t="shared" si="206"/>
        <v>8.1724537037037269E-5</v>
      </c>
      <c r="BR404" s="150">
        <f t="shared" si="207"/>
        <v>8.3402777777777728E-5</v>
      </c>
      <c r="BS404" s="150">
        <f t="shared" si="208"/>
        <v>8.1747685185185352E-5</v>
      </c>
      <c r="BT404" s="150">
        <f t="shared" si="209"/>
        <v>8.1527777777777588E-5</v>
      </c>
      <c r="BU404" s="150">
        <f t="shared" si="210"/>
        <v>8.1770833333333435E-5</v>
      </c>
      <c r="BV404" s="150">
        <f t="shared" si="211"/>
        <v>8.4398148148148115E-5</v>
      </c>
      <c r="BW404" s="150">
        <f t="shared" si="212"/>
        <v>8.3946759259259304E-5</v>
      </c>
      <c r="BX404" s="150">
        <f t="shared" si="213"/>
        <v>8.1736111111110985E-5</v>
      </c>
      <c r="BY404" s="150">
        <f t="shared" si="214"/>
        <v>8.2638888888889039E-5</v>
      </c>
      <c r="BZ404" s="150">
        <f t="shared" si="215"/>
        <v>8.2025462962962564E-5</v>
      </c>
      <c r="CA404" s="150">
        <f t="shared" si="216"/>
        <v>8.446759259259258E-5</v>
      </c>
      <c r="CB404" s="150">
        <f t="shared" si="217"/>
        <v>8.3402777777777728E-5</v>
      </c>
    </row>
    <row r="405" spans="1:80">
      <c r="A405" s="4" t="s">
        <v>225</v>
      </c>
      <c r="B405" s="4">
        <v>2019</v>
      </c>
      <c r="C405" s="5">
        <v>43483</v>
      </c>
      <c r="D405" s="4" t="s">
        <v>66</v>
      </c>
      <c r="E405" s="70" t="s">
        <v>91</v>
      </c>
      <c r="F405">
        <v>4</v>
      </c>
      <c r="G405" t="s">
        <v>749</v>
      </c>
      <c r="H405" t="s">
        <v>599</v>
      </c>
      <c r="I405" t="s">
        <v>1628</v>
      </c>
      <c r="J405" t="s">
        <v>1669</v>
      </c>
      <c r="O405">
        <v>1</v>
      </c>
      <c r="P405" t="s">
        <v>35</v>
      </c>
      <c r="Q405" s="150">
        <v>1.4829861111111112E-4</v>
      </c>
      <c r="R405" s="150">
        <v>2.3449074074074073E-4</v>
      </c>
      <c r="S405" s="150">
        <v>3.1604166666666667E-4</v>
      </c>
      <c r="T405" s="150">
        <v>3.9642361111111107E-4</v>
      </c>
      <c r="U405" s="150">
        <v>4.7788194444444446E-4</v>
      </c>
      <c r="V405" s="150">
        <v>5.5820601851851853E-4</v>
      </c>
      <c r="W405" s="150">
        <v>6.387500000000001E-4</v>
      </c>
      <c r="X405" s="150">
        <v>7.2078703703703703E-4</v>
      </c>
      <c r="Y405" s="150">
        <v>8.02488425925926E-4</v>
      </c>
      <c r="Z405" s="150">
        <v>8.848842592592593E-4</v>
      </c>
      <c r="AA405" s="150">
        <v>9.6717592592592602E-4</v>
      </c>
      <c r="AB405" s="150">
        <v>1.0513888888888888E-3</v>
      </c>
      <c r="AC405" s="150">
        <v>1.1336111111111111E-3</v>
      </c>
      <c r="AD405" s="150">
        <v>1.2152546296296297E-3</v>
      </c>
      <c r="AE405" s="150">
        <v>1.2963425925925926E-3</v>
      </c>
      <c r="AF405" s="150">
        <v>1.3784490740740743E-3</v>
      </c>
      <c r="AG405" s="150">
        <v>1.4597337962962964E-3</v>
      </c>
      <c r="AH405" s="150">
        <v>1.5411574074074071E-3</v>
      </c>
      <c r="AI405" s="150">
        <v>1.6229166666666666E-3</v>
      </c>
      <c r="AJ405" s="150">
        <v>1.7070486111111108E-3</v>
      </c>
      <c r="AK405" s="150">
        <v>1.7881481481481483E-3</v>
      </c>
      <c r="AL405" s="150">
        <v>1.8689236111111111E-3</v>
      </c>
      <c r="AM405" s="150">
        <v>1.9493402777777779E-3</v>
      </c>
      <c r="AN405" s="150">
        <v>2.0311458333333336E-3</v>
      </c>
      <c r="AO405" s="150">
        <v>2.1119675925925928E-3</v>
      </c>
      <c r="AP405" s="150">
        <v>2.1934259259259259E-3</v>
      </c>
      <c r="AQ405" s="150">
        <v>2.2758333333333333E-3</v>
      </c>
      <c r="AR405" s="150">
        <v>2.3599189814814815E-3</v>
      </c>
      <c r="AS405" s="150">
        <v>2.4410416666666664E-3</v>
      </c>
      <c r="AT405" s="150">
        <v>2.5215277777777779E-3</v>
      </c>
      <c r="AU405" s="150">
        <v>2.6013194444444443E-3</v>
      </c>
      <c r="AV405" s="150">
        <v>2.6819675925925921E-3</v>
      </c>
      <c r="AW405" s="153">
        <f t="shared" si="187"/>
        <v>62.1434304899837</v>
      </c>
      <c r="AX405" s="150">
        <f t="shared" si="188"/>
        <v>8.6192129629629612E-5</v>
      </c>
      <c r="AY405" s="150">
        <f t="shared" si="188"/>
        <v>8.1550925925925942E-5</v>
      </c>
      <c r="AZ405" s="150">
        <f t="shared" si="189"/>
        <v>8.0381944444444392E-5</v>
      </c>
      <c r="BA405" s="150">
        <f t="shared" si="190"/>
        <v>8.1458333333333393E-5</v>
      </c>
      <c r="BB405" s="150">
        <f t="shared" si="191"/>
        <v>8.0324074074074076E-5</v>
      </c>
      <c r="BC405" s="150">
        <f t="shared" si="192"/>
        <v>8.0543981481481569E-5</v>
      </c>
      <c r="BD405" s="150">
        <f t="shared" si="193"/>
        <v>8.2037037037036931E-5</v>
      </c>
      <c r="BE405" s="150">
        <f t="shared" si="194"/>
        <v>8.1701388888888969E-5</v>
      </c>
      <c r="BF405" s="150">
        <f t="shared" si="195"/>
        <v>8.2395833333333301E-5</v>
      </c>
      <c r="BG405" s="150">
        <f t="shared" si="196"/>
        <v>8.2291666666666711E-5</v>
      </c>
      <c r="BH405" s="150">
        <f t="shared" si="197"/>
        <v>8.42129629629628E-5</v>
      </c>
      <c r="BI405" s="150">
        <f t="shared" si="198"/>
        <v>8.2222222222222245E-5</v>
      </c>
      <c r="BJ405" s="150">
        <f t="shared" si="199"/>
        <v>8.1643518518518653E-5</v>
      </c>
      <c r="BK405" s="150">
        <f t="shared" si="200"/>
        <v>8.1087962962962928E-5</v>
      </c>
      <c r="BL405" s="150">
        <f t="shared" si="201"/>
        <v>8.2106481481481614E-5</v>
      </c>
      <c r="BM405" s="150">
        <f t="shared" si="202"/>
        <v>8.1284722222222175E-5</v>
      </c>
      <c r="BN405" s="150">
        <f t="shared" si="203"/>
        <v>8.1423611111110673E-5</v>
      </c>
      <c r="BO405" s="150">
        <f t="shared" si="204"/>
        <v>8.1759259259259502E-5</v>
      </c>
      <c r="BP405" s="150">
        <f t="shared" si="205"/>
        <v>8.4131944444444185E-5</v>
      </c>
      <c r="BQ405" s="150">
        <f t="shared" si="206"/>
        <v>8.1099537037037511E-5</v>
      </c>
      <c r="BR405" s="150">
        <f t="shared" si="207"/>
        <v>8.0775462962962832E-5</v>
      </c>
      <c r="BS405" s="150">
        <f t="shared" si="208"/>
        <v>8.0416666666666787E-5</v>
      </c>
      <c r="BT405" s="150">
        <f t="shared" si="209"/>
        <v>8.1805555555555668E-5</v>
      </c>
      <c r="BU405" s="150">
        <f t="shared" si="210"/>
        <v>8.0821759259259215E-5</v>
      </c>
      <c r="BV405" s="150">
        <f t="shared" si="211"/>
        <v>8.1458333333333122E-5</v>
      </c>
      <c r="BW405" s="150">
        <f t="shared" si="212"/>
        <v>8.2407407407407342E-5</v>
      </c>
      <c r="BX405" s="150">
        <f t="shared" si="213"/>
        <v>8.4085648148148236E-5</v>
      </c>
      <c r="BY405" s="150">
        <f t="shared" si="214"/>
        <v>8.1122685185184944E-5</v>
      </c>
      <c r="BZ405" s="150">
        <f t="shared" si="215"/>
        <v>8.048611111111147E-5</v>
      </c>
      <c r="CA405" s="150">
        <f t="shared" si="216"/>
        <v>7.9791666666666379E-5</v>
      </c>
      <c r="CB405" s="150">
        <f t="shared" si="217"/>
        <v>8.0648148148147834E-5</v>
      </c>
    </row>
    <row r="406" spans="1:80">
      <c r="A406" s="4" t="s">
        <v>225</v>
      </c>
      <c r="B406" s="4">
        <v>2019</v>
      </c>
      <c r="C406" s="5">
        <v>43483</v>
      </c>
      <c r="D406" s="4" t="s">
        <v>66</v>
      </c>
      <c r="E406" s="70" t="s">
        <v>91</v>
      </c>
      <c r="F406">
        <v>4</v>
      </c>
      <c r="G406" t="s">
        <v>3119</v>
      </c>
      <c r="H406" t="s">
        <v>1734</v>
      </c>
      <c r="I406" t="s">
        <v>861</v>
      </c>
      <c r="J406" t="s">
        <v>487</v>
      </c>
      <c r="O406">
        <v>2</v>
      </c>
      <c r="P406" t="s">
        <v>164</v>
      </c>
      <c r="Q406" s="150">
        <v>1.5429398148148146E-4</v>
      </c>
      <c r="R406" s="150">
        <v>2.4355324074074077E-4</v>
      </c>
      <c r="S406" s="150">
        <v>3.2643518518518519E-4</v>
      </c>
      <c r="T406" s="150">
        <v>4.0748842592592594E-4</v>
      </c>
      <c r="U406" s="150">
        <v>4.8956018518518522E-4</v>
      </c>
      <c r="V406" s="150">
        <v>5.7141203703703705E-4</v>
      </c>
      <c r="W406" s="150">
        <v>6.537152777777778E-4</v>
      </c>
      <c r="X406" s="150">
        <v>7.3575231481481484E-4</v>
      </c>
      <c r="Y406" s="150">
        <v>8.1930555555555543E-4</v>
      </c>
      <c r="Z406" s="150">
        <v>9.0116898148148153E-4</v>
      </c>
      <c r="AA406" s="150">
        <v>9.8383101851851843E-4</v>
      </c>
      <c r="AB406" s="150">
        <v>1.0646412037037037E-3</v>
      </c>
      <c r="AC406" s="150">
        <v>1.1463541666666666E-3</v>
      </c>
      <c r="AD406" s="150">
        <v>1.2279166666666667E-3</v>
      </c>
      <c r="AE406" s="150">
        <v>1.3097222222222223E-3</v>
      </c>
      <c r="AF406" s="150">
        <v>1.3914467592592592E-3</v>
      </c>
      <c r="AG406" s="150">
        <v>1.4742361111111111E-3</v>
      </c>
      <c r="AH406" s="150">
        <v>1.5559953703703701E-3</v>
      </c>
      <c r="AI406" s="150">
        <v>1.6394212962962962E-3</v>
      </c>
      <c r="AJ406" s="150">
        <v>1.7220949074074074E-3</v>
      </c>
      <c r="AK406" s="150">
        <v>1.8053124999999998E-3</v>
      </c>
      <c r="AL406" s="150">
        <v>1.8914699074074075E-3</v>
      </c>
      <c r="AM406" s="150">
        <v>1.9783912037037036E-3</v>
      </c>
      <c r="AN406" s="150">
        <v>2.0632523148148151E-3</v>
      </c>
      <c r="AO406" s="150">
        <v>2.1478240740740741E-3</v>
      </c>
      <c r="AP406" s="150">
        <v>2.2309374999999998E-3</v>
      </c>
      <c r="AQ406" s="150">
        <v>2.3138541666666667E-3</v>
      </c>
      <c r="AR406" s="150">
        <v>2.3965046296296295E-3</v>
      </c>
      <c r="AS406" s="150">
        <v>2.4792708333333333E-3</v>
      </c>
      <c r="AT406" s="150">
        <v>2.5623263888888887E-3</v>
      </c>
      <c r="AU406" s="150">
        <v>2.6461689814814815E-3</v>
      </c>
      <c r="AV406" s="150">
        <v>2.732488425925926E-3</v>
      </c>
      <c r="AW406" s="153">
        <f t="shared" si="187"/>
        <v>60.994463905255259</v>
      </c>
      <c r="AX406" s="150">
        <f t="shared" si="188"/>
        <v>8.9259259259259305E-5</v>
      </c>
      <c r="AY406" s="150">
        <f t="shared" si="188"/>
        <v>8.2881944444444425E-5</v>
      </c>
      <c r="AZ406" s="150">
        <f t="shared" si="189"/>
        <v>8.1053240740740749E-5</v>
      </c>
      <c r="BA406" s="150">
        <f t="shared" si="190"/>
        <v>8.2071759259259272E-5</v>
      </c>
      <c r="BB406" s="150">
        <f t="shared" si="191"/>
        <v>8.1851851851851834E-5</v>
      </c>
      <c r="BC406" s="150">
        <f t="shared" si="192"/>
        <v>8.2303240740740752E-5</v>
      </c>
      <c r="BD406" s="150">
        <f t="shared" si="193"/>
        <v>8.2037037037037039E-5</v>
      </c>
      <c r="BE406" s="150">
        <f t="shared" si="194"/>
        <v>8.3553240740740593E-5</v>
      </c>
      <c r="BF406" s="150">
        <f t="shared" si="195"/>
        <v>8.1863425925926092E-5</v>
      </c>
      <c r="BG406" s="150">
        <f t="shared" si="196"/>
        <v>8.2662037037036906E-5</v>
      </c>
      <c r="BH406" s="150">
        <f t="shared" si="197"/>
        <v>8.0810185185185282E-5</v>
      </c>
      <c r="BI406" s="150">
        <f t="shared" si="198"/>
        <v>8.1712962962962902E-5</v>
      </c>
      <c r="BJ406" s="150">
        <f t="shared" si="199"/>
        <v>8.1562500000000038E-5</v>
      </c>
      <c r="BK406" s="150">
        <f t="shared" si="200"/>
        <v>8.1805555555555668E-5</v>
      </c>
      <c r="BL406" s="150">
        <f t="shared" si="201"/>
        <v>8.1724537037036835E-5</v>
      </c>
      <c r="BM406" s="150">
        <f t="shared" si="202"/>
        <v>8.2789351851851904E-5</v>
      </c>
      <c r="BN406" s="150">
        <f t="shared" si="203"/>
        <v>8.1759259259259068E-5</v>
      </c>
      <c r="BO406" s="150">
        <f t="shared" si="204"/>
        <v>8.3425925925926028E-5</v>
      </c>
      <c r="BP406" s="150">
        <f t="shared" si="205"/>
        <v>8.2673611111111272E-5</v>
      </c>
      <c r="BQ406" s="150">
        <f t="shared" si="206"/>
        <v>8.3217592592592414E-5</v>
      </c>
      <c r="BR406" s="150">
        <f t="shared" si="207"/>
        <v>8.6157407407407623E-5</v>
      </c>
      <c r="BS406" s="150">
        <f t="shared" si="208"/>
        <v>8.6921296296296096E-5</v>
      </c>
      <c r="BT406" s="150">
        <f t="shared" si="209"/>
        <v>8.4861111111111508E-5</v>
      </c>
      <c r="BU406" s="150">
        <f t="shared" si="210"/>
        <v>8.4571759259259062E-5</v>
      </c>
      <c r="BV406" s="150">
        <f t="shared" si="211"/>
        <v>8.3113425925925716E-5</v>
      </c>
      <c r="BW406" s="150">
        <f t="shared" si="212"/>
        <v>8.2916666666666902E-5</v>
      </c>
      <c r="BX406" s="150">
        <f t="shared" si="213"/>
        <v>8.2650462962962756E-5</v>
      </c>
      <c r="BY406" s="150">
        <f t="shared" si="214"/>
        <v>8.2766203703703821E-5</v>
      </c>
      <c r="BZ406" s="150">
        <f t="shared" si="215"/>
        <v>8.30555555555554E-5</v>
      </c>
      <c r="CA406" s="150">
        <f t="shared" si="216"/>
        <v>8.3842592592592823E-5</v>
      </c>
      <c r="CB406" s="150">
        <f t="shared" si="217"/>
        <v>8.6319444444444421E-5</v>
      </c>
    </row>
    <row r="407" spans="1:80">
      <c r="A407" s="4" t="s">
        <v>225</v>
      </c>
      <c r="B407" s="4">
        <v>2019</v>
      </c>
      <c r="C407" s="5">
        <v>43483</v>
      </c>
      <c r="D407" s="4" t="s">
        <v>66</v>
      </c>
      <c r="E407" s="70" t="s">
        <v>64</v>
      </c>
      <c r="F407" t="s">
        <v>541</v>
      </c>
      <c r="G407" t="s">
        <v>749</v>
      </c>
      <c r="H407" t="s">
        <v>599</v>
      </c>
      <c r="I407" t="s">
        <v>1628</v>
      </c>
      <c r="J407" t="s">
        <v>1669</v>
      </c>
      <c r="O407">
        <v>1</v>
      </c>
      <c r="P407" t="s">
        <v>35</v>
      </c>
      <c r="Q407" s="150">
        <v>1.496759259259259E-4</v>
      </c>
      <c r="R407" s="150">
        <v>2.3589120370370368E-4</v>
      </c>
      <c r="S407" s="150">
        <v>3.1694444444444446E-4</v>
      </c>
      <c r="T407" s="150">
        <v>3.9702546296296296E-4</v>
      </c>
      <c r="U407" s="150">
        <v>4.7885416666666665E-4</v>
      </c>
      <c r="V407" s="150">
        <v>5.600115740740741E-4</v>
      </c>
      <c r="W407" s="150">
        <v>6.4079861111111119E-4</v>
      </c>
      <c r="X407" s="150">
        <v>7.2250000000000005E-4</v>
      </c>
      <c r="Y407" s="150">
        <v>8.0324074074074076E-4</v>
      </c>
      <c r="Z407" s="150">
        <v>8.8396990740740743E-4</v>
      </c>
      <c r="AA407" s="150">
        <v>9.6495370370370365E-4</v>
      </c>
      <c r="AB407" s="150">
        <v>1.0475925925925926E-3</v>
      </c>
      <c r="AC407" s="150">
        <v>1.1284143518518518E-3</v>
      </c>
      <c r="AD407" s="150">
        <v>1.2094328703703703E-3</v>
      </c>
      <c r="AE407" s="150">
        <v>1.2900462962962963E-3</v>
      </c>
      <c r="AF407" s="150">
        <v>1.3717129629629628E-3</v>
      </c>
      <c r="AG407" s="150">
        <v>1.4525E-3</v>
      </c>
      <c r="AH407" s="150">
        <v>1.532951388888889E-3</v>
      </c>
      <c r="AI407" s="150">
        <v>1.6131944444444442E-3</v>
      </c>
      <c r="AJ407" s="150">
        <v>1.6956018518518518E-3</v>
      </c>
      <c r="AK407" s="150">
        <v>1.7751620370370369E-3</v>
      </c>
      <c r="AL407" s="150">
        <v>1.8542708333333334E-3</v>
      </c>
      <c r="AM407" s="150">
        <v>1.933414351851852E-3</v>
      </c>
      <c r="AN407" s="150">
        <v>2.014155092592593E-3</v>
      </c>
      <c r="AO407" s="150">
        <v>2.0949421296296293E-3</v>
      </c>
      <c r="AP407" s="150">
        <v>2.1772685185185189E-3</v>
      </c>
      <c r="AQ407" s="150">
        <v>2.2613657407407404E-3</v>
      </c>
      <c r="AR407" s="150">
        <v>2.3418865740740739E-3</v>
      </c>
      <c r="AS407" s="150">
        <v>2.4220949074074075E-3</v>
      </c>
      <c r="AT407" s="150">
        <v>2.5020833333333332E-3</v>
      </c>
      <c r="AU407" s="150">
        <v>2.5827777777777776E-3</v>
      </c>
      <c r="AV407" s="150">
        <v>2.6638773148148147E-3</v>
      </c>
      <c r="AW407" s="153">
        <f t="shared" si="187"/>
        <v>62.565443888789929</v>
      </c>
      <c r="AX407" s="150">
        <f t="shared" si="188"/>
        <v>8.6215277777777777E-5</v>
      </c>
      <c r="AY407" s="150">
        <f t="shared" si="188"/>
        <v>8.1053240740740776E-5</v>
      </c>
      <c r="AZ407" s="150">
        <f t="shared" si="189"/>
        <v>8.00810185185185E-5</v>
      </c>
      <c r="BA407" s="150">
        <f t="shared" si="190"/>
        <v>8.1828703703703696E-5</v>
      </c>
      <c r="BB407" s="150">
        <f t="shared" si="191"/>
        <v>8.1157407407407448E-5</v>
      </c>
      <c r="BC407" s="150">
        <f t="shared" si="192"/>
        <v>8.078703703703709E-5</v>
      </c>
      <c r="BD407" s="150">
        <f t="shared" si="193"/>
        <v>8.1701388888888861E-5</v>
      </c>
      <c r="BE407" s="150">
        <f t="shared" si="194"/>
        <v>8.0740740740740708E-5</v>
      </c>
      <c r="BF407" s="150">
        <f t="shared" si="195"/>
        <v>8.0729166666666666E-5</v>
      </c>
      <c r="BG407" s="150">
        <f t="shared" si="196"/>
        <v>8.0983796296296229E-5</v>
      </c>
      <c r="BH407" s="150">
        <f t="shared" si="197"/>
        <v>8.2638888888888931E-5</v>
      </c>
      <c r="BI407" s="150">
        <f t="shared" si="198"/>
        <v>8.0821759259259215E-5</v>
      </c>
      <c r="BJ407" s="150">
        <f t="shared" si="199"/>
        <v>8.1018518518518462E-5</v>
      </c>
      <c r="BK407" s="150">
        <f t="shared" si="200"/>
        <v>8.0613425925926034E-5</v>
      </c>
      <c r="BL407" s="150">
        <f t="shared" si="201"/>
        <v>8.1666666666666519E-5</v>
      </c>
      <c r="BM407" s="150">
        <f t="shared" si="202"/>
        <v>8.0787037037037199E-5</v>
      </c>
      <c r="BN407" s="150">
        <f t="shared" si="203"/>
        <v>8.045138888888902E-5</v>
      </c>
      <c r="BO407" s="150">
        <f t="shared" si="204"/>
        <v>8.0243055555555189E-5</v>
      </c>
      <c r="BP407" s="150">
        <f t="shared" si="205"/>
        <v>8.2407407407407559E-5</v>
      </c>
      <c r="BQ407" s="150">
        <f t="shared" si="206"/>
        <v>7.9560185185185116E-5</v>
      </c>
      <c r="BR407" s="150">
        <f t="shared" si="207"/>
        <v>7.9108796296296522E-5</v>
      </c>
      <c r="BS407" s="150">
        <f t="shared" si="208"/>
        <v>7.9143518518518538E-5</v>
      </c>
      <c r="BT407" s="150">
        <f t="shared" si="209"/>
        <v>8.0740740740741033E-5</v>
      </c>
      <c r="BU407" s="150">
        <f t="shared" si="210"/>
        <v>8.0787037037036331E-5</v>
      </c>
      <c r="BV407" s="150">
        <f t="shared" si="211"/>
        <v>8.2326388888889594E-5</v>
      </c>
      <c r="BW407" s="150">
        <f t="shared" si="212"/>
        <v>8.4097222222221518E-5</v>
      </c>
      <c r="BX407" s="150">
        <f t="shared" si="213"/>
        <v>8.0520833333333486E-5</v>
      </c>
      <c r="BY407" s="150">
        <f t="shared" si="214"/>
        <v>8.0208333333333607E-5</v>
      </c>
      <c r="BZ407" s="150">
        <f t="shared" si="215"/>
        <v>7.9988425925925626E-5</v>
      </c>
      <c r="CA407" s="150">
        <f t="shared" si="216"/>
        <v>8.0694444444444433E-5</v>
      </c>
      <c r="CB407" s="150">
        <f t="shared" si="217"/>
        <v>8.1099537037037078E-5</v>
      </c>
    </row>
    <row r="408" spans="1:80">
      <c r="A408" s="4" t="s">
        <v>225</v>
      </c>
      <c r="B408" s="4">
        <v>2019</v>
      </c>
      <c r="C408" s="5">
        <v>43483</v>
      </c>
      <c r="D408" s="4" t="s">
        <v>66</v>
      </c>
      <c r="E408" s="70" t="s">
        <v>64</v>
      </c>
      <c r="F408" t="s">
        <v>541</v>
      </c>
      <c r="G408" t="s">
        <v>1723</v>
      </c>
      <c r="H408" t="s">
        <v>814</v>
      </c>
      <c r="I408" t="s">
        <v>1676</v>
      </c>
      <c r="J408" t="s">
        <v>1638</v>
      </c>
      <c r="O408">
        <v>2</v>
      </c>
      <c r="P408" t="s">
        <v>33</v>
      </c>
      <c r="Q408" s="150">
        <v>1.5729166666666666E-4</v>
      </c>
      <c r="R408" s="150">
        <v>2.4684027777777779E-4</v>
      </c>
      <c r="S408" s="150">
        <v>3.2886574074074073E-4</v>
      </c>
      <c r="T408" s="150">
        <v>4.0979166666666665E-4</v>
      </c>
      <c r="U408" s="150">
        <v>4.8956018518518522E-4</v>
      </c>
      <c r="V408" s="150">
        <v>5.715046296296296E-4</v>
      </c>
      <c r="W408" s="150">
        <v>6.5293981481481485E-4</v>
      </c>
      <c r="X408" s="150">
        <v>7.3493055555555551E-4</v>
      </c>
      <c r="Y408" s="150">
        <v>8.1756944444444444E-4</v>
      </c>
      <c r="Z408" s="150">
        <v>9.0118055555555535E-4</v>
      </c>
      <c r="AA408" s="150">
        <v>9.8287037037037028E-4</v>
      </c>
      <c r="AB408" s="150">
        <v>1.0640856481481482E-3</v>
      </c>
      <c r="AC408" s="150">
        <v>1.1470601851851852E-3</v>
      </c>
      <c r="AD408" s="150">
        <v>1.2286805555555556E-3</v>
      </c>
      <c r="AE408" s="150">
        <v>1.3119560185185185E-3</v>
      </c>
      <c r="AF408" s="150">
        <v>1.3940277777777779E-3</v>
      </c>
      <c r="AG408" s="150">
        <v>1.4758912037037039E-3</v>
      </c>
      <c r="AH408" s="150">
        <v>1.5573726851851851E-3</v>
      </c>
      <c r="AI408" s="150">
        <v>1.6399421296296299E-3</v>
      </c>
      <c r="AJ408" s="150">
        <v>1.7215625E-3</v>
      </c>
      <c r="AK408" s="150">
        <v>1.802638888888889E-3</v>
      </c>
      <c r="AL408" s="150">
        <v>1.8839699074074073E-3</v>
      </c>
      <c r="AM408" s="150">
        <v>1.9664699074074077E-3</v>
      </c>
      <c r="AN408" s="150">
        <v>2.0478125000000002E-3</v>
      </c>
      <c r="AO408" s="150">
        <v>2.1293402777777777E-3</v>
      </c>
      <c r="AP408" s="150">
        <v>2.2120717592592591E-3</v>
      </c>
      <c r="AQ408" s="150">
        <v>2.2926736111111112E-3</v>
      </c>
      <c r="AR408" s="150">
        <v>2.3726851851851851E-3</v>
      </c>
      <c r="AS408" s="150">
        <v>2.4548726851851849E-3</v>
      </c>
      <c r="AT408" s="150">
        <v>2.5352199074074075E-3</v>
      </c>
      <c r="AU408" s="150">
        <v>2.616712962962963E-3</v>
      </c>
      <c r="AV408" s="150">
        <v>2.6985648148148151E-3</v>
      </c>
      <c r="AW408" s="153">
        <f t="shared" si="187"/>
        <v>61.761224244711684</v>
      </c>
      <c r="AX408" s="150">
        <f t="shared" si="188"/>
        <v>8.9548611111111128E-5</v>
      </c>
      <c r="AY408" s="150">
        <f t="shared" si="188"/>
        <v>8.2025462962962944E-5</v>
      </c>
      <c r="AZ408" s="150">
        <f t="shared" si="189"/>
        <v>8.0925925925925913E-5</v>
      </c>
      <c r="BA408" s="150">
        <f t="shared" si="190"/>
        <v>7.9768518518518567E-5</v>
      </c>
      <c r="BB408" s="150">
        <f t="shared" si="191"/>
        <v>8.1944444444444382E-5</v>
      </c>
      <c r="BC408" s="150">
        <f t="shared" si="192"/>
        <v>8.1435185185185256E-5</v>
      </c>
      <c r="BD408" s="150">
        <f t="shared" si="193"/>
        <v>8.1990740740740657E-5</v>
      </c>
      <c r="BE408" s="150">
        <f t="shared" si="194"/>
        <v>8.2638888888888931E-5</v>
      </c>
      <c r="BF408" s="150">
        <f t="shared" si="195"/>
        <v>8.3611111111110909E-5</v>
      </c>
      <c r="BG408" s="150">
        <f t="shared" si="196"/>
        <v>8.1689814814814928E-5</v>
      </c>
      <c r="BH408" s="150">
        <f t="shared" si="197"/>
        <v>8.1215277777777926E-5</v>
      </c>
      <c r="BI408" s="150">
        <f t="shared" si="198"/>
        <v>8.2974537037037001E-5</v>
      </c>
      <c r="BJ408" s="150">
        <f t="shared" si="199"/>
        <v>8.1620370370370354E-5</v>
      </c>
      <c r="BK408" s="150">
        <f t="shared" si="200"/>
        <v>8.3275462962962947E-5</v>
      </c>
      <c r="BL408" s="150">
        <f t="shared" si="201"/>
        <v>8.2071759259259381E-5</v>
      </c>
      <c r="BM408" s="150">
        <f t="shared" si="202"/>
        <v>8.1863425925925984E-5</v>
      </c>
      <c r="BN408" s="150">
        <f t="shared" si="203"/>
        <v>8.1481481481481205E-5</v>
      </c>
      <c r="BO408" s="150">
        <f t="shared" si="204"/>
        <v>8.2569444444444791E-5</v>
      </c>
      <c r="BP408" s="150">
        <f t="shared" si="205"/>
        <v>8.1620370370370137E-5</v>
      </c>
      <c r="BQ408" s="150">
        <f t="shared" si="206"/>
        <v>8.1076388888888995E-5</v>
      </c>
      <c r="BR408" s="150">
        <f t="shared" si="207"/>
        <v>8.1331018518518341E-5</v>
      </c>
      <c r="BS408" s="150">
        <f t="shared" si="208"/>
        <v>8.2500000000000325E-5</v>
      </c>
      <c r="BT408" s="150">
        <f t="shared" si="209"/>
        <v>8.1342592592592491E-5</v>
      </c>
      <c r="BU408" s="150">
        <f t="shared" si="210"/>
        <v>8.1527777777777588E-5</v>
      </c>
      <c r="BV408" s="150">
        <f t="shared" si="211"/>
        <v>8.2731481481481371E-5</v>
      </c>
      <c r="BW408" s="150">
        <f t="shared" si="212"/>
        <v>8.0601851851852101E-5</v>
      </c>
      <c r="BX408" s="150">
        <f t="shared" si="213"/>
        <v>8.0011574074073926E-5</v>
      </c>
      <c r="BY408" s="150">
        <f t="shared" si="214"/>
        <v>8.2187499999999795E-5</v>
      </c>
      <c r="BZ408" s="150">
        <f t="shared" si="215"/>
        <v>8.0347222222222538E-5</v>
      </c>
      <c r="CA408" s="150">
        <f t="shared" si="216"/>
        <v>8.1493055555555572E-5</v>
      </c>
      <c r="CB408" s="150">
        <f t="shared" si="217"/>
        <v>8.185185185185205E-5</v>
      </c>
    </row>
    <row r="409" spans="1:80">
      <c r="A409" s="4" t="s">
        <v>225</v>
      </c>
      <c r="B409" s="4">
        <v>2019</v>
      </c>
      <c r="C409" s="5">
        <v>43483</v>
      </c>
      <c r="D409" s="4" t="s">
        <v>66</v>
      </c>
      <c r="E409" s="70" t="s">
        <v>64</v>
      </c>
      <c r="F409" t="s">
        <v>542</v>
      </c>
      <c r="G409" t="s">
        <v>508</v>
      </c>
      <c r="H409" t="s">
        <v>1636</v>
      </c>
      <c r="I409" t="s">
        <v>852</v>
      </c>
      <c r="J409" t="s">
        <v>1658</v>
      </c>
      <c r="O409">
        <v>3</v>
      </c>
      <c r="P409" t="s">
        <v>85</v>
      </c>
      <c r="Q409" s="150">
        <v>1.5762731481481482E-4</v>
      </c>
      <c r="R409" s="150">
        <v>2.4937499999999998E-4</v>
      </c>
      <c r="S409" s="150">
        <v>3.3443287037037035E-4</v>
      </c>
      <c r="T409" s="150">
        <v>4.1811342592592589E-4</v>
      </c>
      <c r="U409" s="150">
        <v>4.9866898148148145E-4</v>
      </c>
      <c r="V409" s="150">
        <v>5.8042824074074073E-4</v>
      </c>
      <c r="W409" s="150">
        <v>6.6071759259259263E-4</v>
      </c>
      <c r="X409" s="150">
        <v>7.4096064814814814E-4</v>
      </c>
      <c r="Y409" s="150">
        <v>8.2331018518518517E-4</v>
      </c>
      <c r="Z409" s="150">
        <v>9.0550925925925922E-4</v>
      </c>
      <c r="AA409" s="150">
        <v>9.8776620370370359E-4</v>
      </c>
      <c r="AB409" s="150">
        <v>1.0701157407407406E-3</v>
      </c>
      <c r="AC409" s="150">
        <v>1.1536342592592592E-3</v>
      </c>
      <c r="AD409" s="150">
        <v>1.2362499999999999E-3</v>
      </c>
      <c r="AE409" s="150">
        <v>1.3192708333333335E-3</v>
      </c>
      <c r="AF409" s="150">
        <v>1.4042013888888889E-3</v>
      </c>
      <c r="AG409" s="150">
        <v>1.4871180555555555E-3</v>
      </c>
      <c r="AH409" s="150">
        <v>1.5699652777777778E-3</v>
      </c>
      <c r="AI409" s="150">
        <v>1.6537152777777776E-3</v>
      </c>
      <c r="AJ409" s="150">
        <v>1.7357638888888889E-3</v>
      </c>
      <c r="AK409" s="150">
        <v>1.817615740740741E-3</v>
      </c>
      <c r="AL409" s="150">
        <v>1.8992361111111111E-3</v>
      </c>
      <c r="AM409" s="150">
        <v>1.9822337962962966E-3</v>
      </c>
      <c r="AN409" s="150">
        <v>2.0645023148148146E-3</v>
      </c>
      <c r="AO409" s="150">
        <v>2.1467939814814817E-3</v>
      </c>
      <c r="AP409" s="150">
        <v>2.2299768518518519E-3</v>
      </c>
      <c r="AQ409" s="150">
        <v>2.3147337962962961E-3</v>
      </c>
      <c r="AR409" s="150">
        <v>2.3960532407407407E-3</v>
      </c>
      <c r="AS409" s="150">
        <v>2.4770486111111113E-3</v>
      </c>
      <c r="AT409" s="150">
        <v>2.5591435185185183E-3</v>
      </c>
      <c r="AU409" s="150">
        <v>2.6402199074074071E-3</v>
      </c>
      <c r="AV409" s="150">
        <v>2.7222685185185184E-3</v>
      </c>
      <c r="AW409" s="153">
        <f t="shared" si="187"/>
        <v>61.223448580806455</v>
      </c>
      <c r="AX409" s="150">
        <f t="shared" si="188"/>
        <v>9.1747685185185161E-5</v>
      </c>
      <c r="AY409" s="150">
        <f t="shared" si="188"/>
        <v>8.5057870370370376E-5</v>
      </c>
      <c r="AZ409" s="150">
        <f t="shared" si="189"/>
        <v>8.3680555555555537E-5</v>
      </c>
      <c r="BA409" s="150">
        <f t="shared" si="190"/>
        <v>8.0555555555555556E-5</v>
      </c>
      <c r="BB409" s="150">
        <f t="shared" si="191"/>
        <v>8.1759259259259285E-5</v>
      </c>
      <c r="BC409" s="150">
        <f t="shared" si="192"/>
        <v>8.0289351851851897E-5</v>
      </c>
      <c r="BD409" s="150">
        <f t="shared" si="193"/>
        <v>8.0243055555555515E-5</v>
      </c>
      <c r="BE409" s="150">
        <f t="shared" si="194"/>
        <v>8.2349537037037027E-5</v>
      </c>
      <c r="BF409" s="150">
        <f t="shared" si="195"/>
        <v>8.2199074074074054E-5</v>
      </c>
      <c r="BG409" s="150">
        <f t="shared" si="196"/>
        <v>8.225694444444437E-5</v>
      </c>
      <c r="BH409" s="150">
        <f t="shared" si="197"/>
        <v>8.2349537037037027E-5</v>
      </c>
      <c r="BI409" s="150">
        <f t="shared" si="198"/>
        <v>8.3518518518518577E-5</v>
      </c>
      <c r="BJ409" s="150">
        <f t="shared" si="199"/>
        <v>8.261574074074074E-5</v>
      </c>
      <c r="BK409" s="150">
        <f t="shared" si="200"/>
        <v>8.3020833333333601E-5</v>
      </c>
      <c r="BL409" s="150">
        <f t="shared" si="201"/>
        <v>8.4930555555555324E-5</v>
      </c>
      <c r="BM409" s="150">
        <f t="shared" si="202"/>
        <v>8.2916666666666685E-5</v>
      </c>
      <c r="BN409" s="150">
        <f t="shared" si="203"/>
        <v>8.284722222222222E-5</v>
      </c>
      <c r="BO409" s="150">
        <f t="shared" si="204"/>
        <v>8.374999999999984E-5</v>
      </c>
      <c r="BP409" s="150">
        <f t="shared" si="205"/>
        <v>8.2048611111111298E-5</v>
      </c>
      <c r="BQ409" s="150">
        <f t="shared" si="206"/>
        <v>8.185185185185205E-5</v>
      </c>
      <c r="BR409" s="150">
        <f t="shared" si="207"/>
        <v>8.1620370370370137E-5</v>
      </c>
      <c r="BS409" s="150">
        <f t="shared" si="208"/>
        <v>8.2997685185185518E-5</v>
      </c>
      <c r="BT409" s="150">
        <f t="shared" si="209"/>
        <v>8.2268518518517977E-5</v>
      </c>
      <c r="BU409" s="150">
        <f t="shared" si="210"/>
        <v>8.2291666666667145E-5</v>
      </c>
      <c r="BV409" s="150">
        <f t="shared" si="211"/>
        <v>8.3182870370370181E-5</v>
      </c>
      <c r="BW409" s="150">
        <f t="shared" si="212"/>
        <v>8.4756944444444159E-5</v>
      </c>
      <c r="BX409" s="150">
        <f t="shared" si="213"/>
        <v>8.1319444444444625E-5</v>
      </c>
      <c r="BY409" s="150">
        <f t="shared" si="214"/>
        <v>8.0995370370370596E-5</v>
      </c>
      <c r="BZ409" s="150">
        <f t="shared" si="215"/>
        <v>8.209490740740703E-5</v>
      </c>
      <c r="CA409" s="150">
        <f t="shared" si="216"/>
        <v>8.1076388888888778E-5</v>
      </c>
      <c r="CB409" s="150">
        <f t="shared" si="217"/>
        <v>8.2048611111111298E-5</v>
      </c>
    </row>
    <row r="410" spans="1:80">
      <c r="A410" s="4" t="s">
        <v>225</v>
      </c>
      <c r="B410" s="4">
        <v>2019</v>
      </c>
      <c r="C410" s="5">
        <v>43483</v>
      </c>
      <c r="D410" s="4" t="s">
        <v>66</v>
      </c>
      <c r="E410" s="70" t="s">
        <v>64</v>
      </c>
      <c r="F410" t="s">
        <v>542</v>
      </c>
      <c r="G410" t="s">
        <v>3119</v>
      </c>
      <c r="H410" t="s">
        <v>1734</v>
      </c>
      <c r="I410" t="s">
        <v>861</v>
      </c>
      <c r="J410" t="s">
        <v>487</v>
      </c>
      <c r="O410">
        <v>4</v>
      </c>
      <c r="P410" t="s">
        <v>164</v>
      </c>
      <c r="Q410" s="150">
        <v>1.5245370370370372E-4</v>
      </c>
      <c r="R410" s="150">
        <v>2.4098379629629632E-4</v>
      </c>
      <c r="S410" s="150">
        <v>3.2407407407407406E-4</v>
      </c>
      <c r="T410" s="150">
        <v>4.0506944444444439E-4</v>
      </c>
      <c r="U410" s="150">
        <v>4.8754629629629631E-4</v>
      </c>
      <c r="V410" s="150">
        <v>5.6945601851851851E-4</v>
      </c>
      <c r="W410" s="150">
        <v>6.520833333333334E-4</v>
      </c>
      <c r="X410" s="150">
        <v>7.3469907407407414E-4</v>
      </c>
      <c r="Y410" s="150">
        <v>8.1880787037037035E-4</v>
      </c>
      <c r="Z410" s="150">
        <v>9.0263888888888891E-4</v>
      </c>
      <c r="AA410" s="150">
        <v>9.8741898148148148E-4</v>
      </c>
      <c r="AB410" s="150">
        <v>1.069710648148148E-3</v>
      </c>
      <c r="AC410" s="150">
        <v>1.1513888888888889E-3</v>
      </c>
      <c r="AD410" s="150">
        <v>1.2328819444444444E-3</v>
      </c>
      <c r="AE410" s="150">
        <v>1.3157060185185184E-3</v>
      </c>
      <c r="AF410" s="150">
        <v>1.3974652777777779E-3</v>
      </c>
      <c r="AG410" s="150">
        <v>1.4803587962962965E-3</v>
      </c>
      <c r="AH410" s="150">
        <v>1.5630555555555554E-3</v>
      </c>
      <c r="AI410" s="150">
        <v>1.6461689814814817E-3</v>
      </c>
      <c r="AJ410" s="150">
        <v>1.731400462962963E-3</v>
      </c>
      <c r="AK410" s="150">
        <v>1.8178587962962964E-3</v>
      </c>
      <c r="AL410" s="150">
        <v>1.900949074074074E-3</v>
      </c>
      <c r="AM410" s="150">
        <v>1.984513888888889E-3</v>
      </c>
      <c r="AN410" s="150">
        <v>2.0669791666666666E-3</v>
      </c>
      <c r="AO410" s="150">
        <v>2.1493634259259257E-3</v>
      </c>
      <c r="AP410" s="150">
        <v>2.2323032407407409E-3</v>
      </c>
      <c r="AQ410" s="150">
        <v>2.3168634259259258E-3</v>
      </c>
      <c r="AR410" s="150">
        <v>2.4044212962962964E-3</v>
      </c>
      <c r="AS410" s="150">
        <v>2.494548611111111E-3</v>
      </c>
      <c r="AT410" s="150">
        <v>2.5874537037037038E-3</v>
      </c>
      <c r="AU410" s="150">
        <v>2.682534722222222E-3</v>
      </c>
      <c r="AV410" s="150">
        <v>2.7814814814814816E-3</v>
      </c>
      <c r="AW410" s="153">
        <f t="shared" si="187"/>
        <v>59.920106524633823</v>
      </c>
      <c r="AX410" s="150">
        <f t="shared" si="188"/>
        <v>8.8530092592592604E-5</v>
      </c>
      <c r="AY410" s="150">
        <f t="shared" si="188"/>
        <v>8.3090277777777741E-5</v>
      </c>
      <c r="AZ410" s="150">
        <f t="shared" si="189"/>
        <v>8.0995370370370325E-5</v>
      </c>
      <c r="BA410" s="150">
        <f t="shared" si="190"/>
        <v>8.2476851851851917E-5</v>
      </c>
      <c r="BB410" s="150">
        <f t="shared" si="191"/>
        <v>8.1909722222222204E-5</v>
      </c>
      <c r="BC410" s="150">
        <f t="shared" si="192"/>
        <v>8.2627314814814889E-5</v>
      </c>
      <c r="BD410" s="150">
        <f t="shared" si="193"/>
        <v>8.261574074074074E-5</v>
      </c>
      <c r="BE410" s="150">
        <f t="shared" si="194"/>
        <v>8.410879629629621E-5</v>
      </c>
      <c r="BF410" s="150">
        <f t="shared" si="195"/>
        <v>8.3831018518518564E-5</v>
      </c>
      <c r="BG410" s="150">
        <f t="shared" si="196"/>
        <v>8.4780092592592568E-5</v>
      </c>
      <c r="BH410" s="150">
        <f t="shared" si="197"/>
        <v>8.2291666666666494E-5</v>
      </c>
      <c r="BI410" s="150">
        <f t="shared" si="198"/>
        <v>8.1678240740740886E-5</v>
      </c>
      <c r="BJ410" s="150">
        <f t="shared" si="199"/>
        <v>8.1493055555555572E-5</v>
      </c>
      <c r="BK410" s="150">
        <f t="shared" si="200"/>
        <v>8.282407407407392E-5</v>
      </c>
      <c r="BL410" s="150">
        <f t="shared" si="201"/>
        <v>8.1759259259259502E-5</v>
      </c>
      <c r="BM410" s="150">
        <f t="shared" si="202"/>
        <v>8.2893518518518602E-5</v>
      </c>
      <c r="BN410" s="150">
        <f t="shared" si="203"/>
        <v>8.2696759259258922E-5</v>
      </c>
      <c r="BO410" s="150">
        <f t="shared" si="204"/>
        <v>8.3113425925926366E-5</v>
      </c>
      <c r="BP410" s="150">
        <f t="shared" si="205"/>
        <v>8.5231481481481269E-5</v>
      </c>
      <c r="BQ410" s="150">
        <f t="shared" si="206"/>
        <v>8.6458333333333352E-5</v>
      </c>
      <c r="BR410" s="150">
        <f t="shared" si="207"/>
        <v>8.3090277777777633E-5</v>
      </c>
      <c r="BS410" s="150">
        <f t="shared" si="208"/>
        <v>8.356481481481496E-5</v>
      </c>
      <c r="BT410" s="150">
        <f t="shared" si="209"/>
        <v>8.2465277777777658E-5</v>
      </c>
      <c r="BU410" s="150">
        <f t="shared" si="210"/>
        <v>8.2384259259259043E-5</v>
      </c>
      <c r="BV410" s="150">
        <f t="shared" si="211"/>
        <v>8.2939814814815202E-5</v>
      </c>
      <c r="BW410" s="150">
        <f t="shared" si="212"/>
        <v>8.4560185185184912E-5</v>
      </c>
      <c r="BX410" s="150">
        <f t="shared" si="213"/>
        <v>8.7557870370370654E-5</v>
      </c>
      <c r="BY410" s="150">
        <f t="shared" si="214"/>
        <v>9.0127314814814584E-5</v>
      </c>
      <c r="BZ410" s="150">
        <f t="shared" si="215"/>
        <v>9.2905092592592779E-5</v>
      </c>
      <c r="CA410" s="150">
        <f t="shared" si="216"/>
        <v>9.5081018518518214E-5</v>
      </c>
      <c r="CB410" s="150">
        <f t="shared" si="217"/>
        <v>9.894675925925956E-5</v>
      </c>
    </row>
    <row r="411" spans="1:80">
      <c r="A411" s="4" t="s">
        <v>288</v>
      </c>
      <c r="B411" s="4">
        <v>2018</v>
      </c>
      <c r="C411" s="5">
        <v>43447</v>
      </c>
      <c r="D411" s="4" t="s">
        <v>66</v>
      </c>
      <c r="E411" s="70" t="s">
        <v>21</v>
      </c>
      <c r="F411" t="s">
        <v>21</v>
      </c>
      <c r="G411" t="s">
        <v>1699</v>
      </c>
      <c r="H411" t="s">
        <v>503</v>
      </c>
      <c r="I411" t="s">
        <v>861</v>
      </c>
      <c r="J411" t="s">
        <v>774</v>
      </c>
      <c r="O411">
        <v>1</v>
      </c>
      <c r="P411" t="s">
        <v>1704</v>
      </c>
      <c r="Q411" s="150">
        <v>1.5517361111111111E-4</v>
      </c>
      <c r="R411" s="150">
        <v>2.427083333333333E-4</v>
      </c>
      <c r="S411" s="150">
        <v>3.294097222222222E-4</v>
      </c>
      <c r="T411" s="150">
        <v>4.1218750000000001E-4</v>
      </c>
      <c r="U411" s="150">
        <v>4.9879629629629623E-4</v>
      </c>
      <c r="V411" s="150">
        <v>5.823148148148147E-4</v>
      </c>
      <c r="W411" s="150">
        <v>6.6961805555555557E-4</v>
      </c>
      <c r="X411" s="150">
        <v>7.5240740740740737E-4</v>
      </c>
      <c r="Y411" s="150">
        <v>8.3743055555555556E-4</v>
      </c>
      <c r="Z411" s="150">
        <v>9.1863425925925923E-4</v>
      </c>
      <c r="AA411" s="150">
        <v>1.0040856481481483E-3</v>
      </c>
      <c r="AB411" s="150">
        <v>1.0864699074074073E-3</v>
      </c>
      <c r="AC411" s="150">
        <v>1.1731944444444444E-3</v>
      </c>
      <c r="AD411" s="150">
        <v>1.2576967592592594E-3</v>
      </c>
      <c r="AE411" s="150">
        <v>1.343599537037037E-3</v>
      </c>
      <c r="AF411" s="150">
        <v>1.425763888888889E-3</v>
      </c>
      <c r="AG411" s="150">
        <v>1.511412037037037E-3</v>
      </c>
      <c r="AH411" s="150">
        <v>1.5925115740740743E-3</v>
      </c>
      <c r="AI411" s="150">
        <v>1.6783912037037036E-3</v>
      </c>
      <c r="AJ411" s="150">
        <v>1.7609027777777779E-3</v>
      </c>
      <c r="AK411" s="150">
        <v>1.8480208333333335E-3</v>
      </c>
      <c r="AL411" s="150">
        <v>1.9279282407407407E-3</v>
      </c>
      <c r="AM411" s="150">
        <v>2.0102893518518521E-3</v>
      </c>
      <c r="AN411" s="150">
        <v>2.0893402777777776E-3</v>
      </c>
      <c r="AO411" s="150">
        <v>2.1722453703703704E-3</v>
      </c>
      <c r="AP411" s="150">
        <v>2.2536226851851853E-3</v>
      </c>
      <c r="AQ411" s="150">
        <v>2.3382060185185185E-3</v>
      </c>
      <c r="AR411" s="150">
        <v>2.4188425925925927E-3</v>
      </c>
      <c r="AS411" s="150">
        <v>2.5047453703703703E-3</v>
      </c>
      <c r="AT411" s="150">
        <v>2.5871875000000001E-3</v>
      </c>
      <c r="AU411" s="150">
        <v>2.6739699074074075E-3</v>
      </c>
      <c r="AV411" s="150">
        <v>2.7592361111111112E-3</v>
      </c>
      <c r="AW411" s="153">
        <f t="shared" si="187"/>
        <v>60.403191301940453</v>
      </c>
      <c r="AX411" s="150">
        <f t="shared" si="188"/>
        <v>8.7534722222222191E-5</v>
      </c>
      <c r="AY411" s="150">
        <f t="shared" si="188"/>
        <v>8.6701388888888901E-5</v>
      </c>
      <c r="AZ411" s="150">
        <f t="shared" si="189"/>
        <v>8.2777777777777808E-5</v>
      </c>
      <c r="BA411" s="150">
        <f t="shared" si="190"/>
        <v>8.6608796296296217E-5</v>
      </c>
      <c r="BB411" s="150">
        <f t="shared" si="191"/>
        <v>8.3518518518518469E-5</v>
      </c>
      <c r="BC411" s="150">
        <f t="shared" si="192"/>
        <v>8.7303240740740874E-5</v>
      </c>
      <c r="BD411" s="150">
        <f t="shared" si="193"/>
        <v>8.2789351851851795E-5</v>
      </c>
      <c r="BE411" s="150">
        <f t="shared" si="194"/>
        <v>8.5023148148148197E-5</v>
      </c>
      <c r="BF411" s="150">
        <f t="shared" si="195"/>
        <v>8.1203703703703668E-5</v>
      </c>
      <c r="BG411" s="150">
        <f t="shared" si="196"/>
        <v>8.5451388888889033E-5</v>
      </c>
      <c r="BH411" s="150">
        <f t="shared" si="197"/>
        <v>8.2384259259259043E-5</v>
      </c>
      <c r="BI411" s="150">
        <f t="shared" si="198"/>
        <v>8.6724537037037065E-5</v>
      </c>
      <c r="BJ411" s="150">
        <f t="shared" si="199"/>
        <v>8.450231481481503E-5</v>
      </c>
      <c r="BK411" s="150">
        <f t="shared" si="200"/>
        <v>8.5902777777777627E-5</v>
      </c>
      <c r="BL411" s="150">
        <f t="shared" si="201"/>
        <v>8.2164351851851929E-5</v>
      </c>
      <c r="BM411" s="150">
        <f t="shared" si="202"/>
        <v>8.5648148148148064E-5</v>
      </c>
      <c r="BN411" s="150">
        <f t="shared" si="203"/>
        <v>8.1099537037037294E-5</v>
      </c>
      <c r="BO411" s="150">
        <f t="shared" si="204"/>
        <v>8.5879629629629327E-5</v>
      </c>
      <c r="BP411" s="150">
        <f t="shared" si="205"/>
        <v>8.2511574074074258E-5</v>
      </c>
      <c r="BQ411" s="150">
        <f t="shared" si="206"/>
        <v>8.711805555555556E-5</v>
      </c>
      <c r="BR411" s="150">
        <f t="shared" si="207"/>
        <v>7.9907407407407227E-5</v>
      </c>
      <c r="BS411" s="150">
        <f t="shared" si="208"/>
        <v>8.2361111111111393E-5</v>
      </c>
      <c r="BT411" s="150">
        <f t="shared" si="209"/>
        <v>7.9050925925925556E-5</v>
      </c>
      <c r="BU411" s="150">
        <f t="shared" si="210"/>
        <v>8.2905092592592752E-5</v>
      </c>
      <c r="BV411" s="150">
        <f t="shared" si="211"/>
        <v>8.137731481481494E-5</v>
      </c>
      <c r="BW411" s="150">
        <f t="shared" si="212"/>
        <v>8.4583333333333212E-5</v>
      </c>
      <c r="BX411" s="150">
        <f t="shared" si="213"/>
        <v>8.0636574074074117E-5</v>
      </c>
      <c r="BY411" s="150">
        <f t="shared" si="214"/>
        <v>8.5902777777777627E-5</v>
      </c>
      <c r="BZ411" s="150">
        <f t="shared" si="215"/>
        <v>8.2442129629629792E-5</v>
      </c>
      <c r="CA411" s="150">
        <f t="shared" si="216"/>
        <v>8.6782407407407381E-5</v>
      </c>
      <c r="CB411" s="150">
        <f t="shared" si="217"/>
        <v>8.5266203703703719E-5</v>
      </c>
    </row>
    <row r="412" spans="1:80">
      <c r="A412" s="4" t="s">
        <v>288</v>
      </c>
      <c r="B412" s="4">
        <v>2018</v>
      </c>
      <c r="C412" s="5">
        <v>43447</v>
      </c>
      <c r="D412" s="4" t="s">
        <v>66</v>
      </c>
      <c r="E412" s="70" t="s">
        <v>21</v>
      </c>
      <c r="F412" t="s">
        <v>21</v>
      </c>
      <c r="G412" t="s">
        <v>1724</v>
      </c>
      <c r="H412" t="s">
        <v>890</v>
      </c>
      <c r="I412" t="s">
        <v>785</v>
      </c>
      <c r="J412" t="s">
        <v>790</v>
      </c>
      <c r="O412">
        <v>2</v>
      </c>
      <c r="P412" t="s">
        <v>78</v>
      </c>
      <c r="Q412" s="150">
        <v>1.5604166666666666E-4</v>
      </c>
      <c r="R412" s="150">
        <v>2.4290509259259255E-4</v>
      </c>
      <c r="S412" s="150">
        <v>3.2891203703703701E-4</v>
      </c>
      <c r="T412" s="150">
        <v>4.1172453703703705E-4</v>
      </c>
      <c r="U412" s="150">
        <v>4.965277777777777E-4</v>
      </c>
      <c r="V412" s="150">
        <v>5.7795138888888892E-4</v>
      </c>
      <c r="W412" s="150">
        <v>6.6368055555555549E-4</v>
      </c>
      <c r="X412" s="150">
        <v>7.4569444444444455E-4</v>
      </c>
      <c r="Y412" s="150">
        <v>8.345254629629628E-4</v>
      </c>
      <c r="Z412" s="150">
        <v>9.1693287037037036E-4</v>
      </c>
      <c r="AA412" s="150">
        <v>1.0029513888888889E-3</v>
      </c>
      <c r="AB412" s="150">
        <v>1.0865972222222221E-3</v>
      </c>
      <c r="AC412" s="150">
        <v>1.1719097222222222E-3</v>
      </c>
      <c r="AD412" s="150">
        <v>1.2533564814814814E-3</v>
      </c>
      <c r="AE412" s="150">
        <v>1.3384953703703703E-3</v>
      </c>
      <c r="AF412" s="150">
        <v>1.4299884259259259E-3</v>
      </c>
      <c r="AG412" s="150">
        <v>1.5050810185185187E-3</v>
      </c>
      <c r="AH412" s="150">
        <v>1.5879629629629629E-3</v>
      </c>
      <c r="AI412" s="150">
        <v>1.6720601851851853E-3</v>
      </c>
      <c r="AJ412" s="150">
        <v>1.7543055555555558E-3</v>
      </c>
      <c r="AK412" s="150">
        <v>1.8361921296296297E-3</v>
      </c>
      <c r="AL412" s="150">
        <v>1.9199652777777776E-3</v>
      </c>
      <c r="AM412" s="150">
        <v>2.0025231481481482E-3</v>
      </c>
      <c r="AN412" s="150">
        <v>2.0855439814814812E-3</v>
      </c>
      <c r="AO412" s="150">
        <v>2.1692476851851851E-3</v>
      </c>
      <c r="AP412" s="150">
        <v>2.2554745370370372E-3</v>
      </c>
      <c r="AQ412" s="150">
        <v>2.3403587962962965E-3</v>
      </c>
      <c r="AR412" s="150">
        <v>2.4265509259259262E-3</v>
      </c>
      <c r="AS412" s="150">
        <v>2.5100578703703704E-3</v>
      </c>
      <c r="AT412" s="150">
        <v>2.5937268518518518E-3</v>
      </c>
      <c r="AU412" s="150">
        <v>2.6779398148148149E-3</v>
      </c>
      <c r="AV412" s="150">
        <v>2.7675578703703703E-3</v>
      </c>
      <c r="AW412" s="153">
        <f t="shared" si="187"/>
        <v>60.221565175207118</v>
      </c>
      <c r="AX412" s="150">
        <f t="shared" si="188"/>
        <v>8.6863425925925888E-5</v>
      </c>
      <c r="AY412" s="150">
        <f t="shared" si="188"/>
        <v>8.6006944444444461E-5</v>
      </c>
      <c r="AZ412" s="150">
        <f t="shared" si="189"/>
        <v>8.2812500000000041E-5</v>
      </c>
      <c r="BA412" s="150">
        <f t="shared" si="190"/>
        <v>8.480324074074065E-5</v>
      </c>
      <c r="BB412" s="150">
        <f t="shared" si="191"/>
        <v>8.1423611111111215E-5</v>
      </c>
      <c r="BC412" s="150">
        <f t="shared" si="192"/>
        <v>8.5729166666666571E-5</v>
      </c>
      <c r="BD412" s="150">
        <f t="shared" si="193"/>
        <v>8.2013888888889065E-5</v>
      </c>
      <c r="BE412" s="150">
        <f t="shared" si="194"/>
        <v>8.8831018518518252E-5</v>
      </c>
      <c r="BF412" s="150">
        <f t="shared" si="195"/>
        <v>8.2407407407407559E-5</v>
      </c>
      <c r="BG412" s="150">
        <f t="shared" si="196"/>
        <v>8.6018518518518584E-5</v>
      </c>
      <c r="BH412" s="150">
        <f t="shared" si="197"/>
        <v>8.3645833333333142E-5</v>
      </c>
      <c r="BI412" s="150">
        <f t="shared" si="198"/>
        <v>8.5312500000000102E-5</v>
      </c>
      <c r="BJ412" s="150">
        <f t="shared" si="199"/>
        <v>8.1446759259259189E-5</v>
      </c>
      <c r="BK412" s="150">
        <f t="shared" si="200"/>
        <v>8.5138888888888938E-5</v>
      </c>
      <c r="BL412" s="150">
        <f t="shared" si="201"/>
        <v>9.1493055555555598E-5</v>
      </c>
      <c r="BM412" s="150">
        <f t="shared" si="202"/>
        <v>7.5092592592592745E-5</v>
      </c>
      <c r="BN412" s="150">
        <f t="shared" si="203"/>
        <v>8.2881944444444236E-5</v>
      </c>
      <c r="BO412" s="150">
        <f t="shared" si="204"/>
        <v>8.4097222222222386E-5</v>
      </c>
      <c r="BP412" s="150">
        <f t="shared" si="205"/>
        <v>8.2245370370370545E-5</v>
      </c>
      <c r="BQ412" s="150">
        <f t="shared" si="206"/>
        <v>8.188657407407385E-5</v>
      </c>
      <c r="BR412" s="150">
        <f t="shared" si="207"/>
        <v>8.3773148148147923E-5</v>
      </c>
      <c r="BS412" s="150">
        <f t="shared" si="208"/>
        <v>8.2557870370370641E-5</v>
      </c>
      <c r="BT412" s="150">
        <f t="shared" si="209"/>
        <v>8.302083333333295E-5</v>
      </c>
      <c r="BU412" s="150">
        <f t="shared" si="210"/>
        <v>8.3703703703703891E-5</v>
      </c>
      <c r="BV412" s="150">
        <f t="shared" si="211"/>
        <v>8.6226851851852089E-5</v>
      </c>
      <c r="BW412" s="150">
        <f t="shared" si="212"/>
        <v>8.4884259259259374E-5</v>
      </c>
      <c r="BX412" s="150">
        <f t="shared" si="213"/>
        <v>8.6192129629629639E-5</v>
      </c>
      <c r="BY412" s="150">
        <f t="shared" si="214"/>
        <v>8.350694444444421E-5</v>
      </c>
      <c r="BZ412" s="150">
        <f t="shared" si="215"/>
        <v>8.3668981481481441E-5</v>
      </c>
      <c r="CA412" s="150">
        <f t="shared" si="216"/>
        <v>8.4212962962963017E-5</v>
      </c>
      <c r="CB412" s="150">
        <f t="shared" si="217"/>
        <v>8.9618055555555458E-5</v>
      </c>
    </row>
    <row r="413" spans="1:80">
      <c r="A413" s="4" t="s">
        <v>288</v>
      </c>
      <c r="B413" s="4">
        <v>2018</v>
      </c>
      <c r="C413" s="5">
        <v>43447</v>
      </c>
      <c r="D413" s="4" t="s">
        <v>66</v>
      </c>
      <c r="E413" s="70" t="s">
        <v>21</v>
      </c>
      <c r="F413" t="s">
        <v>21</v>
      </c>
      <c r="G413" t="s">
        <v>689</v>
      </c>
      <c r="H413" t="s">
        <v>69</v>
      </c>
      <c r="I413" t="s">
        <v>682</v>
      </c>
      <c r="J413" t="s">
        <v>591</v>
      </c>
      <c r="O413">
        <v>3</v>
      </c>
      <c r="P413" t="s">
        <v>25</v>
      </c>
      <c r="Q413" s="150">
        <v>1.5587962962962965E-4</v>
      </c>
      <c r="R413" s="150">
        <v>2.416087962962963E-4</v>
      </c>
      <c r="S413" s="150">
        <v>3.2587962962962958E-4</v>
      </c>
      <c r="T413" s="150">
        <v>4.0715277777777776E-4</v>
      </c>
      <c r="U413" s="150">
        <v>4.9212962962962958E-4</v>
      </c>
      <c r="V413" s="150">
        <v>5.7409722222222226E-4</v>
      </c>
      <c r="W413" s="150">
        <v>6.606828703703704E-4</v>
      </c>
      <c r="X413" s="150">
        <v>7.4196759259259257E-4</v>
      </c>
      <c r="Y413" s="150">
        <v>8.2704861111111097E-4</v>
      </c>
      <c r="Z413" s="150">
        <v>9.0918981481481482E-4</v>
      </c>
      <c r="AA413" s="150">
        <v>9.9481481481481469E-4</v>
      </c>
      <c r="AB413" s="150">
        <v>1.0766319444444445E-3</v>
      </c>
      <c r="AC413" s="150">
        <v>1.1642824074074073E-3</v>
      </c>
      <c r="AD413" s="150">
        <v>1.245462962962963E-3</v>
      </c>
      <c r="AE413" s="150">
        <v>1.3306365740740741E-3</v>
      </c>
      <c r="AF413" s="150">
        <v>1.4132523148148149E-3</v>
      </c>
      <c r="AG413" s="150">
        <v>1.498761574074074E-3</v>
      </c>
      <c r="AH413" s="150">
        <v>1.5805671296296297E-3</v>
      </c>
      <c r="AI413" s="150">
        <v>1.6670601851851853E-3</v>
      </c>
      <c r="AJ413" s="150">
        <v>1.749675925925926E-3</v>
      </c>
      <c r="AK413" s="150">
        <v>1.8377430555555554E-3</v>
      </c>
      <c r="AL413" s="150">
        <v>1.9223495370370373E-3</v>
      </c>
      <c r="AM413" s="150">
        <v>2.0088888888888886E-3</v>
      </c>
      <c r="AN413" s="150">
        <v>2.0954282407407406E-3</v>
      </c>
      <c r="AO413" s="150">
        <v>2.1827662037037037E-3</v>
      </c>
      <c r="AP413" s="150">
        <v>2.2681944444444446E-3</v>
      </c>
      <c r="AQ413" s="150">
        <v>2.3522800925925929E-3</v>
      </c>
      <c r="AR413" s="150">
        <v>2.436886574074074E-3</v>
      </c>
      <c r="AS413" s="150">
        <v>2.5214814814814813E-3</v>
      </c>
      <c r="AT413" s="150">
        <v>2.6037268518518523E-3</v>
      </c>
      <c r="AU413" s="150">
        <v>2.6875000000000002E-3</v>
      </c>
      <c r="AV413" s="150">
        <v>2.7708449074074072E-3</v>
      </c>
      <c r="AW413" s="153">
        <f t="shared" si="187"/>
        <v>60.150124686195966</v>
      </c>
      <c r="AX413" s="150">
        <f t="shared" si="188"/>
        <v>8.5729166666666652E-5</v>
      </c>
      <c r="AY413" s="150">
        <f t="shared" si="188"/>
        <v>8.4270833333333279E-5</v>
      </c>
      <c r="AZ413" s="150">
        <f t="shared" si="189"/>
        <v>8.1273148148148188E-5</v>
      </c>
      <c r="BA413" s="150">
        <f t="shared" si="190"/>
        <v>8.4976851851851815E-5</v>
      </c>
      <c r="BB413" s="150">
        <f t="shared" si="191"/>
        <v>8.1967592592592682E-5</v>
      </c>
      <c r="BC413" s="150">
        <f t="shared" si="192"/>
        <v>8.6585648148148134E-5</v>
      </c>
      <c r="BD413" s="150">
        <f t="shared" si="193"/>
        <v>8.1284722222222175E-5</v>
      </c>
      <c r="BE413" s="150">
        <f t="shared" si="194"/>
        <v>8.5081018518518405E-5</v>
      </c>
      <c r="BF413" s="150">
        <f t="shared" si="195"/>
        <v>8.2141203703703846E-5</v>
      </c>
      <c r="BG413" s="150">
        <f t="shared" si="196"/>
        <v>8.5624999999999872E-5</v>
      </c>
      <c r="BH413" s="150">
        <f t="shared" si="197"/>
        <v>8.1817129629629818E-5</v>
      </c>
      <c r="BI413" s="150">
        <f t="shared" si="198"/>
        <v>8.7650462962962769E-5</v>
      </c>
      <c r="BJ413" s="150">
        <f t="shared" si="199"/>
        <v>8.1180555555555693E-5</v>
      </c>
      <c r="BK413" s="150">
        <f t="shared" si="200"/>
        <v>8.517361111111117E-5</v>
      </c>
      <c r="BL413" s="150">
        <f t="shared" si="201"/>
        <v>8.261574074074074E-5</v>
      </c>
      <c r="BM413" s="150">
        <f t="shared" si="202"/>
        <v>8.5509259259259132E-5</v>
      </c>
      <c r="BN413" s="150">
        <f t="shared" si="203"/>
        <v>8.1805555555555668E-5</v>
      </c>
      <c r="BO413" s="150">
        <f t="shared" si="204"/>
        <v>8.6493055555555585E-5</v>
      </c>
      <c r="BP413" s="150">
        <f t="shared" si="205"/>
        <v>8.261574074074074E-5</v>
      </c>
      <c r="BQ413" s="150">
        <f t="shared" si="206"/>
        <v>8.8067129629629346E-5</v>
      </c>
      <c r="BR413" s="150">
        <f t="shared" si="207"/>
        <v>8.4606481481481945E-5</v>
      </c>
      <c r="BS413" s="150">
        <f t="shared" si="208"/>
        <v>8.6539351851851317E-5</v>
      </c>
      <c r="BT413" s="150">
        <f t="shared" si="209"/>
        <v>8.6539351851851968E-5</v>
      </c>
      <c r="BU413" s="150">
        <f t="shared" si="210"/>
        <v>8.7337962962963107E-5</v>
      </c>
      <c r="BV413" s="150">
        <f t="shared" si="211"/>
        <v>8.542824074074095E-5</v>
      </c>
      <c r="BW413" s="150">
        <f t="shared" si="212"/>
        <v>8.4085648148148236E-5</v>
      </c>
      <c r="BX413" s="150">
        <f t="shared" si="213"/>
        <v>8.4606481481481078E-5</v>
      </c>
      <c r="BY413" s="150">
        <f t="shared" si="214"/>
        <v>8.4594907407407362E-5</v>
      </c>
      <c r="BZ413" s="150">
        <f t="shared" si="215"/>
        <v>8.2245370370370979E-5</v>
      </c>
      <c r="CA413" s="150">
        <f t="shared" si="216"/>
        <v>8.3773148148147923E-5</v>
      </c>
      <c r="CB413" s="150">
        <f t="shared" si="217"/>
        <v>8.3344907407406979E-5</v>
      </c>
    </row>
    <row r="414" spans="1:80">
      <c r="A414" s="4" t="s">
        <v>288</v>
      </c>
      <c r="B414" s="4">
        <v>2018</v>
      </c>
      <c r="C414" s="5">
        <v>43447</v>
      </c>
      <c r="D414" s="4" t="s">
        <v>66</v>
      </c>
      <c r="E414" s="70" t="s">
        <v>21</v>
      </c>
      <c r="F414" t="s">
        <v>21</v>
      </c>
      <c r="G414" t="s">
        <v>745</v>
      </c>
      <c r="H414" t="s">
        <v>2333</v>
      </c>
      <c r="I414" t="s">
        <v>3142</v>
      </c>
      <c r="J414" t="s">
        <v>1703</v>
      </c>
      <c r="O414">
        <v>4</v>
      </c>
      <c r="P414" t="s">
        <v>256</v>
      </c>
      <c r="Q414" s="150">
        <v>1.5361111111111112E-4</v>
      </c>
      <c r="R414" s="150">
        <v>2.4245370370370371E-4</v>
      </c>
      <c r="S414" s="150">
        <v>3.2839120370370373E-4</v>
      </c>
      <c r="T414" s="150">
        <v>4.1078703703703698E-4</v>
      </c>
      <c r="U414" s="150">
        <v>4.9476851851851841E-4</v>
      </c>
      <c r="V414" s="150">
        <v>5.7648148148148142E-4</v>
      </c>
      <c r="W414" s="150">
        <v>6.6075231481481486E-4</v>
      </c>
      <c r="X414" s="150">
        <v>7.4240740740740734E-4</v>
      </c>
      <c r="Y414" s="150">
        <v>8.2921296296296291E-4</v>
      </c>
      <c r="Z414" s="150">
        <v>9.1017361111111106E-4</v>
      </c>
      <c r="AA414" s="150">
        <v>9.957060185185186E-4</v>
      </c>
      <c r="AB414" s="150">
        <v>1.0808101851851853E-3</v>
      </c>
      <c r="AC414" s="150">
        <v>1.1691550925925927E-3</v>
      </c>
      <c r="AD414" s="150">
        <v>1.2529050925925926E-3</v>
      </c>
      <c r="AE414" s="150">
        <v>1.3394097222222221E-3</v>
      </c>
      <c r="AF414" s="150">
        <v>1.4230902777777777E-3</v>
      </c>
      <c r="AG414" s="150">
        <v>1.5098958333333334E-3</v>
      </c>
      <c r="AH414" s="150">
        <v>1.5945370370370373E-3</v>
      </c>
      <c r="AI414" s="150">
        <v>1.6840856481481481E-3</v>
      </c>
      <c r="AJ414" s="150">
        <v>1.7721412037037037E-3</v>
      </c>
      <c r="AK414" s="150">
        <v>1.8596527777777778E-3</v>
      </c>
      <c r="AL414" s="150">
        <v>1.9421759259259262E-3</v>
      </c>
      <c r="AM414" s="150">
        <v>2.0281134259259258E-3</v>
      </c>
      <c r="AN414" s="150">
        <v>2.1105671296296293E-3</v>
      </c>
      <c r="AO414" s="150">
        <v>2.1982870370370372E-3</v>
      </c>
      <c r="AP414" s="150">
        <v>2.2814583333333333E-3</v>
      </c>
      <c r="AQ414" s="150">
        <v>2.3682638888888889E-3</v>
      </c>
      <c r="AR414" s="150">
        <v>2.4520254629629627E-3</v>
      </c>
      <c r="AS414" s="150">
        <v>2.5413194444444446E-3</v>
      </c>
      <c r="AT414" s="150">
        <v>2.6245833333333334E-3</v>
      </c>
      <c r="AU414" s="150">
        <v>2.7098263888888888E-3</v>
      </c>
      <c r="AV414" s="150">
        <v>2.7938310185185184E-3</v>
      </c>
      <c r="AW414" s="153">
        <f t="shared" si="187"/>
        <v>59.655242411563172</v>
      </c>
      <c r="AX414" s="150">
        <f t="shared" si="188"/>
        <v>8.8842592592592592E-5</v>
      </c>
      <c r="AY414" s="150">
        <f t="shared" si="188"/>
        <v>8.5937500000000022E-5</v>
      </c>
      <c r="AZ414" s="150">
        <f t="shared" si="189"/>
        <v>8.2395833333333247E-5</v>
      </c>
      <c r="BA414" s="150">
        <f t="shared" si="190"/>
        <v>8.3981481481481429E-5</v>
      </c>
      <c r="BB414" s="150">
        <f t="shared" si="191"/>
        <v>8.1712962962963011E-5</v>
      </c>
      <c r="BC414" s="150">
        <f t="shared" si="192"/>
        <v>8.4270833333333441E-5</v>
      </c>
      <c r="BD414" s="150">
        <f t="shared" si="193"/>
        <v>8.1655092592592478E-5</v>
      </c>
      <c r="BE414" s="150">
        <f t="shared" si="194"/>
        <v>8.6805555555555572E-5</v>
      </c>
      <c r="BF414" s="150">
        <f t="shared" si="195"/>
        <v>8.0960648148148146E-5</v>
      </c>
      <c r="BG414" s="150">
        <f t="shared" si="196"/>
        <v>8.553240740740754E-5</v>
      </c>
      <c r="BH414" s="150">
        <f t="shared" si="197"/>
        <v>8.5104166666666705E-5</v>
      </c>
      <c r="BI414" s="150">
        <f t="shared" si="198"/>
        <v>8.8344907407407426E-5</v>
      </c>
      <c r="BJ414" s="150">
        <f t="shared" si="199"/>
        <v>8.374999999999984E-5</v>
      </c>
      <c r="BK414" s="150">
        <f t="shared" si="200"/>
        <v>8.6504629629629518E-5</v>
      </c>
      <c r="BL414" s="150">
        <f t="shared" si="201"/>
        <v>8.3680555555555591E-5</v>
      </c>
      <c r="BM414" s="150">
        <f t="shared" si="202"/>
        <v>8.6805555555555681E-5</v>
      </c>
      <c r="BN414" s="150">
        <f t="shared" si="203"/>
        <v>8.4641203703703961E-5</v>
      </c>
      <c r="BO414" s="150">
        <f t="shared" si="204"/>
        <v>8.9548611111110775E-5</v>
      </c>
      <c r="BP414" s="150">
        <f t="shared" si="205"/>
        <v>8.805555555555563E-5</v>
      </c>
      <c r="BQ414" s="150">
        <f t="shared" si="206"/>
        <v>8.7511574074074054E-5</v>
      </c>
      <c r="BR414" s="150">
        <f t="shared" si="207"/>
        <v>8.2523148148148408E-5</v>
      </c>
      <c r="BS414" s="150">
        <f t="shared" si="208"/>
        <v>8.5937499999999643E-5</v>
      </c>
      <c r="BT414" s="150">
        <f t="shared" si="209"/>
        <v>8.2453703703703508E-5</v>
      </c>
      <c r="BU414" s="150">
        <f t="shared" si="210"/>
        <v>8.7719907407407885E-5</v>
      </c>
      <c r="BV414" s="150">
        <f t="shared" si="211"/>
        <v>8.3171296296296032E-5</v>
      </c>
      <c r="BW414" s="150">
        <f t="shared" si="212"/>
        <v>8.6805555555555681E-5</v>
      </c>
      <c r="BX414" s="150">
        <f t="shared" si="213"/>
        <v>8.3761574074073773E-5</v>
      </c>
      <c r="BY414" s="150">
        <f t="shared" si="214"/>
        <v>8.9293981481481863E-5</v>
      </c>
      <c r="BZ414" s="150">
        <f t="shared" si="215"/>
        <v>8.3263888888888797E-5</v>
      </c>
      <c r="CA414" s="150">
        <f t="shared" si="216"/>
        <v>8.5243055555555419E-5</v>
      </c>
      <c r="CB414" s="150">
        <f t="shared" si="217"/>
        <v>8.400462962962962E-5</v>
      </c>
    </row>
    <row r="415" spans="1:80">
      <c r="A415" s="4" t="s">
        <v>288</v>
      </c>
      <c r="B415" s="4">
        <v>2018</v>
      </c>
      <c r="C415" s="5">
        <v>43447</v>
      </c>
      <c r="D415" s="4" t="s">
        <v>66</v>
      </c>
      <c r="E415" s="70" t="s">
        <v>21</v>
      </c>
      <c r="F415" t="s">
        <v>21</v>
      </c>
      <c r="G415" t="s">
        <v>787</v>
      </c>
      <c r="H415" t="s">
        <v>586</v>
      </c>
      <c r="I415" t="s">
        <v>762</v>
      </c>
      <c r="J415" t="s">
        <v>1732</v>
      </c>
      <c r="O415">
        <v>5</v>
      </c>
      <c r="P415" t="s">
        <v>113</v>
      </c>
      <c r="Q415" s="150">
        <v>1.4976851851851851E-4</v>
      </c>
      <c r="R415" s="150">
        <v>2.3627314814814813E-4</v>
      </c>
      <c r="S415" s="150">
        <v>3.2160879629629629E-4</v>
      </c>
      <c r="T415" s="150">
        <v>4.0368055555555556E-4</v>
      </c>
      <c r="U415" s="150">
        <v>4.9001157407407403E-4</v>
      </c>
      <c r="V415" s="150">
        <v>5.7398148148148152E-4</v>
      </c>
      <c r="W415" s="150">
        <v>6.6178240740740737E-4</v>
      </c>
      <c r="X415" s="150">
        <v>7.453935185185185E-4</v>
      </c>
      <c r="Y415" s="150">
        <v>8.3185185185185185E-4</v>
      </c>
      <c r="Z415" s="150">
        <v>9.1486111111111119E-4</v>
      </c>
      <c r="AA415" s="150">
        <v>1.0031481481481482E-3</v>
      </c>
      <c r="AB415" s="150">
        <v>1.0872800925925926E-3</v>
      </c>
      <c r="AC415" s="150">
        <v>1.1746412037037036E-3</v>
      </c>
      <c r="AD415" s="150">
        <v>1.2574189814814815E-3</v>
      </c>
      <c r="AE415" s="150">
        <v>1.3443402777777779E-3</v>
      </c>
      <c r="AF415" s="150">
        <v>1.426574074074074E-3</v>
      </c>
      <c r="AG415" s="150">
        <v>1.5122685185185185E-3</v>
      </c>
      <c r="AH415" s="150">
        <v>1.5947685185185181E-3</v>
      </c>
      <c r="AI415" s="150">
        <v>1.6805787037037039E-3</v>
      </c>
      <c r="AJ415" s="150">
        <v>1.7630092592592591E-3</v>
      </c>
      <c r="AK415" s="150">
        <v>1.850335648148148E-3</v>
      </c>
      <c r="AL415" s="150">
        <v>1.9334375E-3</v>
      </c>
      <c r="AM415" s="150">
        <v>2.0197453703703705E-3</v>
      </c>
      <c r="AN415" s="150">
        <v>2.1033680555555554E-3</v>
      </c>
      <c r="AO415" s="150">
        <v>2.1914004629629631E-3</v>
      </c>
      <c r="AP415" s="150">
        <v>2.27875E-3</v>
      </c>
      <c r="AQ415" s="150">
        <v>2.366585648148148E-3</v>
      </c>
      <c r="AR415" s="150">
        <v>2.4498611111111114E-3</v>
      </c>
      <c r="AS415" s="150">
        <v>2.5356365740740743E-3</v>
      </c>
      <c r="AT415" s="150">
        <v>2.6178124999999999E-3</v>
      </c>
      <c r="AU415" s="150">
        <v>2.7057754629629632E-3</v>
      </c>
      <c r="AV415" s="150">
        <v>2.7957986111111113E-3</v>
      </c>
      <c r="AW415" s="153">
        <f t="shared" si="187"/>
        <v>59.613258982351987</v>
      </c>
      <c r="AX415" s="150">
        <f t="shared" si="188"/>
        <v>8.6504629629629627E-5</v>
      </c>
      <c r="AY415" s="150">
        <f t="shared" si="188"/>
        <v>8.5335648148148158E-5</v>
      </c>
      <c r="AZ415" s="150">
        <f t="shared" si="189"/>
        <v>8.2071759259259272E-5</v>
      </c>
      <c r="BA415" s="150">
        <f t="shared" si="190"/>
        <v>8.6331018518518462E-5</v>
      </c>
      <c r="BB415" s="150">
        <f t="shared" si="191"/>
        <v>8.3969907407407496E-5</v>
      </c>
      <c r="BC415" s="150">
        <f t="shared" si="192"/>
        <v>8.780092592592585E-5</v>
      </c>
      <c r="BD415" s="150">
        <f t="shared" si="193"/>
        <v>8.3611111111111126E-5</v>
      </c>
      <c r="BE415" s="150">
        <f t="shared" si="194"/>
        <v>8.6458333333333352E-5</v>
      </c>
      <c r="BF415" s="150">
        <f t="shared" si="195"/>
        <v>8.3009259259259342E-5</v>
      </c>
      <c r="BG415" s="150">
        <f t="shared" si="196"/>
        <v>8.8287037037037002E-5</v>
      </c>
      <c r="BH415" s="150">
        <f t="shared" si="197"/>
        <v>8.4131944444444402E-5</v>
      </c>
      <c r="BI415" s="150">
        <f t="shared" si="198"/>
        <v>8.7361111111110973E-5</v>
      </c>
      <c r="BJ415" s="150">
        <f t="shared" si="199"/>
        <v>8.2777777777777971E-5</v>
      </c>
      <c r="BK415" s="150">
        <f t="shared" si="200"/>
        <v>8.6921296296296312E-5</v>
      </c>
      <c r="BL415" s="150">
        <f t="shared" si="201"/>
        <v>8.2233796296296178E-5</v>
      </c>
      <c r="BM415" s="150">
        <f t="shared" si="202"/>
        <v>8.5694444444444446E-5</v>
      </c>
      <c r="BN415" s="150">
        <f t="shared" si="203"/>
        <v>8.2499999999999674E-5</v>
      </c>
      <c r="BO415" s="150">
        <f t="shared" si="204"/>
        <v>8.5810185185185728E-5</v>
      </c>
      <c r="BP415" s="150">
        <f t="shared" si="205"/>
        <v>8.2430555555555209E-5</v>
      </c>
      <c r="BQ415" s="150">
        <f t="shared" si="206"/>
        <v>8.7326388888888957E-5</v>
      </c>
      <c r="BR415" s="150">
        <f t="shared" si="207"/>
        <v>8.3101851851852E-5</v>
      </c>
      <c r="BS415" s="150">
        <f t="shared" si="208"/>
        <v>8.6307870370370488E-5</v>
      </c>
      <c r="BT415" s="150">
        <f t="shared" si="209"/>
        <v>8.3622685185184842E-5</v>
      </c>
      <c r="BU415" s="150">
        <f t="shared" si="210"/>
        <v>8.8032407407407764E-5</v>
      </c>
      <c r="BV415" s="150">
        <f t="shared" si="211"/>
        <v>8.7349537037036823E-5</v>
      </c>
      <c r="BW415" s="150">
        <f t="shared" si="212"/>
        <v>8.7835648148148083E-5</v>
      </c>
      <c r="BX415" s="150">
        <f t="shared" si="213"/>
        <v>8.3275462962963381E-5</v>
      </c>
      <c r="BY415" s="150">
        <f t="shared" si="214"/>
        <v>8.5775462962962845E-5</v>
      </c>
      <c r="BZ415" s="150">
        <f t="shared" si="215"/>
        <v>8.2175925925925646E-5</v>
      </c>
      <c r="CA415" s="150">
        <f t="shared" si="216"/>
        <v>8.7962962962963298E-5</v>
      </c>
      <c r="CB415" s="150">
        <f t="shared" si="217"/>
        <v>9.0023148148148102E-5</v>
      </c>
    </row>
    <row r="416" spans="1:80">
      <c r="A416" s="4" t="s">
        <v>288</v>
      </c>
      <c r="B416" s="4">
        <v>2018</v>
      </c>
      <c r="C416" s="5">
        <v>43447</v>
      </c>
      <c r="D416" s="4" t="s">
        <v>66</v>
      </c>
      <c r="E416" s="70" t="s">
        <v>21</v>
      </c>
      <c r="F416" t="s">
        <v>21</v>
      </c>
      <c r="G416" t="s">
        <v>775</v>
      </c>
      <c r="H416" t="s">
        <v>3143</v>
      </c>
      <c r="I416" t="s">
        <v>2331</v>
      </c>
      <c r="J416" t="s">
        <v>607</v>
      </c>
      <c r="O416">
        <v>6</v>
      </c>
      <c r="P416" t="s">
        <v>46</v>
      </c>
      <c r="Q416" s="150">
        <v>1.5006944444444445E-4</v>
      </c>
      <c r="R416" s="150">
        <v>2.3789351851851849E-4</v>
      </c>
      <c r="S416" s="150">
        <v>3.2097222222222222E-4</v>
      </c>
      <c r="T416" s="150">
        <v>4.0524305555555555E-4</v>
      </c>
      <c r="U416" s="150">
        <v>4.8869212962962961E-4</v>
      </c>
      <c r="V416" s="150">
        <v>5.7378472222222227E-4</v>
      </c>
      <c r="W416" s="150">
        <v>6.5702546296296299E-4</v>
      </c>
      <c r="X416" s="150">
        <v>7.4195601851851842E-4</v>
      </c>
      <c r="Y416" s="150">
        <v>8.2545138888888891E-4</v>
      </c>
      <c r="Z416" s="150">
        <v>9.1055555555555551E-4</v>
      </c>
      <c r="AA416" s="150">
        <v>9.952083333333334E-4</v>
      </c>
      <c r="AB416" s="150">
        <v>1.081574074074074E-3</v>
      </c>
      <c r="AC416" s="150">
        <v>1.166087962962963E-3</v>
      </c>
      <c r="AD416" s="150">
        <v>1.2519560185185186E-3</v>
      </c>
      <c r="AE416" s="150">
        <v>1.3362268518518521E-3</v>
      </c>
      <c r="AF416" s="150">
        <v>1.4219560185185186E-3</v>
      </c>
      <c r="AG416" s="150">
        <v>1.506608796296296E-3</v>
      </c>
      <c r="AH416" s="150">
        <v>1.5913657407407406E-3</v>
      </c>
      <c r="AI416" s="150">
        <v>1.6777199074074073E-3</v>
      </c>
      <c r="AJ416" s="150">
        <v>1.7638078703703704E-3</v>
      </c>
      <c r="AK416" s="150">
        <v>1.8505787037037035E-3</v>
      </c>
      <c r="AL416" s="150">
        <v>1.9356250000000001E-3</v>
      </c>
      <c r="AM416" s="150">
        <v>2.0229398148148147E-3</v>
      </c>
      <c r="AN416" s="150">
        <v>2.1088541666666664E-3</v>
      </c>
      <c r="AO416" s="150">
        <v>2.195474537037037E-3</v>
      </c>
      <c r="AP416" s="150">
        <v>2.2814814814814816E-3</v>
      </c>
      <c r="AQ416" s="150">
        <v>2.369525462962963E-3</v>
      </c>
      <c r="AR416" s="150">
        <v>2.4569097222222223E-3</v>
      </c>
      <c r="AS416" s="150">
        <v>2.5493287037037038E-3</v>
      </c>
      <c r="AT416" s="150">
        <v>2.633333333333333E-3</v>
      </c>
      <c r="AU416" s="150">
        <v>2.719583333333333E-3</v>
      </c>
      <c r="AV416" s="150">
        <v>2.8042592592592594E-3</v>
      </c>
      <c r="AW416" s="153">
        <f t="shared" si="187"/>
        <v>59.433401571683284</v>
      </c>
      <c r="AX416" s="150">
        <f t="shared" si="188"/>
        <v>8.7824074074074041E-5</v>
      </c>
      <c r="AY416" s="150">
        <f t="shared" si="188"/>
        <v>8.3078703703703727E-5</v>
      </c>
      <c r="AZ416" s="150">
        <f t="shared" si="189"/>
        <v>8.4270833333333333E-5</v>
      </c>
      <c r="BA416" s="150">
        <f t="shared" si="190"/>
        <v>8.3449074074074057E-5</v>
      </c>
      <c r="BB416" s="150">
        <f t="shared" si="191"/>
        <v>8.5092592592592663E-5</v>
      </c>
      <c r="BC416" s="150">
        <f t="shared" si="192"/>
        <v>8.3240740740740714E-5</v>
      </c>
      <c r="BD416" s="150">
        <f t="shared" si="193"/>
        <v>8.4930555555555432E-5</v>
      </c>
      <c r="BE416" s="150">
        <f t="shared" si="194"/>
        <v>8.3495370370370494E-5</v>
      </c>
      <c r="BF416" s="150">
        <f t="shared" si="195"/>
        <v>8.5104166666666596E-5</v>
      </c>
      <c r="BG416" s="150">
        <f t="shared" si="196"/>
        <v>8.4652777777777894E-5</v>
      </c>
      <c r="BH416" s="150">
        <f t="shared" si="197"/>
        <v>8.6365740740740587E-5</v>
      </c>
      <c r="BI416" s="150">
        <f t="shared" si="198"/>
        <v>8.4513888888888963E-5</v>
      </c>
      <c r="BJ416" s="150">
        <f t="shared" si="199"/>
        <v>8.5868055555555611E-5</v>
      </c>
      <c r="BK416" s="150">
        <f t="shared" si="200"/>
        <v>8.427083333333355E-5</v>
      </c>
      <c r="BL416" s="150">
        <f t="shared" si="201"/>
        <v>8.5729166666666462E-5</v>
      </c>
      <c r="BM416" s="150">
        <f t="shared" si="202"/>
        <v>8.4652777777777461E-5</v>
      </c>
      <c r="BN416" s="150">
        <f t="shared" si="203"/>
        <v>8.4756944444444593E-5</v>
      </c>
      <c r="BO416" s="150">
        <f t="shared" si="204"/>
        <v>8.6354166666666654E-5</v>
      </c>
      <c r="BP416" s="150">
        <f t="shared" si="205"/>
        <v>8.6087962962963158E-5</v>
      </c>
      <c r="BQ416" s="150">
        <f t="shared" si="206"/>
        <v>8.6770833333333014E-5</v>
      </c>
      <c r="BR416" s="150">
        <f t="shared" si="207"/>
        <v>8.5046296296296606E-5</v>
      </c>
      <c r="BS416" s="150">
        <f t="shared" si="208"/>
        <v>8.731481481481459E-5</v>
      </c>
      <c r="BT416" s="150">
        <f t="shared" si="209"/>
        <v>8.5914351851851777E-5</v>
      </c>
      <c r="BU416" s="150">
        <f t="shared" si="210"/>
        <v>8.6620370370370584E-5</v>
      </c>
      <c r="BV416" s="150">
        <f t="shared" si="211"/>
        <v>8.6006944444444542E-5</v>
      </c>
      <c r="BW416" s="150">
        <f t="shared" si="212"/>
        <v>8.804398148148148E-5</v>
      </c>
      <c r="BX416" s="150">
        <f t="shared" si="213"/>
        <v>8.7384259259259273E-5</v>
      </c>
      <c r="BY416" s="150">
        <f t="shared" si="214"/>
        <v>9.2418981481481519E-5</v>
      </c>
      <c r="BZ416" s="150">
        <f t="shared" si="215"/>
        <v>8.4004629629629186E-5</v>
      </c>
      <c r="CA416" s="150">
        <f t="shared" si="216"/>
        <v>8.6249999999999955E-5</v>
      </c>
      <c r="CB416" s="150">
        <f t="shared" si="217"/>
        <v>8.4675925925926411E-5</v>
      </c>
    </row>
    <row r="417" spans="1:80">
      <c r="A417" s="4" t="s">
        <v>288</v>
      </c>
      <c r="B417" s="4">
        <v>2018</v>
      </c>
      <c r="C417" s="5">
        <v>43447</v>
      </c>
      <c r="D417" s="4" t="s">
        <v>66</v>
      </c>
      <c r="E417" s="70" t="s">
        <v>21</v>
      </c>
      <c r="F417" t="s">
        <v>21</v>
      </c>
      <c r="G417" t="s">
        <v>3018</v>
      </c>
      <c r="H417" t="s">
        <v>3144</v>
      </c>
      <c r="I417" t="s">
        <v>1667</v>
      </c>
      <c r="J417" t="s">
        <v>1720</v>
      </c>
      <c r="O417">
        <v>7</v>
      </c>
      <c r="P417" t="s">
        <v>484</v>
      </c>
      <c r="Q417" s="150">
        <v>1.614814814814815E-4</v>
      </c>
      <c r="R417" s="150">
        <v>2.5413194444444447E-4</v>
      </c>
      <c r="S417" s="150">
        <v>3.4315972222222229E-4</v>
      </c>
      <c r="T417" s="150">
        <v>4.2560185185185187E-4</v>
      </c>
      <c r="U417" s="150">
        <v>5.1181712962962964E-4</v>
      </c>
      <c r="V417" s="150">
        <v>5.9289351851851853E-4</v>
      </c>
      <c r="W417" s="150">
        <v>6.7923611111111103E-4</v>
      </c>
      <c r="X417" s="150">
        <v>7.603587962962963E-4</v>
      </c>
      <c r="Y417" s="150">
        <v>8.4641203703703712E-4</v>
      </c>
      <c r="Z417" s="150">
        <v>9.2862268518518522E-4</v>
      </c>
      <c r="AA417" s="150">
        <v>1.0168402777777778E-3</v>
      </c>
      <c r="AB417" s="150">
        <v>1.1005671296296297E-3</v>
      </c>
      <c r="AC417" s="150">
        <v>1.1895486111111111E-3</v>
      </c>
      <c r="AD417" s="150">
        <v>1.2728356481481482E-3</v>
      </c>
      <c r="AE417" s="150">
        <v>1.3598726851851853E-3</v>
      </c>
      <c r="AF417" s="150">
        <v>1.4451736111111108E-3</v>
      </c>
      <c r="AG417" s="150">
        <v>1.5322453703703704E-3</v>
      </c>
      <c r="AH417" s="150">
        <v>1.6149421296296296E-3</v>
      </c>
      <c r="AI417" s="150">
        <v>1.7024421296296295E-3</v>
      </c>
      <c r="AJ417" s="150">
        <v>1.7856597222222221E-3</v>
      </c>
      <c r="AK417" s="150">
        <v>1.8747453703703704E-3</v>
      </c>
      <c r="AL417" s="150">
        <v>1.9597685185185187E-3</v>
      </c>
      <c r="AM417" s="150">
        <v>2.0486458333333333E-3</v>
      </c>
      <c r="AN417" s="150">
        <v>2.1335648148148147E-3</v>
      </c>
      <c r="AO417" s="150">
        <v>2.223136574074074E-3</v>
      </c>
      <c r="AP417" s="150">
        <v>2.3063425925925929E-3</v>
      </c>
      <c r="AQ417" s="150">
        <v>2.393715277777778E-3</v>
      </c>
      <c r="AR417" s="150">
        <v>2.4797453703703704E-3</v>
      </c>
      <c r="AS417" s="150">
        <v>2.5666898148148146E-3</v>
      </c>
      <c r="AT417" s="150">
        <v>2.6485532407407408E-3</v>
      </c>
      <c r="AU417" s="150">
        <v>2.7334837962962964E-3</v>
      </c>
      <c r="AV417" s="150">
        <v>2.8178935185185186E-3</v>
      </c>
      <c r="AW417" s="153">
        <f t="shared" si="187"/>
        <v>59.145835558147745</v>
      </c>
      <c r="AX417" s="150">
        <f t="shared" si="188"/>
        <v>9.2650462962962972E-5</v>
      </c>
      <c r="AY417" s="150">
        <f t="shared" si="188"/>
        <v>8.9027777777777825E-5</v>
      </c>
      <c r="AZ417" s="150">
        <f t="shared" si="189"/>
        <v>8.2442129629629575E-5</v>
      </c>
      <c r="BA417" s="150">
        <f t="shared" si="190"/>
        <v>8.6215277777777777E-5</v>
      </c>
      <c r="BB417" s="150">
        <f t="shared" si="191"/>
        <v>8.1076388888888886E-5</v>
      </c>
      <c r="BC417" s="150">
        <f t="shared" si="192"/>
        <v>8.6342592592592504E-5</v>
      </c>
      <c r="BD417" s="150">
        <f t="shared" si="193"/>
        <v>8.1122685185185269E-5</v>
      </c>
      <c r="BE417" s="150">
        <f t="shared" si="194"/>
        <v>8.6053240740740816E-5</v>
      </c>
      <c r="BF417" s="150">
        <f t="shared" si="195"/>
        <v>8.2210648148148095E-5</v>
      </c>
      <c r="BG417" s="150">
        <f t="shared" si="196"/>
        <v>8.8217592592592536E-5</v>
      </c>
      <c r="BH417" s="150">
        <f t="shared" si="197"/>
        <v>8.3726851851851974E-5</v>
      </c>
      <c r="BI417" s="150">
        <f t="shared" si="198"/>
        <v>8.8981481481481333E-5</v>
      </c>
      <c r="BJ417" s="150">
        <f t="shared" si="199"/>
        <v>8.3287037037037097E-5</v>
      </c>
      <c r="BK417" s="150">
        <f t="shared" si="200"/>
        <v>8.7037037037037161E-5</v>
      </c>
      <c r="BL417" s="150">
        <f t="shared" si="201"/>
        <v>8.5300925925925518E-5</v>
      </c>
      <c r="BM417" s="150">
        <f t="shared" si="202"/>
        <v>8.7071759259259611E-5</v>
      </c>
      <c r="BN417" s="150">
        <f t="shared" si="203"/>
        <v>8.2696759259259138E-5</v>
      </c>
      <c r="BO417" s="150">
        <f t="shared" si="204"/>
        <v>8.7499999999999904E-5</v>
      </c>
      <c r="BP417" s="150">
        <f t="shared" si="205"/>
        <v>8.3217592592592631E-5</v>
      </c>
      <c r="BQ417" s="150">
        <f t="shared" si="206"/>
        <v>8.9085648148148249E-5</v>
      </c>
      <c r="BR417" s="150">
        <f t="shared" si="207"/>
        <v>8.5023148148148306E-5</v>
      </c>
      <c r="BS417" s="150">
        <f t="shared" si="208"/>
        <v>8.8877314814814635E-5</v>
      </c>
      <c r="BT417" s="150">
        <f t="shared" si="209"/>
        <v>8.491898148148139E-5</v>
      </c>
      <c r="BU417" s="150">
        <f t="shared" si="210"/>
        <v>8.9571759259259292E-5</v>
      </c>
      <c r="BV417" s="150">
        <f t="shared" si="211"/>
        <v>8.3206018518518915E-5</v>
      </c>
      <c r="BW417" s="150">
        <f t="shared" si="212"/>
        <v>8.7372685185185123E-5</v>
      </c>
      <c r="BX417" s="150">
        <f t="shared" si="213"/>
        <v>8.6030092592592408E-5</v>
      </c>
      <c r="BY417" s="150">
        <f t="shared" si="214"/>
        <v>8.6944444444444179E-5</v>
      </c>
      <c r="BZ417" s="150">
        <f t="shared" si="215"/>
        <v>8.18634259259262E-5</v>
      </c>
      <c r="CA417" s="150">
        <f t="shared" si="216"/>
        <v>8.493055555555554E-5</v>
      </c>
      <c r="CB417" s="150">
        <f t="shared" si="217"/>
        <v>8.4409722222222264E-5</v>
      </c>
    </row>
    <row r="418" spans="1:80">
      <c r="A418" s="4" t="s">
        <v>288</v>
      </c>
      <c r="B418" s="4">
        <v>2018</v>
      </c>
      <c r="C418" s="5">
        <v>43447</v>
      </c>
      <c r="D418" s="4" t="s">
        <v>66</v>
      </c>
      <c r="E418" s="70" t="s">
        <v>21</v>
      </c>
      <c r="F418" t="s">
        <v>21</v>
      </c>
      <c r="G418" t="s">
        <v>1739</v>
      </c>
      <c r="H418" t="s">
        <v>3145</v>
      </c>
      <c r="I418" t="s">
        <v>3146</v>
      </c>
      <c r="J418" t="s">
        <v>1741</v>
      </c>
      <c r="O418">
        <v>8</v>
      </c>
      <c r="P418" t="s">
        <v>29</v>
      </c>
      <c r="Q418" s="150">
        <v>1.5238425925925925E-4</v>
      </c>
      <c r="R418" s="150">
        <v>2.4190972222222222E-4</v>
      </c>
      <c r="S418" s="150">
        <v>3.3074074074074077E-4</v>
      </c>
      <c r="T418" s="150">
        <v>4.1603009259259257E-4</v>
      </c>
      <c r="U418" s="150">
        <v>5.0269675925925926E-4</v>
      </c>
      <c r="V418" s="150">
        <v>5.8498842592592598E-4</v>
      </c>
      <c r="W418" s="150">
        <v>6.7307870370370384E-4</v>
      </c>
      <c r="X418" s="150">
        <v>7.5692129629629634E-4</v>
      </c>
      <c r="Y418" s="150">
        <v>8.4612268518518511E-4</v>
      </c>
      <c r="Z418" s="150">
        <v>9.3128472222222224E-4</v>
      </c>
      <c r="AA418" s="150">
        <v>1.0199074074074073E-3</v>
      </c>
      <c r="AB418" s="150">
        <v>1.1048611111111111E-3</v>
      </c>
      <c r="AC418" s="150">
        <v>1.1943634259259258E-3</v>
      </c>
      <c r="AD418" s="150">
        <v>1.2782407407407408E-3</v>
      </c>
      <c r="AE418" s="150">
        <v>1.3656597222222221E-3</v>
      </c>
      <c r="AF418" s="150">
        <v>1.4507407407407405E-3</v>
      </c>
      <c r="AG418" s="150">
        <v>1.537997685185185E-3</v>
      </c>
      <c r="AH418" s="150">
        <v>1.6213541666666668E-3</v>
      </c>
      <c r="AI418" s="150">
        <v>1.7084375000000001E-3</v>
      </c>
      <c r="AJ418" s="150">
        <v>1.7919328703703702E-3</v>
      </c>
      <c r="AK418" s="150">
        <v>1.8812037037037037E-3</v>
      </c>
      <c r="AL418" s="150">
        <v>1.9673379629629628E-3</v>
      </c>
      <c r="AM418" s="150">
        <v>2.056076388888889E-3</v>
      </c>
      <c r="AN418" s="150">
        <v>2.1411111111111114E-3</v>
      </c>
      <c r="AO418" s="150">
        <v>2.229803240740741E-3</v>
      </c>
      <c r="AP418" s="150">
        <v>2.315590277777778E-3</v>
      </c>
      <c r="AQ418" s="150">
        <v>2.4051620370370373E-3</v>
      </c>
      <c r="AR418" s="150">
        <v>2.4884837962962964E-3</v>
      </c>
      <c r="AS418" s="150">
        <v>2.5748958333333331E-3</v>
      </c>
      <c r="AT418" s="150">
        <v>2.6596180555555557E-3</v>
      </c>
      <c r="AU418" s="150">
        <v>2.7458796296296298E-3</v>
      </c>
      <c r="AV418" s="150">
        <v>2.8307407407407409E-3</v>
      </c>
      <c r="AW418" s="153">
        <f t="shared" si="187"/>
        <v>58.87740416066989</v>
      </c>
      <c r="AX418" s="150">
        <f t="shared" si="188"/>
        <v>8.9525462962962963E-5</v>
      </c>
      <c r="AY418" s="150">
        <f t="shared" si="188"/>
        <v>8.883101851851855E-5</v>
      </c>
      <c r="AZ418" s="150">
        <f t="shared" si="189"/>
        <v>8.5289351851851802E-5</v>
      </c>
      <c r="BA418" s="150">
        <f t="shared" si="190"/>
        <v>8.6666666666666695E-5</v>
      </c>
      <c r="BB418" s="150">
        <f t="shared" si="191"/>
        <v>8.2291666666666711E-5</v>
      </c>
      <c r="BC418" s="150">
        <f t="shared" si="192"/>
        <v>8.8090277777777863E-5</v>
      </c>
      <c r="BD418" s="150">
        <f t="shared" si="193"/>
        <v>8.3842592592592497E-5</v>
      </c>
      <c r="BE418" s="150">
        <f t="shared" si="194"/>
        <v>8.9201388888888772E-5</v>
      </c>
      <c r="BF418" s="150">
        <f t="shared" si="195"/>
        <v>8.5162037037037129E-5</v>
      </c>
      <c r="BG418" s="150">
        <f t="shared" si="196"/>
        <v>8.8622685185185072E-5</v>
      </c>
      <c r="BH418" s="150">
        <f t="shared" si="197"/>
        <v>8.495370370370384E-5</v>
      </c>
      <c r="BI418" s="150">
        <f t="shared" si="198"/>
        <v>8.9502314814814609E-5</v>
      </c>
      <c r="BJ418" s="150">
        <f t="shared" si="199"/>
        <v>8.3877314814815055E-5</v>
      </c>
      <c r="BK418" s="150">
        <f t="shared" si="200"/>
        <v>8.7418981481481289E-5</v>
      </c>
      <c r="BL418" s="150">
        <f t="shared" si="201"/>
        <v>8.5081018518518405E-5</v>
      </c>
      <c r="BM418" s="150">
        <f t="shared" si="202"/>
        <v>8.7256944444444491E-5</v>
      </c>
      <c r="BN418" s="150">
        <f t="shared" si="203"/>
        <v>8.3356481481481779E-5</v>
      </c>
      <c r="BO418" s="150">
        <f t="shared" si="204"/>
        <v>8.7083333333333327E-5</v>
      </c>
      <c r="BP418" s="150">
        <f t="shared" si="205"/>
        <v>8.349537037037006E-5</v>
      </c>
      <c r="BQ418" s="150">
        <f t="shared" si="206"/>
        <v>8.9270833333333563E-5</v>
      </c>
      <c r="BR418" s="150">
        <f t="shared" si="207"/>
        <v>8.6134259259259107E-5</v>
      </c>
      <c r="BS418" s="150">
        <f t="shared" si="208"/>
        <v>8.8738425925926137E-5</v>
      </c>
      <c r="BT418" s="150">
        <f t="shared" si="209"/>
        <v>8.5034722222222456E-5</v>
      </c>
      <c r="BU418" s="150">
        <f t="shared" si="210"/>
        <v>8.8692129629629538E-5</v>
      </c>
      <c r="BV418" s="150">
        <f t="shared" si="211"/>
        <v>8.5787037037036995E-5</v>
      </c>
      <c r="BW418" s="150">
        <f t="shared" si="212"/>
        <v>8.9571759259259292E-5</v>
      </c>
      <c r="BX418" s="150">
        <f t="shared" si="213"/>
        <v>8.3321759259259113E-5</v>
      </c>
      <c r="BY418" s="150">
        <f t="shared" si="214"/>
        <v>8.6412037037036753E-5</v>
      </c>
      <c r="BZ418" s="150">
        <f t="shared" si="215"/>
        <v>8.4722222222222577E-5</v>
      </c>
      <c r="CA418" s="150">
        <f t="shared" si="216"/>
        <v>8.6261574074074105E-5</v>
      </c>
      <c r="CB418" s="150">
        <f t="shared" si="217"/>
        <v>8.4861111111111075E-5</v>
      </c>
    </row>
    <row r="419" spans="1:80">
      <c r="A419" s="4" t="s">
        <v>288</v>
      </c>
      <c r="B419" s="4">
        <v>2018</v>
      </c>
      <c r="C419" s="5">
        <v>43447</v>
      </c>
      <c r="D419" s="4" t="s">
        <v>66</v>
      </c>
      <c r="E419" s="70" t="s">
        <v>21</v>
      </c>
      <c r="F419" t="s">
        <v>21</v>
      </c>
      <c r="G419" t="s">
        <v>3055</v>
      </c>
      <c r="H419" t="s">
        <v>796</v>
      </c>
      <c r="I419" t="s">
        <v>654</v>
      </c>
      <c r="J419" t="s">
        <v>1687</v>
      </c>
      <c r="O419">
        <v>9</v>
      </c>
      <c r="P419" t="s">
        <v>27</v>
      </c>
      <c r="Q419" s="150">
        <v>1.5150462962962963E-4</v>
      </c>
      <c r="R419" s="150">
        <v>2.4244212962962959E-4</v>
      </c>
      <c r="S419" s="150">
        <v>3.2700231481481485E-4</v>
      </c>
      <c r="T419" s="150">
        <v>4.1093750000000001E-4</v>
      </c>
      <c r="U419" s="150">
        <v>4.9496527777777776E-4</v>
      </c>
      <c r="V419" s="150">
        <v>5.8084490740740742E-4</v>
      </c>
      <c r="W419" s="150">
        <v>6.6532407407407415E-4</v>
      </c>
      <c r="X419" s="150">
        <v>7.5202546296296302E-4</v>
      </c>
      <c r="Y419" s="150">
        <v>8.3751157407407418E-4</v>
      </c>
      <c r="Z419" s="150">
        <v>9.2356481481481489E-4</v>
      </c>
      <c r="AA419" s="150">
        <v>1.010138888888889E-3</v>
      </c>
      <c r="AB419" s="150">
        <v>1.0949074074074075E-3</v>
      </c>
      <c r="AC419" s="150">
        <v>1.1813541666666667E-3</v>
      </c>
      <c r="AD419" s="150">
        <v>1.2673263888888888E-3</v>
      </c>
      <c r="AE419" s="150">
        <v>1.353113425925926E-3</v>
      </c>
      <c r="AF419" s="150">
        <v>1.4408680555555555E-3</v>
      </c>
      <c r="AG419" s="150">
        <v>1.526747685185185E-3</v>
      </c>
      <c r="AH419" s="150">
        <v>1.6125694444444442E-3</v>
      </c>
      <c r="AI419" s="150">
        <v>1.6993749999999997E-3</v>
      </c>
      <c r="AJ419" s="150">
        <v>1.7854166666666663E-3</v>
      </c>
      <c r="AK419" s="150">
        <v>1.8726273148148148E-3</v>
      </c>
      <c r="AL419" s="150">
        <v>1.9610763888888889E-3</v>
      </c>
      <c r="AM419" s="150">
        <v>2.0469907407407407E-3</v>
      </c>
      <c r="AN419" s="150">
        <v>2.134409722222222E-3</v>
      </c>
      <c r="AO419" s="150">
        <v>2.2215625E-3</v>
      </c>
      <c r="AP419" s="150">
        <v>2.3092361111111113E-3</v>
      </c>
      <c r="AQ419" s="150">
        <v>2.3974305555555559E-3</v>
      </c>
      <c r="AR419" s="150">
        <v>2.488310185185185E-3</v>
      </c>
      <c r="AS419" s="150">
        <v>2.5797800925925927E-3</v>
      </c>
      <c r="AT419" s="150">
        <v>2.6678472222222221E-3</v>
      </c>
      <c r="AU419" s="150">
        <v>2.7549768518518518E-3</v>
      </c>
      <c r="AV419" s="150">
        <v>2.8458217592592593E-3</v>
      </c>
      <c r="AW419" s="153">
        <f t="shared" si="187"/>
        <v>58.56539192041614</v>
      </c>
      <c r="AX419" s="150">
        <f t="shared" si="188"/>
        <v>9.0937499999999954E-5</v>
      </c>
      <c r="AY419" s="150">
        <f t="shared" si="188"/>
        <v>8.4560185185185264E-5</v>
      </c>
      <c r="AZ419" s="150">
        <f t="shared" si="189"/>
        <v>8.3935185185185154E-5</v>
      </c>
      <c r="BA419" s="150">
        <f t="shared" si="190"/>
        <v>8.4027777777777757E-5</v>
      </c>
      <c r="BB419" s="150">
        <f t="shared" si="191"/>
        <v>8.5879629629629652E-5</v>
      </c>
      <c r="BC419" s="150">
        <f t="shared" si="192"/>
        <v>8.447916666666673E-5</v>
      </c>
      <c r="BD419" s="150">
        <f t="shared" si="193"/>
        <v>8.6701388888888874E-5</v>
      </c>
      <c r="BE419" s="150">
        <f t="shared" si="194"/>
        <v>8.5486111111111158E-5</v>
      </c>
      <c r="BF419" s="150">
        <f t="shared" si="195"/>
        <v>8.6053240740740708E-5</v>
      </c>
      <c r="BG419" s="150">
        <f t="shared" si="196"/>
        <v>8.6574074074074092E-5</v>
      </c>
      <c r="BH419" s="150">
        <f t="shared" si="197"/>
        <v>8.4768518518518526E-5</v>
      </c>
      <c r="BI419" s="150">
        <f t="shared" si="198"/>
        <v>8.6446759259259202E-5</v>
      </c>
      <c r="BJ419" s="150">
        <f t="shared" si="199"/>
        <v>8.5972222222222092E-5</v>
      </c>
      <c r="BK419" s="150">
        <f t="shared" si="200"/>
        <v>8.5787037037037212E-5</v>
      </c>
      <c r="BL419" s="150">
        <f t="shared" si="201"/>
        <v>8.7754629629629467E-5</v>
      </c>
      <c r="BM419" s="150">
        <f t="shared" si="202"/>
        <v>8.5879629629629544E-5</v>
      </c>
      <c r="BN419" s="150">
        <f t="shared" si="203"/>
        <v>8.5821759259259228E-5</v>
      </c>
      <c r="BO419" s="150">
        <f t="shared" si="204"/>
        <v>8.6805555555555464E-5</v>
      </c>
      <c r="BP419" s="150">
        <f t="shared" si="205"/>
        <v>8.6041666666666558E-5</v>
      </c>
      <c r="BQ419" s="150">
        <f t="shared" si="206"/>
        <v>8.7210648148148542E-5</v>
      </c>
      <c r="BR419" s="150">
        <f t="shared" si="207"/>
        <v>8.8449074074074124E-5</v>
      </c>
      <c r="BS419" s="150">
        <f t="shared" si="208"/>
        <v>8.5914351851851777E-5</v>
      </c>
      <c r="BT419" s="150">
        <f t="shared" si="209"/>
        <v>8.7418981481481289E-5</v>
      </c>
      <c r="BU419" s="150">
        <f t="shared" si="210"/>
        <v>8.7152777777778009E-5</v>
      </c>
      <c r="BV419" s="150">
        <f t="shared" si="211"/>
        <v>8.7673611111111285E-5</v>
      </c>
      <c r="BW419" s="150">
        <f t="shared" si="212"/>
        <v>8.8194444444444561E-5</v>
      </c>
      <c r="BX419" s="150">
        <f t="shared" si="213"/>
        <v>9.0879629629629123E-5</v>
      </c>
      <c r="BY419" s="150">
        <f t="shared" si="214"/>
        <v>9.1469907407407732E-5</v>
      </c>
      <c r="BZ419" s="150">
        <f t="shared" si="215"/>
        <v>8.8067129629629346E-5</v>
      </c>
      <c r="CA419" s="150">
        <f t="shared" si="216"/>
        <v>8.712962962962971E-5</v>
      </c>
      <c r="CB419" s="150">
        <f t="shared" si="217"/>
        <v>9.0844907407407541E-5</v>
      </c>
    </row>
    <row r="420" spans="1:80">
      <c r="A420" s="4" t="s">
        <v>288</v>
      </c>
      <c r="B420" s="4">
        <v>2018</v>
      </c>
      <c r="C420" s="5">
        <v>43447</v>
      </c>
      <c r="D420" s="4" t="s">
        <v>66</v>
      </c>
      <c r="E420" s="70" t="s">
        <v>21</v>
      </c>
      <c r="F420" t="s">
        <v>21</v>
      </c>
      <c r="G420" t="s">
        <v>3056</v>
      </c>
      <c r="H420" t="s">
        <v>1654</v>
      </c>
      <c r="I420" t="s">
        <v>1695</v>
      </c>
      <c r="J420" t="s">
        <v>3057</v>
      </c>
      <c r="O420">
        <v>10</v>
      </c>
      <c r="P420" t="s">
        <v>39</v>
      </c>
      <c r="Q420" s="150">
        <v>1.6468750000000001E-4</v>
      </c>
      <c r="R420" s="150">
        <v>2.5785879629629634E-4</v>
      </c>
      <c r="S420" s="150">
        <v>3.4929398148148146E-4</v>
      </c>
      <c r="T420" s="150">
        <v>4.3662037037037036E-4</v>
      </c>
      <c r="U420" s="150">
        <v>5.2719907407407414E-4</v>
      </c>
      <c r="V420" s="150">
        <v>6.1459490740740734E-4</v>
      </c>
      <c r="W420" s="150">
        <v>7.0407407407407409E-4</v>
      </c>
      <c r="X420" s="150">
        <v>7.9012731481481479E-4</v>
      </c>
      <c r="Y420" s="150">
        <v>8.8128472222222221E-4</v>
      </c>
      <c r="Z420" s="150">
        <v>9.6722222222222218E-4</v>
      </c>
      <c r="AA420" s="150">
        <v>1.0579282407407408E-3</v>
      </c>
      <c r="AB420" s="150">
        <v>1.1454745370370371E-3</v>
      </c>
      <c r="AC420" s="150">
        <v>1.2350925925925925E-3</v>
      </c>
      <c r="AD420" s="150">
        <v>1.3231249999999999E-3</v>
      </c>
      <c r="AE420" s="150">
        <v>1.4140393518518519E-3</v>
      </c>
      <c r="AF420" s="150">
        <v>1.5011342592592593E-3</v>
      </c>
      <c r="AG420" s="150">
        <v>1.5930671296296298E-3</v>
      </c>
      <c r="AH420" s="150">
        <v>1.6807060185185187E-3</v>
      </c>
      <c r="AI420" s="150">
        <v>1.7728819444444443E-3</v>
      </c>
      <c r="AJ420" s="150">
        <v>1.8630208333333335E-3</v>
      </c>
      <c r="AK420" s="150">
        <v>1.9545486111111113E-3</v>
      </c>
      <c r="AL420" s="150">
        <v>2.0416319444444444E-3</v>
      </c>
      <c r="AM420" s="150">
        <v>2.1335300925925927E-3</v>
      </c>
      <c r="AN420" s="150">
        <v>2.2200000000000002E-3</v>
      </c>
      <c r="AO420" s="150">
        <v>2.3103935185185185E-3</v>
      </c>
      <c r="AP420" s="150">
        <v>2.3983449074074072E-3</v>
      </c>
      <c r="AQ420" s="150">
        <v>2.4884490740740739E-3</v>
      </c>
      <c r="AR420" s="150">
        <v>2.5751273148148148E-3</v>
      </c>
      <c r="AS420" s="150">
        <v>2.6653240740740739E-3</v>
      </c>
      <c r="AT420" s="150">
        <v>2.7517939814814814E-3</v>
      </c>
      <c r="AU420" s="150">
        <v>2.8414467592592588E-3</v>
      </c>
      <c r="AV420" s="150">
        <v>2.9261111111111107E-3</v>
      </c>
      <c r="AW420" s="153">
        <f t="shared" si="187"/>
        <v>56.958420353142209</v>
      </c>
      <c r="AX420" s="150">
        <f t="shared" si="188"/>
        <v>9.3171296296296329E-5</v>
      </c>
      <c r="AY420" s="150">
        <f t="shared" si="188"/>
        <v>9.143518518518512E-5</v>
      </c>
      <c r="AZ420" s="150">
        <f t="shared" si="189"/>
        <v>8.7326388888888903E-5</v>
      </c>
      <c r="BA420" s="150">
        <f t="shared" si="190"/>
        <v>9.0578703703703774E-5</v>
      </c>
      <c r="BB420" s="150">
        <f t="shared" si="191"/>
        <v>8.7395833333333206E-5</v>
      </c>
      <c r="BC420" s="150">
        <f t="shared" si="192"/>
        <v>8.9479166666666743E-5</v>
      </c>
      <c r="BD420" s="150">
        <f t="shared" si="193"/>
        <v>8.6053240740740708E-5</v>
      </c>
      <c r="BE420" s="150">
        <f t="shared" si="194"/>
        <v>9.115740740740742E-5</v>
      </c>
      <c r="BF420" s="150">
        <f t="shared" si="195"/>
        <v>8.5937499999999968E-5</v>
      </c>
      <c r="BG420" s="150">
        <f t="shared" si="196"/>
        <v>9.0706018518518609E-5</v>
      </c>
      <c r="BH420" s="150">
        <f t="shared" si="197"/>
        <v>8.7546296296296287E-5</v>
      </c>
      <c r="BI420" s="150">
        <f t="shared" si="198"/>
        <v>8.9618055555555458E-5</v>
      </c>
      <c r="BJ420" s="150">
        <f t="shared" si="199"/>
        <v>8.803240740740733E-5</v>
      </c>
      <c r="BK420" s="150">
        <f t="shared" si="200"/>
        <v>9.0914351851852006E-5</v>
      </c>
      <c r="BL420" s="150">
        <f t="shared" si="201"/>
        <v>8.7094907407407477E-5</v>
      </c>
      <c r="BM420" s="150">
        <f t="shared" si="202"/>
        <v>9.1932870370370475E-5</v>
      </c>
      <c r="BN420" s="150">
        <f t="shared" si="203"/>
        <v>8.7638888888888836E-5</v>
      </c>
      <c r="BO420" s="150">
        <f t="shared" si="204"/>
        <v>9.2175925925925672E-5</v>
      </c>
      <c r="BP420" s="150">
        <f t="shared" si="205"/>
        <v>9.0138888888889167E-5</v>
      </c>
      <c r="BQ420" s="150">
        <f t="shared" si="206"/>
        <v>9.1527777777777831E-5</v>
      </c>
      <c r="BR420" s="150">
        <f t="shared" si="207"/>
        <v>8.708333333333311E-5</v>
      </c>
      <c r="BS420" s="150">
        <f t="shared" si="208"/>
        <v>9.1898148148148243E-5</v>
      </c>
      <c r="BT420" s="150">
        <f t="shared" si="209"/>
        <v>8.6469907407407502E-5</v>
      </c>
      <c r="BU420" s="150">
        <f t="shared" si="210"/>
        <v>9.0393518518518297E-5</v>
      </c>
      <c r="BV420" s="150">
        <f t="shared" si="211"/>
        <v>8.7951388888888715E-5</v>
      </c>
      <c r="BW420" s="150">
        <f t="shared" si="212"/>
        <v>9.0104166666666718E-5</v>
      </c>
      <c r="BX420" s="150">
        <f t="shared" si="213"/>
        <v>8.6678240740740899E-5</v>
      </c>
      <c r="BY420" s="150">
        <f t="shared" si="214"/>
        <v>9.019675925925905E-5</v>
      </c>
      <c r="BZ420" s="150">
        <f t="shared" si="215"/>
        <v>8.6469907407407502E-5</v>
      </c>
      <c r="CA420" s="150">
        <f t="shared" si="216"/>
        <v>8.9652777777777474E-5</v>
      </c>
      <c r="CB420" s="150">
        <f t="shared" si="217"/>
        <v>8.4664351851851827E-5</v>
      </c>
    </row>
    <row r="421" spans="1:80">
      <c r="A421" s="4" t="s">
        <v>288</v>
      </c>
      <c r="B421" s="4">
        <v>2018</v>
      </c>
      <c r="C421" s="5">
        <v>43448</v>
      </c>
      <c r="D421" s="4" t="s">
        <v>66</v>
      </c>
      <c r="E421" s="70" t="s">
        <v>91</v>
      </c>
      <c r="F421">
        <v>1</v>
      </c>
      <c r="G421" t="s">
        <v>3018</v>
      </c>
      <c r="H421" t="s">
        <v>3144</v>
      </c>
      <c r="I421" t="s">
        <v>1667</v>
      </c>
      <c r="J421" t="s">
        <v>1720</v>
      </c>
      <c r="O421">
        <v>1</v>
      </c>
      <c r="P421" t="s">
        <v>484</v>
      </c>
      <c r="Q421" s="150">
        <v>1.5596064814814815E-4</v>
      </c>
      <c r="R421" s="150">
        <v>2.4491898148148148E-4</v>
      </c>
      <c r="S421" s="150">
        <v>3.2929398148148146E-4</v>
      </c>
      <c r="T421" s="150">
        <v>4.1005787037037036E-4</v>
      </c>
      <c r="U421" s="150">
        <v>4.9116898148148143E-4</v>
      </c>
      <c r="V421" s="150">
        <v>5.7152777777777779E-4</v>
      </c>
      <c r="W421" s="150">
        <v>6.5394675925925917E-4</v>
      </c>
      <c r="X421" s="150">
        <v>7.3540509259259262E-4</v>
      </c>
      <c r="Y421" s="150">
        <v>8.1834490740740739E-4</v>
      </c>
      <c r="Z421" s="150">
        <v>9.0030092592592592E-4</v>
      </c>
      <c r="AA421" s="150">
        <v>9.8467592592592595E-4</v>
      </c>
      <c r="AB421" s="150">
        <v>1.0685763888888889E-3</v>
      </c>
      <c r="AC421" s="150">
        <v>1.1544328703703703E-3</v>
      </c>
      <c r="AD421" s="150">
        <v>1.2392245370370372E-3</v>
      </c>
      <c r="AE421" s="150">
        <v>1.3248842592592592E-3</v>
      </c>
      <c r="AF421" s="150">
        <v>1.4118171296296298E-3</v>
      </c>
      <c r="AG421" s="150">
        <v>1.4962731481481483E-3</v>
      </c>
      <c r="AH421" s="150">
        <v>1.5801851851851851E-3</v>
      </c>
      <c r="AI421" s="150">
        <v>1.6655324074074072E-3</v>
      </c>
      <c r="AJ421" s="150">
        <v>1.749849537037037E-3</v>
      </c>
      <c r="AK421" s="150">
        <v>1.834513888888889E-3</v>
      </c>
      <c r="AL421" s="150">
        <v>1.9210879629629628E-3</v>
      </c>
      <c r="AM421" s="150">
        <v>2.0092824074074071E-3</v>
      </c>
      <c r="AN421" s="150">
        <v>2.0951620370370373E-3</v>
      </c>
      <c r="AO421" s="150">
        <v>2.1816319444444444E-3</v>
      </c>
      <c r="AP421" s="150">
        <v>2.268287037037037E-3</v>
      </c>
      <c r="AQ421" s="150">
        <v>2.3555439814814815E-3</v>
      </c>
      <c r="AR421" s="150">
        <v>2.4449884259259255E-3</v>
      </c>
      <c r="AS421" s="150">
        <v>2.5306249999999999E-3</v>
      </c>
      <c r="AT421" s="150">
        <v>2.614733796296296E-3</v>
      </c>
      <c r="AU421" s="150">
        <v>2.698587962962963E-3</v>
      </c>
      <c r="AV421" s="150">
        <v>2.7832754629629631E-3</v>
      </c>
      <c r="AW421" s="153">
        <f t="shared" si="187"/>
        <v>59.881484561804754</v>
      </c>
      <c r="AX421" s="150">
        <f t="shared" si="188"/>
        <v>8.8958333333333332E-5</v>
      </c>
      <c r="AY421" s="150">
        <f t="shared" si="188"/>
        <v>8.4374999999999977E-5</v>
      </c>
      <c r="AZ421" s="150">
        <f t="shared" si="189"/>
        <v>8.0763888888888899E-5</v>
      </c>
      <c r="BA421" s="150">
        <f t="shared" si="190"/>
        <v>8.1111111111111065E-5</v>
      </c>
      <c r="BB421" s="150">
        <f t="shared" si="191"/>
        <v>8.0358796296296363E-5</v>
      </c>
      <c r="BC421" s="150">
        <f t="shared" si="192"/>
        <v>8.2418981481481384E-5</v>
      </c>
      <c r="BD421" s="150">
        <f t="shared" si="193"/>
        <v>8.1458333333333448E-5</v>
      </c>
      <c r="BE421" s="150">
        <f t="shared" si="194"/>
        <v>8.2939814814814768E-5</v>
      </c>
      <c r="BF421" s="150">
        <f t="shared" si="195"/>
        <v>8.1956018518518532E-5</v>
      </c>
      <c r="BG421" s="150">
        <f t="shared" si="196"/>
        <v>8.4375000000000032E-5</v>
      </c>
      <c r="BH421" s="150">
        <f t="shared" si="197"/>
        <v>8.3900462962962922E-5</v>
      </c>
      <c r="BI421" s="150">
        <f t="shared" si="198"/>
        <v>8.5856481481481461E-5</v>
      </c>
      <c r="BJ421" s="150">
        <f t="shared" si="199"/>
        <v>8.4791666666666826E-5</v>
      </c>
      <c r="BK421" s="150">
        <f t="shared" si="200"/>
        <v>8.5659722222221997E-5</v>
      </c>
      <c r="BL421" s="150">
        <f t="shared" si="201"/>
        <v>8.6932870370370679E-5</v>
      </c>
      <c r="BM421" s="150">
        <f t="shared" si="202"/>
        <v>8.445601851851843E-5</v>
      </c>
      <c r="BN421" s="150">
        <f t="shared" si="203"/>
        <v>8.3912037037036855E-5</v>
      </c>
      <c r="BO421" s="150">
        <f t="shared" si="204"/>
        <v>8.5347222222222118E-5</v>
      </c>
      <c r="BP421" s="150">
        <f t="shared" si="205"/>
        <v>8.4317129629629716E-5</v>
      </c>
      <c r="BQ421" s="150">
        <f t="shared" si="206"/>
        <v>8.4664351851852044E-5</v>
      </c>
      <c r="BR421" s="150">
        <f t="shared" si="207"/>
        <v>8.6574074074073767E-5</v>
      </c>
      <c r="BS421" s="150">
        <f t="shared" si="208"/>
        <v>8.8194444444444344E-5</v>
      </c>
      <c r="BT421" s="150">
        <f t="shared" si="209"/>
        <v>8.5879629629630194E-5</v>
      </c>
      <c r="BU421" s="150">
        <f t="shared" si="210"/>
        <v>8.6469907407407069E-5</v>
      </c>
      <c r="BV421" s="150">
        <f t="shared" si="211"/>
        <v>8.66550925925926E-5</v>
      </c>
      <c r="BW421" s="150">
        <f t="shared" si="212"/>
        <v>8.7256944444444491E-5</v>
      </c>
      <c r="BX421" s="150">
        <f t="shared" si="213"/>
        <v>8.9444444444444077E-5</v>
      </c>
      <c r="BY421" s="150">
        <f t="shared" si="214"/>
        <v>8.5636574074074347E-5</v>
      </c>
      <c r="BZ421" s="150">
        <f t="shared" si="215"/>
        <v>8.4108796296296102E-5</v>
      </c>
      <c r="CA421" s="150">
        <f t="shared" si="216"/>
        <v>8.3854166666666972E-5</v>
      </c>
      <c r="CB421" s="150">
        <f t="shared" si="217"/>
        <v>8.4687500000000127E-5</v>
      </c>
    </row>
    <row r="422" spans="1:80">
      <c r="A422" s="4" t="s">
        <v>288</v>
      </c>
      <c r="B422" s="4">
        <v>2018</v>
      </c>
      <c r="C422" s="5">
        <v>43448</v>
      </c>
      <c r="D422" s="4" t="s">
        <v>66</v>
      </c>
      <c r="E422" s="70" t="s">
        <v>91</v>
      </c>
      <c r="F422">
        <v>1</v>
      </c>
      <c r="G422" t="s">
        <v>775</v>
      </c>
      <c r="H422" t="s">
        <v>3143</v>
      </c>
      <c r="I422" t="s">
        <v>2331</v>
      </c>
      <c r="J422" t="s">
        <v>607</v>
      </c>
      <c r="O422">
        <v>2</v>
      </c>
      <c r="P422" t="s">
        <v>46</v>
      </c>
      <c r="Q422" s="150">
        <v>1.5256944444444446E-4</v>
      </c>
      <c r="R422" s="150">
        <v>2.4020833333333338E-4</v>
      </c>
      <c r="S422" s="150">
        <v>3.2248842592592588E-4</v>
      </c>
      <c r="T422" s="150">
        <v>4.061342592592593E-4</v>
      </c>
      <c r="U422" s="150">
        <v>4.8790509259259257E-4</v>
      </c>
      <c r="V422" s="150">
        <v>5.7188657407407405E-4</v>
      </c>
      <c r="W422" s="150">
        <v>6.5351851851851845E-4</v>
      </c>
      <c r="X422" s="150">
        <v>7.3694444444444447E-4</v>
      </c>
      <c r="Y422" s="150">
        <v>8.1912037037037034E-4</v>
      </c>
      <c r="Z422" s="150">
        <v>9.0312499999999996E-4</v>
      </c>
      <c r="AA422" s="150">
        <v>9.8650462962962971E-4</v>
      </c>
      <c r="AB422" s="150">
        <v>1.0715277777777778E-3</v>
      </c>
      <c r="AC422" s="150">
        <v>1.1548263888888888E-3</v>
      </c>
      <c r="AD422" s="150">
        <v>1.2396990740740741E-3</v>
      </c>
      <c r="AE422" s="150">
        <v>1.3231828703703704E-3</v>
      </c>
      <c r="AF422" s="150">
        <v>1.4080555555555556E-3</v>
      </c>
      <c r="AG422" s="150">
        <v>1.4910648148148146E-3</v>
      </c>
      <c r="AH422" s="150">
        <v>1.5762962962962963E-3</v>
      </c>
      <c r="AI422" s="150">
        <v>1.6613541666666667E-3</v>
      </c>
      <c r="AJ422" s="150">
        <v>1.7473379629629629E-3</v>
      </c>
      <c r="AK422" s="150">
        <v>1.8352546296296296E-3</v>
      </c>
      <c r="AL422" s="150">
        <v>1.9215856481481482E-3</v>
      </c>
      <c r="AM422" s="150">
        <v>2.009270833333333E-3</v>
      </c>
      <c r="AN422" s="150">
        <v>2.0939467592592594E-3</v>
      </c>
      <c r="AO422" s="150">
        <v>2.1827777777777778E-3</v>
      </c>
      <c r="AP422" s="150">
        <v>2.2676273148148148E-3</v>
      </c>
      <c r="AQ422" s="150">
        <v>2.3539467592592592E-3</v>
      </c>
      <c r="AR422" s="150">
        <v>2.4437847222222222E-3</v>
      </c>
      <c r="AS422" s="150">
        <v>2.5327777777777775E-3</v>
      </c>
      <c r="AT422" s="150">
        <v>2.6191435185185185E-3</v>
      </c>
      <c r="AU422" s="150">
        <v>2.705613425925926E-3</v>
      </c>
      <c r="AV422" s="150">
        <v>2.7934606481481478E-3</v>
      </c>
      <c r="AW422" s="153">
        <f t="shared" si="187"/>
        <v>59.663151788858748</v>
      </c>
      <c r="AX422" s="150">
        <f t="shared" si="188"/>
        <v>8.7638888888888917E-5</v>
      </c>
      <c r="AY422" s="150">
        <f t="shared" si="188"/>
        <v>8.2280092592592507E-5</v>
      </c>
      <c r="AZ422" s="150">
        <f t="shared" si="189"/>
        <v>8.3645833333333413E-5</v>
      </c>
      <c r="BA422" s="150">
        <f t="shared" si="190"/>
        <v>8.1770833333333272E-5</v>
      </c>
      <c r="BB422" s="150">
        <f t="shared" si="191"/>
        <v>8.3981481481481483E-5</v>
      </c>
      <c r="BC422" s="150">
        <f t="shared" si="192"/>
        <v>8.1631944444444395E-5</v>
      </c>
      <c r="BD422" s="150">
        <f t="shared" si="193"/>
        <v>8.3425925925926028E-5</v>
      </c>
      <c r="BE422" s="150">
        <f t="shared" si="194"/>
        <v>8.2175925925925862E-5</v>
      </c>
      <c r="BF422" s="150">
        <f t="shared" si="195"/>
        <v>8.400462962962962E-5</v>
      </c>
      <c r="BG422" s="150">
        <f t="shared" si="196"/>
        <v>8.3379629629629754E-5</v>
      </c>
      <c r="BH422" s="150">
        <f t="shared" si="197"/>
        <v>8.5023148148148089E-5</v>
      </c>
      <c r="BI422" s="150">
        <f t="shared" si="198"/>
        <v>8.329861111111103E-5</v>
      </c>
      <c r="BJ422" s="150">
        <f t="shared" si="199"/>
        <v>8.4872685185185225E-5</v>
      </c>
      <c r="BK422" s="150">
        <f t="shared" si="200"/>
        <v>8.3483796296296344E-5</v>
      </c>
      <c r="BL422" s="150">
        <f t="shared" si="201"/>
        <v>8.4872685185185225E-5</v>
      </c>
      <c r="BM422" s="150">
        <f t="shared" si="202"/>
        <v>8.3009259259259017E-5</v>
      </c>
      <c r="BN422" s="150">
        <f t="shared" si="203"/>
        <v>8.5231481481481703E-5</v>
      </c>
      <c r="BO422" s="150">
        <f t="shared" si="204"/>
        <v>8.5057870370370322E-5</v>
      </c>
      <c r="BP422" s="150">
        <f t="shared" si="205"/>
        <v>8.5983796296296242E-5</v>
      </c>
      <c r="BQ422" s="150">
        <f t="shared" si="206"/>
        <v>8.7916666666666698E-5</v>
      </c>
      <c r="BR422" s="150">
        <f t="shared" si="207"/>
        <v>8.6331018518518571E-5</v>
      </c>
      <c r="BS422" s="150">
        <f t="shared" si="208"/>
        <v>8.7685185185184785E-5</v>
      </c>
      <c r="BT422" s="150">
        <f t="shared" si="209"/>
        <v>8.4675925925926411E-5</v>
      </c>
      <c r="BU422" s="150">
        <f t="shared" si="210"/>
        <v>8.8831018518518469E-5</v>
      </c>
      <c r="BV422" s="150">
        <f t="shared" si="211"/>
        <v>8.4849537037036925E-5</v>
      </c>
      <c r="BW422" s="150">
        <f t="shared" si="212"/>
        <v>8.6319444444444421E-5</v>
      </c>
      <c r="BX422" s="150">
        <f t="shared" si="213"/>
        <v>8.9837962962963005E-5</v>
      </c>
      <c r="BY422" s="150">
        <f t="shared" si="214"/>
        <v>8.8993055555555266E-5</v>
      </c>
      <c r="BZ422" s="150">
        <f t="shared" si="215"/>
        <v>8.636574074074102E-5</v>
      </c>
      <c r="CA422" s="150">
        <f t="shared" si="216"/>
        <v>8.6469907407407502E-5</v>
      </c>
      <c r="CB422" s="150">
        <f t="shared" si="217"/>
        <v>8.7847222222221799E-5</v>
      </c>
    </row>
    <row r="423" spans="1:80">
      <c r="A423" s="4" t="s">
        <v>288</v>
      </c>
      <c r="B423" s="4">
        <v>2018</v>
      </c>
      <c r="C423" s="5">
        <v>43448</v>
      </c>
      <c r="D423" s="4" t="s">
        <v>66</v>
      </c>
      <c r="E423" s="70" t="s">
        <v>91</v>
      </c>
      <c r="F423">
        <v>2</v>
      </c>
      <c r="G423" t="s">
        <v>787</v>
      </c>
      <c r="H423" t="s">
        <v>586</v>
      </c>
      <c r="I423" t="s">
        <v>762</v>
      </c>
      <c r="J423" t="s">
        <v>1732</v>
      </c>
      <c r="O423">
        <v>1</v>
      </c>
      <c r="P423" t="s">
        <v>113</v>
      </c>
      <c r="Q423" s="150">
        <v>1.4744212962962964E-4</v>
      </c>
      <c r="R423" s="150">
        <v>2.3560185185185188E-4</v>
      </c>
      <c r="S423" s="150">
        <v>3.1862268518518519E-4</v>
      </c>
      <c r="T423" s="150">
        <v>4.0135416666666661E-4</v>
      </c>
      <c r="U423" s="150">
        <v>4.8303240740740744E-4</v>
      </c>
      <c r="V423" s="150">
        <v>5.6572916666666664E-4</v>
      </c>
      <c r="W423" s="150">
        <v>6.5019675925925933E-4</v>
      </c>
      <c r="X423" s="150">
        <v>7.3443287037037043E-4</v>
      </c>
      <c r="Y423" s="150">
        <v>8.1862268518518514E-4</v>
      </c>
      <c r="Z423" s="150">
        <v>9.0149305555555555E-4</v>
      </c>
      <c r="AA423" s="150">
        <v>9.85162037037037E-4</v>
      </c>
      <c r="AB423" s="150">
        <v>1.068425925925926E-3</v>
      </c>
      <c r="AC423" s="150">
        <v>1.1524074074074073E-3</v>
      </c>
      <c r="AD423" s="150">
        <v>1.2370486111111111E-3</v>
      </c>
      <c r="AE423" s="150">
        <v>1.3231249999999999E-3</v>
      </c>
      <c r="AF423" s="150">
        <v>1.4080902777777779E-3</v>
      </c>
      <c r="AG423" s="150">
        <v>1.4923611111111112E-3</v>
      </c>
      <c r="AH423" s="150">
        <v>1.576365740740741E-3</v>
      </c>
      <c r="AI423" s="150">
        <v>1.6607754629629629E-3</v>
      </c>
      <c r="AJ423" s="150">
        <v>1.7446296296296296E-3</v>
      </c>
      <c r="AK423" s="150">
        <v>1.8285532407407406E-3</v>
      </c>
      <c r="AL423" s="150">
        <v>1.9142013888888889E-3</v>
      </c>
      <c r="AM423" s="150">
        <v>1.998773148148148E-3</v>
      </c>
      <c r="AN423" s="150">
        <v>2.0833217592592592E-3</v>
      </c>
      <c r="AO423" s="150">
        <v>2.1678240740740742E-3</v>
      </c>
      <c r="AP423" s="150">
        <v>2.251875E-3</v>
      </c>
      <c r="AQ423" s="150">
        <v>2.3364583333333332E-3</v>
      </c>
      <c r="AR423" s="150">
        <v>2.4226388888888887E-3</v>
      </c>
      <c r="AS423" s="150">
        <v>2.5114583333333334E-3</v>
      </c>
      <c r="AT423" s="150">
        <v>2.5957407407407409E-3</v>
      </c>
      <c r="AU423" s="150">
        <v>2.6787731481481484E-3</v>
      </c>
      <c r="AV423" s="150">
        <v>2.761875E-3</v>
      </c>
      <c r="AW423" s="153">
        <f t="shared" si="187"/>
        <v>60.345477860752808</v>
      </c>
      <c r="AX423" s="150">
        <f t="shared" si="188"/>
        <v>8.8159722222222247E-5</v>
      </c>
      <c r="AY423" s="150">
        <f t="shared" si="188"/>
        <v>8.3020833333333303E-5</v>
      </c>
      <c r="AZ423" s="150">
        <f t="shared" si="189"/>
        <v>8.2731481481481425E-5</v>
      </c>
      <c r="BA423" s="150">
        <f t="shared" si="190"/>
        <v>8.1678240740740832E-5</v>
      </c>
      <c r="BB423" s="150">
        <f t="shared" si="191"/>
        <v>8.2696759259259193E-5</v>
      </c>
      <c r="BC423" s="150">
        <f t="shared" si="192"/>
        <v>8.4467592592592689E-5</v>
      </c>
      <c r="BD423" s="150">
        <f t="shared" si="193"/>
        <v>8.42361111111111E-5</v>
      </c>
      <c r="BE423" s="150">
        <f t="shared" si="194"/>
        <v>8.4189814814814717E-5</v>
      </c>
      <c r="BF423" s="150">
        <f t="shared" si="195"/>
        <v>8.2870370370370411E-5</v>
      </c>
      <c r="BG423" s="150">
        <f t="shared" si="196"/>
        <v>8.3668981481481441E-5</v>
      </c>
      <c r="BH423" s="150">
        <f t="shared" si="197"/>
        <v>8.3263888888889014E-5</v>
      </c>
      <c r="BI423" s="150">
        <f t="shared" si="198"/>
        <v>8.398148148148132E-5</v>
      </c>
      <c r="BJ423" s="150">
        <f t="shared" si="199"/>
        <v>8.4641203703703745E-5</v>
      </c>
      <c r="BK423" s="150">
        <f t="shared" si="200"/>
        <v>8.6076388888888791E-5</v>
      </c>
      <c r="BL423" s="150">
        <f t="shared" si="201"/>
        <v>8.496527777777799E-5</v>
      </c>
      <c r="BM423" s="150">
        <f t="shared" si="202"/>
        <v>8.4270833333333333E-5</v>
      </c>
      <c r="BN423" s="150">
        <f t="shared" si="203"/>
        <v>8.4004629629629837E-5</v>
      </c>
      <c r="BO423" s="150">
        <f t="shared" si="204"/>
        <v>8.4409722222221831E-5</v>
      </c>
      <c r="BP423" s="150">
        <f t="shared" si="205"/>
        <v>8.3854166666666756E-5</v>
      </c>
      <c r="BQ423" s="150">
        <f t="shared" si="206"/>
        <v>8.3923611111111004E-5</v>
      </c>
      <c r="BR423" s="150">
        <f t="shared" si="207"/>
        <v>8.564814814814828E-5</v>
      </c>
      <c r="BS423" s="150">
        <f t="shared" si="208"/>
        <v>8.4571759259259062E-5</v>
      </c>
      <c r="BT423" s="150">
        <f t="shared" si="209"/>
        <v>8.4548611111111196E-5</v>
      </c>
      <c r="BU423" s="150">
        <f t="shared" si="210"/>
        <v>8.450231481481503E-5</v>
      </c>
      <c r="BV423" s="150">
        <f t="shared" si="211"/>
        <v>8.4050925925925786E-5</v>
      </c>
      <c r="BW423" s="150">
        <f t="shared" si="212"/>
        <v>8.4583333333333212E-5</v>
      </c>
      <c r="BX423" s="150">
        <f t="shared" si="213"/>
        <v>8.6180555555555489E-5</v>
      </c>
      <c r="BY423" s="150">
        <f t="shared" si="214"/>
        <v>8.8819444444444753E-5</v>
      </c>
      <c r="BZ423" s="150">
        <f t="shared" si="215"/>
        <v>8.4282407407407483E-5</v>
      </c>
      <c r="CA423" s="150">
        <f t="shared" si="216"/>
        <v>8.3032407407407534E-5</v>
      </c>
      <c r="CB423" s="150">
        <f t="shared" si="217"/>
        <v>8.3101851851851566E-5</v>
      </c>
    </row>
    <row r="424" spans="1:80">
      <c r="A424" s="4" t="s">
        <v>288</v>
      </c>
      <c r="B424" s="4">
        <v>2018</v>
      </c>
      <c r="C424" s="5">
        <v>43448</v>
      </c>
      <c r="D424" s="4" t="s">
        <v>66</v>
      </c>
      <c r="E424" s="70" t="s">
        <v>91</v>
      </c>
      <c r="F424">
        <v>2</v>
      </c>
      <c r="G424" t="s">
        <v>1739</v>
      </c>
      <c r="H424" t="s">
        <v>3145</v>
      </c>
      <c r="I424" t="s">
        <v>3146</v>
      </c>
      <c r="J424" t="s">
        <v>1741</v>
      </c>
      <c r="O424">
        <v>2</v>
      </c>
      <c r="P424" t="s">
        <v>29</v>
      </c>
      <c r="Q424" s="150">
        <v>1.5258101851851853E-4</v>
      </c>
      <c r="R424" s="150">
        <v>2.4329861111111112E-4</v>
      </c>
      <c r="S424" s="150">
        <v>3.2915509259259253E-4</v>
      </c>
      <c r="T424" s="150">
        <v>4.1466435185185183E-4</v>
      </c>
      <c r="U424" s="150">
        <v>4.981018518518519E-4</v>
      </c>
      <c r="V424" s="150">
        <v>5.8079861111111103E-4</v>
      </c>
      <c r="W424" s="150">
        <v>6.6546296296296308E-4</v>
      </c>
      <c r="X424" s="150">
        <v>7.4900462962962974E-4</v>
      </c>
      <c r="Y424" s="150">
        <v>8.345254629629628E-4</v>
      </c>
      <c r="Z424" s="150">
        <v>9.193634259259259E-4</v>
      </c>
      <c r="AA424" s="150">
        <v>1.0040277777777777E-3</v>
      </c>
      <c r="AB424" s="150">
        <v>1.0897800925925925E-3</v>
      </c>
      <c r="AC424" s="150">
        <v>1.173761574074074E-3</v>
      </c>
      <c r="AD424" s="150">
        <v>1.2576157407407408E-3</v>
      </c>
      <c r="AE424" s="150">
        <v>1.3439351851851852E-3</v>
      </c>
      <c r="AF424" s="150">
        <v>1.4286805555555556E-3</v>
      </c>
      <c r="AG424" s="150">
        <v>1.5135300925925926E-3</v>
      </c>
      <c r="AH424" s="150">
        <v>1.597986111111111E-3</v>
      </c>
      <c r="AI424" s="150">
        <v>1.6842129629629629E-3</v>
      </c>
      <c r="AJ424" s="150">
        <v>1.7696643518518519E-3</v>
      </c>
      <c r="AK424" s="150">
        <v>1.8541203703703703E-3</v>
      </c>
      <c r="AL424" s="150">
        <v>1.9400000000000001E-3</v>
      </c>
      <c r="AM424" s="150">
        <v>2.0254629629629629E-3</v>
      </c>
      <c r="AN424" s="150">
        <v>2.1118518518518517E-3</v>
      </c>
      <c r="AO424" s="150">
        <v>2.2001157407407408E-3</v>
      </c>
      <c r="AP424" s="150">
        <v>2.2855787037037037E-3</v>
      </c>
      <c r="AQ424" s="150">
        <v>2.3723148148148145E-3</v>
      </c>
      <c r="AR424" s="150">
        <v>2.461365740740741E-3</v>
      </c>
      <c r="AS424" s="150">
        <v>2.5474537037037037E-3</v>
      </c>
      <c r="AT424" s="150">
        <v>2.6324999999999999E-3</v>
      </c>
      <c r="AU424" s="150">
        <v>2.7178819444444446E-3</v>
      </c>
      <c r="AV424" s="150">
        <v>2.8042476851851852E-3</v>
      </c>
      <c r="AW424" s="153">
        <f t="shared" si="187"/>
        <v>59.433646873336166</v>
      </c>
      <c r="AX424" s="150">
        <f t="shared" si="188"/>
        <v>9.0717592592592597E-5</v>
      </c>
      <c r="AY424" s="150">
        <f t="shared" si="188"/>
        <v>8.5856481481481407E-5</v>
      </c>
      <c r="AZ424" s="150">
        <f t="shared" si="189"/>
        <v>8.5509259259259295E-5</v>
      </c>
      <c r="BA424" s="150">
        <f t="shared" si="190"/>
        <v>8.343750000000007E-5</v>
      </c>
      <c r="BB424" s="150">
        <f t="shared" si="191"/>
        <v>8.2696759259259138E-5</v>
      </c>
      <c r="BC424" s="150">
        <f t="shared" si="192"/>
        <v>8.4664351851852044E-5</v>
      </c>
      <c r="BD424" s="150">
        <f t="shared" si="193"/>
        <v>8.354166666666666E-5</v>
      </c>
      <c r="BE424" s="150">
        <f t="shared" si="194"/>
        <v>8.5520833333333065E-5</v>
      </c>
      <c r="BF424" s="150">
        <f t="shared" si="195"/>
        <v>8.48379629629631E-5</v>
      </c>
      <c r="BG424" s="150">
        <f t="shared" si="196"/>
        <v>8.4664351851851827E-5</v>
      </c>
      <c r="BH424" s="150">
        <f t="shared" si="197"/>
        <v>8.5752314814814762E-5</v>
      </c>
      <c r="BI424" s="150">
        <f t="shared" si="198"/>
        <v>8.3981481481481537E-5</v>
      </c>
      <c r="BJ424" s="150">
        <f t="shared" si="199"/>
        <v>8.3854166666666756E-5</v>
      </c>
      <c r="BK424" s="150">
        <f t="shared" si="200"/>
        <v>8.6319444444444421E-5</v>
      </c>
      <c r="BL424" s="150">
        <f t="shared" si="201"/>
        <v>8.4745370370370443E-5</v>
      </c>
      <c r="BM424" s="150">
        <f t="shared" si="202"/>
        <v>8.4849537037036925E-5</v>
      </c>
      <c r="BN424" s="150">
        <f t="shared" si="203"/>
        <v>8.445601851851843E-5</v>
      </c>
      <c r="BO424" s="150">
        <f t="shared" si="204"/>
        <v>8.6226851851851872E-5</v>
      </c>
      <c r="BP424" s="150">
        <f t="shared" si="205"/>
        <v>8.5451388888889033E-5</v>
      </c>
      <c r="BQ424" s="150">
        <f t="shared" si="206"/>
        <v>8.445601851851843E-5</v>
      </c>
      <c r="BR424" s="150">
        <f t="shared" si="207"/>
        <v>8.5879629629629761E-5</v>
      </c>
      <c r="BS424" s="150">
        <f t="shared" si="208"/>
        <v>8.5462962962962749E-5</v>
      </c>
      <c r="BT424" s="150">
        <f t="shared" si="209"/>
        <v>8.6388888888888887E-5</v>
      </c>
      <c r="BU424" s="150">
        <f t="shared" si="210"/>
        <v>8.8263888888889027E-5</v>
      </c>
      <c r="BV424" s="150">
        <f t="shared" si="211"/>
        <v>8.5462962962962966E-5</v>
      </c>
      <c r="BW424" s="150">
        <f t="shared" si="212"/>
        <v>8.6736111111110781E-5</v>
      </c>
      <c r="BX424" s="150">
        <f t="shared" si="213"/>
        <v>8.905092592592645E-5</v>
      </c>
      <c r="BY424" s="150">
        <f t="shared" si="214"/>
        <v>8.6087962962962724E-5</v>
      </c>
      <c r="BZ424" s="150">
        <f t="shared" si="215"/>
        <v>8.5046296296296172E-5</v>
      </c>
      <c r="CA424" s="150">
        <f t="shared" si="216"/>
        <v>8.5381944444444784E-5</v>
      </c>
      <c r="CB424" s="150">
        <f t="shared" si="217"/>
        <v>8.6365740740740587E-5</v>
      </c>
    </row>
    <row r="425" spans="1:80">
      <c r="A425" s="4" t="s">
        <v>288</v>
      </c>
      <c r="B425" s="4">
        <v>2018</v>
      </c>
      <c r="C425" s="5">
        <v>43448</v>
      </c>
      <c r="D425" s="4" t="s">
        <v>66</v>
      </c>
      <c r="E425" s="70" t="s">
        <v>91</v>
      </c>
      <c r="F425">
        <v>3</v>
      </c>
      <c r="G425" t="s">
        <v>1724</v>
      </c>
      <c r="H425" t="s">
        <v>890</v>
      </c>
      <c r="I425" t="s">
        <v>785</v>
      </c>
      <c r="J425" t="s">
        <v>790</v>
      </c>
      <c r="O425">
        <v>1</v>
      </c>
      <c r="P425" t="s">
        <v>78</v>
      </c>
      <c r="Q425" s="150">
        <v>1.5265046296296297E-4</v>
      </c>
      <c r="R425" s="150">
        <v>2.3891203703703702E-4</v>
      </c>
      <c r="S425" s="150">
        <v>3.2092592592592595E-4</v>
      </c>
      <c r="T425" s="150">
        <v>4.0273148148148151E-4</v>
      </c>
      <c r="U425" s="150">
        <v>4.8295138888888883E-4</v>
      </c>
      <c r="V425" s="150">
        <v>5.6510416666666677E-4</v>
      </c>
      <c r="W425" s="150">
        <v>6.469560185185185E-4</v>
      </c>
      <c r="X425" s="150">
        <v>7.2898148148148149E-4</v>
      </c>
      <c r="Y425" s="150">
        <v>8.123495370370371E-4</v>
      </c>
      <c r="Z425" s="150">
        <v>8.938541666666666E-4</v>
      </c>
      <c r="AA425" s="150">
        <v>9.7531250000000005E-4</v>
      </c>
      <c r="AB425" s="150">
        <v>1.0590972222222223E-3</v>
      </c>
      <c r="AC425" s="150">
        <v>1.141724537037037E-3</v>
      </c>
      <c r="AD425" s="150">
        <v>1.2247569444444445E-3</v>
      </c>
      <c r="AE425" s="150">
        <v>1.3089930555555554E-3</v>
      </c>
      <c r="AF425" s="150">
        <v>1.394050925925926E-3</v>
      </c>
      <c r="AG425" s="150">
        <v>1.4772453703703703E-3</v>
      </c>
      <c r="AH425" s="150">
        <v>1.560115740740741E-3</v>
      </c>
      <c r="AI425" s="150">
        <v>1.6445601851851853E-3</v>
      </c>
      <c r="AJ425" s="150">
        <v>1.7278703703703703E-3</v>
      </c>
      <c r="AK425" s="150">
        <v>1.8110185185185184E-3</v>
      </c>
      <c r="AL425" s="150">
        <v>1.895787037037037E-3</v>
      </c>
      <c r="AM425" s="150">
        <v>1.9791203703703702E-3</v>
      </c>
      <c r="AN425" s="150">
        <v>2.0630324074074071E-3</v>
      </c>
      <c r="AO425" s="150">
        <v>2.1494212962962964E-3</v>
      </c>
      <c r="AP425" s="150">
        <v>2.2345833333333332E-3</v>
      </c>
      <c r="AQ425" s="150">
        <v>2.3214930555555554E-3</v>
      </c>
      <c r="AR425" s="150">
        <v>2.4065740740740744E-3</v>
      </c>
      <c r="AS425" s="150">
        <v>2.4941666666666667E-3</v>
      </c>
      <c r="AT425" s="150">
        <v>2.5793749999999996E-3</v>
      </c>
      <c r="AU425" s="150">
        <v>2.6651041666666663E-3</v>
      </c>
      <c r="AV425" s="150">
        <v>2.7512615740740739E-3</v>
      </c>
      <c r="AW425" s="153">
        <f t="shared" si="187"/>
        <v>60.578270069707088</v>
      </c>
      <c r="AX425" s="150">
        <f t="shared" si="188"/>
        <v>8.6261574074074051E-5</v>
      </c>
      <c r="AY425" s="150">
        <f t="shared" si="188"/>
        <v>8.2013888888888929E-5</v>
      </c>
      <c r="AZ425" s="150">
        <f t="shared" si="189"/>
        <v>8.1805555555555559E-5</v>
      </c>
      <c r="BA425" s="150">
        <f t="shared" si="190"/>
        <v>8.0219907407407323E-5</v>
      </c>
      <c r="BB425" s="150">
        <f t="shared" si="191"/>
        <v>8.2152777777777942E-5</v>
      </c>
      <c r="BC425" s="150">
        <f t="shared" si="192"/>
        <v>8.1851851851851725E-5</v>
      </c>
      <c r="BD425" s="150">
        <f t="shared" si="193"/>
        <v>8.2025462962962998E-5</v>
      </c>
      <c r="BE425" s="150">
        <f t="shared" si="194"/>
        <v>8.3368055555555604E-5</v>
      </c>
      <c r="BF425" s="150">
        <f t="shared" si="195"/>
        <v>8.1504629629629505E-5</v>
      </c>
      <c r="BG425" s="150">
        <f t="shared" si="196"/>
        <v>8.1458333333333448E-5</v>
      </c>
      <c r="BH425" s="150">
        <f t="shared" si="197"/>
        <v>8.378472222222229E-5</v>
      </c>
      <c r="BI425" s="150">
        <f t="shared" si="198"/>
        <v>8.2627314814814673E-5</v>
      </c>
      <c r="BJ425" s="150">
        <f t="shared" si="199"/>
        <v>8.3032407407407534E-5</v>
      </c>
      <c r="BK425" s="150">
        <f t="shared" si="200"/>
        <v>8.4236111111110883E-5</v>
      </c>
      <c r="BL425" s="150">
        <f t="shared" si="201"/>
        <v>8.5057870370370539E-5</v>
      </c>
      <c r="BM425" s="150">
        <f t="shared" si="202"/>
        <v>8.3194444444444331E-5</v>
      </c>
      <c r="BN425" s="150">
        <f t="shared" si="203"/>
        <v>8.2870370370370736E-5</v>
      </c>
      <c r="BO425" s="150">
        <f t="shared" si="204"/>
        <v>8.444444444444428E-5</v>
      </c>
      <c r="BP425" s="150">
        <f t="shared" si="205"/>
        <v>8.3310185185184963E-5</v>
      </c>
      <c r="BQ425" s="150">
        <f t="shared" si="206"/>
        <v>8.3148148148148165E-5</v>
      </c>
      <c r="BR425" s="150">
        <f t="shared" si="207"/>
        <v>8.4768518518518526E-5</v>
      </c>
      <c r="BS425" s="150">
        <f t="shared" si="208"/>
        <v>8.3333333333333263E-5</v>
      </c>
      <c r="BT425" s="150">
        <f t="shared" si="209"/>
        <v>8.3912037037036855E-5</v>
      </c>
      <c r="BU425" s="150">
        <f t="shared" si="210"/>
        <v>8.638888888888932E-5</v>
      </c>
      <c r="BV425" s="150">
        <f t="shared" si="211"/>
        <v>8.5162037037036804E-5</v>
      </c>
      <c r="BW425" s="150">
        <f t="shared" si="212"/>
        <v>8.6909722222222163E-5</v>
      </c>
      <c r="BX425" s="150">
        <f t="shared" si="213"/>
        <v>8.5081018518519055E-5</v>
      </c>
      <c r="BY425" s="150">
        <f t="shared" si="214"/>
        <v>8.7592592592592236E-5</v>
      </c>
      <c r="BZ425" s="150">
        <f t="shared" si="215"/>
        <v>8.520833333333297E-5</v>
      </c>
      <c r="CA425" s="150">
        <f t="shared" si="216"/>
        <v>8.5729166666666679E-5</v>
      </c>
      <c r="CB425" s="150">
        <f t="shared" si="217"/>
        <v>8.6157407407407623E-5</v>
      </c>
    </row>
    <row r="426" spans="1:80">
      <c r="A426" s="4" t="s">
        <v>288</v>
      </c>
      <c r="B426" s="4">
        <v>2018</v>
      </c>
      <c r="C426" s="5">
        <v>43448</v>
      </c>
      <c r="D426" s="4" t="s">
        <v>66</v>
      </c>
      <c r="E426" s="70" t="s">
        <v>91</v>
      </c>
      <c r="F426">
        <v>3</v>
      </c>
      <c r="G426" t="s">
        <v>689</v>
      </c>
      <c r="H426" t="s">
        <v>69</v>
      </c>
      <c r="I426" t="s">
        <v>682</v>
      </c>
      <c r="J426" t="s">
        <v>591</v>
      </c>
      <c r="O426">
        <v>2</v>
      </c>
      <c r="P426" t="s">
        <v>25</v>
      </c>
      <c r="Q426" s="150">
        <v>1.5545138888888889E-4</v>
      </c>
      <c r="R426" s="150">
        <v>2.4423611111111114E-4</v>
      </c>
      <c r="S426" s="150">
        <v>3.2736111111111111E-4</v>
      </c>
      <c r="T426" s="150">
        <v>4.0964120370370368E-4</v>
      </c>
      <c r="U426" s="150">
        <v>4.9195601851851852E-4</v>
      </c>
      <c r="V426" s="150">
        <v>5.7430555555555555E-4</v>
      </c>
      <c r="W426" s="150">
        <v>6.5783564814814817E-4</v>
      </c>
      <c r="X426" s="150">
        <v>7.4103009259259261E-4</v>
      </c>
      <c r="Y426" s="150">
        <v>8.2421296296296312E-4</v>
      </c>
      <c r="Z426" s="150">
        <v>9.0854166666666676E-4</v>
      </c>
      <c r="AA426" s="150">
        <v>9.9031250000000009E-4</v>
      </c>
      <c r="AB426" s="150">
        <v>1.0713310185185186E-3</v>
      </c>
      <c r="AC426" s="150">
        <v>1.1541898148148149E-3</v>
      </c>
      <c r="AD426" s="150">
        <v>1.236238425925926E-3</v>
      </c>
      <c r="AE426" s="150">
        <v>1.3182870370370371E-3</v>
      </c>
      <c r="AF426" s="150">
        <v>1.4027314814814814E-3</v>
      </c>
      <c r="AG426" s="150">
        <v>1.4860416666666665E-3</v>
      </c>
      <c r="AH426" s="150">
        <v>1.5698032407407408E-3</v>
      </c>
      <c r="AI426" s="150">
        <v>1.6544791666666667E-3</v>
      </c>
      <c r="AJ426" s="150">
        <v>1.7394675925925928E-3</v>
      </c>
      <c r="AK426" s="150">
        <v>1.8252546296296296E-3</v>
      </c>
      <c r="AL426" s="150">
        <v>1.9089583333333335E-3</v>
      </c>
      <c r="AM426" s="150">
        <v>1.9922685185185187E-3</v>
      </c>
      <c r="AN426" s="150">
        <v>2.0776041666666668E-3</v>
      </c>
      <c r="AO426" s="150">
        <v>2.161898148148148E-3</v>
      </c>
      <c r="AP426" s="150">
        <v>2.2458680555555552E-3</v>
      </c>
      <c r="AQ426" s="150">
        <v>2.3299189814814814E-3</v>
      </c>
      <c r="AR426" s="150">
        <v>2.4162615740740741E-3</v>
      </c>
      <c r="AS426" s="150">
        <v>2.5008680555555557E-3</v>
      </c>
      <c r="AT426" s="150">
        <v>2.587002314814815E-3</v>
      </c>
      <c r="AU426" s="150">
        <v>2.6707870370370371E-3</v>
      </c>
      <c r="AV426" s="150">
        <v>2.7548148148148145E-3</v>
      </c>
      <c r="AW426" s="153">
        <f t="shared" si="187"/>
        <v>60.500134444743217</v>
      </c>
      <c r="AX426" s="150">
        <f t="shared" si="188"/>
        <v>8.8784722222222249E-5</v>
      </c>
      <c r="AY426" s="150">
        <f t="shared" si="188"/>
        <v>8.3124999999999974E-5</v>
      </c>
      <c r="AZ426" s="150">
        <f t="shared" si="189"/>
        <v>8.2280092592592561E-5</v>
      </c>
      <c r="BA426" s="150">
        <f t="shared" si="190"/>
        <v>8.2314814814814848E-5</v>
      </c>
      <c r="BB426" s="150">
        <f t="shared" si="191"/>
        <v>8.2349537037037027E-5</v>
      </c>
      <c r="BC426" s="150">
        <f t="shared" si="192"/>
        <v>8.3530092592592618E-5</v>
      </c>
      <c r="BD426" s="150">
        <f t="shared" si="193"/>
        <v>8.319444444444444E-5</v>
      </c>
      <c r="BE426" s="150">
        <f t="shared" si="194"/>
        <v>8.3182870370370507E-5</v>
      </c>
      <c r="BF426" s="150">
        <f t="shared" si="195"/>
        <v>8.4328703703703649E-5</v>
      </c>
      <c r="BG426" s="150">
        <f t="shared" si="196"/>
        <v>8.1770833333333326E-5</v>
      </c>
      <c r="BH426" s="150">
        <f t="shared" si="197"/>
        <v>8.1018518518518462E-5</v>
      </c>
      <c r="BI426" s="150">
        <f t="shared" si="198"/>
        <v>8.285879629629637E-5</v>
      </c>
      <c r="BJ426" s="150">
        <f t="shared" si="199"/>
        <v>8.2048611111111081E-5</v>
      </c>
      <c r="BK426" s="150">
        <f t="shared" si="200"/>
        <v>8.2048611111111081E-5</v>
      </c>
      <c r="BL426" s="150">
        <f t="shared" si="201"/>
        <v>8.444444444444428E-5</v>
      </c>
      <c r="BM426" s="150">
        <f t="shared" si="202"/>
        <v>8.331018518518518E-5</v>
      </c>
      <c r="BN426" s="150">
        <f t="shared" si="203"/>
        <v>8.3761574074074207E-5</v>
      </c>
      <c r="BO426" s="150">
        <f t="shared" si="204"/>
        <v>8.4675925925925977E-5</v>
      </c>
      <c r="BP426" s="150">
        <f t="shared" si="205"/>
        <v>8.4988425925926073E-5</v>
      </c>
      <c r="BQ426" s="150">
        <f t="shared" si="206"/>
        <v>8.5787037037036778E-5</v>
      </c>
      <c r="BR426" s="150">
        <f t="shared" si="207"/>
        <v>8.3703703703703891E-5</v>
      </c>
      <c r="BS426" s="150">
        <f t="shared" si="208"/>
        <v>8.331018518518518E-5</v>
      </c>
      <c r="BT426" s="150">
        <f t="shared" si="209"/>
        <v>8.5335648148148185E-5</v>
      </c>
      <c r="BU426" s="150">
        <f t="shared" si="210"/>
        <v>8.4293981481481199E-5</v>
      </c>
      <c r="BV426" s="150">
        <f t="shared" si="211"/>
        <v>8.396990740740717E-5</v>
      </c>
      <c r="BW426" s="150">
        <f t="shared" si="212"/>
        <v>8.405092592592622E-5</v>
      </c>
      <c r="BX426" s="150">
        <f t="shared" si="213"/>
        <v>8.6342592592592721E-5</v>
      </c>
      <c r="BY426" s="150">
        <f t="shared" si="214"/>
        <v>8.4606481481481512E-5</v>
      </c>
      <c r="BZ426" s="150">
        <f t="shared" si="215"/>
        <v>8.6134259259259324E-5</v>
      </c>
      <c r="CA426" s="150">
        <f t="shared" si="216"/>
        <v>8.3784722222222073E-5</v>
      </c>
      <c r="CB426" s="150">
        <f t="shared" si="217"/>
        <v>8.4027777777777486E-5</v>
      </c>
    </row>
    <row r="427" spans="1:80">
      <c r="A427" s="4" t="s">
        <v>288</v>
      </c>
      <c r="B427" s="4">
        <v>2018</v>
      </c>
      <c r="C427" s="5">
        <v>43448</v>
      </c>
      <c r="D427" s="4" t="s">
        <v>66</v>
      </c>
      <c r="E427" s="70" t="s">
        <v>91</v>
      </c>
      <c r="F427">
        <v>4</v>
      </c>
      <c r="G427" t="s">
        <v>1699</v>
      </c>
      <c r="H427" t="s">
        <v>503</v>
      </c>
      <c r="I427" t="s">
        <v>861</v>
      </c>
      <c r="J427" t="s">
        <v>774</v>
      </c>
      <c r="O427">
        <v>1</v>
      </c>
      <c r="P427" t="s">
        <v>1704</v>
      </c>
      <c r="Q427" s="150">
        <v>1.5449074074074074E-4</v>
      </c>
      <c r="R427" s="150">
        <v>2.4305555555555552E-4</v>
      </c>
      <c r="S427" s="150">
        <v>3.2687499999999996E-4</v>
      </c>
      <c r="T427" s="150">
        <v>4.0723379629629633E-4</v>
      </c>
      <c r="U427" s="150">
        <v>4.8906250000000002E-4</v>
      </c>
      <c r="V427" s="150">
        <v>5.7167824074074076E-4</v>
      </c>
      <c r="W427" s="150">
        <v>6.5431712962962969E-4</v>
      </c>
      <c r="X427" s="150">
        <v>7.3740740740740743E-4</v>
      </c>
      <c r="Y427" s="150">
        <v>8.2076388888888878E-4</v>
      </c>
      <c r="Z427" s="150">
        <v>9.0416666666666673E-4</v>
      </c>
      <c r="AA427" s="150">
        <v>9.8751157407407403E-4</v>
      </c>
      <c r="AB427" s="150">
        <v>1.0725578703703704E-3</v>
      </c>
      <c r="AC427" s="150">
        <v>1.1546874999999999E-3</v>
      </c>
      <c r="AD427" s="150">
        <v>1.2374074074074073E-3</v>
      </c>
      <c r="AE427" s="150">
        <v>1.3203472222222221E-3</v>
      </c>
      <c r="AF427" s="150">
        <v>1.4034837962962961E-3</v>
      </c>
      <c r="AG427" s="150">
        <v>1.4864699074074075E-3</v>
      </c>
      <c r="AH427" s="150">
        <v>1.5706481481481483E-3</v>
      </c>
      <c r="AI427" s="150">
        <v>1.6521412037037036E-3</v>
      </c>
      <c r="AJ427" s="150">
        <v>1.7333449074074074E-3</v>
      </c>
      <c r="AK427" s="150">
        <v>1.8146875000000001E-3</v>
      </c>
      <c r="AL427" s="150">
        <v>1.897025462962963E-3</v>
      </c>
      <c r="AM427" s="150">
        <v>1.979675925925926E-3</v>
      </c>
      <c r="AN427" s="150">
        <v>2.0650115740740741E-3</v>
      </c>
      <c r="AO427" s="150">
        <v>2.1479513888888889E-3</v>
      </c>
      <c r="AP427" s="150">
        <v>2.2313888888888891E-3</v>
      </c>
      <c r="AQ427" s="150">
        <v>2.3145254629629631E-3</v>
      </c>
      <c r="AR427" s="150">
        <v>2.3986458333333334E-3</v>
      </c>
      <c r="AS427" s="150">
        <v>2.4837847222222219E-3</v>
      </c>
      <c r="AT427" s="150">
        <v>2.5698495370370372E-3</v>
      </c>
      <c r="AU427" s="150">
        <v>2.6569791666666669E-3</v>
      </c>
      <c r="AV427" s="150">
        <v>2.7472569444444445E-3</v>
      </c>
      <c r="AW427" s="153">
        <f t="shared" si="187"/>
        <v>60.666573981623081</v>
      </c>
      <c r="AX427" s="150">
        <f t="shared" si="188"/>
        <v>8.8564814814814783E-5</v>
      </c>
      <c r="AY427" s="150">
        <f t="shared" si="188"/>
        <v>8.3819444444444441E-5</v>
      </c>
      <c r="AZ427" s="150">
        <f t="shared" si="189"/>
        <v>8.0358796296296363E-5</v>
      </c>
      <c r="BA427" s="150">
        <f t="shared" si="190"/>
        <v>8.1828703703703696E-5</v>
      </c>
      <c r="BB427" s="150">
        <f t="shared" si="191"/>
        <v>8.261574074074074E-5</v>
      </c>
      <c r="BC427" s="150">
        <f t="shared" si="192"/>
        <v>8.2638888888888931E-5</v>
      </c>
      <c r="BD427" s="150">
        <f t="shared" si="193"/>
        <v>8.3090277777777741E-5</v>
      </c>
      <c r="BE427" s="150">
        <f t="shared" si="194"/>
        <v>8.3356481481481346E-5</v>
      </c>
      <c r="BF427" s="150">
        <f t="shared" si="195"/>
        <v>8.3402777777777945E-5</v>
      </c>
      <c r="BG427" s="150">
        <f t="shared" si="196"/>
        <v>8.3344907407407304E-5</v>
      </c>
      <c r="BH427" s="150">
        <f t="shared" si="197"/>
        <v>8.5046296296296389E-5</v>
      </c>
      <c r="BI427" s="150">
        <f t="shared" si="198"/>
        <v>8.212962962962948E-5</v>
      </c>
      <c r="BJ427" s="150">
        <f t="shared" si="199"/>
        <v>8.2719907407407438E-5</v>
      </c>
      <c r="BK427" s="150">
        <f t="shared" si="200"/>
        <v>8.2939814814814768E-5</v>
      </c>
      <c r="BL427" s="150">
        <f t="shared" si="201"/>
        <v>8.3136574074074016E-5</v>
      </c>
      <c r="BM427" s="150">
        <f t="shared" si="202"/>
        <v>8.2986111111111368E-5</v>
      </c>
      <c r="BN427" s="150">
        <f t="shared" si="203"/>
        <v>8.4178240740740784E-5</v>
      </c>
      <c r="BO427" s="150">
        <f t="shared" si="204"/>
        <v>8.1493055555555355E-5</v>
      </c>
      <c r="BP427" s="150">
        <f t="shared" si="205"/>
        <v>8.1203703703703776E-5</v>
      </c>
      <c r="BQ427" s="150">
        <f t="shared" si="206"/>
        <v>8.1342592592592708E-5</v>
      </c>
      <c r="BR427" s="150">
        <f t="shared" si="207"/>
        <v>8.2337962962962877E-5</v>
      </c>
      <c r="BS427" s="150">
        <f t="shared" si="208"/>
        <v>8.2650462962962972E-5</v>
      </c>
      <c r="BT427" s="150">
        <f t="shared" si="209"/>
        <v>8.5335648148148185E-5</v>
      </c>
      <c r="BU427" s="150">
        <f t="shared" si="210"/>
        <v>8.2939814814814768E-5</v>
      </c>
      <c r="BV427" s="150">
        <f t="shared" si="211"/>
        <v>8.3437500000000178E-5</v>
      </c>
      <c r="BW427" s="150">
        <f t="shared" si="212"/>
        <v>8.3136574074074016E-5</v>
      </c>
      <c r="BX427" s="150">
        <f t="shared" si="213"/>
        <v>8.4120370370370252E-5</v>
      </c>
      <c r="BY427" s="150">
        <f t="shared" si="214"/>
        <v>8.5138888888888504E-5</v>
      </c>
      <c r="BZ427" s="150">
        <f t="shared" si="215"/>
        <v>8.6064814814815292E-5</v>
      </c>
      <c r="CA427" s="150">
        <f t="shared" si="216"/>
        <v>8.712962962962971E-5</v>
      </c>
      <c r="CB427" s="150">
        <f t="shared" si="217"/>
        <v>9.0277777777777665E-5</v>
      </c>
    </row>
    <row r="428" spans="1:80">
      <c r="A428" s="4" t="s">
        <v>288</v>
      </c>
      <c r="B428" s="4">
        <v>2018</v>
      </c>
      <c r="C428" s="5">
        <v>43448</v>
      </c>
      <c r="D428" s="4" t="s">
        <v>66</v>
      </c>
      <c r="E428" s="70" t="s">
        <v>91</v>
      </c>
      <c r="F428">
        <v>4</v>
      </c>
      <c r="G428" t="s">
        <v>745</v>
      </c>
      <c r="H428" t="s">
        <v>2333</v>
      </c>
      <c r="I428" t="s">
        <v>3142</v>
      </c>
      <c r="J428" t="s">
        <v>1703</v>
      </c>
      <c r="O428">
        <v>2</v>
      </c>
      <c r="P428" t="s">
        <v>256</v>
      </c>
      <c r="Q428" s="150">
        <v>1.5398148148148148E-4</v>
      </c>
      <c r="R428" s="150">
        <v>2.4378472222222219E-4</v>
      </c>
      <c r="S428" s="150">
        <v>3.2856481481481479E-4</v>
      </c>
      <c r="T428" s="150">
        <v>4.1225694444444448E-4</v>
      </c>
      <c r="U428" s="150">
        <v>4.9519675925925924E-4</v>
      </c>
      <c r="V428" s="150">
        <v>5.8025462962962967E-4</v>
      </c>
      <c r="W428" s="150">
        <v>6.6437500000000003E-4</v>
      </c>
      <c r="X428" s="150">
        <v>7.4766203703703702E-4</v>
      </c>
      <c r="Y428" s="150">
        <v>8.3134259259259261E-4</v>
      </c>
      <c r="Z428" s="150">
        <v>9.1356481481481464E-4</v>
      </c>
      <c r="AA428" s="150">
        <v>9.9611111111111124E-4</v>
      </c>
      <c r="AB428" s="150">
        <v>1.0812962962962961E-3</v>
      </c>
      <c r="AC428" s="150">
        <v>1.1653124999999999E-3</v>
      </c>
      <c r="AD428" s="150">
        <v>1.2495833333333332E-3</v>
      </c>
      <c r="AE428" s="150">
        <v>1.3337152777777776E-3</v>
      </c>
      <c r="AF428" s="150">
        <v>1.4188425925925929E-3</v>
      </c>
      <c r="AG428" s="150">
        <v>1.5018055555555555E-3</v>
      </c>
      <c r="AH428" s="150">
        <v>1.5845023148148148E-3</v>
      </c>
      <c r="AI428" s="150">
        <v>1.668935185185185E-3</v>
      </c>
      <c r="AJ428" s="150">
        <v>1.7524652777777779E-3</v>
      </c>
      <c r="AK428" s="150">
        <v>1.8369791666666664E-3</v>
      </c>
      <c r="AL428" s="150">
        <v>1.9245370370370369E-3</v>
      </c>
      <c r="AM428" s="150">
        <v>2.0117824074074074E-3</v>
      </c>
      <c r="AN428" s="150">
        <v>2.0991782407407404E-3</v>
      </c>
      <c r="AO428" s="150">
        <v>2.1873495370370367E-3</v>
      </c>
      <c r="AP428" s="150">
        <v>2.2731365740740741E-3</v>
      </c>
      <c r="AQ428" s="150">
        <v>2.3588888888888887E-3</v>
      </c>
      <c r="AR428" s="150">
        <v>2.4463425925925928E-3</v>
      </c>
      <c r="AS428" s="150">
        <v>2.533287037037037E-3</v>
      </c>
      <c r="AT428" s="150">
        <v>2.6237384259259256E-3</v>
      </c>
      <c r="AU428" s="150">
        <v>2.7145370370370374E-3</v>
      </c>
      <c r="AV428" s="150">
        <v>2.8038773148148146E-3</v>
      </c>
      <c r="AW428" s="153">
        <f t="shared" si="187"/>
        <v>59.441497595508864</v>
      </c>
      <c r="AX428" s="150">
        <f t="shared" si="188"/>
        <v>8.9803240740740718E-5</v>
      </c>
      <c r="AY428" s="150">
        <f t="shared" si="188"/>
        <v>8.4780092592592595E-5</v>
      </c>
      <c r="AZ428" s="150">
        <f t="shared" si="189"/>
        <v>8.3692129629629687E-5</v>
      </c>
      <c r="BA428" s="150">
        <f t="shared" si="190"/>
        <v>8.2939814814814768E-5</v>
      </c>
      <c r="BB428" s="150">
        <f t="shared" si="191"/>
        <v>8.505787037037043E-5</v>
      </c>
      <c r="BC428" s="150">
        <f t="shared" si="192"/>
        <v>8.412037037037036E-5</v>
      </c>
      <c r="BD428" s="150">
        <f t="shared" si="193"/>
        <v>8.3287037037036988E-5</v>
      </c>
      <c r="BE428" s="150">
        <f t="shared" si="194"/>
        <v>8.3680555555555591E-5</v>
      </c>
      <c r="BF428" s="150">
        <f t="shared" si="195"/>
        <v>8.2222222222222028E-5</v>
      </c>
      <c r="BG428" s="150">
        <f t="shared" si="196"/>
        <v>8.2546296296296599E-5</v>
      </c>
      <c r="BH428" s="150">
        <f t="shared" si="197"/>
        <v>8.5185185185184887E-5</v>
      </c>
      <c r="BI428" s="150">
        <f t="shared" si="198"/>
        <v>8.401620370370377E-5</v>
      </c>
      <c r="BJ428" s="150">
        <f t="shared" si="199"/>
        <v>8.4270833333333333E-5</v>
      </c>
      <c r="BK428" s="150">
        <f t="shared" si="200"/>
        <v>8.4131944444444402E-5</v>
      </c>
      <c r="BL428" s="150">
        <f t="shared" si="201"/>
        <v>8.5127314814815221E-5</v>
      </c>
      <c r="BM428" s="150">
        <f t="shared" si="202"/>
        <v>8.2962962962962634E-5</v>
      </c>
      <c r="BN428" s="150">
        <f t="shared" si="203"/>
        <v>8.2696759259259355E-5</v>
      </c>
      <c r="BO428" s="150">
        <f t="shared" si="204"/>
        <v>8.4432870370370131E-5</v>
      </c>
      <c r="BP428" s="150">
        <f t="shared" si="205"/>
        <v>8.3530092592592944E-5</v>
      </c>
      <c r="BQ428" s="150">
        <f t="shared" si="206"/>
        <v>8.4513888888888529E-5</v>
      </c>
      <c r="BR428" s="150">
        <f t="shared" si="207"/>
        <v>8.7557870370370437E-5</v>
      </c>
      <c r="BS428" s="150">
        <f t="shared" si="208"/>
        <v>8.7245370370370558E-5</v>
      </c>
      <c r="BT428" s="150">
        <f t="shared" si="209"/>
        <v>8.7395833333332989E-5</v>
      </c>
      <c r="BU428" s="150">
        <f t="shared" si="210"/>
        <v>8.8171296296296262E-5</v>
      </c>
      <c r="BV428" s="150">
        <f t="shared" si="211"/>
        <v>8.5787037037037429E-5</v>
      </c>
      <c r="BW428" s="150">
        <f t="shared" si="212"/>
        <v>8.5752314814814545E-5</v>
      </c>
      <c r="BX428" s="150">
        <f t="shared" si="213"/>
        <v>8.7453703703704172E-5</v>
      </c>
      <c r="BY428" s="150">
        <f t="shared" si="214"/>
        <v>8.6944444444444179E-5</v>
      </c>
      <c r="BZ428" s="150">
        <f t="shared" si="215"/>
        <v>9.0451388888888613E-5</v>
      </c>
      <c r="CA428" s="150">
        <f t="shared" si="216"/>
        <v>9.0798611111111809E-5</v>
      </c>
      <c r="CB428" s="150">
        <f t="shared" si="217"/>
        <v>8.9340277777777161E-5</v>
      </c>
    </row>
    <row r="429" spans="1:80">
      <c r="A429" s="4" t="s">
        <v>288</v>
      </c>
      <c r="B429" s="4">
        <v>2018</v>
      </c>
      <c r="C429" s="5">
        <v>43448</v>
      </c>
      <c r="D429" s="4" t="s">
        <v>66</v>
      </c>
      <c r="E429" s="70" t="s">
        <v>64</v>
      </c>
      <c r="F429" t="s">
        <v>541</v>
      </c>
      <c r="G429" t="s">
        <v>1699</v>
      </c>
      <c r="H429" t="s">
        <v>503</v>
      </c>
      <c r="I429" t="s">
        <v>861</v>
      </c>
      <c r="J429" t="s">
        <v>774</v>
      </c>
      <c r="O429">
        <v>1</v>
      </c>
      <c r="P429" t="s">
        <v>1704</v>
      </c>
      <c r="Q429" s="150">
        <v>1.537384259259259E-4</v>
      </c>
      <c r="R429" s="150">
        <v>2.4206018518518522E-4</v>
      </c>
      <c r="S429" s="150">
        <v>3.2635416666666663E-4</v>
      </c>
      <c r="T429" s="150">
        <v>4.0871527777777781E-4</v>
      </c>
      <c r="U429" s="150">
        <v>4.9125000000000004E-4</v>
      </c>
      <c r="V429" s="150">
        <v>5.730555555555556E-4</v>
      </c>
      <c r="W429" s="150">
        <v>6.5578703703703708E-4</v>
      </c>
      <c r="X429" s="150">
        <v>7.3832175925925931E-4</v>
      </c>
      <c r="Y429" s="150">
        <v>8.2104166666666686E-4</v>
      </c>
      <c r="Z429" s="150">
        <v>9.0401620370370364E-4</v>
      </c>
      <c r="AA429" s="150">
        <v>9.8700231481481469E-4</v>
      </c>
      <c r="AB429" s="150">
        <v>1.0712499999999999E-3</v>
      </c>
      <c r="AC429" s="150">
        <v>1.1535532407407408E-3</v>
      </c>
      <c r="AD429" s="150">
        <v>1.236273148148148E-3</v>
      </c>
      <c r="AE429" s="150">
        <v>1.3196759259259262E-3</v>
      </c>
      <c r="AF429" s="150">
        <v>1.4032986111111112E-3</v>
      </c>
      <c r="AG429" s="150">
        <v>1.4876736111111113E-3</v>
      </c>
      <c r="AH429" s="150">
        <v>1.5733101851851852E-3</v>
      </c>
      <c r="AI429" s="150">
        <v>1.6569097222222226E-3</v>
      </c>
      <c r="AJ429" s="150">
        <v>1.7399884259259261E-3</v>
      </c>
      <c r="AK429" s="150">
        <v>1.8231481481481482E-3</v>
      </c>
      <c r="AL429" s="150">
        <v>1.9060185185185187E-3</v>
      </c>
      <c r="AM429" s="150">
        <v>1.9894907407407409E-3</v>
      </c>
      <c r="AN429" s="150">
        <v>2.0750462962962962E-3</v>
      </c>
      <c r="AO429" s="150">
        <v>2.1583564814814812E-3</v>
      </c>
      <c r="AP429" s="150">
        <v>2.242164351851852E-3</v>
      </c>
      <c r="AQ429" s="150">
        <v>2.3259606481481482E-3</v>
      </c>
      <c r="AR429" s="150">
        <v>2.4103125000000001E-3</v>
      </c>
      <c r="AS429" s="150">
        <v>2.4946643518518516E-3</v>
      </c>
      <c r="AT429" s="150">
        <v>2.5810648148148151E-3</v>
      </c>
      <c r="AU429" s="150">
        <v>2.6663425925925921E-3</v>
      </c>
      <c r="AV429" s="150">
        <v>2.7514583333333332E-3</v>
      </c>
      <c r="AW429" s="153">
        <f t="shared" si="187"/>
        <v>60.573938063148333</v>
      </c>
      <c r="AX429" s="150">
        <f t="shared" si="188"/>
        <v>8.8321759259259316E-5</v>
      </c>
      <c r="AY429" s="150">
        <f t="shared" si="188"/>
        <v>8.4293981481481416E-5</v>
      </c>
      <c r="AZ429" s="150">
        <f t="shared" si="189"/>
        <v>8.2361111111111177E-5</v>
      </c>
      <c r="BA429" s="150">
        <f t="shared" si="190"/>
        <v>8.2534722222222232E-5</v>
      </c>
      <c r="BB429" s="150">
        <f t="shared" si="191"/>
        <v>8.1805555555555559E-5</v>
      </c>
      <c r="BC429" s="150">
        <f t="shared" si="192"/>
        <v>8.273148148148148E-5</v>
      </c>
      <c r="BD429" s="150">
        <f t="shared" si="193"/>
        <v>8.2534722222222232E-5</v>
      </c>
      <c r="BE429" s="150">
        <f t="shared" si="194"/>
        <v>8.2719907407407547E-5</v>
      </c>
      <c r="BF429" s="150">
        <f t="shared" si="195"/>
        <v>8.2974537037036784E-5</v>
      </c>
      <c r="BG429" s="150">
        <f t="shared" si="196"/>
        <v>8.2986111111111043E-5</v>
      </c>
      <c r="BH429" s="150">
        <f t="shared" si="197"/>
        <v>8.424768518518525E-5</v>
      </c>
      <c r="BI429" s="150">
        <f t="shared" si="198"/>
        <v>8.2303240740740861E-5</v>
      </c>
      <c r="BJ429" s="150">
        <f t="shared" si="199"/>
        <v>8.2719907407407221E-5</v>
      </c>
      <c r="BK429" s="150">
        <f t="shared" si="200"/>
        <v>8.3402777777778162E-5</v>
      </c>
      <c r="BL429" s="150">
        <f t="shared" si="201"/>
        <v>8.3622685185185059E-5</v>
      </c>
      <c r="BM429" s="150">
        <f t="shared" si="202"/>
        <v>8.4375000000000032E-5</v>
      </c>
      <c r="BN429" s="150">
        <f t="shared" si="203"/>
        <v>8.5636574074073914E-5</v>
      </c>
      <c r="BO429" s="150">
        <f t="shared" si="204"/>
        <v>8.3599537037037409E-5</v>
      </c>
      <c r="BP429" s="150">
        <f t="shared" si="205"/>
        <v>8.3078703703703483E-5</v>
      </c>
      <c r="BQ429" s="150">
        <f t="shared" si="206"/>
        <v>8.3159722222222099E-5</v>
      </c>
      <c r="BR429" s="150">
        <f t="shared" si="207"/>
        <v>8.2870370370370519E-5</v>
      </c>
      <c r="BS429" s="150">
        <f t="shared" si="208"/>
        <v>8.3472222222222194E-5</v>
      </c>
      <c r="BT429" s="150">
        <f t="shared" si="209"/>
        <v>8.5555555555555298E-5</v>
      </c>
      <c r="BU429" s="150">
        <f t="shared" si="210"/>
        <v>8.3310185185184963E-5</v>
      </c>
      <c r="BV429" s="150">
        <f t="shared" si="211"/>
        <v>8.3807870370370807E-5</v>
      </c>
      <c r="BW429" s="150">
        <f t="shared" si="212"/>
        <v>8.3796296296296223E-5</v>
      </c>
      <c r="BX429" s="150">
        <f t="shared" si="213"/>
        <v>8.4351851851851949E-5</v>
      </c>
      <c r="BY429" s="150">
        <f t="shared" si="214"/>
        <v>8.4351851851851515E-5</v>
      </c>
      <c r="BZ429" s="150">
        <f t="shared" si="215"/>
        <v>8.640046296296347E-5</v>
      </c>
      <c r="CA429" s="150">
        <f t="shared" si="216"/>
        <v>8.5277777777777002E-5</v>
      </c>
      <c r="CB429" s="150">
        <f t="shared" si="217"/>
        <v>8.5115740740741071E-5</v>
      </c>
    </row>
    <row r="430" spans="1:80">
      <c r="A430" s="4" t="s">
        <v>288</v>
      </c>
      <c r="B430" s="4">
        <v>2018</v>
      </c>
      <c r="C430" s="5">
        <v>43448</v>
      </c>
      <c r="D430" s="4" t="s">
        <v>66</v>
      </c>
      <c r="E430" s="70" t="s">
        <v>64</v>
      </c>
      <c r="F430" t="s">
        <v>541</v>
      </c>
      <c r="G430" t="s">
        <v>1724</v>
      </c>
      <c r="H430" t="s">
        <v>890</v>
      </c>
      <c r="I430" t="s">
        <v>785</v>
      </c>
      <c r="J430" t="s">
        <v>790</v>
      </c>
      <c r="O430">
        <v>2</v>
      </c>
      <c r="P430" t="s">
        <v>78</v>
      </c>
      <c r="Q430" s="150">
        <v>1.5300925925925928E-4</v>
      </c>
      <c r="R430" s="150">
        <v>2.3797453703703706E-4</v>
      </c>
      <c r="S430" s="150">
        <v>3.188888888888889E-4</v>
      </c>
      <c r="T430" s="150">
        <v>4.0076388888888887E-4</v>
      </c>
      <c r="U430" s="150">
        <v>4.8246527777777784E-4</v>
      </c>
      <c r="V430" s="150">
        <v>5.6332175925925929E-4</v>
      </c>
      <c r="W430" s="150">
        <v>6.4561342592592589E-4</v>
      </c>
      <c r="X430" s="150">
        <v>7.2821759259259248E-4</v>
      </c>
      <c r="Y430" s="150">
        <v>8.1307870370370377E-4</v>
      </c>
      <c r="Z430" s="150">
        <v>8.9517361111111123E-4</v>
      </c>
      <c r="AA430" s="150">
        <v>9.7672453703703701E-4</v>
      </c>
      <c r="AB430" s="150">
        <v>1.0601273148148147E-3</v>
      </c>
      <c r="AC430" s="150">
        <v>1.143263888888889E-3</v>
      </c>
      <c r="AD430" s="150">
        <v>1.2268402777777779E-3</v>
      </c>
      <c r="AE430" s="150">
        <v>1.3213541666666666E-3</v>
      </c>
      <c r="AF430" s="150">
        <v>1.3958912037037037E-3</v>
      </c>
      <c r="AG430" s="150">
        <v>1.4793287037037038E-3</v>
      </c>
      <c r="AH430" s="150">
        <v>1.5641087962962963E-3</v>
      </c>
      <c r="AI430" s="150">
        <v>1.6465162037037036E-3</v>
      </c>
      <c r="AJ430" s="150">
        <v>1.7289120370370373E-3</v>
      </c>
      <c r="AK430" s="150">
        <v>1.8132754629629629E-3</v>
      </c>
      <c r="AL430" s="150">
        <v>1.8965277777777776E-3</v>
      </c>
      <c r="AM430" s="150">
        <v>1.980752314814815E-3</v>
      </c>
      <c r="AN430" s="150">
        <v>2.0679513888888887E-3</v>
      </c>
      <c r="AO430" s="150">
        <v>2.1527893518518519E-3</v>
      </c>
      <c r="AP430" s="150">
        <v>2.2390162037037036E-3</v>
      </c>
      <c r="AQ430" s="150">
        <v>2.3235763888888889E-3</v>
      </c>
      <c r="AR430" s="150">
        <v>2.4112615740740739E-3</v>
      </c>
      <c r="AS430" s="150">
        <v>2.5010648148148149E-3</v>
      </c>
      <c r="AT430" s="150">
        <v>2.5888425925925927E-3</v>
      </c>
      <c r="AU430" s="150">
        <v>2.6776273148148145E-3</v>
      </c>
      <c r="AV430" s="150">
        <v>2.7663657407407407E-3</v>
      </c>
      <c r="AW430" s="153">
        <f t="shared" si="187"/>
        <v>60.247516881856299</v>
      </c>
      <c r="AX430" s="150">
        <f t="shared" si="188"/>
        <v>8.4965277777777773E-5</v>
      </c>
      <c r="AY430" s="150">
        <f t="shared" si="188"/>
        <v>8.0914351851851845E-5</v>
      </c>
      <c r="AZ430" s="150">
        <f t="shared" si="189"/>
        <v>8.1874999999999971E-5</v>
      </c>
      <c r="BA430" s="150">
        <f t="shared" si="190"/>
        <v>8.1701388888888969E-5</v>
      </c>
      <c r="BB430" s="150">
        <f t="shared" si="191"/>
        <v>8.0856481481481448E-5</v>
      </c>
      <c r="BC430" s="150">
        <f t="shared" si="192"/>
        <v>8.2291666666666602E-5</v>
      </c>
      <c r="BD430" s="150">
        <f t="shared" si="193"/>
        <v>8.260416666666659E-5</v>
      </c>
      <c r="BE430" s="150">
        <f t="shared" si="194"/>
        <v>8.4861111111111292E-5</v>
      </c>
      <c r="BF430" s="150">
        <f t="shared" si="195"/>
        <v>8.2094907407407464E-5</v>
      </c>
      <c r="BG430" s="150">
        <f t="shared" si="196"/>
        <v>8.1550925925925779E-5</v>
      </c>
      <c r="BH430" s="150">
        <f t="shared" si="197"/>
        <v>8.3402777777777728E-5</v>
      </c>
      <c r="BI430" s="150">
        <f t="shared" si="198"/>
        <v>8.3136574074074232E-5</v>
      </c>
      <c r="BJ430" s="150">
        <f t="shared" si="199"/>
        <v>8.3576388888888893E-5</v>
      </c>
      <c r="BK430" s="150">
        <f t="shared" si="200"/>
        <v>9.4513888888888772E-5</v>
      </c>
      <c r="BL430" s="150">
        <f t="shared" si="201"/>
        <v>7.453703703703702E-5</v>
      </c>
      <c r="BM430" s="150">
        <f t="shared" si="202"/>
        <v>8.3437500000000178E-5</v>
      </c>
      <c r="BN430" s="150">
        <f t="shared" si="203"/>
        <v>8.4780092592592459E-5</v>
      </c>
      <c r="BO430" s="150">
        <f t="shared" si="204"/>
        <v>8.2407407407407342E-5</v>
      </c>
      <c r="BP430" s="150">
        <f t="shared" si="205"/>
        <v>8.2395833333333626E-5</v>
      </c>
      <c r="BQ430" s="150">
        <f t="shared" si="206"/>
        <v>8.4363425925925665E-5</v>
      </c>
      <c r="BR430" s="150">
        <f t="shared" si="207"/>
        <v>8.3252314814814647E-5</v>
      </c>
      <c r="BS430" s="150">
        <f t="shared" si="208"/>
        <v>8.4224537037037384E-5</v>
      </c>
      <c r="BT430" s="150">
        <f t="shared" si="209"/>
        <v>8.7199074074073742E-5</v>
      </c>
      <c r="BU430" s="150">
        <f t="shared" si="210"/>
        <v>8.4837962962963209E-5</v>
      </c>
      <c r="BV430" s="150">
        <f t="shared" si="211"/>
        <v>8.6226851851851655E-5</v>
      </c>
      <c r="BW430" s="150">
        <f t="shared" si="212"/>
        <v>8.4560185185185346E-5</v>
      </c>
      <c r="BX430" s="150">
        <f t="shared" si="213"/>
        <v>8.7685185185185002E-5</v>
      </c>
      <c r="BY430" s="150">
        <f t="shared" si="214"/>
        <v>8.9803240740740989E-5</v>
      </c>
      <c r="BZ430" s="150">
        <f t="shared" si="215"/>
        <v>8.7777777777777767E-5</v>
      </c>
      <c r="CA430" s="150">
        <f t="shared" si="216"/>
        <v>8.8784722222221869E-5</v>
      </c>
      <c r="CB430" s="150">
        <f t="shared" si="217"/>
        <v>8.8738425925926137E-5</v>
      </c>
    </row>
    <row r="431" spans="1:80">
      <c r="A431" s="4" t="s">
        <v>288</v>
      </c>
      <c r="B431" s="4">
        <v>2018</v>
      </c>
      <c r="C431" s="5">
        <v>43448</v>
      </c>
      <c r="D431" s="4" t="s">
        <v>66</v>
      </c>
      <c r="E431" s="70" t="s">
        <v>64</v>
      </c>
      <c r="F431" t="s">
        <v>542</v>
      </c>
      <c r="G431" t="s">
        <v>787</v>
      </c>
      <c r="H431" t="s">
        <v>586</v>
      </c>
      <c r="I431" t="s">
        <v>762</v>
      </c>
      <c r="J431" t="s">
        <v>1732</v>
      </c>
      <c r="O431">
        <v>3</v>
      </c>
      <c r="P431" t="s">
        <v>113</v>
      </c>
      <c r="Q431" s="150">
        <v>1.4527777777777778E-4</v>
      </c>
      <c r="R431" s="150">
        <v>2.3165509259259257E-4</v>
      </c>
      <c r="S431" s="150">
        <v>3.1362268518518517E-4</v>
      </c>
      <c r="T431" s="150">
        <v>3.9592592592592587E-4</v>
      </c>
      <c r="U431" s="150">
        <v>4.7788194444444446E-4</v>
      </c>
      <c r="V431" s="150">
        <v>5.6107638888888884E-4</v>
      </c>
      <c r="W431" s="150">
        <v>6.4640046296296288E-4</v>
      </c>
      <c r="X431" s="150">
        <v>7.3240740740740742E-4</v>
      </c>
      <c r="Y431" s="150">
        <v>8.1839120370370366E-4</v>
      </c>
      <c r="Z431" s="150">
        <v>9.0376157407407408E-4</v>
      </c>
      <c r="AA431" s="150">
        <v>9.8925925925925939E-4</v>
      </c>
      <c r="AB431" s="150">
        <v>1.0740393518518518E-3</v>
      </c>
      <c r="AC431" s="150">
        <v>1.1586689814814814E-3</v>
      </c>
      <c r="AD431" s="150">
        <v>1.2434027777777777E-3</v>
      </c>
      <c r="AE431" s="150">
        <v>1.3297916666666666E-3</v>
      </c>
      <c r="AF431" s="150">
        <v>1.4138541666666668E-3</v>
      </c>
      <c r="AG431" s="150">
        <v>1.4974189814814815E-3</v>
      </c>
      <c r="AH431" s="150">
        <v>1.5808101851851851E-3</v>
      </c>
      <c r="AI431" s="150">
        <v>1.6654513888888888E-3</v>
      </c>
      <c r="AJ431" s="150">
        <v>1.7503819444444444E-3</v>
      </c>
      <c r="AK431" s="150">
        <v>1.8358680555555556E-3</v>
      </c>
      <c r="AL431" s="150">
        <v>1.9234606481481481E-3</v>
      </c>
      <c r="AM431" s="150">
        <v>2.0098032407407408E-3</v>
      </c>
      <c r="AN431" s="150">
        <v>2.0948958333333332E-3</v>
      </c>
      <c r="AO431" s="150">
        <v>2.1806481481481481E-3</v>
      </c>
      <c r="AP431" s="150">
        <v>2.2655324074074075E-3</v>
      </c>
      <c r="AQ431" s="150">
        <v>2.3510416666666666E-3</v>
      </c>
      <c r="AR431" s="150">
        <v>2.4380208333333333E-3</v>
      </c>
      <c r="AS431" s="150">
        <v>2.5224537037037038E-3</v>
      </c>
      <c r="AT431" s="150">
        <v>2.6062731481481479E-3</v>
      </c>
      <c r="AU431" s="150">
        <v>2.6896064814814816E-3</v>
      </c>
      <c r="AV431" s="150">
        <v>2.7732523148148148E-3</v>
      </c>
      <c r="AW431" s="153">
        <f t="shared" si="187"/>
        <v>60.097909510911528</v>
      </c>
      <c r="AX431" s="150">
        <f t="shared" si="188"/>
        <v>8.6377314814814791E-5</v>
      </c>
      <c r="AY431" s="150">
        <f t="shared" si="188"/>
        <v>8.1967592592592601E-5</v>
      </c>
      <c r="AZ431" s="150">
        <f t="shared" si="189"/>
        <v>8.2303240740740698E-5</v>
      </c>
      <c r="BA431" s="150">
        <f t="shared" si="190"/>
        <v>8.1956018518518586E-5</v>
      </c>
      <c r="BB431" s="150">
        <f t="shared" si="191"/>
        <v>8.3194444444444386E-5</v>
      </c>
      <c r="BC431" s="150">
        <f t="shared" si="192"/>
        <v>8.5324074074074035E-5</v>
      </c>
      <c r="BD431" s="150">
        <f t="shared" si="193"/>
        <v>8.6006944444444542E-5</v>
      </c>
      <c r="BE431" s="150">
        <f t="shared" si="194"/>
        <v>8.5983796296296242E-5</v>
      </c>
      <c r="BF431" s="150">
        <f t="shared" si="195"/>
        <v>8.5370370370370418E-5</v>
      </c>
      <c r="BG431" s="150">
        <f t="shared" si="196"/>
        <v>8.5497685185185308E-5</v>
      </c>
      <c r="BH431" s="150">
        <f t="shared" si="197"/>
        <v>8.4780092592592459E-5</v>
      </c>
      <c r="BI431" s="150">
        <f t="shared" si="198"/>
        <v>8.4629629629629595E-5</v>
      </c>
      <c r="BJ431" s="150">
        <f t="shared" si="199"/>
        <v>8.4733796296296293E-5</v>
      </c>
      <c r="BK431" s="150">
        <f t="shared" si="200"/>
        <v>8.6388888888888887E-5</v>
      </c>
      <c r="BL431" s="150">
        <f t="shared" si="201"/>
        <v>8.4062500000000153E-5</v>
      </c>
      <c r="BM431" s="150">
        <f t="shared" si="202"/>
        <v>8.3564814814814743E-5</v>
      </c>
      <c r="BN431" s="150">
        <f t="shared" si="203"/>
        <v>8.3391203703703579E-5</v>
      </c>
      <c r="BO431" s="150">
        <f t="shared" si="204"/>
        <v>8.4641203703703745E-5</v>
      </c>
      <c r="BP431" s="150">
        <f t="shared" si="205"/>
        <v>8.493055555555554E-5</v>
      </c>
      <c r="BQ431" s="150">
        <f t="shared" si="206"/>
        <v>8.5486111111111266E-5</v>
      </c>
      <c r="BR431" s="150">
        <f t="shared" si="207"/>
        <v>8.7592592592592453E-5</v>
      </c>
      <c r="BS431" s="150">
        <f t="shared" si="208"/>
        <v>8.6342592592592721E-5</v>
      </c>
      <c r="BT431" s="150">
        <f t="shared" si="209"/>
        <v>8.5092592592592338E-5</v>
      </c>
      <c r="BU431" s="150">
        <f t="shared" si="210"/>
        <v>8.5752314814814979E-5</v>
      </c>
      <c r="BV431" s="150">
        <f t="shared" si="211"/>
        <v>8.4884259259259374E-5</v>
      </c>
      <c r="BW431" s="150">
        <f t="shared" si="212"/>
        <v>8.5509259259259132E-5</v>
      </c>
      <c r="BX431" s="150">
        <f t="shared" si="213"/>
        <v>8.6979166666666628E-5</v>
      </c>
      <c r="BY431" s="150">
        <f t="shared" si="214"/>
        <v>8.4432870370370564E-5</v>
      </c>
      <c r="BZ431" s="150">
        <f t="shared" si="215"/>
        <v>8.3819444444444089E-5</v>
      </c>
      <c r="CA431" s="150">
        <f t="shared" si="216"/>
        <v>8.3333333333333696E-5</v>
      </c>
      <c r="CB431" s="150">
        <f t="shared" si="217"/>
        <v>8.3645833333333142E-5</v>
      </c>
    </row>
    <row r="432" spans="1:80">
      <c r="A432" s="4" t="s">
        <v>288</v>
      </c>
      <c r="B432" s="4">
        <v>2018</v>
      </c>
      <c r="C432" s="5">
        <v>43448</v>
      </c>
      <c r="D432" s="4" t="s">
        <v>66</v>
      </c>
      <c r="E432" s="70" t="s">
        <v>64</v>
      </c>
      <c r="F432" t="s">
        <v>542</v>
      </c>
      <c r="G432" t="s">
        <v>689</v>
      </c>
      <c r="H432" t="s">
        <v>69</v>
      </c>
      <c r="I432" t="s">
        <v>682</v>
      </c>
      <c r="J432" t="s">
        <v>591</v>
      </c>
      <c r="O432">
        <v>4</v>
      </c>
      <c r="P432" t="s">
        <v>25</v>
      </c>
      <c r="Q432" s="150">
        <v>1.5118055555555552E-4</v>
      </c>
      <c r="R432" s="150">
        <v>2.3879629629629633E-4</v>
      </c>
      <c r="S432" s="150">
        <v>3.2115740740740743E-4</v>
      </c>
      <c r="T432" s="150">
        <v>4.0329861111111106E-4</v>
      </c>
      <c r="U432" s="150">
        <v>4.8574074074074074E-4</v>
      </c>
      <c r="V432" s="150">
        <v>5.6799768518518516E-4</v>
      </c>
      <c r="W432" s="150">
        <v>6.5108796296296301E-4</v>
      </c>
      <c r="X432" s="150">
        <v>7.3167824074074075E-4</v>
      </c>
      <c r="Y432" s="150">
        <v>8.1290509259259261E-4</v>
      </c>
      <c r="Z432" s="150">
        <v>8.9646990740740746E-4</v>
      </c>
      <c r="AA432" s="150">
        <v>9.7813657407407419E-4</v>
      </c>
      <c r="AB432" s="150">
        <v>1.0593518518518517E-3</v>
      </c>
      <c r="AC432" s="150">
        <v>1.1424305555555556E-3</v>
      </c>
      <c r="AD432" s="150">
        <v>1.2243402777777778E-3</v>
      </c>
      <c r="AE432" s="150">
        <v>1.3079976851851853E-3</v>
      </c>
      <c r="AF432" s="150">
        <v>1.3912615740740743E-3</v>
      </c>
      <c r="AG432" s="150">
        <v>1.4745601851851853E-3</v>
      </c>
      <c r="AH432" s="150">
        <v>1.5597569444444443E-3</v>
      </c>
      <c r="AI432" s="150">
        <v>1.6462037037037038E-3</v>
      </c>
      <c r="AJ432" s="150">
        <v>1.7312731481481482E-3</v>
      </c>
      <c r="AK432" s="150">
        <v>1.8163657407407408E-3</v>
      </c>
      <c r="AL432" s="150">
        <v>1.9033564814814813E-3</v>
      </c>
      <c r="AM432" s="150">
        <v>1.9883333333333333E-3</v>
      </c>
      <c r="AN432" s="150">
        <v>2.0724652777777777E-3</v>
      </c>
      <c r="AO432" s="150">
        <v>2.1588773148148149E-3</v>
      </c>
      <c r="AP432" s="150">
        <v>2.2442013888888889E-3</v>
      </c>
      <c r="AQ432" s="150">
        <v>2.3315509259259257E-3</v>
      </c>
      <c r="AR432" s="150">
        <v>2.4200462962962964E-3</v>
      </c>
      <c r="AS432" s="150">
        <v>2.5090046296296297E-3</v>
      </c>
      <c r="AT432" s="150">
        <v>2.5956828703703702E-3</v>
      </c>
      <c r="AU432" s="150">
        <v>2.6836574074074076E-3</v>
      </c>
      <c r="AV432" s="150">
        <v>2.7735995370370375E-3</v>
      </c>
      <c r="AW432" s="153">
        <f t="shared" si="187"/>
        <v>60.09038595554145</v>
      </c>
      <c r="AX432" s="150">
        <f t="shared" si="188"/>
        <v>8.7615740740740807E-5</v>
      </c>
      <c r="AY432" s="150">
        <f t="shared" si="188"/>
        <v>8.2361111111111095E-5</v>
      </c>
      <c r="AZ432" s="150">
        <f t="shared" si="189"/>
        <v>8.214120370370363E-5</v>
      </c>
      <c r="BA432" s="150">
        <f t="shared" si="190"/>
        <v>8.2442129629629684E-5</v>
      </c>
      <c r="BB432" s="150">
        <f t="shared" si="191"/>
        <v>8.2256944444444424E-5</v>
      </c>
      <c r="BC432" s="150">
        <f t="shared" si="192"/>
        <v>8.309027777777785E-5</v>
      </c>
      <c r="BD432" s="150">
        <f t="shared" si="193"/>
        <v>8.0590277777777735E-5</v>
      </c>
      <c r="BE432" s="150">
        <f t="shared" si="194"/>
        <v>8.1226851851851859E-5</v>
      </c>
      <c r="BF432" s="150">
        <f t="shared" si="195"/>
        <v>8.3564814814814851E-5</v>
      </c>
      <c r="BG432" s="150">
        <f t="shared" si="196"/>
        <v>8.1666666666666736E-5</v>
      </c>
      <c r="BH432" s="150">
        <f t="shared" si="197"/>
        <v>8.1215277777777492E-5</v>
      </c>
      <c r="BI432" s="150">
        <f t="shared" si="198"/>
        <v>8.3078703703703917E-5</v>
      </c>
      <c r="BJ432" s="150">
        <f t="shared" si="199"/>
        <v>8.1909722222222149E-5</v>
      </c>
      <c r="BK432" s="150">
        <f t="shared" si="200"/>
        <v>8.3657407407407508E-5</v>
      </c>
      <c r="BL432" s="150">
        <f t="shared" si="201"/>
        <v>8.3263888888889014E-5</v>
      </c>
      <c r="BM432" s="150">
        <f t="shared" si="202"/>
        <v>8.329861111111103E-5</v>
      </c>
      <c r="BN432" s="150">
        <f t="shared" si="203"/>
        <v>8.5196759259259036E-5</v>
      </c>
      <c r="BO432" s="150">
        <f t="shared" si="204"/>
        <v>8.6446759259259419E-5</v>
      </c>
      <c r="BP432" s="150">
        <f t="shared" si="205"/>
        <v>8.5069444444444472E-5</v>
      </c>
      <c r="BQ432" s="150">
        <f t="shared" si="206"/>
        <v>8.5092592592592555E-5</v>
      </c>
      <c r="BR432" s="150">
        <f t="shared" si="207"/>
        <v>8.6990740740740561E-5</v>
      </c>
      <c r="BS432" s="150">
        <f t="shared" si="208"/>
        <v>8.4976851851851923E-5</v>
      </c>
      <c r="BT432" s="150">
        <f t="shared" si="209"/>
        <v>8.4131944444444402E-5</v>
      </c>
      <c r="BU432" s="150">
        <f t="shared" si="210"/>
        <v>8.6412037037037186E-5</v>
      </c>
      <c r="BV432" s="150">
        <f t="shared" si="211"/>
        <v>8.5324074074074035E-5</v>
      </c>
      <c r="BW432" s="150">
        <f t="shared" si="212"/>
        <v>8.7349537037036823E-5</v>
      </c>
      <c r="BX432" s="150">
        <f t="shared" si="213"/>
        <v>8.8495370370370724E-5</v>
      </c>
      <c r="BY432" s="150">
        <f t="shared" si="214"/>
        <v>8.895833333333325E-5</v>
      </c>
      <c r="BZ432" s="150">
        <f t="shared" si="215"/>
        <v>8.6678240740740466E-5</v>
      </c>
      <c r="CA432" s="150">
        <f t="shared" si="216"/>
        <v>8.7974537037037448E-5</v>
      </c>
      <c r="CB432" s="150">
        <f t="shared" si="217"/>
        <v>8.994212962962992E-5</v>
      </c>
    </row>
    <row r="433" spans="1:80">
      <c r="A433" s="1" t="s">
        <v>217</v>
      </c>
      <c r="B433" s="1">
        <v>2018</v>
      </c>
      <c r="C433" s="2">
        <v>43434</v>
      </c>
      <c r="D433" s="1" t="s">
        <v>66</v>
      </c>
      <c r="E433" s="70" t="s">
        <v>21</v>
      </c>
      <c r="F433" t="s">
        <v>21</v>
      </c>
      <c r="G433" t="s">
        <v>1648</v>
      </c>
      <c r="H433" t="s">
        <v>1670</v>
      </c>
      <c r="I433" t="s">
        <v>807</v>
      </c>
      <c r="J433" t="s">
        <v>1630</v>
      </c>
      <c r="O433">
        <v>1</v>
      </c>
      <c r="P433" t="s">
        <v>102</v>
      </c>
      <c r="Q433" s="150">
        <v>1.502662037037037E-4</v>
      </c>
      <c r="R433" s="150">
        <v>2.397106481481481E-4</v>
      </c>
      <c r="S433" s="150">
        <v>3.2195601851851851E-4</v>
      </c>
      <c r="T433" s="150">
        <v>4.0280092592592586E-4</v>
      </c>
      <c r="U433" s="150">
        <v>4.8297453703703702E-4</v>
      </c>
      <c r="V433" s="150">
        <v>5.6381944444444437E-4</v>
      </c>
      <c r="W433" s="150">
        <v>6.4599537037037045E-4</v>
      </c>
      <c r="X433" s="150">
        <v>7.2734953703703709E-4</v>
      </c>
      <c r="Y433" s="150">
        <v>8.0719907407407422E-4</v>
      </c>
      <c r="Z433" s="150">
        <v>8.8695601851851858E-4</v>
      </c>
      <c r="AA433" s="150">
        <v>9.6866898148148149E-4</v>
      </c>
      <c r="AB433" s="150">
        <v>1.0496180555555556E-3</v>
      </c>
      <c r="AC433" s="150">
        <v>1.1311805555555556E-3</v>
      </c>
      <c r="AD433" s="150">
        <v>1.2128124999999999E-3</v>
      </c>
      <c r="AE433" s="150">
        <v>1.295474537037037E-3</v>
      </c>
      <c r="AF433" s="150">
        <v>1.3774189814814814E-3</v>
      </c>
      <c r="AG433" s="150">
        <v>1.4606597222222219E-3</v>
      </c>
      <c r="AH433" s="150">
        <v>1.5428472222222221E-3</v>
      </c>
      <c r="AI433" s="150">
        <v>1.6246759259259259E-3</v>
      </c>
      <c r="AJ433" s="150">
        <v>1.7070601851851849E-3</v>
      </c>
      <c r="AK433" s="150">
        <v>1.7901620370370372E-3</v>
      </c>
      <c r="AL433" s="150">
        <v>1.8725925925925926E-3</v>
      </c>
      <c r="AM433" s="150">
        <v>1.9551157407407408E-3</v>
      </c>
      <c r="AN433" s="150">
        <v>2.0381597222222225E-3</v>
      </c>
      <c r="AO433" s="150">
        <v>2.1229050925925925E-3</v>
      </c>
      <c r="AP433" s="150">
        <v>2.2058564814814814E-3</v>
      </c>
      <c r="AQ433" s="150">
        <v>2.2881597222222222E-3</v>
      </c>
      <c r="AR433" s="150">
        <v>2.3704050925925928E-3</v>
      </c>
      <c r="AS433" s="150">
        <v>2.4541782407407407E-3</v>
      </c>
      <c r="AT433" s="150">
        <v>2.5377199074074074E-3</v>
      </c>
      <c r="AU433" s="150">
        <v>2.6193287037037036E-3</v>
      </c>
      <c r="AV433" s="150">
        <v>2.7016898148148148E-3</v>
      </c>
      <c r="AW433" s="153">
        <f t="shared" si="187"/>
        <v>61.689786056394752</v>
      </c>
      <c r="AX433" s="150">
        <f t="shared" si="188"/>
        <v>8.9444444444444402E-5</v>
      </c>
      <c r="AY433" s="150">
        <f t="shared" si="188"/>
        <v>8.2245370370370409E-5</v>
      </c>
      <c r="AZ433" s="150">
        <f t="shared" si="189"/>
        <v>8.0844907407407352E-5</v>
      </c>
      <c r="BA433" s="150">
        <f t="shared" si="190"/>
        <v>8.0173611111111157E-5</v>
      </c>
      <c r="BB433" s="150">
        <f t="shared" si="191"/>
        <v>8.0844907407407352E-5</v>
      </c>
      <c r="BC433" s="150">
        <f t="shared" si="192"/>
        <v>8.2175925925926079E-5</v>
      </c>
      <c r="BD433" s="150">
        <f t="shared" si="193"/>
        <v>8.1354166666666641E-5</v>
      </c>
      <c r="BE433" s="150">
        <f t="shared" si="194"/>
        <v>7.9849537037037129E-5</v>
      </c>
      <c r="BF433" s="150">
        <f t="shared" si="195"/>
        <v>7.9756944444444363E-5</v>
      </c>
      <c r="BG433" s="150">
        <f t="shared" si="196"/>
        <v>8.1712962962962902E-5</v>
      </c>
      <c r="BH433" s="150">
        <f t="shared" si="197"/>
        <v>8.0949074074074105E-5</v>
      </c>
      <c r="BI433" s="150">
        <f t="shared" si="198"/>
        <v>8.1562500000000038E-5</v>
      </c>
      <c r="BJ433" s="150">
        <f t="shared" si="199"/>
        <v>8.1631944444444287E-5</v>
      </c>
      <c r="BK433" s="150">
        <f t="shared" si="200"/>
        <v>8.2662037037037122E-5</v>
      </c>
      <c r="BL433" s="150">
        <f t="shared" si="201"/>
        <v>8.1944444444444382E-5</v>
      </c>
      <c r="BM433" s="150">
        <f t="shared" si="202"/>
        <v>8.3240740740740497E-5</v>
      </c>
      <c r="BN433" s="150">
        <f t="shared" si="203"/>
        <v>8.2187500000000229E-5</v>
      </c>
      <c r="BO433" s="150">
        <f t="shared" si="204"/>
        <v>8.1828703703703751E-5</v>
      </c>
      <c r="BP433" s="150">
        <f t="shared" si="205"/>
        <v>8.2384259259259043E-5</v>
      </c>
      <c r="BQ433" s="150">
        <f t="shared" si="206"/>
        <v>8.3101851851852216E-5</v>
      </c>
      <c r="BR433" s="150">
        <f t="shared" si="207"/>
        <v>8.2430555555555425E-5</v>
      </c>
      <c r="BS433" s="150">
        <f t="shared" si="208"/>
        <v>8.2523148148148191E-5</v>
      </c>
      <c r="BT433" s="150">
        <f t="shared" si="209"/>
        <v>8.3043981481481684E-5</v>
      </c>
      <c r="BU433" s="150">
        <f t="shared" si="210"/>
        <v>8.4745370370370009E-5</v>
      </c>
      <c r="BV433" s="150">
        <f t="shared" si="211"/>
        <v>8.2951388888888918E-5</v>
      </c>
      <c r="BW433" s="150">
        <f t="shared" si="212"/>
        <v>8.2303240740740861E-5</v>
      </c>
      <c r="BX433" s="150">
        <f t="shared" si="213"/>
        <v>8.2245370370370545E-5</v>
      </c>
      <c r="BY433" s="150">
        <f t="shared" si="214"/>
        <v>8.3773148148147923E-5</v>
      </c>
      <c r="BZ433" s="150">
        <f t="shared" si="215"/>
        <v>8.354166666666666E-5</v>
      </c>
      <c r="CA433" s="150">
        <f t="shared" si="216"/>
        <v>8.1608796296296204E-5</v>
      </c>
      <c r="CB433" s="150">
        <f t="shared" si="217"/>
        <v>8.2361111111111177E-5</v>
      </c>
    </row>
    <row r="434" spans="1:80">
      <c r="A434" s="1" t="s">
        <v>217</v>
      </c>
      <c r="B434" s="1">
        <v>2018</v>
      </c>
      <c r="C434" s="2">
        <v>43434</v>
      </c>
      <c r="D434" s="1" t="s">
        <v>66</v>
      </c>
      <c r="E434" s="70" t="s">
        <v>21</v>
      </c>
      <c r="F434" t="s">
        <v>21</v>
      </c>
      <c r="G434" t="s">
        <v>1667</v>
      </c>
      <c r="H434" t="s">
        <v>656</v>
      </c>
      <c r="I434" t="s">
        <v>645</v>
      </c>
      <c r="J434" t="s">
        <v>3018</v>
      </c>
      <c r="O434">
        <v>2</v>
      </c>
      <c r="P434" t="s">
        <v>484</v>
      </c>
      <c r="Q434" s="150">
        <v>1.5476851851851852E-4</v>
      </c>
      <c r="R434" s="150">
        <v>2.4355324074074077E-4</v>
      </c>
      <c r="S434" s="150">
        <v>3.2813657407407406E-4</v>
      </c>
      <c r="T434" s="150">
        <v>4.0828703703703708E-4</v>
      </c>
      <c r="U434" s="150">
        <v>4.8751157407407407E-4</v>
      </c>
      <c r="V434" s="150">
        <v>5.6609953703703705E-4</v>
      </c>
      <c r="W434" s="150">
        <v>6.4674768518518521E-4</v>
      </c>
      <c r="X434" s="150">
        <v>7.2678240740740732E-4</v>
      </c>
      <c r="Y434" s="150">
        <v>8.083564814814814E-4</v>
      </c>
      <c r="Z434" s="150">
        <v>8.8875000000000011E-4</v>
      </c>
      <c r="AA434" s="150">
        <v>9.7069444444444449E-4</v>
      </c>
      <c r="AB434" s="150">
        <v>1.0516782407407406E-3</v>
      </c>
      <c r="AC434" s="150">
        <v>1.1340046296296296E-3</v>
      </c>
      <c r="AD434" s="150">
        <v>1.2150578703703705E-3</v>
      </c>
      <c r="AE434" s="150">
        <v>1.297835648148148E-3</v>
      </c>
      <c r="AF434" s="150">
        <v>1.3794560185185186E-3</v>
      </c>
      <c r="AG434" s="150">
        <v>1.4630555555555553E-3</v>
      </c>
      <c r="AH434" s="150">
        <v>1.5450347222222222E-3</v>
      </c>
      <c r="AI434" s="150">
        <v>1.6267939814814815E-3</v>
      </c>
      <c r="AJ434" s="150">
        <v>1.7099768518518516E-3</v>
      </c>
      <c r="AK434" s="150">
        <v>1.7920138888888888E-3</v>
      </c>
      <c r="AL434" s="150">
        <v>1.8741782407407407E-3</v>
      </c>
      <c r="AM434" s="150">
        <v>1.956851851851852E-3</v>
      </c>
      <c r="AN434" s="150">
        <v>2.0400810185185188E-3</v>
      </c>
      <c r="AO434" s="150">
        <v>2.1252546296296293E-3</v>
      </c>
      <c r="AP434" s="150">
        <v>2.2092592592592593E-3</v>
      </c>
      <c r="AQ434" s="150">
        <v>2.2946064814814812E-3</v>
      </c>
      <c r="AR434" s="150">
        <v>2.3784490740740741E-3</v>
      </c>
      <c r="AS434" s="150">
        <v>2.4620023148148149E-3</v>
      </c>
      <c r="AT434" s="150">
        <v>2.545613425925926E-3</v>
      </c>
      <c r="AU434" s="150">
        <v>2.6298032407407403E-3</v>
      </c>
      <c r="AV434" s="150">
        <v>2.7154050925925926E-3</v>
      </c>
      <c r="AW434" s="153">
        <f t="shared" si="187"/>
        <v>61.378196248257758</v>
      </c>
      <c r="AX434" s="150">
        <f t="shared" si="188"/>
        <v>8.8784722222222249E-5</v>
      </c>
      <c r="AY434" s="150">
        <f t="shared" si="188"/>
        <v>8.4583333333333293E-5</v>
      </c>
      <c r="AZ434" s="150">
        <f t="shared" si="189"/>
        <v>8.015046296296302E-5</v>
      </c>
      <c r="BA434" s="150">
        <f t="shared" si="190"/>
        <v>7.9224537037036991E-5</v>
      </c>
      <c r="BB434" s="150">
        <f t="shared" si="191"/>
        <v>7.8587962962962975E-5</v>
      </c>
      <c r="BC434" s="150">
        <f t="shared" si="192"/>
        <v>8.0648148148148159E-5</v>
      </c>
      <c r="BD434" s="150">
        <f t="shared" si="193"/>
        <v>8.0034722222222117E-5</v>
      </c>
      <c r="BE434" s="150">
        <f t="shared" si="194"/>
        <v>8.1574074074074079E-5</v>
      </c>
      <c r="BF434" s="150">
        <f t="shared" si="195"/>
        <v>8.0393518518518704E-5</v>
      </c>
      <c r="BG434" s="150">
        <f t="shared" si="196"/>
        <v>8.1944444444444382E-5</v>
      </c>
      <c r="BH434" s="150">
        <f t="shared" si="197"/>
        <v>8.0983796296296121E-5</v>
      </c>
      <c r="BI434" s="150">
        <f t="shared" si="198"/>
        <v>8.2326388888888944E-5</v>
      </c>
      <c r="BJ434" s="150">
        <f t="shared" si="199"/>
        <v>8.1053240740740912E-5</v>
      </c>
      <c r="BK434" s="150">
        <f t="shared" si="200"/>
        <v>8.2777777777777537E-5</v>
      </c>
      <c r="BL434" s="150">
        <f t="shared" si="201"/>
        <v>8.162037037037057E-5</v>
      </c>
      <c r="BM434" s="150">
        <f t="shared" si="202"/>
        <v>8.3599537037036759E-5</v>
      </c>
      <c r="BN434" s="150">
        <f t="shared" si="203"/>
        <v>8.1979166666666832E-5</v>
      </c>
      <c r="BO434" s="150">
        <f t="shared" si="204"/>
        <v>8.1759259259259285E-5</v>
      </c>
      <c r="BP434" s="150">
        <f t="shared" si="205"/>
        <v>8.3182870370370181E-5</v>
      </c>
      <c r="BQ434" s="150">
        <f t="shared" si="206"/>
        <v>8.2037037037037148E-5</v>
      </c>
      <c r="BR434" s="150">
        <f t="shared" si="207"/>
        <v>8.2164351851851929E-5</v>
      </c>
      <c r="BS434" s="150">
        <f t="shared" si="208"/>
        <v>8.2673611111111272E-5</v>
      </c>
      <c r="BT434" s="150">
        <f t="shared" si="209"/>
        <v>8.3229166666666781E-5</v>
      </c>
      <c r="BU434" s="150">
        <f t="shared" si="210"/>
        <v>8.517361111111052E-5</v>
      </c>
      <c r="BV434" s="150">
        <f t="shared" si="211"/>
        <v>8.4004629629630054E-5</v>
      </c>
      <c r="BW434" s="150">
        <f t="shared" si="212"/>
        <v>8.5347222222221901E-5</v>
      </c>
      <c r="BX434" s="150">
        <f t="shared" si="213"/>
        <v>8.3842592592592823E-5</v>
      </c>
      <c r="BY434" s="150">
        <f t="shared" si="214"/>
        <v>8.355324074074081E-5</v>
      </c>
      <c r="BZ434" s="150">
        <f t="shared" si="215"/>
        <v>8.3611111111111126E-5</v>
      </c>
      <c r="CA434" s="150">
        <f t="shared" si="216"/>
        <v>8.4189814814814284E-5</v>
      </c>
      <c r="CB434" s="150">
        <f t="shared" si="217"/>
        <v>8.5601851851852331E-5</v>
      </c>
    </row>
    <row r="435" spans="1:80">
      <c r="A435" s="1" t="s">
        <v>217</v>
      </c>
      <c r="B435" s="1">
        <v>2018</v>
      </c>
      <c r="C435" s="2">
        <v>43434</v>
      </c>
      <c r="D435" s="1" t="s">
        <v>66</v>
      </c>
      <c r="E435" s="70" t="s">
        <v>21</v>
      </c>
      <c r="F435" t="s">
        <v>21</v>
      </c>
      <c r="G435" t="s">
        <v>1311</v>
      </c>
      <c r="H435" t="s">
        <v>598</v>
      </c>
      <c r="I435" t="s">
        <v>513</v>
      </c>
      <c r="J435" t="s">
        <v>732</v>
      </c>
      <c r="O435">
        <v>3</v>
      </c>
      <c r="P435" t="s">
        <v>29</v>
      </c>
      <c r="Q435" s="150">
        <v>1.5420138888888889E-4</v>
      </c>
      <c r="R435" s="150">
        <v>2.4442129629629629E-4</v>
      </c>
      <c r="S435" s="150">
        <v>3.2792824074074066E-4</v>
      </c>
      <c r="T435" s="150">
        <v>4.0943287037037039E-4</v>
      </c>
      <c r="U435" s="150">
        <v>4.9195601851851852E-4</v>
      </c>
      <c r="V435" s="150">
        <v>5.7375000000000004E-4</v>
      </c>
      <c r="W435" s="150">
        <v>6.5594907407407409E-4</v>
      </c>
      <c r="X435" s="150">
        <v>7.3753472222222222E-4</v>
      </c>
      <c r="Y435" s="150">
        <v>8.2071759259259251E-4</v>
      </c>
      <c r="Z435" s="150">
        <v>9.0336805555555559E-4</v>
      </c>
      <c r="AA435" s="150">
        <v>9.8626157407407408E-4</v>
      </c>
      <c r="AB435" s="150">
        <v>1.0686921296296297E-3</v>
      </c>
      <c r="AC435" s="150">
        <v>1.1533564814814813E-3</v>
      </c>
      <c r="AD435" s="150">
        <v>1.2357523148148147E-3</v>
      </c>
      <c r="AE435" s="150">
        <v>1.3179513888888891E-3</v>
      </c>
      <c r="AF435" s="150">
        <v>1.4003703703703704E-3</v>
      </c>
      <c r="AG435" s="150">
        <v>1.4836342592592592E-3</v>
      </c>
      <c r="AH435" s="150">
        <v>1.5668981481481482E-3</v>
      </c>
      <c r="AI435" s="150">
        <v>1.6496180555555554E-3</v>
      </c>
      <c r="AJ435" s="150">
        <v>1.7341087962962963E-3</v>
      </c>
      <c r="AK435" s="150">
        <v>1.8169212962962963E-3</v>
      </c>
      <c r="AL435" s="150">
        <v>1.8999652777777775E-3</v>
      </c>
      <c r="AM435" s="150">
        <v>1.9844675925925928E-3</v>
      </c>
      <c r="AN435" s="150">
        <v>2.0677314814814816E-3</v>
      </c>
      <c r="AO435" s="150">
        <v>2.1512847222222224E-3</v>
      </c>
      <c r="AP435" s="150">
        <v>2.2362847222222224E-3</v>
      </c>
      <c r="AQ435" s="150">
        <v>2.3170949074074075E-3</v>
      </c>
      <c r="AR435" s="150">
        <v>2.397974537037037E-3</v>
      </c>
      <c r="AS435" s="150">
        <v>2.4791898148148147E-3</v>
      </c>
      <c r="AT435" s="150">
        <v>2.5606597222222224E-3</v>
      </c>
      <c r="AU435" s="150">
        <v>2.6427083333333333E-3</v>
      </c>
      <c r="AV435" s="150">
        <v>2.7253125000000003E-3</v>
      </c>
      <c r="AW435" s="153">
        <f t="shared" si="187"/>
        <v>61.155066315025032</v>
      </c>
      <c r="AX435" s="150">
        <f t="shared" si="188"/>
        <v>9.0219907407407404E-5</v>
      </c>
      <c r="AY435" s="150">
        <f t="shared" si="188"/>
        <v>8.3506944444444373E-5</v>
      </c>
      <c r="AZ435" s="150">
        <f t="shared" si="189"/>
        <v>8.1504629629629722E-5</v>
      </c>
      <c r="BA435" s="150">
        <f t="shared" si="190"/>
        <v>8.2523148148148137E-5</v>
      </c>
      <c r="BB435" s="150">
        <f t="shared" si="191"/>
        <v>8.1793981481481518E-5</v>
      </c>
      <c r="BC435" s="150">
        <f t="shared" si="192"/>
        <v>8.2199074074074054E-5</v>
      </c>
      <c r="BD435" s="150">
        <f t="shared" si="193"/>
        <v>8.1585648148148121E-5</v>
      </c>
      <c r="BE435" s="150">
        <f t="shared" si="194"/>
        <v>8.318287037037029E-5</v>
      </c>
      <c r="BF435" s="150">
        <f t="shared" si="195"/>
        <v>8.2650462962963081E-5</v>
      </c>
      <c r="BG435" s="150">
        <f t="shared" si="196"/>
        <v>8.2893518518518494E-5</v>
      </c>
      <c r="BH435" s="150">
        <f t="shared" si="197"/>
        <v>8.2430555555555642E-5</v>
      </c>
      <c r="BI435" s="150">
        <f t="shared" si="198"/>
        <v>8.4664351851851611E-5</v>
      </c>
      <c r="BJ435" s="150">
        <f t="shared" si="199"/>
        <v>8.2395833333333409E-5</v>
      </c>
      <c r="BK435" s="150">
        <f t="shared" si="200"/>
        <v>8.2199074074074379E-5</v>
      </c>
      <c r="BL435" s="150">
        <f t="shared" si="201"/>
        <v>8.2418981481481276E-5</v>
      </c>
      <c r="BM435" s="150">
        <f t="shared" si="202"/>
        <v>8.3263888888888797E-5</v>
      </c>
      <c r="BN435" s="150">
        <f t="shared" si="203"/>
        <v>8.3263888888889014E-5</v>
      </c>
      <c r="BO435" s="150">
        <f t="shared" si="204"/>
        <v>8.2719907407407221E-5</v>
      </c>
      <c r="BP435" s="150">
        <f t="shared" si="205"/>
        <v>8.449074074074088E-5</v>
      </c>
      <c r="BQ435" s="150">
        <f t="shared" si="206"/>
        <v>8.2812499999999987E-5</v>
      </c>
      <c r="BR435" s="150">
        <f t="shared" si="207"/>
        <v>8.304398148148125E-5</v>
      </c>
      <c r="BS435" s="150">
        <f t="shared" si="208"/>
        <v>8.4502314814815247E-5</v>
      </c>
      <c r="BT435" s="150">
        <f t="shared" si="209"/>
        <v>8.3263888888888797E-5</v>
      </c>
      <c r="BU435" s="150">
        <f t="shared" si="210"/>
        <v>8.355324074074081E-5</v>
      </c>
      <c r="BV435" s="150">
        <f t="shared" si="211"/>
        <v>8.5000000000000006E-5</v>
      </c>
      <c r="BW435" s="150">
        <f t="shared" si="212"/>
        <v>8.0810185185185065E-5</v>
      </c>
      <c r="BX435" s="150">
        <f t="shared" si="213"/>
        <v>8.0879629629629531E-5</v>
      </c>
      <c r="BY435" s="150">
        <f t="shared" si="214"/>
        <v>8.1215277777777709E-5</v>
      </c>
      <c r="BZ435" s="150">
        <f t="shared" si="215"/>
        <v>8.1469907407407706E-5</v>
      </c>
      <c r="CA435" s="150">
        <f t="shared" si="216"/>
        <v>8.2048611111110864E-5</v>
      </c>
      <c r="CB435" s="150">
        <f t="shared" si="217"/>
        <v>8.2604166666667023E-5</v>
      </c>
    </row>
    <row r="436" spans="1:80">
      <c r="A436" s="1" t="s">
        <v>217</v>
      </c>
      <c r="B436" s="1">
        <v>2018</v>
      </c>
      <c r="C436" s="2">
        <v>43434</v>
      </c>
      <c r="D436" s="1" t="s">
        <v>66</v>
      </c>
      <c r="E436" s="70" t="s">
        <v>21</v>
      </c>
      <c r="F436" t="s">
        <v>21</v>
      </c>
      <c r="G436" t="s">
        <v>587</v>
      </c>
      <c r="H436" t="s">
        <v>1672</v>
      </c>
      <c r="I436" t="s">
        <v>382</v>
      </c>
      <c r="J436" t="s">
        <v>780</v>
      </c>
      <c r="O436">
        <v>4</v>
      </c>
      <c r="P436" t="s">
        <v>113</v>
      </c>
      <c r="Q436" s="150">
        <v>1.5248842592592595E-4</v>
      </c>
      <c r="R436" s="150">
        <v>2.4042824074074073E-4</v>
      </c>
      <c r="S436" s="150">
        <v>3.230324074074074E-4</v>
      </c>
      <c r="T436" s="150">
        <v>4.049768518518519E-4</v>
      </c>
      <c r="U436" s="150">
        <v>4.8606481481481488E-4</v>
      </c>
      <c r="V436" s="150">
        <v>5.6833333333333334E-4</v>
      </c>
      <c r="W436" s="150">
        <v>6.5112268518518514E-4</v>
      </c>
      <c r="X436" s="150">
        <v>7.3483796296296307E-4</v>
      </c>
      <c r="Y436" s="150">
        <v>8.1752314814814806E-4</v>
      </c>
      <c r="Z436" s="150">
        <v>9.002662037037038E-4</v>
      </c>
      <c r="AA436" s="150">
        <v>9.8263888888888901E-4</v>
      </c>
      <c r="AB436" s="150">
        <v>1.0665393518518519E-3</v>
      </c>
      <c r="AC436" s="150">
        <v>1.148460648148148E-3</v>
      </c>
      <c r="AD436" s="150">
        <v>1.2296759259259259E-3</v>
      </c>
      <c r="AE436" s="150">
        <v>1.3109606481481481E-3</v>
      </c>
      <c r="AF436" s="150">
        <v>1.3927546296296299E-3</v>
      </c>
      <c r="AG436" s="150">
        <v>1.4736921296296297E-3</v>
      </c>
      <c r="AH436" s="150">
        <v>1.5553356481481479E-3</v>
      </c>
      <c r="AI436" s="150">
        <v>1.6372569444444444E-3</v>
      </c>
      <c r="AJ436" s="150">
        <v>1.7206018518518518E-3</v>
      </c>
      <c r="AK436" s="150">
        <v>1.8026967592592591E-3</v>
      </c>
      <c r="AL436" s="150">
        <v>1.8850578703703703E-3</v>
      </c>
      <c r="AM436" s="150">
        <v>1.9697337962962963E-3</v>
      </c>
      <c r="AN436" s="150">
        <v>2.0537268518518522E-3</v>
      </c>
      <c r="AO436" s="150">
        <v>2.1380439814814817E-3</v>
      </c>
      <c r="AP436" s="150">
        <v>2.2226504629629632E-3</v>
      </c>
      <c r="AQ436" s="150">
        <v>2.3094097222222218E-3</v>
      </c>
      <c r="AR436" s="150">
        <v>2.393888888888889E-3</v>
      </c>
      <c r="AS436" s="150">
        <v>2.4779513888888889E-3</v>
      </c>
      <c r="AT436" s="150">
        <v>2.5618865740740741E-3</v>
      </c>
      <c r="AU436" s="150">
        <v>2.648171296296296E-3</v>
      </c>
      <c r="AV436" s="150">
        <v>2.7351620370370372E-3</v>
      </c>
      <c r="AW436" s="153">
        <f t="shared" si="187"/>
        <v>60.934842034885193</v>
      </c>
      <c r="AX436" s="150">
        <f t="shared" si="188"/>
        <v>8.7939814814814781E-5</v>
      </c>
      <c r="AY436" s="150">
        <f t="shared" si="188"/>
        <v>8.2604166666666671E-5</v>
      </c>
      <c r="AZ436" s="150">
        <f t="shared" si="189"/>
        <v>8.1944444444444491E-5</v>
      </c>
      <c r="BA436" s="150">
        <f t="shared" si="190"/>
        <v>8.1087962962962982E-5</v>
      </c>
      <c r="BB436" s="150">
        <f t="shared" si="191"/>
        <v>8.2268518518518465E-5</v>
      </c>
      <c r="BC436" s="150">
        <f t="shared" si="192"/>
        <v>8.2789351851851795E-5</v>
      </c>
      <c r="BD436" s="150">
        <f t="shared" si="193"/>
        <v>8.3715277777777933E-5</v>
      </c>
      <c r="BE436" s="150">
        <f t="shared" si="194"/>
        <v>8.2685185185184988E-5</v>
      </c>
      <c r="BF436" s="150">
        <f t="shared" si="195"/>
        <v>8.2743055555555738E-5</v>
      </c>
      <c r="BG436" s="150">
        <f t="shared" si="196"/>
        <v>8.2372685185185218E-5</v>
      </c>
      <c r="BH436" s="150">
        <f t="shared" si="197"/>
        <v>8.3900462962962922E-5</v>
      </c>
      <c r="BI436" s="150">
        <f t="shared" si="198"/>
        <v>8.1921296296296083E-5</v>
      </c>
      <c r="BJ436" s="150">
        <f t="shared" si="199"/>
        <v>8.1215277777777926E-5</v>
      </c>
      <c r="BK436" s="150">
        <f t="shared" si="200"/>
        <v>8.1284722222222175E-5</v>
      </c>
      <c r="BL436" s="150">
        <f t="shared" si="201"/>
        <v>8.1793981481481735E-5</v>
      </c>
      <c r="BM436" s="150">
        <f t="shared" si="202"/>
        <v>8.0937499999999846E-5</v>
      </c>
      <c r="BN436" s="150">
        <f t="shared" si="203"/>
        <v>8.164351851851822E-5</v>
      </c>
      <c r="BO436" s="150">
        <f t="shared" si="204"/>
        <v>8.1921296296296516E-5</v>
      </c>
      <c r="BP436" s="150">
        <f t="shared" si="205"/>
        <v>8.3344907407407413E-5</v>
      </c>
      <c r="BQ436" s="150">
        <f t="shared" si="206"/>
        <v>8.2094907407407247E-5</v>
      </c>
      <c r="BR436" s="150">
        <f t="shared" si="207"/>
        <v>8.2361111111111177E-5</v>
      </c>
      <c r="BS436" s="150">
        <f t="shared" si="208"/>
        <v>8.4675925925925977E-5</v>
      </c>
      <c r="BT436" s="150">
        <f t="shared" si="209"/>
        <v>8.3993055555555904E-5</v>
      </c>
      <c r="BU436" s="150">
        <f t="shared" si="210"/>
        <v>8.4317129629629499E-5</v>
      </c>
      <c r="BV436" s="150">
        <f t="shared" si="211"/>
        <v>8.4606481481481512E-5</v>
      </c>
      <c r="BW436" s="150">
        <f t="shared" si="212"/>
        <v>8.6759259259258648E-5</v>
      </c>
      <c r="BX436" s="150">
        <f t="shared" si="213"/>
        <v>8.4479166666667164E-5</v>
      </c>
      <c r="BY436" s="150">
        <f t="shared" si="214"/>
        <v>8.4062499999999936E-5</v>
      </c>
      <c r="BZ436" s="150">
        <f t="shared" si="215"/>
        <v>8.3935185185185154E-5</v>
      </c>
      <c r="CA436" s="150">
        <f t="shared" si="216"/>
        <v>8.6284722222221971E-5</v>
      </c>
      <c r="CB436" s="150">
        <f t="shared" si="217"/>
        <v>8.6990740740741212E-5</v>
      </c>
    </row>
    <row r="437" spans="1:80">
      <c r="A437" s="1" t="s">
        <v>217</v>
      </c>
      <c r="B437" s="1">
        <v>2018</v>
      </c>
      <c r="C437" s="2">
        <v>43434</v>
      </c>
      <c r="D437" s="1" t="s">
        <v>66</v>
      </c>
      <c r="E437" s="70" t="s">
        <v>21</v>
      </c>
      <c r="F437" s="47" t="s">
        <v>21</v>
      </c>
      <c r="G437" t="s">
        <v>814</v>
      </c>
      <c r="H437" t="s">
        <v>696</v>
      </c>
      <c r="I437" t="s">
        <v>1676</v>
      </c>
      <c r="J437" t="s">
        <v>1638</v>
      </c>
      <c r="O437">
        <v>5</v>
      </c>
      <c r="P437" t="s">
        <v>33</v>
      </c>
      <c r="Q437" s="150">
        <v>1.5625E-4</v>
      </c>
      <c r="R437" s="150">
        <v>2.476967592592593E-4</v>
      </c>
      <c r="S437" s="150">
        <v>3.3233796296296294E-4</v>
      </c>
      <c r="T437" s="150">
        <v>4.1569444444444439E-4</v>
      </c>
      <c r="U437" s="150">
        <v>4.9739583333333331E-4</v>
      </c>
      <c r="V437" s="150">
        <v>5.8063657407407413E-4</v>
      </c>
      <c r="W437" s="150">
        <v>6.6320601851851859E-4</v>
      </c>
      <c r="X437" s="150">
        <v>7.4583333333333348E-4</v>
      </c>
      <c r="Y437" s="150">
        <v>8.2875000000000006E-4</v>
      </c>
      <c r="Z437" s="150">
        <v>9.1346064814814816E-4</v>
      </c>
      <c r="AA437" s="150">
        <v>9.9565972222222222E-4</v>
      </c>
      <c r="AB437" s="150">
        <v>1.0783449074074074E-3</v>
      </c>
      <c r="AC437" s="150">
        <v>1.1618981481481482E-3</v>
      </c>
      <c r="AD437" s="150">
        <v>1.2450462962962964E-3</v>
      </c>
      <c r="AE437" s="150">
        <v>1.329050925925926E-3</v>
      </c>
      <c r="AF437" s="150">
        <v>1.4118750000000002E-3</v>
      </c>
      <c r="AG437" s="150">
        <v>1.4942824074074075E-3</v>
      </c>
      <c r="AH437" s="150">
        <v>1.5785532407407406E-3</v>
      </c>
      <c r="AI437" s="150">
        <v>1.6606018518518517E-3</v>
      </c>
      <c r="AJ437" s="150">
        <v>1.7426157407407408E-3</v>
      </c>
      <c r="AK437" s="150">
        <v>1.8250694444444443E-3</v>
      </c>
      <c r="AL437" s="150">
        <v>1.9096643518518518E-3</v>
      </c>
      <c r="AM437" s="150">
        <v>1.9930555555555556E-3</v>
      </c>
      <c r="AN437" s="150">
        <v>2.0770833333333331E-3</v>
      </c>
      <c r="AO437" s="150">
        <v>2.1632060185185183E-3</v>
      </c>
      <c r="AP437" s="150">
        <v>2.2477430555555553E-3</v>
      </c>
      <c r="AQ437" s="150">
        <v>2.333726851851852E-3</v>
      </c>
      <c r="AR437" s="150">
        <v>2.4178935185185184E-3</v>
      </c>
      <c r="AS437" s="150">
        <v>2.5011574074074072E-3</v>
      </c>
      <c r="AT437" s="150">
        <v>2.5841782407407406E-3</v>
      </c>
      <c r="AU437" s="150">
        <v>2.6670486111111109E-3</v>
      </c>
      <c r="AV437" s="150">
        <v>2.7509722222222224E-3</v>
      </c>
      <c r="AW437" s="153">
        <f t="shared" si="187"/>
        <v>60.584641793305387</v>
      </c>
      <c r="AX437" s="150">
        <f t="shared" si="188"/>
        <v>9.1446759259259297E-5</v>
      </c>
      <c r="AY437" s="150">
        <f t="shared" si="188"/>
        <v>8.4641203703703636E-5</v>
      </c>
      <c r="AZ437" s="150">
        <f t="shared" si="189"/>
        <v>8.3356481481481454E-5</v>
      </c>
      <c r="BA437" s="150">
        <f t="shared" si="190"/>
        <v>8.1701388888888915E-5</v>
      </c>
      <c r="BB437" s="150">
        <f t="shared" si="191"/>
        <v>8.3240740740740823E-5</v>
      </c>
      <c r="BC437" s="150">
        <f t="shared" si="192"/>
        <v>8.2569444444444465E-5</v>
      </c>
      <c r="BD437" s="150">
        <f t="shared" si="193"/>
        <v>8.2627314814814889E-5</v>
      </c>
      <c r="BE437" s="150">
        <f t="shared" si="194"/>
        <v>8.2916666666666577E-5</v>
      </c>
      <c r="BF437" s="150">
        <f t="shared" si="195"/>
        <v>8.4710648148148102E-5</v>
      </c>
      <c r="BG437" s="150">
        <f t="shared" si="196"/>
        <v>8.2199074074074054E-5</v>
      </c>
      <c r="BH437" s="150">
        <f t="shared" si="197"/>
        <v>8.2685185185185205E-5</v>
      </c>
      <c r="BI437" s="150">
        <f t="shared" si="198"/>
        <v>8.355324074074081E-5</v>
      </c>
      <c r="BJ437" s="150">
        <f t="shared" si="199"/>
        <v>8.3148148148148165E-5</v>
      </c>
      <c r="BK437" s="150">
        <f t="shared" si="200"/>
        <v>8.400462962962962E-5</v>
      </c>
      <c r="BL437" s="150">
        <f t="shared" si="201"/>
        <v>8.2824074074074137E-5</v>
      </c>
      <c r="BM437" s="150">
        <f t="shared" si="202"/>
        <v>8.2407407407407342E-5</v>
      </c>
      <c r="BN437" s="150">
        <f t="shared" si="203"/>
        <v>8.4270833333333116E-5</v>
      </c>
      <c r="BO437" s="150">
        <f t="shared" si="204"/>
        <v>8.2048611111111081E-5</v>
      </c>
      <c r="BP437" s="150">
        <f t="shared" si="205"/>
        <v>8.2013888888889065E-5</v>
      </c>
      <c r="BQ437" s="150">
        <f t="shared" si="206"/>
        <v>8.2453703703703508E-5</v>
      </c>
      <c r="BR437" s="150">
        <f t="shared" si="207"/>
        <v>8.4594907407407579E-5</v>
      </c>
      <c r="BS437" s="150">
        <f t="shared" si="208"/>
        <v>8.3391203703703795E-5</v>
      </c>
      <c r="BT437" s="150">
        <f t="shared" si="209"/>
        <v>8.4027777777777486E-5</v>
      </c>
      <c r="BU437" s="150">
        <f t="shared" si="210"/>
        <v>8.6122685185185174E-5</v>
      </c>
      <c r="BV437" s="150">
        <f t="shared" si="211"/>
        <v>8.4537037037037046E-5</v>
      </c>
      <c r="BW437" s="150">
        <f t="shared" si="212"/>
        <v>8.5983796296296676E-5</v>
      </c>
      <c r="BX437" s="150">
        <f t="shared" si="213"/>
        <v>8.4166666666666418E-5</v>
      </c>
      <c r="BY437" s="150">
        <f t="shared" si="214"/>
        <v>8.3263888888888797E-5</v>
      </c>
      <c r="BZ437" s="150">
        <f t="shared" si="215"/>
        <v>8.3020833333333384E-5</v>
      </c>
      <c r="CA437" s="150">
        <f t="shared" si="216"/>
        <v>8.2870370370370303E-5</v>
      </c>
      <c r="CB437" s="150">
        <f t="shared" si="217"/>
        <v>8.3923611111111438E-5</v>
      </c>
    </row>
    <row r="438" spans="1:80">
      <c r="A438" s="1" t="s">
        <v>217</v>
      </c>
      <c r="B438" s="1">
        <v>2018</v>
      </c>
      <c r="C438" s="2">
        <v>43434</v>
      </c>
      <c r="D438" s="1" t="s">
        <v>66</v>
      </c>
      <c r="E438" s="70" t="s">
        <v>21</v>
      </c>
      <c r="F438" s="47" t="s">
        <v>21</v>
      </c>
      <c r="G438" t="s">
        <v>1699</v>
      </c>
      <c r="H438" t="s">
        <v>503</v>
      </c>
      <c r="I438" t="s">
        <v>3191</v>
      </c>
      <c r="J438" t="s">
        <v>774</v>
      </c>
      <c r="O438">
        <v>6</v>
      </c>
      <c r="P438" t="s">
        <v>1704</v>
      </c>
      <c r="Q438" s="150">
        <v>1.5679398148148147E-4</v>
      </c>
      <c r="R438" s="150">
        <v>2.4688657407407407E-4</v>
      </c>
      <c r="S438" s="150">
        <v>3.3177083333333339E-4</v>
      </c>
      <c r="T438" s="150">
        <v>4.1415509259259265E-4</v>
      </c>
      <c r="U438" s="150">
        <v>4.962615740740741E-4</v>
      </c>
      <c r="V438" s="150">
        <v>5.7841435185185177E-4</v>
      </c>
      <c r="W438" s="150">
        <v>6.6035879629629637E-4</v>
      </c>
      <c r="X438" s="150">
        <v>7.4306712962962955E-4</v>
      </c>
      <c r="Y438" s="150">
        <v>8.2568287037037029E-4</v>
      </c>
      <c r="Z438" s="150">
        <v>9.0893518518518526E-4</v>
      </c>
      <c r="AA438" s="150">
        <v>9.9167824074074067E-4</v>
      </c>
      <c r="AB438" s="150">
        <v>1.0749189814814814E-3</v>
      </c>
      <c r="AC438" s="150">
        <v>1.1593981481481481E-3</v>
      </c>
      <c r="AD438" s="150">
        <v>1.2426967592592591E-3</v>
      </c>
      <c r="AE438" s="150">
        <v>1.3260185185185187E-3</v>
      </c>
      <c r="AF438" s="150">
        <v>1.4099189814814814E-3</v>
      </c>
      <c r="AG438" s="150">
        <v>1.4943055555555558E-3</v>
      </c>
      <c r="AH438" s="150">
        <v>1.5809143518518518E-3</v>
      </c>
      <c r="AI438" s="150">
        <v>1.6639467592592593E-3</v>
      </c>
      <c r="AJ438" s="150">
        <v>1.7473726851851851E-3</v>
      </c>
      <c r="AK438" s="150">
        <v>1.8302546296296296E-3</v>
      </c>
      <c r="AL438" s="150">
        <v>1.9138888888888892E-3</v>
      </c>
      <c r="AM438" s="150">
        <v>1.9999884259259263E-3</v>
      </c>
      <c r="AN438" s="150">
        <v>2.0834143518518515E-3</v>
      </c>
      <c r="AO438" s="150">
        <v>2.1671759259259261E-3</v>
      </c>
      <c r="AP438" s="150">
        <v>2.2509374999999999E-3</v>
      </c>
      <c r="AQ438" s="150">
        <v>2.3348032407407406E-3</v>
      </c>
      <c r="AR438" s="150">
        <v>2.4188541666666668E-3</v>
      </c>
      <c r="AS438" s="150">
        <v>2.5027083333333333E-3</v>
      </c>
      <c r="AT438" s="150">
        <v>2.5875694444444449E-3</v>
      </c>
      <c r="AU438" s="150">
        <v>2.671574074074074E-3</v>
      </c>
      <c r="AV438" s="150">
        <v>2.7556249999999998E-3</v>
      </c>
      <c r="AW438" s="153">
        <f t="shared" si="187"/>
        <v>60.48234671505255</v>
      </c>
      <c r="AX438" s="150">
        <f t="shared" si="188"/>
        <v>9.0092592592592595E-5</v>
      </c>
      <c r="AY438" s="150">
        <f t="shared" si="188"/>
        <v>8.488425925925932E-5</v>
      </c>
      <c r="AZ438" s="150">
        <f t="shared" si="189"/>
        <v>8.238425925925926E-5</v>
      </c>
      <c r="BA438" s="150">
        <f t="shared" si="190"/>
        <v>8.2106481481481451E-5</v>
      </c>
      <c r="BB438" s="150">
        <f t="shared" si="191"/>
        <v>8.2152777777777671E-5</v>
      </c>
      <c r="BC438" s="150">
        <f t="shared" si="192"/>
        <v>8.1944444444444599E-5</v>
      </c>
      <c r="BD438" s="150">
        <f t="shared" si="193"/>
        <v>8.270833333333318E-5</v>
      </c>
      <c r="BE438" s="150">
        <f t="shared" si="194"/>
        <v>8.261574074074074E-5</v>
      </c>
      <c r="BF438" s="150">
        <f t="shared" si="195"/>
        <v>8.3252314814814972E-5</v>
      </c>
      <c r="BG438" s="150">
        <f t="shared" si="196"/>
        <v>8.2743055555555413E-5</v>
      </c>
      <c r="BH438" s="150">
        <f t="shared" si="197"/>
        <v>8.3240740740740714E-5</v>
      </c>
      <c r="BI438" s="150">
        <f t="shared" si="198"/>
        <v>8.447916666666673E-5</v>
      </c>
      <c r="BJ438" s="150">
        <f t="shared" si="199"/>
        <v>8.329861111111103E-5</v>
      </c>
      <c r="BK438" s="150">
        <f t="shared" si="200"/>
        <v>8.3321759259259547E-5</v>
      </c>
      <c r="BL438" s="150">
        <f t="shared" si="201"/>
        <v>8.3900462962962705E-5</v>
      </c>
      <c r="BM438" s="150">
        <f t="shared" si="202"/>
        <v>8.4386574074074398E-5</v>
      </c>
      <c r="BN438" s="150">
        <f t="shared" si="203"/>
        <v>8.6608796296296E-5</v>
      </c>
      <c r="BO438" s="150">
        <f t="shared" si="204"/>
        <v>8.3032407407407534E-5</v>
      </c>
      <c r="BP438" s="150">
        <f t="shared" si="205"/>
        <v>8.3425925925925811E-5</v>
      </c>
      <c r="BQ438" s="150">
        <f t="shared" si="206"/>
        <v>8.2881944444444453E-5</v>
      </c>
      <c r="BR438" s="150">
        <f t="shared" si="207"/>
        <v>8.3634259259259642E-5</v>
      </c>
      <c r="BS438" s="150">
        <f t="shared" si="208"/>
        <v>8.6099537037037091E-5</v>
      </c>
      <c r="BT438" s="150">
        <f t="shared" si="209"/>
        <v>8.3425925925925161E-5</v>
      </c>
      <c r="BU438" s="150">
        <f t="shared" si="210"/>
        <v>8.3761574074074641E-5</v>
      </c>
      <c r="BV438" s="150">
        <f t="shared" si="211"/>
        <v>8.3761574074073773E-5</v>
      </c>
      <c r="BW438" s="150">
        <f t="shared" si="212"/>
        <v>8.3865740740740689E-5</v>
      </c>
      <c r="BX438" s="150">
        <f t="shared" si="213"/>
        <v>8.405092592592622E-5</v>
      </c>
      <c r="BY438" s="150">
        <f t="shared" si="214"/>
        <v>8.3854166666666539E-5</v>
      </c>
      <c r="BZ438" s="150">
        <f t="shared" si="215"/>
        <v>8.4861111111111508E-5</v>
      </c>
      <c r="CA438" s="150">
        <f t="shared" si="216"/>
        <v>8.4004629629629186E-5</v>
      </c>
      <c r="CB438" s="150">
        <f t="shared" si="217"/>
        <v>8.4050925925925786E-5</v>
      </c>
    </row>
    <row r="439" spans="1:80">
      <c r="A439" s="1" t="s">
        <v>217</v>
      </c>
      <c r="B439" s="1">
        <v>2018</v>
      </c>
      <c r="C439" s="2">
        <v>43434</v>
      </c>
      <c r="D439" s="1" t="s">
        <v>66</v>
      </c>
      <c r="E439" s="70" t="s">
        <v>21</v>
      </c>
      <c r="F439" s="47" t="s">
        <v>21</v>
      </c>
      <c r="G439" t="s">
        <v>785</v>
      </c>
      <c r="H439" t="s">
        <v>890</v>
      </c>
      <c r="I439" t="s">
        <v>3014</v>
      </c>
      <c r="J439" t="s">
        <v>1724</v>
      </c>
      <c r="O439">
        <v>7</v>
      </c>
      <c r="P439" t="s">
        <v>78</v>
      </c>
      <c r="Q439" s="150">
        <v>1.5607638888888887E-4</v>
      </c>
      <c r="R439" s="150">
        <v>2.4319444444444445E-4</v>
      </c>
      <c r="S439" s="150">
        <v>3.2568287037037033E-4</v>
      </c>
      <c r="T439" s="150">
        <v>4.083333333333333E-4</v>
      </c>
      <c r="U439" s="150">
        <v>4.8886574074074078E-4</v>
      </c>
      <c r="V439" s="150">
        <v>5.7128472222222227E-4</v>
      </c>
      <c r="W439" s="150">
        <v>6.5336805555555547E-4</v>
      </c>
      <c r="X439" s="150">
        <v>7.3537037037037028E-4</v>
      </c>
      <c r="Y439" s="150">
        <v>8.178472222222223E-4</v>
      </c>
      <c r="Z439" s="150">
        <v>9.021875000000001E-4</v>
      </c>
      <c r="AA439" s="150">
        <v>9.847685185185185E-4</v>
      </c>
      <c r="AB439" s="150">
        <v>1.0681597222222223E-3</v>
      </c>
      <c r="AC439" s="150">
        <v>1.1515393518518517E-3</v>
      </c>
      <c r="AD439" s="150">
        <v>1.2365046296296297E-3</v>
      </c>
      <c r="AE439" s="150">
        <v>1.320486111111111E-3</v>
      </c>
      <c r="AF439" s="150">
        <v>1.405289351851852E-3</v>
      </c>
      <c r="AG439" s="150">
        <v>1.491666666666667E-3</v>
      </c>
      <c r="AH439" s="150">
        <v>1.5790046296296296E-3</v>
      </c>
      <c r="AI439" s="150">
        <v>1.6636805555555556E-3</v>
      </c>
      <c r="AJ439" s="150">
        <v>1.7493055555555558E-3</v>
      </c>
      <c r="AK439" s="150">
        <v>1.8326736111111113E-3</v>
      </c>
      <c r="AL439" s="150">
        <v>1.9164814814814815E-3</v>
      </c>
      <c r="AM439" s="150">
        <v>2.0003587962962965E-3</v>
      </c>
      <c r="AN439" s="150">
        <v>2.0863310185185182E-3</v>
      </c>
      <c r="AO439" s="150">
        <v>2.1699768518518518E-3</v>
      </c>
      <c r="AP439" s="150">
        <v>2.2550347222222221E-3</v>
      </c>
      <c r="AQ439" s="150">
        <v>2.3409953703703705E-3</v>
      </c>
      <c r="AR439" s="150">
        <v>2.4293402777777781E-3</v>
      </c>
      <c r="AS439" s="150">
        <v>2.5176388888888891E-3</v>
      </c>
      <c r="AT439" s="150">
        <v>2.6032870370370372E-3</v>
      </c>
      <c r="AU439" s="150">
        <v>2.6894675925925927E-3</v>
      </c>
      <c r="AV439" s="150">
        <v>2.7780092592592596E-3</v>
      </c>
      <c r="AW439" s="153">
        <f t="shared" si="187"/>
        <v>59.995000416631939</v>
      </c>
      <c r="AX439" s="150">
        <f t="shared" si="188"/>
        <v>8.7118055555555587E-5</v>
      </c>
      <c r="AY439" s="150">
        <f t="shared" si="188"/>
        <v>8.2488425925925877E-5</v>
      </c>
      <c r="AZ439" s="150">
        <f t="shared" si="189"/>
        <v>8.2650462962962972E-5</v>
      </c>
      <c r="BA439" s="150">
        <f t="shared" si="190"/>
        <v>8.0532407407407473E-5</v>
      </c>
      <c r="BB439" s="150">
        <f t="shared" si="191"/>
        <v>8.2418981481481492E-5</v>
      </c>
      <c r="BC439" s="150">
        <f t="shared" si="192"/>
        <v>8.2083333333333205E-5</v>
      </c>
      <c r="BD439" s="150">
        <f t="shared" si="193"/>
        <v>8.2002314814814807E-5</v>
      </c>
      <c r="BE439" s="150">
        <f t="shared" si="194"/>
        <v>8.2476851851852025E-5</v>
      </c>
      <c r="BF439" s="150">
        <f t="shared" si="195"/>
        <v>8.4340277777777799E-5</v>
      </c>
      <c r="BG439" s="150">
        <f t="shared" si="196"/>
        <v>8.2581018518518398E-5</v>
      </c>
      <c r="BH439" s="150">
        <f t="shared" si="197"/>
        <v>8.3391203703703795E-5</v>
      </c>
      <c r="BI439" s="150">
        <f t="shared" si="198"/>
        <v>8.3379629629629429E-5</v>
      </c>
      <c r="BJ439" s="150">
        <f t="shared" si="199"/>
        <v>8.496527777777799E-5</v>
      </c>
      <c r="BK439" s="150">
        <f t="shared" si="200"/>
        <v>8.398148148148132E-5</v>
      </c>
      <c r="BL439" s="150">
        <f t="shared" si="201"/>
        <v>8.4803240740740976E-5</v>
      </c>
      <c r="BM439" s="150">
        <f t="shared" si="202"/>
        <v>8.6377314814814954E-5</v>
      </c>
      <c r="BN439" s="150">
        <f t="shared" si="203"/>
        <v>8.7337962962962673E-5</v>
      </c>
      <c r="BO439" s="150">
        <f t="shared" si="204"/>
        <v>8.4675925925925977E-5</v>
      </c>
      <c r="BP439" s="150">
        <f t="shared" si="205"/>
        <v>8.5625000000000197E-5</v>
      </c>
      <c r="BQ439" s="150">
        <f t="shared" si="206"/>
        <v>8.3368055555555496E-5</v>
      </c>
      <c r="BR439" s="150">
        <f t="shared" si="207"/>
        <v>8.3807870370370156E-5</v>
      </c>
      <c r="BS439" s="150">
        <f t="shared" si="208"/>
        <v>8.3877314814815055E-5</v>
      </c>
      <c r="BT439" s="150">
        <f t="shared" si="209"/>
        <v>8.5972222222221659E-5</v>
      </c>
      <c r="BU439" s="150">
        <f t="shared" si="210"/>
        <v>8.3645833333333575E-5</v>
      </c>
      <c r="BV439" s="150">
        <f t="shared" si="211"/>
        <v>8.5057870370370322E-5</v>
      </c>
      <c r="BW439" s="150">
        <f t="shared" si="212"/>
        <v>8.5960648148148376E-5</v>
      </c>
      <c r="BX439" s="150">
        <f t="shared" si="213"/>
        <v>8.8344907407407643E-5</v>
      </c>
      <c r="BY439" s="150">
        <f t="shared" si="214"/>
        <v>8.8298611111111043E-5</v>
      </c>
      <c r="BZ439" s="150">
        <f t="shared" si="215"/>
        <v>8.5648148148148064E-5</v>
      </c>
      <c r="CA439" s="150">
        <f t="shared" si="216"/>
        <v>8.6180555555555489E-5</v>
      </c>
      <c r="CB439" s="150">
        <f t="shared" si="217"/>
        <v>8.854166666666689E-5</v>
      </c>
    </row>
    <row r="440" spans="1:80">
      <c r="A440" s="1" t="s">
        <v>217</v>
      </c>
      <c r="B440" s="1">
        <v>2018</v>
      </c>
      <c r="C440" s="2">
        <v>43434</v>
      </c>
      <c r="D440" s="1" t="s">
        <v>66</v>
      </c>
      <c r="E440" s="70" t="s">
        <v>21</v>
      </c>
      <c r="F440" s="47" t="s">
        <v>21</v>
      </c>
      <c r="G440" t="s">
        <v>843</v>
      </c>
      <c r="H440" t="s">
        <v>1287</v>
      </c>
      <c r="I440" t="s">
        <v>1303</v>
      </c>
      <c r="J440" t="s">
        <v>849</v>
      </c>
      <c r="O440">
        <v>8</v>
      </c>
      <c r="P440" t="s">
        <v>198</v>
      </c>
      <c r="Q440" s="150">
        <v>1.5195601851851853E-4</v>
      </c>
      <c r="R440" s="150">
        <v>2.427199074074074E-4</v>
      </c>
      <c r="S440" s="150">
        <v>3.2949074074074071E-4</v>
      </c>
      <c r="T440" s="150">
        <v>4.1292824074074078E-4</v>
      </c>
      <c r="U440" s="150">
        <v>4.9670138888888887E-4</v>
      </c>
      <c r="V440" s="150">
        <v>5.7886574074074079E-4</v>
      </c>
      <c r="W440" s="150">
        <v>6.6243055555555554E-4</v>
      </c>
      <c r="X440" s="150">
        <v>7.4599537037037039E-4</v>
      </c>
      <c r="Y440" s="150">
        <v>8.3133101851851846E-4</v>
      </c>
      <c r="Z440" s="150">
        <v>9.1472222222222215E-4</v>
      </c>
      <c r="AA440" s="150">
        <v>9.9899305555555548E-4</v>
      </c>
      <c r="AB440" s="150">
        <v>1.0812962962962961E-3</v>
      </c>
      <c r="AC440" s="150">
        <v>1.165E-3</v>
      </c>
      <c r="AD440" s="150">
        <v>1.2485763888888891E-3</v>
      </c>
      <c r="AE440" s="150">
        <v>1.333263888888889E-3</v>
      </c>
      <c r="AF440" s="150">
        <v>1.4169791666666664E-3</v>
      </c>
      <c r="AG440" s="150">
        <v>1.5016087962962962E-3</v>
      </c>
      <c r="AH440" s="150">
        <v>1.5850925925925926E-3</v>
      </c>
      <c r="AI440" s="150">
        <v>1.6701504629629629E-3</v>
      </c>
      <c r="AJ440" s="150">
        <v>1.7534143518518521E-3</v>
      </c>
      <c r="AK440" s="150">
        <v>1.838113425925926E-3</v>
      </c>
      <c r="AL440" s="150">
        <v>1.9239467592592591E-3</v>
      </c>
      <c r="AM440" s="150">
        <v>2.0086921296296298E-3</v>
      </c>
      <c r="AN440" s="150">
        <v>2.0949074074074073E-3</v>
      </c>
      <c r="AO440" s="150">
        <v>2.1792013888888889E-3</v>
      </c>
      <c r="AP440" s="150">
        <v>2.2657175925925926E-3</v>
      </c>
      <c r="AQ440" s="150">
        <v>2.3504282407407406E-3</v>
      </c>
      <c r="AR440" s="150">
        <v>2.4359490740740743E-3</v>
      </c>
      <c r="AS440" s="150">
        <v>2.5238310185185186E-3</v>
      </c>
      <c r="AT440" s="150">
        <v>2.6109143518518521E-3</v>
      </c>
      <c r="AU440" s="150">
        <v>2.6951273148148151E-3</v>
      </c>
      <c r="AV440" s="150">
        <v>2.7814004629629629E-3</v>
      </c>
      <c r="AW440" s="153">
        <f t="shared" si="187"/>
        <v>59.921851918123451</v>
      </c>
      <c r="AX440" s="150">
        <f t="shared" si="188"/>
        <v>9.0763888888888871E-5</v>
      </c>
      <c r="AY440" s="150">
        <f t="shared" si="188"/>
        <v>8.6770833333333312E-5</v>
      </c>
      <c r="AZ440" s="150">
        <f t="shared" si="189"/>
        <v>8.343750000000007E-5</v>
      </c>
      <c r="BA440" s="150">
        <f t="shared" si="190"/>
        <v>8.3773148148148086E-5</v>
      </c>
      <c r="BB440" s="150">
        <f t="shared" si="191"/>
        <v>8.2164351851851929E-5</v>
      </c>
      <c r="BC440" s="150">
        <f t="shared" si="192"/>
        <v>8.3564814814814743E-5</v>
      </c>
      <c r="BD440" s="150">
        <f t="shared" si="193"/>
        <v>8.3564814814814851E-5</v>
      </c>
      <c r="BE440" s="150">
        <f t="shared" si="194"/>
        <v>8.5335648148148076E-5</v>
      </c>
      <c r="BF440" s="150">
        <f t="shared" si="195"/>
        <v>8.3391203703703687E-5</v>
      </c>
      <c r="BG440" s="150">
        <f t="shared" si="196"/>
        <v>8.4270833333333333E-5</v>
      </c>
      <c r="BH440" s="150">
        <f t="shared" si="197"/>
        <v>8.2303240740740644E-5</v>
      </c>
      <c r="BI440" s="150">
        <f t="shared" si="198"/>
        <v>8.3703703703703891E-5</v>
      </c>
      <c r="BJ440" s="150">
        <f t="shared" si="199"/>
        <v>8.357638888888911E-5</v>
      </c>
      <c r="BK440" s="150">
        <f t="shared" si="200"/>
        <v>8.468749999999991E-5</v>
      </c>
      <c r="BL440" s="150">
        <f t="shared" si="201"/>
        <v>8.3715277777777391E-5</v>
      </c>
      <c r="BM440" s="150">
        <f t="shared" si="202"/>
        <v>8.4629629629629811E-5</v>
      </c>
      <c r="BN440" s="150">
        <f t="shared" si="203"/>
        <v>8.3483796296296344E-5</v>
      </c>
      <c r="BO440" s="150">
        <f t="shared" si="204"/>
        <v>8.5057870370370322E-5</v>
      </c>
      <c r="BP440" s="150">
        <f t="shared" si="205"/>
        <v>8.3263888888889231E-5</v>
      </c>
      <c r="BQ440" s="150">
        <f t="shared" si="206"/>
        <v>8.4699074074073843E-5</v>
      </c>
      <c r="BR440" s="150">
        <f t="shared" si="207"/>
        <v>8.5833333333333161E-5</v>
      </c>
      <c r="BS440" s="150">
        <f t="shared" si="208"/>
        <v>8.474537037037066E-5</v>
      </c>
      <c r="BT440" s="150">
        <f t="shared" si="209"/>
        <v>8.6215277777777505E-5</v>
      </c>
      <c r="BU440" s="150">
        <f t="shared" si="210"/>
        <v>8.4293981481481633E-5</v>
      </c>
      <c r="BV440" s="150">
        <f t="shared" si="211"/>
        <v>8.6516203703703668E-5</v>
      </c>
      <c r="BW440" s="150">
        <f t="shared" si="212"/>
        <v>8.4710648148147993E-5</v>
      </c>
      <c r="BX440" s="150">
        <f t="shared" si="213"/>
        <v>8.5520833333333716E-5</v>
      </c>
      <c r="BY440" s="150">
        <f t="shared" si="214"/>
        <v>8.7881944444444249E-5</v>
      </c>
      <c r="BZ440" s="150">
        <f t="shared" si="215"/>
        <v>8.7083333333333544E-5</v>
      </c>
      <c r="CA440" s="150">
        <f t="shared" si="216"/>
        <v>8.4212962962963017E-5</v>
      </c>
      <c r="CB440" s="150">
        <f t="shared" si="217"/>
        <v>8.6273148148147821E-5</v>
      </c>
    </row>
    <row r="441" spans="1:80">
      <c r="A441" s="1" t="s">
        <v>217</v>
      </c>
      <c r="B441" s="1">
        <v>2018</v>
      </c>
      <c r="C441" s="2">
        <v>43434</v>
      </c>
      <c r="D441" s="1" t="s">
        <v>66</v>
      </c>
      <c r="E441" s="70" t="s">
        <v>21</v>
      </c>
      <c r="F441" s="47" t="s">
        <v>21</v>
      </c>
      <c r="G441" t="s">
        <v>473</v>
      </c>
      <c r="H441" t="s">
        <v>69</v>
      </c>
      <c r="I441" t="s">
        <v>682</v>
      </c>
      <c r="J441" t="s">
        <v>591</v>
      </c>
      <c r="O441">
        <v>9</v>
      </c>
      <c r="P441" t="s">
        <v>25</v>
      </c>
      <c r="Q441" s="150">
        <v>1.5515046296296295E-4</v>
      </c>
      <c r="R441" s="150">
        <v>2.4554398148148146E-4</v>
      </c>
      <c r="S441" s="150">
        <v>3.2954861111111113E-4</v>
      </c>
      <c r="T441" s="150">
        <v>4.1126157407407409E-4</v>
      </c>
      <c r="U441" s="150">
        <v>4.9427083333333332E-4</v>
      </c>
      <c r="V441" s="150">
        <v>5.7672453703703705E-4</v>
      </c>
      <c r="W441" s="150">
        <v>6.6050925925925923E-4</v>
      </c>
      <c r="X441" s="150">
        <v>7.457870370370371E-4</v>
      </c>
      <c r="Y441" s="150">
        <v>8.2953703703703694E-4</v>
      </c>
      <c r="Z441" s="150">
        <v>9.1305555555555552E-4</v>
      </c>
      <c r="AA441" s="150">
        <v>9.9795138888888872E-4</v>
      </c>
      <c r="AB441" s="150">
        <v>1.0822569444444445E-3</v>
      </c>
      <c r="AC441" s="150">
        <v>1.1656481481481481E-3</v>
      </c>
      <c r="AD441" s="150">
        <v>1.2506134259259259E-3</v>
      </c>
      <c r="AE441" s="150">
        <v>1.3344791666666668E-3</v>
      </c>
      <c r="AF441" s="150">
        <v>1.4186574074074075E-3</v>
      </c>
      <c r="AG441" s="150">
        <v>1.5038773148148147E-3</v>
      </c>
      <c r="AH441" s="150">
        <v>1.5883564814814816E-3</v>
      </c>
      <c r="AI441" s="150">
        <v>1.6729629629629631E-3</v>
      </c>
      <c r="AJ441" s="150">
        <v>1.7584027777777778E-3</v>
      </c>
      <c r="AK441" s="150">
        <v>1.8426041666666669E-3</v>
      </c>
      <c r="AL441" s="150">
        <v>1.9294791666666664E-3</v>
      </c>
      <c r="AM441" s="150">
        <v>2.014398148148148E-3</v>
      </c>
      <c r="AN441" s="150">
        <v>2.0991782407407404E-3</v>
      </c>
      <c r="AO441" s="150">
        <v>2.1854513888888891E-3</v>
      </c>
      <c r="AP441" s="150">
        <v>2.2708217592592593E-3</v>
      </c>
      <c r="AQ441" s="150">
        <v>2.3552893518518519E-3</v>
      </c>
      <c r="AR441" s="150">
        <v>2.4394907407407408E-3</v>
      </c>
      <c r="AS441" s="150">
        <v>2.5247916666666665E-3</v>
      </c>
      <c r="AT441" s="150">
        <v>2.609722222222222E-3</v>
      </c>
      <c r="AU441" s="150">
        <v>2.6968749999999996E-3</v>
      </c>
      <c r="AV441" s="150">
        <v>2.78287037037037E-3</v>
      </c>
      <c r="AW441" s="153">
        <f t="shared" si="187"/>
        <v>59.890201297621033</v>
      </c>
      <c r="AX441" s="150">
        <f t="shared" si="188"/>
        <v>9.0393518518518514E-5</v>
      </c>
      <c r="AY441" s="150">
        <f t="shared" si="188"/>
        <v>8.4004629629629674E-5</v>
      </c>
      <c r="AZ441" s="150">
        <f t="shared" si="189"/>
        <v>8.1712962962962956E-5</v>
      </c>
      <c r="BA441" s="150">
        <f t="shared" si="190"/>
        <v>8.3009259259259234E-5</v>
      </c>
      <c r="BB441" s="150">
        <f t="shared" si="191"/>
        <v>8.2453703703703725E-5</v>
      </c>
      <c r="BC441" s="150">
        <f t="shared" si="192"/>
        <v>8.3784722222222181E-5</v>
      </c>
      <c r="BD441" s="150">
        <f t="shared" si="193"/>
        <v>8.5277777777777869E-5</v>
      </c>
      <c r="BE441" s="150">
        <f t="shared" si="194"/>
        <v>8.374999999999984E-5</v>
      </c>
      <c r="BF441" s="150">
        <f t="shared" si="195"/>
        <v>8.3518518518518577E-5</v>
      </c>
      <c r="BG441" s="150">
        <f t="shared" si="196"/>
        <v>8.4895833333333199E-5</v>
      </c>
      <c r="BH441" s="150">
        <f t="shared" si="197"/>
        <v>8.4305555555555783E-5</v>
      </c>
      <c r="BI441" s="150">
        <f t="shared" si="198"/>
        <v>8.3391203703703579E-5</v>
      </c>
      <c r="BJ441" s="150">
        <f t="shared" si="199"/>
        <v>8.4965277777777773E-5</v>
      </c>
      <c r="BK441" s="150">
        <f t="shared" si="200"/>
        <v>8.3865740740740905E-5</v>
      </c>
      <c r="BL441" s="150">
        <f t="shared" si="201"/>
        <v>8.4178240740740784E-5</v>
      </c>
      <c r="BM441" s="150">
        <f t="shared" si="202"/>
        <v>8.5219907407407119E-5</v>
      </c>
      <c r="BN441" s="150">
        <f t="shared" si="203"/>
        <v>8.4479166666666947E-5</v>
      </c>
      <c r="BO441" s="150">
        <f t="shared" si="204"/>
        <v>8.4606481481481512E-5</v>
      </c>
      <c r="BP441" s="150">
        <f t="shared" si="205"/>
        <v>8.5439814814814666E-5</v>
      </c>
      <c r="BQ441" s="150">
        <f t="shared" si="206"/>
        <v>8.4201388888889084E-5</v>
      </c>
      <c r="BR441" s="150">
        <f t="shared" si="207"/>
        <v>8.6874999999999496E-5</v>
      </c>
      <c r="BS441" s="150">
        <f t="shared" si="208"/>
        <v>8.4918981481481607E-5</v>
      </c>
      <c r="BT441" s="150">
        <f t="shared" si="209"/>
        <v>8.4780092592592459E-5</v>
      </c>
      <c r="BU441" s="150">
        <f t="shared" si="210"/>
        <v>8.6273148148148689E-5</v>
      </c>
      <c r="BV441" s="150">
        <f t="shared" si="211"/>
        <v>8.5370370370370201E-5</v>
      </c>
      <c r="BW441" s="150">
        <f t="shared" si="212"/>
        <v>8.446759259259258E-5</v>
      </c>
      <c r="BX441" s="150">
        <f t="shared" si="213"/>
        <v>8.4201388888888867E-5</v>
      </c>
      <c r="BY441" s="150">
        <f t="shared" si="214"/>
        <v>8.5300925925925735E-5</v>
      </c>
      <c r="BZ441" s="150">
        <f t="shared" si="215"/>
        <v>8.493055555555554E-5</v>
      </c>
      <c r="CA441" s="150">
        <f t="shared" si="216"/>
        <v>8.7152777777777576E-5</v>
      </c>
      <c r="CB441" s="150">
        <f t="shared" si="217"/>
        <v>8.5995370370370392E-5</v>
      </c>
    </row>
    <row r="442" spans="1:80">
      <c r="A442" s="1" t="s">
        <v>217</v>
      </c>
      <c r="B442" s="1">
        <v>2018</v>
      </c>
      <c r="C442" s="2">
        <v>43434</v>
      </c>
      <c r="D442" s="1" t="s">
        <v>66</v>
      </c>
      <c r="E442" s="70" t="s">
        <v>21</v>
      </c>
      <c r="F442" s="47" t="s">
        <v>21</v>
      </c>
      <c r="G442" t="s">
        <v>745</v>
      </c>
      <c r="H442" t="s">
        <v>2333</v>
      </c>
      <c r="I442" t="s">
        <v>3142</v>
      </c>
      <c r="J442" t="s">
        <v>1703</v>
      </c>
      <c r="O442">
        <v>10</v>
      </c>
      <c r="P442" t="s">
        <v>256</v>
      </c>
      <c r="Q442" s="150">
        <v>1.5361111111111112E-4</v>
      </c>
      <c r="R442" s="150">
        <v>2.4336805555555559E-4</v>
      </c>
      <c r="S442" s="150">
        <v>3.2918981481481487E-4</v>
      </c>
      <c r="T442" s="150">
        <v>4.1312500000000008E-4</v>
      </c>
      <c r="U442" s="150">
        <v>4.9797453703703701E-4</v>
      </c>
      <c r="V442" s="150">
        <v>5.8136574074074069E-4</v>
      </c>
      <c r="W442" s="150">
        <v>6.6620370370370368E-4</v>
      </c>
      <c r="X442" s="150">
        <v>7.4803240740740733E-4</v>
      </c>
      <c r="Y442" s="150">
        <v>8.3224537037037045E-4</v>
      </c>
      <c r="Z442" s="150">
        <v>9.169675925925926E-4</v>
      </c>
      <c r="AA442" s="150">
        <v>1.0034953703703705E-3</v>
      </c>
      <c r="AB442" s="150">
        <v>1.0881249999999999E-3</v>
      </c>
      <c r="AC442" s="150">
        <v>1.172326388888889E-3</v>
      </c>
      <c r="AD442" s="150">
        <v>1.2574768518518519E-3</v>
      </c>
      <c r="AE442" s="150">
        <v>1.3418750000000002E-3</v>
      </c>
      <c r="AF442" s="150">
        <v>1.4282175925925927E-3</v>
      </c>
      <c r="AG442" s="150">
        <v>1.511736111111111E-3</v>
      </c>
      <c r="AH442" s="150">
        <v>1.5960300925925927E-3</v>
      </c>
      <c r="AI442" s="150">
        <v>1.6823148148148151E-3</v>
      </c>
      <c r="AJ442" s="150">
        <v>1.7679398148148149E-3</v>
      </c>
      <c r="AK442" s="150">
        <v>1.8556481481481482E-3</v>
      </c>
      <c r="AL442" s="150">
        <v>1.9420254629629631E-3</v>
      </c>
      <c r="AM442" s="150">
        <v>2.0284606481481482E-3</v>
      </c>
      <c r="AN442" s="150">
        <v>2.1150578703703704E-3</v>
      </c>
      <c r="AO442" s="150">
        <v>2.2025925925925928E-3</v>
      </c>
      <c r="AP442" s="150">
        <v>2.2886921296296297E-3</v>
      </c>
      <c r="AQ442" s="150">
        <v>2.3759606481481483E-3</v>
      </c>
      <c r="AR442" s="150">
        <v>2.4602083333333333E-3</v>
      </c>
      <c r="AS442" s="150">
        <v>2.5445949074074073E-3</v>
      </c>
      <c r="AT442" s="150">
        <v>2.6284027777777777E-3</v>
      </c>
      <c r="AU442" s="150">
        <v>2.7121180555555557E-3</v>
      </c>
      <c r="AV442" s="150">
        <v>2.7976967592592589E-3</v>
      </c>
      <c r="AW442" s="153">
        <f t="shared" si="187"/>
        <v>59.572813284737371</v>
      </c>
      <c r="AX442" s="150">
        <f t="shared" si="188"/>
        <v>8.9756944444444471E-5</v>
      </c>
      <c r="AY442" s="150">
        <f t="shared" si="188"/>
        <v>8.5821759259259282E-5</v>
      </c>
      <c r="AZ442" s="150">
        <f t="shared" si="189"/>
        <v>8.3935185185185209E-5</v>
      </c>
      <c r="BA442" s="150">
        <f t="shared" si="190"/>
        <v>8.4849537037036925E-5</v>
      </c>
      <c r="BB442" s="150">
        <f t="shared" si="191"/>
        <v>8.3391203703703687E-5</v>
      </c>
      <c r="BC442" s="150">
        <f t="shared" si="192"/>
        <v>8.4837962962962992E-5</v>
      </c>
      <c r="BD442" s="150">
        <f t="shared" si="193"/>
        <v>8.1828703703703642E-5</v>
      </c>
      <c r="BE442" s="150">
        <f t="shared" si="194"/>
        <v>8.4212962962963126E-5</v>
      </c>
      <c r="BF442" s="150">
        <f t="shared" si="195"/>
        <v>8.4722222222222143E-5</v>
      </c>
      <c r="BG442" s="150">
        <f t="shared" si="196"/>
        <v>8.6527777777777926E-5</v>
      </c>
      <c r="BH442" s="150">
        <f t="shared" si="197"/>
        <v>8.4629629629629378E-5</v>
      </c>
      <c r="BI442" s="150">
        <f t="shared" si="198"/>
        <v>8.4201388888889084E-5</v>
      </c>
      <c r="BJ442" s="150">
        <f t="shared" si="199"/>
        <v>8.5150462962962871E-5</v>
      </c>
      <c r="BK442" s="150">
        <f t="shared" si="200"/>
        <v>8.4398148148148331E-5</v>
      </c>
      <c r="BL442" s="150">
        <f t="shared" si="201"/>
        <v>8.6342592592592504E-5</v>
      </c>
      <c r="BM442" s="150">
        <f t="shared" si="202"/>
        <v>8.351851851851836E-5</v>
      </c>
      <c r="BN442" s="150">
        <f t="shared" si="203"/>
        <v>8.4293981481481633E-5</v>
      </c>
      <c r="BO442" s="150">
        <f t="shared" si="204"/>
        <v>8.6284722222222405E-5</v>
      </c>
      <c r="BP442" s="150">
        <f t="shared" si="205"/>
        <v>8.5624999999999764E-5</v>
      </c>
      <c r="BQ442" s="150">
        <f t="shared" si="206"/>
        <v>8.7708333333333301E-5</v>
      </c>
      <c r="BR442" s="150">
        <f t="shared" si="207"/>
        <v>8.6377314814814954E-5</v>
      </c>
      <c r="BS442" s="150">
        <f t="shared" si="208"/>
        <v>8.6435185185185053E-5</v>
      </c>
      <c r="BT442" s="150">
        <f t="shared" si="209"/>
        <v>8.6597222222222284E-5</v>
      </c>
      <c r="BU442" s="150">
        <f t="shared" si="210"/>
        <v>8.7534722222222354E-5</v>
      </c>
      <c r="BV442" s="150">
        <f t="shared" si="211"/>
        <v>8.6099537037036874E-5</v>
      </c>
      <c r="BW442" s="150">
        <f t="shared" si="212"/>
        <v>8.7268518518518641E-5</v>
      </c>
      <c r="BX442" s="150">
        <f t="shared" si="213"/>
        <v>8.4247685185185033E-5</v>
      </c>
      <c r="BY442" s="150">
        <f t="shared" si="214"/>
        <v>8.4386574074073965E-5</v>
      </c>
      <c r="BZ442" s="150">
        <f t="shared" si="215"/>
        <v>8.3807870370370373E-5</v>
      </c>
      <c r="CA442" s="150">
        <f t="shared" si="216"/>
        <v>8.3715277777778041E-5</v>
      </c>
      <c r="CB442" s="150">
        <f t="shared" si="217"/>
        <v>8.5578703703703164E-5</v>
      </c>
    </row>
    <row r="443" spans="1:80">
      <c r="A443" s="1" t="s">
        <v>217</v>
      </c>
      <c r="B443" s="1">
        <v>2018</v>
      </c>
      <c r="C443" s="2">
        <v>43434</v>
      </c>
      <c r="D443" s="1" t="s">
        <v>66</v>
      </c>
      <c r="E443" s="70" t="s">
        <v>21</v>
      </c>
      <c r="F443" s="47" t="s">
        <v>21</v>
      </c>
      <c r="G443" t="s">
        <v>3143</v>
      </c>
      <c r="H443" t="s">
        <v>2331</v>
      </c>
      <c r="I443" t="s">
        <v>607</v>
      </c>
      <c r="J443" t="s">
        <v>750</v>
      </c>
      <c r="O443">
        <v>11</v>
      </c>
      <c r="P443" t="s">
        <v>46</v>
      </c>
      <c r="Q443" s="150">
        <v>1.6047453703703704E-4</v>
      </c>
      <c r="R443" s="150">
        <v>2.4763888888888888E-4</v>
      </c>
      <c r="S443" s="150">
        <v>3.3168981481481482E-4</v>
      </c>
      <c r="T443" s="150">
        <v>4.1505787037037032E-4</v>
      </c>
      <c r="U443" s="150">
        <v>4.9986111111111108E-4</v>
      </c>
      <c r="V443" s="150">
        <v>5.8274305555555553E-4</v>
      </c>
      <c r="W443" s="150">
        <v>6.6782407407407404E-4</v>
      </c>
      <c r="X443" s="150">
        <v>7.5270833333333342E-4</v>
      </c>
      <c r="Y443" s="150">
        <v>8.393055555555557E-4</v>
      </c>
      <c r="Z443" s="150">
        <v>9.2398148148148146E-4</v>
      </c>
      <c r="AA443" s="150">
        <v>1.0098032407407408E-3</v>
      </c>
      <c r="AB443" s="150">
        <v>1.0939930555555555E-3</v>
      </c>
      <c r="AC443" s="150">
        <v>1.1795254629629629E-3</v>
      </c>
      <c r="AD443" s="150">
        <v>1.2639236111111113E-3</v>
      </c>
      <c r="AE443" s="150">
        <v>1.3504861111111111E-3</v>
      </c>
      <c r="AF443" s="150">
        <v>1.4380439814814813E-3</v>
      </c>
      <c r="AG443" s="150">
        <v>1.5229050925925924E-3</v>
      </c>
      <c r="AH443" s="150">
        <v>1.609201388888889E-3</v>
      </c>
      <c r="AI443" s="150">
        <v>1.6940972222222221E-3</v>
      </c>
      <c r="AJ443" s="150">
        <v>1.7791898148148148E-3</v>
      </c>
      <c r="AK443" s="150">
        <v>1.8632638888888889E-3</v>
      </c>
      <c r="AL443" s="150">
        <v>1.9497685185185184E-3</v>
      </c>
      <c r="AM443" s="150">
        <v>2.0387731481481481E-3</v>
      </c>
      <c r="AN443" s="150">
        <v>2.1265509259259258E-3</v>
      </c>
      <c r="AO443" s="150">
        <v>2.2168055555555556E-3</v>
      </c>
      <c r="AP443" s="150">
        <v>2.3045370370370368E-3</v>
      </c>
      <c r="AQ443" s="150">
        <v>2.3931712962962965E-3</v>
      </c>
      <c r="AR443" s="150">
        <v>2.4828240740740744E-3</v>
      </c>
      <c r="AS443" s="150">
        <v>2.5739814814814813E-3</v>
      </c>
      <c r="AT443" s="150">
        <v>2.6621412037037035E-3</v>
      </c>
      <c r="AU443" s="150">
        <v>2.7492476851851849E-3</v>
      </c>
      <c r="AV443" s="150">
        <v>2.8366666666666666E-3</v>
      </c>
      <c r="AW443" s="153">
        <f t="shared" si="187"/>
        <v>58.754406580493537</v>
      </c>
      <c r="AX443" s="150">
        <f t="shared" si="188"/>
        <v>8.7164351851851834E-5</v>
      </c>
      <c r="AY443" s="150">
        <f t="shared" si="188"/>
        <v>8.4050925925925949E-5</v>
      </c>
      <c r="AZ443" s="150">
        <f t="shared" si="189"/>
        <v>8.3368055555555496E-5</v>
      </c>
      <c r="BA443" s="150">
        <f t="shared" si="190"/>
        <v>8.4803240740740759E-5</v>
      </c>
      <c r="BB443" s="150">
        <f t="shared" si="191"/>
        <v>8.2881944444444453E-5</v>
      </c>
      <c r="BC443" s="150">
        <f t="shared" si="192"/>
        <v>8.5081018518518513E-5</v>
      </c>
      <c r="BD443" s="150">
        <f t="shared" si="193"/>
        <v>8.4884259259259374E-5</v>
      </c>
      <c r="BE443" s="150">
        <f t="shared" si="194"/>
        <v>8.6597222222222284E-5</v>
      </c>
      <c r="BF443" s="150">
        <f t="shared" si="195"/>
        <v>8.4675925925925761E-5</v>
      </c>
      <c r="BG443" s="150">
        <f t="shared" si="196"/>
        <v>8.5821759259259336E-5</v>
      </c>
      <c r="BH443" s="150">
        <f t="shared" si="197"/>
        <v>8.4189814814814717E-5</v>
      </c>
      <c r="BI443" s="150">
        <f t="shared" si="198"/>
        <v>8.5532407407407432E-5</v>
      </c>
      <c r="BJ443" s="150">
        <f t="shared" si="199"/>
        <v>8.4398148148148331E-5</v>
      </c>
      <c r="BK443" s="150">
        <f t="shared" si="200"/>
        <v>8.6562499999999834E-5</v>
      </c>
      <c r="BL443" s="150">
        <f t="shared" si="201"/>
        <v>8.755787037037022E-5</v>
      </c>
      <c r="BM443" s="150">
        <f t="shared" si="202"/>
        <v>8.4861111111111075E-5</v>
      </c>
      <c r="BN443" s="150">
        <f t="shared" si="203"/>
        <v>8.6296296296296555E-5</v>
      </c>
      <c r="BO443" s="150">
        <f t="shared" si="204"/>
        <v>8.4895833333333091E-5</v>
      </c>
      <c r="BP443" s="150">
        <f t="shared" si="205"/>
        <v>8.5092592592592772E-5</v>
      </c>
      <c r="BQ443" s="150">
        <f t="shared" si="206"/>
        <v>8.4074074074074086E-5</v>
      </c>
      <c r="BR443" s="150">
        <f t="shared" si="207"/>
        <v>8.6504629629629518E-5</v>
      </c>
      <c r="BS443" s="150">
        <f t="shared" si="208"/>
        <v>8.9004629629629633E-5</v>
      </c>
      <c r="BT443" s="150">
        <f t="shared" si="209"/>
        <v>8.7777777777777767E-5</v>
      </c>
      <c r="BU443" s="150">
        <f t="shared" si="210"/>
        <v>9.0254629629629799E-5</v>
      </c>
      <c r="BV443" s="150">
        <f t="shared" si="211"/>
        <v>8.7731481481481167E-5</v>
      </c>
      <c r="BW443" s="150">
        <f t="shared" si="212"/>
        <v>8.8634259259259655E-5</v>
      </c>
      <c r="BX443" s="150">
        <f t="shared" si="213"/>
        <v>8.9652777777777908E-5</v>
      </c>
      <c r="BY443" s="150">
        <f t="shared" si="214"/>
        <v>9.1157407407406986E-5</v>
      </c>
      <c r="BZ443" s="150">
        <f t="shared" si="215"/>
        <v>8.8159722222222112E-5</v>
      </c>
      <c r="CA443" s="150">
        <f t="shared" si="216"/>
        <v>8.710648148148141E-5</v>
      </c>
      <c r="CB443" s="150">
        <f t="shared" si="217"/>
        <v>8.7418981481481722E-5</v>
      </c>
    </row>
    <row r="444" spans="1:80">
      <c r="A444" s="1" t="s">
        <v>217</v>
      </c>
      <c r="B444" s="1">
        <v>2018</v>
      </c>
      <c r="C444" s="2">
        <v>43434</v>
      </c>
      <c r="D444" s="1" t="s">
        <v>66</v>
      </c>
      <c r="E444" s="70" t="s">
        <v>21</v>
      </c>
      <c r="F444" s="47" t="s">
        <v>21</v>
      </c>
      <c r="G444" t="s">
        <v>2322</v>
      </c>
      <c r="H444" t="s">
        <v>2315</v>
      </c>
      <c r="I444" t="s">
        <v>3192</v>
      </c>
      <c r="J444" t="s">
        <v>3193</v>
      </c>
      <c r="O444">
        <v>12</v>
      </c>
      <c r="P444" t="s">
        <v>2316</v>
      </c>
      <c r="Q444" s="150">
        <v>1.584375E-4</v>
      </c>
      <c r="R444" s="150">
        <v>2.4778935185185185E-4</v>
      </c>
      <c r="S444" s="150">
        <v>3.3378472222222224E-4</v>
      </c>
      <c r="T444" s="150">
        <v>4.1744212962962959E-4</v>
      </c>
      <c r="U444" s="150">
        <v>5.0106481481481486E-4</v>
      </c>
      <c r="V444" s="150">
        <v>5.8297453703703712E-4</v>
      </c>
      <c r="W444" s="150">
        <v>6.6489583333333331E-4</v>
      </c>
      <c r="X444" s="150">
        <v>7.4868055555555549E-4</v>
      </c>
      <c r="Y444" s="150">
        <v>8.3150462962962963E-4</v>
      </c>
      <c r="Z444" s="150">
        <v>9.1643518518518506E-4</v>
      </c>
      <c r="AA444" s="150">
        <v>1.0007060185185186E-3</v>
      </c>
      <c r="AB444" s="150">
        <v>1.0868287037037038E-3</v>
      </c>
      <c r="AC444" s="150">
        <v>1.17125E-3</v>
      </c>
      <c r="AD444" s="150">
        <v>1.2570949074074075E-3</v>
      </c>
      <c r="AE444" s="150">
        <v>1.3417708333333335E-3</v>
      </c>
      <c r="AF444" s="150">
        <v>1.4275347222222222E-3</v>
      </c>
      <c r="AG444" s="150">
        <v>1.5148726851851853E-3</v>
      </c>
      <c r="AH444" s="150">
        <v>1.6010416666666666E-3</v>
      </c>
      <c r="AI444" s="150">
        <v>1.689398148148148E-3</v>
      </c>
      <c r="AJ444" s="150">
        <v>1.7761111111111111E-3</v>
      </c>
      <c r="AK444" s="150">
        <v>1.8642939814814815E-3</v>
      </c>
      <c r="AL444" s="150">
        <v>1.9508217592592591E-3</v>
      </c>
      <c r="AM444" s="150">
        <v>2.0385185185185185E-3</v>
      </c>
      <c r="AN444" s="150">
        <v>2.1259143518518515E-3</v>
      </c>
      <c r="AO444" s="150">
        <v>2.2142708333333333E-3</v>
      </c>
      <c r="AP444" s="150">
        <v>2.3057986111111113E-3</v>
      </c>
      <c r="AQ444" s="150">
        <v>2.3963194444444444E-3</v>
      </c>
      <c r="AR444" s="150">
        <v>2.4845023148148148E-3</v>
      </c>
      <c r="AS444" s="150">
        <v>2.5718981481481482E-3</v>
      </c>
      <c r="AT444" s="150">
        <v>2.6610763888888886E-3</v>
      </c>
      <c r="AU444" s="150">
        <v>2.7517939814814814E-3</v>
      </c>
      <c r="AV444" s="150">
        <v>2.8438773148148147E-3</v>
      </c>
      <c r="AW444" s="153">
        <f t="shared" si="187"/>
        <v>58.605434840117049</v>
      </c>
      <c r="AX444" s="150">
        <f t="shared" si="188"/>
        <v>8.9351851851851853E-5</v>
      </c>
      <c r="AY444" s="150">
        <f t="shared" si="188"/>
        <v>8.5995370370370392E-5</v>
      </c>
      <c r="AZ444" s="150">
        <f t="shared" si="189"/>
        <v>8.3657407407407346E-5</v>
      </c>
      <c r="BA444" s="150">
        <f t="shared" si="190"/>
        <v>8.3622685185185276E-5</v>
      </c>
      <c r="BB444" s="150">
        <f t="shared" si="191"/>
        <v>8.1909722222222258E-5</v>
      </c>
      <c r="BC444" s="150">
        <f t="shared" si="192"/>
        <v>8.1921296296296191E-5</v>
      </c>
      <c r="BD444" s="150">
        <f t="shared" si="193"/>
        <v>8.3784722222222181E-5</v>
      </c>
      <c r="BE444" s="150">
        <f t="shared" si="194"/>
        <v>8.2824074074074137E-5</v>
      </c>
      <c r="BF444" s="150">
        <f t="shared" si="195"/>
        <v>8.4930555555555432E-5</v>
      </c>
      <c r="BG444" s="150">
        <f t="shared" si="196"/>
        <v>8.427083333333355E-5</v>
      </c>
      <c r="BH444" s="150">
        <f t="shared" si="197"/>
        <v>8.6122685185185174E-5</v>
      </c>
      <c r="BI444" s="150">
        <f t="shared" si="198"/>
        <v>8.4421296296296197E-5</v>
      </c>
      <c r="BJ444" s="150">
        <f t="shared" si="199"/>
        <v>8.5844907407407528E-5</v>
      </c>
      <c r="BK444" s="150">
        <f t="shared" si="200"/>
        <v>8.4675925925925977E-5</v>
      </c>
      <c r="BL444" s="150">
        <f t="shared" si="201"/>
        <v>8.5763888888888695E-5</v>
      </c>
      <c r="BM444" s="150">
        <f t="shared" si="202"/>
        <v>8.7337962962963107E-5</v>
      </c>
      <c r="BN444" s="150">
        <f t="shared" si="203"/>
        <v>8.616898148148134E-5</v>
      </c>
      <c r="BO444" s="150">
        <f t="shared" si="204"/>
        <v>8.8356481481481359E-5</v>
      </c>
      <c r="BP444" s="150">
        <f t="shared" si="205"/>
        <v>8.6712962962963132E-5</v>
      </c>
      <c r="BQ444" s="150">
        <f t="shared" si="206"/>
        <v>8.8182870370370411E-5</v>
      </c>
      <c r="BR444" s="150">
        <f t="shared" si="207"/>
        <v>8.6527777777777601E-5</v>
      </c>
      <c r="BS444" s="150">
        <f t="shared" si="208"/>
        <v>8.7696759259259368E-5</v>
      </c>
      <c r="BT444" s="150">
        <f t="shared" si="209"/>
        <v>8.7395833333332989E-5</v>
      </c>
      <c r="BU444" s="150">
        <f t="shared" si="210"/>
        <v>8.8356481481481793E-5</v>
      </c>
      <c r="BV444" s="150">
        <f t="shared" si="211"/>
        <v>9.1527777777778048E-5</v>
      </c>
      <c r="BW444" s="150">
        <f t="shared" si="212"/>
        <v>9.0520833333333078E-5</v>
      </c>
      <c r="BX444" s="150">
        <f t="shared" si="213"/>
        <v>8.8182870370370411E-5</v>
      </c>
      <c r="BY444" s="150">
        <f t="shared" si="214"/>
        <v>8.7395833333333423E-5</v>
      </c>
      <c r="BZ444" s="150">
        <f t="shared" si="215"/>
        <v>8.9178240740740364E-5</v>
      </c>
      <c r="CA444" s="150">
        <f t="shared" si="216"/>
        <v>9.0717592592592759E-5</v>
      </c>
      <c r="CB444" s="150">
        <f t="shared" si="217"/>
        <v>9.208333333333334E-5</v>
      </c>
    </row>
    <row r="445" spans="1:80">
      <c r="A445" s="1" t="s">
        <v>217</v>
      </c>
      <c r="B445" s="1">
        <v>2018</v>
      </c>
      <c r="C445" s="2">
        <v>43434</v>
      </c>
      <c r="D445" s="1" t="s">
        <v>66</v>
      </c>
      <c r="E445" s="70" t="s">
        <v>21</v>
      </c>
      <c r="F445" s="47" t="s">
        <v>21</v>
      </c>
      <c r="G445" t="s">
        <v>1653</v>
      </c>
      <c r="H445" t="s">
        <v>1307</v>
      </c>
      <c r="I445" t="s">
        <v>811</v>
      </c>
      <c r="J445" t="s">
        <v>1656</v>
      </c>
      <c r="O445">
        <v>13</v>
      </c>
      <c r="P445" t="s">
        <v>188</v>
      </c>
      <c r="Q445" s="150">
        <v>1.5672453703703706E-4</v>
      </c>
      <c r="R445" s="150">
        <v>2.4684027777777779E-4</v>
      </c>
      <c r="S445" s="150">
        <v>3.3335648148148151E-4</v>
      </c>
      <c r="T445" s="150">
        <v>4.1744212962962959E-4</v>
      </c>
      <c r="U445" s="150">
        <v>5.0409722222222219E-4</v>
      </c>
      <c r="V445" s="150">
        <v>5.8843750000000009E-4</v>
      </c>
      <c r="W445" s="150">
        <v>6.7383101851851849E-4</v>
      </c>
      <c r="X445" s="150">
        <v>7.5756944444444439E-4</v>
      </c>
      <c r="Y445" s="150">
        <v>8.4292824074074088E-4</v>
      </c>
      <c r="Z445" s="150">
        <v>9.2714120370370379E-4</v>
      </c>
      <c r="AA445" s="150">
        <v>1.0138773148148149E-3</v>
      </c>
      <c r="AB445" s="150">
        <v>1.0980092592592593E-3</v>
      </c>
      <c r="AC445" s="150">
        <v>1.1815972222222221E-3</v>
      </c>
      <c r="AD445" s="150">
        <v>1.2672337962962963E-3</v>
      </c>
      <c r="AE445" s="150">
        <v>1.3526041666666667E-3</v>
      </c>
      <c r="AF445" s="150">
        <v>1.4400462962962963E-3</v>
      </c>
      <c r="AG445" s="150">
        <v>1.5255787037037035E-3</v>
      </c>
      <c r="AH445" s="150">
        <v>1.6122337962962963E-3</v>
      </c>
      <c r="AI445" s="150">
        <v>1.6974768518518519E-3</v>
      </c>
      <c r="AJ445" s="150">
        <v>1.7856018518518518E-3</v>
      </c>
      <c r="AK445" s="150">
        <v>1.8714814814814816E-3</v>
      </c>
      <c r="AL445" s="150">
        <v>1.9600578703703703E-3</v>
      </c>
      <c r="AM445" s="150">
        <v>2.0477546296296298E-3</v>
      </c>
      <c r="AN445" s="150">
        <v>2.1383217592592595E-3</v>
      </c>
      <c r="AO445" s="150">
        <v>2.2291666666666666E-3</v>
      </c>
      <c r="AP445" s="150">
        <v>2.3217129629629629E-3</v>
      </c>
      <c r="AQ445" s="150">
        <v>2.4110185185185185E-3</v>
      </c>
      <c r="AR445" s="150">
        <v>2.500138888888889E-3</v>
      </c>
      <c r="AS445" s="150">
        <v>2.5889930555555553E-3</v>
      </c>
      <c r="AT445" s="150">
        <v>2.6797916666666667E-3</v>
      </c>
      <c r="AU445" s="150">
        <v>2.7677777777777774E-3</v>
      </c>
      <c r="AV445" s="150">
        <v>2.8578472222222221E-3</v>
      </c>
      <c r="AW445" s="153">
        <f t="shared" si="187"/>
        <v>58.31895609068598</v>
      </c>
      <c r="AX445" s="150">
        <f t="shared" si="188"/>
        <v>9.0115740740740732E-5</v>
      </c>
      <c r="AY445" s="150">
        <f t="shared" si="188"/>
        <v>8.6516203703703722E-5</v>
      </c>
      <c r="AZ445" s="150">
        <f t="shared" si="189"/>
        <v>8.4085648148148073E-5</v>
      </c>
      <c r="BA445" s="150">
        <f t="shared" si="190"/>
        <v>8.66550925925926E-5</v>
      </c>
      <c r="BB445" s="150">
        <f t="shared" si="191"/>
        <v>8.4340277777777907E-5</v>
      </c>
      <c r="BC445" s="150">
        <f t="shared" si="192"/>
        <v>8.5393518518518392E-5</v>
      </c>
      <c r="BD445" s="150">
        <f t="shared" si="193"/>
        <v>8.3738425925925907E-5</v>
      </c>
      <c r="BE445" s="150">
        <f t="shared" si="194"/>
        <v>8.5358796296296485E-5</v>
      </c>
      <c r="BF445" s="150">
        <f t="shared" si="195"/>
        <v>8.4212962962962909E-5</v>
      </c>
      <c r="BG445" s="150">
        <f t="shared" si="196"/>
        <v>8.6736111111111107E-5</v>
      </c>
      <c r="BH445" s="150">
        <f t="shared" si="197"/>
        <v>8.4131944444444402E-5</v>
      </c>
      <c r="BI445" s="150">
        <f t="shared" si="198"/>
        <v>8.3587962962962826E-5</v>
      </c>
      <c r="BJ445" s="150">
        <f t="shared" si="199"/>
        <v>8.5636574074074131E-5</v>
      </c>
      <c r="BK445" s="150">
        <f t="shared" si="200"/>
        <v>8.5370370370370418E-5</v>
      </c>
      <c r="BL445" s="150">
        <f t="shared" si="201"/>
        <v>8.7442129629629588E-5</v>
      </c>
      <c r="BM445" s="150">
        <f t="shared" si="202"/>
        <v>8.5532407407407215E-5</v>
      </c>
      <c r="BN445" s="150">
        <f t="shared" si="203"/>
        <v>8.6655092592592816E-5</v>
      </c>
      <c r="BO445" s="150">
        <f t="shared" si="204"/>
        <v>8.5243055555555636E-5</v>
      </c>
      <c r="BP445" s="150">
        <f t="shared" si="205"/>
        <v>8.8124999999999879E-5</v>
      </c>
      <c r="BQ445" s="150">
        <f t="shared" si="206"/>
        <v>8.5879629629629761E-5</v>
      </c>
      <c r="BR445" s="150">
        <f t="shared" si="207"/>
        <v>8.8576388888888689E-5</v>
      </c>
      <c r="BS445" s="150">
        <f t="shared" si="208"/>
        <v>8.7696759259259585E-5</v>
      </c>
      <c r="BT445" s="150">
        <f t="shared" si="209"/>
        <v>9.0567129629629678E-5</v>
      </c>
      <c r="BU445" s="150">
        <f t="shared" si="210"/>
        <v>9.0844907407407107E-5</v>
      </c>
      <c r="BV445" s="150">
        <f t="shared" si="211"/>
        <v>9.25462962962963E-5</v>
      </c>
      <c r="BW445" s="150">
        <f t="shared" si="212"/>
        <v>8.9305555555555579E-5</v>
      </c>
      <c r="BX445" s="150">
        <f t="shared" si="213"/>
        <v>8.9120370370370482E-5</v>
      </c>
      <c r="BY445" s="150">
        <f t="shared" si="214"/>
        <v>8.8854166666666335E-5</v>
      </c>
      <c r="BZ445" s="150">
        <f t="shared" si="215"/>
        <v>9.0798611111111375E-5</v>
      </c>
      <c r="CA445" s="150">
        <f t="shared" si="216"/>
        <v>8.7986111111110731E-5</v>
      </c>
      <c r="CB445" s="150">
        <f t="shared" si="217"/>
        <v>9.0069444444444702E-5</v>
      </c>
    </row>
    <row r="446" spans="1:80">
      <c r="A446" s="1" t="s">
        <v>217</v>
      </c>
      <c r="B446" s="1">
        <v>2018</v>
      </c>
      <c r="C446" s="2">
        <v>43434</v>
      </c>
      <c r="D446" s="1" t="s">
        <v>66</v>
      </c>
      <c r="E446" s="70" t="s">
        <v>21</v>
      </c>
      <c r="F446" s="47" t="s">
        <v>21</v>
      </c>
      <c r="G446" t="s">
        <v>649</v>
      </c>
      <c r="H446" t="s">
        <v>1739</v>
      </c>
      <c r="I446" t="s">
        <v>3194</v>
      </c>
      <c r="J446" t="s">
        <v>3195</v>
      </c>
      <c r="O446">
        <v>14</v>
      </c>
      <c r="P446" t="s">
        <v>1737</v>
      </c>
      <c r="Q446" s="150">
        <v>1.6120370370370371E-4</v>
      </c>
      <c r="R446" s="150">
        <v>2.5332175925925929E-4</v>
      </c>
      <c r="S446" s="150">
        <v>3.4016203703703704E-4</v>
      </c>
      <c r="T446" s="150">
        <v>4.2701388888888889E-4</v>
      </c>
      <c r="U446" s="150">
        <v>5.0898148148148146E-4</v>
      </c>
      <c r="V446" s="150">
        <v>5.900462962962962E-4</v>
      </c>
      <c r="W446" s="150">
        <v>6.7223379629629632E-4</v>
      </c>
      <c r="X446" s="150">
        <v>7.529166666666666E-4</v>
      </c>
      <c r="Y446" s="150">
        <v>8.3474537037037035E-4</v>
      </c>
      <c r="Z446" s="150">
        <v>9.1668981481481495E-4</v>
      </c>
      <c r="AA446" s="150">
        <v>9.9940972222222206E-4</v>
      </c>
      <c r="AB446" s="150">
        <v>1.0848032407407406E-3</v>
      </c>
      <c r="AC446" s="150">
        <v>1.1721180555555556E-3</v>
      </c>
      <c r="AD446" s="150">
        <v>1.2574421296296294E-3</v>
      </c>
      <c r="AE446" s="150">
        <v>1.3428009259259259E-3</v>
      </c>
      <c r="AF446" s="150">
        <v>1.4288310185185187E-3</v>
      </c>
      <c r="AG446" s="150">
        <v>1.5167939814814816E-3</v>
      </c>
      <c r="AH446" s="150">
        <v>1.6058217592592593E-3</v>
      </c>
      <c r="AI446" s="150">
        <v>1.693912037037037E-3</v>
      </c>
      <c r="AJ446" s="150">
        <v>1.7824421296296297E-3</v>
      </c>
      <c r="AK446" s="150">
        <v>1.8712037037037037E-3</v>
      </c>
      <c r="AL446" s="150">
        <v>1.9626967592592591E-3</v>
      </c>
      <c r="AM446" s="150">
        <v>2.0522453703703705E-3</v>
      </c>
      <c r="AN446" s="150">
        <v>2.1420601851851848E-3</v>
      </c>
      <c r="AO446" s="150">
        <v>2.2320486111111113E-3</v>
      </c>
      <c r="AP446" s="150">
        <v>2.3227662037037041E-3</v>
      </c>
      <c r="AQ446" s="150">
        <v>2.4146527777777777E-3</v>
      </c>
      <c r="AR446" s="150">
        <v>2.5060069444444444E-3</v>
      </c>
      <c r="AS446" s="150">
        <v>2.5945370370370371E-3</v>
      </c>
      <c r="AT446" s="150">
        <v>2.682858796296296E-3</v>
      </c>
      <c r="AU446" s="150">
        <v>2.7713425925925926E-3</v>
      </c>
      <c r="AV446" s="150">
        <v>2.8610532407407408E-3</v>
      </c>
      <c r="AW446" s="153">
        <f t="shared" si="187"/>
        <v>58.253605453184726</v>
      </c>
      <c r="AX446" s="150">
        <f t="shared" si="188"/>
        <v>9.2118055555555573E-5</v>
      </c>
      <c r="AY446" s="150">
        <f t="shared" si="188"/>
        <v>8.6840277777777751E-5</v>
      </c>
      <c r="AZ446" s="150">
        <f t="shared" si="189"/>
        <v>8.6851851851851847E-5</v>
      </c>
      <c r="BA446" s="150">
        <f t="shared" si="190"/>
        <v>8.1967592592592574E-5</v>
      </c>
      <c r="BB446" s="150">
        <f t="shared" si="191"/>
        <v>8.1064814814814736E-5</v>
      </c>
      <c r="BC446" s="150">
        <f t="shared" si="192"/>
        <v>8.2187500000000121E-5</v>
      </c>
      <c r="BD446" s="150">
        <f t="shared" si="193"/>
        <v>8.0682870370370283E-5</v>
      </c>
      <c r="BE446" s="150">
        <f t="shared" si="194"/>
        <v>8.1828703703703751E-5</v>
      </c>
      <c r="BF446" s="150">
        <f t="shared" si="195"/>
        <v>8.1944444444444599E-5</v>
      </c>
      <c r="BG446" s="150">
        <f t="shared" si="196"/>
        <v>8.2719907407407113E-5</v>
      </c>
      <c r="BH446" s="150">
        <f t="shared" si="197"/>
        <v>8.5393518518518501E-5</v>
      </c>
      <c r="BI446" s="150">
        <f t="shared" si="198"/>
        <v>8.7314814814815024E-5</v>
      </c>
      <c r="BJ446" s="150">
        <f t="shared" si="199"/>
        <v>8.5324074074073818E-5</v>
      </c>
      <c r="BK446" s="150">
        <f t="shared" si="200"/>
        <v>8.5358796296296485E-5</v>
      </c>
      <c r="BL446" s="150">
        <f t="shared" si="201"/>
        <v>8.6030092592592842E-5</v>
      </c>
      <c r="BM446" s="150">
        <f t="shared" si="202"/>
        <v>8.7962962962962864E-5</v>
      </c>
      <c r="BN446" s="150">
        <f t="shared" si="203"/>
        <v>8.9027777777777716E-5</v>
      </c>
      <c r="BO446" s="150">
        <f t="shared" si="204"/>
        <v>8.8090277777777646E-5</v>
      </c>
      <c r="BP446" s="150">
        <f t="shared" si="205"/>
        <v>8.853009259259274E-5</v>
      </c>
      <c r="BQ446" s="150">
        <f t="shared" si="206"/>
        <v>8.8761574074074003E-5</v>
      </c>
      <c r="BR446" s="150">
        <f t="shared" si="207"/>
        <v>9.1493055555555381E-5</v>
      </c>
      <c r="BS446" s="150">
        <f t="shared" si="208"/>
        <v>8.9548611111111426E-5</v>
      </c>
      <c r="BT446" s="150">
        <f t="shared" si="209"/>
        <v>8.9814814814814271E-5</v>
      </c>
      <c r="BU446" s="150">
        <f t="shared" si="210"/>
        <v>8.998842592592652E-5</v>
      </c>
      <c r="BV446" s="150">
        <f t="shared" si="211"/>
        <v>9.0717592592592759E-5</v>
      </c>
      <c r="BW446" s="150">
        <f t="shared" si="212"/>
        <v>9.1886574074073659E-5</v>
      </c>
      <c r="BX446" s="150">
        <f t="shared" si="213"/>
        <v>9.1354166666666667E-5</v>
      </c>
      <c r="BY446" s="150">
        <f t="shared" si="214"/>
        <v>8.853009259259274E-5</v>
      </c>
      <c r="BZ446" s="150">
        <f t="shared" si="215"/>
        <v>8.8321759259258909E-5</v>
      </c>
      <c r="CA446" s="150">
        <f t="shared" si="216"/>
        <v>8.8483796296296574E-5</v>
      </c>
      <c r="CB446" s="150">
        <f t="shared" si="217"/>
        <v>8.9710648148148223E-5</v>
      </c>
    </row>
    <row r="447" spans="1:80">
      <c r="A447" s="1" t="s">
        <v>217</v>
      </c>
      <c r="B447" s="1">
        <v>2018</v>
      </c>
      <c r="C447" s="2">
        <v>43434</v>
      </c>
      <c r="D447" s="1" t="s">
        <v>66</v>
      </c>
      <c r="E447" s="70" t="s">
        <v>21</v>
      </c>
      <c r="F447" s="47" t="s">
        <v>21</v>
      </c>
      <c r="G447" t="s">
        <v>508</v>
      </c>
      <c r="H447" t="s">
        <v>3059</v>
      </c>
      <c r="I447" t="s">
        <v>1643</v>
      </c>
      <c r="J447" t="s">
        <v>1658</v>
      </c>
      <c r="O447">
        <v>15</v>
      </c>
      <c r="P447" t="s">
        <v>85</v>
      </c>
      <c r="Q447" s="150">
        <v>1.5563657407407407E-4</v>
      </c>
      <c r="R447" s="150">
        <v>2.4445601851851847E-4</v>
      </c>
      <c r="S447" s="150">
        <v>3.2784722222222221E-4</v>
      </c>
      <c r="T447" s="150">
        <v>4.1119212962962968E-4</v>
      </c>
      <c r="U447" s="150">
        <v>4.9374999999999994E-4</v>
      </c>
      <c r="V447" s="150">
        <v>5.7819444444444444E-4</v>
      </c>
      <c r="W447" s="150">
        <v>6.6106481481481485E-4</v>
      </c>
      <c r="X447" s="150">
        <v>7.4406250000000004E-4</v>
      </c>
      <c r="Y447" s="150">
        <v>8.290509259259259E-4</v>
      </c>
      <c r="Z447" s="150">
        <v>9.1116898148148144E-4</v>
      </c>
      <c r="AA447" s="150">
        <v>9.9187500000000014E-4</v>
      </c>
      <c r="AB447" s="150">
        <v>1.0727662037037036E-3</v>
      </c>
      <c r="AC447" s="150">
        <v>1.1552662037037037E-3</v>
      </c>
      <c r="AD447" s="150">
        <v>1.2373263888888889E-3</v>
      </c>
      <c r="AE447" s="150">
        <v>1.3209606481481481E-3</v>
      </c>
      <c r="AF447" s="150">
        <v>1.4080439814814815E-3</v>
      </c>
      <c r="AG447" s="150">
        <v>1.4945717592592591E-3</v>
      </c>
      <c r="AH447" s="150">
        <v>1.583599537037037E-3</v>
      </c>
      <c r="AI447" s="150">
        <v>1.6699305555555556E-3</v>
      </c>
      <c r="AJ447" s="150">
        <v>1.7561111111111111E-3</v>
      </c>
      <c r="AK447" s="150">
        <v>1.8426273148148145E-3</v>
      </c>
      <c r="AL447" s="150">
        <v>1.9296296296296294E-3</v>
      </c>
      <c r="AM447" s="150">
        <v>2.0173842592592591E-3</v>
      </c>
      <c r="AN447" s="150">
        <v>2.105173611111111E-3</v>
      </c>
      <c r="AO447" s="150">
        <v>2.1944907407407408E-3</v>
      </c>
      <c r="AP447" s="150">
        <v>2.2865856481481483E-3</v>
      </c>
      <c r="AQ447" s="150">
        <v>2.380949074074074E-3</v>
      </c>
      <c r="AR447" s="150">
        <v>2.4777083333333331E-3</v>
      </c>
      <c r="AS447" s="150">
        <v>2.5752083333333334E-3</v>
      </c>
      <c r="AT447" s="150">
        <v>2.6745486111111115E-3</v>
      </c>
      <c r="AU447" s="150">
        <v>2.773449074074074E-3</v>
      </c>
      <c r="AV447" s="150">
        <v>2.8723726851851857E-3</v>
      </c>
      <c r="AW447" s="153">
        <f t="shared" si="187"/>
        <v>58.024039681996015</v>
      </c>
      <c r="AX447" s="150">
        <f t="shared" si="188"/>
        <v>8.88194444444444E-5</v>
      </c>
      <c r="AY447" s="150">
        <f t="shared" si="188"/>
        <v>8.3391203703703741E-5</v>
      </c>
      <c r="AZ447" s="150">
        <f t="shared" si="189"/>
        <v>8.3344907407407467E-5</v>
      </c>
      <c r="BA447" s="150">
        <f t="shared" si="190"/>
        <v>8.2557870370370261E-5</v>
      </c>
      <c r="BB447" s="150">
        <f t="shared" si="191"/>
        <v>8.4444444444444497E-5</v>
      </c>
      <c r="BC447" s="150">
        <f t="shared" si="192"/>
        <v>8.2870370370370411E-5</v>
      </c>
      <c r="BD447" s="150">
        <f t="shared" si="193"/>
        <v>8.2997685185185193E-5</v>
      </c>
      <c r="BE447" s="150">
        <f t="shared" si="194"/>
        <v>8.4988425925925856E-5</v>
      </c>
      <c r="BF447" s="150">
        <f t="shared" si="195"/>
        <v>8.2118055555555547E-5</v>
      </c>
      <c r="BG447" s="150">
        <f t="shared" si="196"/>
        <v>8.0706018518518692E-5</v>
      </c>
      <c r="BH447" s="150">
        <f t="shared" si="197"/>
        <v>8.0891203703703464E-5</v>
      </c>
      <c r="BI447" s="150">
        <f t="shared" si="198"/>
        <v>8.2500000000000108E-5</v>
      </c>
      <c r="BJ447" s="150">
        <f t="shared" si="199"/>
        <v>8.2060185185185231E-5</v>
      </c>
      <c r="BK447" s="150">
        <f t="shared" si="200"/>
        <v>8.3634259259259209E-5</v>
      </c>
      <c r="BL447" s="150">
        <f t="shared" si="201"/>
        <v>8.7083333333333327E-5</v>
      </c>
      <c r="BM447" s="150">
        <f t="shared" si="202"/>
        <v>8.6527777777777601E-5</v>
      </c>
      <c r="BN447" s="150">
        <f t="shared" si="203"/>
        <v>8.9027777777777933E-5</v>
      </c>
      <c r="BO447" s="150">
        <f t="shared" si="204"/>
        <v>8.6331018518518571E-5</v>
      </c>
      <c r="BP447" s="150">
        <f t="shared" si="205"/>
        <v>8.6180555555555489E-5</v>
      </c>
      <c r="BQ447" s="150">
        <f t="shared" si="206"/>
        <v>8.6516203703703451E-5</v>
      </c>
      <c r="BR447" s="150">
        <f t="shared" si="207"/>
        <v>8.7002314814814928E-5</v>
      </c>
      <c r="BS447" s="150">
        <f t="shared" si="208"/>
        <v>8.7754629629629684E-5</v>
      </c>
      <c r="BT447" s="150">
        <f t="shared" si="209"/>
        <v>8.7789351851851917E-5</v>
      </c>
      <c r="BU447" s="150">
        <f t="shared" si="210"/>
        <v>8.9317129629629729E-5</v>
      </c>
      <c r="BV447" s="150">
        <f t="shared" si="211"/>
        <v>9.209490740740749E-5</v>
      </c>
      <c r="BW447" s="150">
        <f t="shared" si="212"/>
        <v>9.4363425925925691E-5</v>
      </c>
      <c r="BX447" s="150">
        <f t="shared" si="213"/>
        <v>9.6759259259259107E-5</v>
      </c>
      <c r="BY447" s="150">
        <f t="shared" si="214"/>
        <v>9.7500000000000364E-5</v>
      </c>
      <c r="BZ447" s="150">
        <f t="shared" si="215"/>
        <v>9.9340277777778055E-5</v>
      </c>
      <c r="CA447" s="150">
        <f t="shared" si="216"/>
        <v>9.8900462962962527E-5</v>
      </c>
      <c r="CB447" s="150">
        <f t="shared" si="217"/>
        <v>9.8923611111111694E-5</v>
      </c>
    </row>
    <row r="448" spans="1:80">
      <c r="A448" s="1" t="s">
        <v>217</v>
      </c>
      <c r="B448" s="1">
        <v>2018</v>
      </c>
      <c r="C448" s="2">
        <v>43434</v>
      </c>
      <c r="D448" s="1" t="s">
        <v>66</v>
      </c>
      <c r="E448" s="70" t="s">
        <v>21</v>
      </c>
      <c r="F448" s="47" t="s">
        <v>21</v>
      </c>
      <c r="G448" t="s">
        <v>858</v>
      </c>
      <c r="H448" t="s">
        <v>856</v>
      </c>
      <c r="I448" t="s">
        <v>3196</v>
      </c>
      <c r="J448" t="s">
        <v>1744</v>
      </c>
      <c r="O448">
        <v>16</v>
      </c>
      <c r="P448" t="s">
        <v>207</v>
      </c>
      <c r="Q448" s="150">
        <v>1.5828703703703705E-4</v>
      </c>
      <c r="R448" s="150">
        <v>2.4857638888888889E-4</v>
      </c>
      <c r="S448" s="150">
        <v>3.3386574074074075E-4</v>
      </c>
      <c r="T448" s="150">
        <v>4.1988425925925922E-4</v>
      </c>
      <c r="U448" s="150">
        <v>5.0534722222222224E-4</v>
      </c>
      <c r="V448" s="150">
        <v>5.9344907407407404E-4</v>
      </c>
      <c r="W448" s="150">
        <v>6.7924768518518518E-4</v>
      </c>
      <c r="X448" s="150">
        <v>7.6677083333333328E-4</v>
      </c>
      <c r="Y448" s="150">
        <v>8.5199074074074072E-4</v>
      </c>
      <c r="Z448" s="150">
        <v>9.3870370370370364E-4</v>
      </c>
      <c r="AA448" s="150">
        <v>1.0250462962962963E-3</v>
      </c>
      <c r="AB448" s="150">
        <v>1.1137268518518516E-3</v>
      </c>
      <c r="AC448" s="150">
        <v>1.200925925925926E-3</v>
      </c>
      <c r="AD448" s="150">
        <v>1.2894444444444444E-3</v>
      </c>
      <c r="AE448" s="150">
        <v>1.3766898148148147E-3</v>
      </c>
      <c r="AF448" s="150">
        <v>1.4661689814814815E-3</v>
      </c>
      <c r="AG448" s="150">
        <v>1.5534490740740741E-3</v>
      </c>
      <c r="AH448" s="150">
        <v>1.6422106481481481E-3</v>
      </c>
      <c r="AI448" s="150">
        <v>1.729965277777778E-3</v>
      </c>
      <c r="AJ448" s="150">
        <v>1.8186689814814812E-3</v>
      </c>
      <c r="AK448" s="150">
        <v>1.9093749999999998E-3</v>
      </c>
      <c r="AL448" s="150">
        <v>1.9970833333333333E-3</v>
      </c>
      <c r="AM448" s="150">
        <v>2.0861574074074077E-3</v>
      </c>
      <c r="AN448" s="150">
        <v>2.1744907407407412E-3</v>
      </c>
      <c r="AO448" s="150">
        <v>2.2653356481481483E-3</v>
      </c>
      <c r="AP448" s="150">
        <v>2.3533680555555556E-3</v>
      </c>
      <c r="AQ448" s="150">
        <v>2.4406250000000001E-3</v>
      </c>
      <c r="AR448" s="150">
        <v>2.5294791666666669E-3</v>
      </c>
      <c r="AS448" s="150">
        <v>2.6195254629629628E-3</v>
      </c>
      <c r="AT448" s="150">
        <v>2.7068402777777781E-3</v>
      </c>
      <c r="AU448" s="150">
        <v>2.7966666666666665E-3</v>
      </c>
      <c r="AV448" s="150">
        <v>2.8892476851851857E-3</v>
      </c>
      <c r="AW448" s="153">
        <f t="shared" si="187"/>
        <v>57.685143271468682</v>
      </c>
      <c r="AX448" s="150">
        <f t="shared" si="188"/>
        <v>9.0289351851851842E-5</v>
      </c>
      <c r="AY448" s="150">
        <f t="shared" si="188"/>
        <v>8.5289351851851856E-5</v>
      </c>
      <c r="AZ448" s="150">
        <f t="shared" si="189"/>
        <v>8.6018518518518475E-5</v>
      </c>
      <c r="BA448" s="150">
        <f t="shared" si="190"/>
        <v>8.546296296296302E-5</v>
      </c>
      <c r="BB448" s="150">
        <f t="shared" si="191"/>
        <v>8.8101851851851796E-5</v>
      </c>
      <c r="BC448" s="150">
        <f t="shared" si="192"/>
        <v>8.5798611111111145E-5</v>
      </c>
      <c r="BD448" s="150">
        <f t="shared" si="193"/>
        <v>8.7523148148148096E-5</v>
      </c>
      <c r="BE448" s="150">
        <f t="shared" si="194"/>
        <v>8.5219907407407445E-5</v>
      </c>
      <c r="BF448" s="150">
        <f t="shared" si="195"/>
        <v>8.6712962962962915E-5</v>
      </c>
      <c r="BG448" s="150">
        <f t="shared" si="196"/>
        <v>8.6342592592592612E-5</v>
      </c>
      <c r="BH448" s="150">
        <f t="shared" si="197"/>
        <v>8.8680555555555388E-5</v>
      </c>
      <c r="BI448" s="150">
        <f t="shared" si="198"/>
        <v>8.7199074074074392E-5</v>
      </c>
      <c r="BJ448" s="150">
        <f t="shared" si="199"/>
        <v>8.8518518518518373E-5</v>
      </c>
      <c r="BK448" s="150">
        <f t="shared" si="200"/>
        <v>8.7245370370370341E-5</v>
      </c>
      <c r="BL448" s="150">
        <f t="shared" si="201"/>
        <v>8.9479166666666743E-5</v>
      </c>
      <c r="BM448" s="150">
        <f t="shared" si="202"/>
        <v>8.7280092592592574E-5</v>
      </c>
      <c r="BN448" s="150">
        <f t="shared" si="203"/>
        <v>8.8761574074074003E-5</v>
      </c>
      <c r="BO448" s="150">
        <f t="shared" si="204"/>
        <v>8.7754629629629901E-5</v>
      </c>
      <c r="BP448" s="150">
        <f t="shared" si="205"/>
        <v>8.8703703703703254E-5</v>
      </c>
      <c r="BQ448" s="150">
        <f t="shared" si="206"/>
        <v>9.0706018518518609E-5</v>
      </c>
      <c r="BR448" s="150">
        <f t="shared" si="207"/>
        <v>8.7708333333333518E-5</v>
      </c>
      <c r="BS448" s="150">
        <f t="shared" si="208"/>
        <v>8.9074074074074316E-5</v>
      </c>
      <c r="BT448" s="150">
        <f t="shared" si="209"/>
        <v>8.8333333333333493E-5</v>
      </c>
      <c r="BU448" s="150">
        <f t="shared" si="210"/>
        <v>9.0844907407407107E-5</v>
      </c>
      <c r="BV448" s="150">
        <f t="shared" si="211"/>
        <v>8.803240740740733E-5</v>
      </c>
      <c r="BW448" s="150">
        <f t="shared" si="212"/>
        <v>8.7256944444444491E-5</v>
      </c>
      <c r="BX448" s="150">
        <f t="shared" si="213"/>
        <v>8.8854166666666769E-5</v>
      </c>
      <c r="BY448" s="150">
        <f t="shared" si="214"/>
        <v>9.0046296296295968E-5</v>
      </c>
      <c r="BZ448" s="150">
        <f t="shared" si="215"/>
        <v>8.7314814814815241E-5</v>
      </c>
      <c r="CA448" s="150">
        <f t="shared" si="216"/>
        <v>8.9826388888888421E-5</v>
      </c>
      <c r="CB448" s="150">
        <f t="shared" si="217"/>
        <v>9.2581018518519183E-5</v>
      </c>
    </row>
    <row r="449" spans="1:80">
      <c r="A449" s="1" t="s">
        <v>217</v>
      </c>
      <c r="B449" s="1">
        <v>2018</v>
      </c>
      <c r="C449" s="2">
        <v>43434</v>
      </c>
      <c r="D449" s="1" t="s">
        <v>66</v>
      </c>
      <c r="E449" s="70" t="s">
        <v>21</v>
      </c>
      <c r="F449" s="47" t="s">
        <v>21</v>
      </c>
      <c r="G449" t="s">
        <v>522</v>
      </c>
      <c r="H449" t="s">
        <v>1288</v>
      </c>
      <c r="I449" t="s">
        <v>1662</v>
      </c>
      <c r="J449" t="s">
        <v>521</v>
      </c>
      <c r="O449">
        <v>17</v>
      </c>
      <c r="P449" t="s">
        <v>58</v>
      </c>
      <c r="Q449" s="150">
        <v>1.5755787037037038E-4</v>
      </c>
      <c r="R449" s="150">
        <v>2.469097222222222E-4</v>
      </c>
      <c r="S449" s="150">
        <v>3.3145833333333334E-4</v>
      </c>
      <c r="T449" s="150">
        <v>4.167592592592593E-4</v>
      </c>
      <c r="U449" s="150">
        <v>5.0195601851851855E-4</v>
      </c>
      <c r="V449" s="150">
        <v>5.8989583333333322E-4</v>
      </c>
      <c r="W449" s="150">
        <v>6.7583333333333341E-4</v>
      </c>
      <c r="X449" s="150">
        <v>7.6290509259259248E-4</v>
      </c>
      <c r="Y449" s="150">
        <v>8.4842592592592597E-4</v>
      </c>
      <c r="Z449" s="150">
        <v>9.3585648148148152E-4</v>
      </c>
      <c r="AA449" s="150">
        <v>1.0228009259259259E-3</v>
      </c>
      <c r="AB449" s="150">
        <v>1.1090277777777778E-3</v>
      </c>
      <c r="AC449" s="150">
        <v>1.1975115740740741E-3</v>
      </c>
      <c r="AD449" s="150">
        <v>1.2864467592592591E-3</v>
      </c>
      <c r="AE449" s="150">
        <v>1.3768634259259261E-3</v>
      </c>
      <c r="AF449" s="150">
        <v>1.4649999999999999E-3</v>
      </c>
      <c r="AG449" s="150">
        <v>1.5541435185185187E-3</v>
      </c>
      <c r="AH449" s="150">
        <v>1.6409837962962964E-3</v>
      </c>
      <c r="AI449" s="150">
        <v>1.7290972222222221E-3</v>
      </c>
      <c r="AJ449" s="150">
        <v>1.8158564814814814E-3</v>
      </c>
      <c r="AK449" s="150">
        <v>1.9060416666666668E-3</v>
      </c>
      <c r="AL449" s="150">
        <v>1.9988541666666666E-3</v>
      </c>
      <c r="AM449" s="150">
        <v>2.0897453703703707E-3</v>
      </c>
      <c r="AN449" s="150">
        <v>2.1817013888888888E-3</v>
      </c>
      <c r="AO449" s="150">
        <v>2.2762615740740742E-3</v>
      </c>
      <c r="AP449" s="150">
        <v>2.3734837962962963E-3</v>
      </c>
      <c r="AQ449" s="150">
        <v>2.4738425925925926E-3</v>
      </c>
      <c r="AR449" s="150">
        <v>2.5758680555555556E-3</v>
      </c>
      <c r="AS449" s="150">
        <v>2.6766550925925929E-3</v>
      </c>
      <c r="AT449" s="150">
        <v>2.7783449074074069E-3</v>
      </c>
      <c r="AU449" s="150">
        <v>2.8741435185185185E-3</v>
      </c>
      <c r="AV449" s="150">
        <v>2.9699189814814818E-3</v>
      </c>
      <c r="AW449" s="153">
        <f t="shared" si="187"/>
        <v>56.118253631123793</v>
      </c>
      <c r="AX449" s="150">
        <f t="shared" si="188"/>
        <v>8.9351851851851826E-5</v>
      </c>
      <c r="AY449" s="150">
        <f t="shared" si="188"/>
        <v>8.4548611111111142E-5</v>
      </c>
      <c r="AZ449" s="150">
        <f t="shared" si="189"/>
        <v>8.5300925925925952E-5</v>
      </c>
      <c r="BA449" s="150">
        <f t="shared" si="190"/>
        <v>8.5196759259259253E-5</v>
      </c>
      <c r="BB449" s="150">
        <f t="shared" si="191"/>
        <v>8.7939814814814673E-5</v>
      </c>
      <c r="BC449" s="150">
        <f t="shared" si="192"/>
        <v>8.5937500000000185E-5</v>
      </c>
      <c r="BD449" s="150">
        <f t="shared" si="193"/>
        <v>8.7071759259259069E-5</v>
      </c>
      <c r="BE449" s="150">
        <f t="shared" si="194"/>
        <v>8.5520833333333499E-5</v>
      </c>
      <c r="BF449" s="150">
        <f t="shared" si="195"/>
        <v>8.7430555555555547E-5</v>
      </c>
      <c r="BG449" s="150">
        <f t="shared" si="196"/>
        <v>8.6944444444444395E-5</v>
      </c>
      <c r="BH449" s="150">
        <f t="shared" si="197"/>
        <v>8.6226851851851872E-5</v>
      </c>
      <c r="BI449" s="150">
        <f t="shared" si="198"/>
        <v>8.8483796296296357E-5</v>
      </c>
      <c r="BJ449" s="150">
        <f t="shared" si="199"/>
        <v>8.8935185185184951E-5</v>
      </c>
      <c r="BK449" s="150">
        <f t="shared" si="200"/>
        <v>9.041666666666703E-5</v>
      </c>
      <c r="BL449" s="150">
        <f t="shared" si="201"/>
        <v>8.8136574074073812E-5</v>
      </c>
      <c r="BM449" s="150">
        <f t="shared" si="202"/>
        <v>8.9143518518518781E-5</v>
      </c>
      <c r="BN449" s="150">
        <f t="shared" si="203"/>
        <v>8.6840277777777697E-5</v>
      </c>
      <c r="BO449" s="150">
        <f t="shared" si="204"/>
        <v>8.8113425925925729E-5</v>
      </c>
      <c r="BP449" s="150">
        <f t="shared" si="205"/>
        <v>8.6759259259259298E-5</v>
      </c>
      <c r="BQ449" s="150">
        <f t="shared" si="206"/>
        <v>9.0185185185185333E-5</v>
      </c>
      <c r="BR449" s="150">
        <f t="shared" si="207"/>
        <v>9.2812499999999796E-5</v>
      </c>
      <c r="BS449" s="150">
        <f t="shared" si="208"/>
        <v>9.089120370370414E-5</v>
      </c>
      <c r="BT449" s="150">
        <f t="shared" si="209"/>
        <v>9.1956018518518125E-5</v>
      </c>
      <c r="BU449" s="150">
        <f t="shared" si="210"/>
        <v>9.4560185185185372E-5</v>
      </c>
      <c r="BV449" s="150">
        <f t="shared" si="211"/>
        <v>9.7222222222222068E-5</v>
      </c>
      <c r="BW449" s="150">
        <f t="shared" si="212"/>
        <v>1.0035879629629631E-4</v>
      </c>
      <c r="BX449" s="150">
        <f t="shared" si="213"/>
        <v>1.0202546296296305E-4</v>
      </c>
      <c r="BY449" s="150">
        <f t="shared" si="214"/>
        <v>1.0078703703703725E-4</v>
      </c>
      <c r="BZ449" s="150">
        <f t="shared" si="215"/>
        <v>1.01689814814814E-4</v>
      </c>
      <c r="CA449" s="150">
        <f t="shared" si="216"/>
        <v>9.5798611111111605E-5</v>
      </c>
      <c r="CB449" s="150">
        <f t="shared" si="217"/>
        <v>9.5775462962963305E-5</v>
      </c>
    </row>
    <row r="450" spans="1:80">
      <c r="A450" s="1" t="s">
        <v>217</v>
      </c>
      <c r="B450" s="1">
        <v>2018</v>
      </c>
      <c r="C450" s="2">
        <v>43434</v>
      </c>
      <c r="D450" s="1" t="s">
        <v>66</v>
      </c>
      <c r="E450" s="70" t="s">
        <v>21</v>
      </c>
      <c r="F450" s="47" t="s">
        <v>21</v>
      </c>
      <c r="G450" t="s">
        <v>3197</v>
      </c>
      <c r="H450" t="s">
        <v>3198</v>
      </c>
      <c r="I450" t="s">
        <v>2183</v>
      </c>
      <c r="J450" t="s">
        <v>3199</v>
      </c>
      <c r="O450">
        <v>18</v>
      </c>
      <c r="P450" t="s">
        <v>1276</v>
      </c>
      <c r="Q450" s="150">
        <v>1.5315972222222223E-4</v>
      </c>
      <c r="R450" s="150">
        <v>2.406365740740741E-4</v>
      </c>
      <c r="S450" s="150">
        <v>3.2581018518518511E-4</v>
      </c>
      <c r="T450" s="150">
        <v>4.0935185185185188E-4</v>
      </c>
      <c r="U450" s="150">
        <v>4.941319444444445E-4</v>
      </c>
      <c r="V450" s="150">
        <v>5.7770833333333329E-4</v>
      </c>
      <c r="W450" s="150">
        <v>6.6369212962962964E-4</v>
      </c>
      <c r="X450" s="150">
        <v>7.4888888888888889E-4</v>
      </c>
      <c r="Y450" s="150">
        <v>8.3561342592592585E-4</v>
      </c>
      <c r="Z450" s="150">
        <v>9.2291666666666661E-4</v>
      </c>
      <c r="AA450" s="150">
        <v>1.012164351851852E-3</v>
      </c>
      <c r="AB450" s="150">
        <v>1.0998958333333334E-3</v>
      </c>
      <c r="AC450" s="150">
        <v>1.1890162037037036E-3</v>
      </c>
      <c r="AD450" s="150">
        <v>1.2760185185185186E-3</v>
      </c>
      <c r="AE450" s="150">
        <v>1.3655555555555556E-3</v>
      </c>
      <c r="AF450" s="150">
        <v>1.4554976851851853E-3</v>
      </c>
      <c r="AG450" s="150">
        <v>1.5472222222222224E-3</v>
      </c>
      <c r="AH450" s="150">
        <v>1.6409953703703701E-3</v>
      </c>
      <c r="AI450" s="150">
        <v>1.7317592592592591E-3</v>
      </c>
      <c r="AJ450" s="150">
        <v>1.825034722222222E-3</v>
      </c>
      <c r="AK450" s="150">
        <v>1.9159027777777779E-3</v>
      </c>
      <c r="AL450" s="150">
        <v>2.0096180555555557E-3</v>
      </c>
      <c r="AM450" s="150">
        <v>2.1072453703703704E-3</v>
      </c>
      <c r="AN450" s="150">
        <v>2.2028587962962961E-3</v>
      </c>
      <c r="AO450" s="150">
        <v>2.3000694444444444E-3</v>
      </c>
      <c r="AP450" s="150">
        <v>2.3992361111111111E-3</v>
      </c>
      <c r="AQ450" s="150">
        <v>2.5001851851851851E-3</v>
      </c>
      <c r="AR450" s="150">
        <v>2.5980439814814816E-3</v>
      </c>
      <c r="AS450" s="150">
        <v>2.6964930555555557E-3</v>
      </c>
      <c r="AT450" s="150">
        <v>2.7924537037037037E-3</v>
      </c>
      <c r="AU450" s="150">
        <v>2.890949074074074E-3</v>
      </c>
      <c r="AV450" s="150">
        <v>2.9906597222222222E-3</v>
      </c>
      <c r="AW450" s="153">
        <f t="shared" si="187"/>
        <v>55.729063867829232</v>
      </c>
      <c r="AX450" s="150">
        <f t="shared" si="188"/>
        <v>8.7476851851851875E-5</v>
      </c>
      <c r="AY450" s="150">
        <f t="shared" si="188"/>
        <v>8.5173611111111008E-5</v>
      </c>
      <c r="AZ450" s="150">
        <f t="shared" si="189"/>
        <v>8.3541666666666768E-5</v>
      </c>
      <c r="BA450" s="150">
        <f t="shared" si="190"/>
        <v>8.4780092592592622E-5</v>
      </c>
      <c r="BB450" s="150">
        <f t="shared" si="191"/>
        <v>8.3576388888888784E-5</v>
      </c>
      <c r="BC450" s="150">
        <f t="shared" si="192"/>
        <v>8.5983796296296351E-5</v>
      </c>
      <c r="BD450" s="150">
        <f t="shared" si="193"/>
        <v>8.5196759259259253E-5</v>
      </c>
      <c r="BE450" s="150">
        <f t="shared" si="194"/>
        <v>8.6724537037036957E-5</v>
      </c>
      <c r="BF450" s="150">
        <f t="shared" si="195"/>
        <v>8.7303240740740765E-5</v>
      </c>
      <c r="BG450" s="150">
        <f t="shared" si="196"/>
        <v>8.9247685185185372E-5</v>
      </c>
      <c r="BH450" s="150">
        <f t="shared" si="197"/>
        <v>8.7731481481481384E-5</v>
      </c>
      <c r="BI450" s="150">
        <f t="shared" si="198"/>
        <v>8.9120370370370265E-5</v>
      </c>
      <c r="BJ450" s="150">
        <f t="shared" si="199"/>
        <v>8.7002314814814928E-5</v>
      </c>
      <c r="BK450" s="150">
        <f t="shared" si="200"/>
        <v>8.9537037037037059E-5</v>
      </c>
      <c r="BL450" s="150">
        <f t="shared" si="201"/>
        <v>8.9942129629629703E-5</v>
      </c>
      <c r="BM450" s="150">
        <f t="shared" si="202"/>
        <v>9.1724537037037078E-5</v>
      </c>
      <c r="BN450" s="150">
        <f t="shared" si="203"/>
        <v>9.3773148148147733E-5</v>
      </c>
      <c r="BO450" s="150">
        <f t="shared" si="204"/>
        <v>9.0763888888888925E-5</v>
      </c>
      <c r="BP450" s="150">
        <f t="shared" si="205"/>
        <v>9.3275462962962973E-5</v>
      </c>
      <c r="BQ450" s="150">
        <f t="shared" si="206"/>
        <v>9.0868055555555841E-5</v>
      </c>
      <c r="BR450" s="150">
        <f t="shared" si="207"/>
        <v>9.371527777777785E-5</v>
      </c>
      <c r="BS450" s="150">
        <f t="shared" si="208"/>
        <v>9.7627314814814712E-5</v>
      </c>
      <c r="BT450" s="150">
        <f t="shared" si="209"/>
        <v>9.561342592592564E-5</v>
      </c>
      <c r="BU450" s="150">
        <f t="shared" si="210"/>
        <v>9.7210648148148351E-5</v>
      </c>
      <c r="BV450" s="150">
        <f t="shared" si="211"/>
        <v>9.9166666666666674E-5</v>
      </c>
      <c r="BW450" s="150">
        <f t="shared" si="212"/>
        <v>1.0094907407407405E-4</v>
      </c>
      <c r="BX450" s="150">
        <f t="shared" si="213"/>
        <v>9.7858796296296409E-5</v>
      </c>
      <c r="BY450" s="150">
        <f t="shared" si="214"/>
        <v>9.8449074074074151E-5</v>
      </c>
      <c r="BZ450" s="150">
        <f t="shared" si="215"/>
        <v>9.5960648148147969E-5</v>
      </c>
      <c r="CA450" s="150">
        <f t="shared" si="216"/>
        <v>9.8495370370370317E-5</v>
      </c>
      <c r="CB450" s="150">
        <f t="shared" si="217"/>
        <v>9.971064814814825E-5</v>
      </c>
    </row>
    <row r="451" spans="1:80">
      <c r="A451" s="1" t="s">
        <v>217</v>
      </c>
      <c r="B451" s="1">
        <v>2018</v>
      </c>
      <c r="C451" s="2">
        <v>43434</v>
      </c>
      <c r="D451" s="1" t="s">
        <v>66</v>
      </c>
      <c r="E451" s="70" t="s">
        <v>91</v>
      </c>
      <c r="F451">
        <v>1</v>
      </c>
      <c r="G451" t="s">
        <v>1699</v>
      </c>
      <c r="H451" t="s">
        <v>503</v>
      </c>
      <c r="I451" t="s">
        <v>3191</v>
      </c>
      <c r="J451" t="s">
        <v>774</v>
      </c>
      <c r="O451">
        <v>1</v>
      </c>
      <c r="P451" t="s">
        <v>1704</v>
      </c>
      <c r="Q451" s="150">
        <v>1.5515046296296295E-4</v>
      </c>
      <c r="R451" s="150">
        <v>2.4390046296296299E-4</v>
      </c>
      <c r="S451" s="150">
        <v>3.2813657407407406E-4</v>
      </c>
      <c r="T451" s="150">
        <v>4.0850694444444447E-4</v>
      </c>
      <c r="U451" s="150">
        <v>4.8956018518518522E-4</v>
      </c>
      <c r="V451" s="150">
        <v>5.7039351851851847E-4</v>
      </c>
      <c r="W451" s="150">
        <v>6.5151620370370363E-4</v>
      </c>
      <c r="X451" s="150">
        <v>7.3246527777777774E-4</v>
      </c>
      <c r="Y451" s="150">
        <v>8.1263888888888879E-4</v>
      </c>
      <c r="Z451" s="150">
        <v>8.9284722222222228E-4</v>
      </c>
      <c r="AA451" s="150">
        <v>9.7282407407407419E-4</v>
      </c>
      <c r="AB451" s="150">
        <v>1.0535185185185185E-3</v>
      </c>
      <c r="AC451" s="150">
        <v>1.1367361111111112E-3</v>
      </c>
      <c r="AD451" s="150">
        <v>1.2175115740740742E-3</v>
      </c>
      <c r="AE451" s="150">
        <v>1.2991203703703704E-3</v>
      </c>
      <c r="AF451" s="150">
        <v>1.3807870370370371E-3</v>
      </c>
      <c r="AG451" s="150">
        <v>1.4621180555555553E-3</v>
      </c>
      <c r="AH451" s="150">
        <v>1.5449537037037038E-3</v>
      </c>
      <c r="AI451" s="150">
        <v>1.6284259259259262E-3</v>
      </c>
      <c r="AJ451" s="150">
        <v>1.7108796296296297E-3</v>
      </c>
      <c r="AK451" s="150">
        <v>1.793587962962963E-3</v>
      </c>
      <c r="AL451" s="150">
        <v>1.8765624999999998E-3</v>
      </c>
      <c r="AM451" s="150">
        <v>1.9599999999999999E-3</v>
      </c>
      <c r="AN451" s="150">
        <v>2.0465162037037036E-3</v>
      </c>
      <c r="AO451" s="150">
        <v>2.1302199074074075E-3</v>
      </c>
      <c r="AP451" s="150">
        <v>2.2133101851851853E-3</v>
      </c>
      <c r="AQ451" s="150">
        <v>2.2964120370370373E-3</v>
      </c>
      <c r="AR451" s="150">
        <v>2.3797800925925926E-3</v>
      </c>
      <c r="AS451" s="150">
        <v>2.4627777777777777E-3</v>
      </c>
      <c r="AT451" s="150">
        <v>2.5461226851851851E-3</v>
      </c>
      <c r="AU451" s="150">
        <v>2.6293287037037036E-3</v>
      </c>
      <c r="AV451" s="150">
        <v>2.7130902777777778E-3</v>
      </c>
      <c r="AW451" s="153">
        <f t="shared" ref="AW451:AW462" si="218">3.6*4000/(AV451*86400)</f>
        <v>61.430564265328847</v>
      </c>
      <c r="AX451" s="150">
        <f t="shared" ref="AX451:AY463" si="219">R451-Q451</f>
        <v>8.8750000000000043E-5</v>
      </c>
      <c r="AY451" s="150">
        <f t="shared" si="219"/>
        <v>8.4236111111111073E-5</v>
      </c>
      <c r="AZ451" s="150">
        <f t="shared" ref="AZ451:AZ463" si="220">T451-S451</f>
        <v>8.0370370370370404E-5</v>
      </c>
      <c r="BA451" s="150">
        <f t="shared" ref="BA451:BA463" si="221">U451-T451</f>
        <v>8.1053240740740749E-5</v>
      </c>
      <c r="BB451" s="150">
        <f t="shared" ref="BB451:BB463" si="222">V451-U451</f>
        <v>8.0833333333333256E-5</v>
      </c>
      <c r="BC451" s="150">
        <f t="shared" ref="BC451:BC463" si="223">W451-V451</f>
        <v>8.1122685185185161E-5</v>
      </c>
      <c r="BD451" s="150">
        <f t="shared" ref="BD451:BD463" si="224">X451-W451</f>
        <v>8.0949074074074105E-5</v>
      </c>
      <c r="BE451" s="150">
        <f t="shared" ref="BE451:BE463" si="225">Y451-X451</f>
        <v>8.0173611111111049E-5</v>
      </c>
      <c r="BF451" s="150">
        <f t="shared" ref="BF451:BF463" si="226">Z451-Y451</f>
        <v>8.0208333333333499E-5</v>
      </c>
      <c r="BG451" s="150">
        <f t="shared" ref="BG451:BG463" si="227">AA451-Z451</f>
        <v>7.997685185185191E-5</v>
      </c>
      <c r="BH451" s="150">
        <f t="shared" ref="BH451:BH463" si="228">AB451-AA451</f>
        <v>8.0694444444444325E-5</v>
      </c>
      <c r="BI451" s="150">
        <f t="shared" ref="BI451:BI463" si="229">AC451-AB451</f>
        <v>8.3217592592592631E-5</v>
      </c>
      <c r="BJ451" s="150">
        <f t="shared" ref="BJ451:BJ463" si="230">AD451-AC451</f>
        <v>8.0775462962963049E-5</v>
      </c>
      <c r="BK451" s="150">
        <f t="shared" ref="BK451:BK463" si="231">AE451-AD451</f>
        <v>8.1608796296296204E-5</v>
      </c>
      <c r="BL451" s="150">
        <f t="shared" ref="BL451:BL463" si="232">AF451-AE451</f>
        <v>8.1666666666666736E-5</v>
      </c>
      <c r="BM451" s="150">
        <f t="shared" ref="BM451:BM463" si="233">AG451-AF451</f>
        <v>8.1331018518518124E-5</v>
      </c>
      <c r="BN451" s="150">
        <f t="shared" ref="BN451:BN463" si="234">AH451-AG451</f>
        <v>8.2835648148148503E-5</v>
      </c>
      <c r="BO451" s="150">
        <f t="shared" ref="BO451:BO463" si="235">AI451-AH451</f>
        <v>8.3472222222222411E-5</v>
      </c>
      <c r="BP451" s="150">
        <f t="shared" ref="BP451:BP463" si="236">AJ451-AI451</f>
        <v>8.2453703703703508E-5</v>
      </c>
      <c r="BQ451" s="150">
        <f t="shared" ref="BQ451:BQ463" si="237">AK451-AJ451</f>
        <v>8.2708333333333288E-5</v>
      </c>
      <c r="BR451" s="150">
        <f t="shared" ref="BR451:BR463" si="238">AL451-AK451</f>
        <v>8.2974537037036784E-5</v>
      </c>
      <c r="BS451" s="150">
        <f t="shared" ref="BS451:BS463" si="239">AM451-AL451</f>
        <v>8.3437500000000178E-5</v>
      </c>
      <c r="BT451" s="150">
        <f t="shared" ref="BT451:BT463" si="240">AN451-AM451</f>
        <v>8.6516203703703668E-5</v>
      </c>
      <c r="BU451" s="150">
        <f t="shared" ref="BU451:BU463" si="241">AO451-AN451</f>
        <v>8.3703703703703891E-5</v>
      </c>
      <c r="BV451" s="150">
        <f t="shared" ref="BV451:BV463" si="242">AP451-AO451</f>
        <v>8.309027777777785E-5</v>
      </c>
      <c r="BW451" s="150">
        <f t="shared" ref="BW451:BW463" si="243">AQ451-AP451</f>
        <v>8.3101851851852E-5</v>
      </c>
      <c r="BX451" s="150">
        <f t="shared" ref="BX451:BX463" si="244">AR451-AQ451</f>
        <v>8.3368055555555279E-5</v>
      </c>
      <c r="BY451" s="150">
        <f t="shared" ref="BY451:BY463" si="245">AS451-AR451</f>
        <v>8.2997685185185084E-5</v>
      </c>
      <c r="BZ451" s="150">
        <f t="shared" ref="BZ451:BZ463" si="246">AT451-AS451</f>
        <v>8.3344907407407413E-5</v>
      </c>
      <c r="CA451" s="150">
        <f t="shared" ref="CA451:CA463" si="247">AU451-AT451</f>
        <v>8.3206018518518481E-5</v>
      </c>
      <c r="CB451" s="150">
        <f t="shared" ref="CB451:CB463" si="248">AV451-AU451</f>
        <v>8.3761574074074207E-5</v>
      </c>
    </row>
    <row r="452" spans="1:80">
      <c r="A452" s="1" t="s">
        <v>217</v>
      </c>
      <c r="B452" s="1">
        <v>2018</v>
      </c>
      <c r="C452" s="2">
        <v>43434</v>
      </c>
      <c r="D452" s="1" t="s">
        <v>66</v>
      </c>
      <c r="E452" s="70" t="s">
        <v>91</v>
      </c>
      <c r="F452">
        <v>1</v>
      </c>
      <c r="G452" t="s">
        <v>785</v>
      </c>
      <c r="H452" t="s">
        <v>890</v>
      </c>
      <c r="I452" t="s">
        <v>3014</v>
      </c>
      <c r="J452" t="s">
        <v>1724</v>
      </c>
      <c r="O452">
        <v>2</v>
      </c>
      <c r="P452" t="s">
        <v>78</v>
      </c>
      <c r="Q452" s="150">
        <v>1.5555555555555556E-4</v>
      </c>
      <c r="R452" s="150">
        <v>2.4335648148148147E-4</v>
      </c>
      <c r="S452" s="150">
        <v>3.2623842592592595E-4</v>
      </c>
      <c r="T452" s="150">
        <v>4.0841435185185181E-4</v>
      </c>
      <c r="U452" s="150">
        <v>4.8990740740740744E-4</v>
      </c>
      <c r="V452" s="150">
        <v>5.7325231481481485E-4</v>
      </c>
      <c r="W452" s="150">
        <v>6.557407407407407E-4</v>
      </c>
      <c r="X452" s="150">
        <v>7.3797453703703709E-4</v>
      </c>
      <c r="Y452" s="150">
        <v>8.2015046296296296E-4</v>
      </c>
      <c r="Z452" s="150">
        <v>9.0327546296296304E-4</v>
      </c>
      <c r="AA452" s="150">
        <v>9.8473379629629627E-4</v>
      </c>
      <c r="AB452" s="150">
        <v>1.0661921296296296E-3</v>
      </c>
      <c r="AC452" s="150">
        <v>1.1480902777777776E-3</v>
      </c>
      <c r="AD452" s="150">
        <v>1.2329513888888889E-3</v>
      </c>
      <c r="AE452" s="150">
        <v>1.3162268518518516E-3</v>
      </c>
      <c r="AF452" s="150">
        <v>1.3995717592592593E-3</v>
      </c>
      <c r="AG452" s="150">
        <v>1.4837962962962964E-3</v>
      </c>
      <c r="AH452" s="150">
        <v>1.5696064814814815E-3</v>
      </c>
      <c r="AI452" s="150">
        <v>1.6537268518518518E-3</v>
      </c>
      <c r="AJ452" s="150">
        <v>1.7391319444444444E-3</v>
      </c>
      <c r="AK452" s="150">
        <v>1.8221874999999998E-3</v>
      </c>
      <c r="AL452" s="150">
        <v>1.9053125000000001E-3</v>
      </c>
      <c r="AM452" s="150">
        <v>1.9885763888888891E-3</v>
      </c>
      <c r="AN452" s="150">
        <v>2.0733912037037036E-3</v>
      </c>
      <c r="AO452" s="150">
        <v>2.1585185185185184E-3</v>
      </c>
      <c r="AP452" s="150">
        <v>2.2469675925925925E-3</v>
      </c>
      <c r="AQ452" s="150">
        <v>2.3344444444444445E-3</v>
      </c>
      <c r="AR452" s="150">
        <v>2.4242129629629631E-3</v>
      </c>
      <c r="AS452" s="150">
        <v>2.5102777777777775E-3</v>
      </c>
      <c r="AT452" s="150">
        <v>2.5932986111111109E-3</v>
      </c>
      <c r="AU452" s="150">
        <v>2.6779976851851847E-3</v>
      </c>
      <c r="AV452" s="150">
        <v>2.765173611111111E-3</v>
      </c>
      <c r="AW452" s="153">
        <f t="shared" si="218"/>
        <v>60.273490965254844</v>
      </c>
      <c r="AX452" s="150">
        <f t="shared" si="219"/>
        <v>8.7800925925925904E-5</v>
      </c>
      <c r="AY452" s="150">
        <f t="shared" si="219"/>
        <v>8.288194444444448E-5</v>
      </c>
      <c r="AZ452" s="150">
        <f t="shared" si="220"/>
        <v>8.2175925925925862E-5</v>
      </c>
      <c r="BA452" s="150">
        <f t="shared" si="221"/>
        <v>8.1493055555555626E-5</v>
      </c>
      <c r="BB452" s="150">
        <f t="shared" si="222"/>
        <v>8.3344907407407413E-5</v>
      </c>
      <c r="BC452" s="150">
        <f t="shared" si="223"/>
        <v>8.248842592592585E-5</v>
      </c>
      <c r="BD452" s="150">
        <f t="shared" si="224"/>
        <v>8.2233796296296395E-5</v>
      </c>
      <c r="BE452" s="150">
        <f t="shared" si="225"/>
        <v>8.2175925925925862E-5</v>
      </c>
      <c r="BF452" s="150">
        <f t="shared" si="226"/>
        <v>8.3125000000000083E-5</v>
      </c>
      <c r="BG452" s="150">
        <f t="shared" si="227"/>
        <v>8.1458333333333231E-5</v>
      </c>
      <c r="BH452" s="150">
        <f t="shared" si="228"/>
        <v>8.1458333333333339E-5</v>
      </c>
      <c r="BI452" s="150">
        <f t="shared" si="229"/>
        <v>8.1898148148148E-5</v>
      </c>
      <c r="BJ452" s="150">
        <f t="shared" si="230"/>
        <v>8.4861111111111292E-5</v>
      </c>
      <c r="BK452" s="150">
        <f t="shared" si="231"/>
        <v>8.327546296296273E-5</v>
      </c>
      <c r="BL452" s="150">
        <f t="shared" si="232"/>
        <v>8.334490740740763E-5</v>
      </c>
      <c r="BM452" s="150">
        <f t="shared" si="233"/>
        <v>8.4224537037037167E-5</v>
      </c>
      <c r="BN452" s="150">
        <f t="shared" si="234"/>
        <v>8.5810185185185078E-5</v>
      </c>
      <c r="BO452" s="150">
        <f t="shared" si="235"/>
        <v>8.4120370370370252E-5</v>
      </c>
      <c r="BP452" s="150">
        <f t="shared" si="236"/>
        <v>8.540509259259265E-5</v>
      </c>
      <c r="BQ452" s="150">
        <f t="shared" si="237"/>
        <v>8.30555555555554E-5</v>
      </c>
      <c r="BR452" s="150">
        <f t="shared" si="238"/>
        <v>8.3125000000000299E-5</v>
      </c>
      <c r="BS452" s="150">
        <f t="shared" si="239"/>
        <v>8.3263888888889014E-5</v>
      </c>
      <c r="BT452" s="150">
        <f t="shared" si="240"/>
        <v>8.4814814814814475E-5</v>
      </c>
      <c r="BU452" s="150">
        <f t="shared" si="241"/>
        <v>8.5127314814814788E-5</v>
      </c>
      <c r="BV452" s="150">
        <f t="shared" si="242"/>
        <v>8.8449074074074124E-5</v>
      </c>
      <c r="BW452" s="150">
        <f t="shared" si="243"/>
        <v>8.7476851851852038E-5</v>
      </c>
      <c r="BX452" s="150">
        <f t="shared" si="244"/>
        <v>8.9768518518518539E-5</v>
      </c>
      <c r="BY452" s="150">
        <f t="shared" si="245"/>
        <v>8.6064814814814424E-5</v>
      </c>
      <c r="BZ452" s="150">
        <f t="shared" si="246"/>
        <v>8.3020833333333384E-5</v>
      </c>
      <c r="CA452" s="150">
        <f t="shared" si="247"/>
        <v>8.4699074074073843E-5</v>
      </c>
      <c r="CB452" s="150">
        <f t="shared" si="248"/>
        <v>8.7175925925926309E-5</v>
      </c>
    </row>
    <row r="453" spans="1:80">
      <c r="A453" s="1" t="s">
        <v>217</v>
      </c>
      <c r="B453" s="1">
        <v>2018</v>
      </c>
      <c r="C453" s="2">
        <v>43434</v>
      </c>
      <c r="D453" s="1" t="s">
        <v>66</v>
      </c>
      <c r="E453" s="70" t="s">
        <v>91</v>
      </c>
      <c r="F453">
        <v>2</v>
      </c>
      <c r="G453" t="s">
        <v>814</v>
      </c>
      <c r="H453" t="s">
        <v>696</v>
      </c>
      <c r="I453" t="s">
        <v>1676</v>
      </c>
      <c r="J453" t="s">
        <v>1638</v>
      </c>
      <c r="O453">
        <v>1</v>
      </c>
      <c r="P453" t="s">
        <v>33</v>
      </c>
      <c r="Q453" s="150">
        <v>1.5631944444444444E-4</v>
      </c>
      <c r="R453" s="150">
        <v>2.4572916666666672E-4</v>
      </c>
      <c r="S453" s="150">
        <v>3.2738425925925925E-4</v>
      </c>
      <c r="T453" s="150">
        <v>4.0787037037037045E-4</v>
      </c>
      <c r="U453" s="150">
        <v>4.8721064814814813E-4</v>
      </c>
      <c r="V453" s="150">
        <v>5.687962962962963E-4</v>
      </c>
      <c r="W453" s="150">
        <v>6.5028935185185187E-4</v>
      </c>
      <c r="X453" s="150">
        <v>7.3256944444444444E-4</v>
      </c>
      <c r="Y453" s="150">
        <v>8.1662037037037033E-4</v>
      </c>
      <c r="Z453" s="150">
        <v>8.9968749999999999E-4</v>
      </c>
      <c r="AA453" s="150">
        <v>9.8185185185185181E-4</v>
      </c>
      <c r="AB453" s="150">
        <v>1.0639004629629631E-3</v>
      </c>
      <c r="AC453" s="150">
        <v>1.1470833333333333E-3</v>
      </c>
      <c r="AD453" s="150">
        <v>1.2306597222222222E-3</v>
      </c>
      <c r="AE453" s="150">
        <v>1.3154629629629629E-3</v>
      </c>
      <c r="AF453" s="150">
        <v>1.3981250000000001E-3</v>
      </c>
      <c r="AG453" s="150">
        <v>1.479733796296296E-3</v>
      </c>
      <c r="AH453" s="150">
        <v>1.5630787037037037E-3</v>
      </c>
      <c r="AI453" s="150">
        <v>1.6459837962962964E-3</v>
      </c>
      <c r="AJ453" s="150">
        <v>1.7297222222222221E-3</v>
      </c>
      <c r="AK453" s="150">
        <v>1.8136805555555554E-3</v>
      </c>
      <c r="AL453" s="150">
        <v>1.8983449074074076E-3</v>
      </c>
      <c r="AM453" s="150">
        <v>1.9811574074074072E-3</v>
      </c>
      <c r="AN453" s="150">
        <v>2.0628935185185186E-3</v>
      </c>
      <c r="AO453" s="150">
        <v>2.1436921296296295E-3</v>
      </c>
      <c r="AP453" s="150">
        <v>2.2258564814814814E-3</v>
      </c>
      <c r="AQ453" s="150">
        <v>2.305949074074074E-3</v>
      </c>
      <c r="AR453" s="150">
        <v>2.3872569444444445E-3</v>
      </c>
      <c r="AS453" s="150">
        <v>2.469039351851852E-3</v>
      </c>
      <c r="AT453" s="150">
        <v>2.5517592592592593E-3</v>
      </c>
      <c r="AU453" s="150">
        <v>2.6343287037037034E-3</v>
      </c>
      <c r="AV453" s="150">
        <v>2.716226851851852E-3</v>
      </c>
      <c r="AW453" s="153">
        <f t="shared" si="218"/>
        <v>61.359627069822139</v>
      </c>
      <c r="AX453" s="150">
        <f t="shared" si="219"/>
        <v>8.9409722222222278E-5</v>
      </c>
      <c r="AY453" s="150">
        <f t="shared" si="219"/>
        <v>8.1655092592592532E-5</v>
      </c>
      <c r="AZ453" s="150">
        <f t="shared" si="220"/>
        <v>8.0486111111111199E-5</v>
      </c>
      <c r="BA453" s="150">
        <f t="shared" si="221"/>
        <v>7.9340277777777677E-5</v>
      </c>
      <c r="BB453" s="150">
        <f t="shared" si="222"/>
        <v>8.1585648148148175E-5</v>
      </c>
      <c r="BC453" s="150">
        <f t="shared" si="223"/>
        <v>8.1493055555555572E-5</v>
      </c>
      <c r="BD453" s="150">
        <f t="shared" si="224"/>
        <v>8.2280092592592561E-5</v>
      </c>
      <c r="BE453" s="150">
        <f t="shared" si="225"/>
        <v>8.4050925925925894E-5</v>
      </c>
      <c r="BF453" s="150">
        <f t="shared" si="226"/>
        <v>8.3067129629629658E-5</v>
      </c>
      <c r="BG453" s="150">
        <f t="shared" si="227"/>
        <v>8.2164351851851821E-5</v>
      </c>
      <c r="BH453" s="150">
        <f t="shared" si="228"/>
        <v>8.2048611111111298E-5</v>
      </c>
      <c r="BI453" s="150">
        <f t="shared" si="229"/>
        <v>8.3182870370370181E-5</v>
      </c>
      <c r="BJ453" s="150">
        <f t="shared" si="230"/>
        <v>8.3576388888888893E-5</v>
      </c>
      <c r="BK453" s="150">
        <f t="shared" si="231"/>
        <v>8.4803240740740759E-5</v>
      </c>
      <c r="BL453" s="150">
        <f t="shared" si="232"/>
        <v>8.2662037037037122E-5</v>
      </c>
      <c r="BM453" s="150">
        <f t="shared" si="233"/>
        <v>8.1608796296295987E-5</v>
      </c>
      <c r="BN453" s="150">
        <f t="shared" si="234"/>
        <v>8.334490740740763E-5</v>
      </c>
      <c r="BO453" s="150">
        <f t="shared" si="235"/>
        <v>8.2905092592592752E-5</v>
      </c>
      <c r="BP453" s="150">
        <f t="shared" si="236"/>
        <v>8.373842592592569E-5</v>
      </c>
      <c r="BQ453" s="150">
        <f t="shared" si="237"/>
        <v>8.3958333333333237E-5</v>
      </c>
      <c r="BR453" s="150">
        <f t="shared" si="238"/>
        <v>8.4664351851852261E-5</v>
      </c>
      <c r="BS453" s="150">
        <f t="shared" si="239"/>
        <v>8.2812499999999553E-5</v>
      </c>
      <c r="BT453" s="150">
        <f t="shared" si="240"/>
        <v>8.1736111111111419E-5</v>
      </c>
      <c r="BU453" s="150">
        <f t="shared" si="241"/>
        <v>8.0798611111110915E-5</v>
      </c>
      <c r="BV453" s="150">
        <f t="shared" si="242"/>
        <v>8.2164351851851929E-5</v>
      </c>
      <c r="BW453" s="150">
        <f t="shared" si="243"/>
        <v>8.0092592592592542E-5</v>
      </c>
      <c r="BX453" s="150">
        <f t="shared" si="244"/>
        <v>8.1307870370370475E-5</v>
      </c>
      <c r="BY453" s="150">
        <f t="shared" si="245"/>
        <v>8.1782407407407585E-5</v>
      </c>
      <c r="BZ453" s="150">
        <f t="shared" si="246"/>
        <v>8.2719907407407221E-5</v>
      </c>
      <c r="CA453" s="150">
        <f t="shared" si="247"/>
        <v>8.256944444444414E-5</v>
      </c>
      <c r="CB453" s="150">
        <f t="shared" si="248"/>
        <v>8.189814814814865E-5</v>
      </c>
    </row>
    <row r="454" spans="1:80">
      <c r="A454" s="1" t="s">
        <v>217</v>
      </c>
      <c r="B454" s="1">
        <v>2018</v>
      </c>
      <c r="C454" s="2">
        <v>43434</v>
      </c>
      <c r="D454" s="1" t="s">
        <v>66</v>
      </c>
      <c r="E454" s="70" t="s">
        <v>91</v>
      </c>
      <c r="F454">
        <v>2</v>
      </c>
      <c r="G454" t="s">
        <v>843</v>
      </c>
      <c r="H454" t="s">
        <v>1287</v>
      </c>
      <c r="I454" t="s">
        <v>1303</v>
      </c>
      <c r="J454" t="s">
        <v>849</v>
      </c>
      <c r="O454">
        <v>2</v>
      </c>
      <c r="P454" t="s">
        <v>198</v>
      </c>
      <c r="Q454" s="150">
        <v>1.5355324074074075E-4</v>
      </c>
      <c r="R454" s="150">
        <v>2.4399305555555556E-4</v>
      </c>
      <c r="S454" s="150">
        <v>3.30775462962963E-4</v>
      </c>
      <c r="T454" s="150">
        <v>4.1408564814814818E-4</v>
      </c>
      <c r="U454" s="150">
        <v>4.9827546296296295E-4</v>
      </c>
      <c r="V454" s="150">
        <v>5.8109953703703698E-4</v>
      </c>
      <c r="W454" s="150">
        <v>6.6484953703703704E-4</v>
      </c>
      <c r="X454" s="150">
        <v>7.483912037037037E-4</v>
      </c>
      <c r="Y454" s="150">
        <v>8.3342592592592583E-4</v>
      </c>
      <c r="Z454" s="150">
        <v>9.1645833333333336E-4</v>
      </c>
      <c r="AA454" s="150">
        <v>1.0008333333333334E-3</v>
      </c>
      <c r="AB454" s="150">
        <v>1.0833333333333335E-3</v>
      </c>
      <c r="AC454" s="150">
        <v>1.1675694444444444E-3</v>
      </c>
      <c r="AD454" s="150">
        <v>1.2516435185185185E-3</v>
      </c>
      <c r="AE454" s="150">
        <v>1.3372800925925924E-3</v>
      </c>
      <c r="AF454" s="150">
        <v>1.4210995370370369E-3</v>
      </c>
      <c r="AG454" s="150">
        <v>1.5063773148148148E-3</v>
      </c>
      <c r="AH454" s="150">
        <v>1.5900578703703704E-3</v>
      </c>
      <c r="AI454" s="150">
        <v>1.6752083333333335E-3</v>
      </c>
      <c r="AJ454" s="150">
        <v>1.7591666666666667E-3</v>
      </c>
      <c r="AK454" s="150">
        <v>1.8443171296296296E-3</v>
      </c>
      <c r="AL454" s="150">
        <v>1.9308680555555557E-3</v>
      </c>
      <c r="AM454" s="150">
        <v>2.017662037037037E-3</v>
      </c>
      <c r="AN454" s="150">
        <v>2.1060069444444442E-3</v>
      </c>
      <c r="AO454" s="150">
        <v>2.1907986111111108E-3</v>
      </c>
      <c r="AP454" s="150">
        <v>2.2860300925925925E-3</v>
      </c>
      <c r="AQ454" s="150">
        <v>2.3817708333333334E-3</v>
      </c>
      <c r="AR454" s="150">
        <v>2.4763541666666666E-3</v>
      </c>
      <c r="AS454" s="150">
        <v>2.572164351851852E-3</v>
      </c>
      <c r="AT454" s="150">
        <v>2.675266203703704E-3</v>
      </c>
      <c r="AU454" s="150">
        <v>2.7989004629629631E-3</v>
      </c>
      <c r="AV454" s="150">
        <v>2.9478819444444444E-3</v>
      </c>
      <c r="AW454" s="153">
        <f t="shared" si="218"/>
        <v>56.537768407166162</v>
      </c>
      <c r="AX454" s="150">
        <f t="shared" si="219"/>
        <v>9.0439814814814815E-5</v>
      </c>
      <c r="AY454" s="150">
        <f t="shared" si="219"/>
        <v>8.6782407407407435E-5</v>
      </c>
      <c r="AZ454" s="150">
        <f t="shared" si="220"/>
        <v>8.331018518518518E-5</v>
      </c>
      <c r="BA454" s="150">
        <f t="shared" si="221"/>
        <v>8.4189814814814772E-5</v>
      </c>
      <c r="BB454" s="150">
        <f t="shared" si="222"/>
        <v>8.2824074074074028E-5</v>
      </c>
      <c r="BC454" s="150">
        <f t="shared" si="223"/>
        <v>8.3750000000000057E-5</v>
      </c>
      <c r="BD454" s="150">
        <f t="shared" si="224"/>
        <v>8.354166666666666E-5</v>
      </c>
      <c r="BE454" s="150">
        <f t="shared" si="225"/>
        <v>8.5034722222222131E-5</v>
      </c>
      <c r="BF454" s="150">
        <f t="shared" si="226"/>
        <v>8.3032407407407534E-5</v>
      </c>
      <c r="BG454" s="150">
        <f t="shared" si="227"/>
        <v>8.4375000000000032E-5</v>
      </c>
      <c r="BH454" s="150">
        <f t="shared" si="228"/>
        <v>8.2500000000000108E-5</v>
      </c>
      <c r="BI454" s="150">
        <f t="shared" si="229"/>
        <v>8.4236111111110883E-5</v>
      </c>
      <c r="BJ454" s="150">
        <f t="shared" si="230"/>
        <v>8.4074074074074086E-5</v>
      </c>
      <c r="BK454" s="150">
        <f t="shared" si="231"/>
        <v>8.5636574074073914E-5</v>
      </c>
      <c r="BL454" s="150">
        <f t="shared" si="232"/>
        <v>8.3819444444444523E-5</v>
      </c>
      <c r="BM454" s="150">
        <f t="shared" si="233"/>
        <v>8.5277777777777869E-5</v>
      </c>
      <c r="BN454" s="150">
        <f t="shared" si="234"/>
        <v>8.3680555555555591E-5</v>
      </c>
      <c r="BO454" s="150">
        <f t="shared" si="235"/>
        <v>8.5150462962963087E-5</v>
      </c>
      <c r="BP454" s="150">
        <f t="shared" si="236"/>
        <v>8.3958333333333237E-5</v>
      </c>
      <c r="BQ454" s="150">
        <f t="shared" si="237"/>
        <v>8.5150462962962871E-5</v>
      </c>
      <c r="BR454" s="150">
        <f t="shared" si="238"/>
        <v>8.6550925925926118E-5</v>
      </c>
      <c r="BS454" s="150">
        <f t="shared" si="239"/>
        <v>8.6793981481481314E-5</v>
      </c>
      <c r="BT454" s="150">
        <f t="shared" si="240"/>
        <v>8.8344907407407209E-5</v>
      </c>
      <c r="BU454" s="150">
        <f t="shared" si="241"/>
        <v>8.4791666666666609E-5</v>
      </c>
      <c r="BV454" s="150">
        <f t="shared" si="242"/>
        <v>9.5231481481481729E-5</v>
      </c>
      <c r="BW454" s="150">
        <f t="shared" si="243"/>
        <v>9.5740740740740855E-5</v>
      </c>
      <c r="BX454" s="150">
        <f t="shared" si="244"/>
        <v>9.4583333333333238E-5</v>
      </c>
      <c r="BY454" s="150">
        <f t="shared" si="245"/>
        <v>9.5810185185185321E-5</v>
      </c>
      <c r="BZ454" s="150">
        <f t="shared" si="246"/>
        <v>1.0310185185185205E-4</v>
      </c>
      <c r="CA454" s="150">
        <f t="shared" si="247"/>
        <v>1.236342592592591E-4</v>
      </c>
      <c r="CB454" s="150">
        <f t="shared" si="248"/>
        <v>1.4898148148148127E-4</v>
      </c>
    </row>
    <row r="455" spans="1:80">
      <c r="A455" s="1" t="s">
        <v>217</v>
      </c>
      <c r="B455" s="1">
        <v>2018</v>
      </c>
      <c r="C455" s="2">
        <v>43434</v>
      </c>
      <c r="D455" s="1" t="s">
        <v>66</v>
      </c>
      <c r="E455" s="70" t="s">
        <v>91</v>
      </c>
      <c r="F455">
        <v>3</v>
      </c>
      <c r="G455" t="s">
        <v>1667</v>
      </c>
      <c r="H455" t="s">
        <v>656</v>
      </c>
      <c r="I455" t="s">
        <v>645</v>
      </c>
      <c r="J455" t="s">
        <v>3018</v>
      </c>
      <c r="O455">
        <v>1</v>
      </c>
      <c r="P455" t="s">
        <v>484</v>
      </c>
      <c r="Q455" s="150">
        <v>1.5540509259259259E-4</v>
      </c>
      <c r="R455" s="150">
        <v>2.4429398148148146E-4</v>
      </c>
      <c r="S455" s="150">
        <v>3.2868055555555558E-4</v>
      </c>
      <c r="T455" s="150">
        <v>4.0885416666666669E-4</v>
      </c>
      <c r="U455" s="150">
        <v>4.8930555555555554E-4</v>
      </c>
      <c r="V455" s="150">
        <v>5.6828703703703707E-4</v>
      </c>
      <c r="W455" s="150">
        <v>6.4863425925925928E-4</v>
      </c>
      <c r="X455" s="150">
        <v>7.283796296296296E-4</v>
      </c>
      <c r="Y455" s="150">
        <v>8.0995370370370368E-4</v>
      </c>
      <c r="Z455" s="150">
        <v>8.8938657407407412E-4</v>
      </c>
      <c r="AA455" s="150">
        <v>9.7031250000000015E-4</v>
      </c>
      <c r="AB455" s="150">
        <v>1.0506018518518518E-3</v>
      </c>
      <c r="AC455" s="150">
        <v>1.1322916666666666E-3</v>
      </c>
      <c r="AD455" s="150">
        <v>1.2135069444444446E-3</v>
      </c>
      <c r="AE455" s="150">
        <v>1.2961689814814815E-3</v>
      </c>
      <c r="AF455" s="150">
        <v>1.3776504629629631E-3</v>
      </c>
      <c r="AG455" s="150">
        <v>1.4605092592592595E-3</v>
      </c>
      <c r="AH455" s="150">
        <v>1.5419097222222221E-3</v>
      </c>
      <c r="AI455" s="150">
        <v>1.6233796296296298E-3</v>
      </c>
      <c r="AJ455" s="150">
        <v>1.7066087962962963E-3</v>
      </c>
      <c r="AK455" s="150">
        <v>1.7890046296296293E-3</v>
      </c>
      <c r="AL455" s="150">
        <v>1.8726273148148148E-3</v>
      </c>
      <c r="AM455" s="150">
        <v>1.9543518518518516E-3</v>
      </c>
      <c r="AN455" s="150">
        <v>2.0386458333333333E-3</v>
      </c>
      <c r="AO455" s="150">
        <v>2.1212731481481482E-3</v>
      </c>
      <c r="AP455" s="150">
        <v>2.2057060185185183E-3</v>
      </c>
      <c r="AQ455" s="150">
        <v>2.2889120370370368E-3</v>
      </c>
      <c r="AR455" s="150">
        <v>2.3726041666666665E-3</v>
      </c>
      <c r="AS455" s="150">
        <v>2.4567361111111114E-3</v>
      </c>
      <c r="AT455" s="150">
        <v>2.5411689814814815E-3</v>
      </c>
      <c r="AU455" s="150">
        <v>2.6263078703703704E-3</v>
      </c>
      <c r="AV455" s="150">
        <v>2.7120370370370371E-3</v>
      </c>
      <c r="AW455" s="153">
        <f t="shared" si="218"/>
        <v>61.454421304199386</v>
      </c>
      <c r="AX455" s="150">
        <f t="shared" si="219"/>
        <v>8.8888888888888866E-5</v>
      </c>
      <c r="AY455" s="150">
        <f t="shared" si="219"/>
        <v>8.4386574074074127E-5</v>
      </c>
      <c r="AZ455" s="150">
        <f t="shared" si="220"/>
        <v>8.0173611111111103E-5</v>
      </c>
      <c r="BA455" s="150">
        <f t="shared" si="221"/>
        <v>8.0451388888888857E-5</v>
      </c>
      <c r="BB455" s="150">
        <f t="shared" si="222"/>
        <v>7.8981481481481524E-5</v>
      </c>
      <c r="BC455" s="150">
        <f t="shared" si="223"/>
        <v>8.0347222222222213E-5</v>
      </c>
      <c r="BD455" s="150">
        <f t="shared" si="224"/>
        <v>7.9745370370370322E-5</v>
      </c>
      <c r="BE455" s="150">
        <f t="shared" si="225"/>
        <v>8.1574074074074079E-5</v>
      </c>
      <c r="BF455" s="150">
        <f t="shared" si="226"/>
        <v>7.9432870370370443E-5</v>
      </c>
      <c r="BG455" s="150">
        <f t="shared" si="227"/>
        <v>8.0925925925926022E-5</v>
      </c>
      <c r="BH455" s="150">
        <f t="shared" si="228"/>
        <v>8.028935185185168E-5</v>
      </c>
      <c r="BI455" s="150">
        <f t="shared" si="229"/>
        <v>8.1689814814814819E-5</v>
      </c>
      <c r="BJ455" s="150">
        <f t="shared" si="230"/>
        <v>8.1215277777777926E-5</v>
      </c>
      <c r="BK455" s="150">
        <f t="shared" si="231"/>
        <v>8.2662037037036906E-5</v>
      </c>
      <c r="BL455" s="150">
        <f t="shared" si="232"/>
        <v>8.1481481481481639E-5</v>
      </c>
      <c r="BM455" s="150">
        <f t="shared" si="233"/>
        <v>8.285879629629637E-5</v>
      </c>
      <c r="BN455" s="150">
        <f t="shared" si="234"/>
        <v>8.140046296296259E-5</v>
      </c>
      <c r="BO455" s="150">
        <f t="shared" si="235"/>
        <v>8.1469907407407706E-5</v>
      </c>
      <c r="BP455" s="150">
        <f t="shared" si="236"/>
        <v>8.3229166666666564E-5</v>
      </c>
      <c r="BQ455" s="150">
        <f t="shared" si="237"/>
        <v>8.2395833333332976E-5</v>
      </c>
      <c r="BR455" s="150">
        <f t="shared" si="238"/>
        <v>8.3622685185185492E-5</v>
      </c>
      <c r="BS455" s="150">
        <f t="shared" si="239"/>
        <v>8.1724537037036835E-5</v>
      </c>
      <c r="BT455" s="150">
        <f t="shared" si="240"/>
        <v>8.4293981481481633E-5</v>
      </c>
      <c r="BU455" s="150">
        <f t="shared" si="241"/>
        <v>8.2627314814814889E-5</v>
      </c>
      <c r="BV455" s="150">
        <f t="shared" si="242"/>
        <v>8.4432870370370131E-5</v>
      </c>
      <c r="BW455" s="150">
        <f t="shared" si="243"/>
        <v>8.3206018518518481E-5</v>
      </c>
      <c r="BX455" s="150">
        <f t="shared" si="244"/>
        <v>8.3692129629629741E-5</v>
      </c>
      <c r="BY455" s="150">
        <f t="shared" si="245"/>
        <v>8.4131944444444835E-5</v>
      </c>
      <c r="BZ455" s="150">
        <f t="shared" si="246"/>
        <v>8.4432870370370131E-5</v>
      </c>
      <c r="CA455" s="150">
        <f t="shared" si="247"/>
        <v>8.5138888888888938E-5</v>
      </c>
      <c r="CB455" s="150">
        <f t="shared" si="248"/>
        <v>8.5729166666666679E-5</v>
      </c>
    </row>
    <row r="456" spans="1:80">
      <c r="A456" s="1" t="s">
        <v>217</v>
      </c>
      <c r="B456" s="1">
        <v>2018</v>
      </c>
      <c r="C456" s="2">
        <v>43434</v>
      </c>
      <c r="D456" s="1" t="s">
        <v>66</v>
      </c>
      <c r="E456" s="70" t="s">
        <v>91</v>
      </c>
      <c r="F456">
        <v>3</v>
      </c>
      <c r="G456" t="s">
        <v>1311</v>
      </c>
      <c r="H456" t="s">
        <v>598</v>
      </c>
      <c r="I456" t="s">
        <v>513</v>
      </c>
      <c r="J456" t="s">
        <v>732</v>
      </c>
      <c r="O456">
        <v>2</v>
      </c>
      <c r="P456" t="s">
        <v>29</v>
      </c>
      <c r="Q456" s="150">
        <v>1.5628472222222224E-4</v>
      </c>
      <c r="R456" s="150">
        <v>2.475E-4</v>
      </c>
      <c r="S456" s="150">
        <v>3.3144675925925925E-4</v>
      </c>
      <c r="T456" s="150">
        <v>4.1305555555555556E-4</v>
      </c>
      <c r="U456" s="150">
        <v>4.9549768518518519E-4</v>
      </c>
      <c r="V456" s="150">
        <v>5.7628472222222217E-4</v>
      </c>
      <c r="W456" s="150">
        <v>6.5741898148148148E-4</v>
      </c>
      <c r="X456" s="150">
        <v>7.3856481481481483E-4</v>
      </c>
      <c r="Y456" s="150">
        <v>8.2135416666666674E-4</v>
      </c>
      <c r="Z456" s="150">
        <v>9.0306712962962953E-4</v>
      </c>
      <c r="AA456" s="150">
        <v>9.8488425925925913E-4</v>
      </c>
      <c r="AB456" s="150">
        <v>1.067800925925926E-3</v>
      </c>
      <c r="AC456" s="150">
        <v>1.1497685185185185E-3</v>
      </c>
      <c r="AD456" s="150">
        <v>1.2318981481481482E-3</v>
      </c>
      <c r="AE456" s="150">
        <v>1.3143750000000002E-3</v>
      </c>
      <c r="AF456" s="150">
        <v>1.3991203703703707E-3</v>
      </c>
      <c r="AG456" s="150">
        <v>1.482523148148148E-3</v>
      </c>
      <c r="AH456" s="150">
        <v>1.5671296296296299E-3</v>
      </c>
      <c r="AI456" s="150">
        <v>1.6524305555555556E-3</v>
      </c>
      <c r="AJ456" s="150">
        <v>1.7354745370370369E-3</v>
      </c>
      <c r="AK456" s="150">
        <v>1.8197569444444444E-3</v>
      </c>
      <c r="AL456" s="150">
        <v>1.9072453703703706E-3</v>
      </c>
      <c r="AM456" s="150">
        <v>1.9910300925925924E-3</v>
      </c>
      <c r="AN456" s="150">
        <v>2.0742592592592592E-3</v>
      </c>
      <c r="AO456" s="150">
        <v>2.1567361111111114E-3</v>
      </c>
      <c r="AP456" s="150">
        <v>2.2413425925925925E-3</v>
      </c>
      <c r="AQ456" s="150">
        <v>2.3233217592592594E-3</v>
      </c>
      <c r="AR456" s="150">
        <v>2.4059027777777781E-3</v>
      </c>
      <c r="AS456" s="150">
        <v>2.4923379629629631E-3</v>
      </c>
      <c r="AT456" s="150">
        <v>2.5794444444444445E-3</v>
      </c>
      <c r="AU456" s="150">
        <v>2.6669907407407406E-3</v>
      </c>
      <c r="AV456" s="150">
        <v>2.7569444444444442E-3</v>
      </c>
      <c r="AW456" s="153">
        <f t="shared" si="218"/>
        <v>60.45340050377834</v>
      </c>
      <c r="AX456" s="150">
        <f t="shared" si="219"/>
        <v>9.1215277777777763E-5</v>
      </c>
      <c r="AY456" s="150">
        <f t="shared" si="219"/>
        <v>8.394675925925925E-5</v>
      </c>
      <c r="AZ456" s="150">
        <f t="shared" si="220"/>
        <v>8.1608796296296312E-5</v>
      </c>
      <c r="BA456" s="150">
        <f t="shared" si="221"/>
        <v>8.244212962962963E-5</v>
      </c>
      <c r="BB456" s="150">
        <f t="shared" si="222"/>
        <v>8.0787037037036982E-5</v>
      </c>
      <c r="BC456" s="150">
        <f t="shared" si="223"/>
        <v>8.113425925925931E-5</v>
      </c>
      <c r="BD456" s="150">
        <f t="shared" si="224"/>
        <v>8.1145833333333352E-5</v>
      </c>
      <c r="BE456" s="150">
        <f t="shared" si="225"/>
        <v>8.2789351851851904E-5</v>
      </c>
      <c r="BF456" s="150">
        <f t="shared" si="226"/>
        <v>8.1712962962962794E-5</v>
      </c>
      <c r="BG456" s="150">
        <f t="shared" si="227"/>
        <v>8.1817129629629601E-5</v>
      </c>
      <c r="BH456" s="150">
        <f t="shared" si="228"/>
        <v>8.2916666666666902E-5</v>
      </c>
      <c r="BI456" s="150">
        <f t="shared" si="229"/>
        <v>8.1967592592592465E-5</v>
      </c>
      <c r="BJ456" s="150">
        <f t="shared" si="230"/>
        <v>8.2129629629629696E-5</v>
      </c>
      <c r="BK456" s="150">
        <f t="shared" si="231"/>
        <v>8.2476851851852025E-5</v>
      </c>
      <c r="BL456" s="150">
        <f t="shared" si="232"/>
        <v>8.4745370370370443E-5</v>
      </c>
      <c r="BM456" s="150">
        <f t="shared" si="233"/>
        <v>8.3402777777777295E-5</v>
      </c>
      <c r="BN456" s="150">
        <f t="shared" si="234"/>
        <v>8.4606481481481945E-5</v>
      </c>
      <c r="BO456" s="150">
        <f t="shared" si="235"/>
        <v>8.5300925925925735E-5</v>
      </c>
      <c r="BP456" s="150">
        <f t="shared" si="236"/>
        <v>8.304398148148125E-5</v>
      </c>
      <c r="BQ456" s="150">
        <f t="shared" si="237"/>
        <v>8.4282407407407483E-5</v>
      </c>
      <c r="BR456" s="150">
        <f t="shared" si="238"/>
        <v>8.7488425925926188E-5</v>
      </c>
      <c r="BS456" s="150">
        <f t="shared" si="239"/>
        <v>8.3784722222221856E-5</v>
      </c>
      <c r="BT456" s="150">
        <f t="shared" si="240"/>
        <v>8.3229166666666781E-5</v>
      </c>
      <c r="BU456" s="150">
        <f t="shared" si="241"/>
        <v>8.2476851851852242E-5</v>
      </c>
      <c r="BV456" s="150">
        <f t="shared" si="242"/>
        <v>8.4606481481481078E-5</v>
      </c>
      <c r="BW456" s="150">
        <f t="shared" si="243"/>
        <v>8.1979166666666832E-5</v>
      </c>
      <c r="BX456" s="150">
        <f t="shared" si="244"/>
        <v>8.2581018518518724E-5</v>
      </c>
      <c r="BY456" s="150">
        <f t="shared" si="245"/>
        <v>8.6435185185185053E-5</v>
      </c>
      <c r="BZ456" s="150">
        <f t="shared" si="246"/>
        <v>8.710648148148141E-5</v>
      </c>
      <c r="CA456" s="150">
        <f t="shared" si="247"/>
        <v>8.754629629629607E-5</v>
      </c>
      <c r="CB456" s="150">
        <f t="shared" si="248"/>
        <v>8.9953703703703636E-5</v>
      </c>
    </row>
    <row r="457" spans="1:80">
      <c r="A457" s="1" t="s">
        <v>217</v>
      </c>
      <c r="B457" s="1">
        <v>2018</v>
      </c>
      <c r="C457" s="2">
        <v>43434</v>
      </c>
      <c r="D457" s="1" t="s">
        <v>66</v>
      </c>
      <c r="E457" s="70" t="s">
        <v>91</v>
      </c>
      <c r="F457">
        <v>4</v>
      </c>
      <c r="G457" t="s">
        <v>1648</v>
      </c>
      <c r="H457" t="s">
        <v>1670</v>
      </c>
      <c r="I457" t="s">
        <v>807</v>
      </c>
      <c r="J457" t="s">
        <v>1630</v>
      </c>
      <c r="O457">
        <v>1</v>
      </c>
      <c r="P457" t="s">
        <v>102</v>
      </c>
      <c r="Q457" s="150">
        <v>1.4903935185185186E-4</v>
      </c>
      <c r="R457" s="150">
        <v>2.3686342592592593E-4</v>
      </c>
      <c r="S457" s="150">
        <v>3.1858796296296295E-4</v>
      </c>
      <c r="T457" s="150">
        <v>3.9922453703703713E-4</v>
      </c>
      <c r="U457" s="150">
        <v>4.7858796296296299E-4</v>
      </c>
      <c r="V457" s="150">
        <v>5.5844907407407416E-4</v>
      </c>
      <c r="W457" s="150">
        <v>6.3966435185185187E-4</v>
      </c>
      <c r="X457" s="150">
        <v>7.2016203703703695E-4</v>
      </c>
      <c r="Y457" s="150">
        <v>8.0061342592592586E-4</v>
      </c>
      <c r="Z457" s="150">
        <v>8.8297453703703704E-4</v>
      </c>
      <c r="AA457" s="150">
        <v>9.6413194444444443E-4</v>
      </c>
      <c r="AB457" s="150">
        <v>1.0451851851851852E-3</v>
      </c>
      <c r="AC457" s="150">
        <v>1.1261921296296295E-3</v>
      </c>
      <c r="AD457" s="150">
        <v>1.207175925925926E-3</v>
      </c>
      <c r="AE457" s="150">
        <v>1.2881597222222222E-3</v>
      </c>
      <c r="AF457" s="150">
        <v>1.3703009259259259E-3</v>
      </c>
      <c r="AG457" s="150">
        <v>1.4511921296296298E-3</v>
      </c>
      <c r="AH457" s="150">
        <v>1.5337152777777777E-3</v>
      </c>
      <c r="AI457" s="150">
        <v>1.6154513888888887E-3</v>
      </c>
      <c r="AJ457" s="150">
        <v>1.6973842592592594E-3</v>
      </c>
      <c r="AK457" s="150">
        <v>1.7808449074074074E-3</v>
      </c>
      <c r="AL457" s="150">
        <v>1.863738425925926E-3</v>
      </c>
      <c r="AM457" s="150">
        <v>1.9475231481481481E-3</v>
      </c>
      <c r="AN457" s="150">
        <v>2.0329513888888888E-3</v>
      </c>
      <c r="AO457" s="150">
        <v>2.1163078703703704E-3</v>
      </c>
      <c r="AP457" s="150">
        <v>2.1989583333333336E-3</v>
      </c>
      <c r="AQ457" s="150">
        <v>2.2809375E-3</v>
      </c>
      <c r="AR457" s="150">
        <v>2.3629745370370371E-3</v>
      </c>
      <c r="AS457" s="150">
        <v>2.4452083333333335E-3</v>
      </c>
      <c r="AT457" s="150">
        <v>2.5294675925925927E-3</v>
      </c>
      <c r="AU457" s="150">
        <v>2.6125000000000002E-3</v>
      </c>
      <c r="AV457" s="150">
        <v>2.6971412037037038E-3</v>
      </c>
      <c r="AW457" s="153">
        <f t="shared" si="218"/>
        <v>61.793823192423389</v>
      </c>
      <c r="AX457" s="150">
        <f t="shared" si="219"/>
        <v>8.7824074074074069E-5</v>
      </c>
      <c r="AY457" s="150">
        <f t="shared" si="219"/>
        <v>8.1724537037037025E-5</v>
      </c>
      <c r="AZ457" s="150">
        <f t="shared" si="220"/>
        <v>8.0636574074074172E-5</v>
      </c>
      <c r="BA457" s="150">
        <f t="shared" si="221"/>
        <v>7.9363425925925869E-5</v>
      </c>
      <c r="BB457" s="150">
        <f t="shared" si="222"/>
        <v>7.986111111111117E-5</v>
      </c>
      <c r="BC457" s="150">
        <f t="shared" si="223"/>
        <v>8.1215277777777709E-5</v>
      </c>
      <c r="BD457" s="150">
        <f t="shared" si="224"/>
        <v>8.0497685185185078E-5</v>
      </c>
      <c r="BE457" s="150">
        <f t="shared" si="225"/>
        <v>8.0451388888888912E-5</v>
      </c>
      <c r="BF457" s="150">
        <f t="shared" si="226"/>
        <v>8.2361111111111177E-5</v>
      </c>
      <c r="BG457" s="150">
        <f t="shared" si="227"/>
        <v>8.1157407407407393E-5</v>
      </c>
      <c r="BH457" s="150">
        <f t="shared" si="228"/>
        <v>8.1053240740740803E-5</v>
      </c>
      <c r="BI457" s="150">
        <f t="shared" si="229"/>
        <v>8.1006944444444312E-5</v>
      </c>
      <c r="BJ457" s="150">
        <f t="shared" si="230"/>
        <v>8.0983796296296446E-5</v>
      </c>
      <c r="BK457" s="150">
        <f t="shared" si="231"/>
        <v>8.0983796296296229E-5</v>
      </c>
      <c r="BL457" s="150">
        <f t="shared" si="232"/>
        <v>8.214120370370363E-5</v>
      </c>
      <c r="BM457" s="150">
        <f t="shared" si="233"/>
        <v>8.0891203703703897E-5</v>
      </c>
      <c r="BN457" s="150">
        <f t="shared" si="234"/>
        <v>8.2523148148147974E-5</v>
      </c>
      <c r="BO457" s="150">
        <f t="shared" si="235"/>
        <v>8.1736111111110985E-5</v>
      </c>
      <c r="BP457" s="150">
        <f t="shared" si="236"/>
        <v>8.1932870370370666E-5</v>
      </c>
      <c r="BQ457" s="150">
        <f t="shared" si="237"/>
        <v>8.3460648148148044E-5</v>
      </c>
      <c r="BR457" s="150">
        <f t="shared" si="238"/>
        <v>8.2893518518518602E-5</v>
      </c>
      <c r="BS457" s="150">
        <f t="shared" si="239"/>
        <v>8.3784722222222073E-5</v>
      </c>
      <c r="BT457" s="150">
        <f t="shared" si="240"/>
        <v>8.5428240740740733E-5</v>
      </c>
      <c r="BU457" s="150">
        <f t="shared" si="241"/>
        <v>8.3356481481481563E-5</v>
      </c>
      <c r="BV457" s="150">
        <f t="shared" si="242"/>
        <v>8.2650462962963189E-5</v>
      </c>
      <c r="BW457" s="150">
        <f t="shared" si="243"/>
        <v>8.1979166666666398E-5</v>
      </c>
      <c r="BX457" s="150">
        <f t="shared" si="244"/>
        <v>8.2037037037037148E-5</v>
      </c>
      <c r="BY457" s="150">
        <f t="shared" si="245"/>
        <v>8.2233796296296395E-5</v>
      </c>
      <c r="BZ457" s="150">
        <f t="shared" si="246"/>
        <v>8.4259259259259183E-5</v>
      </c>
      <c r="CA457" s="150">
        <f t="shared" si="247"/>
        <v>8.3032407407407534E-5</v>
      </c>
      <c r="CB457" s="150">
        <f t="shared" si="248"/>
        <v>8.4641203703703528E-5</v>
      </c>
    </row>
    <row r="458" spans="1:80">
      <c r="A458" s="1" t="s">
        <v>217</v>
      </c>
      <c r="B458" s="1">
        <v>2018</v>
      </c>
      <c r="C458" s="2">
        <v>43434</v>
      </c>
      <c r="D458" s="1" t="s">
        <v>66</v>
      </c>
      <c r="E458" s="70" t="s">
        <v>91</v>
      </c>
      <c r="F458">
        <v>4</v>
      </c>
      <c r="G458" t="s">
        <v>587</v>
      </c>
      <c r="H458" t="s">
        <v>1672</v>
      </c>
      <c r="I458" t="s">
        <v>382</v>
      </c>
      <c r="J458" t="s">
        <v>780</v>
      </c>
      <c r="O458">
        <v>2</v>
      </c>
      <c r="P458" t="s">
        <v>113</v>
      </c>
      <c r="Q458" s="150">
        <v>1.5266203703703703E-4</v>
      </c>
      <c r="R458" s="150">
        <v>2.4109953703703704E-4</v>
      </c>
      <c r="S458" s="150">
        <v>3.2320601851851851E-4</v>
      </c>
      <c r="T458" s="150">
        <v>4.0491898148148142E-4</v>
      </c>
      <c r="U458" s="150">
        <v>4.8449074074074068E-4</v>
      </c>
      <c r="V458" s="150">
        <v>5.645601851851852E-4</v>
      </c>
      <c r="W458" s="150">
        <v>6.4546296296296303E-4</v>
      </c>
      <c r="X458" s="150">
        <v>7.2768518518518527E-4</v>
      </c>
      <c r="Y458" s="150">
        <v>8.098263888888889E-4</v>
      </c>
      <c r="Z458" s="150">
        <v>8.9216435185185189E-4</v>
      </c>
      <c r="AA458" s="150">
        <v>9.7434027777777764E-4</v>
      </c>
      <c r="AB458" s="150">
        <v>1.0577199074074074E-3</v>
      </c>
      <c r="AC458" s="150">
        <v>1.1390972222222221E-3</v>
      </c>
      <c r="AD458" s="150">
        <v>1.2205902777777777E-3</v>
      </c>
      <c r="AE458" s="150">
        <v>1.3016087962962962E-3</v>
      </c>
      <c r="AF458" s="150">
        <v>1.3846527777777778E-3</v>
      </c>
      <c r="AG458" s="150">
        <v>1.4667939814814815E-3</v>
      </c>
      <c r="AH458" s="150">
        <v>1.5485300925925927E-3</v>
      </c>
      <c r="AI458" s="150">
        <v>1.6314814814814818E-3</v>
      </c>
      <c r="AJ458" s="150">
        <v>1.7124421296296297E-3</v>
      </c>
      <c r="AK458" s="150">
        <v>1.7936226851851852E-3</v>
      </c>
      <c r="AL458" s="150">
        <v>1.8757060185185187E-3</v>
      </c>
      <c r="AM458" s="150">
        <v>1.9606365740740743E-3</v>
      </c>
      <c r="AN458" s="150">
        <v>2.0445486111111111E-3</v>
      </c>
      <c r="AO458" s="150">
        <v>2.1281944444444443E-3</v>
      </c>
      <c r="AP458" s="150">
        <v>2.2124305555555556E-3</v>
      </c>
      <c r="AQ458" s="150">
        <v>2.2986921296296297E-3</v>
      </c>
      <c r="AR458" s="150">
        <v>2.382604166666667E-3</v>
      </c>
      <c r="AS458" s="150">
        <v>2.4663888888888891E-3</v>
      </c>
      <c r="AT458" s="150">
        <v>2.5505787037037038E-3</v>
      </c>
      <c r="AU458" s="150">
        <v>2.6350810185185188E-3</v>
      </c>
      <c r="AV458" s="150">
        <v>2.7213425925925929E-3</v>
      </c>
      <c r="AW458" s="153">
        <f t="shared" si="218"/>
        <v>61.24427961416103</v>
      </c>
      <c r="AX458" s="150">
        <f t="shared" si="219"/>
        <v>8.8437500000000002E-5</v>
      </c>
      <c r="AY458" s="150">
        <f t="shared" si="219"/>
        <v>8.2106481481481478E-5</v>
      </c>
      <c r="AZ458" s="150">
        <f t="shared" si="220"/>
        <v>8.1712962962962902E-5</v>
      </c>
      <c r="BA458" s="150">
        <f t="shared" si="221"/>
        <v>7.9571759259259266E-5</v>
      </c>
      <c r="BB458" s="150">
        <f t="shared" si="222"/>
        <v>8.0069444444444513E-5</v>
      </c>
      <c r="BC458" s="150">
        <f t="shared" si="223"/>
        <v>8.090277777777783E-5</v>
      </c>
      <c r="BD458" s="150">
        <f t="shared" si="224"/>
        <v>8.2222222222222245E-5</v>
      </c>
      <c r="BE458" s="150">
        <f t="shared" si="225"/>
        <v>8.214120370370363E-5</v>
      </c>
      <c r="BF458" s="150">
        <f t="shared" si="226"/>
        <v>8.2337962962962985E-5</v>
      </c>
      <c r="BG458" s="150">
        <f t="shared" si="227"/>
        <v>8.2175925925925754E-5</v>
      </c>
      <c r="BH458" s="150">
        <f t="shared" si="228"/>
        <v>8.3379629629629754E-5</v>
      </c>
      <c r="BI458" s="150">
        <f t="shared" si="229"/>
        <v>8.1377314814814724E-5</v>
      </c>
      <c r="BJ458" s="150">
        <f t="shared" si="230"/>
        <v>8.1493055555555572E-5</v>
      </c>
      <c r="BK458" s="150">
        <f t="shared" si="231"/>
        <v>8.1018518518518462E-5</v>
      </c>
      <c r="BL458" s="150">
        <f t="shared" si="232"/>
        <v>8.3043981481481684E-5</v>
      </c>
      <c r="BM458" s="150">
        <f t="shared" si="233"/>
        <v>8.214120370370363E-5</v>
      </c>
      <c r="BN458" s="150">
        <f t="shared" si="234"/>
        <v>8.1736111111111202E-5</v>
      </c>
      <c r="BO458" s="150">
        <f t="shared" si="235"/>
        <v>8.2951388888889135E-5</v>
      </c>
      <c r="BP458" s="150">
        <f t="shared" si="236"/>
        <v>8.0960648148147929E-5</v>
      </c>
      <c r="BQ458" s="150">
        <f t="shared" si="237"/>
        <v>8.1180555555555476E-5</v>
      </c>
      <c r="BR458" s="150">
        <f t="shared" si="238"/>
        <v>8.2083333333333531E-5</v>
      </c>
      <c r="BS458" s="150">
        <f t="shared" si="239"/>
        <v>8.493055555555554E-5</v>
      </c>
      <c r="BT458" s="150">
        <f t="shared" si="240"/>
        <v>8.3912037037036855E-5</v>
      </c>
      <c r="BU458" s="150">
        <f t="shared" si="241"/>
        <v>8.3645833333333142E-5</v>
      </c>
      <c r="BV458" s="150">
        <f t="shared" si="242"/>
        <v>8.4236111111111317E-5</v>
      </c>
      <c r="BW458" s="150">
        <f t="shared" si="243"/>
        <v>8.6261574074074105E-5</v>
      </c>
      <c r="BX458" s="150">
        <f t="shared" si="244"/>
        <v>8.3912037037037288E-5</v>
      </c>
      <c r="BY458" s="150">
        <f t="shared" si="245"/>
        <v>8.3784722222222073E-5</v>
      </c>
      <c r="BZ458" s="150">
        <f t="shared" si="246"/>
        <v>8.4189814814814717E-5</v>
      </c>
      <c r="CA458" s="150">
        <f t="shared" si="247"/>
        <v>8.450231481481503E-5</v>
      </c>
      <c r="CB458" s="150">
        <f t="shared" si="248"/>
        <v>8.6261574074074105E-5</v>
      </c>
    </row>
    <row r="459" spans="1:80">
      <c r="A459" s="1" t="s">
        <v>217</v>
      </c>
      <c r="B459" s="1">
        <v>2018</v>
      </c>
      <c r="C459" s="2">
        <v>43434</v>
      </c>
      <c r="D459" s="1" t="s">
        <v>66</v>
      </c>
      <c r="E459" s="70" t="s">
        <v>64</v>
      </c>
      <c r="F459" t="s">
        <v>541</v>
      </c>
      <c r="G459" t="s">
        <v>1648</v>
      </c>
      <c r="H459" t="s">
        <v>1670</v>
      </c>
      <c r="I459" t="s">
        <v>807</v>
      </c>
      <c r="J459" t="s">
        <v>1630</v>
      </c>
      <c r="O459">
        <v>1</v>
      </c>
      <c r="P459" t="s">
        <v>102</v>
      </c>
      <c r="Q459" s="150">
        <v>1.502662037037037E-4</v>
      </c>
      <c r="R459" s="150">
        <v>2.3881944444444441E-4</v>
      </c>
      <c r="S459" s="150">
        <v>3.2144675925925922E-4</v>
      </c>
      <c r="T459" s="150">
        <v>4.0124999999999997E-4</v>
      </c>
      <c r="U459" s="150">
        <v>4.814699074074074E-4</v>
      </c>
      <c r="V459" s="150">
        <v>5.6067129629629631E-4</v>
      </c>
      <c r="W459" s="150">
        <v>6.4064814814814811E-4</v>
      </c>
      <c r="X459" s="150">
        <v>7.2115740740740734E-4</v>
      </c>
      <c r="Y459" s="150">
        <v>8.0329861111111108E-4</v>
      </c>
      <c r="Z459" s="150">
        <v>8.8446759259259262E-4</v>
      </c>
      <c r="AA459" s="150">
        <v>9.6587962962962958E-4</v>
      </c>
      <c r="AB459" s="150">
        <v>1.0474537037037037E-3</v>
      </c>
      <c r="AC459" s="150">
        <v>1.1303356481481481E-3</v>
      </c>
      <c r="AD459" s="150">
        <v>1.2119907407407407E-3</v>
      </c>
      <c r="AE459" s="150">
        <v>1.2929976851851852E-3</v>
      </c>
      <c r="AF459" s="150">
        <v>1.3740740740740742E-3</v>
      </c>
      <c r="AG459" s="150">
        <v>1.4564236111111108E-3</v>
      </c>
      <c r="AH459" s="150">
        <v>1.5370833333333332E-3</v>
      </c>
      <c r="AI459" s="150">
        <v>1.6193981481481482E-3</v>
      </c>
      <c r="AJ459" s="150">
        <v>1.7003009259259261E-3</v>
      </c>
      <c r="AK459" s="150">
        <v>1.7813425925925924E-3</v>
      </c>
      <c r="AL459" s="150">
        <v>1.8626851851851851E-3</v>
      </c>
      <c r="AM459" s="150">
        <v>1.943935185185185E-3</v>
      </c>
      <c r="AN459" s="150">
        <v>2.0251967592592591E-3</v>
      </c>
      <c r="AO459" s="150">
        <v>2.1073495370370374E-3</v>
      </c>
      <c r="AP459" s="150">
        <v>2.1883680555555558E-3</v>
      </c>
      <c r="AQ459" s="150">
        <v>2.2689236111111109E-3</v>
      </c>
      <c r="AR459" s="150">
        <v>2.3499421296296298E-3</v>
      </c>
      <c r="AS459" s="150">
        <v>2.4328587962962962E-3</v>
      </c>
      <c r="AT459" s="150">
        <v>2.5138310185185185E-3</v>
      </c>
      <c r="AU459" s="150">
        <v>2.5946296296296299E-3</v>
      </c>
      <c r="AV459" s="150">
        <v>2.6760416666666668E-3</v>
      </c>
      <c r="AW459" s="153">
        <f t="shared" si="218"/>
        <v>62.281043207473722</v>
      </c>
      <c r="AX459" s="150">
        <f t="shared" si="219"/>
        <v>8.8553240740740715E-5</v>
      </c>
      <c r="AY459" s="150">
        <f t="shared" si="219"/>
        <v>8.2627314814814808E-5</v>
      </c>
      <c r="AZ459" s="150">
        <f t="shared" si="220"/>
        <v>7.9803240740740746E-5</v>
      </c>
      <c r="BA459" s="150">
        <f t="shared" si="221"/>
        <v>8.0219907407407432E-5</v>
      </c>
      <c r="BB459" s="150">
        <f t="shared" si="222"/>
        <v>7.9201388888888908E-5</v>
      </c>
      <c r="BC459" s="150">
        <f t="shared" si="223"/>
        <v>7.9976851851851802E-5</v>
      </c>
      <c r="BD459" s="150">
        <f t="shared" si="224"/>
        <v>8.0509259259259227E-5</v>
      </c>
      <c r="BE459" s="150">
        <f t="shared" si="225"/>
        <v>8.2141203703703738E-5</v>
      </c>
      <c r="BF459" s="150">
        <f t="shared" si="226"/>
        <v>8.1168981481481543E-5</v>
      </c>
      <c r="BG459" s="150">
        <f t="shared" si="227"/>
        <v>8.1412037037036956E-5</v>
      </c>
      <c r="BH459" s="150">
        <f t="shared" si="228"/>
        <v>8.1574074074074079E-5</v>
      </c>
      <c r="BI459" s="150">
        <f t="shared" si="229"/>
        <v>8.2881944444444453E-5</v>
      </c>
      <c r="BJ459" s="150">
        <f t="shared" si="230"/>
        <v>8.1655092592592586E-5</v>
      </c>
      <c r="BK459" s="150">
        <f t="shared" si="231"/>
        <v>8.1006944444444529E-5</v>
      </c>
      <c r="BL459" s="150">
        <f t="shared" si="232"/>
        <v>8.1076388888888995E-5</v>
      </c>
      <c r="BM459" s="150">
        <f t="shared" si="233"/>
        <v>8.2349537037036593E-5</v>
      </c>
      <c r="BN459" s="150">
        <f t="shared" si="234"/>
        <v>8.0659722222222417E-5</v>
      </c>
      <c r="BO459" s="150">
        <f t="shared" si="235"/>
        <v>8.2314814814815011E-5</v>
      </c>
      <c r="BP459" s="150">
        <f t="shared" si="236"/>
        <v>8.090277777777783E-5</v>
      </c>
      <c r="BQ459" s="150">
        <f t="shared" si="237"/>
        <v>8.1041666666666328E-5</v>
      </c>
      <c r="BR459" s="150">
        <f t="shared" si="238"/>
        <v>8.1342592592592708E-5</v>
      </c>
      <c r="BS459" s="150">
        <f t="shared" si="239"/>
        <v>8.1249999999999942E-5</v>
      </c>
      <c r="BT459" s="150">
        <f t="shared" si="240"/>
        <v>8.1261574074074092E-5</v>
      </c>
      <c r="BU459" s="150">
        <f t="shared" si="241"/>
        <v>8.2152777777778213E-5</v>
      </c>
      <c r="BV459" s="150">
        <f t="shared" si="242"/>
        <v>8.1018518518518462E-5</v>
      </c>
      <c r="BW459" s="150">
        <f t="shared" si="243"/>
        <v>8.0555555555555068E-5</v>
      </c>
      <c r="BX459" s="150">
        <f t="shared" si="244"/>
        <v>8.1018518518518896E-5</v>
      </c>
      <c r="BY459" s="150">
        <f t="shared" si="245"/>
        <v>8.2916666666666469E-5</v>
      </c>
      <c r="BZ459" s="150">
        <f t="shared" si="246"/>
        <v>8.0972222222222296E-5</v>
      </c>
      <c r="CA459" s="150">
        <f t="shared" si="247"/>
        <v>8.0798611111111349E-5</v>
      </c>
      <c r="CB459" s="150">
        <f t="shared" si="248"/>
        <v>8.1412037037036956E-5</v>
      </c>
    </row>
    <row r="460" spans="1:80">
      <c r="A460" s="1" t="s">
        <v>217</v>
      </c>
      <c r="B460" s="1">
        <v>2018</v>
      </c>
      <c r="C460" s="2">
        <v>43434</v>
      </c>
      <c r="D460" s="1" t="s">
        <v>66</v>
      </c>
      <c r="E460" s="70" t="s">
        <v>64</v>
      </c>
      <c r="F460" t="s">
        <v>541</v>
      </c>
      <c r="G460" t="s">
        <v>1667</v>
      </c>
      <c r="H460" t="s">
        <v>656</v>
      </c>
      <c r="I460" t="s">
        <v>645</v>
      </c>
      <c r="J460" t="s">
        <v>3018</v>
      </c>
      <c r="O460">
        <v>2</v>
      </c>
      <c r="P460" t="s">
        <v>484</v>
      </c>
      <c r="Q460" s="150">
        <v>1.5271990740740743E-4</v>
      </c>
      <c r="R460" s="150">
        <v>2.4099537037037037E-4</v>
      </c>
      <c r="S460" s="150">
        <v>3.2563657407407411E-4</v>
      </c>
      <c r="T460" s="150">
        <v>4.0517361111111109E-4</v>
      </c>
      <c r="U460" s="150">
        <v>4.8467592592592589E-4</v>
      </c>
      <c r="V460" s="150">
        <v>5.6313657407407408E-4</v>
      </c>
      <c r="W460" s="150">
        <v>6.4320601851851854E-4</v>
      </c>
      <c r="X460" s="150">
        <v>7.2282407407407408E-4</v>
      </c>
      <c r="Y460" s="150">
        <v>8.0445601851851848E-4</v>
      </c>
      <c r="Z460" s="150">
        <v>8.8431712962962954E-4</v>
      </c>
      <c r="AA460" s="150">
        <v>9.6599537037037042E-4</v>
      </c>
      <c r="AB460" s="150">
        <v>1.0466435185185184E-3</v>
      </c>
      <c r="AC460" s="150">
        <v>1.1271064814814815E-3</v>
      </c>
      <c r="AD460" s="150">
        <v>1.2071180555555557E-3</v>
      </c>
      <c r="AE460" s="150">
        <v>1.2880324074074074E-3</v>
      </c>
      <c r="AF460" s="150">
        <v>1.3696412037037036E-3</v>
      </c>
      <c r="AG460" s="150">
        <v>1.452013888888889E-3</v>
      </c>
      <c r="AH460" s="150">
        <v>1.5338194444444444E-3</v>
      </c>
      <c r="AI460" s="150">
        <v>1.6163194444444445E-3</v>
      </c>
      <c r="AJ460" s="150">
        <v>1.6994097222222222E-3</v>
      </c>
      <c r="AK460" s="150">
        <v>1.7846990740740742E-3</v>
      </c>
      <c r="AL460" s="150">
        <v>1.8666087962962965E-3</v>
      </c>
      <c r="AM460" s="150">
        <v>1.9484837962962965E-3</v>
      </c>
      <c r="AN460" s="150">
        <v>2.0308680555555557E-3</v>
      </c>
      <c r="AO460" s="150">
        <v>2.1163310185185187E-3</v>
      </c>
      <c r="AP460" s="150">
        <v>2.1993634259259258E-3</v>
      </c>
      <c r="AQ460" s="150">
        <v>2.2844791666666669E-3</v>
      </c>
      <c r="AR460" s="150">
        <v>2.3693171296296296E-3</v>
      </c>
      <c r="AS460" s="150">
        <v>2.4558217592592592E-3</v>
      </c>
      <c r="AT460" s="150">
        <v>2.5444328703703705E-3</v>
      </c>
      <c r="AU460" s="150">
        <v>2.6293865740740739E-3</v>
      </c>
      <c r="AV460" s="150">
        <v>2.7164699074074075E-3</v>
      </c>
      <c r="AW460" s="153">
        <f t="shared" si="218"/>
        <v>61.354136930503657</v>
      </c>
      <c r="AX460" s="150">
        <f t="shared" si="219"/>
        <v>8.8275462962962933E-5</v>
      </c>
      <c r="AY460" s="150">
        <f t="shared" si="219"/>
        <v>8.4641203703703745E-5</v>
      </c>
      <c r="AZ460" s="150">
        <f t="shared" si="220"/>
        <v>7.9537037037036979E-5</v>
      </c>
      <c r="BA460" s="150">
        <f t="shared" si="221"/>
        <v>7.95023148148148E-5</v>
      </c>
      <c r="BB460" s="150">
        <f t="shared" si="222"/>
        <v>7.8460648148148194E-5</v>
      </c>
      <c r="BC460" s="150">
        <f t="shared" si="223"/>
        <v>8.0069444444444459E-5</v>
      </c>
      <c r="BD460" s="150">
        <f t="shared" si="224"/>
        <v>7.961805555555554E-5</v>
      </c>
      <c r="BE460" s="150">
        <f t="shared" si="225"/>
        <v>8.1631944444444395E-5</v>
      </c>
      <c r="BF460" s="150">
        <f t="shared" si="226"/>
        <v>7.9861111111111062E-5</v>
      </c>
      <c r="BG460" s="150">
        <f t="shared" si="227"/>
        <v>8.1678240740740886E-5</v>
      </c>
      <c r="BH460" s="150">
        <f t="shared" si="228"/>
        <v>8.0648148148147942E-5</v>
      </c>
      <c r="BI460" s="150">
        <f t="shared" si="229"/>
        <v>8.046296296296317E-5</v>
      </c>
      <c r="BJ460" s="150">
        <f t="shared" si="230"/>
        <v>8.0011574074074143E-5</v>
      </c>
      <c r="BK460" s="150">
        <f t="shared" si="231"/>
        <v>8.0914351851851763E-5</v>
      </c>
      <c r="BL460" s="150">
        <f t="shared" si="232"/>
        <v>8.1608796296296204E-5</v>
      </c>
      <c r="BM460" s="150">
        <f t="shared" si="233"/>
        <v>8.2372685185185326E-5</v>
      </c>
      <c r="BN460" s="150">
        <f t="shared" si="234"/>
        <v>8.1805555555555451E-5</v>
      </c>
      <c r="BO460" s="150">
        <f t="shared" si="235"/>
        <v>8.2500000000000108E-5</v>
      </c>
      <c r="BP460" s="150">
        <f t="shared" si="236"/>
        <v>8.3090277777777633E-5</v>
      </c>
      <c r="BQ460" s="150">
        <f t="shared" si="237"/>
        <v>8.5289351851852019E-5</v>
      </c>
      <c r="BR460" s="150">
        <f t="shared" si="238"/>
        <v>8.1909722222222366E-5</v>
      </c>
      <c r="BS460" s="150">
        <f t="shared" si="239"/>
        <v>8.1874999999999917E-5</v>
      </c>
      <c r="BT460" s="150">
        <f t="shared" si="240"/>
        <v>8.238425925925926E-5</v>
      </c>
      <c r="BU460" s="150">
        <f t="shared" si="241"/>
        <v>8.5462962962962966E-5</v>
      </c>
      <c r="BV460" s="150">
        <f t="shared" si="242"/>
        <v>8.30324074074071E-5</v>
      </c>
      <c r="BW460" s="150">
        <f t="shared" si="243"/>
        <v>8.5115740740741071E-5</v>
      </c>
      <c r="BX460" s="150">
        <f t="shared" si="244"/>
        <v>8.4837962962962775E-5</v>
      </c>
      <c r="BY460" s="150">
        <f t="shared" si="245"/>
        <v>8.6504629629629518E-5</v>
      </c>
      <c r="BZ460" s="150">
        <f t="shared" si="246"/>
        <v>8.8611111111111356E-5</v>
      </c>
      <c r="CA460" s="150">
        <f t="shared" si="247"/>
        <v>8.4953703703703407E-5</v>
      </c>
      <c r="CB460" s="150">
        <f t="shared" si="248"/>
        <v>8.7083333333333544E-5</v>
      </c>
    </row>
    <row r="461" spans="1:80">
      <c r="A461" s="1" t="s">
        <v>217</v>
      </c>
      <c r="B461" s="1">
        <v>2018</v>
      </c>
      <c r="C461" s="2">
        <v>43434</v>
      </c>
      <c r="D461" s="1" t="s">
        <v>66</v>
      </c>
      <c r="E461" s="70" t="s">
        <v>64</v>
      </c>
      <c r="F461" t="s">
        <v>542</v>
      </c>
      <c r="G461" t="s">
        <v>814</v>
      </c>
      <c r="H461" t="s">
        <v>696</v>
      </c>
      <c r="I461" t="s">
        <v>1676</v>
      </c>
      <c r="J461" t="s">
        <v>1638</v>
      </c>
      <c r="O461">
        <v>3</v>
      </c>
      <c r="P461" t="s">
        <v>33</v>
      </c>
      <c r="Q461" s="150">
        <v>1.5896990740740739E-4</v>
      </c>
      <c r="R461" s="150">
        <v>2.5025462962962962E-4</v>
      </c>
      <c r="S461" s="150">
        <v>3.343402777777778E-4</v>
      </c>
      <c r="T461" s="150">
        <v>4.1668981481481488E-4</v>
      </c>
      <c r="U461" s="150">
        <v>4.9759259259259255E-4</v>
      </c>
      <c r="V461" s="150">
        <v>5.7971064814814821E-4</v>
      </c>
      <c r="W461" s="150">
        <v>6.6243055555555554E-4</v>
      </c>
      <c r="X461" s="150">
        <v>7.4561342592592594E-4</v>
      </c>
      <c r="Y461" s="150">
        <v>8.3006944444444447E-4</v>
      </c>
      <c r="Z461" s="150">
        <v>9.127893518518518E-4</v>
      </c>
      <c r="AA461" s="150">
        <v>9.9497685185185192E-4</v>
      </c>
      <c r="AB461" s="150">
        <v>1.0766319444444445E-3</v>
      </c>
      <c r="AC461" s="150">
        <v>1.159537037037037E-3</v>
      </c>
      <c r="AD461" s="150">
        <v>1.2419560185185183E-3</v>
      </c>
      <c r="AE461" s="150">
        <v>1.3266898148148146E-3</v>
      </c>
      <c r="AF461" s="150">
        <v>1.4092361111111111E-3</v>
      </c>
      <c r="AG461" s="150">
        <v>1.4919791666666666E-3</v>
      </c>
      <c r="AH461" s="150">
        <v>1.5754745370370369E-3</v>
      </c>
      <c r="AI461" s="150">
        <v>1.6582986111111113E-3</v>
      </c>
      <c r="AJ461" s="150">
        <v>1.7407986111111114E-3</v>
      </c>
      <c r="AK461" s="150">
        <v>1.8239236111111112E-3</v>
      </c>
      <c r="AL461" s="150">
        <v>1.9085532407407408E-3</v>
      </c>
      <c r="AM461" s="150">
        <v>1.990960648148148E-3</v>
      </c>
      <c r="AN461" s="150">
        <v>2.0726157407407408E-3</v>
      </c>
      <c r="AO461" s="150">
        <v>2.1541087962962963E-3</v>
      </c>
      <c r="AP461" s="150">
        <v>2.2376273148148147E-3</v>
      </c>
      <c r="AQ461" s="150">
        <v>2.3200231481481479E-3</v>
      </c>
      <c r="AR461" s="150">
        <v>2.402060185185185E-3</v>
      </c>
      <c r="AS461" s="150">
        <v>2.4866550925925924E-3</v>
      </c>
      <c r="AT461" s="150">
        <v>2.5713194444444447E-3</v>
      </c>
      <c r="AU461" s="150">
        <v>2.6532754629629632E-3</v>
      </c>
      <c r="AV461" s="150">
        <v>2.7354050925925927E-3</v>
      </c>
      <c r="AW461" s="153">
        <f t="shared" si="218"/>
        <v>60.929427644189069</v>
      </c>
      <c r="AX461" s="150">
        <f t="shared" si="219"/>
        <v>9.1284722222222228E-5</v>
      </c>
      <c r="AY461" s="150">
        <f t="shared" si="219"/>
        <v>8.4085648148148181E-5</v>
      </c>
      <c r="AZ461" s="150">
        <f t="shared" si="220"/>
        <v>8.2349537037037081E-5</v>
      </c>
      <c r="BA461" s="150">
        <f t="shared" si="221"/>
        <v>8.0902777777777668E-5</v>
      </c>
      <c r="BB461" s="150">
        <f t="shared" si="222"/>
        <v>8.2118055555555655E-5</v>
      </c>
      <c r="BC461" s="150">
        <f t="shared" si="223"/>
        <v>8.271990740740733E-5</v>
      </c>
      <c r="BD461" s="150">
        <f t="shared" si="224"/>
        <v>8.3182870370370398E-5</v>
      </c>
      <c r="BE461" s="150">
        <f t="shared" si="225"/>
        <v>8.4456018518518539E-5</v>
      </c>
      <c r="BF461" s="150">
        <f t="shared" si="226"/>
        <v>8.271990740740733E-5</v>
      </c>
      <c r="BG461" s="150">
        <f t="shared" si="227"/>
        <v>8.2187500000000121E-5</v>
      </c>
      <c r="BH461" s="150">
        <f t="shared" si="228"/>
        <v>8.1655092592592586E-5</v>
      </c>
      <c r="BI461" s="150">
        <f t="shared" si="229"/>
        <v>8.2905092592592535E-5</v>
      </c>
      <c r="BJ461" s="150">
        <f t="shared" si="230"/>
        <v>8.2418981481481276E-5</v>
      </c>
      <c r="BK461" s="150">
        <f t="shared" si="231"/>
        <v>8.4733796296296293E-5</v>
      </c>
      <c r="BL461" s="150">
        <f t="shared" si="232"/>
        <v>8.2546296296296491E-5</v>
      </c>
      <c r="BM461" s="150">
        <f t="shared" si="233"/>
        <v>8.2743055555555521E-5</v>
      </c>
      <c r="BN461" s="150">
        <f t="shared" si="234"/>
        <v>8.3495370370370277E-5</v>
      </c>
      <c r="BO461" s="150">
        <f t="shared" si="235"/>
        <v>8.2824074074074354E-5</v>
      </c>
      <c r="BP461" s="150">
        <f t="shared" si="236"/>
        <v>8.2500000000000108E-5</v>
      </c>
      <c r="BQ461" s="150">
        <f t="shared" si="237"/>
        <v>8.3124999999999866E-5</v>
      </c>
      <c r="BR461" s="150">
        <f t="shared" si="238"/>
        <v>8.4629629629629595E-5</v>
      </c>
      <c r="BS461" s="150">
        <f t="shared" si="239"/>
        <v>8.2407407407407126E-5</v>
      </c>
      <c r="BT461" s="150">
        <f t="shared" si="240"/>
        <v>8.1655092592592803E-5</v>
      </c>
      <c r="BU461" s="150">
        <f t="shared" si="241"/>
        <v>8.1493055555555572E-5</v>
      </c>
      <c r="BV461" s="150">
        <f t="shared" si="242"/>
        <v>8.351851851851836E-5</v>
      </c>
      <c r="BW461" s="150">
        <f t="shared" si="243"/>
        <v>8.2395833333333193E-5</v>
      </c>
      <c r="BX461" s="150">
        <f t="shared" si="244"/>
        <v>8.2037037037037148E-5</v>
      </c>
      <c r="BY461" s="150">
        <f t="shared" si="245"/>
        <v>8.4594907407407362E-5</v>
      </c>
      <c r="BZ461" s="150">
        <f t="shared" si="246"/>
        <v>8.4664351851852261E-5</v>
      </c>
      <c r="CA461" s="150">
        <f t="shared" si="247"/>
        <v>8.1956018518518532E-5</v>
      </c>
      <c r="CB461" s="150">
        <f t="shared" si="248"/>
        <v>8.212962962962948E-5</v>
      </c>
    </row>
    <row r="462" spans="1:80">
      <c r="A462" s="1" t="s">
        <v>217</v>
      </c>
      <c r="B462" s="1">
        <v>2018</v>
      </c>
      <c r="C462" s="2">
        <v>43434</v>
      </c>
      <c r="D462" s="1" t="s">
        <v>66</v>
      </c>
      <c r="E462" s="70" t="s">
        <v>64</v>
      </c>
      <c r="F462" t="s">
        <v>542</v>
      </c>
      <c r="G462" t="s">
        <v>1699</v>
      </c>
      <c r="H462" t="s">
        <v>503</v>
      </c>
      <c r="I462" t="s">
        <v>3191</v>
      </c>
      <c r="J462" t="s">
        <v>774</v>
      </c>
      <c r="O462">
        <v>4</v>
      </c>
      <c r="P462" t="s">
        <v>1704</v>
      </c>
      <c r="Q462" s="150">
        <v>1.5574074074074074E-4</v>
      </c>
      <c r="R462" s="150">
        <v>2.439699074074074E-4</v>
      </c>
      <c r="S462" s="150">
        <v>3.2827546296296294E-4</v>
      </c>
      <c r="T462" s="150">
        <v>4.1015046296296302E-4</v>
      </c>
      <c r="U462" s="150">
        <v>4.9168981481481481E-4</v>
      </c>
      <c r="V462" s="150">
        <v>5.7347222222222218E-4</v>
      </c>
      <c r="W462" s="150">
        <v>6.55162037037037E-4</v>
      </c>
      <c r="X462" s="150">
        <v>7.370023148148149E-4</v>
      </c>
      <c r="Y462" s="150">
        <v>8.1922453703703714E-4</v>
      </c>
      <c r="Z462" s="150">
        <v>9.0126157407407397E-4</v>
      </c>
      <c r="AA462" s="150">
        <v>9.828472222222222E-4</v>
      </c>
      <c r="AB462" s="150">
        <v>1.0663194444444446E-3</v>
      </c>
      <c r="AC462" s="150">
        <v>1.1479861111111111E-3</v>
      </c>
      <c r="AD462" s="150">
        <v>1.2299189814814814E-3</v>
      </c>
      <c r="AE462" s="150">
        <v>1.3125000000000001E-3</v>
      </c>
      <c r="AF462" s="150">
        <v>1.3948611111111113E-3</v>
      </c>
      <c r="AG462" s="150">
        <v>1.477314814814815E-3</v>
      </c>
      <c r="AH462" s="150">
        <v>1.5611226851851851E-3</v>
      </c>
      <c r="AI462" s="150">
        <v>1.6441203703703704E-3</v>
      </c>
      <c r="AJ462" s="150">
        <v>1.7275810185185183E-3</v>
      </c>
      <c r="AK462" s="150">
        <v>1.8109027777777776E-3</v>
      </c>
      <c r="AL462" s="150">
        <v>1.8968287037037037E-3</v>
      </c>
      <c r="AM462" s="150">
        <v>1.9804398148148146E-3</v>
      </c>
      <c r="AN462" s="150">
        <v>2.0638541666666665E-3</v>
      </c>
      <c r="AO462" s="150">
        <v>2.1472337962962964E-3</v>
      </c>
      <c r="AP462" s="150">
        <v>2.2308449074074075E-3</v>
      </c>
      <c r="AQ462" s="150">
        <v>2.3146412037037037E-3</v>
      </c>
      <c r="AR462" s="150">
        <v>2.3995601851851851E-3</v>
      </c>
      <c r="AS462" s="150">
        <v>2.4868055555555555E-3</v>
      </c>
      <c r="AT462" s="150">
        <v>2.5728819444444445E-3</v>
      </c>
      <c r="AU462" s="150">
        <v>2.6583101851851854E-3</v>
      </c>
      <c r="AV462" s="150">
        <v>2.7441435185185186E-3</v>
      </c>
      <c r="AW462" s="153">
        <f t="shared" si="218"/>
        <v>60.735404523100541</v>
      </c>
      <c r="AX462" s="150">
        <f t="shared" si="219"/>
        <v>8.8229166666666659E-5</v>
      </c>
      <c r="AY462" s="150">
        <f t="shared" si="219"/>
        <v>8.4305555555555539E-5</v>
      </c>
      <c r="AZ462" s="150">
        <f t="shared" si="220"/>
        <v>8.1875000000000079E-5</v>
      </c>
      <c r="BA462" s="150">
        <f t="shared" si="221"/>
        <v>8.1539351851851792E-5</v>
      </c>
      <c r="BB462" s="150">
        <f t="shared" si="222"/>
        <v>8.1782407407407368E-5</v>
      </c>
      <c r="BC462" s="150">
        <f t="shared" si="223"/>
        <v>8.1689814814814819E-5</v>
      </c>
      <c r="BD462" s="150">
        <f t="shared" si="224"/>
        <v>8.1840277777777901E-5</v>
      </c>
      <c r="BE462" s="150">
        <f t="shared" si="225"/>
        <v>8.2222222222222245E-5</v>
      </c>
      <c r="BF462" s="150">
        <f t="shared" si="226"/>
        <v>8.2037037037036823E-5</v>
      </c>
      <c r="BG462" s="150">
        <f t="shared" si="227"/>
        <v>8.1585648148148229E-5</v>
      </c>
      <c r="BH462" s="150">
        <f t="shared" si="228"/>
        <v>8.3472222222222411E-5</v>
      </c>
      <c r="BI462" s="150">
        <f t="shared" si="229"/>
        <v>8.1666666666666519E-5</v>
      </c>
      <c r="BJ462" s="150">
        <f t="shared" si="230"/>
        <v>8.1932870370370232E-5</v>
      </c>
      <c r="BK462" s="150">
        <f t="shared" si="231"/>
        <v>8.2581018518518724E-5</v>
      </c>
      <c r="BL462" s="150">
        <f t="shared" si="232"/>
        <v>8.2361111111111177E-5</v>
      </c>
      <c r="BM462" s="150">
        <f t="shared" si="233"/>
        <v>8.2453703703703725E-5</v>
      </c>
      <c r="BN462" s="150">
        <f t="shared" si="234"/>
        <v>8.3807870370370156E-5</v>
      </c>
      <c r="BO462" s="150">
        <f t="shared" si="235"/>
        <v>8.2997685185185301E-5</v>
      </c>
      <c r="BP462" s="150">
        <f t="shared" si="236"/>
        <v>8.3460648148147827E-5</v>
      </c>
      <c r="BQ462" s="150">
        <f t="shared" si="237"/>
        <v>8.332175925925933E-5</v>
      </c>
      <c r="BR462" s="150">
        <f t="shared" si="238"/>
        <v>8.5925925925926143E-5</v>
      </c>
      <c r="BS462" s="150">
        <f t="shared" si="239"/>
        <v>8.3611111111110909E-5</v>
      </c>
      <c r="BT462" s="150">
        <f t="shared" si="240"/>
        <v>8.3414351851851878E-5</v>
      </c>
      <c r="BU462" s="150">
        <f t="shared" si="241"/>
        <v>8.3379629629629862E-5</v>
      </c>
      <c r="BV462" s="150">
        <f t="shared" si="242"/>
        <v>8.3611111111111126E-5</v>
      </c>
      <c r="BW462" s="150">
        <f t="shared" si="243"/>
        <v>8.3796296296296223E-5</v>
      </c>
      <c r="BX462" s="150">
        <f t="shared" si="244"/>
        <v>8.491898148148139E-5</v>
      </c>
      <c r="BY462" s="150">
        <f t="shared" si="245"/>
        <v>8.7245370370370341E-5</v>
      </c>
      <c r="BZ462" s="150">
        <f t="shared" si="246"/>
        <v>8.6076388888889008E-5</v>
      </c>
      <c r="CA462" s="150">
        <f t="shared" si="247"/>
        <v>8.542824074074095E-5</v>
      </c>
      <c r="CB462" s="150">
        <f t="shared" si="248"/>
        <v>8.5833333333333161E-5</v>
      </c>
    </row>
    <row r="463" spans="1:80">
      <c r="X463" s="21"/>
      <c r="AW463" s="153"/>
      <c r="AX463" s="150">
        <f t="shared" si="219"/>
        <v>0</v>
      </c>
      <c r="AY463" s="150">
        <f t="shared" si="219"/>
        <v>0</v>
      </c>
      <c r="AZ463" s="150">
        <f t="shared" si="220"/>
        <v>0</v>
      </c>
      <c r="BA463" s="150">
        <f t="shared" si="221"/>
        <v>0</v>
      </c>
      <c r="BB463" s="150">
        <f t="shared" si="222"/>
        <v>0</v>
      </c>
      <c r="BC463" s="150">
        <f t="shared" si="223"/>
        <v>0</v>
      </c>
      <c r="BD463" s="150">
        <f t="shared" si="224"/>
        <v>0</v>
      </c>
      <c r="BE463" s="150">
        <f t="shared" si="225"/>
        <v>0</v>
      </c>
      <c r="BF463" s="150">
        <f t="shared" si="226"/>
        <v>0</v>
      </c>
      <c r="BG463" s="150">
        <f t="shared" si="227"/>
        <v>0</v>
      </c>
      <c r="BH463" s="150">
        <f t="shared" si="228"/>
        <v>0</v>
      </c>
      <c r="BI463" s="150">
        <f t="shared" si="229"/>
        <v>0</v>
      </c>
      <c r="BJ463" s="150">
        <f t="shared" si="230"/>
        <v>0</v>
      </c>
      <c r="BK463" s="150">
        <f t="shared" si="231"/>
        <v>0</v>
      </c>
      <c r="BL463" s="150">
        <f t="shared" si="232"/>
        <v>0</v>
      </c>
      <c r="BM463" s="150">
        <f t="shared" si="233"/>
        <v>0</v>
      </c>
      <c r="BN463" s="150">
        <f t="shared" si="234"/>
        <v>0</v>
      </c>
      <c r="BO463" s="150">
        <f t="shared" si="235"/>
        <v>0</v>
      </c>
      <c r="BP463" s="150">
        <f t="shared" si="236"/>
        <v>0</v>
      </c>
      <c r="BQ463" s="150">
        <f t="shared" si="237"/>
        <v>0</v>
      </c>
      <c r="BR463" s="150">
        <f t="shared" si="238"/>
        <v>0</v>
      </c>
      <c r="BS463" s="150">
        <f t="shared" si="239"/>
        <v>0</v>
      </c>
      <c r="BT463" s="150">
        <f t="shared" si="240"/>
        <v>0</v>
      </c>
      <c r="BU463" s="150">
        <f t="shared" si="241"/>
        <v>0</v>
      </c>
      <c r="BV463" s="150">
        <f t="shared" si="242"/>
        <v>0</v>
      </c>
      <c r="BW463" s="150">
        <f t="shared" si="243"/>
        <v>0</v>
      </c>
      <c r="BX463" s="150">
        <f t="shared" si="244"/>
        <v>0</v>
      </c>
      <c r="BY463" s="150">
        <f t="shared" si="245"/>
        <v>0</v>
      </c>
      <c r="BZ463" s="150">
        <f t="shared" si="246"/>
        <v>0</v>
      </c>
      <c r="CA463" s="150">
        <f t="shared" si="247"/>
        <v>0</v>
      </c>
      <c r="CB463" s="150">
        <f t="shared" si="248"/>
        <v>0</v>
      </c>
    </row>
  </sheetData>
  <autoFilter ref="A1:AW463" xr:uid="{95C9CD9F-9CB9-483F-94A4-4C9BD94A47D2}">
    <sortState xmlns:xlrd2="http://schemas.microsoft.com/office/spreadsheetml/2017/richdata2" ref="A2:AW463">
      <sortCondition descending="1" ref="B1:B463"/>
    </sortState>
  </autoFilter>
  <sortState xmlns:xlrd2="http://schemas.microsoft.com/office/spreadsheetml/2017/richdata2" ref="Q437:AV450">
    <sortCondition ref="AV437:AV450"/>
  </sortState>
  <phoneticPr fontId="2" type="noConversion"/>
  <conditionalFormatting sqref="X9:AU9">
    <cfRule type="colorScale" priority="466">
      <colorScale>
        <cfvo type="min"/>
        <cfvo type="percentile" val="50"/>
        <cfvo type="max"/>
        <color rgb="FF63BE7B"/>
        <color rgb="FFFFEB84"/>
        <color rgb="FFF8696B"/>
      </colorScale>
    </cfRule>
  </conditionalFormatting>
  <conditionalFormatting sqref="X2:X8">
    <cfRule type="colorScale" priority="1353">
      <colorScale>
        <cfvo type="min"/>
        <cfvo type="percentile" val="50"/>
        <cfvo type="max"/>
        <color rgb="FF63BE7B"/>
        <color rgb="FFFFEB84"/>
        <color rgb="FFF8696B"/>
      </colorScale>
    </cfRule>
  </conditionalFormatting>
  <conditionalFormatting sqref="X2:X17">
    <cfRule type="colorScale" priority="145">
      <colorScale>
        <cfvo type="min"/>
        <cfvo type="percentile" val="50"/>
        <cfvo type="max"/>
        <color rgb="FF63BE7B"/>
        <color rgb="FFFFEB84"/>
        <color rgb="FFF8696B"/>
      </colorScale>
    </cfRule>
  </conditionalFormatting>
  <conditionalFormatting sqref="Y2:Y8">
    <cfRule type="colorScale" priority="144">
      <colorScale>
        <cfvo type="min"/>
        <cfvo type="percentile" val="50"/>
        <cfvo type="max"/>
        <color rgb="FF63BE7B"/>
        <color rgb="FFFFEB84"/>
        <color rgb="FFF8696B"/>
      </colorScale>
    </cfRule>
  </conditionalFormatting>
  <conditionalFormatting sqref="Y2:Y17">
    <cfRule type="colorScale" priority="143">
      <colorScale>
        <cfvo type="min"/>
        <cfvo type="percentile" val="50"/>
        <cfvo type="max"/>
        <color rgb="FF63BE7B"/>
        <color rgb="FFFFEB84"/>
        <color rgb="FFF8696B"/>
      </colorScale>
    </cfRule>
  </conditionalFormatting>
  <conditionalFormatting sqref="Z2:Z8">
    <cfRule type="colorScale" priority="142">
      <colorScale>
        <cfvo type="min"/>
        <cfvo type="percentile" val="50"/>
        <cfvo type="max"/>
        <color rgb="FF63BE7B"/>
        <color rgb="FFFFEB84"/>
        <color rgb="FFF8696B"/>
      </colorScale>
    </cfRule>
  </conditionalFormatting>
  <conditionalFormatting sqref="Z2:Z17">
    <cfRule type="colorScale" priority="141">
      <colorScale>
        <cfvo type="min"/>
        <cfvo type="percentile" val="50"/>
        <cfvo type="max"/>
        <color rgb="FF63BE7B"/>
        <color rgb="FFFFEB84"/>
        <color rgb="FFF8696B"/>
      </colorScale>
    </cfRule>
  </conditionalFormatting>
  <conditionalFormatting sqref="AA2:AA8">
    <cfRule type="colorScale" priority="140">
      <colorScale>
        <cfvo type="min"/>
        <cfvo type="percentile" val="50"/>
        <cfvo type="max"/>
        <color rgb="FF63BE7B"/>
        <color rgb="FFFFEB84"/>
        <color rgb="FFF8696B"/>
      </colorScale>
    </cfRule>
  </conditionalFormatting>
  <conditionalFormatting sqref="AA2:AA17">
    <cfRule type="colorScale" priority="139">
      <colorScale>
        <cfvo type="min"/>
        <cfvo type="percentile" val="50"/>
        <cfvo type="max"/>
        <color rgb="FF63BE7B"/>
        <color rgb="FFFFEB84"/>
        <color rgb="FFF8696B"/>
      </colorScale>
    </cfRule>
  </conditionalFormatting>
  <conditionalFormatting sqref="AB2:AB8">
    <cfRule type="colorScale" priority="138">
      <colorScale>
        <cfvo type="min"/>
        <cfvo type="percentile" val="50"/>
        <cfvo type="max"/>
        <color rgb="FF63BE7B"/>
        <color rgb="FFFFEB84"/>
        <color rgb="FFF8696B"/>
      </colorScale>
    </cfRule>
  </conditionalFormatting>
  <conditionalFormatting sqref="AB2:AB17">
    <cfRule type="colorScale" priority="137">
      <colorScale>
        <cfvo type="min"/>
        <cfvo type="percentile" val="50"/>
        <cfvo type="max"/>
        <color rgb="FF63BE7B"/>
        <color rgb="FFFFEB84"/>
        <color rgb="FFF8696B"/>
      </colorScale>
    </cfRule>
  </conditionalFormatting>
  <conditionalFormatting sqref="AC2:AC8">
    <cfRule type="colorScale" priority="136">
      <colorScale>
        <cfvo type="min"/>
        <cfvo type="percentile" val="50"/>
        <cfvo type="max"/>
        <color rgb="FF63BE7B"/>
        <color rgb="FFFFEB84"/>
        <color rgb="FFF8696B"/>
      </colorScale>
    </cfRule>
  </conditionalFormatting>
  <conditionalFormatting sqref="AC2:AC17">
    <cfRule type="colorScale" priority="135">
      <colorScale>
        <cfvo type="min"/>
        <cfvo type="percentile" val="50"/>
        <cfvo type="max"/>
        <color rgb="FF63BE7B"/>
        <color rgb="FFFFEB84"/>
        <color rgb="FFF8696B"/>
      </colorScale>
    </cfRule>
  </conditionalFormatting>
  <conditionalFormatting sqref="AD2:AD8">
    <cfRule type="colorScale" priority="134">
      <colorScale>
        <cfvo type="min"/>
        <cfvo type="percentile" val="50"/>
        <cfvo type="max"/>
        <color rgb="FF63BE7B"/>
        <color rgb="FFFFEB84"/>
        <color rgb="FFF8696B"/>
      </colorScale>
    </cfRule>
  </conditionalFormatting>
  <conditionalFormatting sqref="AD2:AD17">
    <cfRule type="colorScale" priority="133">
      <colorScale>
        <cfvo type="min"/>
        <cfvo type="percentile" val="50"/>
        <cfvo type="max"/>
        <color rgb="FF63BE7B"/>
        <color rgb="FFFFEB84"/>
        <color rgb="FFF8696B"/>
      </colorScale>
    </cfRule>
  </conditionalFormatting>
  <conditionalFormatting sqref="AE2:AE8">
    <cfRule type="colorScale" priority="132">
      <colorScale>
        <cfvo type="min"/>
        <cfvo type="percentile" val="50"/>
        <cfvo type="max"/>
        <color rgb="FF63BE7B"/>
        <color rgb="FFFFEB84"/>
        <color rgb="FFF8696B"/>
      </colorScale>
    </cfRule>
  </conditionalFormatting>
  <conditionalFormatting sqref="AE2:AE17">
    <cfRule type="colorScale" priority="131">
      <colorScale>
        <cfvo type="min"/>
        <cfvo type="percentile" val="50"/>
        <cfvo type="max"/>
        <color rgb="FF63BE7B"/>
        <color rgb="FFFFEB84"/>
        <color rgb="FFF8696B"/>
      </colorScale>
    </cfRule>
  </conditionalFormatting>
  <conditionalFormatting sqref="AF2:AF8">
    <cfRule type="colorScale" priority="130">
      <colorScale>
        <cfvo type="min"/>
        <cfvo type="percentile" val="50"/>
        <cfvo type="max"/>
        <color rgb="FF63BE7B"/>
        <color rgb="FFFFEB84"/>
        <color rgb="FFF8696B"/>
      </colorScale>
    </cfRule>
  </conditionalFormatting>
  <conditionalFormatting sqref="AF2:AF17">
    <cfRule type="colorScale" priority="129">
      <colorScale>
        <cfvo type="min"/>
        <cfvo type="percentile" val="50"/>
        <cfvo type="max"/>
        <color rgb="FF63BE7B"/>
        <color rgb="FFFFEB84"/>
        <color rgb="FFF8696B"/>
      </colorScale>
    </cfRule>
  </conditionalFormatting>
  <conditionalFormatting sqref="AG2:AG8">
    <cfRule type="colorScale" priority="128">
      <colorScale>
        <cfvo type="min"/>
        <cfvo type="percentile" val="50"/>
        <cfvo type="max"/>
        <color rgb="FF63BE7B"/>
        <color rgb="FFFFEB84"/>
        <color rgb="FFF8696B"/>
      </colorScale>
    </cfRule>
  </conditionalFormatting>
  <conditionalFormatting sqref="AG2:AG17">
    <cfRule type="colorScale" priority="127">
      <colorScale>
        <cfvo type="min"/>
        <cfvo type="percentile" val="50"/>
        <cfvo type="max"/>
        <color rgb="FF63BE7B"/>
        <color rgb="FFFFEB84"/>
        <color rgb="FFF8696B"/>
      </colorScale>
    </cfRule>
  </conditionalFormatting>
  <conditionalFormatting sqref="AH2:AH8">
    <cfRule type="colorScale" priority="126">
      <colorScale>
        <cfvo type="min"/>
        <cfvo type="percentile" val="50"/>
        <cfvo type="max"/>
        <color rgb="FF63BE7B"/>
        <color rgb="FFFFEB84"/>
        <color rgb="FFF8696B"/>
      </colorScale>
    </cfRule>
  </conditionalFormatting>
  <conditionalFormatting sqref="AH2:AH17">
    <cfRule type="colorScale" priority="125">
      <colorScale>
        <cfvo type="min"/>
        <cfvo type="percentile" val="50"/>
        <cfvo type="max"/>
        <color rgb="FF63BE7B"/>
        <color rgb="FFFFEB84"/>
        <color rgb="FFF8696B"/>
      </colorScale>
    </cfRule>
  </conditionalFormatting>
  <conditionalFormatting sqref="AI2:AI8">
    <cfRule type="colorScale" priority="124">
      <colorScale>
        <cfvo type="min"/>
        <cfvo type="percentile" val="50"/>
        <cfvo type="max"/>
        <color rgb="FF63BE7B"/>
        <color rgb="FFFFEB84"/>
        <color rgb="FFF8696B"/>
      </colorScale>
    </cfRule>
  </conditionalFormatting>
  <conditionalFormatting sqref="AI2:AI17">
    <cfRule type="colorScale" priority="123">
      <colorScale>
        <cfvo type="min"/>
        <cfvo type="percentile" val="50"/>
        <cfvo type="max"/>
        <color rgb="FF63BE7B"/>
        <color rgb="FFFFEB84"/>
        <color rgb="FFF8696B"/>
      </colorScale>
    </cfRule>
  </conditionalFormatting>
  <conditionalFormatting sqref="AJ2:AJ8">
    <cfRule type="colorScale" priority="122">
      <colorScale>
        <cfvo type="min"/>
        <cfvo type="percentile" val="50"/>
        <cfvo type="max"/>
        <color rgb="FF63BE7B"/>
        <color rgb="FFFFEB84"/>
        <color rgb="FFF8696B"/>
      </colorScale>
    </cfRule>
  </conditionalFormatting>
  <conditionalFormatting sqref="AJ2:AJ17">
    <cfRule type="colorScale" priority="121">
      <colorScale>
        <cfvo type="min"/>
        <cfvo type="percentile" val="50"/>
        <cfvo type="max"/>
        <color rgb="FF63BE7B"/>
        <color rgb="FFFFEB84"/>
        <color rgb="FFF8696B"/>
      </colorScale>
    </cfRule>
  </conditionalFormatting>
  <conditionalFormatting sqref="AK2:AK8">
    <cfRule type="colorScale" priority="120">
      <colorScale>
        <cfvo type="min"/>
        <cfvo type="percentile" val="50"/>
        <cfvo type="max"/>
        <color rgb="FF63BE7B"/>
        <color rgb="FFFFEB84"/>
        <color rgb="FFF8696B"/>
      </colorScale>
    </cfRule>
  </conditionalFormatting>
  <conditionalFormatting sqref="AK2:AK17">
    <cfRule type="colorScale" priority="119">
      <colorScale>
        <cfvo type="min"/>
        <cfvo type="percentile" val="50"/>
        <cfvo type="max"/>
        <color rgb="FF63BE7B"/>
        <color rgb="FFFFEB84"/>
        <color rgb="FFF8696B"/>
      </colorScale>
    </cfRule>
  </conditionalFormatting>
  <conditionalFormatting sqref="AL2:AL8">
    <cfRule type="colorScale" priority="118">
      <colorScale>
        <cfvo type="min"/>
        <cfvo type="percentile" val="50"/>
        <cfvo type="max"/>
        <color rgb="FF63BE7B"/>
        <color rgb="FFFFEB84"/>
        <color rgb="FFF8696B"/>
      </colorScale>
    </cfRule>
  </conditionalFormatting>
  <conditionalFormatting sqref="AL2:AL17">
    <cfRule type="colorScale" priority="117">
      <colorScale>
        <cfvo type="min"/>
        <cfvo type="percentile" val="50"/>
        <cfvo type="max"/>
        <color rgb="FF63BE7B"/>
        <color rgb="FFFFEB84"/>
        <color rgb="FFF8696B"/>
      </colorScale>
    </cfRule>
  </conditionalFormatting>
  <conditionalFormatting sqref="AM2:AM8">
    <cfRule type="colorScale" priority="116">
      <colorScale>
        <cfvo type="min"/>
        <cfvo type="percentile" val="50"/>
        <cfvo type="max"/>
        <color rgb="FF63BE7B"/>
        <color rgb="FFFFEB84"/>
        <color rgb="FFF8696B"/>
      </colorScale>
    </cfRule>
  </conditionalFormatting>
  <conditionalFormatting sqref="AM2:AM17">
    <cfRule type="colorScale" priority="115">
      <colorScale>
        <cfvo type="min"/>
        <cfvo type="percentile" val="50"/>
        <cfvo type="max"/>
        <color rgb="FF63BE7B"/>
        <color rgb="FFFFEB84"/>
        <color rgb="FFF8696B"/>
      </colorScale>
    </cfRule>
  </conditionalFormatting>
  <conditionalFormatting sqref="AN2:AN8">
    <cfRule type="colorScale" priority="114">
      <colorScale>
        <cfvo type="min"/>
        <cfvo type="percentile" val="50"/>
        <cfvo type="max"/>
        <color rgb="FF63BE7B"/>
        <color rgb="FFFFEB84"/>
        <color rgb="FFF8696B"/>
      </colorScale>
    </cfRule>
  </conditionalFormatting>
  <conditionalFormatting sqref="AN2:AN17">
    <cfRule type="colorScale" priority="113">
      <colorScale>
        <cfvo type="min"/>
        <cfvo type="percentile" val="50"/>
        <cfvo type="max"/>
        <color rgb="FF63BE7B"/>
        <color rgb="FFFFEB84"/>
        <color rgb="FFF8696B"/>
      </colorScale>
    </cfRule>
  </conditionalFormatting>
  <conditionalFormatting sqref="AO2:AO8">
    <cfRule type="colorScale" priority="112">
      <colorScale>
        <cfvo type="min"/>
        <cfvo type="percentile" val="50"/>
        <cfvo type="max"/>
        <color rgb="FF63BE7B"/>
        <color rgb="FFFFEB84"/>
        <color rgb="FFF8696B"/>
      </colorScale>
    </cfRule>
  </conditionalFormatting>
  <conditionalFormatting sqref="AO2:AO17">
    <cfRule type="colorScale" priority="111">
      <colorScale>
        <cfvo type="min"/>
        <cfvo type="percentile" val="50"/>
        <cfvo type="max"/>
        <color rgb="FF63BE7B"/>
        <color rgb="FFFFEB84"/>
        <color rgb="FFF8696B"/>
      </colorScale>
    </cfRule>
  </conditionalFormatting>
  <conditionalFormatting sqref="AP2:AP8">
    <cfRule type="colorScale" priority="110">
      <colorScale>
        <cfvo type="min"/>
        <cfvo type="percentile" val="50"/>
        <cfvo type="max"/>
        <color rgb="FF63BE7B"/>
        <color rgb="FFFFEB84"/>
        <color rgb="FFF8696B"/>
      </colorScale>
    </cfRule>
  </conditionalFormatting>
  <conditionalFormatting sqref="AP2:AP17">
    <cfRule type="colorScale" priority="109">
      <colorScale>
        <cfvo type="min"/>
        <cfvo type="percentile" val="50"/>
        <cfvo type="max"/>
        <color rgb="FF63BE7B"/>
        <color rgb="FFFFEB84"/>
        <color rgb="FFF8696B"/>
      </colorScale>
    </cfRule>
  </conditionalFormatting>
  <conditionalFormatting sqref="AQ2:AQ8">
    <cfRule type="colorScale" priority="108">
      <colorScale>
        <cfvo type="min"/>
        <cfvo type="percentile" val="50"/>
        <cfvo type="max"/>
        <color rgb="FF63BE7B"/>
        <color rgb="FFFFEB84"/>
        <color rgb="FFF8696B"/>
      </colorScale>
    </cfRule>
  </conditionalFormatting>
  <conditionalFormatting sqref="AQ2:AQ17">
    <cfRule type="colorScale" priority="107">
      <colorScale>
        <cfvo type="min"/>
        <cfvo type="percentile" val="50"/>
        <cfvo type="max"/>
        <color rgb="FF63BE7B"/>
        <color rgb="FFFFEB84"/>
        <color rgb="FFF8696B"/>
      </colorScale>
    </cfRule>
  </conditionalFormatting>
  <conditionalFormatting sqref="AR2:AR8">
    <cfRule type="colorScale" priority="106">
      <colorScale>
        <cfvo type="min"/>
        <cfvo type="percentile" val="50"/>
        <cfvo type="max"/>
        <color rgb="FF63BE7B"/>
        <color rgb="FFFFEB84"/>
        <color rgb="FFF8696B"/>
      </colorScale>
    </cfRule>
  </conditionalFormatting>
  <conditionalFormatting sqref="AR2:AR17">
    <cfRule type="colorScale" priority="105">
      <colorScale>
        <cfvo type="min"/>
        <cfvo type="percentile" val="50"/>
        <cfvo type="max"/>
        <color rgb="FF63BE7B"/>
        <color rgb="FFFFEB84"/>
        <color rgb="FFF8696B"/>
      </colorScale>
    </cfRule>
  </conditionalFormatting>
  <conditionalFormatting sqref="AS2:AS8">
    <cfRule type="colorScale" priority="104">
      <colorScale>
        <cfvo type="min"/>
        <cfvo type="percentile" val="50"/>
        <cfvo type="max"/>
        <color rgb="FF63BE7B"/>
        <color rgb="FFFFEB84"/>
        <color rgb="FFF8696B"/>
      </colorScale>
    </cfRule>
  </conditionalFormatting>
  <conditionalFormatting sqref="AS2:AS17">
    <cfRule type="colorScale" priority="103">
      <colorScale>
        <cfvo type="min"/>
        <cfvo type="percentile" val="50"/>
        <cfvo type="max"/>
        <color rgb="FF63BE7B"/>
        <color rgb="FFFFEB84"/>
        <color rgb="FFF8696B"/>
      </colorScale>
    </cfRule>
  </conditionalFormatting>
  <conditionalFormatting sqref="AT2:AT8">
    <cfRule type="colorScale" priority="102">
      <colorScale>
        <cfvo type="min"/>
        <cfvo type="percentile" val="50"/>
        <cfvo type="max"/>
        <color rgb="FF63BE7B"/>
        <color rgb="FFFFEB84"/>
        <color rgb="FFF8696B"/>
      </colorScale>
    </cfRule>
  </conditionalFormatting>
  <conditionalFormatting sqref="AT2:AT17">
    <cfRule type="colorScale" priority="101">
      <colorScale>
        <cfvo type="min"/>
        <cfvo type="percentile" val="50"/>
        <cfvo type="max"/>
        <color rgb="FF63BE7B"/>
        <color rgb="FFFFEB84"/>
        <color rgb="FFF8696B"/>
      </colorScale>
    </cfRule>
  </conditionalFormatting>
  <conditionalFormatting sqref="AU2:AU8">
    <cfRule type="colorScale" priority="100">
      <colorScale>
        <cfvo type="min"/>
        <cfvo type="percentile" val="50"/>
        <cfvo type="max"/>
        <color rgb="FF63BE7B"/>
        <color rgb="FFFFEB84"/>
        <color rgb="FFF8696B"/>
      </colorScale>
    </cfRule>
  </conditionalFormatting>
  <conditionalFormatting sqref="AU2:AU17">
    <cfRule type="colorScale" priority="99">
      <colorScale>
        <cfvo type="min"/>
        <cfvo type="percentile" val="50"/>
        <cfvo type="max"/>
        <color rgb="FF63BE7B"/>
        <color rgb="FFFFEB84"/>
        <color rgb="FFF8696B"/>
      </colorScale>
    </cfRule>
  </conditionalFormatting>
  <conditionalFormatting sqref="X18:X25">
    <cfRule type="colorScale" priority="89">
      <colorScale>
        <cfvo type="min"/>
        <cfvo type="percentile" val="50"/>
        <cfvo type="max"/>
        <color rgb="FF63BE7B"/>
        <color rgb="FFFFEB84"/>
        <color rgb="FFF8696B"/>
      </colorScale>
    </cfRule>
  </conditionalFormatting>
  <conditionalFormatting sqref="Y18:Y25">
    <cfRule type="colorScale" priority="88">
      <colorScale>
        <cfvo type="min"/>
        <cfvo type="percentile" val="50"/>
        <cfvo type="max"/>
        <color rgb="FF63BE7B"/>
        <color rgb="FFFFEB84"/>
        <color rgb="FFF8696B"/>
      </colorScale>
    </cfRule>
  </conditionalFormatting>
  <conditionalFormatting sqref="Z18:Z25">
    <cfRule type="colorScale" priority="87">
      <colorScale>
        <cfvo type="min"/>
        <cfvo type="percentile" val="50"/>
        <cfvo type="max"/>
        <color rgb="FF63BE7B"/>
        <color rgb="FFFFEB84"/>
        <color rgb="FFF8696B"/>
      </colorScale>
    </cfRule>
  </conditionalFormatting>
  <conditionalFormatting sqref="AA18:AA25">
    <cfRule type="colorScale" priority="86">
      <colorScale>
        <cfvo type="min"/>
        <cfvo type="percentile" val="50"/>
        <cfvo type="max"/>
        <color rgb="FF63BE7B"/>
        <color rgb="FFFFEB84"/>
        <color rgb="FFF8696B"/>
      </colorScale>
    </cfRule>
  </conditionalFormatting>
  <conditionalFormatting sqref="AB18:AB25">
    <cfRule type="colorScale" priority="85">
      <colorScale>
        <cfvo type="min"/>
        <cfvo type="percentile" val="50"/>
        <cfvo type="max"/>
        <color rgb="FF63BE7B"/>
        <color rgb="FFFFEB84"/>
        <color rgb="FFF8696B"/>
      </colorScale>
    </cfRule>
  </conditionalFormatting>
  <conditionalFormatting sqref="AC18:AC25">
    <cfRule type="colorScale" priority="84">
      <colorScale>
        <cfvo type="min"/>
        <cfvo type="percentile" val="50"/>
        <cfvo type="max"/>
        <color rgb="FF63BE7B"/>
        <color rgb="FFFFEB84"/>
        <color rgb="FFF8696B"/>
      </colorScale>
    </cfRule>
  </conditionalFormatting>
  <conditionalFormatting sqref="AD18:AD25">
    <cfRule type="colorScale" priority="83">
      <colorScale>
        <cfvo type="min"/>
        <cfvo type="percentile" val="50"/>
        <cfvo type="max"/>
        <color rgb="FF63BE7B"/>
        <color rgb="FFFFEB84"/>
        <color rgb="FFF8696B"/>
      </colorScale>
    </cfRule>
  </conditionalFormatting>
  <conditionalFormatting sqref="AE18:AE25">
    <cfRule type="colorScale" priority="82">
      <colorScale>
        <cfvo type="min"/>
        <cfvo type="percentile" val="50"/>
        <cfvo type="max"/>
        <color rgb="FF63BE7B"/>
        <color rgb="FFFFEB84"/>
        <color rgb="FFF8696B"/>
      </colorScale>
    </cfRule>
  </conditionalFormatting>
  <conditionalFormatting sqref="AF18:AF25">
    <cfRule type="colorScale" priority="81">
      <colorScale>
        <cfvo type="min"/>
        <cfvo type="percentile" val="50"/>
        <cfvo type="max"/>
        <color rgb="FF63BE7B"/>
        <color rgb="FFFFEB84"/>
        <color rgb="FFF8696B"/>
      </colorScale>
    </cfRule>
  </conditionalFormatting>
  <conditionalFormatting sqref="AG18:AG25">
    <cfRule type="colorScale" priority="80">
      <colorScale>
        <cfvo type="min"/>
        <cfvo type="percentile" val="50"/>
        <cfvo type="max"/>
        <color rgb="FF63BE7B"/>
        <color rgb="FFFFEB84"/>
        <color rgb="FFF8696B"/>
      </colorScale>
    </cfRule>
  </conditionalFormatting>
  <conditionalFormatting sqref="AH18:AH25">
    <cfRule type="colorScale" priority="79">
      <colorScale>
        <cfvo type="min"/>
        <cfvo type="percentile" val="50"/>
        <cfvo type="max"/>
        <color rgb="FF63BE7B"/>
        <color rgb="FFFFEB84"/>
        <color rgb="FFF8696B"/>
      </colorScale>
    </cfRule>
  </conditionalFormatting>
  <conditionalFormatting sqref="AI18:AI25">
    <cfRule type="colorScale" priority="78">
      <colorScale>
        <cfvo type="min"/>
        <cfvo type="percentile" val="50"/>
        <cfvo type="max"/>
        <color rgb="FF63BE7B"/>
        <color rgb="FFFFEB84"/>
        <color rgb="FFF8696B"/>
      </colorScale>
    </cfRule>
  </conditionalFormatting>
  <conditionalFormatting sqref="AJ18:AJ25">
    <cfRule type="colorScale" priority="77">
      <colorScale>
        <cfvo type="min"/>
        <cfvo type="percentile" val="50"/>
        <cfvo type="max"/>
        <color rgb="FF63BE7B"/>
        <color rgb="FFFFEB84"/>
        <color rgb="FFF8696B"/>
      </colorScale>
    </cfRule>
  </conditionalFormatting>
  <conditionalFormatting sqref="AK18:AK25">
    <cfRule type="colorScale" priority="76">
      <colorScale>
        <cfvo type="min"/>
        <cfvo type="percentile" val="50"/>
        <cfvo type="max"/>
        <color rgb="FF63BE7B"/>
        <color rgb="FFFFEB84"/>
        <color rgb="FFF8696B"/>
      </colorScale>
    </cfRule>
  </conditionalFormatting>
  <conditionalFormatting sqref="AL18:AL25">
    <cfRule type="colorScale" priority="75">
      <colorScale>
        <cfvo type="min"/>
        <cfvo type="percentile" val="50"/>
        <cfvo type="max"/>
        <color rgb="FF63BE7B"/>
        <color rgb="FFFFEB84"/>
        <color rgb="FFF8696B"/>
      </colorScale>
    </cfRule>
  </conditionalFormatting>
  <conditionalFormatting sqref="AM18:AM25">
    <cfRule type="colorScale" priority="74">
      <colorScale>
        <cfvo type="min"/>
        <cfvo type="percentile" val="50"/>
        <cfvo type="max"/>
        <color rgb="FF63BE7B"/>
        <color rgb="FFFFEB84"/>
        <color rgb="FFF8696B"/>
      </colorScale>
    </cfRule>
  </conditionalFormatting>
  <conditionalFormatting sqref="AN18:AN25">
    <cfRule type="colorScale" priority="73">
      <colorScale>
        <cfvo type="min"/>
        <cfvo type="percentile" val="50"/>
        <cfvo type="max"/>
        <color rgb="FF63BE7B"/>
        <color rgb="FFFFEB84"/>
        <color rgb="FFF8696B"/>
      </colorScale>
    </cfRule>
  </conditionalFormatting>
  <conditionalFormatting sqref="AO18:AO25">
    <cfRule type="colorScale" priority="72">
      <colorScale>
        <cfvo type="min"/>
        <cfvo type="percentile" val="50"/>
        <cfvo type="max"/>
        <color rgb="FF63BE7B"/>
        <color rgb="FFFFEB84"/>
        <color rgb="FFF8696B"/>
      </colorScale>
    </cfRule>
  </conditionalFormatting>
  <conditionalFormatting sqref="AP18:AP25">
    <cfRule type="colorScale" priority="71">
      <colorScale>
        <cfvo type="min"/>
        <cfvo type="percentile" val="50"/>
        <cfvo type="max"/>
        <color rgb="FF63BE7B"/>
        <color rgb="FFFFEB84"/>
        <color rgb="FFF8696B"/>
      </colorScale>
    </cfRule>
  </conditionalFormatting>
  <conditionalFormatting sqref="AQ18:AQ25">
    <cfRule type="colorScale" priority="70">
      <colorScale>
        <cfvo type="min"/>
        <cfvo type="percentile" val="50"/>
        <cfvo type="max"/>
        <color rgb="FF63BE7B"/>
        <color rgb="FFFFEB84"/>
        <color rgb="FFF8696B"/>
      </colorScale>
    </cfRule>
  </conditionalFormatting>
  <conditionalFormatting sqref="AR18:AR25">
    <cfRule type="colorScale" priority="69">
      <colorScale>
        <cfvo type="min"/>
        <cfvo type="percentile" val="50"/>
        <cfvo type="max"/>
        <color rgb="FF63BE7B"/>
        <color rgb="FFFFEB84"/>
        <color rgb="FFF8696B"/>
      </colorScale>
    </cfRule>
  </conditionalFormatting>
  <conditionalFormatting sqref="AS18:AS25">
    <cfRule type="colorScale" priority="68">
      <colorScale>
        <cfvo type="min"/>
        <cfvo type="percentile" val="50"/>
        <cfvo type="max"/>
        <color rgb="FF63BE7B"/>
        <color rgb="FFFFEB84"/>
        <color rgb="FFF8696B"/>
      </colorScale>
    </cfRule>
  </conditionalFormatting>
  <conditionalFormatting sqref="AT18:AT25">
    <cfRule type="colorScale" priority="67">
      <colorScale>
        <cfvo type="min"/>
        <cfvo type="percentile" val="50"/>
        <cfvo type="max"/>
        <color rgb="FF63BE7B"/>
        <color rgb="FFFFEB84"/>
        <color rgb="FFF8696B"/>
      </colorScale>
    </cfRule>
  </conditionalFormatting>
  <conditionalFormatting sqref="AU18:AU25">
    <cfRule type="colorScale" priority="66">
      <colorScale>
        <cfvo type="min"/>
        <cfvo type="percentile" val="50"/>
        <cfvo type="max"/>
        <color rgb="FF63BE7B"/>
        <color rgb="FFFFEB84"/>
        <color rgb="FFF8696B"/>
      </colorScale>
    </cfRule>
  </conditionalFormatting>
  <conditionalFormatting sqref="X26:X29">
    <cfRule type="colorScale" priority="56">
      <colorScale>
        <cfvo type="min"/>
        <cfvo type="percentile" val="50"/>
        <cfvo type="max"/>
        <color rgb="FF63BE7B"/>
        <color rgb="FFFFEB84"/>
        <color rgb="FFF8696B"/>
      </colorScale>
    </cfRule>
  </conditionalFormatting>
  <conditionalFormatting sqref="Y26:Y29">
    <cfRule type="colorScale" priority="55">
      <colorScale>
        <cfvo type="min"/>
        <cfvo type="percentile" val="50"/>
        <cfvo type="max"/>
        <color rgb="FF63BE7B"/>
        <color rgb="FFFFEB84"/>
        <color rgb="FFF8696B"/>
      </colorScale>
    </cfRule>
  </conditionalFormatting>
  <conditionalFormatting sqref="Z26:Z29">
    <cfRule type="colorScale" priority="54">
      <colorScale>
        <cfvo type="min"/>
        <cfvo type="percentile" val="50"/>
        <cfvo type="max"/>
        <color rgb="FF63BE7B"/>
        <color rgb="FFFFEB84"/>
        <color rgb="FFF8696B"/>
      </colorScale>
    </cfRule>
  </conditionalFormatting>
  <conditionalFormatting sqref="AA26:AA29">
    <cfRule type="colorScale" priority="53">
      <colorScale>
        <cfvo type="min"/>
        <cfvo type="percentile" val="50"/>
        <cfvo type="max"/>
        <color rgb="FF63BE7B"/>
        <color rgb="FFFFEB84"/>
        <color rgb="FFF8696B"/>
      </colorScale>
    </cfRule>
  </conditionalFormatting>
  <conditionalFormatting sqref="AB26:AB29">
    <cfRule type="colorScale" priority="52">
      <colorScale>
        <cfvo type="min"/>
        <cfvo type="percentile" val="50"/>
        <cfvo type="max"/>
        <color rgb="FF63BE7B"/>
        <color rgb="FFFFEB84"/>
        <color rgb="FFF8696B"/>
      </colorScale>
    </cfRule>
  </conditionalFormatting>
  <conditionalFormatting sqref="AC26:AC29">
    <cfRule type="colorScale" priority="51">
      <colorScale>
        <cfvo type="min"/>
        <cfvo type="percentile" val="50"/>
        <cfvo type="max"/>
        <color rgb="FF63BE7B"/>
        <color rgb="FFFFEB84"/>
        <color rgb="FFF8696B"/>
      </colorScale>
    </cfRule>
  </conditionalFormatting>
  <conditionalFormatting sqref="AD26:AD29">
    <cfRule type="colorScale" priority="50">
      <colorScale>
        <cfvo type="min"/>
        <cfvo type="percentile" val="50"/>
        <cfvo type="max"/>
        <color rgb="FF63BE7B"/>
        <color rgb="FFFFEB84"/>
        <color rgb="FFF8696B"/>
      </colorScale>
    </cfRule>
  </conditionalFormatting>
  <conditionalFormatting sqref="AE26:AE29">
    <cfRule type="colorScale" priority="49">
      <colorScale>
        <cfvo type="min"/>
        <cfvo type="percentile" val="50"/>
        <cfvo type="max"/>
        <color rgb="FF63BE7B"/>
        <color rgb="FFFFEB84"/>
        <color rgb="FFF8696B"/>
      </colorScale>
    </cfRule>
  </conditionalFormatting>
  <conditionalFormatting sqref="AF26:AF29">
    <cfRule type="colorScale" priority="48">
      <colorScale>
        <cfvo type="min"/>
        <cfvo type="percentile" val="50"/>
        <cfvo type="max"/>
        <color rgb="FF63BE7B"/>
        <color rgb="FFFFEB84"/>
        <color rgb="FFF8696B"/>
      </colorScale>
    </cfRule>
  </conditionalFormatting>
  <conditionalFormatting sqref="AG26:AG29">
    <cfRule type="colorScale" priority="47">
      <colorScale>
        <cfvo type="min"/>
        <cfvo type="percentile" val="50"/>
        <cfvo type="max"/>
        <color rgb="FF63BE7B"/>
        <color rgb="FFFFEB84"/>
        <color rgb="FFF8696B"/>
      </colorScale>
    </cfRule>
  </conditionalFormatting>
  <conditionalFormatting sqref="AH26:AH29">
    <cfRule type="colorScale" priority="46">
      <colorScale>
        <cfvo type="min"/>
        <cfvo type="percentile" val="50"/>
        <cfvo type="max"/>
        <color rgb="FF63BE7B"/>
        <color rgb="FFFFEB84"/>
        <color rgb="FFF8696B"/>
      </colorScale>
    </cfRule>
  </conditionalFormatting>
  <conditionalFormatting sqref="AI26:AI29">
    <cfRule type="colorScale" priority="45">
      <colorScale>
        <cfvo type="min"/>
        <cfvo type="percentile" val="50"/>
        <cfvo type="max"/>
        <color rgb="FF63BE7B"/>
        <color rgb="FFFFEB84"/>
        <color rgb="FFF8696B"/>
      </colorScale>
    </cfRule>
  </conditionalFormatting>
  <conditionalFormatting sqref="AJ26:AJ29">
    <cfRule type="colorScale" priority="44">
      <colorScale>
        <cfvo type="min"/>
        <cfvo type="percentile" val="50"/>
        <cfvo type="max"/>
        <color rgb="FF63BE7B"/>
        <color rgb="FFFFEB84"/>
        <color rgb="FFF8696B"/>
      </colorScale>
    </cfRule>
  </conditionalFormatting>
  <conditionalFormatting sqref="AK26:AK29">
    <cfRule type="colorScale" priority="43">
      <colorScale>
        <cfvo type="min"/>
        <cfvo type="percentile" val="50"/>
        <cfvo type="max"/>
        <color rgb="FF63BE7B"/>
        <color rgb="FFFFEB84"/>
        <color rgb="FFF8696B"/>
      </colorScale>
    </cfRule>
  </conditionalFormatting>
  <conditionalFormatting sqref="AL26:AL29">
    <cfRule type="colorScale" priority="42">
      <colorScale>
        <cfvo type="min"/>
        <cfvo type="percentile" val="50"/>
        <cfvo type="max"/>
        <color rgb="FF63BE7B"/>
        <color rgb="FFFFEB84"/>
        <color rgb="FFF8696B"/>
      </colorScale>
    </cfRule>
  </conditionalFormatting>
  <conditionalFormatting sqref="AM26:AM29">
    <cfRule type="colorScale" priority="41">
      <colorScale>
        <cfvo type="min"/>
        <cfvo type="percentile" val="50"/>
        <cfvo type="max"/>
        <color rgb="FF63BE7B"/>
        <color rgb="FFFFEB84"/>
        <color rgb="FFF8696B"/>
      </colorScale>
    </cfRule>
  </conditionalFormatting>
  <conditionalFormatting sqref="AN26:AN29">
    <cfRule type="colorScale" priority="40">
      <colorScale>
        <cfvo type="min"/>
        <cfvo type="percentile" val="50"/>
        <cfvo type="max"/>
        <color rgb="FF63BE7B"/>
        <color rgb="FFFFEB84"/>
        <color rgb="FFF8696B"/>
      </colorScale>
    </cfRule>
  </conditionalFormatting>
  <conditionalFormatting sqref="AO26:AO29">
    <cfRule type="colorScale" priority="39">
      <colorScale>
        <cfvo type="min"/>
        <cfvo type="percentile" val="50"/>
        <cfvo type="max"/>
        <color rgb="FF63BE7B"/>
        <color rgb="FFFFEB84"/>
        <color rgb="FFF8696B"/>
      </colorScale>
    </cfRule>
  </conditionalFormatting>
  <conditionalFormatting sqref="AP26:AP29">
    <cfRule type="colorScale" priority="38">
      <colorScale>
        <cfvo type="min"/>
        <cfvo type="percentile" val="50"/>
        <cfvo type="max"/>
        <color rgb="FF63BE7B"/>
        <color rgb="FFFFEB84"/>
        <color rgb="FFF8696B"/>
      </colorScale>
    </cfRule>
  </conditionalFormatting>
  <conditionalFormatting sqref="AQ26:AQ29">
    <cfRule type="colorScale" priority="37">
      <colorScale>
        <cfvo type="min"/>
        <cfvo type="percentile" val="50"/>
        <cfvo type="max"/>
        <color rgb="FF63BE7B"/>
        <color rgb="FFFFEB84"/>
        <color rgb="FFF8696B"/>
      </colorScale>
    </cfRule>
  </conditionalFormatting>
  <conditionalFormatting sqref="AR26:AR29">
    <cfRule type="colorScale" priority="36">
      <colorScale>
        <cfvo type="min"/>
        <cfvo type="percentile" val="50"/>
        <cfvo type="max"/>
        <color rgb="FF63BE7B"/>
        <color rgb="FFFFEB84"/>
        <color rgb="FFF8696B"/>
      </colorScale>
    </cfRule>
  </conditionalFormatting>
  <conditionalFormatting sqref="AS26:AS29">
    <cfRule type="colorScale" priority="35">
      <colorScale>
        <cfvo type="min"/>
        <cfvo type="percentile" val="50"/>
        <cfvo type="max"/>
        <color rgb="FF63BE7B"/>
        <color rgb="FFFFEB84"/>
        <color rgb="FFF8696B"/>
      </colorScale>
    </cfRule>
  </conditionalFormatting>
  <conditionalFormatting sqref="AT26:AT29">
    <cfRule type="colorScale" priority="34">
      <colorScale>
        <cfvo type="min"/>
        <cfvo type="percentile" val="50"/>
        <cfvo type="max"/>
        <color rgb="FF63BE7B"/>
        <color rgb="FFFFEB84"/>
        <color rgb="FFF8696B"/>
      </colorScale>
    </cfRule>
  </conditionalFormatting>
  <conditionalFormatting sqref="AU26:AU29">
    <cfRule type="colorScale" priority="33">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A463:F463 G332:P463 E252:F462">
    <cfRule type="expression" dxfId="165" priority="28">
      <formula>$E2="R1"</formula>
    </cfRule>
    <cfRule type="expression" dxfId="164" priority="29">
      <formula>$E2="F"</formula>
    </cfRule>
    <cfRule type="expression" dxfId="163" priority="30">
      <formula>$E2="Q"</formula>
    </cfRule>
  </conditionalFormatting>
  <conditionalFormatting sqref="G292:J299">
    <cfRule type="expression" dxfId="162" priority="25">
      <formula>$E292="R1"</formula>
    </cfRule>
    <cfRule type="expression" dxfId="161" priority="26">
      <formula>$E292="F"</formula>
    </cfRule>
    <cfRule type="expression" dxfId="160" priority="27">
      <formula>$E292="Q"</formula>
    </cfRule>
  </conditionalFormatting>
  <conditionalFormatting sqref="A304:D333">
    <cfRule type="expression" dxfId="159" priority="23">
      <formula>$E304="F"</formula>
    </cfRule>
    <cfRule type="expression" dxfId="158" priority="24">
      <formula>$E304="Q"</formula>
    </cfRule>
  </conditionalFormatting>
  <conditionalFormatting sqref="A334:B361 D334:D361">
    <cfRule type="expression" dxfId="157" priority="21">
      <formula>$E334="F"</formula>
    </cfRule>
    <cfRule type="expression" dxfId="156" priority="22">
      <formula>$E334="Q"</formula>
    </cfRule>
  </conditionalFormatting>
  <conditionalFormatting sqref="A362:B362 A364:B364 A366:B366 A368:B368 A370:B370 A372:B372 D362:D384 A374:B374 A376:B376 A378:B378 A380:B380 A382:B382 A384:B384">
    <cfRule type="expression" dxfId="155" priority="19">
      <formula>$E362="F"</formula>
    </cfRule>
    <cfRule type="expression" dxfId="154" priority="20">
      <formula>$E362="Q"</formula>
    </cfRule>
  </conditionalFormatting>
  <conditionalFormatting sqref="A363:B363 A365:B365 A367:B367 A369:B369 A371:B371 A373:B373 A375:B375 A377:B377 A379:B379 A381:B381 A383:B383">
    <cfRule type="expression" dxfId="153" priority="17">
      <formula>$E363="F"</formula>
    </cfRule>
    <cfRule type="expression" dxfId="152" priority="18">
      <formula>$E363="Q"</formula>
    </cfRule>
  </conditionalFormatting>
  <conditionalFormatting sqref="A385:B406 D385:D406">
    <cfRule type="expression" dxfId="151" priority="15">
      <formula>$E385="F"</formula>
    </cfRule>
    <cfRule type="expression" dxfId="150" priority="16">
      <formula>$E385="Q"</formula>
    </cfRule>
  </conditionalFormatting>
  <conditionalFormatting sqref="D407:D436">
    <cfRule type="expression" dxfId="149" priority="13">
      <formula>#REF!="F"</formula>
    </cfRule>
    <cfRule type="expression" dxfId="148" priority="14">
      <formula>#REF!="Q"</formula>
    </cfRule>
  </conditionalFormatting>
  <conditionalFormatting sqref="A408:B408 A410:B410 A412:B412 A414:B414 A416:B416 A418:B418 A420:B420 A422:B422 A424:B424 A426:B426 A428:B428 A430:B430 A432:B432 A434:B434 A436:B436">
    <cfRule type="expression" dxfId="147" priority="11">
      <formula>#REF!="F"</formula>
    </cfRule>
    <cfRule type="expression" dxfId="146" priority="12">
      <formula>#REF!="Q"</formula>
    </cfRule>
  </conditionalFormatting>
  <conditionalFormatting sqref="A407:B407 A409:B409 A411:B411 A413:B413 A415:B415 A417:B417 A419:B419 A421:B421 A423:B423 A425:B425 A427:B427 A429:B429 A431:B431 A433:B433 A435:B435">
    <cfRule type="expression" dxfId="145" priority="9">
      <formula>#REF!="F"</formula>
    </cfRule>
    <cfRule type="expression" dxfId="144" priority="10">
      <formula>#REF!="Q"</formula>
    </cfRule>
  </conditionalFormatting>
  <conditionalFormatting sqref="AW2:AW463">
    <cfRule type="colorScale" priority="1537">
      <colorScale>
        <cfvo type="min"/>
        <cfvo type="percentile" val="50"/>
        <cfvo type="max"/>
        <color rgb="FFF8696B"/>
        <color rgb="FFFFEB84"/>
        <color rgb="FF63BE7B"/>
      </colorScale>
    </cfRule>
  </conditionalFormatting>
  <conditionalFormatting sqref="W15">
    <cfRule type="colorScale" priority="8">
      <colorScale>
        <cfvo type="min"/>
        <cfvo type="percentile" val="50"/>
        <cfvo type="max"/>
        <color rgb="FF63BE7B"/>
        <color rgb="FFFFEB84"/>
        <color rgb="FFF8696B"/>
      </colorScale>
    </cfRule>
  </conditionalFormatting>
  <conditionalFormatting sqref="W2:W15">
    <cfRule type="colorScale" priority="7">
      <colorScale>
        <cfvo type="min"/>
        <cfvo type="percentile" val="50"/>
        <cfvo type="max"/>
        <color rgb="FF63BE7B"/>
        <color rgb="FFFFEB84"/>
        <color rgb="FFF8696B"/>
      </colorScale>
    </cfRule>
  </conditionalFormatting>
  <conditionalFormatting sqref="V2:V15">
    <cfRule type="colorScale" priority="6">
      <colorScale>
        <cfvo type="min"/>
        <cfvo type="percentile" val="50"/>
        <cfvo type="max"/>
        <color rgb="FF63BE7B"/>
        <color rgb="FFFFEB84"/>
        <color rgb="FFF8696B"/>
      </colorScale>
    </cfRule>
  </conditionalFormatting>
  <conditionalFormatting sqref="U2:U15">
    <cfRule type="colorScale" priority="5">
      <colorScale>
        <cfvo type="min"/>
        <cfvo type="percentile" val="50"/>
        <cfvo type="max"/>
        <color rgb="FF63BE7B"/>
        <color rgb="FFFFEB84"/>
        <color rgb="FFF8696B"/>
      </colorScale>
    </cfRule>
  </conditionalFormatting>
  <conditionalFormatting sqref="T15">
    <cfRule type="colorScale" priority="4">
      <colorScale>
        <cfvo type="min"/>
        <cfvo type="percentile" val="50"/>
        <cfvo type="max"/>
        <color rgb="FF63BE7B"/>
        <color rgb="FFFFEB84"/>
        <color rgb="FFF8696B"/>
      </colorScale>
    </cfRule>
  </conditionalFormatting>
  <conditionalFormatting sqref="T2:T15">
    <cfRule type="colorScale" priority="3">
      <colorScale>
        <cfvo type="min"/>
        <cfvo type="percentile" val="50"/>
        <cfvo type="max"/>
        <color rgb="FF63BE7B"/>
        <color rgb="FFFFEB84"/>
        <color rgb="FFF8696B"/>
      </colorScale>
    </cfRule>
  </conditionalFormatting>
  <conditionalFormatting sqref="S2:S15">
    <cfRule type="colorScale" priority="2">
      <colorScale>
        <cfvo type="min"/>
        <cfvo type="percentile" val="50"/>
        <cfvo type="max"/>
        <color rgb="FF63BE7B"/>
        <color rgb="FFFFEB84"/>
        <color rgb="FFF8696B"/>
      </colorScale>
    </cfRule>
  </conditionalFormatting>
  <conditionalFormatting sqref="R2:R1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zoomScale="55" zoomScaleNormal="55" workbookViewId="0">
      <selection activeCell="Q17" sqref="Q17"/>
    </sheetView>
  </sheetViews>
  <sheetFormatPr defaultColWidth="4.7265625" defaultRowHeight="14.5"/>
  <cols>
    <col min="1" max="1" width="12.08984375" bestFit="1" customWidth="1"/>
    <col min="2" max="2" width="5.1796875" bestFit="1" customWidth="1"/>
    <col min="3" max="3" width="11" bestFit="1" customWidth="1"/>
    <col min="4" max="4" width="5.54296875" bestFit="1" customWidth="1"/>
    <col min="5" max="5" width="5.453125" bestFit="1" customWidth="1"/>
    <col min="6" max="6" width="4.81640625" bestFit="1" customWidth="1"/>
    <col min="7" max="7" width="33.6328125" bestFit="1" customWidth="1"/>
    <col min="8" max="8" width="32.81640625" bestFit="1" customWidth="1"/>
    <col min="9" max="9" width="5.08984375" bestFit="1" customWidth="1"/>
    <col min="10" max="10" width="12.7265625" bestFit="1" customWidth="1"/>
    <col min="11" max="11" width="5" bestFit="1" customWidth="1"/>
    <col min="12" max="20" width="7.36328125" bestFit="1" customWidth="1"/>
    <col min="21" max="31" width="8.453125" bestFit="1" customWidth="1"/>
    <col min="32" max="32" width="6.26953125" bestFit="1" customWidth="1"/>
    <col min="33" max="33" width="6.90625" bestFit="1" customWidth="1"/>
    <col min="34" max="34" width="5" bestFit="1" customWidth="1"/>
    <col min="35" max="35" width="15.26953125" bestFit="1" customWidth="1"/>
    <col min="36" max="36" width="9.54296875" bestFit="1" customWidth="1"/>
    <col min="37" max="37" width="8.453125" bestFit="1" customWidth="1"/>
    <col min="38" max="38" width="7.36328125" bestFit="1" customWidth="1"/>
  </cols>
  <sheetData>
    <row r="1" spans="1:36">
      <c r="A1" t="s">
        <v>0</v>
      </c>
      <c r="B1" t="s">
        <v>1</v>
      </c>
      <c r="C1" t="s">
        <v>2</v>
      </c>
      <c r="D1" t="s">
        <v>3</v>
      </c>
      <c r="E1" t="s">
        <v>4</v>
      </c>
      <c r="F1" t="s">
        <v>89</v>
      </c>
      <c r="G1" t="s">
        <v>543</v>
      </c>
      <c r="H1" t="s">
        <v>544</v>
      </c>
      <c r="I1" t="s">
        <v>560</v>
      </c>
      <c r="J1" t="s">
        <v>7</v>
      </c>
      <c r="K1" t="s">
        <v>9</v>
      </c>
      <c r="L1" t="s">
        <v>561</v>
      </c>
      <c r="M1" t="s">
        <v>562</v>
      </c>
      <c r="N1" t="s">
        <v>563</v>
      </c>
      <c r="O1" t="s">
        <v>564</v>
      </c>
      <c r="P1" t="s">
        <v>565</v>
      </c>
      <c r="Q1" t="s">
        <v>566</v>
      </c>
      <c r="R1" t="s">
        <v>567</v>
      </c>
      <c r="S1" t="s">
        <v>568</v>
      </c>
      <c r="T1" t="s">
        <v>569</v>
      </c>
      <c r="U1" t="s">
        <v>570</v>
      </c>
      <c r="V1" t="s">
        <v>571</v>
      </c>
      <c r="W1" t="s">
        <v>572</v>
      </c>
      <c r="X1" t="s">
        <v>573</v>
      </c>
      <c r="Y1" t="s">
        <v>574</v>
      </c>
      <c r="Z1" t="s">
        <v>575</v>
      </c>
      <c r="AA1" t="s">
        <v>576</v>
      </c>
      <c r="AB1" t="s">
        <v>577</v>
      </c>
      <c r="AC1" t="s">
        <v>578</v>
      </c>
      <c r="AD1" t="s">
        <v>579</v>
      </c>
      <c r="AE1" t="s">
        <v>580</v>
      </c>
      <c r="AF1" t="s">
        <v>581</v>
      </c>
      <c r="AG1" t="s">
        <v>582</v>
      </c>
      <c r="AH1" t="s">
        <v>583</v>
      </c>
      <c r="AI1" t="s">
        <v>472</v>
      </c>
      <c r="AJ1" t="s">
        <v>18</v>
      </c>
    </row>
    <row r="2" spans="1:36">
      <c r="A2" t="s">
        <v>3227</v>
      </c>
      <c r="B2">
        <v>2023</v>
      </c>
      <c r="C2" s="12">
        <v>44983</v>
      </c>
      <c r="D2" t="s">
        <v>66</v>
      </c>
      <c r="E2" t="s">
        <v>64</v>
      </c>
      <c r="F2" t="s">
        <v>64</v>
      </c>
      <c r="G2" t="s">
        <v>597</v>
      </c>
      <c r="H2" t="s">
        <v>598</v>
      </c>
      <c r="I2" t="s">
        <v>29</v>
      </c>
      <c r="K2">
        <v>1</v>
      </c>
      <c r="M2">
        <v>5</v>
      </c>
      <c r="N2">
        <v>1</v>
      </c>
      <c r="O2">
        <v>3</v>
      </c>
      <c r="P2">
        <v>3</v>
      </c>
      <c r="Q2">
        <v>1</v>
      </c>
      <c r="R2">
        <v>5</v>
      </c>
      <c r="S2">
        <v>5</v>
      </c>
      <c r="T2">
        <v>3</v>
      </c>
      <c r="V2">
        <v>3</v>
      </c>
      <c r="W2">
        <v>5</v>
      </c>
      <c r="X2">
        <v>3</v>
      </c>
      <c r="Y2">
        <v>5</v>
      </c>
      <c r="Z2">
        <v>3</v>
      </c>
      <c r="AB2">
        <v>3</v>
      </c>
      <c r="AC2">
        <v>5</v>
      </c>
      <c r="AE2">
        <v>4</v>
      </c>
      <c r="AF2">
        <v>40</v>
      </c>
      <c r="AH2">
        <v>97</v>
      </c>
      <c r="AI2" s="9">
        <v>2.1652777777777779</v>
      </c>
      <c r="AJ2" s="64">
        <v>57.728999999999999</v>
      </c>
    </row>
    <row r="3" spans="1:36">
      <c r="A3" t="s">
        <v>3227</v>
      </c>
      <c r="B3">
        <v>2023</v>
      </c>
      <c r="C3" s="12">
        <v>44983</v>
      </c>
      <c r="D3" t="s">
        <v>66</v>
      </c>
      <c r="E3" t="s">
        <v>64</v>
      </c>
      <c r="F3" t="s">
        <v>64</v>
      </c>
      <c r="G3" t="s">
        <v>593</v>
      </c>
      <c r="H3" t="s">
        <v>592</v>
      </c>
      <c r="I3" t="s">
        <v>23</v>
      </c>
      <c r="K3">
        <v>2</v>
      </c>
      <c r="L3">
        <v>5</v>
      </c>
      <c r="N3">
        <v>2</v>
      </c>
      <c r="P3">
        <v>5</v>
      </c>
      <c r="U3">
        <v>5</v>
      </c>
      <c r="X3">
        <v>5</v>
      </c>
      <c r="Y3">
        <v>3</v>
      </c>
      <c r="Z3">
        <v>5</v>
      </c>
      <c r="AC3">
        <v>2</v>
      </c>
      <c r="AD3">
        <v>5</v>
      </c>
      <c r="AE3">
        <v>6</v>
      </c>
      <c r="AF3">
        <v>40</v>
      </c>
      <c r="AH3">
        <v>83</v>
      </c>
    </row>
    <row r="4" spans="1:36">
      <c r="A4" t="s">
        <v>3227</v>
      </c>
      <c r="B4">
        <v>2023</v>
      </c>
      <c r="C4" s="12">
        <v>44983</v>
      </c>
      <c r="D4" t="s">
        <v>66</v>
      </c>
      <c r="E4" t="s">
        <v>64</v>
      </c>
      <c r="F4" t="s">
        <v>64</v>
      </c>
      <c r="G4" t="s">
        <v>600</v>
      </c>
      <c r="H4" t="s">
        <v>599</v>
      </c>
      <c r="I4" t="s">
        <v>35</v>
      </c>
      <c r="K4">
        <v>3</v>
      </c>
      <c r="L4">
        <v>3</v>
      </c>
      <c r="O4">
        <v>5</v>
      </c>
      <c r="Q4">
        <v>5</v>
      </c>
      <c r="R4">
        <v>2</v>
      </c>
      <c r="T4">
        <v>5</v>
      </c>
      <c r="U4">
        <v>3</v>
      </c>
      <c r="V4">
        <v>5</v>
      </c>
      <c r="W4">
        <v>3</v>
      </c>
      <c r="Y4">
        <v>2</v>
      </c>
      <c r="Z4">
        <v>1</v>
      </c>
      <c r="AA4">
        <v>2</v>
      </c>
      <c r="AD4">
        <v>3</v>
      </c>
      <c r="AF4">
        <v>20</v>
      </c>
      <c r="AH4">
        <v>59</v>
      </c>
    </row>
    <row r="5" spans="1:36">
      <c r="A5" t="s">
        <v>3227</v>
      </c>
      <c r="B5">
        <v>2023</v>
      </c>
      <c r="C5" s="12">
        <v>44983</v>
      </c>
      <c r="D5" t="s">
        <v>66</v>
      </c>
      <c r="E5" t="s">
        <v>64</v>
      </c>
      <c r="F5" t="s">
        <v>64</v>
      </c>
      <c r="G5" t="s">
        <v>483</v>
      </c>
      <c r="H5" t="s">
        <v>676</v>
      </c>
      <c r="I5" t="s">
        <v>484</v>
      </c>
      <c r="K5">
        <v>4</v>
      </c>
      <c r="M5">
        <v>1</v>
      </c>
      <c r="P5">
        <v>1</v>
      </c>
      <c r="AA5">
        <v>5</v>
      </c>
      <c r="AB5">
        <v>5</v>
      </c>
      <c r="AC5">
        <v>1</v>
      </c>
      <c r="AD5">
        <v>1</v>
      </c>
      <c r="AF5">
        <v>20</v>
      </c>
      <c r="AH5">
        <v>34</v>
      </c>
    </row>
    <row r="6" spans="1:36">
      <c r="A6" t="s">
        <v>3227</v>
      </c>
      <c r="B6">
        <v>2023</v>
      </c>
      <c r="C6" s="12">
        <v>44983</v>
      </c>
      <c r="D6" t="s">
        <v>66</v>
      </c>
      <c r="E6" t="s">
        <v>64</v>
      </c>
      <c r="F6" t="s">
        <v>64</v>
      </c>
      <c r="G6" t="s">
        <v>493</v>
      </c>
      <c r="H6" t="s">
        <v>660</v>
      </c>
      <c r="I6" t="s">
        <v>760</v>
      </c>
      <c r="K6">
        <v>5</v>
      </c>
      <c r="L6">
        <v>2</v>
      </c>
      <c r="O6">
        <v>1</v>
      </c>
      <c r="R6">
        <v>3</v>
      </c>
      <c r="T6">
        <v>1</v>
      </c>
      <c r="AC6">
        <v>3</v>
      </c>
      <c r="AD6">
        <v>2</v>
      </c>
      <c r="AF6">
        <v>20</v>
      </c>
      <c r="AH6">
        <v>32</v>
      </c>
    </row>
    <row r="7" spans="1:36">
      <c r="A7" t="s">
        <v>3227</v>
      </c>
      <c r="B7">
        <v>2023</v>
      </c>
      <c r="C7" s="12">
        <v>44983</v>
      </c>
      <c r="D7" t="s">
        <v>66</v>
      </c>
      <c r="E7" t="s">
        <v>64</v>
      </c>
      <c r="F7" t="s">
        <v>64</v>
      </c>
      <c r="G7" t="s">
        <v>3269</v>
      </c>
      <c r="H7" t="s">
        <v>3238</v>
      </c>
      <c r="I7" t="s">
        <v>480</v>
      </c>
      <c r="K7">
        <v>6</v>
      </c>
      <c r="L7">
        <v>1</v>
      </c>
      <c r="Q7">
        <v>2</v>
      </c>
      <c r="S7">
        <v>3</v>
      </c>
      <c r="U7">
        <v>1</v>
      </c>
      <c r="AA7">
        <v>3</v>
      </c>
      <c r="AE7">
        <v>10</v>
      </c>
      <c r="AH7">
        <v>20</v>
      </c>
    </row>
    <row r="8" spans="1:36">
      <c r="A8" t="s">
        <v>3227</v>
      </c>
      <c r="B8">
        <v>2023</v>
      </c>
      <c r="C8" s="12">
        <v>44983</v>
      </c>
      <c r="D8" t="s">
        <v>66</v>
      </c>
      <c r="E8" t="s">
        <v>64</v>
      </c>
      <c r="F8" t="s">
        <v>64</v>
      </c>
      <c r="G8" t="s">
        <v>589</v>
      </c>
      <c r="H8" t="s">
        <v>476</v>
      </c>
      <c r="I8" t="s">
        <v>78</v>
      </c>
      <c r="K8">
        <v>7</v>
      </c>
      <c r="M8">
        <v>3</v>
      </c>
      <c r="O8">
        <v>2</v>
      </c>
      <c r="T8">
        <v>2</v>
      </c>
      <c r="U8">
        <v>2</v>
      </c>
      <c r="V8">
        <v>1</v>
      </c>
      <c r="W8">
        <v>2</v>
      </c>
      <c r="Y8">
        <v>1</v>
      </c>
      <c r="Z8">
        <v>2</v>
      </c>
      <c r="AA8">
        <v>1</v>
      </c>
      <c r="AH8">
        <v>16</v>
      </c>
    </row>
    <row r="9" spans="1:36">
      <c r="A9" t="s">
        <v>3227</v>
      </c>
      <c r="B9">
        <v>2023</v>
      </c>
      <c r="C9" s="12">
        <v>44983</v>
      </c>
      <c r="D9" t="s">
        <v>66</v>
      </c>
      <c r="E9" t="s">
        <v>64</v>
      </c>
      <c r="F9" t="s">
        <v>64</v>
      </c>
      <c r="G9" t="s">
        <v>595</v>
      </c>
      <c r="H9" t="s">
        <v>596</v>
      </c>
      <c r="I9" t="s">
        <v>31</v>
      </c>
      <c r="K9">
        <v>8</v>
      </c>
      <c r="M9">
        <v>2</v>
      </c>
      <c r="P9">
        <v>2</v>
      </c>
      <c r="S9">
        <v>1</v>
      </c>
      <c r="V9">
        <v>2</v>
      </c>
      <c r="W9">
        <v>1</v>
      </c>
      <c r="X9">
        <v>2</v>
      </c>
      <c r="AB9">
        <v>2</v>
      </c>
      <c r="AH9">
        <v>12</v>
      </c>
    </row>
    <row r="10" spans="1:36">
      <c r="A10" t="s">
        <v>3227</v>
      </c>
      <c r="B10">
        <v>2023</v>
      </c>
      <c r="C10" s="12">
        <v>44983</v>
      </c>
      <c r="D10" t="s">
        <v>66</v>
      </c>
      <c r="E10" t="s">
        <v>64</v>
      </c>
      <c r="F10" t="s">
        <v>64</v>
      </c>
      <c r="G10" t="s">
        <v>3239</v>
      </c>
      <c r="H10" t="s">
        <v>3228</v>
      </c>
      <c r="I10" t="s">
        <v>102</v>
      </c>
      <c r="K10">
        <v>9</v>
      </c>
      <c r="N10">
        <v>3</v>
      </c>
      <c r="Q10">
        <v>3</v>
      </c>
      <c r="R10">
        <v>1</v>
      </c>
      <c r="X10">
        <v>1</v>
      </c>
      <c r="AH10">
        <v>8</v>
      </c>
    </row>
    <row r="11" spans="1:36">
      <c r="A11" t="s">
        <v>3227</v>
      </c>
      <c r="B11">
        <v>2023</v>
      </c>
      <c r="C11" s="12">
        <v>44983</v>
      </c>
      <c r="D11" t="s">
        <v>66</v>
      </c>
      <c r="E11" t="s">
        <v>64</v>
      </c>
      <c r="F11" t="s">
        <v>64</v>
      </c>
      <c r="G11" t="s">
        <v>69</v>
      </c>
      <c r="H11" t="s">
        <v>591</v>
      </c>
      <c r="I11" t="s">
        <v>25</v>
      </c>
      <c r="K11">
        <v>10</v>
      </c>
      <c r="S11">
        <v>2</v>
      </c>
      <c r="AB11">
        <v>1</v>
      </c>
      <c r="AE11">
        <v>2</v>
      </c>
      <c r="AH11">
        <v>5</v>
      </c>
    </row>
    <row r="12" spans="1:36">
      <c r="A12" t="s">
        <v>3227</v>
      </c>
      <c r="B12">
        <v>2023</v>
      </c>
      <c r="C12" s="12">
        <v>44983</v>
      </c>
      <c r="D12" t="s">
        <v>66</v>
      </c>
      <c r="E12" t="s">
        <v>64</v>
      </c>
      <c r="F12" t="s">
        <v>64</v>
      </c>
      <c r="G12" t="s">
        <v>3240</v>
      </c>
      <c r="H12" t="s">
        <v>3270</v>
      </c>
      <c r="I12" t="s">
        <v>42</v>
      </c>
      <c r="K12">
        <v>11</v>
      </c>
      <c r="N12">
        <v>5</v>
      </c>
      <c r="AH12">
        <v>5</v>
      </c>
    </row>
    <row r="13" spans="1:36">
      <c r="A13" t="s">
        <v>3227</v>
      </c>
      <c r="B13">
        <v>2023</v>
      </c>
      <c r="C13" s="12">
        <v>44983</v>
      </c>
      <c r="D13" t="s">
        <v>66</v>
      </c>
      <c r="E13" t="s">
        <v>64</v>
      </c>
      <c r="F13" t="s">
        <v>64</v>
      </c>
      <c r="G13" t="s">
        <v>494</v>
      </c>
      <c r="H13" t="s">
        <v>3241</v>
      </c>
      <c r="I13" t="s">
        <v>37</v>
      </c>
      <c r="K13">
        <v>12</v>
      </c>
      <c r="AH13">
        <v>0</v>
      </c>
    </row>
    <row r="14" spans="1:36">
      <c r="A14" t="s">
        <v>3227</v>
      </c>
      <c r="B14">
        <v>2023</v>
      </c>
      <c r="C14" s="12">
        <v>44983</v>
      </c>
      <c r="D14" t="s">
        <v>66</v>
      </c>
      <c r="E14" t="s">
        <v>64</v>
      </c>
      <c r="F14" t="s">
        <v>64</v>
      </c>
      <c r="G14" t="s">
        <v>3271</v>
      </c>
      <c r="H14" t="s">
        <v>3272</v>
      </c>
      <c r="I14" t="s">
        <v>85</v>
      </c>
      <c r="K14">
        <v>13</v>
      </c>
      <c r="AG14">
        <v>20</v>
      </c>
      <c r="AH14">
        <v>-20</v>
      </c>
    </row>
    <row r="15" spans="1:36">
      <c r="A15" t="s">
        <v>3227</v>
      </c>
      <c r="B15">
        <v>2023</v>
      </c>
      <c r="C15" s="12">
        <v>44983</v>
      </c>
      <c r="D15" t="s">
        <v>66</v>
      </c>
      <c r="E15" t="s">
        <v>64</v>
      </c>
      <c r="F15" t="s">
        <v>64</v>
      </c>
      <c r="G15" t="s">
        <v>3231</v>
      </c>
      <c r="H15" t="s">
        <v>619</v>
      </c>
      <c r="I15" t="s">
        <v>620</v>
      </c>
      <c r="K15">
        <v>14</v>
      </c>
      <c r="AG15">
        <v>40</v>
      </c>
      <c r="AH15">
        <v>-40</v>
      </c>
    </row>
    <row r="16" spans="1:36">
      <c r="A16" t="s">
        <v>3227</v>
      </c>
      <c r="B16">
        <v>2023</v>
      </c>
      <c r="C16" s="12">
        <v>44983</v>
      </c>
      <c r="D16" t="s">
        <v>66</v>
      </c>
      <c r="E16" t="s">
        <v>64</v>
      </c>
      <c r="F16" t="s">
        <v>64</v>
      </c>
      <c r="G16" t="s">
        <v>485</v>
      </c>
      <c r="H16" t="s">
        <v>633</v>
      </c>
      <c r="I16" t="s">
        <v>46</v>
      </c>
      <c r="K16" t="s">
        <v>608</v>
      </c>
      <c r="AG16">
        <v>40</v>
      </c>
      <c r="AH16" t="s">
        <v>608</v>
      </c>
    </row>
    <row r="17" spans="1:36">
      <c r="A17" t="s">
        <v>3227</v>
      </c>
      <c r="B17">
        <v>2023</v>
      </c>
      <c r="C17" s="12">
        <v>44983</v>
      </c>
      <c r="D17" t="s">
        <v>66</v>
      </c>
      <c r="E17" t="s">
        <v>64</v>
      </c>
      <c r="F17" t="s">
        <v>64</v>
      </c>
      <c r="G17" t="s">
        <v>696</v>
      </c>
      <c r="H17" t="s">
        <v>606</v>
      </c>
      <c r="I17" t="s">
        <v>33</v>
      </c>
      <c r="K17" t="s">
        <v>608</v>
      </c>
      <c r="AG17">
        <v>20</v>
      </c>
      <c r="AH17" t="s">
        <v>608</v>
      </c>
    </row>
    <row r="18" spans="1:36">
      <c r="A18" t="s">
        <v>3227</v>
      </c>
      <c r="B18">
        <v>2023</v>
      </c>
      <c r="C18" s="12">
        <v>44983</v>
      </c>
      <c r="D18" t="s">
        <v>66</v>
      </c>
      <c r="E18" t="s">
        <v>64</v>
      </c>
      <c r="F18" t="s">
        <v>64</v>
      </c>
      <c r="G18" t="s">
        <v>767</v>
      </c>
      <c r="H18" t="s">
        <v>646</v>
      </c>
      <c r="I18" t="s">
        <v>647</v>
      </c>
      <c r="K18" t="s">
        <v>608</v>
      </c>
      <c r="AG18">
        <v>20</v>
      </c>
      <c r="AH18" t="s">
        <v>608</v>
      </c>
    </row>
    <row r="19" spans="1:36">
      <c r="A19" t="s">
        <v>3227</v>
      </c>
      <c r="B19">
        <v>2023</v>
      </c>
      <c r="C19" s="12">
        <v>44983</v>
      </c>
      <c r="D19" t="s">
        <v>66</v>
      </c>
      <c r="E19" t="s">
        <v>64</v>
      </c>
      <c r="F19" t="s">
        <v>64</v>
      </c>
      <c r="G19" t="s">
        <v>2333</v>
      </c>
      <c r="H19" t="s">
        <v>1702</v>
      </c>
      <c r="I19" t="s">
        <v>256</v>
      </c>
      <c r="K19" t="s">
        <v>608</v>
      </c>
      <c r="AG19">
        <v>20</v>
      </c>
      <c r="AH19" t="s">
        <v>608</v>
      </c>
    </row>
    <row r="20" spans="1:36">
      <c r="A20" t="s">
        <v>19</v>
      </c>
      <c r="B20">
        <v>2022</v>
      </c>
      <c r="C20" s="12">
        <v>44850</v>
      </c>
      <c r="D20" t="s">
        <v>20</v>
      </c>
      <c r="E20" t="s">
        <v>64</v>
      </c>
      <c r="F20" t="s">
        <v>64</v>
      </c>
      <c r="G20" t="s">
        <v>584</v>
      </c>
      <c r="H20" t="s">
        <v>585</v>
      </c>
      <c r="I20" t="s">
        <v>27</v>
      </c>
      <c r="J20">
        <v>22.068493150684901</v>
      </c>
      <c r="K20">
        <v>1</v>
      </c>
      <c r="M20">
        <v>3</v>
      </c>
      <c r="Q20">
        <v>3</v>
      </c>
      <c r="R20">
        <v>5</v>
      </c>
      <c r="S20">
        <v>5</v>
      </c>
      <c r="U20">
        <v>3</v>
      </c>
      <c r="V20">
        <v>5</v>
      </c>
      <c r="W20">
        <v>3</v>
      </c>
      <c r="Z20">
        <v>2</v>
      </c>
      <c r="AA20">
        <v>5</v>
      </c>
      <c r="AB20">
        <v>5</v>
      </c>
      <c r="AC20">
        <v>5</v>
      </c>
      <c r="AD20">
        <v>1</v>
      </c>
      <c r="AF20">
        <v>20</v>
      </c>
      <c r="AH20">
        <v>65</v>
      </c>
      <c r="AI20" s="9">
        <v>2.1312500000000001</v>
      </c>
      <c r="AJ20" s="54">
        <v>58.651000000000003</v>
      </c>
    </row>
    <row r="21" spans="1:36">
      <c r="A21" t="s">
        <v>19</v>
      </c>
      <c r="B21">
        <v>2022</v>
      </c>
      <c r="C21" s="12">
        <v>44850</v>
      </c>
      <c r="D21" t="s">
        <v>20</v>
      </c>
      <c r="E21" t="s">
        <v>64</v>
      </c>
      <c r="F21" t="s">
        <v>64</v>
      </c>
      <c r="G21" t="s">
        <v>586</v>
      </c>
      <c r="H21" t="s">
        <v>587</v>
      </c>
      <c r="I21" t="s">
        <v>113</v>
      </c>
      <c r="J21">
        <v>24.093150684931501</v>
      </c>
      <c r="K21">
        <v>2</v>
      </c>
      <c r="M21">
        <v>5</v>
      </c>
      <c r="P21">
        <v>5</v>
      </c>
      <c r="R21">
        <v>2</v>
      </c>
      <c r="S21">
        <v>1</v>
      </c>
      <c r="V21">
        <v>3</v>
      </c>
      <c r="X21">
        <v>1</v>
      </c>
      <c r="AE21">
        <v>10</v>
      </c>
      <c r="AF21">
        <v>20</v>
      </c>
      <c r="AH21">
        <v>47</v>
      </c>
    </row>
    <row r="22" spans="1:36">
      <c r="A22" t="s">
        <v>19</v>
      </c>
      <c r="B22">
        <v>2022</v>
      </c>
      <c r="C22" s="12">
        <v>44850</v>
      </c>
      <c r="D22" t="s">
        <v>20</v>
      </c>
      <c r="E22" t="s">
        <v>64</v>
      </c>
      <c r="F22" t="s">
        <v>64</v>
      </c>
      <c r="G22" t="s">
        <v>588</v>
      </c>
      <c r="H22" t="s">
        <v>589</v>
      </c>
      <c r="I22" t="s">
        <v>78</v>
      </c>
      <c r="J22">
        <v>22.082191780821901</v>
      </c>
      <c r="K22">
        <v>3</v>
      </c>
      <c r="N22">
        <v>1</v>
      </c>
      <c r="P22">
        <v>2</v>
      </c>
      <c r="U22">
        <v>1</v>
      </c>
      <c r="V22">
        <v>2</v>
      </c>
      <c r="X22">
        <v>3</v>
      </c>
      <c r="AA22">
        <v>1</v>
      </c>
      <c r="AB22">
        <v>3</v>
      </c>
      <c r="AC22">
        <v>2</v>
      </c>
      <c r="AD22">
        <v>2</v>
      </c>
      <c r="AE22">
        <v>6</v>
      </c>
      <c r="AF22">
        <v>20</v>
      </c>
      <c r="AH22">
        <v>43</v>
      </c>
    </row>
    <row r="23" spans="1:36">
      <c r="A23" t="s">
        <v>19</v>
      </c>
      <c r="B23">
        <v>2022</v>
      </c>
      <c r="C23" s="12">
        <v>44850</v>
      </c>
      <c r="D23" t="s">
        <v>20</v>
      </c>
      <c r="E23" t="s">
        <v>64</v>
      </c>
      <c r="F23" t="s">
        <v>64</v>
      </c>
      <c r="G23" t="s">
        <v>590</v>
      </c>
      <c r="H23" t="s">
        <v>591</v>
      </c>
      <c r="I23" t="s">
        <v>25</v>
      </c>
      <c r="J23">
        <v>28.112328767123199</v>
      </c>
      <c r="K23">
        <v>4</v>
      </c>
      <c r="M23">
        <v>2</v>
      </c>
      <c r="O23">
        <v>5</v>
      </c>
      <c r="Z23">
        <v>3</v>
      </c>
      <c r="AA23">
        <v>3</v>
      </c>
      <c r="AB23">
        <v>1</v>
      </c>
      <c r="AC23">
        <v>3</v>
      </c>
      <c r="AE23">
        <v>4</v>
      </c>
      <c r="AF23">
        <v>20</v>
      </c>
      <c r="AH23">
        <v>41</v>
      </c>
    </row>
    <row r="24" spans="1:36">
      <c r="A24" t="s">
        <v>19</v>
      </c>
      <c r="B24">
        <v>2022</v>
      </c>
      <c r="C24" s="12">
        <v>44850</v>
      </c>
      <c r="D24" t="s">
        <v>20</v>
      </c>
      <c r="E24" t="s">
        <v>64</v>
      </c>
      <c r="F24" t="s">
        <v>64</v>
      </c>
      <c r="G24" t="s">
        <v>592</v>
      </c>
      <c r="H24" t="s">
        <v>593</v>
      </c>
      <c r="I24" t="s">
        <v>23</v>
      </c>
      <c r="J24">
        <v>31.676712328767099</v>
      </c>
      <c r="K24">
        <v>5</v>
      </c>
      <c r="L24">
        <v>5</v>
      </c>
      <c r="O24">
        <v>2</v>
      </c>
      <c r="Q24">
        <v>5</v>
      </c>
      <c r="S24">
        <v>2</v>
      </c>
      <c r="Y24">
        <v>3</v>
      </c>
      <c r="AF24">
        <v>20</v>
      </c>
      <c r="AH24">
        <v>37</v>
      </c>
    </row>
    <row r="25" spans="1:36">
      <c r="A25" t="s">
        <v>19</v>
      </c>
      <c r="B25">
        <v>2022</v>
      </c>
      <c r="C25" s="12">
        <v>44850</v>
      </c>
      <c r="D25" t="s">
        <v>20</v>
      </c>
      <c r="E25" t="s">
        <v>64</v>
      </c>
      <c r="F25" t="s">
        <v>64</v>
      </c>
      <c r="G25" t="s">
        <v>594</v>
      </c>
      <c r="H25" t="s">
        <v>504</v>
      </c>
      <c r="I25" t="s">
        <v>480</v>
      </c>
      <c r="J25">
        <v>26.128767123287599</v>
      </c>
      <c r="K25">
        <v>6</v>
      </c>
      <c r="P25">
        <v>1</v>
      </c>
      <c r="R25">
        <v>1</v>
      </c>
      <c r="AA25">
        <v>2</v>
      </c>
      <c r="AB25">
        <v>2</v>
      </c>
      <c r="AC25">
        <v>1</v>
      </c>
      <c r="AF25">
        <v>20</v>
      </c>
      <c r="AH25">
        <v>27</v>
      </c>
    </row>
    <row r="26" spans="1:36">
      <c r="A26" t="s">
        <v>19</v>
      </c>
      <c r="B26">
        <v>2022</v>
      </c>
      <c r="C26" s="12">
        <v>44850</v>
      </c>
      <c r="D26" t="s">
        <v>20</v>
      </c>
      <c r="E26" t="s">
        <v>64</v>
      </c>
      <c r="F26" t="s">
        <v>64</v>
      </c>
      <c r="G26" t="s">
        <v>595</v>
      </c>
      <c r="H26" t="s">
        <v>596</v>
      </c>
      <c r="I26" t="s">
        <v>31</v>
      </c>
      <c r="J26">
        <v>24.684931506849299</v>
      </c>
      <c r="K26">
        <v>7</v>
      </c>
      <c r="W26">
        <v>5</v>
      </c>
      <c r="AF26">
        <v>20</v>
      </c>
      <c r="AH26">
        <v>25</v>
      </c>
    </row>
    <row r="27" spans="1:36">
      <c r="A27" t="s">
        <v>19</v>
      </c>
      <c r="B27">
        <v>2022</v>
      </c>
      <c r="C27" s="12">
        <v>44850</v>
      </c>
      <c r="D27" t="s">
        <v>20</v>
      </c>
      <c r="E27" t="s">
        <v>64</v>
      </c>
      <c r="F27" t="s">
        <v>64</v>
      </c>
      <c r="G27" t="s">
        <v>597</v>
      </c>
      <c r="H27" t="s">
        <v>598</v>
      </c>
      <c r="I27" t="s">
        <v>29</v>
      </c>
      <c r="J27">
        <v>36.717808219178004</v>
      </c>
      <c r="K27">
        <v>8</v>
      </c>
      <c r="L27">
        <v>3</v>
      </c>
      <c r="M27">
        <v>1</v>
      </c>
      <c r="N27">
        <v>3</v>
      </c>
      <c r="O27">
        <v>3</v>
      </c>
      <c r="Q27">
        <v>2</v>
      </c>
      <c r="T27">
        <v>3</v>
      </c>
      <c r="U27">
        <v>2</v>
      </c>
      <c r="Y27">
        <v>2</v>
      </c>
      <c r="AD27">
        <v>3</v>
      </c>
      <c r="AE27">
        <v>2</v>
      </c>
      <c r="AH27">
        <v>24</v>
      </c>
    </row>
    <row r="28" spans="1:36">
      <c r="A28" t="s">
        <v>19</v>
      </c>
      <c r="B28">
        <v>2022</v>
      </c>
      <c r="C28" s="12">
        <v>44850</v>
      </c>
      <c r="D28" t="s">
        <v>20</v>
      </c>
      <c r="E28" t="s">
        <v>64</v>
      </c>
      <c r="F28" t="s">
        <v>64</v>
      </c>
      <c r="G28" t="s">
        <v>599</v>
      </c>
      <c r="H28" t="s">
        <v>600</v>
      </c>
      <c r="I28" t="s">
        <v>35</v>
      </c>
      <c r="K28">
        <v>9</v>
      </c>
      <c r="N28">
        <v>5</v>
      </c>
      <c r="O28">
        <v>1</v>
      </c>
      <c r="R28">
        <v>3</v>
      </c>
      <c r="U28">
        <v>5</v>
      </c>
      <c r="W28">
        <v>1</v>
      </c>
      <c r="Z28">
        <v>5</v>
      </c>
      <c r="AH28">
        <v>20</v>
      </c>
    </row>
    <row r="29" spans="1:36">
      <c r="A29" t="s">
        <v>19</v>
      </c>
      <c r="B29">
        <v>2022</v>
      </c>
      <c r="C29" s="12">
        <v>44850</v>
      </c>
      <c r="D29" t="s">
        <v>20</v>
      </c>
      <c r="E29" t="s">
        <v>64</v>
      </c>
      <c r="F29" t="s">
        <v>64</v>
      </c>
      <c r="G29" t="s">
        <v>3273</v>
      </c>
      <c r="H29" t="s">
        <v>602</v>
      </c>
      <c r="I29" t="s">
        <v>102</v>
      </c>
      <c r="K29">
        <v>10</v>
      </c>
      <c r="L29">
        <v>2</v>
      </c>
      <c r="S29">
        <v>3</v>
      </c>
      <c r="X29">
        <v>5</v>
      </c>
      <c r="Y29">
        <v>5</v>
      </c>
      <c r="Z29">
        <v>1</v>
      </c>
      <c r="AF29">
        <v>20</v>
      </c>
      <c r="AG29">
        <v>20</v>
      </c>
      <c r="AH29">
        <v>16</v>
      </c>
    </row>
    <row r="30" spans="1:36">
      <c r="A30" t="s">
        <v>19</v>
      </c>
      <c r="B30">
        <v>2022</v>
      </c>
      <c r="C30" s="12">
        <v>44850</v>
      </c>
      <c r="D30" t="s">
        <v>20</v>
      </c>
      <c r="E30" t="s">
        <v>64</v>
      </c>
      <c r="F30" t="s">
        <v>64</v>
      </c>
      <c r="G30" t="s">
        <v>3274</v>
      </c>
      <c r="H30" t="s">
        <v>604</v>
      </c>
      <c r="I30" t="s">
        <v>484</v>
      </c>
      <c r="K30">
        <v>11</v>
      </c>
      <c r="N30">
        <v>2</v>
      </c>
      <c r="P30">
        <v>3</v>
      </c>
      <c r="Q30">
        <v>1</v>
      </c>
      <c r="T30">
        <v>5</v>
      </c>
      <c r="V30">
        <v>1</v>
      </c>
      <c r="W30">
        <v>2</v>
      </c>
      <c r="Y30">
        <v>1</v>
      </c>
      <c r="AH30">
        <v>15</v>
      </c>
    </row>
    <row r="31" spans="1:36">
      <c r="A31" t="s">
        <v>19</v>
      </c>
      <c r="B31">
        <v>2022</v>
      </c>
      <c r="C31" s="12">
        <v>44850</v>
      </c>
      <c r="D31" t="s">
        <v>20</v>
      </c>
      <c r="E31" t="s">
        <v>64</v>
      </c>
      <c r="F31" t="s">
        <v>64</v>
      </c>
      <c r="G31" t="s">
        <v>3275</v>
      </c>
      <c r="H31" t="s">
        <v>508</v>
      </c>
      <c r="I31" t="s">
        <v>85</v>
      </c>
      <c r="K31">
        <v>12</v>
      </c>
      <c r="T31">
        <v>1</v>
      </c>
      <c r="X31">
        <v>2</v>
      </c>
      <c r="AD31">
        <v>5</v>
      </c>
      <c r="AH31">
        <v>8</v>
      </c>
    </row>
    <row r="32" spans="1:36">
      <c r="A32" t="s">
        <v>19</v>
      </c>
      <c r="B32">
        <v>2022</v>
      </c>
      <c r="C32" s="12">
        <v>44850</v>
      </c>
      <c r="D32" t="s">
        <v>20</v>
      </c>
      <c r="E32" t="s">
        <v>64</v>
      </c>
      <c r="F32" t="s">
        <v>64</v>
      </c>
      <c r="G32" t="s">
        <v>500</v>
      </c>
      <c r="H32" t="s">
        <v>606</v>
      </c>
      <c r="I32" t="s">
        <v>33</v>
      </c>
      <c r="K32">
        <v>13</v>
      </c>
      <c r="T32">
        <v>2</v>
      </c>
      <c r="AG32">
        <v>20</v>
      </c>
      <c r="AH32">
        <v>-18</v>
      </c>
    </row>
    <row r="33" spans="1:36">
      <c r="A33" t="s">
        <v>19</v>
      </c>
      <c r="B33">
        <v>2022</v>
      </c>
      <c r="C33" s="12">
        <v>44850</v>
      </c>
      <c r="D33" t="s">
        <v>20</v>
      </c>
      <c r="E33" t="s">
        <v>64</v>
      </c>
      <c r="F33" t="s">
        <v>64</v>
      </c>
      <c r="G33" t="s">
        <v>607</v>
      </c>
      <c r="H33" t="s">
        <v>609</v>
      </c>
      <c r="I33" t="s">
        <v>46</v>
      </c>
      <c r="J33">
        <v>24.093150684931501</v>
      </c>
      <c r="K33">
        <v>14</v>
      </c>
      <c r="L33">
        <v>1</v>
      </c>
      <c r="AH33" t="s">
        <v>608</v>
      </c>
    </row>
    <row r="34" spans="1:36">
      <c r="A34" t="s">
        <v>19</v>
      </c>
      <c r="B34">
        <v>2022</v>
      </c>
      <c r="C34" s="12">
        <v>44850</v>
      </c>
      <c r="D34" t="s">
        <v>20</v>
      </c>
      <c r="E34" t="s">
        <v>64</v>
      </c>
      <c r="F34" t="s">
        <v>64</v>
      </c>
      <c r="G34" t="s">
        <v>610</v>
      </c>
      <c r="H34" t="s">
        <v>611</v>
      </c>
      <c r="I34" t="s">
        <v>164</v>
      </c>
      <c r="K34">
        <v>15</v>
      </c>
      <c r="AG34">
        <v>40</v>
      </c>
      <c r="AH34" t="s">
        <v>608</v>
      </c>
    </row>
    <row r="35" spans="1:36">
      <c r="A35" t="s">
        <v>19</v>
      </c>
      <c r="B35">
        <v>2022</v>
      </c>
      <c r="C35" s="12">
        <v>44850</v>
      </c>
      <c r="D35" t="s">
        <v>20</v>
      </c>
      <c r="E35" t="s">
        <v>64</v>
      </c>
      <c r="F35" t="s">
        <v>64</v>
      </c>
      <c r="G35" t="s">
        <v>490</v>
      </c>
      <c r="H35" t="s">
        <v>612</v>
      </c>
      <c r="I35" t="s">
        <v>42</v>
      </c>
      <c r="J35">
        <v>29.556164383561601</v>
      </c>
      <c r="K35">
        <v>16</v>
      </c>
      <c r="AG35">
        <v>40</v>
      </c>
      <c r="AH35" t="s">
        <v>608</v>
      </c>
    </row>
    <row r="36" spans="1:36">
      <c r="A36" t="s">
        <v>19</v>
      </c>
      <c r="B36">
        <v>2022</v>
      </c>
      <c r="C36" s="12">
        <v>44850</v>
      </c>
      <c r="D36" t="s">
        <v>20</v>
      </c>
      <c r="E36" t="s">
        <v>64</v>
      </c>
      <c r="F36" t="s">
        <v>64</v>
      </c>
      <c r="G36" t="s">
        <v>499</v>
      </c>
      <c r="H36" t="s">
        <v>613</v>
      </c>
      <c r="I36" t="s">
        <v>145</v>
      </c>
      <c r="J36">
        <v>30.7150684931506</v>
      </c>
      <c r="K36">
        <v>17</v>
      </c>
      <c r="AG36">
        <v>60</v>
      </c>
      <c r="AH36" t="s">
        <v>608</v>
      </c>
    </row>
    <row r="37" spans="1:36">
      <c r="A37" t="s">
        <v>19</v>
      </c>
      <c r="B37">
        <v>2022</v>
      </c>
      <c r="C37" s="12">
        <v>44850</v>
      </c>
      <c r="D37" t="s">
        <v>20</v>
      </c>
      <c r="E37" t="s">
        <v>64</v>
      </c>
      <c r="F37" t="s">
        <v>64</v>
      </c>
      <c r="G37" t="s">
        <v>3276</v>
      </c>
      <c r="H37" t="s">
        <v>615</v>
      </c>
      <c r="I37" t="s">
        <v>56</v>
      </c>
      <c r="K37">
        <v>18</v>
      </c>
      <c r="AG37">
        <v>40</v>
      </c>
      <c r="AH37" t="s">
        <v>608</v>
      </c>
    </row>
    <row r="38" spans="1:36">
      <c r="A38" t="s">
        <v>139</v>
      </c>
      <c r="B38">
        <v>2022</v>
      </c>
      <c r="C38" s="12">
        <v>44751</v>
      </c>
      <c r="D38" t="s">
        <v>66</v>
      </c>
      <c r="E38" t="s">
        <v>64</v>
      </c>
      <c r="F38" t="s">
        <v>64</v>
      </c>
      <c r="G38" t="s">
        <v>69</v>
      </c>
      <c r="H38" t="s">
        <v>591</v>
      </c>
      <c r="I38" t="s">
        <v>25</v>
      </c>
      <c r="J38">
        <v>28.441095890410899</v>
      </c>
      <c r="K38">
        <v>1</v>
      </c>
      <c r="L38">
        <v>1</v>
      </c>
      <c r="M38">
        <v>3</v>
      </c>
      <c r="N38">
        <v>5</v>
      </c>
      <c r="P38">
        <v>3</v>
      </c>
      <c r="Q38">
        <v>3</v>
      </c>
      <c r="R38">
        <v>5</v>
      </c>
      <c r="S38">
        <v>5</v>
      </c>
      <c r="T38">
        <v>5</v>
      </c>
      <c r="U38">
        <v>3</v>
      </c>
      <c r="V38">
        <v>2</v>
      </c>
      <c r="W38">
        <v>1</v>
      </c>
      <c r="X38">
        <v>2</v>
      </c>
      <c r="Y38">
        <v>2</v>
      </c>
      <c r="Z38">
        <v>5</v>
      </c>
      <c r="AB38">
        <v>5</v>
      </c>
      <c r="AC38">
        <v>5</v>
      </c>
      <c r="AD38">
        <v>1</v>
      </c>
      <c r="AE38">
        <v>10</v>
      </c>
      <c r="AF38">
        <v>40</v>
      </c>
      <c r="AH38">
        <v>106</v>
      </c>
      <c r="AI38" s="9">
        <v>2.2993055555555553</v>
      </c>
      <c r="AJ38">
        <v>54.363999999999997</v>
      </c>
    </row>
    <row r="39" spans="1:36">
      <c r="A39" t="s">
        <v>139</v>
      </c>
      <c r="B39">
        <v>2022</v>
      </c>
      <c r="C39" s="12">
        <v>44751</v>
      </c>
      <c r="D39" t="s">
        <v>66</v>
      </c>
      <c r="E39" t="s">
        <v>64</v>
      </c>
      <c r="F39" t="s">
        <v>64</v>
      </c>
      <c r="G39" t="s">
        <v>3276</v>
      </c>
      <c r="H39" t="s">
        <v>615</v>
      </c>
      <c r="I39" t="s">
        <v>56</v>
      </c>
      <c r="K39">
        <v>2</v>
      </c>
      <c r="L39">
        <v>5</v>
      </c>
      <c r="M39">
        <v>2</v>
      </c>
      <c r="N39">
        <v>3</v>
      </c>
      <c r="O39">
        <v>1</v>
      </c>
      <c r="Q39">
        <v>5</v>
      </c>
      <c r="R39">
        <v>3</v>
      </c>
      <c r="U39">
        <v>5</v>
      </c>
      <c r="V39">
        <v>3</v>
      </c>
      <c r="W39">
        <v>5</v>
      </c>
      <c r="X39">
        <v>5</v>
      </c>
      <c r="Y39">
        <v>5</v>
      </c>
      <c r="AA39">
        <v>1</v>
      </c>
      <c r="AB39">
        <v>2</v>
      </c>
      <c r="AC39">
        <v>3</v>
      </c>
      <c r="AD39">
        <v>2</v>
      </c>
      <c r="AE39">
        <v>2</v>
      </c>
      <c r="AF39">
        <v>20</v>
      </c>
      <c r="AH39">
        <v>72</v>
      </c>
    </row>
    <row r="40" spans="1:36">
      <c r="A40" t="s">
        <v>139</v>
      </c>
      <c r="B40">
        <v>2022</v>
      </c>
      <c r="C40" s="12">
        <v>44751</v>
      </c>
      <c r="D40" t="s">
        <v>66</v>
      </c>
      <c r="E40" t="s">
        <v>64</v>
      </c>
      <c r="F40" t="s">
        <v>64</v>
      </c>
      <c r="G40" t="s">
        <v>622</v>
      </c>
      <c r="H40" t="s">
        <v>488</v>
      </c>
      <c r="I40" t="s">
        <v>44</v>
      </c>
      <c r="J40">
        <v>35.772602739725997</v>
      </c>
      <c r="K40">
        <v>3</v>
      </c>
      <c r="M40">
        <v>5</v>
      </c>
      <c r="N40">
        <v>2</v>
      </c>
      <c r="P40">
        <v>5</v>
      </c>
      <c r="Q40">
        <v>2</v>
      </c>
      <c r="R40">
        <v>1</v>
      </c>
      <c r="T40">
        <v>3</v>
      </c>
      <c r="W40">
        <v>3</v>
      </c>
      <c r="X40">
        <v>3</v>
      </c>
      <c r="Y40">
        <v>3</v>
      </c>
      <c r="Z40">
        <v>3</v>
      </c>
      <c r="AA40">
        <v>5</v>
      </c>
      <c r="AB40">
        <v>3</v>
      </c>
      <c r="AC40">
        <v>1</v>
      </c>
      <c r="AD40">
        <v>3</v>
      </c>
      <c r="AH40">
        <v>42</v>
      </c>
    </row>
    <row r="41" spans="1:36">
      <c r="A41" t="s">
        <v>139</v>
      </c>
      <c r="B41">
        <v>2022</v>
      </c>
      <c r="C41" s="12">
        <v>44751</v>
      </c>
      <c r="D41" t="s">
        <v>66</v>
      </c>
      <c r="E41" t="s">
        <v>64</v>
      </c>
      <c r="F41" t="s">
        <v>64</v>
      </c>
      <c r="G41" t="s">
        <v>699</v>
      </c>
      <c r="H41" t="s">
        <v>498</v>
      </c>
      <c r="I41" t="s">
        <v>39</v>
      </c>
      <c r="K41">
        <v>4</v>
      </c>
      <c r="M41">
        <v>1</v>
      </c>
      <c r="O41">
        <v>3</v>
      </c>
      <c r="P41">
        <v>1</v>
      </c>
      <c r="Q41">
        <v>1</v>
      </c>
      <c r="S41">
        <v>1</v>
      </c>
      <c r="T41">
        <v>1</v>
      </c>
      <c r="U41">
        <v>2</v>
      </c>
      <c r="V41">
        <v>5</v>
      </c>
      <c r="W41">
        <v>2</v>
      </c>
      <c r="Y41">
        <v>1</v>
      </c>
      <c r="AA41">
        <v>2</v>
      </c>
      <c r="AB41">
        <v>1</v>
      </c>
      <c r="AD41">
        <v>5</v>
      </c>
      <c r="AH41">
        <v>26</v>
      </c>
    </row>
    <row r="42" spans="1:36">
      <c r="A42" t="s">
        <v>139</v>
      </c>
      <c r="B42">
        <v>2022</v>
      </c>
      <c r="C42" s="12">
        <v>44751</v>
      </c>
      <c r="D42" t="s">
        <v>66</v>
      </c>
      <c r="E42" t="s">
        <v>64</v>
      </c>
      <c r="F42" t="s">
        <v>64</v>
      </c>
      <c r="G42" t="s">
        <v>613</v>
      </c>
      <c r="H42" t="s">
        <v>499</v>
      </c>
      <c r="I42" t="s">
        <v>145</v>
      </c>
      <c r="J42">
        <v>23.4630136986301</v>
      </c>
      <c r="K42">
        <v>5</v>
      </c>
      <c r="L42">
        <v>2</v>
      </c>
      <c r="P42">
        <v>2</v>
      </c>
      <c r="T42">
        <v>2</v>
      </c>
      <c r="V42">
        <v>1</v>
      </c>
      <c r="Z42">
        <v>2</v>
      </c>
      <c r="AC42">
        <v>2</v>
      </c>
      <c r="AE42">
        <v>4</v>
      </c>
      <c r="AH42">
        <v>15</v>
      </c>
    </row>
    <row r="43" spans="1:36">
      <c r="A43" t="s">
        <v>139</v>
      </c>
      <c r="B43">
        <v>2022</v>
      </c>
      <c r="C43" s="12">
        <v>44751</v>
      </c>
      <c r="D43" t="s">
        <v>66</v>
      </c>
      <c r="E43" t="s">
        <v>64</v>
      </c>
      <c r="F43" t="s">
        <v>64</v>
      </c>
      <c r="G43" t="s">
        <v>522</v>
      </c>
      <c r="H43" t="s">
        <v>521</v>
      </c>
      <c r="I43" t="s">
        <v>58</v>
      </c>
      <c r="J43">
        <v>30.7205479452054</v>
      </c>
      <c r="K43">
        <v>6</v>
      </c>
      <c r="L43">
        <v>3</v>
      </c>
      <c r="O43">
        <v>2</v>
      </c>
      <c r="R43">
        <v>2</v>
      </c>
      <c r="U43">
        <v>1</v>
      </c>
      <c r="X43">
        <v>1</v>
      </c>
      <c r="Z43">
        <v>1</v>
      </c>
      <c r="AA43">
        <v>3</v>
      </c>
      <c r="AH43">
        <v>13</v>
      </c>
    </row>
    <row r="44" spans="1:36">
      <c r="A44" t="s">
        <v>139</v>
      </c>
      <c r="B44">
        <v>2022</v>
      </c>
      <c r="C44" s="12">
        <v>44751</v>
      </c>
      <c r="D44" t="s">
        <v>66</v>
      </c>
      <c r="E44" t="s">
        <v>64</v>
      </c>
      <c r="F44" t="s">
        <v>64</v>
      </c>
      <c r="G44" t="s">
        <v>611</v>
      </c>
      <c r="H44" t="s">
        <v>610</v>
      </c>
      <c r="I44" t="s">
        <v>164</v>
      </c>
      <c r="K44">
        <v>7</v>
      </c>
      <c r="O44">
        <v>5</v>
      </c>
      <c r="S44">
        <v>3</v>
      </c>
      <c r="AH44">
        <v>8</v>
      </c>
    </row>
    <row r="45" spans="1:36">
      <c r="A45" t="s">
        <v>139</v>
      </c>
      <c r="B45">
        <v>2022</v>
      </c>
      <c r="C45" s="12">
        <v>44751</v>
      </c>
      <c r="D45" t="s">
        <v>66</v>
      </c>
      <c r="E45" t="s">
        <v>64</v>
      </c>
      <c r="F45" t="s">
        <v>64</v>
      </c>
      <c r="G45" t="s">
        <v>716</v>
      </c>
      <c r="H45" t="s">
        <v>717</v>
      </c>
      <c r="I45" t="s">
        <v>152</v>
      </c>
      <c r="K45">
        <v>8</v>
      </c>
    </row>
    <row r="46" spans="1:36">
      <c r="A46" t="s">
        <v>139</v>
      </c>
      <c r="B46">
        <v>2022</v>
      </c>
      <c r="C46" s="12">
        <v>44751</v>
      </c>
      <c r="D46" t="s">
        <v>66</v>
      </c>
      <c r="E46" t="s">
        <v>64</v>
      </c>
      <c r="F46" t="s">
        <v>64</v>
      </c>
      <c r="G46" t="s">
        <v>619</v>
      </c>
      <c r="H46" t="s">
        <v>718</v>
      </c>
      <c r="I46" t="s">
        <v>620</v>
      </c>
      <c r="K46">
        <v>9</v>
      </c>
      <c r="N46">
        <v>1</v>
      </c>
      <c r="S46">
        <v>2</v>
      </c>
      <c r="AG46">
        <v>20</v>
      </c>
      <c r="AH46">
        <v>-17</v>
      </c>
    </row>
    <row r="47" spans="1:36">
      <c r="A47" t="s">
        <v>139</v>
      </c>
      <c r="B47">
        <v>2022</v>
      </c>
      <c r="C47" s="12">
        <v>44751</v>
      </c>
      <c r="D47" t="s">
        <v>66</v>
      </c>
      <c r="E47" t="s">
        <v>64</v>
      </c>
      <c r="F47" t="s">
        <v>64</v>
      </c>
      <c r="G47" t="s">
        <v>713</v>
      </c>
      <c r="H47" t="s">
        <v>712</v>
      </c>
      <c r="I47" t="s">
        <v>727</v>
      </c>
      <c r="K47">
        <v>10</v>
      </c>
      <c r="AG47">
        <v>40</v>
      </c>
      <c r="AH47" t="s">
        <v>608</v>
      </c>
    </row>
    <row r="48" spans="1:36">
      <c r="A48" t="s">
        <v>162</v>
      </c>
      <c r="B48">
        <v>2022</v>
      </c>
      <c r="C48" s="12">
        <v>44695</v>
      </c>
      <c r="D48" t="s">
        <v>66</v>
      </c>
      <c r="E48" t="s">
        <v>64</v>
      </c>
      <c r="F48" t="s">
        <v>64</v>
      </c>
      <c r="G48" t="s">
        <v>592</v>
      </c>
      <c r="H48" t="s">
        <v>593</v>
      </c>
      <c r="I48" t="s">
        <v>23</v>
      </c>
      <c r="J48">
        <v>31.2520547945205</v>
      </c>
      <c r="K48">
        <v>1</v>
      </c>
      <c r="L48">
        <v>5</v>
      </c>
      <c r="M48">
        <v>3</v>
      </c>
      <c r="N48">
        <v>3</v>
      </c>
      <c r="P48">
        <v>3</v>
      </c>
      <c r="Q48">
        <v>5</v>
      </c>
      <c r="R48">
        <v>5</v>
      </c>
      <c r="T48">
        <v>3</v>
      </c>
      <c r="U48">
        <v>3</v>
      </c>
      <c r="X48">
        <v>2</v>
      </c>
      <c r="Y48">
        <v>3</v>
      </c>
      <c r="Z48">
        <v>5</v>
      </c>
      <c r="AA48">
        <v>3</v>
      </c>
      <c r="AB48">
        <v>3</v>
      </c>
      <c r="AC48">
        <v>3</v>
      </c>
      <c r="AD48">
        <v>5</v>
      </c>
      <c r="AF48">
        <v>20</v>
      </c>
      <c r="AH48">
        <v>74</v>
      </c>
      <c r="AI48" s="9">
        <v>2.1944444444444442</v>
      </c>
      <c r="AJ48">
        <v>56.962000000000003</v>
      </c>
    </row>
    <row r="49" spans="1:34">
      <c r="A49" t="s">
        <v>162</v>
      </c>
      <c r="B49">
        <v>2022</v>
      </c>
      <c r="C49" s="12">
        <v>44695</v>
      </c>
      <c r="D49" t="s">
        <v>66</v>
      </c>
      <c r="E49" t="s">
        <v>64</v>
      </c>
      <c r="F49" t="s">
        <v>64</v>
      </c>
      <c r="G49" t="s">
        <v>586</v>
      </c>
      <c r="H49" t="s">
        <v>648</v>
      </c>
      <c r="I49" t="s">
        <v>113</v>
      </c>
      <c r="J49">
        <v>23.668493150684899</v>
      </c>
      <c r="K49">
        <v>2</v>
      </c>
      <c r="L49">
        <v>1</v>
      </c>
      <c r="N49">
        <v>5</v>
      </c>
      <c r="O49">
        <v>3</v>
      </c>
      <c r="P49">
        <v>2</v>
      </c>
      <c r="Q49">
        <v>3</v>
      </c>
      <c r="R49">
        <v>3</v>
      </c>
      <c r="T49">
        <v>2</v>
      </c>
      <c r="U49">
        <v>2</v>
      </c>
      <c r="X49">
        <v>1</v>
      </c>
      <c r="Y49">
        <v>2</v>
      </c>
      <c r="AB49">
        <v>5</v>
      </c>
      <c r="AC49">
        <v>5</v>
      </c>
      <c r="AD49">
        <v>2</v>
      </c>
      <c r="AE49">
        <v>10</v>
      </c>
      <c r="AF49">
        <v>20</v>
      </c>
      <c r="AH49">
        <v>66</v>
      </c>
    </row>
    <row r="50" spans="1:34">
      <c r="A50" t="s">
        <v>162</v>
      </c>
      <c r="B50">
        <v>2022</v>
      </c>
      <c r="C50" s="12">
        <v>44695</v>
      </c>
      <c r="D50" t="s">
        <v>66</v>
      </c>
      <c r="E50" t="s">
        <v>64</v>
      </c>
      <c r="F50" t="s">
        <v>64</v>
      </c>
      <c r="G50" t="s">
        <v>598</v>
      </c>
      <c r="H50" t="s">
        <v>481</v>
      </c>
      <c r="I50" t="s">
        <v>29</v>
      </c>
      <c r="J50">
        <v>31.676712328767099</v>
      </c>
      <c r="K50">
        <v>3</v>
      </c>
      <c r="M50">
        <v>2</v>
      </c>
      <c r="P50">
        <v>5</v>
      </c>
      <c r="S50">
        <v>2</v>
      </c>
      <c r="U50">
        <v>1</v>
      </c>
      <c r="W50">
        <v>5</v>
      </c>
      <c r="X50">
        <v>5</v>
      </c>
      <c r="AB50">
        <v>2</v>
      </c>
      <c r="AC50">
        <v>2</v>
      </c>
      <c r="AD50">
        <v>3</v>
      </c>
      <c r="AF50">
        <v>20</v>
      </c>
      <c r="AH50">
        <v>47</v>
      </c>
    </row>
    <row r="51" spans="1:34">
      <c r="A51" t="s">
        <v>162</v>
      </c>
      <c r="B51">
        <v>2022</v>
      </c>
      <c r="C51" s="12">
        <v>44695</v>
      </c>
      <c r="D51" t="s">
        <v>66</v>
      </c>
      <c r="E51" t="s">
        <v>64</v>
      </c>
      <c r="F51" t="s">
        <v>64</v>
      </c>
      <c r="G51" t="s">
        <v>3276</v>
      </c>
      <c r="H51" t="s">
        <v>615</v>
      </c>
      <c r="I51" t="s">
        <v>56</v>
      </c>
      <c r="J51">
        <v>20.884931506849298</v>
      </c>
      <c r="K51">
        <v>4</v>
      </c>
      <c r="S51">
        <v>5</v>
      </c>
      <c r="T51">
        <v>5</v>
      </c>
      <c r="U51">
        <v>5</v>
      </c>
      <c r="AF51">
        <v>20</v>
      </c>
      <c r="AH51">
        <v>35</v>
      </c>
    </row>
    <row r="52" spans="1:34">
      <c r="A52" t="s">
        <v>162</v>
      </c>
      <c r="B52">
        <v>2022</v>
      </c>
      <c r="C52" s="12">
        <v>44695</v>
      </c>
      <c r="D52" t="s">
        <v>66</v>
      </c>
      <c r="E52" t="s">
        <v>64</v>
      </c>
      <c r="F52" t="s">
        <v>64</v>
      </c>
      <c r="G52" t="s">
        <v>643</v>
      </c>
      <c r="H52" t="s">
        <v>476</v>
      </c>
      <c r="I52" t="s">
        <v>78</v>
      </c>
      <c r="J52">
        <v>21.895890410958899</v>
      </c>
      <c r="K52">
        <v>5</v>
      </c>
      <c r="L52">
        <v>2</v>
      </c>
      <c r="N52">
        <v>2</v>
      </c>
      <c r="O52">
        <v>2</v>
      </c>
      <c r="Q52">
        <v>2</v>
      </c>
      <c r="R52">
        <v>2</v>
      </c>
      <c r="Z52">
        <v>3</v>
      </c>
      <c r="AA52">
        <v>2</v>
      </c>
      <c r="AE52">
        <v>4</v>
      </c>
      <c r="AH52">
        <v>19</v>
      </c>
    </row>
    <row r="53" spans="1:34">
      <c r="A53" t="s">
        <v>162</v>
      </c>
      <c r="B53">
        <v>2022</v>
      </c>
      <c r="C53" s="12">
        <v>44695</v>
      </c>
      <c r="D53" t="s">
        <v>66</v>
      </c>
      <c r="E53" t="s">
        <v>64</v>
      </c>
      <c r="F53" t="s">
        <v>64</v>
      </c>
      <c r="G53" t="s">
        <v>596</v>
      </c>
      <c r="H53" t="s">
        <v>493</v>
      </c>
      <c r="I53" t="s">
        <v>31</v>
      </c>
      <c r="J53">
        <v>32.958904109589</v>
      </c>
      <c r="K53">
        <v>6</v>
      </c>
      <c r="AA53">
        <v>5</v>
      </c>
      <c r="AB53">
        <v>1</v>
      </c>
      <c r="AE53">
        <v>6</v>
      </c>
      <c r="AH53">
        <v>12</v>
      </c>
    </row>
    <row r="54" spans="1:34">
      <c r="A54" t="s">
        <v>162</v>
      </c>
      <c r="B54">
        <v>2022</v>
      </c>
      <c r="C54" s="12">
        <v>44695</v>
      </c>
      <c r="D54" t="s">
        <v>66</v>
      </c>
      <c r="E54" t="s">
        <v>64</v>
      </c>
      <c r="F54" t="s">
        <v>64</v>
      </c>
      <c r="G54" t="s">
        <v>735</v>
      </c>
      <c r="H54" t="s">
        <v>506</v>
      </c>
      <c r="I54" t="s">
        <v>102</v>
      </c>
      <c r="J54">
        <v>21.397260273972599</v>
      </c>
      <c r="K54">
        <v>7</v>
      </c>
      <c r="L54">
        <v>3</v>
      </c>
      <c r="M54">
        <v>1</v>
      </c>
      <c r="O54">
        <v>1</v>
      </c>
      <c r="S54">
        <v>3</v>
      </c>
      <c r="V54">
        <v>1</v>
      </c>
      <c r="Z54">
        <v>1</v>
      </c>
      <c r="AA54">
        <v>1</v>
      </c>
      <c r="AD54">
        <v>1</v>
      </c>
      <c r="AH54">
        <v>12</v>
      </c>
    </row>
    <row r="55" spans="1:34">
      <c r="A55" t="s">
        <v>162</v>
      </c>
      <c r="B55">
        <v>2022</v>
      </c>
      <c r="C55" s="12">
        <v>44695</v>
      </c>
      <c r="D55" t="s">
        <v>66</v>
      </c>
      <c r="E55" t="s">
        <v>64</v>
      </c>
      <c r="F55" t="s">
        <v>64</v>
      </c>
      <c r="G55" t="s">
        <v>681</v>
      </c>
      <c r="H55" t="s">
        <v>644</v>
      </c>
      <c r="I55" t="s">
        <v>25</v>
      </c>
      <c r="J55">
        <v>24.909589041095799</v>
      </c>
      <c r="K55">
        <v>8</v>
      </c>
      <c r="M55">
        <v>5</v>
      </c>
      <c r="N55">
        <v>1</v>
      </c>
      <c r="V55">
        <v>3</v>
      </c>
      <c r="W55">
        <v>2</v>
      </c>
      <c r="AH55">
        <v>11</v>
      </c>
    </row>
    <row r="56" spans="1:34">
      <c r="A56" t="s">
        <v>162</v>
      </c>
      <c r="B56">
        <v>2022</v>
      </c>
      <c r="C56" s="12">
        <v>44695</v>
      </c>
      <c r="D56" t="s">
        <v>66</v>
      </c>
      <c r="E56" t="s">
        <v>64</v>
      </c>
      <c r="F56" t="s">
        <v>64</v>
      </c>
      <c r="G56" t="s">
        <v>622</v>
      </c>
      <c r="H56" t="s">
        <v>711</v>
      </c>
      <c r="I56" t="s">
        <v>44</v>
      </c>
      <c r="J56">
        <v>35.619178082191702</v>
      </c>
      <c r="K56">
        <v>9</v>
      </c>
      <c r="W56">
        <v>3</v>
      </c>
      <c r="X56">
        <v>3</v>
      </c>
      <c r="Y56">
        <v>5</v>
      </c>
      <c r="AH56">
        <v>11</v>
      </c>
    </row>
    <row r="57" spans="1:34">
      <c r="A57" t="s">
        <v>162</v>
      </c>
      <c r="B57">
        <v>2022</v>
      </c>
      <c r="C57" s="12">
        <v>44695</v>
      </c>
      <c r="D57" t="s">
        <v>66</v>
      </c>
      <c r="E57" t="s">
        <v>64</v>
      </c>
      <c r="F57" t="s">
        <v>64</v>
      </c>
      <c r="G57" t="s">
        <v>633</v>
      </c>
      <c r="H57" t="s">
        <v>750</v>
      </c>
      <c r="I57" t="s">
        <v>46</v>
      </c>
      <c r="J57">
        <v>31.071232876712301</v>
      </c>
      <c r="K57">
        <v>10</v>
      </c>
      <c r="O57">
        <v>5</v>
      </c>
      <c r="R57">
        <v>1</v>
      </c>
      <c r="Z57">
        <v>2</v>
      </c>
      <c r="AH57">
        <v>8</v>
      </c>
    </row>
    <row r="58" spans="1:34">
      <c r="A58" t="s">
        <v>162</v>
      </c>
      <c r="B58">
        <v>2022</v>
      </c>
      <c r="C58" s="12">
        <v>44695</v>
      </c>
      <c r="D58" t="s">
        <v>66</v>
      </c>
      <c r="E58" t="s">
        <v>64</v>
      </c>
      <c r="F58" t="s">
        <v>64</v>
      </c>
      <c r="G58" t="s">
        <v>3275</v>
      </c>
      <c r="H58" t="s">
        <v>3271</v>
      </c>
      <c r="I58" t="s">
        <v>85</v>
      </c>
      <c r="J58">
        <v>25.693150684931499</v>
      </c>
      <c r="K58">
        <v>11</v>
      </c>
      <c r="W58">
        <v>1</v>
      </c>
      <c r="Y58">
        <v>1</v>
      </c>
      <c r="AC58">
        <v>1</v>
      </c>
      <c r="AE58">
        <v>2</v>
      </c>
      <c r="AH58">
        <v>5</v>
      </c>
    </row>
    <row r="59" spans="1:34">
      <c r="A59" t="s">
        <v>162</v>
      </c>
      <c r="B59">
        <v>2022</v>
      </c>
      <c r="C59" s="12">
        <v>44695</v>
      </c>
      <c r="D59" t="s">
        <v>66</v>
      </c>
      <c r="E59" t="s">
        <v>64</v>
      </c>
      <c r="F59" t="s">
        <v>64</v>
      </c>
      <c r="G59" t="s">
        <v>612</v>
      </c>
      <c r="H59" t="s">
        <v>490</v>
      </c>
      <c r="I59" t="s">
        <v>42</v>
      </c>
      <c r="J59">
        <v>22.575342465753401</v>
      </c>
      <c r="K59">
        <v>12</v>
      </c>
      <c r="S59">
        <v>1</v>
      </c>
      <c r="T59">
        <v>1</v>
      </c>
      <c r="V59">
        <v>2</v>
      </c>
      <c r="AH59">
        <v>4</v>
      </c>
    </row>
    <row r="60" spans="1:34">
      <c r="A60" t="s">
        <v>162</v>
      </c>
      <c r="B60">
        <v>2022</v>
      </c>
      <c r="C60" s="12">
        <v>44695</v>
      </c>
      <c r="D60" t="s">
        <v>66</v>
      </c>
      <c r="E60" t="s">
        <v>64</v>
      </c>
      <c r="F60" t="s">
        <v>64</v>
      </c>
      <c r="G60" t="s">
        <v>751</v>
      </c>
      <c r="H60" t="s">
        <v>3277</v>
      </c>
      <c r="I60" t="s">
        <v>480</v>
      </c>
      <c r="J60">
        <v>21.531506849315001</v>
      </c>
      <c r="K60">
        <v>13</v>
      </c>
      <c r="P60">
        <v>1</v>
      </c>
      <c r="AH60">
        <v>1</v>
      </c>
    </row>
    <row r="61" spans="1:34">
      <c r="A61" t="s">
        <v>162</v>
      </c>
      <c r="B61">
        <v>2022</v>
      </c>
      <c r="C61" s="12">
        <v>44695</v>
      </c>
      <c r="D61" t="s">
        <v>66</v>
      </c>
      <c r="E61" t="s">
        <v>64</v>
      </c>
      <c r="F61" t="s">
        <v>64</v>
      </c>
      <c r="G61" t="s">
        <v>696</v>
      </c>
      <c r="H61" t="s">
        <v>500</v>
      </c>
      <c r="I61" t="s">
        <v>33</v>
      </c>
      <c r="J61">
        <v>23.350684931506802</v>
      </c>
      <c r="K61">
        <v>14</v>
      </c>
      <c r="V61">
        <v>5</v>
      </c>
      <c r="AG61">
        <v>20</v>
      </c>
      <c r="AH61">
        <v>-15</v>
      </c>
    </row>
    <row r="62" spans="1:34">
      <c r="A62" t="s">
        <v>162</v>
      </c>
      <c r="B62">
        <v>2022</v>
      </c>
      <c r="C62" s="12">
        <v>44695</v>
      </c>
      <c r="D62" t="s">
        <v>66</v>
      </c>
      <c r="E62" t="s">
        <v>64</v>
      </c>
      <c r="F62" t="s">
        <v>64</v>
      </c>
      <c r="G62" t="s">
        <v>746</v>
      </c>
      <c r="H62" t="s">
        <v>34</v>
      </c>
      <c r="I62" t="s">
        <v>35</v>
      </c>
      <c r="J62">
        <v>26.7342465753424</v>
      </c>
      <c r="K62">
        <v>15</v>
      </c>
      <c r="AG62">
        <v>20</v>
      </c>
      <c r="AH62" t="s">
        <v>608</v>
      </c>
    </row>
    <row r="63" spans="1:34">
      <c r="A63" t="s">
        <v>162</v>
      </c>
      <c r="B63">
        <v>2022</v>
      </c>
      <c r="C63" s="12">
        <v>44695</v>
      </c>
      <c r="D63" t="s">
        <v>66</v>
      </c>
      <c r="E63" t="s">
        <v>64</v>
      </c>
      <c r="F63" t="s">
        <v>64</v>
      </c>
      <c r="G63" t="s">
        <v>740</v>
      </c>
      <c r="H63" t="s">
        <v>3278</v>
      </c>
      <c r="I63" t="s">
        <v>150</v>
      </c>
      <c r="J63">
        <v>19.542465753424601</v>
      </c>
      <c r="K63">
        <v>16</v>
      </c>
      <c r="AG63">
        <v>40</v>
      </c>
      <c r="AH63" t="s">
        <v>608</v>
      </c>
    </row>
    <row r="64" spans="1:34">
      <c r="A64" t="s">
        <v>162</v>
      </c>
      <c r="B64">
        <v>2022</v>
      </c>
      <c r="C64" s="12">
        <v>44695</v>
      </c>
      <c r="D64" t="s">
        <v>66</v>
      </c>
      <c r="E64" t="s">
        <v>64</v>
      </c>
      <c r="F64" t="s">
        <v>64</v>
      </c>
      <c r="G64" t="s">
        <v>523</v>
      </c>
      <c r="H64" t="s">
        <v>670</v>
      </c>
      <c r="I64" t="s">
        <v>524</v>
      </c>
      <c r="J64">
        <v>21.553424657534201</v>
      </c>
      <c r="K64">
        <v>17</v>
      </c>
      <c r="AG64">
        <v>20</v>
      </c>
      <c r="AH64" t="s">
        <v>608</v>
      </c>
    </row>
    <row r="65" spans="1:36">
      <c r="A65" t="s">
        <v>162</v>
      </c>
      <c r="B65">
        <v>2022</v>
      </c>
      <c r="C65" s="12">
        <v>44695</v>
      </c>
      <c r="D65" t="s">
        <v>66</v>
      </c>
      <c r="E65" t="s">
        <v>64</v>
      </c>
      <c r="F65" t="s">
        <v>64</v>
      </c>
      <c r="G65" t="s">
        <v>699</v>
      </c>
      <c r="H65" t="s">
        <v>663</v>
      </c>
      <c r="I65" t="s">
        <v>39</v>
      </c>
      <c r="J65">
        <v>28.2164383561643</v>
      </c>
      <c r="K65">
        <v>18</v>
      </c>
      <c r="Q65">
        <v>1</v>
      </c>
      <c r="AG65">
        <v>40</v>
      </c>
      <c r="AH65" t="s">
        <v>608</v>
      </c>
    </row>
    <row r="66" spans="1:36">
      <c r="A66" t="s">
        <v>65</v>
      </c>
      <c r="B66">
        <v>2022</v>
      </c>
      <c r="C66" s="12">
        <v>44672</v>
      </c>
      <c r="D66" t="s">
        <v>66</v>
      </c>
      <c r="E66" t="s">
        <v>21</v>
      </c>
      <c r="F66">
        <v>1</v>
      </c>
      <c r="G66" t="s">
        <v>589</v>
      </c>
      <c r="H66" t="s">
        <v>785</v>
      </c>
      <c r="I66" t="s">
        <v>78</v>
      </c>
      <c r="J66">
        <v>26.912328767123199</v>
      </c>
      <c r="K66">
        <v>1</v>
      </c>
      <c r="L66">
        <v>1</v>
      </c>
      <c r="N66">
        <v>5</v>
      </c>
      <c r="P66">
        <v>2</v>
      </c>
      <c r="T66">
        <v>3</v>
      </c>
      <c r="U66">
        <v>4</v>
      </c>
      <c r="AF66">
        <v>20</v>
      </c>
      <c r="AH66">
        <v>35</v>
      </c>
      <c r="AI66" s="9">
        <v>1.2819444444444443</v>
      </c>
      <c r="AJ66">
        <v>48.744999999999997</v>
      </c>
    </row>
    <row r="67" spans="1:36">
      <c r="A67" t="s">
        <v>65</v>
      </c>
      <c r="B67">
        <v>2022</v>
      </c>
      <c r="C67" s="12">
        <v>44672</v>
      </c>
      <c r="D67" t="s">
        <v>66</v>
      </c>
      <c r="E67" t="s">
        <v>21</v>
      </c>
      <c r="F67">
        <v>1</v>
      </c>
      <c r="G67" t="s">
        <v>486</v>
      </c>
      <c r="H67" t="s">
        <v>585</v>
      </c>
      <c r="I67" t="s">
        <v>27</v>
      </c>
      <c r="J67">
        <v>28.172602739725999</v>
      </c>
      <c r="K67">
        <v>2</v>
      </c>
      <c r="M67">
        <v>2</v>
      </c>
      <c r="P67">
        <v>5</v>
      </c>
      <c r="T67">
        <v>1</v>
      </c>
      <c r="AF67">
        <v>20</v>
      </c>
      <c r="AH67">
        <v>28</v>
      </c>
    </row>
    <row r="68" spans="1:36">
      <c r="A68" t="s">
        <v>65</v>
      </c>
      <c r="B68">
        <v>2022</v>
      </c>
      <c r="C68" s="12">
        <v>44672</v>
      </c>
      <c r="D68" t="s">
        <v>66</v>
      </c>
      <c r="E68" t="s">
        <v>21</v>
      </c>
      <c r="F68">
        <v>1</v>
      </c>
      <c r="G68" t="s">
        <v>587</v>
      </c>
      <c r="H68" t="s">
        <v>762</v>
      </c>
      <c r="I68" t="s">
        <v>75</v>
      </c>
      <c r="J68">
        <v>26.419178082191699</v>
      </c>
      <c r="K68">
        <v>3</v>
      </c>
      <c r="L68">
        <v>2</v>
      </c>
      <c r="P68">
        <v>3</v>
      </c>
      <c r="AF68">
        <v>20</v>
      </c>
      <c r="AH68">
        <v>25</v>
      </c>
    </row>
    <row r="69" spans="1:36">
      <c r="A69" t="s">
        <v>65</v>
      </c>
      <c r="B69">
        <v>2022</v>
      </c>
      <c r="C69" s="12">
        <v>44672</v>
      </c>
      <c r="D69" t="s">
        <v>66</v>
      </c>
      <c r="E69" t="s">
        <v>21</v>
      </c>
      <c r="F69">
        <v>1</v>
      </c>
      <c r="G69" t="s">
        <v>595</v>
      </c>
      <c r="H69" t="s">
        <v>596</v>
      </c>
      <c r="I69" t="s">
        <v>31</v>
      </c>
      <c r="J69">
        <v>24.197260273972599</v>
      </c>
      <c r="K69">
        <v>4</v>
      </c>
      <c r="L69">
        <v>3</v>
      </c>
      <c r="O69">
        <v>2</v>
      </c>
      <c r="Q69">
        <v>2</v>
      </c>
      <c r="R69">
        <v>3</v>
      </c>
      <c r="U69">
        <v>10</v>
      </c>
      <c r="AH69">
        <v>20</v>
      </c>
    </row>
    <row r="70" spans="1:36">
      <c r="A70" t="s">
        <v>65</v>
      </c>
      <c r="B70">
        <v>2022</v>
      </c>
      <c r="C70" s="12">
        <v>44672</v>
      </c>
      <c r="D70" t="s">
        <v>66</v>
      </c>
      <c r="E70" t="s">
        <v>21</v>
      </c>
      <c r="F70">
        <v>1</v>
      </c>
      <c r="G70" t="s">
        <v>3273</v>
      </c>
      <c r="H70" t="s">
        <v>602</v>
      </c>
      <c r="I70" t="s">
        <v>102</v>
      </c>
      <c r="J70">
        <v>23.931506849314999</v>
      </c>
      <c r="K70">
        <v>5</v>
      </c>
      <c r="N70">
        <v>2</v>
      </c>
      <c r="Q70">
        <v>5</v>
      </c>
      <c r="R70">
        <v>5</v>
      </c>
      <c r="S70">
        <v>3</v>
      </c>
      <c r="T70">
        <v>5</v>
      </c>
      <c r="AH70">
        <v>20</v>
      </c>
    </row>
    <row r="71" spans="1:36">
      <c r="A71" t="s">
        <v>65</v>
      </c>
      <c r="B71">
        <v>2022</v>
      </c>
      <c r="C71" s="12">
        <v>44672</v>
      </c>
      <c r="D71" t="s">
        <v>66</v>
      </c>
      <c r="E71" t="s">
        <v>21</v>
      </c>
      <c r="F71">
        <v>1</v>
      </c>
      <c r="G71" t="s">
        <v>598</v>
      </c>
      <c r="H71" t="s">
        <v>597</v>
      </c>
      <c r="I71" t="s">
        <v>29</v>
      </c>
      <c r="J71">
        <v>31.613698630136899</v>
      </c>
      <c r="K71">
        <v>6</v>
      </c>
      <c r="L71">
        <v>5</v>
      </c>
      <c r="N71">
        <v>3</v>
      </c>
      <c r="R71">
        <v>1</v>
      </c>
      <c r="S71">
        <v>5</v>
      </c>
      <c r="T71">
        <v>2</v>
      </c>
      <c r="AH71">
        <v>16</v>
      </c>
    </row>
    <row r="72" spans="1:36">
      <c r="A72" t="s">
        <v>65</v>
      </c>
      <c r="B72">
        <v>2022</v>
      </c>
      <c r="C72" s="12">
        <v>44672</v>
      </c>
      <c r="D72" t="s">
        <v>66</v>
      </c>
      <c r="E72" t="s">
        <v>21</v>
      </c>
      <c r="F72">
        <v>1</v>
      </c>
      <c r="G72" t="s">
        <v>642</v>
      </c>
      <c r="H72" t="s">
        <v>593</v>
      </c>
      <c r="I72" t="s">
        <v>23</v>
      </c>
      <c r="J72">
        <v>32.649315068493102</v>
      </c>
      <c r="K72">
        <v>7</v>
      </c>
      <c r="N72">
        <v>1</v>
      </c>
      <c r="O72">
        <v>3</v>
      </c>
      <c r="U72">
        <v>6</v>
      </c>
      <c r="AH72">
        <v>10</v>
      </c>
    </row>
    <row r="73" spans="1:36">
      <c r="A73" t="s">
        <v>65</v>
      </c>
      <c r="B73">
        <v>2022</v>
      </c>
      <c r="C73" s="12">
        <v>44672</v>
      </c>
      <c r="D73" t="s">
        <v>66</v>
      </c>
      <c r="E73" t="s">
        <v>21</v>
      </c>
      <c r="F73">
        <v>1</v>
      </c>
      <c r="G73" t="s">
        <v>609</v>
      </c>
      <c r="H73" t="s">
        <v>750</v>
      </c>
      <c r="I73" t="s">
        <v>46</v>
      </c>
      <c r="J73">
        <v>24.673972602739699</v>
      </c>
      <c r="K73">
        <v>8</v>
      </c>
      <c r="M73">
        <v>5</v>
      </c>
      <c r="Q73">
        <v>1</v>
      </c>
      <c r="S73">
        <v>2</v>
      </c>
      <c r="AH73">
        <v>8</v>
      </c>
    </row>
    <row r="74" spans="1:36">
      <c r="A74" t="s">
        <v>65</v>
      </c>
      <c r="B74">
        <v>2022</v>
      </c>
      <c r="C74" s="12">
        <v>44672</v>
      </c>
      <c r="D74" t="s">
        <v>66</v>
      </c>
      <c r="E74" t="s">
        <v>21</v>
      </c>
      <c r="F74">
        <v>1</v>
      </c>
      <c r="G74" t="s">
        <v>483</v>
      </c>
      <c r="H74" t="s">
        <v>645</v>
      </c>
      <c r="I74" t="s">
        <v>484</v>
      </c>
      <c r="J74">
        <v>20.128767123287599</v>
      </c>
      <c r="K74">
        <v>9</v>
      </c>
      <c r="P74">
        <v>1</v>
      </c>
      <c r="Q74">
        <v>3</v>
      </c>
      <c r="U74">
        <v>2</v>
      </c>
      <c r="AH74">
        <v>6</v>
      </c>
    </row>
    <row r="75" spans="1:36">
      <c r="A75" t="s">
        <v>65</v>
      </c>
      <c r="B75">
        <v>2022</v>
      </c>
      <c r="C75" s="12">
        <v>44672</v>
      </c>
      <c r="D75" t="s">
        <v>66</v>
      </c>
      <c r="E75" t="s">
        <v>21</v>
      </c>
      <c r="F75">
        <v>1</v>
      </c>
      <c r="G75" t="s">
        <v>494</v>
      </c>
      <c r="H75" t="s">
        <v>618</v>
      </c>
      <c r="I75" t="s">
        <v>37</v>
      </c>
      <c r="J75">
        <v>23.835616438356102</v>
      </c>
      <c r="K75">
        <v>10</v>
      </c>
      <c r="O75">
        <v>5</v>
      </c>
      <c r="S75">
        <v>1</v>
      </c>
      <c r="AH75">
        <v>6</v>
      </c>
    </row>
    <row r="76" spans="1:36">
      <c r="A76" t="s">
        <v>65</v>
      </c>
      <c r="B76">
        <v>2022</v>
      </c>
      <c r="C76" s="12">
        <v>44672</v>
      </c>
      <c r="D76" t="s">
        <v>66</v>
      </c>
      <c r="E76" t="s">
        <v>21</v>
      </c>
      <c r="F76">
        <v>1</v>
      </c>
      <c r="G76" t="s">
        <v>648</v>
      </c>
      <c r="H76" t="s">
        <v>786</v>
      </c>
      <c r="I76" t="s">
        <v>73</v>
      </c>
      <c r="J76">
        <v>22.9561643835616</v>
      </c>
      <c r="K76">
        <v>11</v>
      </c>
      <c r="M76">
        <v>3</v>
      </c>
      <c r="O76">
        <v>1</v>
      </c>
      <c r="R76">
        <v>2</v>
      </c>
      <c r="AH76">
        <v>6</v>
      </c>
    </row>
    <row r="77" spans="1:36">
      <c r="A77" t="s">
        <v>65</v>
      </c>
      <c r="B77">
        <v>2022</v>
      </c>
      <c r="C77" s="12">
        <v>44672</v>
      </c>
      <c r="D77" t="s">
        <v>66</v>
      </c>
      <c r="E77" t="s">
        <v>21</v>
      </c>
      <c r="F77">
        <v>1</v>
      </c>
      <c r="G77" t="s">
        <v>739</v>
      </c>
      <c r="H77" t="s">
        <v>769</v>
      </c>
      <c r="I77" t="s">
        <v>33</v>
      </c>
      <c r="J77">
        <v>21.167123287671199</v>
      </c>
      <c r="K77">
        <v>12</v>
      </c>
      <c r="M77">
        <v>1</v>
      </c>
      <c r="AG77">
        <v>20</v>
      </c>
      <c r="AH77">
        <v>-19</v>
      </c>
    </row>
    <row r="78" spans="1:36">
      <c r="A78" t="s">
        <v>65</v>
      </c>
      <c r="B78">
        <v>2022</v>
      </c>
      <c r="C78" s="12">
        <v>44672</v>
      </c>
      <c r="D78" t="s">
        <v>66</v>
      </c>
      <c r="E78" t="s">
        <v>21</v>
      </c>
      <c r="F78">
        <v>2</v>
      </c>
      <c r="G78" t="s">
        <v>493</v>
      </c>
      <c r="H78" t="s">
        <v>660</v>
      </c>
      <c r="I78" t="s">
        <v>760</v>
      </c>
      <c r="J78">
        <v>28.367123287671198</v>
      </c>
      <c r="K78">
        <v>1</v>
      </c>
      <c r="N78">
        <v>5</v>
      </c>
      <c r="O78">
        <v>5</v>
      </c>
      <c r="Q78">
        <v>2</v>
      </c>
      <c r="S78">
        <v>5</v>
      </c>
      <c r="AF78">
        <v>20</v>
      </c>
      <c r="AH78">
        <v>37</v>
      </c>
      <c r="AI78" s="9">
        <v>1.1041666666666667</v>
      </c>
      <c r="AJ78">
        <v>56.603999999999999</v>
      </c>
    </row>
    <row r="79" spans="1:36">
      <c r="A79" t="s">
        <v>65</v>
      </c>
      <c r="B79">
        <v>2022</v>
      </c>
      <c r="C79" s="12">
        <v>44672</v>
      </c>
      <c r="D79" t="s">
        <v>66</v>
      </c>
      <c r="E79" t="s">
        <v>21</v>
      </c>
      <c r="F79">
        <v>2</v>
      </c>
      <c r="G79" t="s">
        <v>505</v>
      </c>
      <c r="H79" t="s">
        <v>599</v>
      </c>
      <c r="I79" t="s">
        <v>35</v>
      </c>
      <c r="J79">
        <v>23.435616438356099</v>
      </c>
      <c r="K79">
        <v>2</v>
      </c>
      <c r="L79">
        <v>2</v>
      </c>
      <c r="N79">
        <v>3</v>
      </c>
      <c r="P79">
        <v>3</v>
      </c>
      <c r="S79">
        <v>1</v>
      </c>
      <c r="T79">
        <v>2</v>
      </c>
      <c r="U79">
        <v>10</v>
      </c>
      <c r="AH79">
        <v>21</v>
      </c>
    </row>
    <row r="80" spans="1:36">
      <c r="A80" t="s">
        <v>65</v>
      </c>
      <c r="B80">
        <v>2022</v>
      </c>
      <c r="C80" s="12">
        <v>44672</v>
      </c>
      <c r="D80" t="s">
        <v>66</v>
      </c>
      <c r="E80" t="s">
        <v>21</v>
      </c>
      <c r="F80">
        <v>2</v>
      </c>
      <c r="G80" t="s">
        <v>475</v>
      </c>
      <c r="H80" t="s">
        <v>787</v>
      </c>
      <c r="I80" t="s">
        <v>113</v>
      </c>
      <c r="J80">
        <v>21.665753424657499</v>
      </c>
      <c r="K80">
        <v>3</v>
      </c>
      <c r="L80">
        <v>3</v>
      </c>
      <c r="M80">
        <v>2</v>
      </c>
      <c r="N80">
        <v>1</v>
      </c>
      <c r="P80">
        <v>5</v>
      </c>
      <c r="R80">
        <v>2</v>
      </c>
      <c r="S80">
        <v>3</v>
      </c>
      <c r="T80">
        <v>3</v>
      </c>
      <c r="AH80">
        <v>19</v>
      </c>
    </row>
    <row r="81" spans="1:36">
      <c r="A81" t="s">
        <v>65</v>
      </c>
      <c r="B81">
        <v>2022</v>
      </c>
      <c r="C81" s="12">
        <v>44672</v>
      </c>
      <c r="D81" t="s">
        <v>66</v>
      </c>
      <c r="E81" t="s">
        <v>21</v>
      </c>
      <c r="F81">
        <v>2</v>
      </c>
      <c r="G81" t="s">
        <v>592</v>
      </c>
      <c r="H81" t="s">
        <v>616</v>
      </c>
      <c r="I81" t="s">
        <v>228</v>
      </c>
      <c r="J81">
        <v>31.189041095890399</v>
      </c>
      <c r="K81">
        <v>4</v>
      </c>
      <c r="M81">
        <v>5</v>
      </c>
      <c r="R81">
        <v>5</v>
      </c>
      <c r="T81">
        <v>5</v>
      </c>
      <c r="AH81">
        <v>15</v>
      </c>
    </row>
    <row r="82" spans="1:36">
      <c r="A82" t="s">
        <v>65</v>
      </c>
      <c r="B82">
        <v>2022</v>
      </c>
      <c r="C82" s="12">
        <v>44672</v>
      </c>
      <c r="D82" t="s">
        <v>66</v>
      </c>
      <c r="E82" t="s">
        <v>21</v>
      </c>
      <c r="F82">
        <v>2</v>
      </c>
      <c r="G82" t="s">
        <v>591</v>
      </c>
      <c r="H82" t="s">
        <v>590</v>
      </c>
      <c r="I82" t="s">
        <v>25</v>
      </c>
      <c r="J82">
        <v>30.298630136986301</v>
      </c>
      <c r="K82">
        <v>5</v>
      </c>
      <c r="L82">
        <v>5</v>
      </c>
      <c r="M82">
        <v>1</v>
      </c>
      <c r="O82">
        <v>1</v>
      </c>
      <c r="P82">
        <v>2</v>
      </c>
      <c r="R82">
        <v>3</v>
      </c>
      <c r="T82">
        <v>1</v>
      </c>
      <c r="AH82">
        <v>13</v>
      </c>
    </row>
    <row r="83" spans="1:36">
      <c r="A83" t="s">
        <v>65</v>
      </c>
      <c r="B83">
        <v>2022</v>
      </c>
      <c r="C83" s="12">
        <v>44672</v>
      </c>
      <c r="D83" t="s">
        <v>66</v>
      </c>
      <c r="E83" t="s">
        <v>21</v>
      </c>
      <c r="F83">
        <v>2</v>
      </c>
      <c r="G83" t="s">
        <v>504</v>
      </c>
      <c r="H83" t="s">
        <v>3269</v>
      </c>
      <c r="I83" t="s">
        <v>480</v>
      </c>
      <c r="J83">
        <v>25.641095890410899</v>
      </c>
      <c r="K83">
        <v>6</v>
      </c>
      <c r="M83">
        <v>3</v>
      </c>
      <c r="O83">
        <v>3</v>
      </c>
      <c r="Q83">
        <v>5</v>
      </c>
      <c r="R83">
        <v>1</v>
      </c>
      <c r="AH83">
        <v>12</v>
      </c>
    </row>
    <row r="84" spans="1:36">
      <c r="A84" t="s">
        <v>65</v>
      </c>
      <c r="B84">
        <v>2022</v>
      </c>
      <c r="C84" s="12">
        <v>44672</v>
      </c>
      <c r="D84" t="s">
        <v>66</v>
      </c>
      <c r="E84" t="s">
        <v>21</v>
      </c>
      <c r="F84">
        <v>2</v>
      </c>
      <c r="G84" t="s">
        <v>487</v>
      </c>
      <c r="H84" t="s">
        <v>765</v>
      </c>
      <c r="I84" t="s">
        <v>164</v>
      </c>
      <c r="J84">
        <v>24.791780821917801</v>
      </c>
      <c r="K84">
        <v>7</v>
      </c>
      <c r="L84">
        <v>1</v>
      </c>
      <c r="O84">
        <v>2</v>
      </c>
      <c r="U84">
        <v>6</v>
      </c>
      <c r="AH84">
        <v>9</v>
      </c>
    </row>
    <row r="85" spans="1:36">
      <c r="A85" t="s">
        <v>65</v>
      </c>
      <c r="B85">
        <v>2022</v>
      </c>
      <c r="C85" s="12">
        <v>44672</v>
      </c>
      <c r="D85" t="s">
        <v>66</v>
      </c>
      <c r="E85" t="s">
        <v>21</v>
      </c>
      <c r="F85">
        <v>2</v>
      </c>
      <c r="G85" t="s">
        <v>490</v>
      </c>
      <c r="H85" t="s">
        <v>3270</v>
      </c>
      <c r="I85" t="s">
        <v>42</v>
      </c>
      <c r="J85">
        <v>29.068493150684901</v>
      </c>
      <c r="K85">
        <v>8</v>
      </c>
      <c r="N85">
        <v>2</v>
      </c>
      <c r="Q85">
        <v>3</v>
      </c>
      <c r="S85">
        <v>2</v>
      </c>
      <c r="U85">
        <v>2</v>
      </c>
      <c r="AH85">
        <v>9</v>
      </c>
    </row>
    <row r="86" spans="1:36">
      <c r="A86" t="s">
        <v>65</v>
      </c>
      <c r="B86">
        <v>2022</v>
      </c>
      <c r="C86" s="12">
        <v>44672</v>
      </c>
      <c r="D86" t="s">
        <v>66</v>
      </c>
      <c r="E86" t="s">
        <v>21</v>
      </c>
      <c r="F86">
        <v>2</v>
      </c>
      <c r="G86" t="s">
        <v>622</v>
      </c>
      <c r="H86" t="s">
        <v>708</v>
      </c>
      <c r="I86" t="s">
        <v>44</v>
      </c>
      <c r="J86">
        <v>35.556164383561601</v>
      </c>
      <c r="K86">
        <v>9</v>
      </c>
      <c r="P86">
        <v>1</v>
      </c>
      <c r="AH86">
        <v>1</v>
      </c>
    </row>
    <row r="87" spans="1:36">
      <c r="A87" t="s">
        <v>65</v>
      </c>
      <c r="B87">
        <v>2022</v>
      </c>
      <c r="C87" s="12">
        <v>44672</v>
      </c>
      <c r="D87" t="s">
        <v>66</v>
      </c>
      <c r="E87" t="s">
        <v>21</v>
      </c>
      <c r="F87">
        <v>2</v>
      </c>
      <c r="G87" t="s">
        <v>788</v>
      </c>
      <c r="H87" t="s">
        <v>767</v>
      </c>
      <c r="I87" t="s">
        <v>647</v>
      </c>
      <c r="K87">
        <v>10</v>
      </c>
      <c r="AH87">
        <v>0</v>
      </c>
    </row>
    <row r="88" spans="1:36">
      <c r="A88" t="s">
        <v>65</v>
      </c>
      <c r="B88">
        <v>2022</v>
      </c>
      <c r="C88" s="12">
        <v>44672</v>
      </c>
      <c r="D88" t="s">
        <v>66</v>
      </c>
      <c r="E88" t="s">
        <v>21</v>
      </c>
      <c r="F88">
        <v>2</v>
      </c>
      <c r="G88" t="s">
        <v>477</v>
      </c>
      <c r="H88" t="s">
        <v>772</v>
      </c>
      <c r="I88" t="s">
        <v>478</v>
      </c>
      <c r="J88">
        <v>21.073972602739701</v>
      </c>
      <c r="K88">
        <v>11</v>
      </c>
      <c r="AG88">
        <v>20</v>
      </c>
      <c r="AH88">
        <v>-20</v>
      </c>
    </row>
    <row r="89" spans="1:36">
      <c r="A89" t="s">
        <v>65</v>
      </c>
      <c r="B89">
        <v>2022</v>
      </c>
      <c r="C89" s="12">
        <v>44672</v>
      </c>
      <c r="D89" t="s">
        <v>66</v>
      </c>
      <c r="E89" t="s">
        <v>21</v>
      </c>
      <c r="F89">
        <v>2</v>
      </c>
      <c r="G89" t="s">
        <v>670</v>
      </c>
      <c r="H89" t="s">
        <v>523</v>
      </c>
      <c r="I89" t="s">
        <v>524</v>
      </c>
      <c r="J89">
        <v>21.945205479452</v>
      </c>
      <c r="K89">
        <v>12</v>
      </c>
      <c r="Q89">
        <v>1</v>
      </c>
      <c r="U89">
        <v>4</v>
      </c>
      <c r="AG89">
        <v>60</v>
      </c>
      <c r="AH89">
        <v>-55</v>
      </c>
    </row>
    <row r="90" spans="1:36">
      <c r="A90" t="s">
        <v>65</v>
      </c>
      <c r="B90">
        <v>2022</v>
      </c>
      <c r="C90" s="12">
        <v>44672</v>
      </c>
      <c r="D90" t="s">
        <v>66</v>
      </c>
      <c r="E90" t="s">
        <v>21</v>
      </c>
      <c r="F90">
        <v>2</v>
      </c>
      <c r="G90" t="s">
        <v>496</v>
      </c>
      <c r="H90" t="s">
        <v>789</v>
      </c>
      <c r="I90" t="s">
        <v>85</v>
      </c>
      <c r="J90">
        <v>27.2712328767123</v>
      </c>
      <c r="K90">
        <v>13</v>
      </c>
      <c r="AH90" t="s">
        <v>608</v>
      </c>
    </row>
    <row r="91" spans="1:36">
      <c r="A91" t="s">
        <v>65</v>
      </c>
      <c r="B91">
        <v>2022</v>
      </c>
      <c r="C91" s="12">
        <v>44674</v>
      </c>
      <c r="D91" t="s">
        <v>66</v>
      </c>
      <c r="E91" t="s">
        <v>64</v>
      </c>
      <c r="F91" t="s">
        <v>64</v>
      </c>
      <c r="G91" t="s">
        <v>486</v>
      </c>
      <c r="H91" t="s">
        <v>585</v>
      </c>
      <c r="I91" t="s">
        <v>27</v>
      </c>
      <c r="J91">
        <v>28.178082191780799</v>
      </c>
      <c r="K91">
        <v>1</v>
      </c>
      <c r="L91">
        <v>5</v>
      </c>
      <c r="M91">
        <v>1</v>
      </c>
      <c r="N91">
        <v>3</v>
      </c>
      <c r="O91">
        <v>3</v>
      </c>
      <c r="T91">
        <v>1</v>
      </c>
      <c r="U91">
        <v>5</v>
      </c>
      <c r="V91">
        <v>1</v>
      </c>
      <c r="W91">
        <v>5</v>
      </c>
      <c r="X91">
        <v>5</v>
      </c>
      <c r="Z91">
        <v>3</v>
      </c>
      <c r="AA91">
        <v>3</v>
      </c>
      <c r="AB91">
        <v>2</v>
      </c>
      <c r="AC91">
        <v>5</v>
      </c>
      <c r="AD91">
        <v>2</v>
      </c>
      <c r="AE91">
        <v>2</v>
      </c>
      <c r="AF91">
        <v>20</v>
      </c>
      <c r="AH91">
        <v>66</v>
      </c>
      <c r="AI91" s="9">
        <v>2.1451388888888889</v>
      </c>
      <c r="AJ91">
        <v>58.271000000000001</v>
      </c>
    </row>
    <row r="92" spans="1:36">
      <c r="A92" t="s">
        <v>65</v>
      </c>
      <c r="B92">
        <v>2022</v>
      </c>
      <c r="C92" s="12">
        <v>44674</v>
      </c>
      <c r="D92" t="s">
        <v>66</v>
      </c>
      <c r="E92" t="s">
        <v>64</v>
      </c>
      <c r="F92" t="s">
        <v>64</v>
      </c>
      <c r="G92" t="s">
        <v>595</v>
      </c>
      <c r="H92" t="s">
        <v>596</v>
      </c>
      <c r="I92" t="s">
        <v>31</v>
      </c>
      <c r="J92">
        <v>24.2027397260273</v>
      </c>
      <c r="K92">
        <v>2</v>
      </c>
      <c r="O92">
        <v>1</v>
      </c>
      <c r="T92">
        <v>2</v>
      </c>
      <c r="X92">
        <v>1</v>
      </c>
      <c r="Y92">
        <v>5</v>
      </c>
      <c r="AA92">
        <v>5</v>
      </c>
      <c r="AD92">
        <v>5</v>
      </c>
      <c r="AE92">
        <v>4</v>
      </c>
      <c r="AF92">
        <v>40</v>
      </c>
      <c r="AH92">
        <v>63</v>
      </c>
    </row>
    <row r="93" spans="1:36">
      <c r="A93" t="s">
        <v>65</v>
      </c>
      <c r="B93">
        <v>2022</v>
      </c>
      <c r="C93" s="12">
        <v>44674</v>
      </c>
      <c r="D93" t="s">
        <v>66</v>
      </c>
      <c r="E93" t="s">
        <v>64</v>
      </c>
      <c r="F93" t="s">
        <v>64</v>
      </c>
      <c r="G93" t="s">
        <v>591</v>
      </c>
      <c r="H93" t="s">
        <v>590</v>
      </c>
      <c r="I93" t="s">
        <v>25</v>
      </c>
      <c r="J93">
        <v>30.304109589041001</v>
      </c>
      <c r="K93">
        <v>3</v>
      </c>
      <c r="M93">
        <v>2</v>
      </c>
      <c r="R93">
        <v>5</v>
      </c>
      <c r="S93">
        <v>5</v>
      </c>
      <c r="X93">
        <v>2</v>
      </c>
      <c r="Y93">
        <v>2</v>
      </c>
      <c r="Z93">
        <v>5</v>
      </c>
      <c r="AC93">
        <v>1</v>
      </c>
      <c r="AD93">
        <v>1</v>
      </c>
      <c r="AE93">
        <v>6</v>
      </c>
      <c r="AF93">
        <v>20</v>
      </c>
      <c r="AH93">
        <v>49</v>
      </c>
    </row>
    <row r="94" spans="1:36">
      <c r="A94" t="s">
        <v>65</v>
      </c>
      <c r="B94">
        <v>2022</v>
      </c>
      <c r="C94" s="12">
        <v>44674</v>
      </c>
      <c r="D94" t="s">
        <v>66</v>
      </c>
      <c r="E94" t="s">
        <v>64</v>
      </c>
      <c r="F94" t="s">
        <v>64</v>
      </c>
      <c r="G94" t="s">
        <v>504</v>
      </c>
      <c r="H94" t="s">
        <v>3269</v>
      </c>
      <c r="I94" t="s">
        <v>480</v>
      </c>
      <c r="J94">
        <v>25.646575342465699</v>
      </c>
      <c r="K94">
        <v>4</v>
      </c>
      <c r="O94">
        <v>2</v>
      </c>
      <c r="R94">
        <v>1</v>
      </c>
      <c r="S94">
        <v>3</v>
      </c>
      <c r="U94">
        <v>3</v>
      </c>
      <c r="W94">
        <v>2</v>
      </c>
      <c r="AA94">
        <v>2</v>
      </c>
      <c r="AC94">
        <v>2</v>
      </c>
      <c r="AE94">
        <v>10</v>
      </c>
      <c r="AF94">
        <v>20</v>
      </c>
      <c r="AH94">
        <v>45</v>
      </c>
    </row>
    <row r="95" spans="1:36">
      <c r="A95" t="s">
        <v>65</v>
      </c>
      <c r="B95">
        <v>2022</v>
      </c>
      <c r="C95" s="12">
        <v>44674</v>
      </c>
      <c r="D95" t="s">
        <v>66</v>
      </c>
      <c r="E95" t="s">
        <v>64</v>
      </c>
      <c r="F95" t="s">
        <v>64</v>
      </c>
      <c r="G95" t="s">
        <v>589</v>
      </c>
      <c r="H95" t="s">
        <v>785</v>
      </c>
      <c r="I95" t="s">
        <v>78</v>
      </c>
      <c r="J95">
        <v>26.917808219177999</v>
      </c>
      <c r="K95">
        <v>5</v>
      </c>
      <c r="L95">
        <v>2</v>
      </c>
      <c r="N95">
        <v>5</v>
      </c>
      <c r="Q95">
        <v>3</v>
      </c>
      <c r="R95">
        <v>3</v>
      </c>
      <c r="S95">
        <v>2</v>
      </c>
      <c r="U95">
        <v>2</v>
      </c>
      <c r="Y95">
        <v>1</v>
      </c>
      <c r="AA95">
        <v>1</v>
      </c>
      <c r="AB95">
        <v>1</v>
      </c>
      <c r="AC95">
        <v>3</v>
      </c>
      <c r="AF95">
        <v>20</v>
      </c>
      <c r="AH95">
        <v>43</v>
      </c>
    </row>
    <row r="96" spans="1:36">
      <c r="A96" t="s">
        <v>65</v>
      </c>
      <c r="B96">
        <v>2022</v>
      </c>
      <c r="C96" s="12">
        <v>44674</v>
      </c>
      <c r="D96" t="s">
        <v>66</v>
      </c>
      <c r="E96" t="s">
        <v>64</v>
      </c>
      <c r="F96" t="s">
        <v>64</v>
      </c>
      <c r="G96" t="s">
        <v>592</v>
      </c>
      <c r="H96" t="s">
        <v>616</v>
      </c>
      <c r="I96" t="s">
        <v>228</v>
      </c>
      <c r="J96">
        <v>31.194520547945199</v>
      </c>
      <c r="K96">
        <v>6</v>
      </c>
      <c r="Q96">
        <v>5</v>
      </c>
      <c r="X96">
        <v>3</v>
      </c>
      <c r="AB96">
        <v>5</v>
      </c>
      <c r="AF96">
        <v>20</v>
      </c>
      <c r="AH96">
        <v>33</v>
      </c>
    </row>
    <row r="97" spans="1:36">
      <c r="A97" t="s">
        <v>65</v>
      </c>
      <c r="B97">
        <v>2022</v>
      </c>
      <c r="C97" s="12">
        <v>44674</v>
      </c>
      <c r="D97" t="s">
        <v>66</v>
      </c>
      <c r="E97" t="s">
        <v>64</v>
      </c>
      <c r="F97" t="s">
        <v>64</v>
      </c>
      <c r="G97" t="s">
        <v>505</v>
      </c>
      <c r="H97" t="s">
        <v>599</v>
      </c>
      <c r="I97" t="s">
        <v>35</v>
      </c>
      <c r="J97">
        <v>23.441095890410899</v>
      </c>
      <c r="K97">
        <v>7</v>
      </c>
      <c r="P97">
        <v>5</v>
      </c>
      <c r="AF97">
        <v>20</v>
      </c>
      <c r="AH97">
        <v>25</v>
      </c>
    </row>
    <row r="98" spans="1:36">
      <c r="A98" t="s">
        <v>65</v>
      </c>
      <c r="B98">
        <v>2022</v>
      </c>
      <c r="C98" s="12">
        <v>44674</v>
      </c>
      <c r="D98" t="s">
        <v>66</v>
      </c>
      <c r="E98" t="s">
        <v>64</v>
      </c>
      <c r="F98" t="s">
        <v>64</v>
      </c>
      <c r="G98" t="s">
        <v>587</v>
      </c>
      <c r="H98" t="s">
        <v>762</v>
      </c>
      <c r="I98" t="s">
        <v>75</v>
      </c>
      <c r="J98">
        <v>26.424657534246499</v>
      </c>
      <c r="K98">
        <v>8</v>
      </c>
      <c r="M98">
        <v>3</v>
      </c>
      <c r="N98">
        <v>2</v>
      </c>
      <c r="P98">
        <v>2</v>
      </c>
      <c r="Q98">
        <v>2</v>
      </c>
      <c r="AB98">
        <v>3</v>
      </c>
      <c r="AH98">
        <v>12</v>
      </c>
    </row>
    <row r="99" spans="1:36">
      <c r="A99" t="s">
        <v>65</v>
      </c>
      <c r="B99">
        <v>2022</v>
      </c>
      <c r="C99" s="12">
        <v>44674</v>
      </c>
      <c r="D99" t="s">
        <v>66</v>
      </c>
      <c r="E99" t="s">
        <v>64</v>
      </c>
      <c r="F99" t="s">
        <v>64</v>
      </c>
      <c r="G99" t="s">
        <v>598</v>
      </c>
      <c r="H99" t="s">
        <v>597</v>
      </c>
      <c r="I99" t="s">
        <v>29</v>
      </c>
      <c r="J99">
        <v>31.619178082191699</v>
      </c>
      <c r="K99">
        <v>9</v>
      </c>
      <c r="M99">
        <v>5</v>
      </c>
      <c r="W99">
        <v>1</v>
      </c>
      <c r="Y99">
        <v>3</v>
      </c>
      <c r="AH99">
        <v>9</v>
      </c>
    </row>
    <row r="100" spans="1:36">
      <c r="A100" t="s">
        <v>65</v>
      </c>
      <c r="B100">
        <v>2022</v>
      </c>
      <c r="C100" s="12">
        <v>44674</v>
      </c>
      <c r="D100" t="s">
        <v>66</v>
      </c>
      <c r="E100" t="s">
        <v>64</v>
      </c>
      <c r="F100" t="s">
        <v>64</v>
      </c>
      <c r="G100" t="s">
        <v>475</v>
      </c>
      <c r="H100" t="s">
        <v>787</v>
      </c>
      <c r="I100" t="s">
        <v>113</v>
      </c>
      <c r="J100">
        <v>21.671232876712299</v>
      </c>
      <c r="K100">
        <v>10</v>
      </c>
      <c r="N100">
        <v>1</v>
      </c>
      <c r="O100">
        <v>5</v>
      </c>
      <c r="T100">
        <v>3</v>
      </c>
      <c r="V100">
        <v>5</v>
      </c>
      <c r="AD100">
        <v>3</v>
      </c>
      <c r="AG100">
        <v>20</v>
      </c>
      <c r="AH100">
        <v>-3</v>
      </c>
    </row>
    <row r="101" spans="1:36">
      <c r="A101" t="s">
        <v>65</v>
      </c>
      <c r="B101">
        <v>2022</v>
      </c>
      <c r="C101" s="12">
        <v>44674</v>
      </c>
      <c r="D101" t="s">
        <v>66</v>
      </c>
      <c r="E101" t="s">
        <v>64</v>
      </c>
      <c r="F101" t="s">
        <v>64</v>
      </c>
      <c r="G101" t="s">
        <v>609</v>
      </c>
      <c r="H101" t="s">
        <v>750</v>
      </c>
      <c r="I101" t="s">
        <v>46</v>
      </c>
      <c r="J101">
        <v>24.679452054794499</v>
      </c>
      <c r="K101">
        <v>11</v>
      </c>
      <c r="P101">
        <v>3</v>
      </c>
      <c r="W101">
        <v>3</v>
      </c>
      <c r="Z101">
        <v>1</v>
      </c>
      <c r="AG101">
        <v>20</v>
      </c>
      <c r="AH101">
        <v>-13</v>
      </c>
    </row>
    <row r="102" spans="1:36">
      <c r="A102" t="s">
        <v>65</v>
      </c>
      <c r="B102">
        <v>2022</v>
      </c>
      <c r="C102" s="12">
        <v>44674</v>
      </c>
      <c r="D102" t="s">
        <v>66</v>
      </c>
      <c r="E102" t="s">
        <v>64</v>
      </c>
      <c r="F102" t="s">
        <v>64</v>
      </c>
      <c r="G102" t="s">
        <v>3273</v>
      </c>
      <c r="H102" t="s">
        <v>602</v>
      </c>
      <c r="I102" t="s">
        <v>102</v>
      </c>
      <c r="J102">
        <v>23.936986301369799</v>
      </c>
      <c r="K102">
        <v>12</v>
      </c>
      <c r="L102">
        <v>1</v>
      </c>
      <c r="P102">
        <v>1</v>
      </c>
      <c r="Q102">
        <v>1</v>
      </c>
      <c r="S102">
        <v>1</v>
      </c>
      <c r="U102">
        <v>1</v>
      </c>
      <c r="V102">
        <v>2</v>
      </c>
      <c r="AG102">
        <v>20</v>
      </c>
      <c r="AH102">
        <v>-13</v>
      </c>
    </row>
    <row r="103" spans="1:36">
      <c r="A103" t="s">
        <v>65</v>
      </c>
      <c r="B103">
        <v>2022</v>
      </c>
      <c r="C103" s="12">
        <v>44674</v>
      </c>
      <c r="D103" t="s">
        <v>66</v>
      </c>
      <c r="E103" t="s">
        <v>64</v>
      </c>
      <c r="F103" t="s">
        <v>64</v>
      </c>
      <c r="G103" t="s">
        <v>642</v>
      </c>
      <c r="H103" t="s">
        <v>593</v>
      </c>
      <c r="I103" t="s">
        <v>23</v>
      </c>
      <c r="J103">
        <v>32.654794520547902</v>
      </c>
      <c r="K103">
        <v>13</v>
      </c>
      <c r="V103">
        <v>3</v>
      </c>
      <c r="AG103">
        <v>20</v>
      </c>
      <c r="AH103">
        <v>-17</v>
      </c>
    </row>
    <row r="104" spans="1:36">
      <c r="A104" t="s">
        <v>65</v>
      </c>
      <c r="B104">
        <v>2022</v>
      </c>
      <c r="C104" s="12">
        <v>44674</v>
      </c>
      <c r="D104" t="s">
        <v>66</v>
      </c>
      <c r="E104" t="s">
        <v>64</v>
      </c>
      <c r="F104" t="s">
        <v>64</v>
      </c>
      <c r="G104" t="s">
        <v>483</v>
      </c>
      <c r="H104" t="s">
        <v>645</v>
      </c>
      <c r="I104" t="s">
        <v>484</v>
      </c>
      <c r="J104">
        <v>20.134246575342399</v>
      </c>
      <c r="K104">
        <v>14</v>
      </c>
      <c r="AG104">
        <v>20</v>
      </c>
      <c r="AH104">
        <v>-20</v>
      </c>
    </row>
    <row r="105" spans="1:36">
      <c r="A105" t="s">
        <v>65</v>
      </c>
      <c r="B105">
        <v>2022</v>
      </c>
      <c r="C105" s="12">
        <v>44674</v>
      </c>
      <c r="D105" t="s">
        <v>66</v>
      </c>
      <c r="E105" t="s">
        <v>64</v>
      </c>
      <c r="F105" t="s">
        <v>64</v>
      </c>
      <c r="G105" t="s">
        <v>490</v>
      </c>
      <c r="H105" t="s">
        <v>3270</v>
      </c>
      <c r="I105" t="s">
        <v>42</v>
      </c>
      <c r="J105">
        <v>29.073972602739701</v>
      </c>
      <c r="K105">
        <v>15</v>
      </c>
      <c r="T105">
        <v>5</v>
      </c>
      <c r="Z105">
        <v>2</v>
      </c>
      <c r="AG105">
        <v>40</v>
      </c>
      <c r="AH105">
        <v>-33</v>
      </c>
    </row>
    <row r="106" spans="1:36">
      <c r="A106" t="s">
        <v>65</v>
      </c>
      <c r="B106">
        <v>2022</v>
      </c>
      <c r="C106" s="12">
        <v>44674</v>
      </c>
      <c r="D106" t="s">
        <v>66</v>
      </c>
      <c r="E106" t="s">
        <v>64</v>
      </c>
      <c r="F106" t="s">
        <v>64</v>
      </c>
      <c r="G106" t="s">
        <v>487</v>
      </c>
      <c r="H106" t="s">
        <v>765</v>
      </c>
      <c r="I106" t="s">
        <v>164</v>
      </c>
      <c r="J106">
        <v>24.797260273972601</v>
      </c>
      <c r="K106">
        <v>16</v>
      </c>
      <c r="L106">
        <v>3</v>
      </c>
      <c r="AG106">
        <v>40</v>
      </c>
      <c r="AH106">
        <v>-37</v>
      </c>
    </row>
    <row r="107" spans="1:36">
      <c r="A107" t="s">
        <v>65</v>
      </c>
      <c r="B107">
        <v>2022</v>
      </c>
      <c r="C107" s="12">
        <v>44674</v>
      </c>
      <c r="D107" t="s">
        <v>66</v>
      </c>
      <c r="E107" t="s">
        <v>64</v>
      </c>
      <c r="F107" t="s">
        <v>64</v>
      </c>
      <c r="G107" t="s">
        <v>493</v>
      </c>
      <c r="H107" t="s">
        <v>660</v>
      </c>
      <c r="I107" t="s">
        <v>760</v>
      </c>
      <c r="J107">
        <v>28.372602739725998</v>
      </c>
      <c r="K107">
        <v>17</v>
      </c>
      <c r="R107">
        <v>2</v>
      </c>
      <c r="AG107">
        <v>40</v>
      </c>
      <c r="AH107">
        <v>-38</v>
      </c>
    </row>
    <row r="108" spans="1:36">
      <c r="A108" t="s">
        <v>65</v>
      </c>
      <c r="B108">
        <v>2022</v>
      </c>
      <c r="C108" s="12">
        <v>44674</v>
      </c>
      <c r="D108" t="s">
        <v>66</v>
      </c>
      <c r="E108" t="s">
        <v>64</v>
      </c>
      <c r="F108" t="s">
        <v>64</v>
      </c>
      <c r="G108" t="s">
        <v>622</v>
      </c>
      <c r="H108" t="s">
        <v>708</v>
      </c>
      <c r="I108" t="s">
        <v>44</v>
      </c>
      <c r="J108">
        <v>35.561643835616401</v>
      </c>
      <c r="K108">
        <v>18</v>
      </c>
      <c r="AG108">
        <v>20</v>
      </c>
      <c r="AH108" t="s">
        <v>608</v>
      </c>
    </row>
    <row r="109" spans="1:36">
      <c r="A109" t="s">
        <v>182</v>
      </c>
      <c r="B109">
        <v>2021</v>
      </c>
      <c r="C109" s="12">
        <v>44493</v>
      </c>
      <c r="D109" t="s">
        <v>20</v>
      </c>
      <c r="E109" t="s">
        <v>64</v>
      </c>
      <c r="F109" t="s">
        <v>64</v>
      </c>
      <c r="G109" t="s">
        <v>822</v>
      </c>
      <c r="H109" t="s">
        <v>656</v>
      </c>
      <c r="I109" t="s">
        <v>484</v>
      </c>
      <c r="K109">
        <v>1</v>
      </c>
      <c r="M109">
        <v>3</v>
      </c>
      <c r="Q109">
        <v>5</v>
      </c>
      <c r="R109">
        <v>3</v>
      </c>
      <c r="S109">
        <v>3</v>
      </c>
      <c r="U109">
        <v>5</v>
      </c>
      <c r="V109">
        <v>1</v>
      </c>
      <c r="W109">
        <v>5</v>
      </c>
      <c r="X109">
        <v>5</v>
      </c>
      <c r="Y109">
        <v>3</v>
      </c>
      <c r="Z109">
        <v>5</v>
      </c>
      <c r="AB109">
        <v>3</v>
      </c>
      <c r="AC109">
        <v>3</v>
      </c>
      <c r="AE109">
        <v>4</v>
      </c>
      <c r="AF109">
        <v>20</v>
      </c>
      <c r="AH109">
        <v>68</v>
      </c>
      <c r="AI109" s="9">
        <v>2.1812499999999999</v>
      </c>
      <c r="AJ109">
        <v>57.307000000000002</v>
      </c>
    </row>
    <row r="110" spans="1:36">
      <c r="A110" t="s">
        <v>182</v>
      </c>
      <c r="B110">
        <v>2021</v>
      </c>
      <c r="C110" s="12">
        <v>44493</v>
      </c>
      <c r="D110" t="s">
        <v>20</v>
      </c>
      <c r="E110" t="s">
        <v>64</v>
      </c>
      <c r="F110" t="s">
        <v>64</v>
      </c>
      <c r="G110" t="s">
        <v>590</v>
      </c>
      <c r="H110" t="s">
        <v>591</v>
      </c>
      <c r="I110" t="s">
        <v>25</v>
      </c>
      <c r="J110">
        <v>27.134246575342399</v>
      </c>
      <c r="K110">
        <v>2</v>
      </c>
      <c r="O110">
        <v>5</v>
      </c>
      <c r="R110">
        <v>5</v>
      </c>
      <c r="U110">
        <v>2</v>
      </c>
      <c r="W110">
        <v>1</v>
      </c>
      <c r="X110">
        <v>3</v>
      </c>
      <c r="Y110">
        <v>1</v>
      </c>
      <c r="AB110">
        <v>2</v>
      </c>
      <c r="AC110">
        <v>2</v>
      </c>
      <c r="AD110">
        <v>1</v>
      </c>
      <c r="AE110">
        <v>2</v>
      </c>
      <c r="AF110">
        <v>40</v>
      </c>
      <c r="AH110">
        <v>64</v>
      </c>
    </row>
    <row r="111" spans="1:36">
      <c r="A111" t="s">
        <v>182</v>
      </c>
      <c r="B111">
        <v>2021</v>
      </c>
      <c r="C111" s="12">
        <v>44493</v>
      </c>
      <c r="D111" t="s">
        <v>20</v>
      </c>
      <c r="E111" t="s">
        <v>64</v>
      </c>
      <c r="F111" t="s">
        <v>64</v>
      </c>
      <c r="G111" t="s">
        <v>809</v>
      </c>
      <c r="H111" t="s">
        <v>785</v>
      </c>
      <c r="I111" t="s">
        <v>78</v>
      </c>
      <c r="J111">
        <v>36.410958904109499</v>
      </c>
      <c r="K111">
        <v>3</v>
      </c>
      <c r="L111">
        <v>2</v>
      </c>
      <c r="M111">
        <v>5</v>
      </c>
      <c r="N111">
        <v>3</v>
      </c>
      <c r="P111">
        <v>5</v>
      </c>
      <c r="T111">
        <v>1</v>
      </c>
      <c r="U111">
        <v>3</v>
      </c>
      <c r="V111">
        <v>3</v>
      </c>
      <c r="W111">
        <v>2</v>
      </c>
      <c r="Y111">
        <v>5</v>
      </c>
      <c r="Z111">
        <v>2</v>
      </c>
      <c r="AD111">
        <v>5</v>
      </c>
      <c r="AE111">
        <v>6</v>
      </c>
      <c r="AF111">
        <v>20</v>
      </c>
      <c r="AH111">
        <v>62</v>
      </c>
    </row>
    <row r="112" spans="1:36">
      <c r="A112" t="s">
        <v>182</v>
      </c>
      <c r="B112">
        <v>2021</v>
      </c>
      <c r="C112" s="12">
        <v>44493</v>
      </c>
      <c r="D112" t="s">
        <v>20</v>
      </c>
      <c r="E112" t="s">
        <v>64</v>
      </c>
      <c r="F112" t="s">
        <v>64</v>
      </c>
      <c r="G112" t="s">
        <v>586</v>
      </c>
      <c r="H112" t="s">
        <v>587</v>
      </c>
      <c r="I112" t="s">
        <v>113</v>
      </c>
      <c r="J112">
        <v>23.115068493150599</v>
      </c>
      <c r="K112">
        <v>4</v>
      </c>
      <c r="N112">
        <v>5</v>
      </c>
      <c r="O112">
        <v>2</v>
      </c>
      <c r="P112">
        <v>1</v>
      </c>
      <c r="Q112">
        <v>2</v>
      </c>
      <c r="T112">
        <v>3</v>
      </c>
      <c r="V112">
        <v>2</v>
      </c>
      <c r="Z112">
        <v>3</v>
      </c>
      <c r="AB112">
        <v>5</v>
      </c>
      <c r="AC112">
        <v>5</v>
      </c>
      <c r="AE112">
        <v>10</v>
      </c>
      <c r="AF112">
        <v>20</v>
      </c>
      <c r="AH112">
        <v>58</v>
      </c>
    </row>
    <row r="113" spans="1:36">
      <c r="A113" t="s">
        <v>182</v>
      </c>
      <c r="B113">
        <v>2021</v>
      </c>
      <c r="C113" s="12">
        <v>44493</v>
      </c>
      <c r="D113" t="s">
        <v>20</v>
      </c>
      <c r="E113" t="s">
        <v>64</v>
      </c>
      <c r="F113" t="s">
        <v>64</v>
      </c>
      <c r="G113" t="s">
        <v>824</v>
      </c>
      <c r="H113" t="s">
        <v>585</v>
      </c>
      <c r="I113" t="s">
        <v>27</v>
      </c>
      <c r="J113">
        <v>34.172602739726003</v>
      </c>
      <c r="K113">
        <v>5</v>
      </c>
      <c r="L113">
        <v>5</v>
      </c>
      <c r="O113">
        <v>1</v>
      </c>
      <c r="P113">
        <v>2</v>
      </c>
      <c r="R113">
        <v>2</v>
      </c>
      <c r="S113">
        <v>5</v>
      </c>
      <c r="T113">
        <v>5</v>
      </c>
      <c r="V113">
        <v>5</v>
      </c>
      <c r="X113">
        <v>2</v>
      </c>
      <c r="Y113">
        <v>2</v>
      </c>
      <c r="AA113">
        <v>5</v>
      </c>
      <c r="AB113">
        <v>1</v>
      </c>
      <c r="AD113">
        <v>3</v>
      </c>
      <c r="AF113">
        <v>20</v>
      </c>
      <c r="AH113">
        <v>58</v>
      </c>
    </row>
    <row r="114" spans="1:36">
      <c r="A114" t="s">
        <v>182</v>
      </c>
      <c r="B114">
        <v>2021</v>
      </c>
      <c r="C114" s="12">
        <v>44493</v>
      </c>
      <c r="D114" t="s">
        <v>20</v>
      </c>
      <c r="E114" t="s">
        <v>64</v>
      </c>
      <c r="F114" t="s">
        <v>64</v>
      </c>
      <c r="G114" t="s">
        <v>791</v>
      </c>
      <c r="H114" t="s">
        <v>841</v>
      </c>
      <c r="I114" t="s">
        <v>480</v>
      </c>
      <c r="K114">
        <v>6</v>
      </c>
      <c r="N114">
        <v>2</v>
      </c>
      <c r="R114">
        <v>1</v>
      </c>
      <c r="Z114">
        <v>1</v>
      </c>
      <c r="AC114">
        <v>1</v>
      </c>
      <c r="AD114">
        <v>2</v>
      </c>
      <c r="AF114">
        <v>20</v>
      </c>
      <c r="AH114">
        <v>27</v>
      </c>
    </row>
    <row r="115" spans="1:36">
      <c r="A115" t="s">
        <v>182</v>
      </c>
      <c r="B115">
        <v>2021</v>
      </c>
      <c r="C115" s="12">
        <v>44493</v>
      </c>
      <c r="D115" t="s">
        <v>20</v>
      </c>
      <c r="E115" t="s">
        <v>64</v>
      </c>
      <c r="F115" t="s">
        <v>64</v>
      </c>
      <c r="G115" t="s">
        <v>851</v>
      </c>
      <c r="H115" t="s">
        <v>852</v>
      </c>
      <c r="I115" t="s">
        <v>85</v>
      </c>
      <c r="J115">
        <v>23.035616438356101</v>
      </c>
      <c r="K115">
        <v>7</v>
      </c>
      <c r="M115">
        <v>2</v>
      </c>
      <c r="P115">
        <v>3</v>
      </c>
      <c r="S115">
        <v>1</v>
      </c>
      <c r="U115">
        <v>1</v>
      </c>
      <c r="W115">
        <v>3</v>
      </c>
      <c r="AA115">
        <v>1</v>
      </c>
      <c r="AH115">
        <v>11</v>
      </c>
    </row>
    <row r="116" spans="1:36">
      <c r="A116" t="s">
        <v>182</v>
      </c>
      <c r="B116">
        <v>2021</v>
      </c>
      <c r="C116" s="12">
        <v>44493</v>
      </c>
      <c r="D116" t="s">
        <v>20</v>
      </c>
      <c r="E116" t="s">
        <v>64</v>
      </c>
      <c r="F116" t="s">
        <v>64</v>
      </c>
      <c r="G116" t="s">
        <v>807</v>
      </c>
      <c r="H116" t="s">
        <v>735</v>
      </c>
      <c r="I116" t="s">
        <v>102</v>
      </c>
      <c r="K116">
        <v>8</v>
      </c>
      <c r="M116">
        <v>1</v>
      </c>
      <c r="O116">
        <v>3</v>
      </c>
      <c r="Q116">
        <v>1</v>
      </c>
      <c r="T116">
        <v>2</v>
      </c>
      <c r="X116">
        <v>1</v>
      </c>
      <c r="AH116">
        <v>8</v>
      </c>
    </row>
    <row r="117" spans="1:36">
      <c r="A117" t="s">
        <v>182</v>
      </c>
      <c r="B117">
        <v>2021</v>
      </c>
      <c r="C117" s="12">
        <v>44493</v>
      </c>
      <c r="D117" t="s">
        <v>20</v>
      </c>
      <c r="E117" t="s">
        <v>64</v>
      </c>
      <c r="F117" t="s">
        <v>64</v>
      </c>
      <c r="G117" t="s">
        <v>600</v>
      </c>
      <c r="H117" t="s">
        <v>474</v>
      </c>
      <c r="I117" t="s">
        <v>35</v>
      </c>
      <c r="J117">
        <v>30.931506849314999</v>
      </c>
      <c r="K117">
        <v>9</v>
      </c>
      <c r="Q117">
        <v>3</v>
      </c>
      <c r="S117">
        <v>2</v>
      </c>
      <c r="AA117">
        <v>2</v>
      </c>
      <c r="AH117">
        <v>7</v>
      </c>
    </row>
    <row r="118" spans="1:36">
      <c r="A118" t="s">
        <v>182</v>
      </c>
      <c r="B118">
        <v>2021</v>
      </c>
      <c r="C118" s="12">
        <v>44493</v>
      </c>
      <c r="D118" t="s">
        <v>20</v>
      </c>
      <c r="E118" t="s">
        <v>64</v>
      </c>
      <c r="F118" t="s">
        <v>64</v>
      </c>
      <c r="G118" t="s">
        <v>843</v>
      </c>
      <c r="H118" t="s">
        <v>848</v>
      </c>
      <c r="I118" t="s">
        <v>185</v>
      </c>
      <c r="J118">
        <v>21.813698630136901</v>
      </c>
      <c r="K118">
        <v>10</v>
      </c>
      <c r="L118">
        <v>3</v>
      </c>
      <c r="AA118">
        <v>3</v>
      </c>
      <c r="AH118">
        <v>6</v>
      </c>
    </row>
    <row r="119" spans="1:36">
      <c r="A119" t="s">
        <v>182</v>
      </c>
      <c r="B119">
        <v>2021</v>
      </c>
      <c r="C119" s="12">
        <v>44493</v>
      </c>
      <c r="D119" t="s">
        <v>20</v>
      </c>
      <c r="E119" t="s">
        <v>64</v>
      </c>
      <c r="F119" t="s">
        <v>64</v>
      </c>
      <c r="G119" t="s">
        <v>494</v>
      </c>
      <c r="H119" t="s">
        <v>823</v>
      </c>
      <c r="I119" t="s">
        <v>37</v>
      </c>
      <c r="J119">
        <v>23.345205479452002</v>
      </c>
      <c r="K119">
        <v>11</v>
      </c>
      <c r="AG119">
        <v>80</v>
      </c>
      <c r="AH119">
        <v>-80</v>
      </c>
    </row>
    <row r="120" spans="1:36">
      <c r="A120" t="s">
        <v>182</v>
      </c>
      <c r="B120">
        <v>2021</v>
      </c>
      <c r="C120" s="12">
        <v>44493</v>
      </c>
      <c r="D120" t="s">
        <v>20</v>
      </c>
      <c r="E120" t="s">
        <v>64</v>
      </c>
      <c r="F120" t="s">
        <v>64</v>
      </c>
      <c r="G120" t="s">
        <v>609</v>
      </c>
      <c r="H120" t="s">
        <v>750</v>
      </c>
      <c r="I120" t="s">
        <v>46</v>
      </c>
      <c r="J120">
        <v>24.183561643835599</v>
      </c>
      <c r="K120" t="s">
        <v>608</v>
      </c>
      <c r="L120">
        <v>1</v>
      </c>
      <c r="AH120" t="s">
        <v>608</v>
      </c>
    </row>
    <row r="121" spans="1:36">
      <c r="A121" t="s">
        <v>182</v>
      </c>
      <c r="B121">
        <v>2021</v>
      </c>
      <c r="C121" s="12">
        <v>44493</v>
      </c>
      <c r="D121" t="s">
        <v>20</v>
      </c>
      <c r="E121" t="s">
        <v>64</v>
      </c>
      <c r="F121" t="s">
        <v>64</v>
      </c>
      <c r="G121" t="s">
        <v>490</v>
      </c>
      <c r="H121" t="s">
        <v>612</v>
      </c>
      <c r="I121" t="s">
        <v>42</v>
      </c>
      <c r="J121">
        <v>28.578082191780801</v>
      </c>
      <c r="K121" t="s">
        <v>608</v>
      </c>
      <c r="N121">
        <v>1</v>
      </c>
      <c r="AG121">
        <v>40</v>
      </c>
      <c r="AH121" t="s">
        <v>608</v>
      </c>
    </row>
    <row r="122" spans="1:36">
      <c r="A122" t="s">
        <v>182</v>
      </c>
      <c r="B122">
        <v>2021</v>
      </c>
      <c r="C122" s="12">
        <v>44493</v>
      </c>
      <c r="D122" t="s">
        <v>20</v>
      </c>
      <c r="E122" t="s">
        <v>64</v>
      </c>
      <c r="F122" t="s">
        <v>64</v>
      </c>
      <c r="G122" t="s">
        <v>836</v>
      </c>
      <c r="H122" t="s">
        <v>615</v>
      </c>
      <c r="I122" t="s">
        <v>56</v>
      </c>
      <c r="K122" t="s">
        <v>608</v>
      </c>
      <c r="AG122">
        <v>60</v>
      </c>
      <c r="AH122" t="s">
        <v>608</v>
      </c>
    </row>
    <row r="123" spans="1:36">
      <c r="A123" t="s">
        <v>182</v>
      </c>
      <c r="B123">
        <v>2021</v>
      </c>
      <c r="C123" s="12">
        <v>44493</v>
      </c>
      <c r="D123" t="s">
        <v>20</v>
      </c>
      <c r="E123" t="s">
        <v>64</v>
      </c>
      <c r="F123" t="s">
        <v>64</v>
      </c>
      <c r="G123" t="s">
        <v>811</v>
      </c>
      <c r="H123" t="s">
        <v>813</v>
      </c>
      <c r="I123" t="s">
        <v>188</v>
      </c>
      <c r="J123">
        <v>25.391780821917799</v>
      </c>
      <c r="K123" t="s">
        <v>608</v>
      </c>
      <c r="AG123">
        <v>40</v>
      </c>
      <c r="AH123" t="s">
        <v>608</v>
      </c>
    </row>
    <row r="124" spans="1:36">
      <c r="A124" t="s">
        <v>182</v>
      </c>
      <c r="B124">
        <v>2021</v>
      </c>
      <c r="C124" s="12">
        <v>44493</v>
      </c>
      <c r="D124" t="s">
        <v>20</v>
      </c>
      <c r="E124" t="s">
        <v>64</v>
      </c>
      <c r="F124" t="s">
        <v>64</v>
      </c>
      <c r="G124" t="s">
        <v>767</v>
      </c>
      <c r="H124" t="s">
        <v>808</v>
      </c>
      <c r="I124" t="s">
        <v>647</v>
      </c>
      <c r="J124">
        <v>19.849315068493102</v>
      </c>
      <c r="K124" t="s">
        <v>608</v>
      </c>
      <c r="AG124">
        <v>60</v>
      </c>
      <c r="AH124" t="s">
        <v>608</v>
      </c>
    </row>
    <row r="125" spans="1:36">
      <c r="A125" t="s">
        <v>182</v>
      </c>
      <c r="B125">
        <v>2021</v>
      </c>
      <c r="C125" s="12">
        <v>44493</v>
      </c>
      <c r="D125" t="s">
        <v>20</v>
      </c>
      <c r="E125" t="s">
        <v>64</v>
      </c>
      <c r="F125" t="s">
        <v>64</v>
      </c>
      <c r="G125" t="s">
        <v>856</v>
      </c>
      <c r="H125" t="s">
        <v>860</v>
      </c>
      <c r="I125" t="s">
        <v>207</v>
      </c>
      <c r="J125">
        <v>28.356164383561602</v>
      </c>
      <c r="K125" t="s">
        <v>608</v>
      </c>
      <c r="AG125">
        <v>40</v>
      </c>
      <c r="AH125" t="s">
        <v>608</v>
      </c>
    </row>
    <row r="126" spans="1:36">
      <c r="A126" t="s">
        <v>139</v>
      </c>
      <c r="B126">
        <v>2021</v>
      </c>
      <c r="C126" s="12">
        <v>44450</v>
      </c>
      <c r="D126" t="s">
        <v>66</v>
      </c>
      <c r="E126" t="s">
        <v>64</v>
      </c>
      <c r="F126" t="s">
        <v>64</v>
      </c>
      <c r="G126" t="s">
        <v>890</v>
      </c>
      <c r="H126" t="s">
        <v>643</v>
      </c>
      <c r="I126" t="s">
        <v>78</v>
      </c>
      <c r="J126">
        <v>36.293150684931497</v>
      </c>
      <c r="K126">
        <v>1</v>
      </c>
      <c r="L126">
        <v>3</v>
      </c>
      <c r="M126">
        <v>3</v>
      </c>
      <c r="N126">
        <v>5</v>
      </c>
      <c r="O126">
        <v>5</v>
      </c>
      <c r="P126">
        <v>3</v>
      </c>
      <c r="Q126">
        <v>5</v>
      </c>
      <c r="R126">
        <v>5</v>
      </c>
      <c r="S126">
        <v>3</v>
      </c>
      <c r="T126">
        <v>5</v>
      </c>
      <c r="U126">
        <v>1</v>
      </c>
      <c r="V126">
        <v>5</v>
      </c>
      <c r="W126">
        <v>2</v>
      </c>
      <c r="X126">
        <v>3</v>
      </c>
      <c r="Y126">
        <v>2</v>
      </c>
      <c r="Z126">
        <v>2</v>
      </c>
      <c r="AA126">
        <v>5</v>
      </c>
      <c r="AB126">
        <v>2</v>
      </c>
      <c r="AC126">
        <v>2</v>
      </c>
      <c r="AD126">
        <v>2</v>
      </c>
      <c r="AF126">
        <v>20</v>
      </c>
      <c r="AH126">
        <v>89</v>
      </c>
      <c r="AI126" s="9">
        <v>2.3236111111111111</v>
      </c>
      <c r="AJ126">
        <v>53.792000000000002</v>
      </c>
    </row>
    <row r="127" spans="1:36">
      <c r="A127" t="s">
        <v>139</v>
      </c>
      <c r="B127">
        <v>2021</v>
      </c>
      <c r="C127" s="12">
        <v>44450</v>
      </c>
      <c r="D127" t="s">
        <v>66</v>
      </c>
      <c r="E127" t="s">
        <v>64</v>
      </c>
      <c r="F127" t="s">
        <v>64</v>
      </c>
      <c r="G127" t="s">
        <v>1260</v>
      </c>
      <c r="H127" t="s">
        <v>488</v>
      </c>
      <c r="I127" t="s">
        <v>44</v>
      </c>
      <c r="K127">
        <v>2</v>
      </c>
      <c r="M127">
        <v>5</v>
      </c>
      <c r="N127">
        <v>2</v>
      </c>
      <c r="P127">
        <v>2</v>
      </c>
      <c r="Q127">
        <v>3</v>
      </c>
      <c r="R127">
        <v>1</v>
      </c>
      <c r="T127">
        <v>3</v>
      </c>
      <c r="V127">
        <v>2</v>
      </c>
      <c r="W127">
        <v>1</v>
      </c>
      <c r="X127">
        <v>5</v>
      </c>
      <c r="Y127">
        <v>3</v>
      </c>
      <c r="Z127">
        <v>3</v>
      </c>
      <c r="AB127">
        <v>3</v>
      </c>
      <c r="AC127">
        <v>5</v>
      </c>
      <c r="AF127">
        <v>20</v>
      </c>
      <c r="AH127">
        <v>68</v>
      </c>
    </row>
    <row r="128" spans="1:36">
      <c r="A128" t="s">
        <v>139</v>
      </c>
      <c r="B128">
        <v>2021</v>
      </c>
      <c r="C128" s="12">
        <v>44450</v>
      </c>
      <c r="D128" t="s">
        <v>66</v>
      </c>
      <c r="E128" t="s">
        <v>64</v>
      </c>
      <c r="F128" t="s">
        <v>64</v>
      </c>
      <c r="G128" t="s">
        <v>1261</v>
      </c>
      <c r="H128" t="s">
        <v>1262</v>
      </c>
      <c r="I128" t="s">
        <v>150</v>
      </c>
      <c r="K128">
        <v>3</v>
      </c>
      <c r="M128">
        <v>2</v>
      </c>
      <c r="N128">
        <v>3</v>
      </c>
      <c r="O128">
        <v>3</v>
      </c>
      <c r="P128">
        <v>5</v>
      </c>
      <c r="Q128">
        <v>1</v>
      </c>
      <c r="R128">
        <v>2</v>
      </c>
      <c r="S128">
        <v>1</v>
      </c>
      <c r="U128">
        <v>3</v>
      </c>
      <c r="W128">
        <v>5</v>
      </c>
      <c r="X128">
        <v>1</v>
      </c>
      <c r="Y128">
        <v>1</v>
      </c>
      <c r="Z128">
        <v>5</v>
      </c>
      <c r="AA128">
        <v>1</v>
      </c>
      <c r="AB128">
        <v>1</v>
      </c>
      <c r="AC128">
        <v>3</v>
      </c>
      <c r="AD128">
        <v>3</v>
      </c>
      <c r="AH128">
        <v>40</v>
      </c>
    </row>
    <row r="129" spans="1:36">
      <c r="A129" t="s">
        <v>139</v>
      </c>
      <c r="B129">
        <v>2021</v>
      </c>
      <c r="C129" s="12">
        <v>44450</v>
      </c>
      <c r="D129" t="s">
        <v>66</v>
      </c>
      <c r="E129" t="s">
        <v>64</v>
      </c>
      <c r="F129" t="s">
        <v>64</v>
      </c>
      <c r="G129" t="s">
        <v>891</v>
      </c>
      <c r="H129" t="s">
        <v>635</v>
      </c>
      <c r="I129" t="s">
        <v>207</v>
      </c>
      <c r="K129">
        <v>4</v>
      </c>
      <c r="S129">
        <v>5</v>
      </c>
      <c r="T129">
        <v>2</v>
      </c>
      <c r="U129">
        <v>5</v>
      </c>
      <c r="X129">
        <v>2</v>
      </c>
      <c r="Z129">
        <v>1</v>
      </c>
      <c r="AA129">
        <v>2</v>
      </c>
      <c r="AC129">
        <v>1</v>
      </c>
      <c r="AD129">
        <v>1</v>
      </c>
      <c r="AF129">
        <v>20</v>
      </c>
      <c r="AH129">
        <v>39</v>
      </c>
    </row>
    <row r="130" spans="1:36">
      <c r="A130" t="s">
        <v>139</v>
      </c>
      <c r="B130">
        <v>2021</v>
      </c>
      <c r="C130" s="12">
        <v>44450</v>
      </c>
      <c r="D130" t="s">
        <v>66</v>
      </c>
      <c r="E130" t="s">
        <v>64</v>
      </c>
      <c r="F130" t="s">
        <v>64</v>
      </c>
      <c r="G130" t="s">
        <v>837</v>
      </c>
      <c r="H130" t="s">
        <v>836</v>
      </c>
      <c r="I130" t="s">
        <v>56</v>
      </c>
      <c r="K130">
        <v>5</v>
      </c>
      <c r="L130">
        <v>5</v>
      </c>
      <c r="O130">
        <v>2</v>
      </c>
      <c r="Q130">
        <v>2</v>
      </c>
      <c r="R130">
        <v>3</v>
      </c>
      <c r="S130">
        <v>2</v>
      </c>
      <c r="T130">
        <v>1</v>
      </c>
      <c r="W130">
        <v>3</v>
      </c>
      <c r="AB130">
        <v>5</v>
      </c>
      <c r="AH130">
        <v>27</v>
      </c>
    </row>
    <row r="131" spans="1:36">
      <c r="A131" t="s">
        <v>139</v>
      </c>
      <c r="B131">
        <v>2021</v>
      </c>
      <c r="C131" s="12">
        <v>44450</v>
      </c>
      <c r="D131" t="s">
        <v>66</v>
      </c>
      <c r="E131" t="s">
        <v>64</v>
      </c>
      <c r="F131" t="s">
        <v>64</v>
      </c>
      <c r="G131" t="s">
        <v>739</v>
      </c>
      <c r="H131" t="s">
        <v>769</v>
      </c>
      <c r="I131" t="s">
        <v>33</v>
      </c>
      <c r="J131">
        <v>20.558904109589001</v>
      </c>
      <c r="K131">
        <v>6</v>
      </c>
      <c r="L131">
        <v>1</v>
      </c>
      <c r="M131">
        <v>1</v>
      </c>
      <c r="N131">
        <v>1</v>
      </c>
      <c r="O131">
        <v>1</v>
      </c>
      <c r="P131">
        <v>1</v>
      </c>
      <c r="V131">
        <v>3</v>
      </c>
      <c r="AA131">
        <v>3</v>
      </c>
      <c r="AH131">
        <v>13</v>
      </c>
    </row>
    <row r="132" spans="1:36">
      <c r="A132" t="s">
        <v>139</v>
      </c>
      <c r="B132">
        <v>2021</v>
      </c>
      <c r="C132" s="12">
        <v>44450</v>
      </c>
      <c r="D132" t="s">
        <v>66</v>
      </c>
      <c r="E132" t="s">
        <v>64</v>
      </c>
      <c r="F132" t="s">
        <v>64</v>
      </c>
      <c r="G132" t="s">
        <v>670</v>
      </c>
      <c r="H132" t="s">
        <v>523</v>
      </c>
      <c r="I132" t="s">
        <v>524</v>
      </c>
      <c r="J132">
        <v>21.336986301369802</v>
      </c>
      <c r="K132">
        <v>7</v>
      </c>
      <c r="Y132">
        <v>5</v>
      </c>
      <c r="AD132">
        <v>5</v>
      </c>
      <c r="AH132">
        <v>10</v>
      </c>
    </row>
    <row r="133" spans="1:36">
      <c r="A133" t="s">
        <v>139</v>
      </c>
      <c r="B133">
        <v>2021</v>
      </c>
      <c r="C133" s="12">
        <v>44450</v>
      </c>
      <c r="D133" t="s">
        <v>66</v>
      </c>
      <c r="E133" t="s">
        <v>64</v>
      </c>
      <c r="F133" t="s">
        <v>64</v>
      </c>
      <c r="G133" t="s">
        <v>1263</v>
      </c>
      <c r="H133" t="s">
        <v>1264</v>
      </c>
      <c r="I133" t="s">
        <v>224</v>
      </c>
      <c r="K133">
        <v>8</v>
      </c>
      <c r="U133">
        <v>2</v>
      </c>
      <c r="AG133">
        <v>20</v>
      </c>
      <c r="AH133">
        <v>-18</v>
      </c>
    </row>
    <row r="134" spans="1:36">
      <c r="A134" t="s">
        <v>139</v>
      </c>
      <c r="B134">
        <v>2021</v>
      </c>
      <c r="C134" s="12">
        <v>44450</v>
      </c>
      <c r="D134" t="s">
        <v>66</v>
      </c>
      <c r="E134" t="s">
        <v>64</v>
      </c>
      <c r="F134" t="s">
        <v>64</v>
      </c>
      <c r="G134" t="s">
        <v>694</v>
      </c>
      <c r="H134" t="s">
        <v>695</v>
      </c>
      <c r="I134" t="s">
        <v>724</v>
      </c>
      <c r="J134">
        <v>28.2136986301369</v>
      </c>
      <c r="K134" t="s">
        <v>608</v>
      </c>
      <c r="L134">
        <v>2</v>
      </c>
      <c r="V134">
        <v>1</v>
      </c>
      <c r="AG134">
        <v>20</v>
      </c>
      <c r="AH134" t="s">
        <v>608</v>
      </c>
    </row>
    <row r="135" spans="1:36">
      <c r="A135" t="s">
        <v>139</v>
      </c>
      <c r="B135">
        <v>2021</v>
      </c>
      <c r="C135" s="12">
        <v>44450</v>
      </c>
      <c r="D135" t="s">
        <v>66</v>
      </c>
      <c r="E135" t="s">
        <v>64</v>
      </c>
      <c r="F135" t="s">
        <v>64</v>
      </c>
      <c r="G135" t="s">
        <v>1265</v>
      </c>
      <c r="H135" t="s">
        <v>1266</v>
      </c>
      <c r="I135" t="s">
        <v>52</v>
      </c>
      <c r="K135" t="s">
        <v>608</v>
      </c>
      <c r="AG135">
        <v>20</v>
      </c>
      <c r="AH135" t="s">
        <v>608</v>
      </c>
    </row>
    <row r="136" spans="1:36">
      <c r="A136" t="s">
        <v>1274</v>
      </c>
      <c r="B136">
        <v>2021</v>
      </c>
      <c r="C136" s="12">
        <v>44387</v>
      </c>
      <c r="D136" t="s">
        <v>66</v>
      </c>
      <c r="E136" t="s">
        <v>64</v>
      </c>
      <c r="F136" t="s">
        <v>64</v>
      </c>
      <c r="G136" t="s">
        <v>843</v>
      </c>
      <c r="H136" t="s">
        <v>1303</v>
      </c>
      <c r="I136" t="s">
        <v>198</v>
      </c>
      <c r="K136">
        <v>1</v>
      </c>
      <c r="M136">
        <v>1</v>
      </c>
      <c r="N136">
        <v>5</v>
      </c>
      <c r="O136">
        <v>3</v>
      </c>
      <c r="P136">
        <v>5</v>
      </c>
      <c r="R136">
        <v>1</v>
      </c>
      <c r="T136">
        <v>5</v>
      </c>
      <c r="W136">
        <v>3</v>
      </c>
      <c r="X136">
        <v>3</v>
      </c>
      <c r="AC136">
        <v>5</v>
      </c>
      <c r="AD136">
        <v>2</v>
      </c>
      <c r="AE136">
        <v>10</v>
      </c>
      <c r="AF136">
        <v>40</v>
      </c>
      <c r="AH136">
        <v>83</v>
      </c>
      <c r="AI136" s="9">
        <v>2.2423611111111112</v>
      </c>
      <c r="AJ136">
        <v>55.728000000000002</v>
      </c>
    </row>
    <row r="137" spans="1:36">
      <c r="A137" t="s">
        <v>1274</v>
      </c>
      <c r="B137">
        <v>2021</v>
      </c>
      <c r="C137" s="12">
        <v>44387</v>
      </c>
      <c r="D137" t="s">
        <v>66</v>
      </c>
      <c r="E137" t="s">
        <v>64</v>
      </c>
      <c r="F137" t="s">
        <v>64</v>
      </c>
      <c r="G137" t="s">
        <v>840</v>
      </c>
      <c r="H137" t="s">
        <v>791</v>
      </c>
      <c r="I137" t="s">
        <v>480</v>
      </c>
      <c r="K137">
        <v>2</v>
      </c>
      <c r="N137">
        <v>3</v>
      </c>
      <c r="Q137">
        <v>3</v>
      </c>
      <c r="R137">
        <v>5</v>
      </c>
      <c r="T137">
        <v>2</v>
      </c>
      <c r="U137">
        <v>1</v>
      </c>
      <c r="V137">
        <v>5</v>
      </c>
      <c r="Z137">
        <v>5</v>
      </c>
      <c r="AA137">
        <v>5</v>
      </c>
      <c r="AD137">
        <v>1</v>
      </c>
      <c r="AE137">
        <v>6</v>
      </c>
      <c r="AF137">
        <v>40</v>
      </c>
      <c r="AH137">
        <v>76</v>
      </c>
    </row>
    <row r="138" spans="1:36">
      <c r="A138" t="s">
        <v>1274</v>
      </c>
      <c r="B138">
        <v>2021</v>
      </c>
      <c r="C138" s="12">
        <v>44387</v>
      </c>
      <c r="D138" t="s">
        <v>66</v>
      </c>
      <c r="E138" t="s">
        <v>64</v>
      </c>
      <c r="F138" t="s">
        <v>64</v>
      </c>
      <c r="G138" t="s">
        <v>1304</v>
      </c>
      <c r="H138" t="s">
        <v>847</v>
      </c>
      <c r="I138" t="s">
        <v>1276</v>
      </c>
      <c r="K138">
        <v>3</v>
      </c>
      <c r="L138">
        <v>3</v>
      </c>
      <c r="O138">
        <v>5</v>
      </c>
      <c r="P138">
        <v>2</v>
      </c>
      <c r="Q138">
        <v>5</v>
      </c>
      <c r="S138">
        <v>5</v>
      </c>
      <c r="T138">
        <v>3</v>
      </c>
      <c r="V138">
        <v>2</v>
      </c>
      <c r="W138">
        <v>2</v>
      </c>
      <c r="X138">
        <v>2</v>
      </c>
      <c r="Y138">
        <v>5</v>
      </c>
      <c r="Z138">
        <v>1</v>
      </c>
      <c r="AA138">
        <v>3</v>
      </c>
      <c r="AB138">
        <v>5</v>
      </c>
      <c r="AC138">
        <v>3</v>
      </c>
      <c r="AD138">
        <v>5</v>
      </c>
      <c r="AE138">
        <v>4</v>
      </c>
      <c r="AH138">
        <v>55</v>
      </c>
    </row>
    <row r="139" spans="1:36">
      <c r="A139" t="s">
        <v>1274</v>
      </c>
      <c r="B139">
        <v>2021</v>
      </c>
      <c r="C139" s="12">
        <v>44387</v>
      </c>
      <c r="D139" t="s">
        <v>66</v>
      </c>
      <c r="E139" t="s">
        <v>64</v>
      </c>
      <c r="F139" t="s">
        <v>64</v>
      </c>
      <c r="G139" t="s">
        <v>1305</v>
      </c>
      <c r="H139" t="s">
        <v>808</v>
      </c>
      <c r="I139" t="s">
        <v>647</v>
      </c>
      <c r="K139">
        <v>4</v>
      </c>
      <c r="S139">
        <v>2</v>
      </c>
      <c r="U139">
        <v>3</v>
      </c>
      <c r="W139">
        <v>5</v>
      </c>
      <c r="X139">
        <v>5</v>
      </c>
      <c r="Y139">
        <v>2</v>
      </c>
      <c r="Z139">
        <v>3</v>
      </c>
      <c r="AA139">
        <v>2</v>
      </c>
      <c r="AB139">
        <v>2</v>
      </c>
      <c r="AC139">
        <v>1</v>
      </c>
      <c r="AF139">
        <v>20</v>
      </c>
      <c r="AH139">
        <v>45</v>
      </c>
    </row>
    <row r="140" spans="1:36">
      <c r="A140" t="s">
        <v>1274</v>
      </c>
      <c r="B140">
        <v>2021</v>
      </c>
      <c r="C140" s="12">
        <v>44387</v>
      </c>
      <c r="D140" t="s">
        <v>66</v>
      </c>
      <c r="E140" t="s">
        <v>64</v>
      </c>
      <c r="F140" t="s">
        <v>64</v>
      </c>
      <c r="G140" t="s">
        <v>681</v>
      </c>
      <c r="H140" t="s">
        <v>744</v>
      </c>
      <c r="I140" t="s">
        <v>25</v>
      </c>
      <c r="K140">
        <v>5</v>
      </c>
      <c r="L140">
        <v>5</v>
      </c>
      <c r="M140">
        <v>2</v>
      </c>
      <c r="N140">
        <v>1</v>
      </c>
      <c r="P140">
        <v>3</v>
      </c>
      <c r="Q140">
        <v>2</v>
      </c>
      <c r="R140">
        <v>2</v>
      </c>
      <c r="U140">
        <v>5</v>
      </c>
      <c r="V140">
        <v>3</v>
      </c>
      <c r="W140">
        <v>1</v>
      </c>
      <c r="X140">
        <v>1</v>
      </c>
      <c r="AA140">
        <v>1</v>
      </c>
      <c r="AB140">
        <v>1</v>
      </c>
      <c r="AC140">
        <v>2</v>
      </c>
      <c r="AD140">
        <v>3</v>
      </c>
      <c r="AH140">
        <v>32</v>
      </c>
    </row>
    <row r="141" spans="1:36">
      <c r="A141" t="s">
        <v>1274</v>
      </c>
      <c r="B141">
        <v>2021</v>
      </c>
      <c r="C141" s="12">
        <v>44387</v>
      </c>
      <c r="D141" t="s">
        <v>66</v>
      </c>
      <c r="E141" t="s">
        <v>64</v>
      </c>
      <c r="F141" t="s">
        <v>64</v>
      </c>
      <c r="G141" t="s">
        <v>878</v>
      </c>
      <c r="H141" t="s">
        <v>496</v>
      </c>
      <c r="I141" t="s">
        <v>85</v>
      </c>
      <c r="K141">
        <v>6</v>
      </c>
      <c r="L141">
        <v>2</v>
      </c>
      <c r="M141">
        <v>3</v>
      </c>
      <c r="O141">
        <v>1</v>
      </c>
      <c r="Q141">
        <v>1</v>
      </c>
      <c r="R141">
        <v>3</v>
      </c>
      <c r="S141">
        <v>1</v>
      </c>
      <c r="V141">
        <v>1</v>
      </c>
      <c r="Y141">
        <v>3</v>
      </c>
      <c r="Z141">
        <v>2</v>
      </c>
      <c r="AE141">
        <v>2</v>
      </c>
      <c r="AH141">
        <v>19</v>
      </c>
    </row>
    <row r="142" spans="1:36">
      <c r="A142" t="s">
        <v>1274</v>
      </c>
      <c r="B142">
        <v>2021</v>
      </c>
      <c r="C142" s="12">
        <v>44387</v>
      </c>
      <c r="D142" t="s">
        <v>66</v>
      </c>
      <c r="E142" t="s">
        <v>64</v>
      </c>
      <c r="F142" t="s">
        <v>64</v>
      </c>
      <c r="G142" t="s">
        <v>856</v>
      </c>
      <c r="H142" t="s">
        <v>860</v>
      </c>
      <c r="I142" t="s">
        <v>207</v>
      </c>
      <c r="K142">
        <v>7</v>
      </c>
      <c r="U142">
        <v>2</v>
      </c>
      <c r="Y142">
        <v>1</v>
      </c>
      <c r="AB142">
        <v>3</v>
      </c>
      <c r="AH142">
        <v>6</v>
      </c>
    </row>
    <row r="143" spans="1:36">
      <c r="A143" t="s">
        <v>1274</v>
      </c>
      <c r="B143">
        <v>2021</v>
      </c>
      <c r="C143" s="12">
        <v>44387</v>
      </c>
      <c r="D143" t="s">
        <v>66</v>
      </c>
      <c r="E143" t="s">
        <v>64</v>
      </c>
      <c r="F143" t="s">
        <v>64</v>
      </c>
      <c r="G143" t="s">
        <v>340</v>
      </c>
      <c r="H143" t="s">
        <v>361</v>
      </c>
      <c r="I143" t="s">
        <v>142</v>
      </c>
      <c r="K143">
        <v>8</v>
      </c>
      <c r="L143">
        <v>1</v>
      </c>
      <c r="M143">
        <v>5</v>
      </c>
      <c r="N143">
        <v>2</v>
      </c>
      <c r="P143">
        <v>1</v>
      </c>
      <c r="S143">
        <v>3</v>
      </c>
      <c r="AG143">
        <v>60</v>
      </c>
      <c r="AH143">
        <v>-48</v>
      </c>
    </row>
    <row r="144" spans="1:36">
      <c r="A144" t="s">
        <v>1274</v>
      </c>
      <c r="B144">
        <v>2021</v>
      </c>
      <c r="C144" s="12">
        <v>44387</v>
      </c>
      <c r="D144" t="s">
        <v>66</v>
      </c>
      <c r="E144" t="s">
        <v>64</v>
      </c>
      <c r="F144" t="s">
        <v>64</v>
      </c>
      <c r="G144" t="s">
        <v>1306</v>
      </c>
      <c r="H144" t="s">
        <v>1307</v>
      </c>
      <c r="I144" t="s">
        <v>188</v>
      </c>
      <c r="K144">
        <v>9</v>
      </c>
      <c r="O144">
        <v>2</v>
      </c>
      <c r="T144">
        <v>1</v>
      </c>
      <c r="AG144">
        <v>60</v>
      </c>
      <c r="AH144">
        <v>-57</v>
      </c>
    </row>
    <row r="145" spans="1:36">
      <c r="A145" t="s">
        <v>1274</v>
      </c>
      <c r="B145">
        <v>2021</v>
      </c>
      <c r="C145" s="12">
        <v>44387</v>
      </c>
      <c r="D145" t="s">
        <v>66</v>
      </c>
      <c r="E145" t="s">
        <v>64</v>
      </c>
      <c r="F145" t="s">
        <v>64</v>
      </c>
      <c r="G145" t="s">
        <v>491</v>
      </c>
      <c r="H145" t="s">
        <v>640</v>
      </c>
      <c r="I145" t="s">
        <v>492</v>
      </c>
      <c r="K145" t="s">
        <v>608</v>
      </c>
      <c r="AG145">
        <v>40</v>
      </c>
      <c r="AH145" t="s">
        <v>608</v>
      </c>
    </row>
    <row r="146" spans="1:36">
      <c r="A146" t="s">
        <v>1274</v>
      </c>
      <c r="B146">
        <v>2021</v>
      </c>
      <c r="C146" s="12">
        <v>44387</v>
      </c>
      <c r="D146" t="s">
        <v>66</v>
      </c>
      <c r="E146" t="s">
        <v>64</v>
      </c>
      <c r="F146" t="s">
        <v>64</v>
      </c>
      <c r="G146" t="s">
        <v>1290</v>
      </c>
      <c r="H146" t="s">
        <v>1297</v>
      </c>
      <c r="I146" t="s">
        <v>58</v>
      </c>
      <c r="K146" t="s">
        <v>608</v>
      </c>
      <c r="AG146">
        <v>40</v>
      </c>
      <c r="AH146" t="s">
        <v>608</v>
      </c>
    </row>
    <row r="147" spans="1:36">
      <c r="A147" t="s">
        <v>1274</v>
      </c>
      <c r="B147">
        <v>2021</v>
      </c>
      <c r="C147" s="12">
        <v>44387</v>
      </c>
      <c r="D147" t="s">
        <v>66</v>
      </c>
      <c r="E147" t="s">
        <v>64</v>
      </c>
      <c r="F147" t="s">
        <v>64</v>
      </c>
      <c r="G147" t="s">
        <v>1288</v>
      </c>
      <c r="H147" t="s">
        <v>1298</v>
      </c>
      <c r="I147" t="s">
        <v>1286</v>
      </c>
      <c r="K147" t="s">
        <v>608</v>
      </c>
      <c r="AG147">
        <v>60</v>
      </c>
      <c r="AH147" t="s">
        <v>608</v>
      </c>
    </row>
    <row r="148" spans="1:36">
      <c r="A148" t="s">
        <v>217</v>
      </c>
      <c r="B148">
        <v>2020</v>
      </c>
      <c r="C148" s="12">
        <v>43891</v>
      </c>
      <c r="D148" t="s">
        <v>20</v>
      </c>
      <c r="E148" t="s">
        <v>64</v>
      </c>
      <c r="F148" t="s">
        <v>64</v>
      </c>
      <c r="G148" t="s">
        <v>656</v>
      </c>
      <c r="H148" t="s">
        <v>822</v>
      </c>
      <c r="I148" t="s">
        <v>484</v>
      </c>
      <c r="K148">
        <v>1</v>
      </c>
      <c r="L148">
        <v>1</v>
      </c>
      <c r="M148">
        <v>5</v>
      </c>
      <c r="N148">
        <v>5</v>
      </c>
      <c r="O148">
        <v>5</v>
      </c>
      <c r="R148">
        <v>1</v>
      </c>
      <c r="T148">
        <v>5</v>
      </c>
      <c r="U148">
        <v>5</v>
      </c>
      <c r="V148">
        <v>2</v>
      </c>
      <c r="W148">
        <v>5</v>
      </c>
      <c r="X148">
        <v>3</v>
      </c>
      <c r="Z148">
        <v>3</v>
      </c>
      <c r="AA148">
        <v>1</v>
      </c>
      <c r="AB148">
        <v>1</v>
      </c>
      <c r="AF148">
        <v>20</v>
      </c>
      <c r="AH148">
        <v>62</v>
      </c>
      <c r="AI148" s="9">
        <v>2.1270833333333332</v>
      </c>
      <c r="AJ148" s="70">
        <v>58.753999999999998</v>
      </c>
    </row>
    <row r="149" spans="1:36">
      <c r="A149" t="s">
        <v>217</v>
      </c>
      <c r="B149">
        <v>2020</v>
      </c>
      <c r="C149" s="12">
        <v>43891</v>
      </c>
      <c r="D149" t="s">
        <v>20</v>
      </c>
      <c r="E149" t="s">
        <v>64</v>
      </c>
      <c r="F149" t="s">
        <v>64</v>
      </c>
      <c r="G149" t="s">
        <v>599</v>
      </c>
      <c r="H149" t="s">
        <v>600</v>
      </c>
      <c r="I149" t="s">
        <v>35</v>
      </c>
      <c r="K149">
        <v>2</v>
      </c>
      <c r="L149">
        <v>3</v>
      </c>
      <c r="N149">
        <v>3</v>
      </c>
      <c r="S149">
        <v>5</v>
      </c>
      <c r="T149">
        <v>3</v>
      </c>
      <c r="U149">
        <v>3</v>
      </c>
      <c r="X149">
        <v>5</v>
      </c>
      <c r="Y149">
        <v>1</v>
      </c>
      <c r="Z149">
        <v>1</v>
      </c>
      <c r="AB149">
        <v>2</v>
      </c>
      <c r="AD149">
        <v>1</v>
      </c>
      <c r="AE149">
        <v>6</v>
      </c>
      <c r="AH149">
        <v>33</v>
      </c>
    </row>
    <row r="150" spans="1:36">
      <c r="A150" t="s">
        <v>217</v>
      </c>
      <c r="B150">
        <v>2020</v>
      </c>
      <c r="C150" s="12">
        <v>43891</v>
      </c>
      <c r="D150" t="s">
        <v>20</v>
      </c>
      <c r="E150" t="s">
        <v>64</v>
      </c>
      <c r="F150" t="s">
        <v>64</v>
      </c>
      <c r="G150" t="s">
        <v>597</v>
      </c>
      <c r="H150" t="s">
        <v>598</v>
      </c>
      <c r="I150" t="s">
        <v>29</v>
      </c>
      <c r="K150">
        <v>3</v>
      </c>
      <c r="O150">
        <v>3</v>
      </c>
      <c r="Q150">
        <v>1</v>
      </c>
      <c r="R150">
        <v>3</v>
      </c>
      <c r="V150">
        <v>1</v>
      </c>
      <c r="Y150">
        <v>5</v>
      </c>
      <c r="AB150">
        <v>5</v>
      </c>
      <c r="AC150">
        <v>2</v>
      </c>
      <c r="AD150">
        <v>2</v>
      </c>
      <c r="AE150">
        <v>10</v>
      </c>
      <c r="AH150">
        <v>32</v>
      </c>
    </row>
    <row r="151" spans="1:36">
      <c r="A151" t="s">
        <v>217</v>
      </c>
      <c r="B151">
        <v>2020</v>
      </c>
      <c r="C151" s="12">
        <v>43891</v>
      </c>
      <c r="D151" t="s">
        <v>20</v>
      </c>
      <c r="E151" t="s">
        <v>64</v>
      </c>
      <c r="F151" t="s">
        <v>64</v>
      </c>
      <c r="G151" t="s">
        <v>593</v>
      </c>
      <c r="H151" t="s">
        <v>592</v>
      </c>
      <c r="I151" t="s">
        <v>23</v>
      </c>
      <c r="K151">
        <v>4</v>
      </c>
      <c r="P151">
        <v>3</v>
      </c>
      <c r="Q151">
        <v>2</v>
      </c>
      <c r="S151">
        <v>2</v>
      </c>
      <c r="V151">
        <v>5</v>
      </c>
      <c r="W151">
        <v>2</v>
      </c>
      <c r="Z151">
        <v>5</v>
      </c>
      <c r="AA151">
        <v>5</v>
      </c>
      <c r="AB151">
        <v>3</v>
      </c>
      <c r="AE151">
        <v>2</v>
      </c>
      <c r="AH151">
        <v>29</v>
      </c>
    </row>
    <row r="152" spans="1:36">
      <c r="A152" t="s">
        <v>217</v>
      </c>
      <c r="B152">
        <v>2020</v>
      </c>
      <c r="C152" s="12">
        <v>43891</v>
      </c>
      <c r="D152" t="s">
        <v>20</v>
      </c>
      <c r="E152" t="s">
        <v>64</v>
      </c>
      <c r="F152" t="s">
        <v>64</v>
      </c>
      <c r="G152" t="s">
        <v>809</v>
      </c>
      <c r="H152" t="s">
        <v>785</v>
      </c>
      <c r="I152" t="s">
        <v>78</v>
      </c>
      <c r="K152">
        <v>5</v>
      </c>
      <c r="O152">
        <v>2</v>
      </c>
      <c r="Q152">
        <v>5</v>
      </c>
      <c r="Y152">
        <v>3</v>
      </c>
      <c r="Z152">
        <v>2</v>
      </c>
      <c r="AA152">
        <v>3</v>
      </c>
      <c r="AC152">
        <v>5</v>
      </c>
      <c r="AD152">
        <v>3</v>
      </c>
      <c r="AH152">
        <v>23</v>
      </c>
    </row>
    <row r="153" spans="1:36">
      <c r="A153" t="s">
        <v>217</v>
      </c>
      <c r="B153">
        <v>2020</v>
      </c>
      <c r="C153" s="12">
        <v>43891</v>
      </c>
      <c r="D153" t="s">
        <v>20</v>
      </c>
      <c r="E153" t="s">
        <v>64</v>
      </c>
      <c r="F153" t="s">
        <v>64</v>
      </c>
      <c r="G153" t="s">
        <v>585</v>
      </c>
      <c r="H153" t="s">
        <v>1642</v>
      </c>
      <c r="I153" t="s">
        <v>27</v>
      </c>
      <c r="K153">
        <v>6</v>
      </c>
      <c r="M153">
        <v>1</v>
      </c>
      <c r="N153">
        <v>2</v>
      </c>
      <c r="P153">
        <v>1</v>
      </c>
      <c r="Q153">
        <v>3</v>
      </c>
      <c r="W153">
        <v>1</v>
      </c>
      <c r="Y153">
        <v>2</v>
      </c>
      <c r="AE153">
        <v>4</v>
      </c>
      <c r="AH153">
        <v>14</v>
      </c>
    </row>
    <row r="154" spans="1:36">
      <c r="A154" t="s">
        <v>217</v>
      </c>
      <c r="B154">
        <v>2020</v>
      </c>
      <c r="C154" s="12">
        <v>43891</v>
      </c>
      <c r="D154" t="s">
        <v>20</v>
      </c>
      <c r="E154" t="s">
        <v>64</v>
      </c>
      <c r="F154" t="s">
        <v>64</v>
      </c>
      <c r="G154" t="s">
        <v>473</v>
      </c>
      <c r="H154" t="s">
        <v>590</v>
      </c>
      <c r="I154" t="s">
        <v>25</v>
      </c>
      <c r="K154">
        <v>7</v>
      </c>
      <c r="P154">
        <v>5</v>
      </c>
      <c r="S154">
        <v>3</v>
      </c>
      <c r="W154">
        <v>3</v>
      </c>
      <c r="AH154">
        <v>11</v>
      </c>
    </row>
    <row r="155" spans="1:36">
      <c r="A155" t="s">
        <v>217</v>
      </c>
      <c r="B155">
        <v>2020</v>
      </c>
      <c r="C155" s="12">
        <v>43891</v>
      </c>
      <c r="D155" t="s">
        <v>20</v>
      </c>
      <c r="E155" t="s">
        <v>64</v>
      </c>
      <c r="F155" t="s">
        <v>64</v>
      </c>
      <c r="G155" t="s">
        <v>1643</v>
      </c>
      <c r="H155" t="s">
        <v>851</v>
      </c>
      <c r="I155" t="s">
        <v>85</v>
      </c>
      <c r="K155">
        <v>8</v>
      </c>
      <c r="N155">
        <v>1</v>
      </c>
      <c r="R155">
        <v>5</v>
      </c>
      <c r="S155">
        <v>1</v>
      </c>
      <c r="U155">
        <v>2</v>
      </c>
      <c r="AH155">
        <v>9</v>
      </c>
    </row>
    <row r="156" spans="1:36">
      <c r="A156" t="s">
        <v>217</v>
      </c>
      <c r="B156">
        <v>2020</v>
      </c>
      <c r="C156" s="12">
        <v>43891</v>
      </c>
      <c r="D156" t="s">
        <v>20</v>
      </c>
      <c r="E156" t="s">
        <v>64</v>
      </c>
      <c r="F156" t="s">
        <v>64</v>
      </c>
      <c r="G156" t="s">
        <v>586</v>
      </c>
      <c r="H156" t="s">
        <v>587</v>
      </c>
      <c r="I156" t="s">
        <v>113</v>
      </c>
      <c r="K156">
        <v>9</v>
      </c>
      <c r="P156">
        <v>2</v>
      </c>
      <c r="T156">
        <v>1</v>
      </c>
      <c r="U156">
        <v>1</v>
      </c>
      <c r="AD156">
        <v>5</v>
      </c>
      <c r="AH156">
        <v>9</v>
      </c>
    </row>
    <row r="157" spans="1:36">
      <c r="A157" t="s">
        <v>217</v>
      </c>
      <c r="B157">
        <v>2020</v>
      </c>
      <c r="C157" s="12">
        <v>43891</v>
      </c>
      <c r="D157" t="s">
        <v>20</v>
      </c>
      <c r="E157" t="s">
        <v>64</v>
      </c>
      <c r="F157" t="s">
        <v>64</v>
      </c>
      <c r="G157" t="s">
        <v>618</v>
      </c>
      <c r="H157" t="s">
        <v>1644</v>
      </c>
      <c r="I157" t="s">
        <v>37</v>
      </c>
      <c r="K157">
        <v>10</v>
      </c>
      <c r="V157">
        <v>3</v>
      </c>
      <c r="X157">
        <v>1</v>
      </c>
      <c r="AC157">
        <v>1</v>
      </c>
      <c r="AH157">
        <v>5</v>
      </c>
    </row>
    <row r="158" spans="1:36">
      <c r="A158" t="s">
        <v>217</v>
      </c>
      <c r="B158">
        <v>2020</v>
      </c>
      <c r="C158" s="12">
        <v>43891</v>
      </c>
      <c r="D158" t="s">
        <v>20</v>
      </c>
      <c r="E158" t="s">
        <v>64</v>
      </c>
      <c r="F158" t="s">
        <v>64</v>
      </c>
      <c r="G158" t="s">
        <v>1645</v>
      </c>
      <c r="H158" t="s">
        <v>1646</v>
      </c>
      <c r="I158" t="s">
        <v>178</v>
      </c>
      <c r="K158">
        <v>11</v>
      </c>
      <c r="AC158">
        <v>3</v>
      </c>
      <c r="AH158">
        <v>3</v>
      </c>
    </row>
    <row r="159" spans="1:36">
      <c r="A159" t="s">
        <v>217</v>
      </c>
      <c r="B159">
        <v>2020</v>
      </c>
      <c r="C159" s="12">
        <v>43891</v>
      </c>
      <c r="D159" t="s">
        <v>20</v>
      </c>
      <c r="E159" t="s">
        <v>64</v>
      </c>
      <c r="F159" t="s">
        <v>64</v>
      </c>
      <c r="G159" t="s">
        <v>750</v>
      </c>
      <c r="H159" t="s">
        <v>633</v>
      </c>
      <c r="I159" t="s">
        <v>46</v>
      </c>
      <c r="K159">
        <v>12</v>
      </c>
      <c r="AA159">
        <v>2</v>
      </c>
      <c r="AH159">
        <v>2</v>
      </c>
    </row>
    <row r="160" spans="1:36">
      <c r="A160" t="s">
        <v>217</v>
      </c>
      <c r="B160">
        <v>2020</v>
      </c>
      <c r="C160" s="12">
        <v>43891</v>
      </c>
      <c r="D160" t="s">
        <v>20</v>
      </c>
      <c r="E160" t="s">
        <v>64</v>
      </c>
      <c r="F160" t="s">
        <v>64</v>
      </c>
      <c r="G160" t="s">
        <v>808</v>
      </c>
      <c r="H160" t="s">
        <v>1305</v>
      </c>
      <c r="I160" t="s">
        <v>647</v>
      </c>
      <c r="K160">
        <v>13</v>
      </c>
      <c r="L160">
        <v>5</v>
      </c>
      <c r="AG160">
        <v>20</v>
      </c>
      <c r="AH160">
        <v>-15</v>
      </c>
    </row>
    <row r="161" spans="1:36">
      <c r="A161" t="s">
        <v>217</v>
      </c>
      <c r="B161">
        <v>2020</v>
      </c>
      <c r="C161" s="12">
        <v>43891</v>
      </c>
      <c r="D161" t="s">
        <v>20</v>
      </c>
      <c r="E161" t="s">
        <v>64</v>
      </c>
      <c r="F161" t="s">
        <v>64</v>
      </c>
      <c r="G161" t="s">
        <v>840</v>
      </c>
      <c r="H161" t="s">
        <v>1637</v>
      </c>
      <c r="I161" t="s">
        <v>480</v>
      </c>
      <c r="K161">
        <v>14</v>
      </c>
      <c r="M161">
        <v>3</v>
      </c>
      <c r="AG161">
        <v>20</v>
      </c>
      <c r="AH161">
        <v>-17</v>
      </c>
    </row>
    <row r="162" spans="1:36">
      <c r="A162" t="s">
        <v>217</v>
      </c>
      <c r="B162">
        <v>2020</v>
      </c>
      <c r="C162" s="12">
        <v>43891</v>
      </c>
      <c r="D162" t="s">
        <v>20</v>
      </c>
      <c r="E162" t="s">
        <v>64</v>
      </c>
      <c r="F162" t="s">
        <v>64</v>
      </c>
      <c r="G162" t="s">
        <v>1647</v>
      </c>
      <c r="H162" t="s">
        <v>1648</v>
      </c>
      <c r="I162" t="s">
        <v>102</v>
      </c>
      <c r="K162">
        <v>15</v>
      </c>
      <c r="M162">
        <v>2</v>
      </c>
      <c r="O162">
        <v>1</v>
      </c>
      <c r="R162">
        <v>2</v>
      </c>
      <c r="T162">
        <v>2</v>
      </c>
      <c r="AG162">
        <v>40</v>
      </c>
      <c r="AH162">
        <v>-33</v>
      </c>
    </row>
    <row r="163" spans="1:36">
      <c r="A163" t="s">
        <v>217</v>
      </c>
      <c r="B163">
        <v>2020</v>
      </c>
      <c r="C163" s="12">
        <v>43891</v>
      </c>
      <c r="D163" t="s">
        <v>20</v>
      </c>
      <c r="E163" t="s">
        <v>64</v>
      </c>
      <c r="F163" t="s">
        <v>64</v>
      </c>
      <c r="G163" t="s">
        <v>1649</v>
      </c>
      <c r="H163" t="s">
        <v>1650</v>
      </c>
      <c r="I163" t="s">
        <v>164</v>
      </c>
      <c r="K163" t="s">
        <v>608</v>
      </c>
      <c r="X163">
        <v>2</v>
      </c>
      <c r="AG163">
        <v>20</v>
      </c>
      <c r="AH163" t="s">
        <v>608</v>
      </c>
    </row>
    <row r="164" spans="1:36">
      <c r="A164" t="s">
        <v>217</v>
      </c>
      <c r="B164">
        <v>2020</v>
      </c>
      <c r="C164" s="12">
        <v>43891</v>
      </c>
      <c r="D164" t="s">
        <v>20</v>
      </c>
      <c r="E164" t="s">
        <v>64</v>
      </c>
      <c r="F164" t="s">
        <v>64</v>
      </c>
      <c r="G164" t="s">
        <v>1651</v>
      </c>
      <c r="H164" t="s">
        <v>716</v>
      </c>
      <c r="I164" t="s">
        <v>152</v>
      </c>
      <c r="K164" t="s">
        <v>608</v>
      </c>
      <c r="AH164" t="s">
        <v>608</v>
      </c>
    </row>
    <row r="165" spans="1:36">
      <c r="A165" t="s">
        <v>162</v>
      </c>
      <c r="B165">
        <v>2020</v>
      </c>
      <c r="C165" s="12">
        <v>43856</v>
      </c>
      <c r="D165" t="s">
        <v>66</v>
      </c>
      <c r="E165" t="s">
        <v>64</v>
      </c>
      <c r="F165" t="s">
        <v>64</v>
      </c>
      <c r="G165" t="s">
        <v>592</v>
      </c>
      <c r="H165" t="s">
        <v>593</v>
      </c>
      <c r="I165" t="s">
        <v>23</v>
      </c>
      <c r="K165">
        <v>1</v>
      </c>
      <c r="L165">
        <v>3</v>
      </c>
      <c r="M165">
        <v>1</v>
      </c>
      <c r="N165">
        <v>5</v>
      </c>
      <c r="R165">
        <v>2</v>
      </c>
      <c r="S165">
        <v>5</v>
      </c>
      <c r="U165">
        <v>3</v>
      </c>
      <c r="V165">
        <v>2</v>
      </c>
      <c r="W165">
        <v>5</v>
      </c>
      <c r="Y165">
        <v>5</v>
      </c>
      <c r="Z165">
        <v>5</v>
      </c>
      <c r="AA165">
        <v>2</v>
      </c>
      <c r="AB165">
        <v>5</v>
      </c>
      <c r="AD165">
        <v>3</v>
      </c>
      <c r="AE165">
        <v>10</v>
      </c>
      <c r="AF165">
        <v>20</v>
      </c>
      <c r="AH165">
        <v>76</v>
      </c>
      <c r="AI165" s="9">
        <v>2.2520833333333332</v>
      </c>
      <c r="AJ165">
        <v>55.494999999999997</v>
      </c>
    </row>
    <row r="166" spans="1:36">
      <c r="A166" t="s">
        <v>162</v>
      </c>
      <c r="B166">
        <v>2020</v>
      </c>
      <c r="C166" s="12">
        <v>43856</v>
      </c>
      <c r="D166" t="s">
        <v>66</v>
      </c>
      <c r="E166" t="s">
        <v>64</v>
      </c>
      <c r="F166" t="s">
        <v>64</v>
      </c>
      <c r="G166" t="s">
        <v>586</v>
      </c>
      <c r="H166" t="s">
        <v>587</v>
      </c>
      <c r="I166" t="s">
        <v>113</v>
      </c>
      <c r="K166">
        <v>2</v>
      </c>
      <c r="N166">
        <v>3</v>
      </c>
      <c r="Q166">
        <v>5</v>
      </c>
      <c r="S166">
        <v>3</v>
      </c>
      <c r="T166">
        <v>5</v>
      </c>
      <c r="V166">
        <v>1</v>
      </c>
      <c r="W166">
        <v>3</v>
      </c>
      <c r="X166">
        <v>1</v>
      </c>
      <c r="Z166">
        <v>2</v>
      </c>
      <c r="AA166">
        <v>3</v>
      </c>
      <c r="AC166">
        <v>2</v>
      </c>
      <c r="AE166">
        <v>2</v>
      </c>
      <c r="AF166">
        <v>20</v>
      </c>
      <c r="AH166">
        <v>50</v>
      </c>
    </row>
    <row r="167" spans="1:36">
      <c r="A167" t="s">
        <v>162</v>
      </c>
      <c r="B167">
        <v>2020</v>
      </c>
      <c r="C167" s="12">
        <v>43856</v>
      </c>
      <c r="D167" t="s">
        <v>66</v>
      </c>
      <c r="E167" t="s">
        <v>64</v>
      </c>
      <c r="F167" t="s">
        <v>64</v>
      </c>
      <c r="G167" t="s">
        <v>1642</v>
      </c>
      <c r="H167" t="s">
        <v>585</v>
      </c>
      <c r="I167" t="s">
        <v>27</v>
      </c>
      <c r="K167">
        <v>3</v>
      </c>
      <c r="L167">
        <v>2</v>
      </c>
      <c r="O167">
        <v>1</v>
      </c>
      <c r="P167">
        <v>5</v>
      </c>
      <c r="Q167">
        <v>1</v>
      </c>
      <c r="R167">
        <v>5</v>
      </c>
      <c r="S167">
        <v>1</v>
      </c>
      <c r="U167">
        <v>5</v>
      </c>
      <c r="V167">
        <v>5</v>
      </c>
      <c r="X167">
        <v>2</v>
      </c>
      <c r="Z167">
        <v>3</v>
      </c>
      <c r="AB167">
        <v>3</v>
      </c>
      <c r="AC167">
        <v>3</v>
      </c>
      <c r="AD167">
        <v>2</v>
      </c>
      <c r="AH167">
        <v>38</v>
      </c>
    </row>
    <row r="168" spans="1:36">
      <c r="A168" t="s">
        <v>162</v>
      </c>
      <c r="B168">
        <v>2020</v>
      </c>
      <c r="C168" s="12">
        <v>43856</v>
      </c>
      <c r="D168" t="s">
        <v>66</v>
      </c>
      <c r="E168" t="s">
        <v>64</v>
      </c>
      <c r="F168" t="s">
        <v>64</v>
      </c>
      <c r="G168" t="s">
        <v>1649</v>
      </c>
      <c r="H168" t="s">
        <v>487</v>
      </c>
      <c r="I168" t="s">
        <v>164</v>
      </c>
      <c r="K168">
        <v>4</v>
      </c>
      <c r="M168">
        <v>5</v>
      </c>
      <c r="Q168">
        <v>2</v>
      </c>
      <c r="S168">
        <v>2</v>
      </c>
      <c r="T168">
        <v>3</v>
      </c>
      <c r="Z168">
        <v>1</v>
      </c>
      <c r="AA168">
        <v>1</v>
      </c>
      <c r="AF168">
        <v>20</v>
      </c>
      <c r="AH168">
        <v>34</v>
      </c>
    </row>
    <row r="169" spans="1:36">
      <c r="A169" t="s">
        <v>162</v>
      </c>
      <c r="B169">
        <v>2020</v>
      </c>
      <c r="C169" s="12">
        <v>43856</v>
      </c>
      <c r="D169" t="s">
        <v>66</v>
      </c>
      <c r="E169" t="s">
        <v>64</v>
      </c>
      <c r="F169" t="s">
        <v>64</v>
      </c>
      <c r="G169" t="s">
        <v>878</v>
      </c>
      <c r="H169" t="s">
        <v>879</v>
      </c>
      <c r="I169" t="s">
        <v>85</v>
      </c>
      <c r="K169">
        <v>5</v>
      </c>
      <c r="L169">
        <v>5</v>
      </c>
      <c r="P169">
        <v>2</v>
      </c>
      <c r="R169">
        <v>1</v>
      </c>
      <c r="V169">
        <v>3</v>
      </c>
      <c r="X169">
        <v>3</v>
      </c>
      <c r="AA169">
        <v>5</v>
      </c>
      <c r="AD169">
        <v>1</v>
      </c>
      <c r="AE169">
        <v>6</v>
      </c>
      <c r="AH169">
        <v>26</v>
      </c>
    </row>
    <row r="170" spans="1:36">
      <c r="A170" t="s">
        <v>162</v>
      </c>
      <c r="B170">
        <v>2020</v>
      </c>
      <c r="C170" s="12">
        <v>43856</v>
      </c>
      <c r="D170" t="s">
        <v>66</v>
      </c>
      <c r="E170" t="s">
        <v>64</v>
      </c>
      <c r="F170" t="s">
        <v>64</v>
      </c>
      <c r="G170" t="s">
        <v>840</v>
      </c>
      <c r="H170" t="s">
        <v>791</v>
      </c>
      <c r="I170" t="s">
        <v>480</v>
      </c>
      <c r="K170">
        <v>6</v>
      </c>
      <c r="O170">
        <v>5</v>
      </c>
      <c r="P170">
        <v>1</v>
      </c>
      <c r="U170">
        <v>2</v>
      </c>
      <c r="W170">
        <v>1</v>
      </c>
      <c r="AB170">
        <v>2</v>
      </c>
      <c r="AE170">
        <v>4</v>
      </c>
      <c r="AH170">
        <v>15</v>
      </c>
    </row>
    <row r="171" spans="1:36">
      <c r="A171" t="s">
        <v>162</v>
      </c>
      <c r="B171">
        <v>2020</v>
      </c>
      <c r="C171" s="12">
        <v>43856</v>
      </c>
      <c r="D171" t="s">
        <v>66</v>
      </c>
      <c r="E171" t="s">
        <v>64</v>
      </c>
      <c r="F171" t="s">
        <v>64</v>
      </c>
      <c r="G171" t="s">
        <v>1645</v>
      </c>
      <c r="H171" t="s">
        <v>1680</v>
      </c>
      <c r="I171" t="s">
        <v>178</v>
      </c>
      <c r="K171">
        <v>7</v>
      </c>
      <c r="Q171">
        <v>3</v>
      </c>
      <c r="U171">
        <v>1</v>
      </c>
      <c r="AC171">
        <v>5</v>
      </c>
      <c r="AD171">
        <v>5</v>
      </c>
      <c r="AH171">
        <v>14</v>
      </c>
    </row>
    <row r="172" spans="1:36">
      <c r="A172" t="s">
        <v>162</v>
      </c>
      <c r="B172">
        <v>2020</v>
      </c>
      <c r="C172" s="12">
        <v>43856</v>
      </c>
      <c r="D172" t="s">
        <v>66</v>
      </c>
      <c r="E172" t="s">
        <v>64</v>
      </c>
      <c r="F172" t="s">
        <v>64</v>
      </c>
      <c r="G172" t="s">
        <v>716</v>
      </c>
      <c r="H172" t="s">
        <v>1651</v>
      </c>
      <c r="I172" t="s">
        <v>152</v>
      </c>
      <c r="K172">
        <v>8</v>
      </c>
      <c r="O172">
        <v>3</v>
      </c>
      <c r="X172">
        <v>5</v>
      </c>
      <c r="AB172">
        <v>1</v>
      </c>
      <c r="AC172">
        <v>1</v>
      </c>
      <c r="AH172">
        <v>10</v>
      </c>
    </row>
    <row r="173" spans="1:36">
      <c r="A173" t="s">
        <v>162</v>
      </c>
      <c r="B173">
        <v>2020</v>
      </c>
      <c r="C173" s="12">
        <v>43856</v>
      </c>
      <c r="D173" t="s">
        <v>66</v>
      </c>
      <c r="E173" t="s">
        <v>64</v>
      </c>
      <c r="F173" t="s">
        <v>64</v>
      </c>
      <c r="G173" t="s">
        <v>681</v>
      </c>
      <c r="H173" t="s">
        <v>744</v>
      </c>
      <c r="I173" t="s">
        <v>25</v>
      </c>
      <c r="K173">
        <v>9</v>
      </c>
      <c r="O173">
        <v>2</v>
      </c>
      <c r="R173">
        <v>3</v>
      </c>
      <c r="W173">
        <v>2</v>
      </c>
      <c r="AH173">
        <v>7</v>
      </c>
    </row>
    <row r="174" spans="1:36">
      <c r="A174" t="s">
        <v>162</v>
      </c>
      <c r="B174">
        <v>2020</v>
      </c>
      <c r="C174" s="12">
        <v>43856</v>
      </c>
      <c r="D174" t="s">
        <v>66</v>
      </c>
      <c r="E174" t="s">
        <v>64</v>
      </c>
      <c r="F174" t="s">
        <v>64</v>
      </c>
      <c r="G174" t="s">
        <v>1655</v>
      </c>
      <c r="H174" t="s">
        <v>1675</v>
      </c>
      <c r="I174" t="s">
        <v>198</v>
      </c>
      <c r="K174">
        <v>10</v>
      </c>
      <c r="M174">
        <v>2</v>
      </c>
      <c r="N174">
        <v>2</v>
      </c>
      <c r="Y174">
        <v>1</v>
      </c>
      <c r="AH174">
        <v>5</v>
      </c>
    </row>
    <row r="175" spans="1:36">
      <c r="A175" t="s">
        <v>162</v>
      </c>
      <c r="B175">
        <v>2020</v>
      </c>
      <c r="C175" s="12">
        <v>43856</v>
      </c>
      <c r="D175" t="s">
        <v>66</v>
      </c>
      <c r="E175" t="s">
        <v>64</v>
      </c>
      <c r="F175" t="s">
        <v>64</v>
      </c>
      <c r="G175" t="s">
        <v>811</v>
      </c>
      <c r="H175" t="s">
        <v>1296</v>
      </c>
      <c r="I175" t="s">
        <v>188</v>
      </c>
      <c r="K175">
        <v>11</v>
      </c>
      <c r="P175">
        <v>3</v>
      </c>
      <c r="Y175">
        <v>2</v>
      </c>
      <c r="AH175">
        <v>5</v>
      </c>
    </row>
    <row r="176" spans="1:36">
      <c r="A176" t="s">
        <v>162</v>
      </c>
      <c r="B176">
        <v>2020</v>
      </c>
      <c r="C176" s="12">
        <v>43856</v>
      </c>
      <c r="D176" t="s">
        <v>66</v>
      </c>
      <c r="E176" t="s">
        <v>64</v>
      </c>
      <c r="F176" t="s">
        <v>64</v>
      </c>
      <c r="G176" t="s">
        <v>856</v>
      </c>
      <c r="H176" t="s">
        <v>858</v>
      </c>
      <c r="I176" t="s">
        <v>207</v>
      </c>
      <c r="K176">
        <v>12</v>
      </c>
      <c r="N176">
        <v>1</v>
      </c>
      <c r="T176">
        <v>2</v>
      </c>
      <c r="Y176">
        <v>3</v>
      </c>
      <c r="AG176">
        <v>20</v>
      </c>
      <c r="AH176">
        <v>-14</v>
      </c>
    </row>
    <row r="177" spans="1:36">
      <c r="A177" t="s">
        <v>162</v>
      </c>
      <c r="B177">
        <v>2020</v>
      </c>
      <c r="C177" s="12">
        <v>43856</v>
      </c>
      <c r="D177" t="s">
        <v>66</v>
      </c>
      <c r="E177" t="s">
        <v>64</v>
      </c>
      <c r="F177" t="s">
        <v>64</v>
      </c>
      <c r="G177" t="s">
        <v>1661</v>
      </c>
      <c r="H177" t="s">
        <v>1291</v>
      </c>
      <c r="I177" t="s">
        <v>647</v>
      </c>
      <c r="K177">
        <v>13</v>
      </c>
      <c r="AG177">
        <v>20</v>
      </c>
      <c r="AH177">
        <v>-20</v>
      </c>
    </row>
    <row r="178" spans="1:36">
      <c r="A178" t="s">
        <v>162</v>
      </c>
      <c r="B178">
        <v>2020</v>
      </c>
      <c r="C178" s="12">
        <v>43856</v>
      </c>
      <c r="D178" t="s">
        <v>66</v>
      </c>
      <c r="E178" t="s">
        <v>64</v>
      </c>
      <c r="F178" t="s">
        <v>64</v>
      </c>
      <c r="G178" t="s">
        <v>823</v>
      </c>
      <c r="H178" t="s">
        <v>1681</v>
      </c>
      <c r="I178" t="s">
        <v>37</v>
      </c>
      <c r="K178">
        <v>14</v>
      </c>
      <c r="AG178">
        <v>20</v>
      </c>
      <c r="AH178">
        <v>-20</v>
      </c>
    </row>
    <row r="179" spans="1:36">
      <c r="A179" t="s">
        <v>162</v>
      </c>
      <c r="B179">
        <v>2020</v>
      </c>
      <c r="C179" s="12">
        <v>43856</v>
      </c>
      <c r="D179" t="s">
        <v>66</v>
      </c>
      <c r="E179" t="s">
        <v>64</v>
      </c>
      <c r="F179" t="s">
        <v>64</v>
      </c>
      <c r="G179" t="s">
        <v>739</v>
      </c>
      <c r="H179" t="s">
        <v>1682</v>
      </c>
      <c r="I179" t="s">
        <v>33</v>
      </c>
      <c r="K179" t="s">
        <v>608</v>
      </c>
      <c r="L179">
        <v>1</v>
      </c>
      <c r="M179">
        <v>3</v>
      </c>
      <c r="T179">
        <v>1</v>
      </c>
      <c r="AG179">
        <v>60</v>
      </c>
      <c r="AH179" t="s">
        <v>608</v>
      </c>
    </row>
    <row r="180" spans="1:36">
      <c r="A180" t="s">
        <v>222</v>
      </c>
      <c r="B180">
        <v>2019</v>
      </c>
      <c r="C180" s="12">
        <v>43814</v>
      </c>
      <c r="D180" t="s">
        <v>66</v>
      </c>
      <c r="E180" t="s">
        <v>64</v>
      </c>
      <c r="F180" t="s">
        <v>64</v>
      </c>
      <c r="G180" t="s">
        <v>1648</v>
      </c>
      <c r="H180" t="s">
        <v>1647</v>
      </c>
      <c r="I180" t="s">
        <v>102</v>
      </c>
      <c r="K180">
        <v>1</v>
      </c>
      <c r="M180">
        <v>2</v>
      </c>
      <c r="N180">
        <v>3</v>
      </c>
      <c r="P180">
        <v>5</v>
      </c>
      <c r="R180">
        <v>5</v>
      </c>
      <c r="S180">
        <v>5</v>
      </c>
      <c r="T180">
        <v>3</v>
      </c>
      <c r="X180">
        <v>5</v>
      </c>
      <c r="Y180">
        <v>3</v>
      </c>
      <c r="Z180">
        <v>3</v>
      </c>
      <c r="AB180">
        <v>5</v>
      </c>
      <c r="AC180">
        <v>2</v>
      </c>
      <c r="AD180">
        <v>5</v>
      </c>
      <c r="AE180">
        <v>10</v>
      </c>
      <c r="AF180">
        <v>20</v>
      </c>
      <c r="AH180">
        <v>76</v>
      </c>
      <c r="AI180" s="9">
        <v>2.1972222222222224</v>
      </c>
      <c r="AJ180" s="70">
        <v>56.881</v>
      </c>
    </row>
    <row r="181" spans="1:36">
      <c r="A181" t="s">
        <v>222</v>
      </c>
      <c r="B181">
        <v>2019</v>
      </c>
      <c r="C181" s="12">
        <v>43814</v>
      </c>
      <c r="D181" t="s">
        <v>66</v>
      </c>
      <c r="E181" t="s">
        <v>64</v>
      </c>
      <c r="F181" t="s">
        <v>64</v>
      </c>
      <c r="G181" t="s">
        <v>505</v>
      </c>
      <c r="H181" t="s">
        <v>600</v>
      </c>
      <c r="I181" t="s">
        <v>35</v>
      </c>
      <c r="K181">
        <v>2</v>
      </c>
      <c r="M181">
        <v>5</v>
      </c>
      <c r="N181">
        <v>2</v>
      </c>
      <c r="O181">
        <v>2</v>
      </c>
      <c r="R181">
        <v>3</v>
      </c>
      <c r="S181">
        <v>3</v>
      </c>
      <c r="T181">
        <v>5</v>
      </c>
      <c r="U181">
        <v>1</v>
      </c>
      <c r="V181">
        <v>2</v>
      </c>
      <c r="W181">
        <v>1</v>
      </c>
      <c r="X181">
        <v>2</v>
      </c>
      <c r="Y181">
        <v>2</v>
      </c>
      <c r="Z181">
        <v>5</v>
      </c>
      <c r="AA181">
        <v>1</v>
      </c>
      <c r="AB181">
        <v>3</v>
      </c>
      <c r="AC181">
        <v>3</v>
      </c>
      <c r="AF181">
        <v>20</v>
      </c>
      <c r="AH181">
        <v>60</v>
      </c>
    </row>
    <row r="182" spans="1:36">
      <c r="A182" t="s">
        <v>222</v>
      </c>
      <c r="B182">
        <v>2019</v>
      </c>
      <c r="C182" s="12">
        <v>43814</v>
      </c>
      <c r="D182" t="s">
        <v>66</v>
      </c>
      <c r="E182" t="s">
        <v>64</v>
      </c>
      <c r="F182" t="s">
        <v>64</v>
      </c>
      <c r="G182" t="s">
        <v>824</v>
      </c>
      <c r="H182" t="s">
        <v>1687</v>
      </c>
      <c r="I182" t="s">
        <v>27</v>
      </c>
      <c r="K182">
        <v>3</v>
      </c>
      <c r="O182">
        <v>1</v>
      </c>
      <c r="Q182">
        <v>3</v>
      </c>
      <c r="U182">
        <v>2</v>
      </c>
      <c r="W182">
        <v>3</v>
      </c>
      <c r="X182">
        <v>3</v>
      </c>
      <c r="AA182">
        <v>2</v>
      </c>
      <c r="AB182">
        <v>2</v>
      </c>
      <c r="AC182">
        <v>5</v>
      </c>
      <c r="AF182">
        <v>20</v>
      </c>
      <c r="AH182">
        <v>41</v>
      </c>
    </row>
    <row r="183" spans="1:36">
      <c r="A183" t="s">
        <v>222</v>
      </c>
      <c r="B183">
        <v>2019</v>
      </c>
      <c r="C183" s="12">
        <v>43814</v>
      </c>
      <c r="D183" t="s">
        <v>66</v>
      </c>
      <c r="E183" t="s">
        <v>64</v>
      </c>
      <c r="F183" t="s">
        <v>64</v>
      </c>
      <c r="G183" t="s">
        <v>1665</v>
      </c>
      <c r="H183" t="s">
        <v>851</v>
      </c>
      <c r="I183" t="s">
        <v>85</v>
      </c>
      <c r="K183">
        <v>4</v>
      </c>
      <c r="N183">
        <v>5</v>
      </c>
      <c r="AC183">
        <v>1</v>
      </c>
      <c r="AD183">
        <v>3</v>
      </c>
      <c r="AE183">
        <v>4</v>
      </c>
      <c r="AF183">
        <v>20</v>
      </c>
      <c r="AH183">
        <v>33</v>
      </c>
    </row>
    <row r="184" spans="1:36">
      <c r="A184" t="s">
        <v>222</v>
      </c>
      <c r="B184">
        <v>2019</v>
      </c>
      <c r="C184" s="12">
        <v>43814</v>
      </c>
      <c r="D184" t="s">
        <v>66</v>
      </c>
      <c r="E184" t="s">
        <v>64</v>
      </c>
      <c r="F184" t="s">
        <v>64</v>
      </c>
      <c r="G184" t="s">
        <v>591</v>
      </c>
      <c r="H184" t="s">
        <v>69</v>
      </c>
      <c r="I184" t="s">
        <v>25</v>
      </c>
      <c r="K184">
        <v>5</v>
      </c>
      <c r="L184">
        <v>5</v>
      </c>
      <c r="P184">
        <v>1</v>
      </c>
      <c r="Q184">
        <v>5</v>
      </c>
      <c r="R184">
        <v>2</v>
      </c>
      <c r="T184">
        <v>2</v>
      </c>
      <c r="V184">
        <v>1</v>
      </c>
      <c r="W184">
        <v>2</v>
      </c>
      <c r="AA184">
        <v>5</v>
      </c>
      <c r="AB184">
        <v>1</v>
      </c>
      <c r="AH184">
        <v>24</v>
      </c>
    </row>
    <row r="185" spans="1:36">
      <c r="A185" t="s">
        <v>222</v>
      </c>
      <c r="B185">
        <v>2019</v>
      </c>
      <c r="C185" s="12">
        <v>43814</v>
      </c>
      <c r="D185" t="s">
        <v>66</v>
      </c>
      <c r="E185" t="s">
        <v>64</v>
      </c>
      <c r="F185" t="s">
        <v>64</v>
      </c>
      <c r="G185" t="s">
        <v>1651</v>
      </c>
      <c r="H185" t="s">
        <v>716</v>
      </c>
      <c r="I185" t="s">
        <v>152</v>
      </c>
      <c r="K185">
        <v>6</v>
      </c>
      <c r="P185">
        <v>3</v>
      </c>
      <c r="Q185">
        <v>2</v>
      </c>
      <c r="U185">
        <v>3</v>
      </c>
      <c r="V185">
        <v>5</v>
      </c>
      <c r="Z185">
        <v>2</v>
      </c>
      <c r="AH185">
        <v>15</v>
      </c>
    </row>
    <row r="186" spans="1:36">
      <c r="A186" t="s">
        <v>222</v>
      </c>
      <c r="B186">
        <v>2019</v>
      </c>
      <c r="C186" s="12">
        <v>43814</v>
      </c>
      <c r="D186" t="s">
        <v>66</v>
      </c>
      <c r="E186" t="s">
        <v>64</v>
      </c>
      <c r="F186" t="s">
        <v>64</v>
      </c>
      <c r="G186" t="s">
        <v>843</v>
      </c>
      <c r="H186" t="s">
        <v>1675</v>
      </c>
      <c r="I186" t="s">
        <v>198</v>
      </c>
      <c r="K186">
        <v>7</v>
      </c>
      <c r="S186">
        <v>2</v>
      </c>
      <c r="Y186">
        <v>1</v>
      </c>
      <c r="AD186">
        <v>2</v>
      </c>
      <c r="AE186">
        <v>6</v>
      </c>
      <c r="AH186">
        <v>11</v>
      </c>
    </row>
    <row r="187" spans="1:36">
      <c r="A187" t="s">
        <v>222</v>
      </c>
      <c r="B187">
        <v>2019</v>
      </c>
      <c r="C187" s="12">
        <v>43814</v>
      </c>
      <c r="D187" t="s">
        <v>66</v>
      </c>
      <c r="E187" t="s">
        <v>64</v>
      </c>
      <c r="F187" t="s">
        <v>64</v>
      </c>
      <c r="G187" t="s">
        <v>750</v>
      </c>
      <c r="H187" t="s">
        <v>633</v>
      </c>
      <c r="I187" t="s">
        <v>46</v>
      </c>
      <c r="K187">
        <v>8</v>
      </c>
      <c r="L187">
        <v>2</v>
      </c>
      <c r="N187">
        <v>1</v>
      </c>
      <c r="U187">
        <v>5</v>
      </c>
      <c r="V187">
        <v>3</v>
      </c>
      <c r="AH187">
        <v>11</v>
      </c>
    </row>
    <row r="188" spans="1:36">
      <c r="A188" t="s">
        <v>222</v>
      </c>
      <c r="B188">
        <v>2019</v>
      </c>
      <c r="C188" s="12">
        <v>43814</v>
      </c>
      <c r="D188" t="s">
        <v>66</v>
      </c>
      <c r="E188" t="s">
        <v>64</v>
      </c>
      <c r="F188" t="s">
        <v>64</v>
      </c>
      <c r="G188" t="s">
        <v>596</v>
      </c>
      <c r="H188" t="s">
        <v>595</v>
      </c>
      <c r="I188" t="s">
        <v>760</v>
      </c>
      <c r="K188">
        <v>9</v>
      </c>
      <c r="M188">
        <v>3</v>
      </c>
      <c r="Y188">
        <v>5</v>
      </c>
      <c r="AE188">
        <v>2</v>
      </c>
      <c r="AH188">
        <v>10</v>
      </c>
    </row>
    <row r="189" spans="1:36">
      <c r="A189" t="s">
        <v>222</v>
      </c>
      <c r="B189">
        <v>2019</v>
      </c>
      <c r="C189" s="12">
        <v>43814</v>
      </c>
      <c r="D189" t="s">
        <v>66</v>
      </c>
      <c r="E189" t="s">
        <v>64</v>
      </c>
      <c r="F189" t="s">
        <v>64</v>
      </c>
      <c r="G189" t="s">
        <v>1646</v>
      </c>
      <c r="H189" t="s">
        <v>1645</v>
      </c>
      <c r="I189" t="s">
        <v>178</v>
      </c>
      <c r="K189">
        <v>10</v>
      </c>
      <c r="L189">
        <v>1</v>
      </c>
      <c r="M189">
        <v>1</v>
      </c>
      <c r="W189">
        <v>5</v>
      </c>
      <c r="AD189">
        <v>1</v>
      </c>
      <c r="AH189">
        <v>8</v>
      </c>
    </row>
    <row r="190" spans="1:36">
      <c r="A190" t="s">
        <v>222</v>
      </c>
      <c r="B190">
        <v>2019</v>
      </c>
      <c r="C190" s="12">
        <v>43814</v>
      </c>
      <c r="D190" t="s">
        <v>66</v>
      </c>
      <c r="E190" t="s">
        <v>64</v>
      </c>
      <c r="F190" t="s">
        <v>64</v>
      </c>
      <c r="G190" t="s">
        <v>1650</v>
      </c>
      <c r="H190" t="s">
        <v>1649</v>
      </c>
      <c r="I190" t="s">
        <v>164</v>
      </c>
      <c r="K190">
        <v>11</v>
      </c>
      <c r="O190">
        <v>5</v>
      </c>
      <c r="P190">
        <v>2</v>
      </c>
      <c r="T190">
        <v>1</v>
      </c>
      <c r="AH190">
        <v>8</v>
      </c>
    </row>
    <row r="191" spans="1:36">
      <c r="A191" t="s">
        <v>222</v>
      </c>
      <c r="B191">
        <v>2019</v>
      </c>
      <c r="C191" s="12">
        <v>43814</v>
      </c>
      <c r="D191" t="s">
        <v>66</v>
      </c>
      <c r="E191" t="s">
        <v>64</v>
      </c>
      <c r="F191" t="s">
        <v>64</v>
      </c>
      <c r="G191" t="s">
        <v>1305</v>
      </c>
      <c r="H191" t="s">
        <v>808</v>
      </c>
      <c r="I191" t="s">
        <v>647</v>
      </c>
      <c r="K191">
        <v>12</v>
      </c>
      <c r="R191">
        <v>1</v>
      </c>
      <c r="X191">
        <v>1</v>
      </c>
      <c r="Z191">
        <v>1</v>
      </c>
      <c r="AH191">
        <v>3</v>
      </c>
    </row>
    <row r="192" spans="1:36">
      <c r="A192" t="s">
        <v>222</v>
      </c>
      <c r="B192">
        <v>2019</v>
      </c>
      <c r="C192" s="12">
        <v>43814</v>
      </c>
      <c r="D192" t="s">
        <v>66</v>
      </c>
      <c r="E192" t="s">
        <v>64</v>
      </c>
      <c r="F192" t="s">
        <v>64</v>
      </c>
      <c r="G192" t="s">
        <v>1296</v>
      </c>
      <c r="H192" t="s">
        <v>1653</v>
      </c>
      <c r="I192" t="s">
        <v>188</v>
      </c>
      <c r="K192">
        <v>13</v>
      </c>
      <c r="L192">
        <v>3</v>
      </c>
      <c r="O192">
        <v>3</v>
      </c>
      <c r="Q192">
        <v>1</v>
      </c>
      <c r="S192">
        <v>1</v>
      </c>
      <c r="AA192">
        <v>3</v>
      </c>
      <c r="AG192">
        <v>20</v>
      </c>
      <c r="AH192">
        <v>-9</v>
      </c>
    </row>
    <row r="193" spans="1:36">
      <c r="A193" t="s">
        <v>222</v>
      </c>
      <c r="B193">
        <v>2019</v>
      </c>
      <c r="C193" s="12">
        <v>43814</v>
      </c>
      <c r="D193" t="s">
        <v>66</v>
      </c>
      <c r="E193" t="s">
        <v>64</v>
      </c>
      <c r="F193" t="s">
        <v>64</v>
      </c>
      <c r="G193" t="s">
        <v>856</v>
      </c>
      <c r="H193" t="s">
        <v>858</v>
      </c>
      <c r="I193" t="s">
        <v>207</v>
      </c>
      <c r="K193" t="s">
        <v>608</v>
      </c>
      <c r="AG193">
        <v>40</v>
      </c>
      <c r="AH193" t="s">
        <v>608</v>
      </c>
    </row>
    <row r="194" spans="1:36">
      <c r="A194" t="s">
        <v>222</v>
      </c>
      <c r="B194">
        <v>2019</v>
      </c>
      <c r="C194" s="12">
        <v>43814</v>
      </c>
      <c r="D194" t="s">
        <v>66</v>
      </c>
      <c r="E194" t="s">
        <v>64</v>
      </c>
      <c r="F194" t="s">
        <v>64</v>
      </c>
      <c r="G194" t="s">
        <v>1654</v>
      </c>
      <c r="H194" t="s">
        <v>1695</v>
      </c>
      <c r="I194" t="s">
        <v>39</v>
      </c>
      <c r="K194" t="s">
        <v>608</v>
      </c>
      <c r="AG194">
        <v>40</v>
      </c>
      <c r="AH194" t="s">
        <v>608</v>
      </c>
    </row>
    <row r="195" spans="1:36">
      <c r="A195" t="s">
        <v>225</v>
      </c>
      <c r="B195">
        <v>2019</v>
      </c>
      <c r="C195" s="12">
        <v>43807</v>
      </c>
      <c r="D195" t="s">
        <v>66</v>
      </c>
      <c r="E195" t="s">
        <v>64</v>
      </c>
      <c r="F195" t="s">
        <v>64</v>
      </c>
      <c r="G195" t="s">
        <v>600</v>
      </c>
      <c r="H195" t="s">
        <v>599</v>
      </c>
      <c r="I195" t="s">
        <v>35</v>
      </c>
      <c r="K195">
        <v>1</v>
      </c>
      <c r="L195">
        <v>5</v>
      </c>
      <c r="M195">
        <v>1</v>
      </c>
      <c r="O195">
        <v>5</v>
      </c>
      <c r="P195">
        <v>5</v>
      </c>
      <c r="Q195">
        <v>1</v>
      </c>
      <c r="R195">
        <v>5</v>
      </c>
      <c r="T195">
        <v>3</v>
      </c>
      <c r="U195">
        <v>1</v>
      </c>
      <c r="V195">
        <v>5</v>
      </c>
      <c r="W195">
        <v>3</v>
      </c>
      <c r="X195">
        <v>1</v>
      </c>
      <c r="Z195">
        <v>3</v>
      </c>
      <c r="AA195">
        <v>5</v>
      </c>
      <c r="AE195">
        <v>6</v>
      </c>
      <c r="AF195">
        <v>80</v>
      </c>
      <c r="AH195">
        <v>129</v>
      </c>
      <c r="AI195" s="9">
        <v>2.1534722222222222</v>
      </c>
      <c r="AJ195" s="68">
        <v>58.04</v>
      </c>
    </row>
    <row r="196" spans="1:36">
      <c r="A196" t="s">
        <v>225</v>
      </c>
      <c r="B196">
        <v>2019</v>
      </c>
      <c r="C196" s="12">
        <v>43807</v>
      </c>
      <c r="D196" t="s">
        <v>66</v>
      </c>
      <c r="E196" t="s">
        <v>64</v>
      </c>
      <c r="F196" t="s">
        <v>64</v>
      </c>
      <c r="G196" t="s">
        <v>807</v>
      </c>
      <c r="H196" t="s">
        <v>1647</v>
      </c>
      <c r="I196" t="s">
        <v>102</v>
      </c>
      <c r="K196">
        <v>2</v>
      </c>
      <c r="L196">
        <v>3</v>
      </c>
      <c r="N196">
        <v>5</v>
      </c>
      <c r="Q196">
        <v>5</v>
      </c>
      <c r="R196">
        <v>2</v>
      </c>
      <c r="V196">
        <v>1</v>
      </c>
      <c r="W196">
        <v>5</v>
      </c>
      <c r="AA196">
        <v>2</v>
      </c>
      <c r="AC196">
        <v>1</v>
      </c>
      <c r="AD196">
        <v>3</v>
      </c>
      <c r="AF196">
        <v>60</v>
      </c>
      <c r="AH196">
        <v>87</v>
      </c>
    </row>
    <row r="197" spans="1:36">
      <c r="A197" t="s">
        <v>225</v>
      </c>
      <c r="B197">
        <v>2019</v>
      </c>
      <c r="C197" s="12">
        <v>43807</v>
      </c>
      <c r="D197" t="s">
        <v>66</v>
      </c>
      <c r="E197" t="s">
        <v>64</v>
      </c>
      <c r="F197" t="s">
        <v>64</v>
      </c>
      <c r="G197" t="s">
        <v>591</v>
      </c>
      <c r="H197" t="s">
        <v>69</v>
      </c>
      <c r="I197" t="s">
        <v>25</v>
      </c>
      <c r="K197">
        <v>3</v>
      </c>
      <c r="O197">
        <v>3</v>
      </c>
      <c r="P197">
        <v>3</v>
      </c>
      <c r="V197">
        <v>2</v>
      </c>
      <c r="W197">
        <v>1</v>
      </c>
      <c r="Y197">
        <v>2</v>
      </c>
      <c r="Z197">
        <v>1</v>
      </c>
      <c r="AA197">
        <v>3</v>
      </c>
      <c r="AE197">
        <v>2</v>
      </c>
      <c r="AF197">
        <v>40</v>
      </c>
      <c r="AH197">
        <v>57</v>
      </c>
    </row>
    <row r="198" spans="1:36">
      <c r="A198" t="s">
        <v>225</v>
      </c>
      <c r="B198">
        <v>2019</v>
      </c>
      <c r="C198" s="12">
        <v>43807</v>
      </c>
      <c r="D198" t="s">
        <v>66</v>
      </c>
      <c r="E198" t="s">
        <v>64</v>
      </c>
      <c r="F198" t="s">
        <v>64</v>
      </c>
      <c r="G198" t="s">
        <v>1650</v>
      </c>
      <c r="H198" t="s">
        <v>1649</v>
      </c>
      <c r="I198" t="s">
        <v>164</v>
      </c>
      <c r="K198">
        <v>4</v>
      </c>
      <c r="L198">
        <v>1</v>
      </c>
      <c r="O198">
        <v>2</v>
      </c>
      <c r="P198">
        <v>2</v>
      </c>
      <c r="S198">
        <v>2</v>
      </c>
      <c r="U198">
        <v>3</v>
      </c>
      <c r="Y198">
        <v>3</v>
      </c>
      <c r="AB198">
        <v>2</v>
      </c>
      <c r="AC198">
        <v>5</v>
      </c>
      <c r="AD198">
        <v>5</v>
      </c>
      <c r="AE198">
        <v>10</v>
      </c>
      <c r="AF198">
        <v>20</v>
      </c>
      <c r="AH198">
        <v>55</v>
      </c>
    </row>
    <row r="199" spans="1:36">
      <c r="A199" t="s">
        <v>225</v>
      </c>
      <c r="B199">
        <v>2019</v>
      </c>
      <c r="C199" s="12">
        <v>43807</v>
      </c>
      <c r="D199" t="s">
        <v>66</v>
      </c>
      <c r="E199" t="s">
        <v>64</v>
      </c>
      <c r="F199" t="s">
        <v>64</v>
      </c>
      <c r="G199" t="s">
        <v>633</v>
      </c>
      <c r="H199" t="s">
        <v>750</v>
      </c>
      <c r="I199" t="s">
        <v>46</v>
      </c>
      <c r="K199">
        <v>5</v>
      </c>
      <c r="M199">
        <v>5</v>
      </c>
      <c r="R199">
        <v>3</v>
      </c>
      <c r="Y199">
        <v>1</v>
      </c>
      <c r="AA199">
        <v>1</v>
      </c>
      <c r="AD199">
        <v>2</v>
      </c>
      <c r="AF199">
        <v>20</v>
      </c>
      <c r="AH199">
        <v>32</v>
      </c>
    </row>
    <row r="200" spans="1:36">
      <c r="A200" t="s">
        <v>225</v>
      </c>
      <c r="B200">
        <v>2019</v>
      </c>
      <c r="C200" s="12">
        <v>43807</v>
      </c>
      <c r="D200" t="s">
        <v>66</v>
      </c>
      <c r="E200" t="s">
        <v>64</v>
      </c>
      <c r="F200" t="s">
        <v>64</v>
      </c>
      <c r="G200" t="s">
        <v>1675</v>
      </c>
      <c r="H200" t="s">
        <v>843</v>
      </c>
      <c r="I200" t="s">
        <v>198</v>
      </c>
      <c r="K200">
        <v>6</v>
      </c>
      <c r="P200">
        <v>1</v>
      </c>
      <c r="S200">
        <v>3</v>
      </c>
      <c r="Z200">
        <v>5</v>
      </c>
      <c r="AF200">
        <v>20</v>
      </c>
      <c r="AH200">
        <v>29</v>
      </c>
    </row>
    <row r="201" spans="1:36">
      <c r="A201" t="s">
        <v>225</v>
      </c>
      <c r="B201">
        <v>2019</v>
      </c>
      <c r="C201" s="12">
        <v>43807</v>
      </c>
      <c r="D201" t="s">
        <v>66</v>
      </c>
      <c r="E201" t="s">
        <v>64</v>
      </c>
      <c r="F201" t="s">
        <v>64</v>
      </c>
      <c r="G201" t="s">
        <v>808</v>
      </c>
      <c r="H201" t="s">
        <v>1305</v>
      </c>
      <c r="I201" t="s">
        <v>647</v>
      </c>
      <c r="K201">
        <v>7</v>
      </c>
      <c r="Q201">
        <v>2</v>
      </c>
      <c r="AE201">
        <v>4</v>
      </c>
      <c r="AF201">
        <v>20</v>
      </c>
      <c r="AH201">
        <v>26</v>
      </c>
    </row>
    <row r="202" spans="1:36">
      <c r="A202" t="s">
        <v>225</v>
      </c>
      <c r="B202">
        <v>2019</v>
      </c>
      <c r="C202" s="12">
        <v>43807</v>
      </c>
      <c r="D202" t="s">
        <v>66</v>
      </c>
      <c r="E202" t="s">
        <v>64</v>
      </c>
      <c r="F202" t="s">
        <v>64</v>
      </c>
      <c r="G202" t="s">
        <v>1646</v>
      </c>
      <c r="H202" t="s">
        <v>1645</v>
      </c>
      <c r="I202" t="s">
        <v>178</v>
      </c>
      <c r="K202">
        <v>8</v>
      </c>
      <c r="M202">
        <v>3</v>
      </c>
      <c r="S202">
        <v>5</v>
      </c>
      <c r="T202">
        <v>2</v>
      </c>
      <c r="X202">
        <v>2</v>
      </c>
      <c r="AB202">
        <v>3</v>
      </c>
      <c r="AC202">
        <v>2</v>
      </c>
      <c r="AH202">
        <v>17</v>
      </c>
    </row>
    <row r="203" spans="1:36">
      <c r="A203" t="s">
        <v>225</v>
      </c>
      <c r="B203">
        <v>2019</v>
      </c>
      <c r="C203" s="12">
        <v>43807</v>
      </c>
      <c r="D203" t="s">
        <v>66</v>
      </c>
      <c r="E203" t="s">
        <v>64</v>
      </c>
      <c r="F203" t="s">
        <v>64</v>
      </c>
      <c r="G203" t="s">
        <v>1651</v>
      </c>
      <c r="H203" t="s">
        <v>716</v>
      </c>
      <c r="I203" t="s">
        <v>152</v>
      </c>
      <c r="K203">
        <v>9</v>
      </c>
      <c r="R203">
        <v>1</v>
      </c>
      <c r="W203">
        <v>2</v>
      </c>
      <c r="X203">
        <v>5</v>
      </c>
      <c r="Y203">
        <v>5</v>
      </c>
      <c r="Z203">
        <v>2</v>
      </c>
      <c r="AH203">
        <v>15</v>
      </c>
    </row>
    <row r="204" spans="1:36">
      <c r="A204" t="s">
        <v>225</v>
      </c>
      <c r="B204">
        <v>2019</v>
      </c>
      <c r="C204" s="12">
        <v>43807</v>
      </c>
      <c r="D204" t="s">
        <v>66</v>
      </c>
      <c r="E204" t="s">
        <v>64</v>
      </c>
      <c r="F204" t="s">
        <v>64</v>
      </c>
      <c r="G204" t="s">
        <v>595</v>
      </c>
      <c r="H204" t="s">
        <v>493</v>
      </c>
      <c r="I204" t="s">
        <v>31</v>
      </c>
      <c r="K204">
        <v>10</v>
      </c>
      <c r="X204">
        <v>3</v>
      </c>
      <c r="AB204">
        <v>5</v>
      </c>
      <c r="AC204">
        <v>3</v>
      </c>
      <c r="AH204">
        <v>11</v>
      </c>
    </row>
    <row r="205" spans="1:36">
      <c r="A205" t="s">
        <v>225</v>
      </c>
      <c r="B205">
        <v>2019</v>
      </c>
      <c r="C205" s="12">
        <v>43807</v>
      </c>
      <c r="D205" t="s">
        <v>66</v>
      </c>
      <c r="E205" t="s">
        <v>64</v>
      </c>
      <c r="F205" t="s">
        <v>64</v>
      </c>
      <c r="G205" t="s">
        <v>1637</v>
      </c>
      <c r="H205" t="s">
        <v>791</v>
      </c>
      <c r="I205" t="s">
        <v>480</v>
      </c>
      <c r="K205">
        <v>11</v>
      </c>
      <c r="N205">
        <v>3</v>
      </c>
      <c r="AD205">
        <v>1</v>
      </c>
      <c r="AH205">
        <v>4</v>
      </c>
    </row>
    <row r="206" spans="1:36">
      <c r="A206" t="s">
        <v>225</v>
      </c>
      <c r="B206">
        <v>2019</v>
      </c>
      <c r="C206" s="12">
        <v>43807</v>
      </c>
      <c r="D206" t="s">
        <v>66</v>
      </c>
      <c r="E206" t="s">
        <v>64</v>
      </c>
      <c r="F206" t="s">
        <v>64</v>
      </c>
      <c r="G206" t="s">
        <v>1653</v>
      </c>
      <c r="H206" t="s">
        <v>1296</v>
      </c>
      <c r="I206" t="s">
        <v>188</v>
      </c>
      <c r="K206">
        <v>12</v>
      </c>
      <c r="N206">
        <v>2</v>
      </c>
      <c r="O206">
        <v>1</v>
      </c>
      <c r="T206">
        <v>1</v>
      </c>
      <c r="U206">
        <v>5</v>
      </c>
      <c r="AB206">
        <v>1</v>
      </c>
      <c r="AG206">
        <v>20</v>
      </c>
      <c r="AH206">
        <v>-10</v>
      </c>
    </row>
    <row r="207" spans="1:36">
      <c r="A207" t="s">
        <v>225</v>
      </c>
      <c r="B207">
        <v>2019</v>
      </c>
      <c r="C207" s="12">
        <v>43807</v>
      </c>
      <c r="D207" t="s">
        <v>66</v>
      </c>
      <c r="E207" t="s">
        <v>64</v>
      </c>
      <c r="F207" t="s">
        <v>64</v>
      </c>
      <c r="G207" t="s">
        <v>858</v>
      </c>
      <c r="H207" t="s">
        <v>856</v>
      </c>
      <c r="I207" t="s">
        <v>207</v>
      </c>
      <c r="K207">
        <v>13</v>
      </c>
      <c r="S207">
        <v>1</v>
      </c>
      <c r="T207">
        <v>5</v>
      </c>
      <c r="AF207">
        <v>20</v>
      </c>
      <c r="AG207">
        <v>80</v>
      </c>
      <c r="AH207">
        <v>-54</v>
      </c>
    </row>
    <row r="208" spans="1:36">
      <c r="A208" t="s">
        <v>225</v>
      </c>
      <c r="B208">
        <v>2019</v>
      </c>
      <c r="C208" s="12">
        <v>43807</v>
      </c>
      <c r="D208" t="s">
        <v>66</v>
      </c>
      <c r="E208" t="s">
        <v>64</v>
      </c>
      <c r="F208" t="s">
        <v>64</v>
      </c>
      <c r="G208" t="s">
        <v>852</v>
      </c>
      <c r="H208" t="s">
        <v>851</v>
      </c>
      <c r="I208" t="s">
        <v>85</v>
      </c>
      <c r="K208" t="s">
        <v>608</v>
      </c>
      <c r="L208">
        <v>2</v>
      </c>
      <c r="M208">
        <v>2</v>
      </c>
      <c r="N208">
        <v>1</v>
      </c>
      <c r="Q208">
        <v>3</v>
      </c>
      <c r="U208">
        <v>2</v>
      </c>
      <c r="V208">
        <v>3</v>
      </c>
      <c r="AF208">
        <v>20</v>
      </c>
      <c r="AH208" t="s">
        <v>608</v>
      </c>
    </row>
    <row r="209" spans="1:36">
      <c r="A209" t="s">
        <v>225</v>
      </c>
      <c r="B209">
        <v>2019</v>
      </c>
      <c r="C209" s="12">
        <v>43807</v>
      </c>
      <c r="D209" t="s">
        <v>66</v>
      </c>
      <c r="E209" t="s">
        <v>64</v>
      </c>
      <c r="F209" t="s">
        <v>64</v>
      </c>
      <c r="G209" t="s">
        <v>1705</v>
      </c>
      <c r="H209" t="s">
        <v>1708</v>
      </c>
      <c r="I209" t="s">
        <v>150</v>
      </c>
      <c r="K209" t="s">
        <v>608</v>
      </c>
      <c r="AG209">
        <v>60</v>
      </c>
      <c r="AH209" t="s">
        <v>608</v>
      </c>
    </row>
    <row r="210" spans="1:36">
      <c r="A210" t="s">
        <v>225</v>
      </c>
      <c r="B210">
        <v>2019</v>
      </c>
      <c r="C210" s="12">
        <v>43807</v>
      </c>
      <c r="D210" t="s">
        <v>66</v>
      </c>
      <c r="E210" t="s">
        <v>64</v>
      </c>
      <c r="F210" t="s">
        <v>64</v>
      </c>
      <c r="G210" t="s">
        <v>1695</v>
      </c>
      <c r="H210" t="s">
        <v>1654</v>
      </c>
      <c r="I210" t="s">
        <v>39</v>
      </c>
      <c r="K210" t="s">
        <v>608</v>
      </c>
      <c r="AG210">
        <v>80</v>
      </c>
      <c r="AH210" t="s">
        <v>608</v>
      </c>
    </row>
    <row r="211" spans="1:36">
      <c r="A211" t="s">
        <v>226</v>
      </c>
      <c r="B211">
        <v>2019</v>
      </c>
      <c r="C211" s="12">
        <v>43800</v>
      </c>
      <c r="D211" t="s">
        <v>66</v>
      </c>
      <c r="E211" t="s">
        <v>64</v>
      </c>
      <c r="F211" t="s">
        <v>64</v>
      </c>
      <c r="G211" t="s">
        <v>597</v>
      </c>
      <c r="H211" t="s">
        <v>598</v>
      </c>
      <c r="I211" t="s">
        <v>29</v>
      </c>
      <c r="K211">
        <v>1</v>
      </c>
      <c r="L211">
        <v>2</v>
      </c>
      <c r="N211">
        <v>1</v>
      </c>
      <c r="O211">
        <v>1</v>
      </c>
      <c r="P211">
        <v>5</v>
      </c>
      <c r="S211">
        <v>3</v>
      </c>
      <c r="T211">
        <v>2</v>
      </c>
      <c r="W211">
        <v>5</v>
      </c>
      <c r="X211">
        <v>3</v>
      </c>
      <c r="Z211">
        <v>5</v>
      </c>
      <c r="AA211">
        <v>5</v>
      </c>
      <c r="AF211">
        <v>20</v>
      </c>
      <c r="AH211">
        <v>52</v>
      </c>
      <c r="AI211" s="9">
        <v>2.4187499999999997</v>
      </c>
      <c r="AJ211">
        <v>51.677999999999997</v>
      </c>
    </row>
    <row r="212" spans="1:36">
      <c r="A212" t="s">
        <v>226</v>
      </c>
      <c r="B212">
        <v>2019</v>
      </c>
      <c r="C212" s="12">
        <v>43800</v>
      </c>
      <c r="D212" t="s">
        <v>66</v>
      </c>
      <c r="E212" t="s">
        <v>64</v>
      </c>
      <c r="F212" t="s">
        <v>64</v>
      </c>
      <c r="G212" t="s">
        <v>1731</v>
      </c>
      <c r="H212" t="s">
        <v>599</v>
      </c>
      <c r="I212" t="s">
        <v>35</v>
      </c>
      <c r="K212">
        <v>2</v>
      </c>
      <c r="N212">
        <v>5</v>
      </c>
      <c r="P212">
        <v>3</v>
      </c>
      <c r="T212">
        <v>3</v>
      </c>
      <c r="V212">
        <v>3</v>
      </c>
      <c r="W212">
        <v>3</v>
      </c>
      <c r="Y212">
        <v>5</v>
      </c>
      <c r="Z212">
        <v>3</v>
      </c>
      <c r="AC212">
        <v>3</v>
      </c>
      <c r="AE212">
        <v>10</v>
      </c>
      <c r="AH212">
        <v>38</v>
      </c>
    </row>
    <row r="213" spans="1:36">
      <c r="A213" t="s">
        <v>226</v>
      </c>
      <c r="B213">
        <v>2019</v>
      </c>
      <c r="C213" s="12">
        <v>43800</v>
      </c>
      <c r="D213" t="s">
        <v>66</v>
      </c>
      <c r="E213" t="s">
        <v>64</v>
      </c>
      <c r="F213" t="s">
        <v>64</v>
      </c>
      <c r="G213" t="s">
        <v>1660</v>
      </c>
      <c r="H213" t="s">
        <v>1732</v>
      </c>
      <c r="I213" t="s">
        <v>113</v>
      </c>
      <c r="K213">
        <v>3</v>
      </c>
      <c r="M213">
        <v>5</v>
      </c>
      <c r="O213">
        <v>3</v>
      </c>
      <c r="Q213">
        <v>2</v>
      </c>
      <c r="R213">
        <v>3</v>
      </c>
      <c r="S213">
        <v>1</v>
      </c>
      <c r="V213">
        <v>1</v>
      </c>
      <c r="X213">
        <v>5</v>
      </c>
      <c r="Y213">
        <v>2</v>
      </c>
      <c r="Z213">
        <v>1</v>
      </c>
      <c r="AC213">
        <v>2</v>
      </c>
      <c r="AD213">
        <v>2</v>
      </c>
      <c r="AE213">
        <v>6</v>
      </c>
      <c r="AH213">
        <v>33</v>
      </c>
    </row>
    <row r="214" spans="1:36">
      <c r="A214" t="s">
        <v>226</v>
      </c>
      <c r="B214">
        <v>2019</v>
      </c>
      <c r="C214" s="12">
        <v>43800</v>
      </c>
      <c r="D214" t="s">
        <v>66</v>
      </c>
      <c r="E214" t="s">
        <v>64</v>
      </c>
      <c r="F214" t="s">
        <v>64</v>
      </c>
      <c r="G214" t="s">
        <v>879</v>
      </c>
      <c r="H214" t="s">
        <v>1643</v>
      </c>
      <c r="I214" t="s">
        <v>85</v>
      </c>
      <c r="K214">
        <v>4</v>
      </c>
      <c r="L214">
        <v>3</v>
      </c>
      <c r="M214">
        <v>3</v>
      </c>
      <c r="N214">
        <v>2</v>
      </c>
      <c r="P214">
        <v>1</v>
      </c>
      <c r="R214">
        <v>1</v>
      </c>
      <c r="T214">
        <v>1</v>
      </c>
      <c r="U214">
        <v>1</v>
      </c>
      <c r="X214">
        <v>1</v>
      </c>
      <c r="AB214">
        <v>5</v>
      </c>
      <c r="AC214">
        <v>5</v>
      </c>
      <c r="AD214">
        <v>3</v>
      </c>
      <c r="AE214">
        <v>2</v>
      </c>
      <c r="AH214">
        <v>28</v>
      </c>
    </row>
    <row r="215" spans="1:36">
      <c r="A215" t="s">
        <v>226</v>
      </c>
      <c r="B215">
        <v>2019</v>
      </c>
      <c r="C215" s="12">
        <v>43800</v>
      </c>
      <c r="D215" t="s">
        <v>66</v>
      </c>
      <c r="E215" t="s">
        <v>64</v>
      </c>
      <c r="F215" t="s">
        <v>64</v>
      </c>
      <c r="G215" t="s">
        <v>618</v>
      </c>
      <c r="H215" t="s">
        <v>1644</v>
      </c>
      <c r="I215" t="s">
        <v>37</v>
      </c>
      <c r="K215">
        <v>5</v>
      </c>
      <c r="L215">
        <v>5</v>
      </c>
      <c r="O215">
        <v>5</v>
      </c>
      <c r="U215">
        <v>5</v>
      </c>
      <c r="V215">
        <v>5</v>
      </c>
      <c r="Y215">
        <v>3</v>
      </c>
      <c r="AB215">
        <v>3</v>
      </c>
      <c r="AH215">
        <v>26</v>
      </c>
    </row>
    <row r="216" spans="1:36">
      <c r="A216" t="s">
        <v>226</v>
      </c>
      <c r="B216">
        <v>2019</v>
      </c>
      <c r="C216" s="12">
        <v>43800</v>
      </c>
      <c r="D216" t="s">
        <v>66</v>
      </c>
      <c r="E216" t="s">
        <v>64</v>
      </c>
      <c r="F216" t="s">
        <v>64</v>
      </c>
      <c r="G216" t="s">
        <v>809</v>
      </c>
      <c r="H216" t="s">
        <v>589</v>
      </c>
      <c r="I216" t="s">
        <v>78</v>
      </c>
      <c r="K216">
        <v>6</v>
      </c>
      <c r="O216">
        <v>2</v>
      </c>
      <c r="P216">
        <v>2</v>
      </c>
      <c r="Q216">
        <v>3</v>
      </c>
      <c r="R216">
        <v>2</v>
      </c>
      <c r="S216">
        <v>2</v>
      </c>
      <c r="U216">
        <v>2</v>
      </c>
      <c r="V216">
        <v>2</v>
      </c>
      <c r="Z216">
        <v>2</v>
      </c>
      <c r="AD216">
        <v>1</v>
      </c>
      <c r="AE216">
        <v>4</v>
      </c>
      <c r="AH216">
        <v>22</v>
      </c>
    </row>
    <row r="217" spans="1:36">
      <c r="A217" t="s">
        <v>226</v>
      </c>
      <c r="B217">
        <v>2019</v>
      </c>
      <c r="C217" s="12">
        <v>43800</v>
      </c>
      <c r="D217" t="s">
        <v>66</v>
      </c>
      <c r="E217" t="s">
        <v>64</v>
      </c>
      <c r="F217" t="s">
        <v>64</v>
      </c>
      <c r="G217" t="s">
        <v>1645</v>
      </c>
      <c r="H217" t="s">
        <v>1646</v>
      </c>
      <c r="I217" t="s">
        <v>178</v>
      </c>
      <c r="K217">
        <v>7</v>
      </c>
      <c r="S217">
        <v>5</v>
      </c>
      <c r="X217">
        <v>2</v>
      </c>
      <c r="AB217">
        <v>1</v>
      </c>
      <c r="AH217">
        <v>8</v>
      </c>
    </row>
    <row r="218" spans="1:36">
      <c r="A218" t="s">
        <v>226</v>
      </c>
      <c r="B218">
        <v>2019</v>
      </c>
      <c r="C218" s="12">
        <v>43800</v>
      </c>
      <c r="D218" t="s">
        <v>66</v>
      </c>
      <c r="E218" t="s">
        <v>64</v>
      </c>
      <c r="F218" t="s">
        <v>64</v>
      </c>
      <c r="G218" t="s">
        <v>843</v>
      </c>
      <c r="H218" t="s">
        <v>1675</v>
      </c>
      <c r="I218" t="s">
        <v>198</v>
      </c>
      <c r="K218">
        <v>8</v>
      </c>
      <c r="U218">
        <v>3</v>
      </c>
      <c r="AD218">
        <v>5</v>
      </c>
      <c r="AH218">
        <v>8</v>
      </c>
    </row>
    <row r="219" spans="1:36">
      <c r="A219" t="s">
        <v>226</v>
      </c>
      <c r="B219">
        <v>2019</v>
      </c>
      <c r="C219" s="12">
        <v>43800</v>
      </c>
      <c r="D219" t="s">
        <v>66</v>
      </c>
      <c r="E219" t="s">
        <v>64</v>
      </c>
      <c r="F219" t="s">
        <v>64</v>
      </c>
      <c r="G219" t="s">
        <v>592</v>
      </c>
      <c r="H219" t="s">
        <v>874</v>
      </c>
      <c r="I219" t="s">
        <v>23</v>
      </c>
      <c r="K219">
        <v>9</v>
      </c>
      <c r="R219">
        <v>5</v>
      </c>
      <c r="AA219">
        <v>3</v>
      </c>
      <c r="AH219">
        <v>8</v>
      </c>
    </row>
    <row r="220" spans="1:36">
      <c r="A220" t="s">
        <v>226</v>
      </c>
      <c r="B220">
        <v>2019</v>
      </c>
      <c r="C220" s="12">
        <v>43800</v>
      </c>
      <c r="D220" t="s">
        <v>66</v>
      </c>
      <c r="E220" t="s">
        <v>64</v>
      </c>
      <c r="F220" t="s">
        <v>64</v>
      </c>
      <c r="G220" t="s">
        <v>595</v>
      </c>
      <c r="H220" t="s">
        <v>596</v>
      </c>
      <c r="I220" t="s">
        <v>760</v>
      </c>
      <c r="K220">
        <v>10</v>
      </c>
      <c r="Q220">
        <v>5</v>
      </c>
      <c r="AB220">
        <v>2</v>
      </c>
      <c r="AH220">
        <v>7</v>
      </c>
    </row>
    <row r="221" spans="1:36">
      <c r="A221" t="s">
        <v>226</v>
      </c>
      <c r="B221">
        <v>2019</v>
      </c>
      <c r="C221" s="12">
        <v>43800</v>
      </c>
      <c r="D221" t="s">
        <v>66</v>
      </c>
      <c r="E221" t="s">
        <v>64</v>
      </c>
      <c r="F221" t="s">
        <v>64</v>
      </c>
      <c r="G221" t="s">
        <v>1651</v>
      </c>
      <c r="H221" t="s">
        <v>716</v>
      </c>
      <c r="I221" t="s">
        <v>152</v>
      </c>
      <c r="K221">
        <v>11</v>
      </c>
      <c r="L221">
        <v>1</v>
      </c>
      <c r="T221">
        <v>5</v>
      </c>
      <c r="W221">
        <v>1</v>
      </c>
      <c r="AH221">
        <v>7</v>
      </c>
    </row>
    <row r="222" spans="1:36">
      <c r="A222" t="s">
        <v>226</v>
      </c>
      <c r="B222">
        <v>2019</v>
      </c>
      <c r="C222" s="12">
        <v>43800</v>
      </c>
      <c r="D222" t="s">
        <v>66</v>
      </c>
      <c r="E222" t="s">
        <v>64</v>
      </c>
      <c r="F222" t="s">
        <v>64</v>
      </c>
      <c r="G222" t="s">
        <v>633</v>
      </c>
      <c r="H222" t="s">
        <v>750</v>
      </c>
      <c r="I222" t="s">
        <v>46</v>
      </c>
      <c r="K222">
        <v>12</v>
      </c>
      <c r="N222">
        <v>3</v>
      </c>
      <c r="AA222">
        <v>1</v>
      </c>
      <c r="AH222">
        <v>4</v>
      </c>
    </row>
    <row r="223" spans="1:36">
      <c r="A223" t="s">
        <v>226</v>
      </c>
      <c r="B223">
        <v>2019</v>
      </c>
      <c r="C223" s="12">
        <v>43800</v>
      </c>
      <c r="D223" t="s">
        <v>66</v>
      </c>
      <c r="E223" t="s">
        <v>64</v>
      </c>
      <c r="F223" t="s">
        <v>64</v>
      </c>
      <c r="G223" t="s">
        <v>681</v>
      </c>
      <c r="H223" t="s">
        <v>591</v>
      </c>
      <c r="I223" t="s">
        <v>25</v>
      </c>
      <c r="K223">
        <v>13</v>
      </c>
      <c r="M223">
        <v>2</v>
      </c>
      <c r="W223">
        <v>2</v>
      </c>
      <c r="AH223">
        <v>4</v>
      </c>
    </row>
    <row r="224" spans="1:36">
      <c r="A224" t="s">
        <v>226</v>
      </c>
      <c r="B224">
        <v>2019</v>
      </c>
      <c r="C224" s="12">
        <v>43800</v>
      </c>
      <c r="D224" t="s">
        <v>66</v>
      </c>
      <c r="E224" t="s">
        <v>64</v>
      </c>
      <c r="F224" t="s">
        <v>64</v>
      </c>
      <c r="G224" t="s">
        <v>808</v>
      </c>
      <c r="H224" t="s">
        <v>1305</v>
      </c>
      <c r="I224" t="s">
        <v>647</v>
      </c>
      <c r="K224">
        <v>14</v>
      </c>
      <c r="M224">
        <v>1</v>
      </c>
      <c r="Y224">
        <v>1</v>
      </c>
      <c r="AC224">
        <v>1</v>
      </c>
      <c r="AH224">
        <v>3</v>
      </c>
    </row>
    <row r="225" spans="1:36">
      <c r="A225" t="s">
        <v>226</v>
      </c>
      <c r="B225">
        <v>2019</v>
      </c>
      <c r="C225" s="12">
        <v>43800</v>
      </c>
      <c r="D225" t="s">
        <v>66</v>
      </c>
      <c r="E225" t="s">
        <v>64</v>
      </c>
      <c r="F225" t="s">
        <v>64</v>
      </c>
      <c r="G225" t="s">
        <v>840</v>
      </c>
      <c r="H225" t="s">
        <v>791</v>
      </c>
      <c r="I225" t="s">
        <v>480</v>
      </c>
      <c r="K225">
        <v>15</v>
      </c>
      <c r="Q225">
        <v>1</v>
      </c>
      <c r="AA225">
        <v>2</v>
      </c>
      <c r="AH225">
        <v>3</v>
      </c>
    </row>
    <row r="226" spans="1:36">
      <c r="A226" t="s">
        <v>226</v>
      </c>
      <c r="B226">
        <v>2019</v>
      </c>
      <c r="C226" s="12">
        <v>43800</v>
      </c>
      <c r="D226" t="s">
        <v>66</v>
      </c>
      <c r="E226" t="s">
        <v>64</v>
      </c>
      <c r="F226" t="s">
        <v>64</v>
      </c>
      <c r="G226" t="s">
        <v>1653</v>
      </c>
      <c r="H226" t="s">
        <v>1296</v>
      </c>
      <c r="I226" t="s">
        <v>188</v>
      </c>
      <c r="K226">
        <v>16</v>
      </c>
      <c r="AH226">
        <v>0</v>
      </c>
    </row>
    <row r="227" spans="1:36">
      <c r="A227" t="s">
        <v>226</v>
      </c>
      <c r="B227">
        <v>2019</v>
      </c>
      <c r="C227" s="12">
        <v>43800</v>
      </c>
      <c r="D227" t="s">
        <v>66</v>
      </c>
      <c r="E227" t="s">
        <v>64</v>
      </c>
      <c r="F227" t="s">
        <v>64</v>
      </c>
      <c r="G227" t="s">
        <v>1705</v>
      </c>
      <c r="H227" t="s">
        <v>1708</v>
      </c>
      <c r="I227" t="s">
        <v>150</v>
      </c>
      <c r="K227" t="s">
        <v>608</v>
      </c>
      <c r="AG227">
        <v>40</v>
      </c>
      <c r="AH227" t="s">
        <v>608</v>
      </c>
    </row>
    <row r="228" spans="1:36">
      <c r="A228" t="s">
        <v>226</v>
      </c>
      <c r="B228">
        <v>2019</v>
      </c>
      <c r="C228" s="12">
        <v>43800</v>
      </c>
      <c r="D228" t="s">
        <v>66</v>
      </c>
      <c r="E228" t="s">
        <v>64</v>
      </c>
      <c r="F228" t="s">
        <v>64</v>
      </c>
      <c r="G228" t="s">
        <v>1654</v>
      </c>
      <c r="H228" t="s">
        <v>1695</v>
      </c>
      <c r="I228" t="s">
        <v>39</v>
      </c>
      <c r="K228" t="s">
        <v>608</v>
      </c>
      <c r="AG228">
        <v>40</v>
      </c>
      <c r="AH228" t="s">
        <v>608</v>
      </c>
    </row>
    <row r="229" spans="1:36">
      <c r="A229" t="s">
        <v>65</v>
      </c>
      <c r="B229">
        <v>2019</v>
      </c>
      <c r="C229" s="12">
        <v>43777</v>
      </c>
      <c r="D229" t="s">
        <v>66</v>
      </c>
      <c r="E229" t="s">
        <v>64</v>
      </c>
      <c r="F229" t="s">
        <v>64</v>
      </c>
      <c r="G229" t="s">
        <v>585</v>
      </c>
      <c r="H229" t="s">
        <v>1642</v>
      </c>
      <c r="I229" t="s">
        <v>27</v>
      </c>
      <c r="K229">
        <v>1</v>
      </c>
      <c r="M229">
        <v>3</v>
      </c>
      <c r="N229">
        <v>5</v>
      </c>
      <c r="Q229">
        <v>3</v>
      </c>
      <c r="R229">
        <v>5</v>
      </c>
      <c r="T229">
        <v>1</v>
      </c>
      <c r="U229">
        <v>1</v>
      </c>
      <c r="V229">
        <v>3</v>
      </c>
      <c r="W229">
        <v>1</v>
      </c>
      <c r="Y229">
        <v>3</v>
      </c>
      <c r="AA229">
        <v>5</v>
      </c>
      <c r="AB229">
        <v>5</v>
      </c>
      <c r="AD229">
        <v>1</v>
      </c>
      <c r="AF229">
        <v>60</v>
      </c>
      <c r="AH229">
        <v>96</v>
      </c>
      <c r="AI229" s="9">
        <v>2.0854166666666667</v>
      </c>
      <c r="AJ229">
        <v>59.920999999999999</v>
      </c>
    </row>
    <row r="230" spans="1:36">
      <c r="A230" t="s">
        <v>65</v>
      </c>
      <c r="B230">
        <v>2019</v>
      </c>
      <c r="C230" s="12">
        <v>43779</v>
      </c>
      <c r="D230" t="s">
        <v>66</v>
      </c>
      <c r="E230" t="s">
        <v>64</v>
      </c>
      <c r="F230" t="s">
        <v>64</v>
      </c>
      <c r="G230" t="s">
        <v>586</v>
      </c>
      <c r="H230" t="s">
        <v>587</v>
      </c>
      <c r="I230" t="s">
        <v>113</v>
      </c>
      <c r="K230">
        <v>2</v>
      </c>
      <c r="N230">
        <v>3</v>
      </c>
      <c r="Q230">
        <v>5</v>
      </c>
      <c r="R230">
        <v>3</v>
      </c>
      <c r="Y230">
        <v>1</v>
      </c>
      <c r="AA230">
        <v>3</v>
      </c>
      <c r="AC230">
        <v>5</v>
      </c>
      <c r="AE230">
        <v>6</v>
      </c>
      <c r="AF230">
        <v>60</v>
      </c>
      <c r="AH230">
        <v>86</v>
      </c>
    </row>
    <row r="231" spans="1:36">
      <c r="A231" t="s">
        <v>65</v>
      </c>
      <c r="B231">
        <v>2019</v>
      </c>
      <c r="C231" s="12">
        <v>43781</v>
      </c>
      <c r="D231" t="s">
        <v>66</v>
      </c>
      <c r="E231" t="s">
        <v>64</v>
      </c>
      <c r="F231" t="s">
        <v>64</v>
      </c>
      <c r="G231" t="s">
        <v>1648</v>
      </c>
      <c r="H231" t="s">
        <v>1670</v>
      </c>
      <c r="I231" t="s">
        <v>102</v>
      </c>
      <c r="K231">
        <v>3</v>
      </c>
      <c r="S231">
        <v>5</v>
      </c>
      <c r="W231">
        <v>2</v>
      </c>
      <c r="X231">
        <v>5</v>
      </c>
      <c r="AD231">
        <v>2</v>
      </c>
      <c r="AE231">
        <v>10</v>
      </c>
      <c r="AF231">
        <v>60</v>
      </c>
      <c r="AH231">
        <v>84</v>
      </c>
    </row>
    <row r="232" spans="1:36">
      <c r="A232" t="s">
        <v>65</v>
      </c>
      <c r="B232">
        <v>2019</v>
      </c>
      <c r="C232" s="12">
        <v>43783</v>
      </c>
      <c r="D232" t="s">
        <v>66</v>
      </c>
      <c r="E232" t="s">
        <v>64</v>
      </c>
      <c r="F232" t="s">
        <v>64</v>
      </c>
      <c r="G232" t="s">
        <v>1644</v>
      </c>
      <c r="H232" t="s">
        <v>618</v>
      </c>
      <c r="I232" t="s">
        <v>37</v>
      </c>
      <c r="K232">
        <v>4</v>
      </c>
      <c r="O232">
        <v>5</v>
      </c>
      <c r="T232">
        <v>2</v>
      </c>
      <c r="U232">
        <v>3</v>
      </c>
      <c r="V232">
        <v>5</v>
      </c>
      <c r="Z232">
        <v>5</v>
      </c>
      <c r="AB232">
        <v>2</v>
      </c>
      <c r="AE232">
        <v>4</v>
      </c>
      <c r="AF232">
        <v>40</v>
      </c>
      <c r="AH232">
        <v>66</v>
      </c>
    </row>
    <row r="233" spans="1:36">
      <c r="A233" t="s">
        <v>65</v>
      </c>
      <c r="B233">
        <v>2019</v>
      </c>
      <c r="C233" s="12">
        <v>43785</v>
      </c>
      <c r="D233" t="s">
        <v>66</v>
      </c>
      <c r="E233" t="s">
        <v>64</v>
      </c>
      <c r="F233" t="s">
        <v>64</v>
      </c>
      <c r="G233" t="s">
        <v>590</v>
      </c>
      <c r="H233" t="s">
        <v>591</v>
      </c>
      <c r="I233" t="s">
        <v>25</v>
      </c>
      <c r="K233">
        <v>5</v>
      </c>
      <c r="L233">
        <v>3</v>
      </c>
      <c r="T233">
        <v>3</v>
      </c>
      <c r="V233">
        <v>1</v>
      </c>
      <c r="W233">
        <v>3</v>
      </c>
      <c r="X233">
        <v>3</v>
      </c>
      <c r="Y233">
        <v>5</v>
      </c>
      <c r="Z233">
        <v>3</v>
      </c>
      <c r="AA233">
        <v>2</v>
      </c>
      <c r="AB233">
        <v>3</v>
      </c>
      <c r="AF233">
        <v>40</v>
      </c>
      <c r="AH233">
        <v>66</v>
      </c>
    </row>
    <row r="234" spans="1:36">
      <c r="A234" t="s">
        <v>65</v>
      </c>
      <c r="B234">
        <v>2019</v>
      </c>
      <c r="C234" s="12">
        <v>43787</v>
      </c>
      <c r="D234" t="s">
        <v>66</v>
      </c>
      <c r="E234" t="s">
        <v>64</v>
      </c>
      <c r="F234" t="s">
        <v>64</v>
      </c>
      <c r="G234" t="s">
        <v>809</v>
      </c>
      <c r="H234" t="s">
        <v>785</v>
      </c>
      <c r="I234" t="s">
        <v>78</v>
      </c>
      <c r="K234">
        <v>6</v>
      </c>
      <c r="R234">
        <v>1</v>
      </c>
      <c r="U234">
        <v>5</v>
      </c>
      <c r="AC234">
        <v>3</v>
      </c>
      <c r="AF234">
        <v>40</v>
      </c>
      <c r="AH234">
        <v>49</v>
      </c>
    </row>
    <row r="235" spans="1:36">
      <c r="A235" t="s">
        <v>65</v>
      </c>
      <c r="B235">
        <v>2019</v>
      </c>
      <c r="C235" s="12">
        <v>43789</v>
      </c>
      <c r="D235" t="s">
        <v>66</v>
      </c>
      <c r="E235" t="s">
        <v>64</v>
      </c>
      <c r="F235" t="s">
        <v>64</v>
      </c>
      <c r="G235" t="s">
        <v>597</v>
      </c>
      <c r="H235" t="s">
        <v>1663</v>
      </c>
      <c r="I235" t="s">
        <v>29</v>
      </c>
      <c r="K235">
        <v>7</v>
      </c>
      <c r="V235">
        <v>2</v>
      </c>
      <c r="W235">
        <v>5</v>
      </c>
      <c r="X235">
        <v>2</v>
      </c>
      <c r="AD235">
        <v>5</v>
      </c>
      <c r="AF235">
        <v>20</v>
      </c>
      <c r="AH235">
        <v>34</v>
      </c>
    </row>
    <row r="236" spans="1:36">
      <c r="A236" t="s">
        <v>65</v>
      </c>
      <c r="B236">
        <v>2019</v>
      </c>
      <c r="C236" s="12">
        <v>43791</v>
      </c>
      <c r="D236" t="s">
        <v>66</v>
      </c>
      <c r="E236" t="s">
        <v>64</v>
      </c>
      <c r="F236" t="s">
        <v>64</v>
      </c>
      <c r="G236" t="s">
        <v>808</v>
      </c>
      <c r="H236" t="s">
        <v>1305</v>
      </c>
      <c r="I236" t="s">
        <v>647</v>
      </c>
      <c r="K236">
        <v>8</v>
      </c>
      <c r="O236">
        <v>2</v>
      </c>
      <c r="P236">
        <v>1</v>
      </c>
      <c r="U236">
        <v>2</v>
      </c>
      <c r="Y236">
        <v>2</v>
      </c>
      <c r="AB236">
        <v>1</v>
      </c>
      <c r="AC236">
        <v>1</v>
      </c>
      <c r="AF236">
        <v>20</v>
      </c>
      <c r="AH236">
        <v>29</v>
      </c>
    </row>
    <row r="237" spans="1:36">
      <c r="A237" t="s">
        <v>65</v>
      </c>
      <c r="B237">
        <v>2019</v>
      </c>
      <c r="C237" s="12">
        <v>43793</v>
      </c>
      <c r="D237" t="s">
        <v>66</v>
      </c>
      <c r="E237" t="s">
        <v>64</v>
      </c>
      <c r="F237" t="s">
        <v>64</v>
      </c>
      <c r="G237" t="s">
        <v>841</v>
      </c>
      <c r="H237" t="s">
        <v>840</v>
      </c>
      <c r="I237" t="s">
        <v>480</v>
      </c>
      <c r="K237">
        <v>9</v>
      </c>
      <c r="M237">
        <v>2</v>
      </c>
      <c r="Z237">
        <v>1</v>
      </c>
      <c r="AC237">
        <v>2</v>
      </c>
      <c r="AF237">
        <v>20</v>
      </c>
      <c r="AH237">
        <v>25</v>
      </c>
    </row>
    <row r="238" spans="1:36">
      <c r="A238" t="s">
        <v>65</v>
      </c>
      <c r="B238">
        <v>2019</v>
      </c>
      <c r="C238" s="12">
        <v>43795</v>
      </c>
      <c r="D238" t="s">
        <v>66</v>
      </c>
      <c r="E238" t="s">
        <v>64</v>
      </c>
      <c r="F238" t="s">
        <v>64</v>
      </c>
      <c r="G238" t="s">
        <v>852</v>
      </c>
      <c r="H238" t="s">
        <v>879</v>
      </c>
      <c r="I238" t="s">
        <v>85</v>
      </c>
      <c r="K238">
        <v>10</v>
      </c>
      <c r="L238">
        <v>2</v>
      </c>
      <c r="M238">
        <v>1</v>
      </c>
      <c r="N238">
        <v>2</v>
      </c>
      <c r="O238">
        <v>3</v>
      </c>
      <c r="R238">
        <v>2</v>
      </c>
      <c r="AA238">
        <v>1</v>
      </c>
      <c r="AE238">
        <v>2</v>
      </c>
      <c r="AF238">
        <v>20</v>
      </c>
      <c r="AG238">
        <v>20</v>
      </c>
      <c r="AH238">
        <v>13</v>
      </c>
    </row>
    <row r="239" spans="1:36">
      <c r="A239" t="s">
        <v>65</v>
      </c>
      <c r="B239">
        <v>2019</v>
      </c>
      <c r="C239" s="12">
        <v>43797</v>
      </c>
      <c r="D239" t="s">
        <v>66</v>
      </c>
      <c r="E239" t="s">
        <v>64</v>
      </c>
      <c r="F239" t="s">
        <v>64</v>
      </c>
      <c r="G239" t="s">
        <v>593</v>
      </c>
      <c r="H239" t="s">
        <v>874</v>
      </c>
      <c r="I239" t="s">
        <v>23</v>
      </c>
      <c r="K239">
        <v>11</v>
      </c>
      <c r="M239">
        <v>5</v>
      </c>
      <c r="O239">
        <v>1</v>
      </c>
      <c r="P239">
        <v>5</v>
      </c>
      <c r="S239">
        <v>2</v>
      </c>
      <c r="AH239">
        <v>13</v>
      </c>
    </row>
    <row r="240" spans="1:36">
      <c r="A240" t="s">
        <v>65</v>
      </c>
      <c r="B240">
        <v>2019</v>
      </c>
      <c r="C240" s="12">
        <v>43799</v>
      </c>
      <c r="D240" t="s">
        <v>66</v>
      </c>
      <c r="E240" t="s">
        <v>64</v>
      </c>
      <c r="F240" t="s">
        <v>64</v>
      </c>
      <c r="G240" t="s">
        <v>1645</v>
      </c>
      <c r="H240" t="s">
        <v>1646</v>
      </c>
      <c r="I240" t="s">
        <v>178</v>
      </c>
      <c r="K240">
        <v>12</v>
      </c>
      <c r="T240">
        <v>5</v>
      </c>
      <c r="Z240">
        <v>2</v>
      </c>
      <c r="AD240">
        <v>3</v>
      </c>
      <c r="AH240">
        <v>10</v>
      </c>
    </row>
    <row r="241" spans="1:36">
      <c r="A241" t="s">
        <v>65</v>
      </c>
      <c r="B241">
        <v>2019</v>
      </c>
      <c r="C241" s="12">
        <v>43801</v>
      </c>
      <c r="D241" t="s">
        <v>66</v>
      </c>
      <c r="E241" t="s">
        <v>64</v>
      </c>
      <c r="F241" t="s">
        <v>64</v>
      </c>
      <c r="G241" t="s">
        <v>1651</v>
      </c>
      <c r="H241" t="s">
        <v>716</v>
      </c>
      <c r="I241" t="s">
        <v>152</v>
      </c>
      <c r="K241">
        <v>13</v>
      </c>
      <c r="P241">
        <v>3</v>
      </c>
      <c r="AH241">
        <v>3</v>
      </c>
    </row>
    <row r="242" spans="1:36">
      <c r="A242" t="s">
        <v>65</v>
      </c>
      <c r="B242">
        <v>2019</v>
      </c>
      <c r="C242" s="12">
        <v>43803</v>
      </c>
      <c r="D242" t="s">
        <v>66</v>
      </c>
      <c r="E242" t="s">
        <v>64</v>
      </c>
      <c r="F242" t="s">
        <v>64</v>
      </c>
      <c r="G242" t="s">
        <v>1296</v>
      </c>
      <c r="H242" t="s">
        <v>1307</v>
      </c>
      <c r="I242" t="s">
        <v>188</v>
      </c>
      <c r="K242">
        <v>14</v>
      </c>
      <c r="L242">
        <v>1</v>
      </c>
      <c r="X242">
        <v>1</v>
      </c>
      <c r="AG242">
        <v>20</v>
      </c>
      <c r="AH242">
        <v>-18</v>
      </c>
    </row>
    <row r="243" spans="1:36">
      <c r="A243" t="s">
        <v>65</v>
      </c>
      <c r="B243">
        <v>2019</v>
      </c>
      <c r="C243" s="12">
        <v>43805</v>
      </c>
      <c r="D243" t="s">
        <v>66</v>
      </c>
      <c r="E243" t="s">
        <v>64</v>
      </c>
      <c r="F243" t="s">
        <v>64</v>
      </c>
      <c r="G243" t="s">
        <v>1655</v>
      </c>
      <c r="H243" t="s">
        <v>1735</v>
      </c>
      <c r="I243" t="s">
        <v>198</v>
      </c>
      <c r="K243">
        <v>15</v>
      </c>
      <c r="S243">
        <v>1</v>
      </c>
      <c r="AG243">
        <v>40</v>
      </c>
      <c r="AH243">
        <v>-39</v>
      </c>
    </row>
    <row r="244" spans="1:36">
      <c r="A244" t="s">
        <v>65</v>
      </c>
      <c r="B244">
        <v>2019</v>
      </c>
      <c r="C244" s="12">
        <v>43807</v>
      </c>
      <c r="D244" t="s">
        <v>66</v>
      </c>
      <c r="E244" t="s">
        <v>64</v>
      </c>
      <c r="F244" t="s">
        <v>64</v>
      </c>
      <c r="G244" t="s">
        <v>1667</v>
      </c>
      <c r="H244" t="s">
        <v>1720</v>
      </c>
      <c r="I244" t="s">
        <v>484</v>
      </c>
      <c r="K244" t="s">
        <v>608</v>
      </c>
      <c r="L244">
        <v>5</v>
      </c>
      <c r="P244">
        <v>2</v>
      </c>
      <c r="Q244">
        <v>2</v>
      </c>
      <c r="S244">
        <v>3</v>
      </c>
      <c r="AF244">
        <v>20</v>
      </c>
      <c r="AH244" t="s">
        <v>608</v>
      </c>
    </row>
    <row r="245" spans="1:36">
      <c r="A245" t="s">
        <v>65</v>
      </c>
      <c r="B245">
        <v>2019</v>
      </c>
      <c r="C245" s="12">
        <v>43809</v>
      </c>
      <c r="D245" t="s">
        <v>66</v>
      </c>
      <c r="E245" t="s">
        <v>64</v>
      </c>
      <c r="F245" t="s">
        <v>64</v>
      </c>
      <c r="G245" t="s">
        <v>1745</v>
      </c>
      <c r="H245" t="s">
        <v>1734</v>
      </c>
      <c r="I245" t="s">
        <v>164</v>
      </c>
      <c r="K245" t="s">
        <v>608</v>
      </c>
      <c r="N245">
        <v>1</v>
      </c>
      <c r="AG245">
        <v>60</v>
      </c>
      <c r="AH245" t="s">
        <v>608</v>
      </c>
    </row>
    <row r="246" spans="1:36">
      <c r="A246" t="s">
        <v>65</v>
      </c>
      <c r="B246">
        <v>2019</v>
      </c>
      <c r="C246" s="12">
        <v>43811</v>
      </c>
      <c r="D246" t="s">
        <v>66</v>
      </c>
      <c r="E246" t="s">
        <v>64</v>
      </c>
      <c r="F246" t="s">
        <v>64</v>
      </c>
      <c r="G246" t="s">
        <v>485</v>
      </c>
      <c r="H246" t="s">
        <v>750</v>
      </c>
      <c r="I246" t="s">
        <v>46</v>
      </c>
      <c r="K246" t="s">
        <v>608</v>
      </c>
      <c r="Q246">
        <v>1</v>
      </c>
      <c r="AH246" t="s">
        <v>608</v>
      </c>
    </row>
    <row r="247" spans="1:36">
      <c r="A247" t="s">
        <v>233</v>
      </c>
      <c r="B247">
        <v>2019</v>
      </c>
      <c r="C247" s="12">
        <v>43772</v>
      </c>
      <c r="D247" t="s">
        <v>66</v>
      </c>
      <c r="E247" t="s">
        <v>64</v>
      </c>
      <c r="F247" t="s">
        <v>64</v>
      </c>
      <c r="G247" t="s">
        <v>656</v>
      </c>
      <c r="H247" t="s">
        <v>822</v>
      </c>
      <c r="I247" t="s">
        <v>484</v>
      </c>
      <c r="K247">
        <v>1</v>
      </c>
      <c r="N247">
        <v>2</v>
      </c>
      <c r="O247">
        <v>3</v>
      </c>
      <c r="P247">
        <v>3</v>
      </c>
      <c r="Q247">
        <v>1</v>
      </c>
      <c r="T247">
        <v>3</v>
      </c>
      <c r="U247">
        <v>5</v>
      </c>
      <c r="W247">
        <v>1</v>
      </c>
      <c r="Z247">
        <v>2</v>
      </c>
      <c r="AA247">
        <v>5</v>
      </c>
      <c r="AC247">
        <v>2</v>
      </c>
      <c r="AD247">
        <v>5</v>
      </c>
      <c r="AF247">
        <v>20</v>
      </c>
      <c r="AH247">
        <v>52</v>
      </c>
      <c r="AI247" s="9">
        <v>2.151388888888889</v>
      </c>
      <c r="AJ247">
        <v>58.101999999999997</v>
      </c>
    </row>
    <row r="248" spans="1:36">
      <c r="A248" t="s">
        <v>233</v>
      </c>
      <c r="B248">
        <v>2019</v>
      </c>
      <c r="C248" s="12">
        <v>43772</v>
      </c>
      <c r="D248" t="s">
        <v>66</v>
      </c>
      <c r="E248" t="s">
        <v>64</v>
      </c>
      <c r="F248" t="s">
        <v>64</v>
      </c>
      <c r="G248" t="s">
        <v>1657</v>
      </c>
      <c r="H248" t="s">
        <v>585</v>
      </c>
      <c r="I248" t="s">
        <v>27</v>
      </c>
      <c r="K248">
        <v>2</v>
      </c>
      <c r="N248">
        <v>3</v>
      </c>
      <c r="Q248">
        <v>2</v>
      </c>
      <c r="R248">
        <v>5</v>
      </c>
      <c r="U248">
        <v>2</v>
      </c>
      <c r="V248">
        <v>3</v>
      </c>
      <c r="W248">
        <v>2</v>
      </c>
      <c r="X248">
        <v>1</v>
      </c>
      <c r="AA248">
        <v>3</v>
      </c>
      <c r="AD248">
        <v>3</v>
      </c>
      <c r="AF248">
        <v>20</v>
      </c>
      <c r="AH248">
        <v>44</v>
      </c>
    </row>
    <row r="249" spans="1:36">
      <c r="A249" t="s">
        <v>233</v>
      </c>
      <c r="B249">
        <v>2019</v>
      </c>
      <c r="C249" s="12">
        <v>43772</v>
      </c>
      <c r="D249" t="s">
        <v>66</v>
      </c>
      <c r="E249" t="s">
        <v>64</v>
      </c>
      <c r="F249" t="s">
        <v>64</v>
      </c>
      <c r="G249" t="s">
        <v>1644</v>
      </c>
      <c r="H249" t="s">
        <v>618</v>
      </c>
      <c r="I249" t="s">
        <v>37</v>
      </c>
      <c r="K249">
        <v>3</v>
      </c>
      <c r="S249">
        <v>5</v>
      </c>
      <c r="V249">
        <v>5</v>
      </c>
      <c r="X249">
        <v>3</v>
      </c>
      <c r="Y249">
        <v>5</v>
      </c>
      <c r="AC249">
        <v>3</v>
      </c>
      <c r="AF249">
        <v>20</v>
      </c>
      <c r="AH249">
        <v>41</v>
      </c>
    </row>
    <row r="250" spans="1:36">
      <c r="A250" t="s">
        <v>233</v>
      </c>
      <c r="B250">
        <v>2019</v>
      </c>
      <c r="C250" s="12">
        <v>43772</v>
      </c>
      <c r="D250" t="s">
        <v>66</v>
      </c>
      <c r="E250" t="s">
        <v>64</v>
      </c>
      <c r="F250" t="s">
        <v>64</v>
      </c>
      <c r="G250" t="s">
        <v>890</v>
      </c>
      <c r="H250" t="s">
        <v>785</v>
      </c>
      <c r="I250" t="s">
        <v>78</v>
      </c>
      <c r="K250">
        <v>4</v>
      </c>
      <c r="M250">
        <v>3</v>
      </c>
      <c r="Q250">
        <v>3</v>
      </c>
      <c r="R250">
        <v>3</v>
      </c>
      <c r="AC250">
        <v>5</v>
      </c>
      <c r="AE250">
        <v>6</v>
      </c>
      <c r="AF250">
        <v>20</v>
      </c>
      <c r="AH250">
        <v>40</v>
      </c>
    </row>
    <row r="251" spans="1:36">
      <c r="A251" t="s">
        <v>233</v>
      </c>
      <c r="B251">
        <v>2019</v>
      </c>
      <c r="C251" s="12">
        <v>43772</v>
      </c>
      <c r="D251" t="s">
        <v>66</v>
      </c>
      <c r="E251" t="s">
        <v>64</v>
      </c>
      <c r="F251" t="s">
        <v>64</v>
      </c>
      <c r="G251" t="s">
        <v>787</v>
      </c>
      <c r="H251" t="s">
        <v>1660</v>
      </c>
      <c r="I251" t="s">
        <v>113</v>
      </c>
      <c r="K251">
        <v>5</v>
      </c>
      <c r="O251">
        <v>2</v>
      </c>
      <c r="P251">
        <v>2</v>
      </c>
      <c r="Q251">
        <v>5</v>
      </c>
      <c r="R251">
        <v>2</v>
      </c>
      <c r="U251">
        <v>3</v>
      </c>
      <c r="W251">
        <v>5</v>
      </c>
      <c r="AA251">
        <v>1</v>
      </c>
      <c r="AB251">
        <v>3</v>
      </c>
      <c r="AE251">
        <v>10</v>
      </c>
      <c r="AH251">
        <v>33</v>
      </c>
    </row>
    <row r="252" spans="1:36">
      <c r="A252" t="s">
        <v>233</v>
      </c>
      <c r="B252">
        <v>2019</v>
      </c>
      <c r="C252" s="12">
        <v>43772</v>
      </c>
      <c r="D252" t="s">
        <v>66</v>
      </c>
      <c r="E252" t="s">
        <v>64</v>
      </c>
      <c r="F252" t="s">
        <v>64</v>
      </c>
      <c r="G252" t="s">
        <v>753</v>
      </c>
      <c r="H252" t="s">
        <v>592</v>
      </c>
      <c r="I252" t="s">
        <v>23</v>
      </c>
      <c r="K252">
        <v>6</v>
      </c>
      <c r="L252">
        <v>3</v>
      </c>
      <c r="M252">
        <v>5</v>
      </c>
      <c r="P252">
        <v>5</v>
      </c>
      <c r="S252">
        <v>3</v>
      </c>
      <c r="T252">
        <v>5</v>
      </c>
      <c r="V252">
        <v>2</v>
      </c>
      <c r="X252">
        <v>2</v>
      </c>
      <c r="Y252">
        <v>2</v>
      </c>
      <c r="AB252">
        <v>5</v>
      </c>
      <c r="AC252">
        <v>1</v>
      </c>
      <c r="AH252">
        <v>33</v>
      </c>
    </row>
    <row r="253" spans="1:36">
      <c r="A253" t="s">
        <v>233</v>
      </c>
      <c r="B253">
        <v>2019</v>
      </c>
      <c r="C253" s="12">
        <v>43772</v>
      </c>
      <c r="D253" t="s">
        <v>66</v>
      </c>
      <c r="E253" t="s">
        <v>64</v>
      </c>
      <c r="F253" t="s">
        <v>64</v>
      </c>
      <c r="G253" t="s">
        <v>473</v>
      </c>
      <c r="H253" t="s">
        <v>590</v>
      </c>
      <c r="I253" t="s">
        <v>25</v>
      </c>
      <c r="K253">
        <v>7</v>
      </c>
      <c r="L253">
        <v>5</v>
      </c>
      <c r="N253">
        <v>5</v>
      </c>
      <c r="P253">
        <v>1</v>
      </c>
      <c r="S253">
        <v>2</v>
      </c>
      <c r="T253">
        <v>2</v>
      </c>
      <c r="W253">
        <v>3</v>
      </c>
      <c r="X253">
        <v>5</v>
      </c>
      <c r="AE253">
        <v>4</v>
      </c>
      <c r="AH253">
        <v>27</v>
      </c>
    </row>
    <row r="254" spans="1:36">
      <c r="A254" t="s">
        <v>233</v>
      </c>
      <c r="B254">
        <v>2019</v>
      </c>
      <c r="C254" s="12">
        <v>43772</v>
      </c>
      <c r="D254" t="s">
        <v>66</v>
      </c>
      <c r="E254" t="s">
        <v>64</v>
      </c>
      <c r="F254" t="s">
        <v>64</v>
      </c>
      <c r="G254" t="s">
        <v>1663</v>
      </c>
      <c r="H254" t="s">
        <v>598</v>
      </c>
      <c r="I254" t="s">
        <v>29</v>
      </c>
      <c r="K254">
        <v>8</v>
      </c>
      <c r="L254">
        <v>1</v>
      </c>
      <c r="R254">
        <v>1</v>
      </c>
      <c r="Z254">
        <v>5</v>
      </c>
      <c r="AE254">
        <v>2</v>
      </c>
      <c r="AH254">
        <v>9</v>
      </c>
    </row>
    <row r="255" spans="1:36">
      <c r="A255" t="s">
        <v>233</v>
      </c>
      <c r="B255">
        <v>2019</v>
      </c>
      <c r="C255" s="12">
        <v>43772</v>
      </c>
      <c r="D255" t="s">
        <v>66</v>
      </c>
      <c r="E255" t="s">
        <v>64</v>
      </c>
      <c r="F255" t="s">
        <v>64</v>
      </c>
      <c r="G255" t="s">
        <v>851</v>
      </c>
      <c r="H255" t="s">
        <v>878</v>
      </c>
      <c r="I255" t="s">
        <v>85</v>
      </c>
      <c r="K255">
        <v>9</v>
      </c>
      <c r="N255">
        <v>1</v>
      </c>
      <c r="U255">
        <v>1</v>
      </c>
      <c r="Y255">
        <v>1</v>
      </c>
      <c r="Z255">
        <v>1</v>
      </c>
      <c r="AA255">
        <v>2</v>
      </c>
      <c r="AH255">
        <v>6</v>
      </c>
    </row>
    <row r="256" spans="1:36">
      <c r="A256" t="s">
        <v>233</v>
      </c>
      <c r="B256">
        <v>2019</v>
      </c>
      <c r="C256" s="12">
        <v>43772</v>
      </c>
      <c r="D256" t="s">
        <v>66</v>
      </c>
      <c r="E256" t="s">
        <v>64</v>
      </c>
      <c r="F256" t="s">
        <v>64</v>
      </c>
      <c r="G256" t="s">
        <v>841</v>
      </c>
      <c r="H256" t="s">
        <v>840</v>
      </c>
      <c r="I256" t="s">
        <v>480</v>
      </c>
      <c r="K256">
        <v>10</v>
      </c>
      <c r="S256">
        <v>1</v>
      </c>
      <c r="V256">
        <v>1</v>
      </c>
      <c r="AB256">
        <v>1</v>
      </c>
      <c r="AD256">
        <v>2</v>
      </c>
      <c r="AH256">
        <v>5</v>
      </c>
    </row>
    <row r="257" spans="1:38">
      <c r="A257" t="s">
        <v>233</v>
      </c>
      <c r="B257">
        <v>2019</v>
      </c>
      <c r="C257" s="12">
        <v>43772</v>
      </c>
      <c r="D257" t="s">
        <v>66</v>
      </c>
      <c r="E257" t="s">
        <v>64</v>
      </c>
      <c r="F257" t="s">
        <v>64</v>
      </c>
      <c r="G257" t="s">
        <v>808</v>
      </c>
      <c r="H257" t="s">
        <v>1305</v>
      </c>
      <c r="I257" t="s">
        <v>647</v>
      </c>
      <c r="K257">
        <v>11</v>
      </c>
      <c r="Z257">
        <v>3</v>
      </c>
      <c r="AD257">
        <v>1</v>
      </c>
      <c r="AH257">
        <v>4</v>
      </c>
    </row>
    <row r="258" spans="1:38">
      <c r="A258" t="s">
        <v>233</v>
      </c>
      <c r="B258">
        <v>2019</v>
      </c>
      <c r="C258" s="12">
        <v>43772</v>
      </c>
      <c r="D258" t="s">
        <v>66</v>
      </c>
      <c r="E258" t="s">
        <v>64</v>
      </c>
      <c r="F258" t="s">
        <v>64</v>
      </c>
      <c r="G258" t="s">
        <v>1651</v>
      </c>
      <c r="H258" t="s">
        <v>716</v>
      </c>
      <c r="I258" t="s">
        <v>152</v>
      </c>
      <c r="K258">
        <v>12</v>
      </c>
      <c r="Y258">
        <v>3</v>
      </c>
      <c r="AH258">
        <v>3</v>
      </c>
      <c r="AL258" s="47"/>
    </row>
    <row r="259" spans="1:38">
      <c r="A259" t="s">
        <v>233</v>
      </c>
      <c r="B259">
        <v>2019</v>
      </c>
      <c r="C259" s="12">
        <v>43772</v>
      </c>
      <c r="D259" t="s">
        <v>66</v>
      </c>
      <c r="E259" t="s">
        <v>64</v>
      </c>
      <c r="F259" t="s">
        <v>64</v>
      </c>
      <c r="G259" t="s">
        <v>1653</v>
      </c>
      <c r="H259" t="s">
        <v>811</v>
      </c>
      <c r="I259" t="s">
        <v>188</v>
      </c>
      <c r="K259">
        <v>13</v>
      </c>
      <c r="M259">
        <v>1</v>
      </c>
      <c r="O259">
        <v>5</v>
      </c>
      <c r="AB259">
        <v>2</v>
      </c>
      <c r="AG259">
        <v>20</v>
      </c>
      <c r="AH259">
        <v>-12</v>
      </c>
    </row>
    <row r="260" spans="1:38">
      <c r="A260" t="s">
        <v>233</v>
      </c>
      <c r="B260">
        <v>2019</v>
      </c>
      <c r="C260" s="12">
        <v>43772</v>
      </c>
      <c r="D260" t="s">
        <v>66</v>
      </c>
      <c r="E260" t="s">
        <v>64</v>
      </c>
      <c r="F260" t="s">
        <v>64</v>
      </c>
      <c r="G260" t="s">
        <v>487</v>
      </c>
      <c r="H260" t="s">
        <v>1734</v>
      </c>
      <c r="I260" t="s">
        <v>164</v>
      </c>
      <c r="K260">
        <v>14</v>
      </c>
      <c r="AG260">
        <v>20</v>
      </c>
      <c r="AH260">
        <v>-20</v>
      </c>
    </row>
    <row r="261" spans="1:38">
      <c r="A261" t="s">
        <v>233</v>
      </c>
      <c r="B261">
        <v>2019</v>
      </c>
      <c r="C261" s="12">
        <v>43772</v>
      </c>
      <c r="D261" t="s">
        <v>66</v>
      </c>
      <c r="E261" t="s">
        <v>64</v>
      </c>
      <c r="F261" t="s">
        <v>64</v>
      </c>
      <c r="G261" t="s">
        <v>858</v>
      </c>
      <c r="H261" t="s">
        <v>857</v>
      </c>
      <c r="I261" t="s">
        <v>207</v>
      </c>
      <c r="K261">
        <v>15</v>
      </c>
      <c r="AG261">
        <v>40</v>
      </c>
      <c r="AH261">
        <v>-40</v>
      </c>
    </row>
    <row r="262" spans="1:38">
      <c r="A262" t="s">
        <v>233</v>
      </c>
      <c r="B262">
        <v>2019</v>
      </c>
      <c r="C262" s="12">
        <v>43772</v>
      </c>
      <c r="D262" t="s">
        <v>66</v>
      </c>
      <c r="E262" t="s">
        <v>64</v>
      </c>
      <c r="F262" t="s">
        <v>64</v>
      </c>
      <c r="G262" t="s">
        <v>871</v>
      </c>
      <c r="H262" t="s">
        <v>2329</v>
      </c>
      <c r="I262" t="s">
        <v>178</v>
      </c>
      <c r="K262">
        <v>16</v>
      </c>
      <c r="T262">
        <v>1</v>
      </c>
      <c r="AG262">
        <v>60</v>
      </c>
      <c r="AH262">
        <v>-59</v>
      </c>
    </row>
    <row r="263" spans="1:38">
      <c r="A263" t="s">
        <v>233</v>
      </c>
      <c r="B263">
        <v>2019</v>
      </c>
      <c r="C263" s="12">
        <v>43772</v>
      </c>
      <c r="D263" t="s">
        <v>66</v>
      </c>
      <c r="E263" t="s">
        <v>64</v>
      </c>
      <c r="F263" t="s">
        <v>64</v>
      </c>
      <c r="G263" t="s">
        <v>485</v>
      </c>
      <c r="H263" t="s">
        <v>750</v>
      </c>
      <c r="I263" t="s">
        <v>46</v>
      </c>
      <c r="K263" t="s">
        <v>608</v>
      </c>
      <c r="O263">
        <v>1</v>
      </c>
      <c r="AG263">
        <v>60</v>
      </c>
      <c r="AH263" t="s">
        <v>608</v>
      </c>
    </row>
    <row r="264" spans="1:38">
      <c r="A264" t="s">
        <v>233</v>
      </c>
      <c r="B264">
        <v>2019</v>
      </c>
      <c r="C264" s="12">
        <v>43772</v>
      </c>
      <c r="D264" t="s">
        <v>66</v>
      </c>
      <c r="E264" t="s">
        <v>64</v>
      </c>
      <c r="F264" t="s">
        <v>64</v>
      </c>
      <c r="G264" t="s">
        <v>847</v>
      </c>
      <c r="H264" t="s">
        <v>2311</v>
      </c>
      <c r="I264" t="s">
        <v>198</v>
      </c>
      <c r="K264" t="s">
        <v>608</v>
      </c>
      <c r="L264">
        <v>2</v>
      </c>
      <c r="M264">
        <v>2</v>
      </c>
      <c r="AG264">
        <v>60</v>
      </c>
      <c r="AH264" t="s">
        <v>608</v>
      </c>
    </row>
    <row r="265" spans="1:38">
      <c r="A265" t="s">
        <v>281</v>
      </c>
      <c r="B265">
        <v>2019</v>
      </c>
      <c r="C265" s="12">
        <v>43527</v>
      </c>
      <c r="D265" t="s">
        <v>20</v>
      </c>
      <c r="E265" t="s">
        <v>64</v>
      </c>
      <c r="F265" t="s">
        <v>64</v>
      </c>
      <c r="G265" t="s">
        <v>597</v>
      </c>
      <c r="H265" t="s">
        <v>598</v>
      </c>
      <c r="I265" t="s">
        <v>29</v>
      </c>
      <c r="K265">
        <v>1</v>
      </c>
      <c r="O265">
        <v>5</v>
      </c>
      <c r="Q265">
        <v>5</v>
      </c>
      <c r="R265">
        <v>5</v>
      </c>
      <c r="U265">
        <v>5</v>
      </c>
      <c r="V265">
        <v>5</v>
      </c>
      <c r="W265">
        <v>5</v>
      </c>
      <c r="X265">
        <v>3</v>
      </c>
      <c r="Z265">
        <v>1</v>
      </c>
      <c r="AA265">
        <v>2</v>
      </c>
      <c r="AB265">
        <v>3</v>
      </c>
      <c r="AC265">
        <v>1</v>
      </c>
      <c r="AD265">
        <v>5</v>
      </c>
      <c r="AF265">
        <v>60</v>
      </c>
      <c r="AH265">
        <v>105</v>
      </c>
      <c r="AI265" s="9">
        <v>2.1097222222222221</v>
      </c>
      <c r="AJ265">
        <v>59.243000000000002</v>
      </c>
    </row>
    <row r="266" spans="1:38">
      <c r="A266" t="s">
        <v>281</v>
      </c>
      <c r="B266">
        <v>2019</v>
      </c>
      <c r="C266" s="12">
        <v>43527</v>
      </c>
      <c r="D266" t="s">
        <v>20</v>
      </c>
      <c r="E266" t="s">
        <v>64</v>
      </c>
      <c r="F266" t="s">
        <v>64</v>
      </c>
      <c r="G266" t="s">
        <v>656</v>
      </c>
      <c r="H266" t="s">
        <v>3018</v>
      </c>
      <c r="I266" t="s">
        <v>484</v>
      </c>
      <c r="K266">
        <v>2</v>
      </c>
      <c r="L266">
        <v>1</v>
      </c>
      <c r="Q266">
        <v>2</v>
      </c>
      <c r="R266">
        <v>3</v>
      </c>
      <c r="T266">
        <v>1</v>
      </c>
      <c r="U266">
        <v>2</v>
      </c>
      <c r="Y266">
        <v>5</v>
      </c>
      <c r="AB266">
        <v>5</v>
      </c>
      <c r="AC266">
        <v>5</v>
      </c>
      <c r="AF266">
        <v>60</v>
      </c>
      <c r="AH266">
        <v>84</v>
      </c>
    </row>
    <row r="267" spans="1:38">
      <c r="A267" t="s">
        <v>281</v>
      </c>
      <c r="B267">
        <v>2019</v>
      </c>
      <c r="C267" s="12">
        <v>43527</v>
      </c>
      <c r="D267" t="s">
        <v>20</v>
      </c>
      <c r="E267" t="s">
        <v>64</v>
      </c>
      <c r="F267" t="s">
        <v>64</v>
      </c>
      <c r="G267" t="s">
        <v>890</v>
      </c>
      <c r="H267" t="s">
        <v>785</v>
      </c>
      <c r="I267" t="s">
        <v>78</v>
      </c>
      <c r="K267">
        <v>3</v>
      </c>
      <c r="O267">
        <v>1</v>
      </c>
      <c r="R267">
        <v>2</v>
      </c>
      <c r="U267">
        <v>1</v>
      </c>
      <c r="V267">
        <v>2</v>
      </c>
      <c r="W267">
        <v>3</v>
      </c>
      <c r="X267">
        <v>5</v>
      </c>
      <c r="AA267">
        <v>3</v>
      </c>
      <c r="AC267">
        <v>2</v>
      </c>
      <c r="AD267">
        <v>3</v>
      </c>
      <c r="AF267">
        <v>60</v>
      </c>
      <c r="AH267">
        <v>82</v>
      </c>
    </row>
    <row r="268" spans="1:38">
      <c r="A268" t="s">
        <v>281</v>
      </c>
      <c r="B268">
        <v>2019</v>
      </c>
      <c r="C268" s="12">
        <v>43527</v>
      </c>
      <c r="D268" t="s">
        <v>20</v>
      </c>
      <c r="E268" t="s">
        <v>64</v>
      </c>
      <c r="F268" t="s">
        <v>64</v>
      </c>
      <c r="G268" t="s">
        <v>1670</v>
      </c>
      <c r="H268" t="s">
        <v>1647</v>
      </c>
      <c r="I268" t="s">
        <v>102</v>
      </c>
      <c r="K268">
        <v>4</v>
      </c>
      <c r="M268">
        <v>5</v>
      </c>
      <c r="O268">
        <v>3</v>
      </c>
      <c r="S268">
        <v>5</v>
      </c>
      <c r="V268">
        <v>3</v>
      </c>
      <c r="W268">
        <v>1</v>
      </c>
      <c r="X268">
        <v>2</v>
      </c>
      <c r="AB268">
        <v>1</v>
      </c>
      <c r="AC268">
        <v>3</v>
      </c>
      <c r="AD268">
        <v>2</v>
      </c>
      <c r="AE268">
        <v>6</v>
      </c>
      <c r="AF268">
        <v>40</v>
      </c>
      <c r="AH268">
        <v>71</v>
      </c>
    </row>
    <row r="269" spans="1:38">
      <c r="A269" t="s">
        <v>281</v>
      </c>
      <c r="B269">
        <v>2019</v>
      </c>
      <c r="C269" s="12">
        <v>43527</v>
      </c>
      <c r="D269" t="s">
        <v>20</v>
      </c>
      <c r="E269" t="s">
        <v>64</v>
      </c>
      <c r="F269" t="s">
        <v>64</v>
      </c>
      <c r="G269" t="s">
        <v>1644</v>
      </c>
      <c r="H269" t="s">
        <v>618</v>
      </c>
      <c r="I269" t="s">
        <v>37</v>
      </c>
      <c r="K269">
        <v>5</v>
      </c>
      <c r="P269">
        <v>3</v>
      </c>
      <c r="S269">
        <v>3</v>
      </c>
      <c r="U269">
        <v>3</v>
      </c>
      <c r="AD269">
        <v>1</v>
      </c>
      <c r="AE269">
        <v>10</v>
      </c>
      <c r="AF269">
        <v>20</v>
      </c>
      <c r="AH269">
        <v>40</v>
      </c>
    </row>
    <row r="270" spans="1:38">
      <c r="A270" t="s">
        <v>281</v>
      </c>
      <c r="B270">
        <v>2019</v>
      </c>
      <c r="C270" s="12">
        <v>43527</v>
      </c>
      <c r="D270" t="s">
        <v>20</v>
      </c>
      <c r="E270" t="s">
        <v>64</v>
      </c>
      <c r="F270" t="s">
        <v>64</v>
      </c>
      <c r="G270" t="s">
        <v>585</v>
      </c>
      <c r="H270" t="s">
        <v>1657</v>
      </c>
      <c r="I270" t="s">
        <v>27</v>
      </c>
      <c r="K270">
        <v>6</v>
      </c>
      <c r="L270">
        <v>5</v>
      </c>
      <c r="P270">
        <v>1</v>
      </c>
      <c r="S270">
        <v>2</v>
      </c>
      <c r="V270">
        <v>1</v>
      </c>
      <c r="W270">
        <v>2</v>
      </c>
      <c r="X270">
        <v>1</v>
      </c>
      <c r="AF270">
        <v>20</v>
      </c>
      <c r="AH270">
        <v>32</v>
      </c>
    </row>
    <row r="271" spans="1:38">
      <c r="A271" t="s">
        <v>281</v>
      </c>
      <c r="B271">
        <v>2019</v>
      </c>
      <c r="C271" s="12">
        <v>43527</v>
      </c>
      <c r="D271" t="s">
        <v>20</v>
      </c>
      <c r="E271" t="s">
        <v>64</v>
      </c>
      <c r="F271" t="s">
        <v>64</v>
      </c>
      <c r="G271" t="s">
        <v>586</v>
      </c>
      <c r="H271" t="s">
        <v>587</v>
      </c>
      <c r="I271" t="s">
        <v>113</v>
      </c>
      <c r="K271">
        <v>7</v>
      </c>
      <c r="O271">
        <v>2</v>
      </c>
      <c r="Q271">
        <v>1</v>
      </c>
      <c r="R271">
        <v>1</v>
      </c>
      <c r="T271">
        <v>3</v>
      </c>
      <c r="AE271">
        <v>4</v>
      </c>
      <c r="AF271">
        <v>20</v>
      </c>
      <c r="AH271">
        <v>31</v>
      </c>
    </row>
    <row r="272" spans="1:38">
      <c r="A272" t="s">
        <v>281</v>
      </c>
      <c r="B272">
        <v>2019</v>
      </c>
      <c r="C272" s="12">
        <v>43527</v>
      </c>
      <c r="D272" t="s">
        <v>20</v>
      </c>
      <c r="E272" t="s">
        <v>64</v>
      </c>
      <c r="F272" t="s">
        <v>64</v>
      </c>
      <c r="G272" t="s">
        <v>633</v>
      </c>
      <c r="H272" t="s">
        <v>750</v>
      </c>
      <c r="I272" t="s">
        <v>46</v>
      </c>
      <c r="K272">
        <v>8</v>
      </c>
      <c r="L272">
        <v>3</v>
      </c>
      <c r="P272">
        <v>5</v>
      </c>
      <c r="Q272">
        <v>3</v>
      </c>
      <c r="AF272">
        <v>20</v>
      </c>
      <c r="AH272">
        <v>31</v>
      </c>
    </row>
    <row r="273" spans="1:36">
      <c r="A273" t="s">
        <v>281</v>
      </c>
      <c r="B273">
        <v>2019</v>
      </c>
      <c r="C273" s="12">
        <v>43527</v>
      </c>
      <c r="D273" t="s">
        <v>20</v>
      </c>
      <c r="E273" t="s">
        <v>64</v>
      </c>
      <c r="F273" t="s">
        <v>64</v>
      </c>
      <c r="G273" t="s">
        <v>590</v>
      </c>
      <c r="H273" t="s">
        <v>591</v>
      </c>
      <c r="I273" t="s">
        <v>25</v>
      </c>
      <c r="K273">
        <v>9</v>
      </c>
      <c r="M273">
        <v>1</v>
      </c>
      <c r="N273">
        <v>5</v>
      </c>
      <c r="Y273">
        <v>1</v>
      </c>
      <c r="Z273">
        <v>5</v>
      </c>
      <c r="AA273">
        <v>5</v>
      </c>
      <c r="AH273">
        <v>17</v>
      </c>
    </row>
    <row r="274" spans="1:36">
      <c r="A274" t="s">
        <v>281</v>
      </c>
      <c r="B274">
        <v>2019</v>
      </c>
      <c r="C274" s="12">
        <v>43527</v>
      </c>
      <c r="D274" t="s">
        <v>20</v>
      </c>
      <c r="E274" t="s">
        <v>64</v>
      </c>
      <c r="F274" t="s">
        <v>64</v>
      </c>
      <c r="G274" t="s">
        <v>851</v>
      </c>
      <c r="H274" t="s">
        <v>879</v>
      </c>
      <c r="I274" t="s">
        <v>85</v>
      </c>
      <c r="K274">
        <v>10</v>
      </c>
      <c r="M274">
        <v>2</v>
      </c>
      <c r="P274">
        <v>2</v>
      </c>
      <c r="T274">
        <v>5</v>
      </c>
      <c r="Z274">
        <v>3</v>
      </c>
      <c r="AE274">
        <v>2</v>
      </c>
      <c r="AH274">
        <v>14</v>
      </c>
    </row>
    <row r="275" spans="1:36">
      <c r="A275" t="s">
        <v>281</v>
      </c>
      <c r="B275">
        <v>2019</v>
      </c>
      <c r="C275" s="12">
        <v>43527</v>
      </c>
      <c r="D275" t="s">
        <v>20</v>
      </c>
      <c r="E275" t="s">
        <v>64</v>
      </c>
      <c r="F275" t="s">
        <v>64</v>
      </c>
      <c r="G275" t="s">
        <v>1645</v>
      </c>
      <c r="H275" t="s">
        <v>1646</v>
      </c>
      <c r="I275" t="s">
        <v>178</v>
      </c>
      <c r="K275">
        <v>11</v>
      </c>
      <c r="M275">
        <v>3</v>
      </c>
      <c r="Y275">
        <v>2</v>
      </c>
      <c r="Z275">
        <v>2</v>
      </c>
      <c r="AH275">
        <v>7</v>
      </c>
    </row>
    <row r="276" spans="1:36">
      <c r="A276" t="s">
        <v>281</v>
      </c>
      <c r="B276">
        <v>2019</v>
      </c>
      <c r="C276" s="12">
        <v>43527</v>
      </c>
      <c r="D276" t="s">
        <v>20</v>
      </c>
      <c r="E276" t="s">
        <v>64</v>
      </c>
      <c r="F276" t="s">
        <v>64</v>
      </c>
      <c r="G276" t="s">
        <v>808</v>
      </c>
      <c r="H276" t="s">
        <v>1305</v>
      </c>
      <c r="I276" t="s">
        <v>647</v>
      </c>
      <c r="K276">
        <v>12</v>
      </c>
      <c r="N276">
        <v>2</v>
      </c>
      <c r="T276">
        <v>2</v>
      </c>
      <c r="AB276">
        <v>2</v>
      </c>
      <c r="AH276">
        <v>6</v>
      </c>
    </row>
    <row r="277" spans="1:36">
      <c r="A277" t="s">
        <v>281</v>
      </c>
      <c r="B277">
        <v>2019</v>
      </c>
      <c r="C277" s="12">
        <v>43527</v>
      </c>
      <c r="D277" t="s">
        <v>20</v>
      </c>
      <c r="E277" t="s">
        <v>64</v>
      </c>
      <c r="F277" t="s">
        <v>64</v>
      </c>
      <c r="G277" t="s">
        <v>1653</v>
      </c>
      <c r="H277" t="s">
        <v>811</v>
      </c>
      <c r="I277" t="s">
        <v>188</v>
      </c>
      <c r="K277">
        <v>13</v>
      </c>
      <c r="Y277">
        <v>3</v>
      </c>
      <c r="AH277">
        <v>3</v>
      </c>
    </row>
    <row r="278" spans="1:36">
      <c r="A278" t="s">
        <v>281</v>
      </c>
      <c r="B278">
        <v>2019</v>
      </c>
      <c r="C278" s="12">
        <v>43527</v>
      </c>
      <c r="D278" t="s">
        <v>20</v>
      </c>
      <c r="E278" t="s">
        <v>64</v>
      </c>
      <c r="F278" t="s">
        <v>64</v>
      </c>
      <c r="G278" t="s">
        <v>1651</v>
      </c>
      <c r="H278" t="s">
        <v>716</v>
      </c>
      <c r="I278" t="s">
        <v>152</v>
      </c>
      <c r="K278">
        <v>14</v>
      </c>
      <c r="L278">
        <v>2</v>
      </c>
      <c r="AH278">
        <v>2</v>
      </c>
    </row>
    <row r="279" spans="1:36">
      <c r="A279" t="s">
        <v>281</v>
      </c>
      <c r="B279">
        <v>2019</v>
      </c>
      <c r="C279" s="12">
        <v>43527</v>
      </c>
      <c r="D279" t="s">
        <v>20</v>
      </c>
      <c r="E279" t="s">
        <v>64</v>
      </c>
      <c r="F279" t="s">
        <v>64</v>
      </c>
      <c r="G279" t="s">
        <v>1649</v>
      </c>
      <c r="H279" t="s">
        <v>1650</v>
      </c>
      <c r="I279" t="s">
        <v>164</v>
      </c>
      <c r="K279">
        <v>15</v>
      </c>
      <c r="S279">
        <v>1</v>
      </c>
      <c r="AA279">
        <v>1</v>
      </c>
      <c r="AH279">
        <v>2</v>
      </c>
    </row>
    <row r="280" spans="1:36">
      <c r="A280" t="s">
        <v>281</v>
      </c>
      <c r="B280">
        <v>2019</v>
      </c>
      <c r="C280" s="12">
        <v>43527</v>
      </c>
      <c r="D280" t="s">
        <v>20</v>
      </c>
      <c r="E280" t="s">
        <v>64</v>
      </c>
      <c r="F280" t="s">
        <v>64</v>
      </c>
      <c r="G280" t="s">
        <v>1304</v>
      </c>
      <c r="H280" t="s">
        <v>1655</v>
      </c>
      <c r="I280" t="s">
        <v>198</v>
      </c>
      <c r="K280">
        <v>16</v>
      </c>
      <c r="N280">
        <v>1</v>
      </c>
      <c r="AG280">
        <v>40</v>
      </c>
      <c r="AH280">
        <v>-39</v>
      </c>
    </row>
    <row r="281" spans="1:36">
      <c r="A281" t="s">
        <v>281</v>
      </c>
      <c r="B281">
        <v>2019</v>
      </c>
      <c r="C281" s="12">
        <v>43527</v>
      </c>
      <c r="D281" t="s">
        <v>20</v>
      </c>
      <c r="E281" t="s">
        <v>64</v>
      </c>
      <c r="F281" t="s">
        <v>64</v>
      </c>
      <c r="G281" t="s">
        <v>1637</v>
      </c>
      <c r="H281" t="s">
        <v>841</v>
      </c>
      <c r="I281" t="s">
        <v>480</v>
      </c>
      <c r="K281">
        <v>17</v>
      </c>
      <c r="N281">
        <v>3</v>
      </c>
      <c r="AG281">
        <v>60</v>
      </c>
      <c r="AH281">
        <v>-57</v>
      </c>
    </row>
    <row r="282" spans="1:36">
      <c r="A282" t="s">
        <v>281</v>
      </c>
      <c r="B282">
        <v>2019</v>
      </c>
      <c r="C282" s="12">
        <v>43527</v>
      </c>
      <c r="D282" t="s">
        <v>20</v>
      </c>
      <c r="E282" t="s">
        <v>64</v>
      </c>
      <c r="F282" t="s">
        <v>64</v>
      </c>
      <c r="G282" t="s">
        <v>1702</v>
      </c>
      <c r="H282" t="s">
        <v>745</v>
      </c>
      <c r="I282" t="s">
        <v>256</v>
      </c>
      <c r="K282" t="s">
        <v>608</v>
      </c>
      <c r="AG282">
        <v>60</v>
      </c>
      <c r="AH282" t="s">
        <v>608</v>
      </c>
    </row>
    <row r="283" spans="1:36">
      <c r="A283" t="s">
        <v>226</v>
      </c>
      <c r="B283">
        <v>2019</v>
      </c>
      <c r="C283" s="12">
        <v>43492</v>
      </c>
      <c r="D283" t="s">
        <v>66</v>
      </c>
      <c r="E283" t="s">
        <v>64</v>
      </c>
      <c r="F283" t="s">
        <v>64</v>
      </c>
      <c r="G283" t="s">
        <v>505</v>
      </c>
      <c r="H283" t="s">
        <v>599</v>
      </c>
      <c r="I283" t="s">
        <v>35</v>
      </c>
      <c r="K283">
        <v>1</v>
      </c>
      <c r="L283">
        <v>5</v>
      </c>
      <c r="N283">
        <v>2</v>
      </c>
      <c r="P283">
        <v>5</v>
      </c>
      <c r="R283">
        <v>1</v>
      </c>
      <c r="T283">
        <v>2</v>
      </c>
      <c r="U283">
        <v>5</v>
      </c>
      <c r="V283">
        <v>3</v>
      </c>
      <c r="W283">
        <v>10</v>
      </c>
      <c r="AH283">
        <v>33</v>
      </c>
      <c r="AI283" s="9">
        <v>1.28125</v>
      </c>
      <c r="AJ283" s="47">
        <v>58.521999999999998</v>
      </c>
    </row>
    <row r="284" spans="1:36">
      <c r="A284" t="s">
        <v>226</v>
      </c>
      <c r="B284">
        <v>2019</v>
      </c>
      <c r="C284" s="12">
        <v>43492</v>
      </c>
      <c r="D284" t="s">
        <v>66</v>
      </c>
      <c r="E284" t="s">
        <v>64</v>
      </c>
      <c r="F284" t="s">
        <v>64</v>
      </c>
      <c r="G284" t="s">
        <v>1648</v>
      </c>
      <c r="H284" t="s">
        <v>807</v>
      </c>
      <c r="I284" t="s">
        <v>102</v>
      </c>
      <c r="K284">
        <v>2</v>
      </c>
      <c r="M284">
        <v>5</v>
      </c>
      <c r="Q284">
        <v>2</v>
      </c>
      <c r="W284">
        <v>2</v>
      </c>
      <c r="AF284">
        <v>20</v>
      </c>
      <c r="AH284">
        <v>29</v>
      </c>
    </row>
    <row r="285" spans="1:36">
      <c r="A285" t="s">
        <v>226</v>
      </c>
      <c r="B285">
        <v>2019</v>
      </c>
      <c r="C285" s="12">
        <v>43492</v>
      </c>
      <c r="D285" t="s">
        <v>66</v>
      </c>
      <c r="E285" t="s">
        <v>64</v>
      </c>
      <c r="F285" t="s">
        <v>64</v>
      </c>
      <c r="G285" t="s">
        <v>585</v>
      </c>
      <c r="H285" t="s">
        <v>1733</v>
      </c>
      <c r="I285" t="s">
        <v>27</v>
      </c>
      <c r="K285">
        <v>3</v>
      </c>
      <c r="M285">
        <v>3</v>
      </c>
      <c r="N285">
        <v>3</v>
      </c>
      <c r="O285">
        <v>2</v>
      </c>
      <c r="P285">
        <v>3</v>
      </c>
      <c r="S285">
        <v>2</v>
      </c>
      <c r="U285">
        <v>2</v>
      </c>
      <c r="W285">
        <v>6</v>
      </c>
      <c r="AH285">
        <v>21</v>
      </c>
    </row>
    <row r="286" spans="1:36">
      <c r="A286" t="s">
        <v>226</v>
      </c>
      <c r="B286">
        <v>2019</v>
      </c>
      <c r="C286" s="12">
        <v>43492</v>
      </c>
      <c r="D286" t="s">
        <v>66</v>
      </c>
      <c r="E286" t="s">
        <v>64</v>
      </c>
      <c r="F286" t="s">
        <v>64</v>
      </c>
      <c r="G286" t="s">
        <v>3063</v>
      </c>
      <c r="H286" t="s">
        <v>791</v>
      </c>
      <c r="I286" t="s">
        <v>480</v>
      </c>
      <c r="K286">
        <v>4</v>
      </c>
      <c r="M286">
        <v>1</v>
      </c>
      <c r="O286">
        <v>1</v>
      </c>
      <c r="P286">
        <v>2</v>
      </c>
      <c r="R286">
        <v>3</v>
      </c>
      <c r="S286">
        <v>5</v>
      </c>
      <c r="T286">
        <v>5</v>
      </c>
      <c r="V286">
        <v>2</v>
      </c>
      <c r="AH286">
        <v>19</v>
      </c>
    </row>
    <row r="287" spans="1:36">
      <c r="A287" t="s">
        <v>226</v>
      </c>
      <c r="B287">
        <v>2019</v>
      </c>
      <c r="C287" s="12">
        <v>43492</v>
      </c>
      <c r="D287" t="s">
        <v>66</v>
      </c>
      <c r="E287" t="s">
        <v>64</v>
      </c>
      <c r="F287" t="s">
        <v>64</v>
      </c>
      <c r="G287" t="s">
        <v>878</v>
      </c>
      <c r="H287" t="s">
        <v>879</v>
      </c>
      <c r="I287" t="s">
        <v>85</v>
      </c>
      <c r="K287">
        <v>5</v>
      </c>
      <c r="N287">
        <v>1</v>
      </c>
      <c r="O287">
        <v>3</v>
      </c>
      <c r="T287">
        <v>3</v>
      </c>
      <c r="U287">
        <v>3</v>
      </c>
      <c r="W287">
        <v>4</v>
      </c>
      <c r="AH287">
        <v>14</v>
      </c>
    </row>
    <row r="288" spans="1:36">
      <c r="A288" t="s">
        <v>226</v>
      </c>
      <c r="B288">
        <v>2019</v>
      </c>
      <c r="C288" s="12">
        <v>43492</v>
      </c>
      <c r="D288" t="s">
        <v>66</v>
      </c>
      <c r="E288" t="s">
        <v>64</v>
      </c>
      <c r="F288" t="s">
        <v>64</v>
      </c>
      <c r="G288" t="s">
        <v>1649</v>
      </c>
      <c r="H288" t="s">
        <v>1650</v>
      </c>
      <c r="I288" t="s">
        <v>164</v>
      </c>
      <c r="K288">
        <v>6</v>
      </c>
      <c r="Q288">
        <v>5</v>
      </c>
      <c r="R288">
        <v>5</v>
      </c>
      <c r="AH288">
        <v>10</v>
      </c>
    </row>
    <row r="289" spans="1:36">
      <c r="A289" t="s">
        <v>226</v>
      </c>
      <c r="B289">
        <v>2019</v>
      </c>
      <c r="C289" s="12">
        <v>43492</v>
      </c>
      <c r="D289" t="s">
        <v>66</v>
      </c>
      <c r="E289" t="s">
        <v>64</v>
      </c>
      <c r="F289" t="s">
        <v>64</v>
      </c>
      <c r="G289" t="s">
        <v>689</v>
      </c>
      <c r="H289" t="s">
        <v>591</v>
      </c>
      <c r="I289" t="s">
        <v>25</v>
      </c>
      <c r="K289">
        <v>7</v>
      </c>
      <c r="L289">
        <v>3</v>
      </c>
      <c r="Q289">
        <v>3</v>
      </c>
      <c r="AH289">
        <v>6</v>
      </c>
    </row>
    <row r="290" spans="1:36">
      <c r="A290" t="s">
        <v>226</v>
      </c>
      <c r="B290">
        <v>2019</v>
      </c>
      <c r="C290" s="12">
        <v>43492</v>
      </c>
      <c r="D290" t="s">
        <v>66</v>
      </c>
      <c r="E290" t="s">
        <v>64</v>
      </c>
      <c r="F290" t="s">
        <v>64</v>
      </c>
      <c r="G290" t="s">
        <v>1296</v>
      </c>
      <c r="H290" t="s">
        <v>1653</v>
      </c>
      <c r="I290" t="s">
        <v>188</v>
      </c>
      <c r="K290">
        <v>8</v>
      </c>
      <c r="M290">
        <v>2</v>
      </c>
      <c r="S290">
        <v>3</v>
      </c>
      <c r="U290">
        <v>1</v>
      </c>
      <c r="AH290">
        <v>6</v>
      </c>
    </row>
    <row r="291" spans="1:36">
      <c r="A291" t="s">
        <v>226</v>
      </c>
      <c r="B291">
        <v>2019</v>
      </c>
      <c r="C291" s="12">
        <v>43492</v>
      </c>
      <c r="D291" t="s">
        <v>66</v>
      </c>
      <c r="E291" t="s">
        <v>64</v>
      </c>
      <c r="F291" t="s">
        <v>64</v>
      </c>
      <c r="G291" t="s">
        <v>1304</v>
      </c>
      <c r="H291" t="s">
        <v>1655</v>
      </c>
      <c r="I291" t="s">
        <v>198</v>
      </c>
      <c r="K291">
        <v>9</v>
      </c>
      <c r="O291">
        <v>5</v>
      </c>
      <c r="AH291">
        <v>5</v>
      </c>
    </row>
    <row r="292" spans="1:36">
      <c r="A292" t="s">
        <v>226</v>
      </c>
      <c r="B292">
        <v>2019</v>
      </c>
      <c r="C292" s="12">
        <v>43492</v>
      </c>
      <c r="D292" t="s">
        <v>66</v>
      </c>
      <c r="E292" t="s">
        <v>64</v>
      </c>
      <c r="F292" t="s">
        <v>64</v>
      </c>
      <c r="G292" t="s">
        <v>1646</v>
      </c>
      <c r="H292" t="s">
        <v>1645</v>
      </c>
      <c r="I292" t="s">
        <v>178</v>
      </c>
      <c r="K292">
        <v>10</v>
      </c>
      <c r="N292">
        <v>5</v>
      </c>
      <c r="AH292">
        <v>5</v>
      </c>
    </row>
    <row r="293" spans="1:36">
      <c r="A293" t="s">
        <v>226</v>
      </c>
      <c r="B293">
        <v>2019</v>
      </c>
      <c r="C293" s="12">
        <v>43492</v>
      </c>
      <c r="D293" t="s">
        <v>66</v>
      </c>
      <c r="E293" t="s">
        <v>64</v>
      </c>
      <c r="F293" t="s">
        <v>64</v>
      </c>
      <c r="G293" t="s">
        <v>874</v>
      </c>
      <c r="H293" t="s">
        <v>592</v>
      </c>
      <c r="I293" t="s">
        <v>23</v>
      </c>
      <c r="K293">
        <v>11</v>
      </c>
      <c r="P293">
        <v>1</v>
      </c>
      <c r="Q293">
        <v>1</v>
      </c>
      <c r="AH293">
        <v>2</v>
      </c>
    </row>
    <row r="294" spans="1:36">
      <c r="A294" t="s">
        <v>226</v>
      </c>
      <c r="B294">
        <v>2019</v>
      </c>
      <c r="C294" s="12">
        <v>43492</v>
      </c>
      <c r="D294" t="s">
        <v>66</v>
      </c>
      <c r="E294" t="s">
        <v>64</v>
      </c>
      <c r="F294" t="s">
        <v>64</v>
      </c>
      <c r="G294" t="s">
        <v>857</v>
      </c>
      <c r="H294" t="s">
        <v>858</v>
      </c>
      <c r="I294" t="s">
        <v>207</v>
      </c>
      <c r="K294">
        <v>12</v>
      </c>
      <c r="T294">
        <v>1</v>
      </c>
      <c r="AH294">
        <v>1</v>
      </c>
    </row>
    <row r="295" spans="1:36">
      <c r="A295" t="s">
        <v>226</v>
      </c>
      <c r="B295">
        <v>2019</v>
      </c>
      <c r="C295" s="12">
        <v>43492</v>
      </c>
      <c r="D295" t="s">
        <v>66</v>
      </c>
      <c r="E295" t="s">
        <v>64</v>
      </c>
      <c r="F295" t="s">
        <v>64</v>
      </c>
      <c r="G295" t="s">
        <v>649</v>
      </c>
      <c r="H295" t="s">
        <v>513</v>
      </c>
      <c r="I295" t="s">
        <v>29</v>
      </c>
      <c r="K295">
        <v>13</v>
      </c>
      <c r="L295">
        <v>2</v>
      </c>
      <c r="AG295">
        <v>20</v>
      </c>
      <c r="AH295">
        <v>-18</v>
      </c>
    </row>
    <row r="296" spans="1:36">
      <c r="A296" t="s">
        <v>226</v>
      </c>
      <c r="B296">
        <v>2019</v>
      </c>
      <c r="C296" s="12">
        <v>43492</v>
      </c>
      <c r="D296" t="s">
        <v>66</v>
      </c>
      <c r="E296" t="s">
        <v>64</v>
      </c>
      <c r="F296" t="s">
        <v>64</v>
      </c>
      <c r="G296" t="s">
        <v>716</v>
      </c>
      <c r="H296" t="s">
        <v>1651</v>
      </c>
      <c r="I296" t="s">
        <v>152</v>
      </c>
      <c r="K296">
        <v>14</v>
      </c>
      <c r="R296">
        <v>2</v>
      </c>
      <c r="AG296">
        <v>20</v>
      </c>
      <c r="AH296">
        <v>-18</v>
      </c>
    </row>
    <row r="297" spans="1:36">
      <c r="A297" t="s">
        <v>226</v>
      </c>
      <c r="B297">
        <v>2019</v>
      </c>
      <c r="C297" s="12">
        <v>43492</v>
      </c>
      <c r="D297" t="s">
        <v>66</v>
      </c>
      <c r="E297" t="s">
        <v>64</v>
      </c>
      <c r="F297" t="s">
        <v>64</v>
      </c>
      <c r="G297" t="s">
        <v>1661</v>
      </c>
      <c r="H297" t="s">
        <v>1291</v>
      </c>
      <c r="I297" t="s">
        <v>647</v>
      </c>
      <c r="K297">
        <v>15</v>
      </c>
      <c r="V297">
        <v>1</v>
      </c>
      <c r="AG297">
        <v>20</v>
      </c>
      <c r="AH297">
        <v>-19</v>
      </c>
    </row>
    <row r="298" spans="1:36">
      <c r="A298" t="s">
        <v>226</v>
      </c>
      <c r="B298">
        <v>2019</v>
      </c>
      <c r="C298" s="12">
        <v>43492</v>
      </c>
      <c r="D298" t="s">
        <v>66</v>
      </c>
      <c r="E298" t="s">
        <v>64</v>
      </c>
      <c r="F298" t="s">
        <v>64</v>
      </c>
      <c r="G298" t="s">
        <v>775</v>
      </c>
      <c r="H298" t="s">
        <v>607</v>
      </c>
      <c r="I298" t="s">
        <v>46</v>
      </c>
      <c r="K298">
        <v>16</v>
      </c>
      <c r="S298">
        <v>1</v>
      </c>
      <c r="AG298">
        <v>20</v>
      </c>
      <c r="AH298">
        <v>-19</v>
      </c>
    </row>
    <row r="299" spans="1:36">
      <c r="A299" t="s">
        <v>226</v>
      </c>
      <c r="B299">
        <v>2019</v>
      </c>
      <c r="C299" s="12">
        <v>43492</v>
      </c>
      <c r="D299" t="s">
        <v>66</v>
      </c>
      <c r="E299" t="s">
        <v>64</v>
      </c>
      <c r="F299" t="s">
        <v>64</v>
      </c>
      <c r="G299" t="s">
        <v>522</v>
      </c>
      <c r="H299" t="s">
        <v>3015</v>
      </c>
      <c r="I299" t="s">
        <v>58</v>
      </c>
      <c r="K299">
        <v>17</v>
      </c>
      <c r="V299">
        <v>5</v>
      </c>
      <c r="AG299">
        <v>40</v>
      </c>
      <c r="AH299">
        <v>-35</v>
      </c>
    </row>
    <row r="300" spans="1:36">
      <c r="A300" t="s">
        <v>226</v>
      </c>
      <c r="B300">
        <v>2019</v>
      </c>
      <c r="C300" s="12">
        <v>43492</v>
      </c>
      <c r="D300" t="s">
        <v>66</v>
      </c>
      <c r="E300" t="s">
        <v>64</v>
      </c>
      <c r="F300" t="s">
        <v>64</v>
      </c>
      <c r="G300" t="s">
        <v>823</v>
      </c>
      <c r="H300" t="s">
        <v>1681</v>
      </c>
      <c r="I300" t="s">
        <v>37</v>
      </c>
      <c r="K300">
        <v>18</v>
      </c>
      <c r="L300">
        <v>1</v>
      </c>
      <c r="AG300">
        <v>60</v>
      </c>
      <c r="AH300">
        <v>-59</v>
      </c>
    </row>
    <row r="301" spans="1:36">
      <c r="A301" s="140"/>
      <c r="B301" s="140"/>
      <c r="C301" s="141"/>
      <c r="D301" s="140"/>
      <c r="E301" s="140"/>
      <c r="F301" s="140"/>
      <c r="G301" s="140"/>
      <c r="H301" s="140"/>
      <c r="I301" s="140"/>
      <c r="J301" s="140"/>
      <c r="K301" s="140"/>
      <c r="L301" s="140"/>
      <c r="M301" s="140"/>
      <c r="N301" s="140"/>
      <c r="O301" s="140"/>
      <c r="P301" s="140"/>
      <c r="Q301" s="140"/>
      <c r="R301" s="140"/>
      <c r="S301" s="140"/>
      <c r="T301" s="140"/>
      <c r="U301" s="140"/>
      <c r="V301" s="140"/>
      <c r="W301" s="140"/>
      <c r="X301" s="140"/>
      <c r="Y301" s="140"/>
      <c r="Z301" s="140"/>
      <c r="AA301" s="140"/>
      <c r="AB301" s="140"/>
      <c r="AC301" s="140"/>
      <c r="AD301" s="140"/>
      <c r="AE301" s="140"/>
      <c r="AF301" s="140"/>
      <c r="AG301" s="140"/>
      <c r="AH301" s="54"/>
      <c r="AI301" s="54"/>
      <c r="AJ301" s="54"/>
    </row>
    <row r="302" spans="1:36">
      <c r="A302" s="140"/>
      <c r="B302" s="140"/>
      <c r="C302" s="141"/>
      <c r="D302" s="140"/>
      <c r="E302" s="140"/>
      <c r="F302" s="140"/>
      <c r="G302" s="140"/>
      <c r="H302" s="140"/>
      <c r="I302" s="140"/>
      <c r="J302" s="140"/>
      <c r="K302" s="140"/>
      <c r="L302" s="140"/>
      <c r="M302" s="140"/>
      <c r="N302" s="140"/>
      <c r="O302" s="140"/>
      <c r="P302" s="140"/>
      <c r="Q302" s="140"/>
      <c r="R302" s="140"/>
      <c r="S302" s="140"/>
      <c r="T302" s="140"/>
      <c r="U302" s="140"/>
      <c r="V302" s="140"/>
      <c r="W302" s="140"/>
      <c r="X302" s="140"/>
      <c r="Y302" s="140"/>
      <c r="Z302" s="140"/>
      <c r="AA302" s="140"/>
      <c r="AB302" s="140"/>
      <c r="AC302" s="140"/>
      <c r="AD302" s="140"/>
      <c r="AE302" s="140"/>
      <c r="AF302" s="140"/>
      <c r="AG302" s="140"/>
      <c r="AH302" s="54"/>
      <c r="AI302" s="54"/>
      <c r="AJ302" s="54"/>
    </row>
    <row r="303" spans="1:36">
      <c r="A303" s="140"/>
      <c r="B303" s="140"/>
      <c r="C303" s="141"/>
      <c r="D303" s="140"/>
      <c r="E303" s="140"/>
      <c r="F303" s="140"/>
      <c r="G303" s="140"/>
      <c r="H303" s="140"/>
      <c r="I303" s="140"/>
      <c r="J303" s="140"/>
      <c r="K303" s="140"/>
      <c r="L303" s="140"/>
      <c r="M303" s="140"/>
      <c r="N303" s="140"/>
      <c r="O303" s="140"/>
      <c r="P303" s="140"/>
      <c r="Q303" s="140"/>
      <c r="R303" s="140"/>
      <c r="S303" s="140"/>
      <c r="T303" s="140"/>
      <c r="U303" s="140"/>
      <c r="V303" s="140"/>
      <c r="W303" s="140"/>
      <c r="X303" s="140"/>
      <c r="Y303" s="140"/>
      <c r="Z303" s="140"/>
      <c r="AA303" s="140"/>
      <c r="AB303" s="140"/>
      <c r="AC303" s="140"/>
      <c r="AD303" s="140"/>
      <c r="AE303" s="140"/>
      <c r="AF303" s="140"/>
      <c r="AG303" s="140"/>
      <c r="AH303" s="54"/>
      <c r="AI303" s="54"/>
      <c r="AJ303" s="54"/>
    </row>
    <row r="304" spans="1:36">
      <c r="A304" s="140"/>
      <c r="B304" s="140"/>
      <c r="C304" s="141"/>
      <c r="D304" s="140"/>
      <c r="E304" s="140"/>
      <c r="F304" s="140"/>
      <c r="G304" s="140"/>
      <c r="H304" s="140"/>
      <c r="I304" s="140"/>
      <c r="J304" s="140"/>
      <c r="K304" s="140"/>
      <c r="L304" s="140"/>
      <c r="M304" s="140"/>
      <c r="N304" s="140"/>
      <c r="O304" s="140"/>
      <c r="P304" s="140"/>
      <c r="Q304" s="140"/>
      <c r="R304" s="140"/>
      <c r="S304" s="140"/>
      <c r="T304" s="140"/>
      <c r="U304" s="140"/>
      <c r="V304" s="140"/>
      <c r="W304" s="140"/>
      <c r="X304" s="140"/>
      <c r="Y304" s="140"/>
      <c r="Z304" s="140"/>
      <c r="AA304" s="140"/>
      <c r="AB304" s="140"/>
      <c r="AC304" s="140"/>
      <c r="AD304" s="140"/>
      <c r="AE304" s="140"/>
      <c r="AF304" s="140"/>
      <c r="AG304" s="140"/>
      <c r="AH304" s="54"/>
      <c r="AI304" s="54"/>
      <c r="AJ304" s="54"/>
    </row>
    <row r="305" spans="1:36">
      <c r="A305" s="140"/>
      <c r="B305" s="140"/>
      <c r="C305" s="141"/>
      <c r="D305" s="140"/>
      <c r="E305" s="140"/>
      <c r="F305" s="140"/>
      <c r="G305" s="140"/>
      <c r="H305" s="140"/>
      <c r="I305" s="140"/>
      <c r="J305" s="140"/>
      <c r="K305" s="140"/>
      <c r="L305" s="140"/>
      <c r="M305" s="140"/>
      <c r="N305" s="140"/>
      <c r="O305" s="140"/>
      <c r="P305" s="140"/>
      <c r="Q305" s="140"/>
      <c r="R305" s="140"/>
      <c r="S305" s="140"/>
      <c r="T305" s="140"/>
      <c r="U305" s="140"/>
      <c r="V305" s="140"/>
      <c r="W305" s="140"/>
      <c r="X305" s="140"/>
      <c r="Y305" s="140"/>
      <c r="Z305" s="140"/>
      <c r="AA305" s="140"/>
      <c r="AB305" s="140"/>
      <c r="AC305" s="140"/>
      <c r="AD305" s="140"/>
      <c r="AE305" s="140"/>
      <c r="AF305" s="140"/>
      <c r="AG305" s="140"/>
      <c r="AH305" s="54"/>
      <c r="AI305" s="54"/>
      <c r="AJ305" s="54"/>
    </row>
    <row r="306" spans="1:36">
      <c r="A306" s="140"/>
      <c r="B306" s="140"/>
      <c r="C306" s="141"/>
      <c r="D306" s="140"/>
      <c r="E306" s="140"/>
      <c r="F306" s="140"/>
      <c r="G306" s="140"/>
      <c r="H306" s="140"/>
      <c r="I306" s="140"/>
      <c r="J306" s="140"/>
      <c r="K306" s="140"/>
      <c r="L306" s="140"/>
      <c r="M306" s="140"/>
      <c r="N306" s="140"/>
      <c r="O306" s="140"/>
      <c r="P306" s="140"/>
      <c r="Q306" s="140"/>
      <c r="R306" s="140"/>
      <c r="S306" s="140"/>
      <c r="T306" s="140"/>
      <c r="U306" s="140"/>
      <c r="V306" s="140"/>
      <c r="W306" s="140"/>
      <c r="X306" s="140"/>
      <c r="Y306" s="140"/>
      <c r="Z306" s="140"/>
      <c r="AA306" s="140"/>
      <c r="AB306" s="140"/>
      <c r="AC306" s="140"/>
      <c r="AD306" s="140"/>
      <c r="AE306" s="140"/>
      <c r="AF306" s="140"/>
      <c r="AG306" s="140"/>
      <c r="AH306" s="54"/>
      <c r="AI306" s="54"/>
      <c r="AJ306" s="54"/>
    </row>
    <row r="307" spans="1:36">
      <c r="A307" s="140"/>
      <c r="B307" s="140"/>
      <c r="C307" s="141"/>
      <c r="D307" s="140"/>
      <c r="E307" s="140"/>
      <c r="F307" s="140"/>
      <c r="G307" s="140"/>
      <c r="H307" s="140"/>
      <c r="I307" s="140"/>
      <c r="J307" s="140"/>
      <c r="K307" s="140"/>
      <c r="L307" s="140"/>
      <c r="M307" s="140"/>
      <c r="N307" s="140"/>
      <c r="O307" s="140"/>
      <c r="P307" s="140"/>
      <c r="Q307" s="140"/>
      <c r="R307" s="140"/>
      <c r="S307" s="140"/>
      <c r="T307" s="140"/>
      <c r="U307" s="140"/>
      <c r="V307" s="140"/>
      <c r="W307" s="140"/>
      <c r="X307" s="140"/>
      <c r="Y307" s="140"/>
      <c r="Z307" s="140"/>
      <c r="AA307" s="140"/>
      <c r="AB307" s="140"/>
      <c r="AC307" s="140"/>
      <c r="AD307" s="140"/>
      <c r="AE307" s="140"/>
      <c r="AF307" s="140"/>
      <c r="AG307" s="140"/>
      <c r="AH307" s="54"/>
      <c r="AI307" s="54"/>
      <c r="AJ307" s="54"/>
    </row>
    <row r="308" spans="1:36">
      <c r="A308" s="140"/>
      <c r="B308" s="140"/>
      <c r="C308" s="141"/>
      <c r="D308" s="140"/>
      <c r="E308" s="140"/>
      <c r="F308" s="140"/>
      <c r="G308" s="140"/>
      <c r="H308" s="140"/>
      <c r="I308" s="140"/>
      <c r="J308" s="140"/>
      <c r="K308" s="140"/>
      <c r="L308" s="140"/>
      <c r="M308" s="140"/>
      <c r="N308" s="140"/>
      <c r="O308" s="140"/>
      <c r="P308" s="140"/>
      <c r="Q308" s="140"/>
      <c r="R308" s="140"/>
      <c r="S308" s="140"/>
      <c r="T308" s="140"/>
      <c r="U308" s="140"/>
      <c r="V308" s="140"/>
      <c r="W308" s="140"/>
      <c r="X308" s="140"/>
      <c r="Y308" s="140"/>
      <c r="Z308" s="140"/>
      <c r="AA308" s="140"/>
      <c r="AB308" s="140"/>
      <c r="AC308" s="140"/>
      <c r="AD308" s="140"/>
      <c r="AE308" s="140"/>
      <c r="AF308" s="140"/>
      <c r="AG308" s="140"/>
      <c r="AH308" s="54"/>
      <c r="AI308" s="54"/>
      <c r="AJ308" s="54"/>
    </row>
    <row r="309" spans="1:36">
      <c r="A309" s="140"/>
      <c r="B309" s="140"/>
      <c r="C309" s="141"/>
      <c r="D309" s="140"/>
      <c r="E309" s="140"/>
      <c r="F309" s="140"/>
      <c r="G309" s="140"/>
      <c r="H309" s="140"/>
      <c r="I309" s="140"/>
      <c r="J309" s="140"/>
      <c r="K309" s="140"/>
      <c r="L309" s="140"/>
      <c r="M309" s="140"/>
      <c r="N309" s="140"/>
      <c r="O309" s="140"/>
      <c r="P309" s="140"/>
      <c r="Q309" s="140"/>
      <c r="R309" s="140"/>
      <c r="S309" s="140"/>
      <c r="T309" s="140"/>
      <c r="U309" s="140"/>
      <c r="V309" s="140"/>
      <c r="W309" s="140"/>
      <c r="X309" s="140"/>
      <c r="Y309" s="140"/>
      <c r="Z309" s="140"/>
      <c r="AA309" s="140"/>
      <c r="AB309" s="140"/>
      <c r="AC309" s="140"/>
      <c r="AD309" s="140"/>
      <c r="AE309" s="140"/>
      <c r="AF309" s="140"/>
      <c r="AG309" s="140"/>
      <c r="AH309" s="54"/>
      <c r="AI309" s="54"/>
      <c r="AJ309" s="54"/>
    </row>
    <row r="310" spans="1:36">
      <c r="A310" s="140"/>
      <c r="B310" s="140"/>
      <c r="C310" s="141"/>
      <c r="D310" s="140"/>
      <c r="E310" s="140"/>
      <c r="F310" s="140"/>
      <c r="G310" s="140"/>
      <c r="H310" s="140"/>
      <c r="I310" s="140"/>
      <c r="J310" s="140"/>
      <c r="K310" s="140"/>
      <c r="L310" s="140"/>
      <c r="M310" s="140"/>
      <c r="N310" s="140"/>
      <c r="O310" s="140"/>
      <c r="P310" s="140"/>
      <c r="Q310" s="140"/>
      <c r="R310" s="140"/>
      <c r="S310" s="140"/>
      <c r="T310" s="140"/>
      <c r="U310" s="140"/>
      <c r="V310" s="140"/>
      <c r="W310" s="140"/>
      <c r="X310" s="140"/>
      <c r="Y310" s="140"/>
      <c r="Z310" s="140"/>
      <c r="AA310" s="140"/>
      <c r="AB310" s="140"/>
      <c r="AC310" s="140"/>
      <c r="AD310" s="140"/>
      <c r="AE310" s="140"/>
      <c r="AF310" s="140"/>
      <c r="AG310" s="140"/>
      <c r="AH310" s="54"/>
      <c r="AI310" s="54"/>
      <c r="AJ310" s="54"/>
    </row>
    <row r="311" spans="1:36">
      <c r="A311" s="140"/>
      <c r="B311" s="140"/>
      <c r="C311" s="141"/>
      <c r="D311" s="140"/>
      <c r="E311" s="140"/>
      <c r="F311" s="140"/>
      <c r="G311" s="140"/>
      <c r="H311" s="140"/>
      <c r="I311" s="140"/>
      <c r="J311" s="140"/>
      <c r="K311" s="140"/>
      <c r="L311" s="140"/>
      <c r="M311" s="140"/>
      <c r="N311" s="140"/>
      <c r="O311" s="140"/>
      <c r="P311" s="140"/>
      <c r="Q311" s="140"/>
      <c r="R311" s="140"/>
      <c r="S311" s="140"/>
      <c r="T311" s="140"/>
      <c r="U311" s="140"/>
      <c r="V311" s="140"/>
      <c r="W311" s="140"/>
      <c r="X311" s="140"/>
      <c r="Y311" s="140"/>
      <c r="Z311" s="140"/>
      <c r="AA311" s="140"/>
      <c r="AB311" s="140"/>
      <c r="AC311" s="140"/>
      <c r="AD311" s="140"/>
      <c r="AE311" s="140"/>
      <c r="AF311" s="140"/>
      <c r="AG311" s="140"/>
      <c r="AH311" s="54"/>
      <c r="AI311" s="54"/>
      <c r="AJ311" s="54"/>
    </row>
    <row r="312" spans="1:36">
      <c r="A312" s="140"/>
      <c r="B312" s="140"/>
      <c r="C312" s="141"/>
      <c r="D312" s="140"/>
      <c r="E312" s="140"/>
      <c r="F312" s="140"/>
      <c r="G312" s="140"/>
      <c r="H312" s="140"/>
      <c r="I312" s="140"/>
      <c r="J312" s="140"/>
      <c r="K312" s="140"/>
      <c r="L312" s="140"/>
      <c r="M312" s="140"/>
      <c r="N312" s="140"/>
      <c r="O312" s="140"/>
      <c r="P312" s="140"/>
      <c r="Q312" s="140"/>
      <c r="R312" s="140"/>
      <c r="S312" s="140"/>
      <c r="T312" s="140"/>
      <c r="U312" s="140"/>
      <c r="V312" s="140"/>
      <c r="W312" s="140"/>
      <c r="X312" s="140"/>
      <c r="Y312" s="140"/>
      <c r="Z312" s="140"/>
      <c r="AA312" s="140"/>
      <c r="AB312" s="140"/>
      <c r="AC312" s="140"/>
      <c r="AD312" s="140"/>
      <c r="AE312" s="140"/>
      <c r="AF312" s="140"/>
      <c r="AG312" s="140"/>
      <c r="AH312" s="54"/>
      <c r="AI312" s="54"/>
      <c r="AJ312" s="54"/>
    </row>
    <row r="313" spans="1:36">
      <c r="A313" s="140"/>
      <c r="B313" s="140"/>
      <c r="C313" s="141"/>
      <c r="D313" s="140"/>
      <c r="E313" s="140"/>
      <c r="F313" s="140"/>
      <c r="G313" s="140"/>
      <c r="H313" s="140"/>
      <c r="I313" s="140"/>
      <c r="J313" s="140"/>
      <c r="K313" s="140"/>
      <c r="L313" s="140"/>
      <c r="M313" s="140"/>
      <c r="N313" s="140"/>
      <c r="O313" s="140"/>
      <c r="P313" s="140"/>
      <c r="Q313" s="140"/>
      <c r="R313" s="140"/>
      <c r="S313" s="140"/>
      <c r="T313" s="140"/>
      <c r="U313" s="140"/>
      <c r="V313" s="140"/>
      <c r="W313" s="140"/>
      <c r="X313" s="140"/>
      <c r="Y313" s="140"/>
      <c r="Z313" s="140"/>
      <c r="AA313" s="140"/>
      <c r="AB313" s="140"/>
      <c r="AC313" s="140"/>
      <c r="AD313" s="140"/>
      <c r="AE313" s="140"/>
      <c r="AF313" s="140"/>
      <c r="AG313" s="140"/>
      <c r="AH313" s="54"/>
      <c r="AI313" s="54"/>
      <c r="AJ313" s="54"/>
    </row>
    <row r="314" spans="1:36">
      <c r="A314" s="140"/>
      <c r="B314" s="140"/>
      <c r="C314" s="141"/>
      <c r="D314" s="140"/>
      <c r="E314" s="140"/>
      <c r="F314" s="140"/>
      <c r="G314" s="140"/>
      <c r="H314" s="140"/>
      <c r="I314" s="140"/>
      <c r="J314" s="140"/>
      <c r="K314" s="140"/>
      <c r="L314" s="140"/>
      <c r="M314" s="140"/>
      <c r="N314" s="140"/>
      <c r="O314" s="140"/>
      <c r="P314" s="140"/>
      <c r="Q314" s="140"/>
      <c r="R314" s="140"/>
      <c r="S314" s="140"/>
      <c r="T314" s="140"/>
      <c r="U314" s="140"/>
      <c r="V314" s="140"/>
      <c r="W314" s="140"/>
      <c r="X314" s="140"/>
      <c r="Y314" s="140"/>
      <c r="Z314" s="140"/>
      <c r="AA314" s="140"/>
      <c r="AB314" s="140"/>
      <c r="AC314" s="140"/>
      <c r="AD314" s="140"/>
      <c r="AE314" s="140"/>
      <c r="AF314" s="140"/>
      <c r="AG314" s="140"/>
      <c r="AH314" s="54"/>
      <c r="AI314" s="54"/>
      <c r="AJ314" s="54"/>
    </row>
    <row r="315" spans="1:36">
      <c r="A315" s="140"/>
      <c r="B315" s="140"/>
      <c r="C315" s="141"/>
      <c r="D315" s="140"/>
      <c r="E315" s="140"/>
      <c r="F315" s="140"/>
      <c r="G315" s="140"/>
      <c r="H315" s="140"/>
      <c r="I315" s="140"/>
      <c r="J315" s="140"/>
      <c r="K315" s="140"/>
      <c r="L315" s="140"/>
      <c r="M315" s="140"/>
      <c r="N315" s="140"/>
      <c r="O315" s="140"/>
      <c r="P315" s="140"/>
      <c r="Q315" s="140"/>
      <c r="R315" s="140"/>
      <c r="S315" s="140"/>
      <c r="T315" s="140"/>
      <c r="U315" s="140"/>
      <c r="V315" s="140"/>
      <c r="W315" s="140"/>
      <c r="X315" s="140"/>
      <c r="Y315" s="140"/>
      <c r="Z315" s="140"/>
      <c r="AA315" s="140"/>
      <c r="AB315" s="140"/>
      <c r="AC315" s="140"/>
      <c r="AD315" s="140"/>
      <c r="AE315" s="140"/>
      <c r="AF315" s="140"/>
      <c r="AG315" s="140"/>
      <c r="AH315" s="54"/>
      <c r="AI315" s="54"/>
      <c r="AJ315" s="54"/>
    </row>
    <row r="316" spans="1:36">
      <c r="A316" s="140"/>
      <c r="B316" s="140"/>
      <c r="C316" s="141"/>
      <c r="D316" s="140"/>
      <c r="E316" s="140"/>
      <c r="F316" s="140"/>
      <c r="G316" s="140"/>
      <c r="H316" s="140"/>
      <c r="I316" s="140"/>
      <c r="J316" s="140"/>
      <c r="K316" s="140"/>
      <c r="L316" s="140"/>
      <c r="M316" s="140"/>
      <c r="N316" s="140"/>
      <c r="O316" s="140"/>
      <c r="P316" s="140"/>
      <c r="Q316" s="140"/>
      <c r="R316" s="140"/>
      <c r="S316" s="140"/>
      <c r="T316" s="140"/>
      <c r="U316" s="140"/>
      <c r="V316" s="140"/>
      <c r="W316" s="140"/>
      <c r="X316" s="140"/>
      <c r="Y316" s="140"/>
      <c r="Z316" s="140"/>
      <c r="AA316" s="140"/>
      <c r="AB316" s="140"/>
      <c r="AC316" s="140"/>
      <c r="AD316" s="140"/>
      <c r="AE316" s="140"/>
      <c r="AF316" s="140"/>
      <c r="AG316" s="140"/>
      <c r="AH316" s="54"/>
      <c r="AI316" s="54"/>
      <c r="AJ316" s="54"/>
    </row>
    <row r="317" spans="1:36">
      <c r="A317" s="140"/>
      <c r="B317" s="140"/>
      <c r="C317" s="141"/>
      <c r="D317" s="140"/>
      <c r="E317" s="140"/>
      <c r="F317" s="140"/>
      <c r="G317" s="140"/>
      <c r="H317" s="140"/>
      <c r="I317" s="140"/>
      <c r="J317" s="140"/>
      <c r="K317" s="140"/>
      <c r="L317" s="140"/>
      <c r="M317" s="140"/>
      <c r="N317" s="140"/>
      <c r="O317" s="140"/>
      <c r="P317" s="140"/>
      <c r="Q317" s="140"/>
      <c r="R317" s="140"/>
      <c r="S317" s="140"/>
      <c r="T317" s="140"/>
      <c r="U317" s="140"/>
      <c r="V317" s="140"/>
      <c r="W317" s="140"/>
      <c r="X317" s="140"/>
      <c r="Y317" s="140"/>
      <c r="Z317" s="140"/>
      <c r="AA317" s="140"/>
      <c r="AB317" s="140"/>
      <c r="AC317" s="140"/>
      <c r="AD317" s="140"/>
      <c r="AE317" s="140"/>
      <c r="AF317" s="140"/>
      <c r="AG317" s="140"/>
      <c r="AH317" s="54"/>
      <c r="AI317" s="54"/>
      <c r="AJ317" s="54"/>
    </row>
    <row r="318" spans="1:36">
      <c r="A318" s="140"/>
      <c r="B318" s="140"/>
      <c r="C318" s="141"/>
      <c r="D318" s="140"/>
      <c r="E318" s="140"/>
      <c r="F318" s="140"/>
      <c r="G318" s="140"/>
      <c r="H318" s="140"/>
      <c r="I318" s="140"/>
      <c r="J318" s="140"/>
      <c r="K318" s="140"/>
      <c r="L318" s="140"/>
      <c r="M318" s="140"/>
      <c r="N318" s="140"/>
      <c r="O318" s="140"/>
      <c r="P318" s="140"/>
      <c r="Q318" s="140"/>
      <c r="R318" s="140"/>
      <c r="S318" s="140"/>
      <c r="T318" s="140"/>
      <c r="U318" s="140"/>
      <c r="V318" s="140"/>
      <c r="W318" s="140"/>
      <c r="X318" s="140"/>
      <c r="Y318" s="140"/>
      <c r="Z318" s="140"/>
      <c r="AA318" s="140"/>
      <c r="AB318" s="140"/>
      <c r="AC318" s="140"/>
      <c r="AD318" s="140"/>
      <c r="AE318" s="140"/>
      <c r="AF318" s="140"/>
      <c r="AG318" s="140"/>
      <c r="AH318" s="54"/>
      <c r="AI318" s="54"/>
      <c r="AJ318" s="54"/>
    </row>
    <row r="319" spans="1:36">
      <c r="A319" s="140"/>
      <c r="B319" s="140"/>
      <c r="C319" s="141"/>
      <c r="D319" s="140"/>
      <c r="E319" s="140"/>
      <c r="F319" s="140"/>
      <c r="G319" s="140"/>
      <c r="H319" s="140"/>
      <c r="I319" s="140"/>
      <c r="J319" s="140"/>
      <c r="K319" s="140"/>
      <c r="L319" s="140"/>
      <c r="M319" s="140"/>
      <c r="N319" s="140"/>
      <c r="O319" s="140"/>
      <c r="P319" s="140"/>
      <c r="Q319" s="140"/>
      <c r="R319" s="140"/>
      <c r="S319" s="140"/>
      <c r="T319" s="140"/>
      <c r="U319" s="140"/>
      <c r="V319" s="140"/>
      <c r="W319" s="140"/>
      <c r="X319" s="140"/>
      <c r="Y319" s="140"/>
      <c r="Z319" s="140"/>
      <c r="AA319" s="140"/>
      <c r="AB319" s="140"/>
      <c r="AC319" s="140"/>
      <c r="AD319" s="140"/>
      <c r="AE319" s="140"/>
      <c r="AF319" s="140"/>
      <c r="AG319" s="140"/>
      <c r="AH319" s="54"/>
      <c r="AI319" s="54"/>
      <c r="AJ319" s="54"/>
    </row>
    <row r="320" spans="1:36">
      <c r="A320" s="140"/>
      <c r="B320" s="140"/>
      <c r="C320" s="141"/>
      <c r="D320" s="140"/>
      <c r="E320" s="140"/>
      <c r="F320" s="140"/>
      <c r="G320" s="140"/>
      <c r="H320" s="140"/>
      <c r="I320" s="140"/>
      <c r="J320" s="140"/>
      <c r="K320" s="140"/>
      <c r="L320" s="140"/>
      <c r="M320" s="140"/>
      <c r="N320" s="140"/>
      <c r="O320" s="140"/>
      <c r="P320" s="140"/>
      <c r="Q320" s="140"/>
      <c r="R320" s="140"/>
      <c r="S320" s="140"/>
      <c r="T320" s="140"/>
      <c r="U320" s="140"/>
      <c r="V320" s="140"/>
      <c r="W320" s="140"/>
      <c r="X320" s="140"/>
      <c r="Y320" s="140"/>
      <c r="Z320" s="140"/>
      <c r="AA320" s="140"/>
      <c r="AB320" s="140"/>
      <c r="AC320" s="140"/>
      <c r="AD320" s="140"/>
      <c r="AE320" s="140"/>
      <c r="AF320" s="140"/>
      <c r="AG320" s="140"/>
      <c r="AH320" s="54"/>
      <c r="AI320" s="54"/>
      <c r="AJ320" s="54"/>
    </row>
    <row r="321" spans="1:38">
      <c r="A321" s="140"/>
      <c r="B321" s="140"/>
      <c r="C321" s="141"/>
      <c r="D321" s="140"/>
      <c r="E321" s="140"/>
      <c r="F321" s="140"/>
      <c r="G321" s="140"/>
      <c r="H321" s="140"/>
      <c r="I321" s="140"/>
      <c r="J321" s="140"/>
      <c r="K321" s="140"/>
      <c r="L321" s="140"/>
      <c r="M321" s="140"/>
      <c r="N321" s="140"/>
      <c r="O321" s="140"/>
      <c r="P321" s="140"/>
      <c r="Q321" s="140"/>
      <c r="R321" s="140"/>
      <c r="S321" s="140"/>
      <c r="T321" s="140"/>
      <c r="U321" s="140"/>
      <c r="V321" s="140"/>
      <c r="W321" s="140"/>
      <c r="X321" s="140"/>
      <c r="Y321" s="140"/>
      <c r="Z321" s="140"/>
      <c r="AA321" s="140"/>
      <c r="AB321" s="140"/>
      <c r="AC321" s="140"/>
      <c r="AD321" s="140"/>
      <c r="AE321" s="140"/>
      <c r="AF321" s="140"/>
      <c r="AG321" s="140"/>
      <c r="AH321" s="54"/>
      <c r="AI321" s="54"/>
      <c r="AJ321" s="54"/>
    </row>
    <row r="322" spans="1:38">
      <c r="A322" s="140"/>
      <c r="B322" s="140"/>
      <c r="C322" s="141"/>
      <c r="D322" s="140"/>
      <c r="E322" s="140"/>
      <c r="F322" s="140"/>
      <c r="G322" s="140"/>
      <c r="H322" s="140"/>
      <c r="I322" s="140"/>
      <c r="J322" s="140"/>
      <c r="K322" s="140"/>
      <c r="L322" s="140"/>
      <c r="M322" s="140"/>
      <c r="N322" s="140"/>
      <c r="O322" s="140"/>
      <c r="P322" s="140"/>
      <c r="Q322" s="140"/>
      <c r="R322" s="140"/>
      <c r="S322" s="140"/>
      <c r="T322" s="140"/>
      <c r="U322" s="140"/>
      <c r="V322" s="140"/>
      <c r="W322" s="140"/>
      <c r="X322" s="140"/>
      <c r="Y322" s="140"/>
      <c r="Z322" s="140"/>
      <c r="AA322" s="140"/>
      <c r="AB322" s="140"/>
      <c r="AC322" s="140"/>
      <c r="AD322" s="140"/>
      <c r="AE322" s="140"/>
      <c r="AF322" s="140"/>
      <c r="AG322" s="140"/>
      <c r="AH322" s="54"/>
      <c r="AI322" s="54"/>
      <c r="AJ322" s="54"/>
      <c r="AL322" s="47"/>
    </row>
    <row r="323" spans="1:38">
      <c r="A323" s="140"/>
      <c r="B323" s="140"/>
      <c r="C323" s="141"/>
      <c r="D323" s="140"/>
      <c r="E323" s="140"/>
      <c r="F323" s="140"/>
      <c r="G323" s="140"/>
      <c r="H323" s="140"/>
      <c r="I323" s="140"/>
      <c r="J323" s="140"/>
      <c r="K323" s="140"/>
      <c r="L323" s="140"/>
      <c r="M323" s="140"/>
      <c r="N323" s="140"/>
      <c r="O323" s="140"/>
      <c r="P323" s="140"/>
      <c r="Q323" s="140"/>
      <c r="R323" s="140"/>
      <c r="S323" s="140"/>
      <c r="T323" s="140"/>
      <c r="U323" s="140"/>
      <c r="V323" s="140"/>
      <c r="W323" s="140"/>
      <c r="X323" s="140"/>
      <c r="Y323" s="140"/>
      <c r="Z323" s="140"/>
      <c r="AA323" s="140"/>
      <c r="AB323" s="140"/>
      <c r="AC323" s="140"/>
      <c r="AD323" s="140"/>
      <c r="AE323" s="140"/>
      <c r="AF323" s="140"/>
      <c r="AG323" s="140"/>
      <c r="AH323" s="54"/>
      <c r="AI323" s="54"/>
      <c r="AJ323" s="54"/>
    </row>
    <row r="324" spans="1:38">
      <c r="A324" s="140"/>
      <c r="B324" s="140"/>
      <c r="C324" s="141"/>
      <c r="D324" s="140"/>
      <c r="E324" s="140"/>
      <c r="F324" s="140"/>
      <c r="G324" s="140"/>
      <c r="H324" s="140"/>
      <c r="I324" s="140"/>
      <c r="J324" s="140"/>
      <c r="K324" s="140"/>
      <c r="L324" s="140"/>
      <c r="M324" s="140"/>
      <c r="N324" s="140"/>
      <c r="O324" s="140"/>
      <c r="P324" s="140"/>
      <c r="Q324" s="140"/>
      <c r="R324" s="140"/>
      <c r="S324" s="140"/>
      <c r="T324" s="140"/>
      <c r="U324" s="140"/>
      <c r="V324" s="140"/>
      <c r="W324" s="140"/>
      <c r="X324" s="140"/>
      <c r="Y324" s="140"/>
      <c r="Z324" s="140"/>
      <c r="AA324" s="140"/>
      <c r="AB324" s="140"/>
      <c r="AC324" s="140"/>
      <c r="AD324" s="140"/>
      <c r="AE324" s="140"/>
      <c r="AF324" s="140"/>
      <c r="AG324" s="140"/>
      <c r="AH324" s="54"/>
      <c r="AI324" s="54"/>
      <c r="AJ324" s="54"/>
    </row>
    <row r="325" spans="1:38">
      <c r="A325" s="140"/>
      <c r="B325" s="140"/>
      <c r="C325" s="141"/>
      <c r="D325" s="140"/>
      <c r="E325" s="140"/>
      <c r="F325" s="140"/>
      <c r="G325" s="140"/>
      <c r="H325" s="140"/>
      <c r="I325" s="140"/>
      <c r="J325" s="140"/>
      <c r="K325" s="140"/>
      <c r="L325" s="140"/>
      <c r="M325" s="140"/>
      <c r="N325" s="140"/>
      <c r="O325" s="140"/>
      <c r="P325" s="140"/>
      <c r="Q325" s="140"/>
      <c r="R325" s="140"/>
      <c r="S325" s="140"/>
      <c r="T325" s="140"/>
      <c r="U325" s="140"/>
      <c r="V325" s="140"/>
      <c r="W325" s="140"/>
      <c r="X325" s="140"/>
      <c r="Y325" s="140"/>
      <c r="Z325" s="140"/>
      <c r="AA325" s="140"/>
      <c r="AB325" s="140"/>
      <c r="AC325" s="140"/>
      <c r="AD325" s="140"/>
      <c r="AE325" s="140"/>
      <c r="AF325" s="140"/>
      <c r="AG325" s="140"/>
      <c r="AH325" s="54"/>
      <c r="AI325" s="54"/>
      <c r="AJ325" s="54"/>
    </row>
    <row r="326" spans="1:38">
      <c r="A326" s="140"/>
      <c r="B326" s="140"/>
      <c r="C326" s="141"/>
      <c r="D326" s="140"/>
      <c r="E326" s="140"/>
      <c r="F326" s="140"/>
      <c r="G326" s="140"/>
      <c r="H326" s="140"/>
      <c r="I326" s="140"/>
      <c r="J326" s="140"/>
      <c r="K326" s="140"/>
      <c r="L326" s="140"/>
      <c r="M326" s="140"/>
      <c r="N326" s="140"/>
      <c r="O326" s="140"/>
      <c r="P326" s="140"/>
      <c r="Q326" s="140"/>
      <c r="R326" s="140"/>
      <c r="S326" s="140"/>
      <c r="T326" s="140"/>
      <c r="U326" s="140"/>
      <c r="V326" s="140"/>
      <c r="W326" s="140"/>
      <c r="X326" s="140"/>
      <c r="Y326" s="140"/>
      <c r="Z326" s="140"/>
      <c r="AA326" s="140"/>
      <c r="AB326" s="140"/>
      <c r="AC326" s="140"/>
      <c r="AD326" s="140"/>
      <c r="AE326" s="140"/>
      <c r="AF326" s="140"/>
      <c r="AG326" s="140"/>
      <c r="AH326" s="54"/>
      <c r="AI326" s="54"/>
      <c r="AJ326" s="54"/>
    </row>
    <row r="327" spans="1:38">
      <c r="A327" s="140"/>
      <c r="B327" s="140"/>
      <c r="C327" s="141"/>
      <c r="D327" s="140"/>
      <c r="E327" s="140"/>
      <c r="F327" s="140"/>
      <c r="G327" s="140"/>
      <c r="H327" s="140"/>
      <c r="I327" s="140"/>
      <c r="J327" s="140"/>
      <c r="K327" s="140"/>
      <c r="L327" s="140"/>
      <c r="M327" s="140"/>
      <c r="N327" s="140"/>
      <c r="O327" s="140"/>
      <c r="P327" s="140"/>
      <c r="Q327" s="140"/>
      <c r="R327" s="140"/>
      <c r="S327" s="140"/>
      <c r="T327" s="140"/>
      <c r="U327" s="140"/>
      <c r="V327" s="140"/>
      <c r="W327" s="140"/>
      <c r="X327" s="140"/>
      <c r="Y327" s="140"/>
      <c r="Z327" s="140"/>
      <c r="AA327" s="140"/>
      <c r="AB327" s="140"/>
      <c r="AC327" s="140"/>
      <c r="AD327" s="140"/>
      <c r="AE327" s="140"/>
      <c r="AF327" s="140"/>
      <c r="AG327" s="140"/>
      <c r="AH327" s="54"/>
      <c r="AI327" s="54"/>
      <c r="AJ327" s="54"/>
    </row>
    <row r="328" spans="1:38">
      <c r="A328" s="140"/>
      <c r="B328" s="140"/>
      <c r="C328" s="141"/>
      <c r="D328" s="140"/>
      <c r="E328" s="140"/>
      <c r="F328" s="140"/>
      <c r="G328" s="140"/>
      <c r="H328" s="140"/>
      <c r="I328" s="140"/>
      <c r="J328" s="140"/>
      <c r="K328" s="140"/>
      <c r="L328" s="140"/>
      <c r="M328" s="140"/>
      <c r="N328" s="140"/>
      <c r="O328" s="140"/>
      <c r="P328" s="140"/>
      <c r="Q328" s="140"/>
      <c r="R328" s="140"/>
      <c r="S328" s="140"/>
      <c r="T328" s="140"/>
      <c r="U328" s="140"/>
      <c r="V328" s="140"/>
      <c r="W328" s="140"/>
      <c r="X328" s="140"/>
      <c r="Y328" s="140"/>
      <c r="Z328" s="140"/>
      <c r="AA328" s="140"/>
      <c r="AB328" s="140"/>
      <c r="AC328" s="140"/>
      <c r="AD328" s="140"/>
      <c r="AE328" s="140"/>
      <c r="AF328" s="140"/>
      <c r="AG328" s="140"/>
      <c r="AH328" s="54"/>
      <c r="AI328" s="54"/>
      <c r="AJ328" s="54"/>
    </row>
    <row r="329" spans="1:38">
      <c r="A329" s="140"/>
      <c r="B329" s="140"/>
      <c r="C329" s="141"/>
      <c r="D329" s="140"/>
      <c r="E329" s="140"/>
      <c r="F329" s="140"/>
      <c r="G329" s="140"/>
      <c r="H329" s="140"/>
      <c r="I329" s="140"/>
      <c r="J329" s="140"/>
      <c r="K329" s="140"/>
      <c r="L329" s="140"/>
      <c r="M329" s="140"/>
      <c r="N329" s="140"/>
      <c r="O329" s="140"/>
      <c r="P329" s="140"/>
      <c r="Q329" s="140"/>
      <c r="R329" s="140"/>
      <c r="S329" s="140"/>
      <c r="T329" s="140"/>
      <c r="U329" s="140"/>
      <c r="V329" s="140"/>
      <c r="W329" s="140"/>
      <c r="X329" s="140"/>
      <c r="Y329" s="140"/>
      <c r="Z329" s="140"/>
      <c r="AA329" s="140"/>
      <c r="AB329" s="140"/>
      <c r="AC329" s="140"/>
      <c r="AD329" s="140"/>
      <c r="AE329" s="140"/>
      <c r="AF329" s="140"/>
      <c r="AG329" s="140"/>
      <c r="AH329" s="54"/>
      <c r="AI329" s="54"/>
      <c r="AJ329" s="54"/>
    </row>
    <row r="330" spans="1:38">
      <c r="A330" s="140"/>
      <c r="B330" s="140"/>
      <c r="C330" s="141"/>
      <c r="D330" s="140"/>
      <c r="E330" s="140"/>
      <c r="F330" s="140"/>
      <c r="G330" s="140"/>
      <c r="H330" s="140"/>
      <c r="I330" s="140"/>
      <c r="J330" s="140"/>
      <c r="K330" s="140"/>
      <c r="L330" s="140"/>
      <c r="M330" s="140"/>
      <c r="N330" s="140"/>
      <c r="O330" s="140"/>
      <c r="P330" s="140"/>
      <c r="Q330" s="140"/>
      <c r="R330" s="140"/>
      <c r="S330" s="140"/>
      <c r="T330" s="140"/>
      <c r="U330" s="140"/>
      <c r="V330" s="140"/>
      <c r="W330" s="140"/>
      <c r="X330" s="140"/>
      <c r="Y330" s="140"/>
      <c r="Z330" s="140"/>
      <c r="AA330" s="140"/>
      <c r="AB330" s="140"/>
      <c r="AC330" s="140"/>
      <c r="AD330" s="140"/>
      <c r="AE330" s="140"/>
      <c r="AF330" s="140"/>
      <c r="AG330" s="140"/>
      <c r="AH330" s="54"/>
      <c r="AI330" s="54"/>
      <c r="AJ330" s="54"/>
    </row>
    <row r="331" spans="1:38">
      <c r="A331" s="140"/>
      <c r="B331" s="140"/>
      <c r="C331" s="141"/>
      <c r="D331" s="140"/>
      <c r="E331" s="140"/>
      <c r="F331" s="140"/>
      <c r="G331" s="140"/>
      <c r="H331" s="140"/>
      <c r="I331" s="140"/>
      <c r="J331" s="140"/>
      <c r="K331" s="140"/>
      <c r="L331" s="140"/>
      <c r="M331" s="140"/>
      <c r="N331" s="140"/>
      <c r="O331" s="140"/>
      <c r="P331" s="140"/>
      <c r="Q331" s="140"/>
      <c r="R331" s="140"/>
      <c r="S331" s="140"/>
      <c r="T331" s="140"/>
      <c r="U331" s="140"/>
      <c r="V331" s="140"/>
      <c r="W331" s="140"/>
      <c r="X331" s="140"/>
      <c r="Y331" s="140"/>
      <c r="Z331" s="140"/>
      <c r="AA331" s="140"/>
      <c r="AB331" s="140"/>
      <c r="AC331" s="140"/>
      <c r="AD331" s="140"/>
      <c r="AE331" s="140"/>
      <c r="AF331" s="140"/>
      <c r="AG331" s="140"/>
      <c r="AH331" s="54"/>
      <c r="AI331" s="54"/>
      <c r="AJ331" s="54"/>
    </row>
    <row r="332" spans="1:38">
      <c r="A332" s="140"/>
      <c r="B332" s="140"/>
      <c r="C332" s="141"/>
      <c r="D332" s="140"/>
      <c r="E332" s="140"/>
      <c r="F332" s="140"/>
      <c r="G332" s="140"/>
      <c r="H332" s="140"/>
      <c r="I332" s="140"/>
      <c r="J332" s="140"/>
      <c r="K332" s="140"/>
      <c r="L332" s="140"/>
      <c r="M332" s="140"/>
      <c r="N332" s="140"/>
      <c r="O332" s="140"/>
      <c r="P332" s="140"/>
      <c r="Q332" s="140"/>
      <c r="R332" s="140"/>
      <c r="S332" s="140"/>
      <c r="T332" s="140"/>
      <c r="U332" s="140"/>
      <c r="V332" s="140"/>
      <c r="W332" s="140"/>
      <c r="X332" s="140"/>
      <c r="Y332" s="140"/>
      <c r="Z332" s="140"/>
      <c r="AA332" s="140"/>
      <c r="AB332" s="140"/>
      <c r="AC332" s="140"/>
      <c r="AD332" s="140"/>
      <c r="AE332" s="140"/>
      <c r="AF332" s="140"/>
      <c r="AG332" s="140"/>
      <c r="AH332" s="54"/>
      <c r="AI332" s="54"/>
      <c r="AJ332" s="54"/>
    </row>
    <row r="333" spans="1:38">
      <c r="A333" s="140"/>
      <c r="B333" s="140"/>
      <c r="C333" s="141"/>
      <c r="D333" s="140"/>
      <c r="E333" s="140"/>
      <c r="F333" s="140"/>
      <c r="G333" s="140"/>
      <c r="H333" s="140"/>
      <c r="I333" s="140"/>
      <c r="J333" s="140"/>
      <c r="K333" s="140"/>
      <c r="L333" s="140"/>
      <c r="M333" s="140"/>
      <c r="N333" s="140"/>
      <c r="O333" s="140"/>
      <c r="P333" s="140"/>
      <c r="Q333" s="140"/>
      <c r="R333" s="140"/>
      <c r="S333" s="140"/>
      <c r="T333" s="140"/>
      <c r="U333" s="140"/>
      <c r="V333" s="140"/>
      <c r="W333" s="140"/>
      <c r="X333" s="140"/>
      <c r="Y333" s="140"/>
      <c r="Z333" s="140"/>
      <c r="AA333" s="140"/>
      <c r="AB333" s="140"/>
      <c r="AC333" s="140"/>
      <c r="AD333" s="140"/>
      <c r="AE333" s="140"/>
      <c r="AF333" s="140"/>
      <c r="AG333" s="140"/>
      <c r="AH333" s="54"/>
      <c r="AI333" s="54"/>
      <c r="AJ333" s="54"/>
    </row>
    <row r="334" spans="1:38">
      <c r="A334" s="140"/>
      <c r="B334" s="140"/>
      <c r="C334" s="141"/>
      <c r="D334" s="140"/>
      <c r="E334" s="140"/>
      <c r="F334" s="140"/>
      <c r="G334" s="140"/>
      <c r="H334" s="140"/>
      <c r="I334" s="140"/>
      <c r="J334" s="140"/>
      <c r="K334" s="140"/>
      <c r="L334" s="140"/>
      <c r="M334" s="140"/>
      <c r="N334" s="140"/>
      <c r="O334" s="140"/>
      <c r="P334" s="140"/>
      <c r="Q334" s="140"/>
      <c r="R334" s="140"/>
      <c r="S334" s="140"/>
      <c r="T334" s="140"/>
      <c r="U334" s="140"/>
      <c r="V334" s="140"/>
      <c r="W334" s="140"/>
      <c r="X334" s="140"/>
      <c r="Y334" s="140"/>
      <c r="Z334" s="140"/>
      <c r="AA334" s="140"/>
      <c r="AB334" s="140"/>
      <c r="AC334" s="140"/>
      <c r="AD334" s="140"/>
      <c r="AE334" s="140"/>
      <c r="AF334" s="140"/>
      <c r="AG334" s="140"/>
      <c r="AH334" s="54"/>
      <c r="AI334" s="54"/>
      <c r="AJ334" s="54"/>
    </row>
    <row r="335" spans="1:38">
      <c r="A335" s="140"/>
      <c r="B335" s="140"/>
      <c r="C335" s="141"/>
      <c r="D335" s="140"/>
      <c r="E335" s="140"/>
      <c r="F335" s="140"/>
      <c r="G335" s="140"/>
      <c r="H335" s="140"/>
      <c r="I335" s="140"/>
      <c r="J335" s="140"/>
      <c r="K335" s="140"/>
      <c r="L335" s="140"/>
      <c r="M335" s="140"/>
      <c r="N335" s="140"/>
      <c r="O335" s="140"/>
      <c r="P335" s="140"/>
      <c r="Q335" s="140"/>
      <c r="R335" s="140"/>
      <c r="S335" s="140"/>
      <c r="T335" s="140"/>
      <c r="U335" s="140"/>
      <c r="V335" s="140"/>
      <c r="W335" s="140"/>
      <c r="X335" s="140"/>
      <c r="Y335" s="140"/>
      <c r="Z335" s="140"/>
      <c r="AA335" s="140"/>
      <c r="AB335" s="140"/>
      <c r="AC335" s="140"/>
      <c r="AD335" s="140"/>
      <c r="AE335" s="140"/>
      <c r="AF335" s="140"/>
      <c r="AG335" s="140"/>
      <c r="AH335" s="54"/>
      <c r="AI335" s="54"/>
      <c r="AJ335" s="54"/>
    </row>
    <row r="336" spans="1:38">
      <c r="A336" s="140"/>
      <c r="B336" s="140"/>
      <c r="C336" s="141"/>
      <c r="D336" s="140"/>
      <c r="E336" s="140"/>
      <c r="F336" s="140"/>
      <c r="G336" s="140"/>
      <c r="H336" s="140"/>
      <c r="I336" s="140"/>
      <c r="J336" s="140"/>
      <c r="K336" s="140"/>
      <c r="L336" s="140"/>
      <c r="M336" s="140"/>
      <c r="N336" s="140"/>
      <c r="O336" s="140"/>
      <c r="P336" s="140"/>
      <c r="Q336" s="140"/>
      <c r="R336" s="140"/>
      <c r="S336" s="140"/>
      <c r="T336" s="140"/>
      <c r="U336" s="140"/>
      <c r="V336" s="140"/>
      <c r="W336" s="140"/>
      <c r="X336" s="140"/>
      <c r="Y336" s="140"/>
      <c r="Z336" s="140"/>
      <c r="AA336" s="140"/>
      <c r="AB336" s="140"/>
      <c r="AC336" s="140"/>
      <c r="AD336" s="140"/>
      <c r="AE336" s="140"/>
      <c r="AF336" s="140"/>
      <c r="AG336" s="140"/>
      <c r="AH336" s="54"/>
      <c r="AI336" s="54"/>
      <c r="AJ336" s="54"/>
    </row>
    <row r="337" spans="1:38">
      <c r="A337" s="140"/>
      <c r="B337" s="140"/>
      <c r="C337" s="141"/>
      <c r="D337" s="140"/>
      <c r="E337" s="140"/>
      <c r="F337" s="140"/>
      <c r="G337" s="140"/>
      <c r="H337" s="140"/>
      <c r="I337" s="140"/>
      <c r="J337" s="140"/>
      <c r="K337" s="140"/>
      <c r="L337" s="140"/>
      <c r="M337" s="140"/>
      <c r="N337" s="140"/>
      <c r="O337" s="140"/>
      <c r="P337" s="140"/>
      <c r="Q337" s="140"/>
      <c r="R337" s="140"/>
      <c r="S337" s="140"/>
      <c r="T337" s="140"/>
      <c r="U337" s="140"/>
      <c r="V337" s="140"/>
      <c r="W337" s="140"/>
      <c r="X337" s="140"/>
      <c r="Y337" s="140"/>
      <c r="Z337" s="140"/>
      <c r="AA337" s="140"/>
      <c r="AB337" s="140"/>
      <c r="AC337" s="140"/>
      <c r="AD337" s="140"/>
      <c r="AE337" s="140"/>
      <c r="AF337" s="140"/>
      <c r="AG337" s="140"/>
      <c r="AH337" s="54"/>
      <c r="AI337" s="54"/>
      <c r="AJ337" s="54"/>
    </row>
    <row r="338" spans="1:38">
      <c r="A338" s="140"/>
      <c r="B338" s="140"/>
      <c r="C338" s="141"/>
      <c r="D338" s="140"/>
      <c r="E338" s="140"/>
      <c r="F338" s="140"/>
      <c r="G338" s="140"/>
      <c r="H338" s="140"/>
      <c r="I338" s="140"/>
      <c r="J338" s="140"/>
      <c r="K338" s="140"/>
      <c r="L338" s="140"/>
      <c r="M338" s="140"/>
      <c r="N338" s="140"/>
      <c r="O338" s="140"/>
      <c r="P338" s="140"/>
      <c r="Q338" s="140"/>
      <c r="R338" s="140"/>
      <c r="S338" s="140"/>
      <c r="T338" s="140"/>
      <c r="U338" s="140"/>
      <c r="V338" s="140"/>
      <c r="W338" s="140"/>
      <c r="X338" s="140"/>
      <c r="Y338" s="140"/>
      <c r="Z338" s="140"/>
      <c r="AA338" s="140"/>
      <c r="AB338" s="140"/>
      <c r="AC338" s="140"/>
      <c r="AD338" s="140"/>
      <c r="AE338" s="140"/>
      <c r="AF338" s="140"/>
      <c r="AG338" s="140"/>
      <c r="AH338" s="54"/>
      <c r="AI338" s="54"/>
      <c r="AJ338" s="54"/>
    </row>
    <row r="339" spans="1:38">
      <c r="A339" s="140"/>
      <c r="B339" s="140"/>
      <c r="C339" s="141"/>
      <c r="D339" s="140"/>
      <c r="E339" s="140"/>
      <c r="F339" s="140"/>
      <c r="G339" s="140"/>
      <c r="H339" s="140"/>
      <c r="I339" s="140"/>
      <c r="J339" s="140"/>
      <c r="K339" s="140"/>
      <c r="L339" s="140"/>
      <c r="M339" s="140"/>
      <c r="N339" s="140"/>
      <c r="O339" s="140"/>
      <c r="P339" s="140"/>
      <c r="Q339" s="140"/>
      <c r="R339" s="140"/>
      <c r="S339" s="140"/>
      <c r="T339" s="140"/>
      <c r="U339" s="140"/>
      <c r="V339" s="140"/>
      <c r="W339" s="140"/>
      <c r="X339" s="140"/>
      <c r="Y339" s="140"/>
      <c r="Z339" s="140"/>
      <c r="AA339" s="140"/>
      <c r="AB339" s="140"/>
      <c r="AC339" s="140"/>
      <c r="AD339" s="140"/>
      <c r="AE339" s="140"/>
      <c r="AF339" s="140"/>
      <c r="AG339" s="140"/>
      <c r="AH339" s="54"/>
      <c r="AI339" s="54"/>
      <c r="AJ339" s="54"/>
    </row>
    <row r="340" spans="1:38">
      <c r="A340" s="140"/>
      <c r="B340" s="140"/>
      <c r="C340" s="141"/>
      <c r="D340" s="140"/>
      <c r="E340" s="140"/>
      <c r="F340" s="140"/>
      <c r="G340" s="140"/>
      <c r="H340" s="140"/>
      <c r="I340" s="140"/>
      <c r="J340" s="140"/>
      <c r="K340" s="140"/>
      <c r="L340" s="140"/>
      <c r="M340" s="140"/>
      <c r="N340" s="140"/>
      <c r="O340" s="140"/>
      <c r="P340" s="140"/>
      <c r="Q340" s="140"/>
      <c r="R340" s="140"/>
      <c r="S340" s="140"/>
      <c r="T340" s="140"/>
      <c r="U340" s="140"/>
      <c r="V340" s="140"/>
      <c r="W340" s="140"/>
      <c r="X340" s="140"/>
      <c r="Y340" s="140"/>
      <c r="Z340" s="140"/>
      <c r="AA340" s="140"/>
      <c r="AB340" s="140"/>
      <c r="AC340" s="140"/>
      <c r="AD340" s="140"/>
      <c r="AE340" s="140"/>
      <c r="AF340" s="140"/>
      <c r="AG340" s="140"/>
      <c r="AH340" s="54"/>
      <c r="AI340" s="54"/>
      <c r="AJ340" s="54"/>
    </row>
    <row r="341" spans="1:38">
      <c r="A341" s="140"/>
      <c r="B341" s="140"/>
      <c r="C341" s="141"/>
      <c r="D341" s="140"/>
      <c r="E341" s="140"/>
      <c r="F341" s="140"/>
      <c r="G341" s="140"/>
      <c r="H341" s="140"/>
      <c r="I341" s="140"/>
      <c r="J341" s="140"/>
      <c r="K341" s="140"/>
      <c r="L341" s="140"/>
      <c r="M341" s="140"/>
      <c r="N341" s="140"/>
      <c r="O341" s="140"/>
      <c r="P341" s="140"/>
      <c r="Q341" s="140"/>
      <c r="R341" s="140"/>
      <c r="S341" s="140"/>
      <c r="T341" s="140"/>
      <c r="U341" s="140"/>
      <c r="V341" s="140"/>
      <c r="W341" s="140"/>
      <c r="X341" s="140"/>
      <c r="Y341" s="140"/>
      <c r="Z341" s="140"/>
      <c r="AA341" s="140"/>
      <c r="AB341" s="140"/>
      <c r="AC341" s="140"/>
      <c r="AD341" s="140"/>
      <c r="AE341" s="140"/>
      <c r="AF341" s="140"/>
      <c r="AG341" s="140"/>
      <c r="AH341" s="54"/>
      <c r="AI341" s="54"/>
      <c r="AJ341" s="54"/>
    </row>
    <row r="342" spans="1:38">
      <c r="A342" s="140"/>
      <c r="B342" s="140"/>
      <c r="C342" s="141"/>
      <c r="D342" s="140"/>
      <c r="E342" s="140"/>
      <c r="F342" s="140"/>
      <c r="G342" s="140"/>
      <c r="H342" s="140"/>
      <c r="I342" s="140"/>
      <c r="J342" s="140"/>
      <c r="K342" s="140"/>
      <c r="L342" s="140"/>
      <c r="M342" s="140"/>
      <c r="N342" s="140"/>
      <c r="O342" s="140"/>
      <c r="P342" s="140"/>
      <c r="Q342" s="140"/>
      <c r="R342" s="140"/>
      <c r="S342" s="140"/>
      <c r="T342" s="140"/>
      <c r="U342" s="140"/>
      <c r="V342" s="140"/>
      <c r="W342" s="140"/>
      <c r="X342" s="140"/>
      <c r="Y342" s="140"/>
      <c r="Z342" s="140"/>
      <c r="AA342" s="140"/>
      <c r="AB342" s="140"/>
      <c r="AC342" s="140"/>
      <c r="AD342" s="140"/>
      <c r="AE342" s="140"/>
      <c r="AF342" s="140"/>
      <c r="AG342" s="140"/>
      <c r="AH342" s="54"/>
      <c r="AI342" s="54"/>
      <c r="AJ342" s="54"/>
    </row>
    <row r="343" spans="1:38">
      <c r="A343" s="140"/>
      <c r="B343" s="140"/>
      <c r="C343" s="141"/>
      <c r="D343" s="140"/>
      <c r="E343" s="140"/>
      <c r="F343" s="140"/>
      <c r="G343" s="140"/>
      <c r="H343" s="140"/>
      <c r="I343" s="140"/>
      <c r="J343" s="140"/>
      <c r="K343" s="140"/>
      <c r="L343" s="140"/>
      <c r="M343" s="140"/>
      <c r="N343" s="140"/>
      <c r="O343" s="140"/>
      <c r="P343" s="140"/>
      <c r="Q343" s="140"/>
      <c r="R343" s="140"/>
      <c r="S343" s="140"/>
      <c r="T343" s="140"/>
      <c r="U343" s="140"/>
      <c r="V343" s="140"/>
      <c r="W343" s="140"/>
      <c r="X343" s="140"/>
      <c r="Y343" s="140"/>
      <c r="Z343" s="140"/>
      <c r="AA343" s="140"/>
      <c r="AB343" s="140"/>
      <c r="AC343" s="140"/>
      <c r="AD343" s="140"/>
      <c r="AE343" s="140"/>
      <c r="AF343" s="140"/>
      <c r="AG343" s="140"/>
      <c r="AH343" s="54"/>
      <c r="AI343" s="54"/>
      <c r="AJ343" s="54"/>
    </row>
    <row r="344" spans="1:38">
      <c r="A344" s="140"/>
      <c r="B344" s="140"/>
      <c r="C344" s="141"/>
      <c r="D344" s="140"/>
      <c r="E344" s="140"/>
      <c r="F344" s="140"/>
      <c r="G344" s="140"/>
      <c r="H344" s="140"/>
      <c r="I344" s="140"/>
      <c r="J344" s="140"/>
      <c r="K344" s="140"/>
      <c r="L344" s="140"/>
      <c r="M344" s="140"/>
      <c r="N344" s="140"/>
      <c r="O344" s="140"/>
      <c r="P344" s="140"/>
      <c r="Q344" s="140"/>
      <c r="R344" s="140"/>
      <c r="S344" s="140"/>
      <c r="T344" s="140"/>
      <c r="U344" s="140"/>
      <c r="V344" s="140"/>
      <c r="W344" s="140"/>
      <c r="X344" s="140"/>
      <c r="Y344" s="140"/>
      <c r="Z344" s="140"/>
      <c r="AA344" s="140"/>
      <c r="AB344" s="140"/>
      <c r="AC344" s="140"/>
      <c r="AD344" s="140"/>
      <c r="AE344" s="140"/>
      <c r="AF344" s="140"/>
      <c r="AG344" s="140"/>
      <c r="AH344" s="54"/>
      <c r="AI344" s="54"/>
      <c r="AJ344" s="54"/>
    </row>
    <row r="345" spans="1:38">
      <c r="A345" s="140"/>
      <c r="B345" s="140"/>
      <c r="C345" s="141"/>
      <c r="D345" s="140"/>
      <c r="E345" s="140"/>
      <c r="F345" s="140"/>
      <c r="G345" s="140"/>
      <c r="H345" s="140"/>
      <c r="I345" s="140"/>
      <c r="J345" s="140"/>
      <c r="K345" s="140"/>
      <c r="L345" s="140"/>
      <c r="M345" s="140"/>
      <c r="N345" s="140"/>
      <c r="O345" s="140"/>
      <c r="P345" s="140"/>
      <c r="Q345" s="140"/>
      <c r="R345" s="140"/>
      <c r="S345" s="140"/>
      <c r="T345" s="140"/>
      <c r="U345" s="140"/>
      <c r="V345" s="140"/>
      <c r="W345" s="140"/>
      <c r="X345" s="140"/>
      <c r="Y345" s="140"/>
      <c r="Z345" s="140"/>
      <c r="AA345" s="140"/>
      <c r="AB345" s="140"/>
      <c r="AC345" s="140"/>
      <c r="AD345" s="140"/>
      <c r="AE345" s="140"/>
      <c r="AF345" s="140"/>
      <c r="AG345" s="140"/>
      <c r="AH345" s="54"/>
      <c r="AI345" s="54"/>
      <c r="AJ345" s="54"/>
    </row>
    <row r="346" spans="1:38">
      <c r="A346" s="140"/>
      <c r="B346" s="140"/>
      <c r="C346" s="141"/>
      <c r="D346" s="140"/>
      <c r="E346" s="140"/>
      <c r="F346" s="140"/>
      <c r="G346" s="140"/>
      <c r="H346" s="140"/>
      <c r="I346" s="140"/>
      <c r="J346" s="140"/>
      <c r="K346" s="140"/>
      <c r="L346" s="140"/>
      <c r="M346" s="140"/>
      <c r="N346" s="140"/>
      <c r="O346" s="140"/>
      <c r="P346" s="140"/>
      <c r="Q346" s="140"/>
      <c r="R346" s="140"/>
      <c r="S346" s="140"/>
      <c r="T346" s="140"/>
      <c r="U346" s="140"/>
      <c r="V346" s="140"/>
      <c r="W346" s="140"/>
      <c r="X346" s="140"/>
      <c r="Y346" s="140"/>
      <c r="Z346" s="140"/>
      <c r="AA346" s="140"/>
      <c r="AB346" s="140"/>
      <c r="AC346" s="140"/>
      <c r="AD346" s="140"/>
      <c r="AE346" s="140"/>
      <c r="AF346" s="140"/>
      <c r="AG346" s="140"/>
      <c r="AH346" s="54"/>
      <c r="AI346" s="54"/>
      <c r="AJ346" s="54"/>
    </row>
    <row r="347" spans="1:38">
      <c r="A347" s="140"/>
      <c r="B347" s="140"/>
      <c r="C347" s="141"/>
      <c r="D347" s="140"/>
      <c r="E347" s="140"/>
      <c r="F347" s="140"/>
      <c r="G347" s="140"/>
      <c r="H347" s="140"/>
      <c r="I347" s="140"/>
      <c r="J347" s="140"/>
      <c r="K347" s="140"/>
      <c r="L347" s="140"/>
      <c r="M347" s="140"/>
      <c r="N347" s="140"/>
      <c r="O347" s="140"/>
      <c r="P347" s="140"/>
      <c r="Q347" s="140"/>
      <c r="R347" s="140"/>
      <c r="S347" s="140"/>
      <c r="T347" s="140"/>
      <c r="U347" s="140"/>
      <c r="V347" s="140"/>
      <c r="W347" s="140"/>
      <c r="X347" s="140"/>
      <c r="Y347" s="140"/>
      <c r="Z347" s="140"/>
      <c r="AA347" s="140"/>
      <c r="AB347" s="140"/>
      <c r="AC347" s="140"/>
      <c r="AD347" s="140"/>
      <c r="AE347" s="140"/>
      <c r="AF347" s="140"/>
      <c r="AG347" s="140"/>
      <c r="AH347" s="54"/>
      <c r="AI347" s="54"/>
      <c r="AJ347" s="54"/>
    </row>
    <row r="348" spans="1:38">
      <c r="A348" s="140"/>
      <c r="B348" s="140"/>
      <c r="C348" s="141"/>
      <c r="D348" s="140"/>
      <c r="E348" s="140"/>
      <c r="F348" s="140"/>
      <c r="G348" s="140"/>
      <c r="H348" s="140"/>
      <c r="I348" s="140"/>
      <c r="J348" s="140"/>
      <c r="K348" s="140"/>
      <c r="L348" s="140"/>
      <c r="M348" s="140"/>
      <c r="N348" s="140"/>
      <c r="O348" s="140"/>
      <c r="P348" s="140"/>
      <c r="Q348" s="140"/>
      <c r="R348" s="140"/>
      <c r="S348" s="140"/>
      <c r="T348" s="140"/>
      <c r="U348" s="140"/>
      <c r="V348" s="140"/>
      <c r="W348" s="140"/>
      <c r="X348" s="140"/>
      <c r="Y348" s="140"/>
      <c r="Z348" s="140"/>
      <c r="AA348" s="140"/>
      <c r="AB348" s="140"/>
      <c r="AC348" s="140"/>
      <c r="AD348" s="140"/>
      <c r="AE348" s="140"/>
      <c r="AF348" s="140"/>
      <c r="AG348" s="140"/>
      <c r="AH348" s="54"/>
      <c r="AI348" s="54"/>
      <c r="AJ348" s="54"/>
    </row>
    <row r="349" spans="1:38">
      <c r="A349" s="140"/>
      <c r="B349" s="140"/>
      <c r="C349" s="141"/>
      <c r="D349" s="140"/>
      <c r="E349" s="140"/>
      <c r="F349" s="140"/>
      <c r="G349" s="140"/>
      <c r="H349" s="140"/>
      <c r="I349" s="140"/>
      <c r="J349" s="140"/>
      <c r="K349" s="140"/>
      <c r="L349" s="140"/>
      <c r="M349" s="140"/>
      <c r="N349" s="140"/>
      <c r="O349" s="140"/>
      <c r="P349" s="140"/>
      <c r="Q349" s="140"/>
      <c r="R349" s="140"/>
      <c r="S349" s="140"/>
      <c r="T349" s="140"/>
      <c r="U349" s="140"/>
      <c r="V349" s="140"/>
      <c r="W349" s="140"/>
      <c r="X349" s="140"/>
      <c r="Y349" s="140"/>
      <c r="Z349" s="140"/>
      <c r="AA349" s="140"/>
      <c r="AB349" s="140"/>
      <c r="AC349" s="140"/>
      <c r="AD349" s="140"/>
      <c r="AE349" s="140"/>
      <c r="AF349" s="140"/>
      <c r="AG349" s="140"/>
      <c r="AH349" s="54"/>
      <c r="AI349" s="54"/>
      <c r="AJ349" s="54"/>
    </row>
    <row r="350" spans="1:38">
      <c r="A350" s="140"/>
      <c r="B350" s="140"/>
      <c r="C350" s="141"/>
      <c r="D350" s="140"/>
      <c r="E350" s="140"/>
      <c r="F350" s="140"/>
      <c r="G350" s="140"/>
      <c r="H350" s="140"/>
      <c r="I350" s="140"/>
      <c r="J350" s="140"/>
      <c r="K350" s="140"/>
      <c r="L350" s="140"/>
      <c r="M350" s="140"/>
      <c r="N350" s="140"/>
      <c r="O350" s="140"/>
      <c r="P350" s="140"/>
      <c r="Q350" s="140"/>
      <c r="R350" s="140"/>
      <c r="S350" s="140"/>
      <c r="T350" s="140"/>
      <c r="U350" s="140"/>
      <c r="V350" s="140"/>
      <c r="W350" s="140"/>
      <c r="X350" s="140"/>
      <c r="Y350" s="140"/>
      <c r="Z350" s="140"/>
      <c r="AA350" s="140"/>
      <c r="AB350" s="140"/>
      <c r="AC350" s="140"/>
      <c r="AD350" s="140"/>
      <c r="AE350" s="140"/>
      <c r="AF350" s="140"/>
      <c r="AG350" s="140"/>
      <c r="AH350" s="54"/>
      <c r="AI350" s="54"/>
      <c r="AJ350" s="54"/>
    </row>
    <row r="351" spans="1:38">
      <c r="A351" s="140"/>
      <c r="B351" s="140"/>
      <c r="C351" s="141"/>
      <c r="D351" s="140"/>
      <c r="E351" s="140"/>
      <c r="F351" s="140"/>
      <c r="G351" s="140"/>
      <c r="H351" s="140"/>
      <c r="I351" s="140"/>
      <c r="J351" s="140"/>
      <c r="K351" s="140"/>
      <c r="L351" s="140"/>
      <c r="M351" s="140"/>
      <c r="N351" s="140"/>
      <c r="O351" s="140"/>
      <c r="P351" s="140"/>
      <c r="Q351" s="140"/>
      <c r="R351" s="140"/>
      <c r="S351" s="140"/>
      <c r="T351" s="140"/>
      <c r="U351" s="140"/>
      <c r="V351" s="140"/>
      <c r="W351" s="140"/>
      <c r="X351" s="140"/>
      <c r="Y351" s="140"/>
      <c r="Z351" s="140"/>
      <c r="AA351" s="140"/>
      <c r="AB351" s="140"/>
      <c r="AC351" s="140"/>
      <c r="AD351" s="140"/>
      <c r="AE351" s="140"/>
      <c r="AF351" s="140"/>
      <c r="AG351" s="140"/>
      <c r="AH351" s="54"/>
      <c r="AI351" s="54"/>
      <c r="AJ351" s="54"/>
    </row>
    <row r="352" spans="1:38">
      <c r="A352" s="140"/>
      <c r="B352" s="140"/>
      <c r="C352" s="141"/>
      <c r="D352" s="140"/>
      <c r="E352" s="140"/>
      <c r="F352" s="140"/>
      <c r="G352" s="140"/>
      <c r="H352" s="140"/>
      <c r="I352" s="140"/>
      <c r="J352" s="140"/>
      <c r="K352" s="140"/>
      <c r="L352" s="140"/>
      <c r="M352" s="140"/>
      <c r="N352" s="140"/>
      <c r="O352" s="140"/>
      <c r="P352" s="140"/>
      <c r="Q352" s="140"/>
      <c r="R352" s="140"/>
      <c r="S352" s="140"/>
      <c r="T352" s="140"/>
      <c r="U352" s="140"/>
      <c r="V352" s="140"/>
      <c r="W352" s="140"/>
      <c r="X352" s="140"/>
      <c r="Y352" s="140"/>
      <c r="Z352" s="140"/>
      <c r="AA352" s="140"/>
      <c r="AB352" s="140"/>
      <c r="AC352" s="140"/>
      <c r="AD352" s="140"/>
      <c r="AE352" s="140"/>
      <c r="AF352" s="140"/>
      <c r="AG352" s="140"/>
      <c r="AH352" s="54"/>
      <c r="AI352" s="54"/>
      <c r="AJ352" s="54"/>
      <c r="AL352" s="47"/>
    </row>
    <row r="353" spans="1:36">
      <c r="A353" s="140"/>
      <c r="B353" s="140"/>
      <c r="C353" s="141"/>
      <c r="D353" s="140"/>
      <c r="E353" s="140"/>
      <c r="F353" s="140"/>
      <c r="G353" s="140"/>
      <c r="H353" s="140"/>
      <c r="I353" s="140"/>
      <c r="J353" s="140"/>
      <c r="K353" s="140"/>
      <c r="L353" s="140"/>
      <c r="M353" s="140"/>
      <c r="N353" s="140"/>
      <c r="O353" s="140"/>
      <c r="P353" s="140"/>
      <c r="Q353" s="140"/>
      <c r="R353" s="140"/>
      <c r="S353" s="140"/>
      <c r="T353" s="140"/>
      <c r="U353" s="140"/>
      <c r="V353" s="140"/>
      <c r="W353" s="140"/>
      <c r="X353" s="140"/>
      <c r="Y353" s="140"/>
      <c r="Z353" s="140"/>
      <c r="AA353" s="140"/>
      <c r="AB353" s="140"/>
      <c r="AC353" s="140"/>
      <c r="AD353" s="140"/>
      <c r="AE353" s="140"/>
      <c r="AF353" s="140"/>
      <c r="AG353" s="140"/>
      <c r="AH353" s="54"/>
      <c r="AI353" s="54"/>
      <c r="AJ353" s="54"/>
    </row>
    <row r="354" spans="1:36">
      <c r="A354" s="140"/>
      <c r="B354" s="140"/>
      <c r="C354" s="141"/>
      <c r="D354" s="140"/>
      <c r="E354" s="140"/>
      <c r="F354" s="140"/>
      <c r="G354" s="140"/>
      <c r="H354" s="140"/>
      <c r="I354" s="140"/>
      <c r="J354" s="140"/>
      <c r="K354" s="140"/>
      <c r="L354" s="140"/>
      <c r="M354" s="140"/>
      <c r="N354" s="140"/>
      <c r="O354" s="140"/>
      <c r="P354" s="140"/>
      <c r="Q354" s="140"/>
      <c r="R354" s="140"/>
      <c r="S354" s="140"/>
      <c r="T354" s="140"/>
      <c r="U354" s="140"/>
      <c r="V354" s="140"/>
      <c r="W354" s="140"/>
      <c r="X354" s="140"/>
      <c r="Y354" s="140"/>
      <c r="Z354" s="140"/>
      <c r="AA354" s="140"/>
      <c r="AB354" s="140"/>
      <c r="AC354" s="140"/>
      <c r="AD354" s="140"/>
      <c r="AE354" s="140"/>
      <c r="AF354" s="140"/>
      <c r="AG354" s="140"/>
      <c r="AH354" s="54"/>
      <c r="AI354" s="54"/>
      <c r="AJ354" s="54"/>
    </row>
    <row r="355" spans="1:36">
      <c r="A355" s="140"/>
      <c r="B355" s="140"/>
      <c r="C355" s="141"/>
      <c r="D355" s="140"/>
      <c r="E355" s="140"/>
      <c r="F355" s="140"/>
      <c r="G355" s="140"/>
      <c r="H355" s="140"/>
      <c r="I355" s="140"/>
      <c r="J355" s="140"/>
      <c r="K355" s="140"/>
      <c r="L355" s="140"/>
      <c r="M355" s="140"/>
      <c r="N355" s="140"/>
      <c r="O355" s="140"/>
      <c r="P355" s="140"/>
      <c r="Q355" s="140"/>
      <c r="R355" s="140"/>
      <c r="S355" s="140"/>
      <c r="T355" s="140"/>
      <c r="U355" s="140"/>
      <c r="V355" s="140"/>
      <c r="W355" s="140"/>
      <c r="X355" s="140"/>
      <c r="Y355" s="140"/>
      <c r="Z355" s="140"/>
      <c r="AA355" s="140"/>
      <c r="AB355" s="140"/>
      <c r="AC355" s="140"/>
      <c r="AD355" s="140"/>
      <c r="AE355" s="140"/>
      <c r="AF355" s="140"/>
      <c r="AG355" s="140"/>
      <c r="AH355" s="54"/>
      <c r="AI355" s="54"/>
      <c r="AJ355" s="54"/>
    </row>
    <row r="356" spans="1:36">
      <c r="A356" s="140"/>
      <c r="B356" s="140"/>
      <c r="C356" s="141"/>
      <c r="D356" s="140"/>
      <c r="E356" s="140"/>
      <c r="F356" s="140"/>
      <c r="G356" s="140"/>
      <c r="H356" s="140"/>
      <c r="I356" s="140"/>
      <c r="J356" s="140"/>
      <c r="K356" s="140"/>
      <c r="L356" s="140"/>
      <c r="M356" s="140"/>
      <c r="N356" s="140"/>
      <c r="O356" s="140"/>
      <c r="P356" s="140"/>
      <c r="Q356" s="140"/>
      <c r="R356" s="140"/>
      <c r="S356" s="140"/>
      <c r="T356" s="140"/>
      <c r="U356" s="140"/>
      <c r="V356" s="140"/>
      <c r="W356" s="140"/>
      <c r="X356" s="140"/>
      <c r="Y356" s="140"/>
      <c r="Z356" s="140"/>
      <c r="AA356" s="140"/>
      <c r="AB356" s="140"/>
      <c r="AC356" s="140"/>
      <c r="AD356" s="140"/>
      <c r="AE356" s="140"/>
      <c r="AF356" s="140"/>
      <c r="AG356" s="140"/>
      <c r="AH356" s="54"/>
      <c r="AI356" s="54"/>
      <c r="AJ356" s="54"/>
    </row>
    <row r="357" spans="1:36">
      <c r="A357" s="140"/>
      <c r="B357" s="140"/>
      <c r="C357" s="141"/>
      <c r="D357" s="140"/>
      <c r="E357" s="140"/>
      <c r="F357" s="140"/>
      <c r="G357" s="140"/>
      <c r="H357" s="140"/>
      <c r="I357" s="140"/>
      <c r="J357" s="140"/>
      <c r="K357" s="140"/>
      <c r="L357" s="140"/>
      <c r="M357" s="140"/>
      <c r="N357" s="140"/>
      <c r="O357" s="140"/>
      <c r="P357" s="140"/>
      <c r="Q357" s="140"/>
      <c r="R357" s="140"/>
      <c r="S357" s="140"/>
      <c r="T357" s="140"/>
      <c r="U357" s="140"/>
      <c r="V357" s="140"/>
      <c r="W357" s="140"/>
      <c r="X357" s="140"/>
      <c r="Y357" s="140"/>
      <c r="Z357" s="140"/>
      <c r="AA357" s="140"/>
      <c r="AB357" s="140"/>
      <c r="AC357" s="140"/>
      <c r="AD357" s="140"/>
      <c r="AE357" s="140"/>
      <c r="AF357" s="140"/>
      <c r="AG357" s="140"/>
      <c r="AH357" s="54"/>
      <c r="AI357" s="54"/>
      <c r="AJ357" s="54"/>
    </row>
    <row r="358" spans="1:36">
      <c r="A358" s="140"/>
      <c r="B358" s="140"/>
      <c r="C358" s="141"/>
      <c r="D358" s="140"/>
      <c r="E358" s="140"/>
      <c r="F358" s="140"/>
      <c r="G358" s="140"/>
      <c r="H358" s="140"/>
      <c r="I358" s="140"/>
      <c r="J358" s="140"/>
      <c r="K358" s="140"/>
      <c r="L358" s="140"/>
      <c r="M358" s="140"/>
      <c r="N358" s="140"/>
      <c r="O358" s="140"/>
      <c r="P358" s="140"/>
      <c r="Q358" s="140"/>
      <c r="R358" s="140"/>
      <c r="S358" s="140"/>
      <c r="T358" s="140"/>
      <c r="U358" s="140"/>
      <c r="V358" s="140"/>
      <c r="W358" s="140"/>
      <c r="X358" s="140"/>
      <c r="Y358" s="140"/>
      <c r="Z358" s="140"/>
      <c r="AA358" s="140"/>
      <c r="AB358" s="140"/>
      <c r="AC358" s="140"/>
      <c r="AD358" s="140"/>
      <c r="AE358" s="140"/>
      <c r="AF358" s="140"/>
      <c r="AG358" s="140"/>
      <c r="AH358" s="54"/>
      <c r="AI358" s="54"/>
      <c r="AJ358" s="54"/>
    </row>
    <row r="359" spans="1:36">
      <c r="A359" s="140"/>
      <c r="B359" s="140"/>
      <c r="C359" s="141"/>
      <c r="D359" s="140"/>
      <c r="E359" s="140"/>
      <c r="F359" s="140"/>
      <c r="G359" s="140"/>
      <c r="H359" s="140"/>
      <c r="I359" s="140"/>
      <c r="J359" s="140"/>
      <c r="K359" s="140"/>
      <c r="L359" s="140"/>
      <c r="M359" s="140"/>
      <c r="N359" s="140"/>
      <c r="O359" s="140"/>
      <c r="P359" s="140"/>
      <c r="Q359" s="140"/>
      <c r="R359" s="140"/>
      <c r="S359" s="140"/>
      <c r="T359" s="140"/>
      <c r="U359" s="140"/>
      <c r="V359" s="140"/>
      <c r="W359" s="140"/>
      <c r="X359" s="140"/>
      <c r="Y359" s="140"/>
      <c r="Z359" s="140"/>
      <c r="AA359" s="140"/>
      <c r="AB359" s="140"/>
      <c r="AC359" s="140"/>
      <c r="AD359" s="140"/>
      <c r="AE359" s="140"/>
      <c r="AF359" s="140"/>
      <c r="AG359" s="140"/>
      <c r="AH359" s="54"/>
      <c r="AI359" s="54"/>
      <c r="AJ359" s="54"/>
    </row>
    <row r="360" spans="1:36">
      <c r="A360" s="140"/>
      <c r="B360" s="140"/>
      <c r="C360" s="141"/>
      <c r="D360" s="140"/>
      <c r="E360" s="140"/>
      <c r="F360" s="140"/>
      <c r="G360" s="140"/>
      <c r="H360" s="140"/>
      <c r="I360" s="140"/>
      <c r="J360" s="140"/>
      <c r="K360" s="140"/>
      <c r="L360" s="140"/>
      <c r="M360" s="140"/>
      <c r="N360" s="140"/>
      <c r="O360" s="140"/>
      <c r="P360" s="140"/>
      <c r="Q360" s="140"/>
      <c r="R360" s="140"/>
      <c r="S360" s="140"/>
      <c r="T360" s="140"/>
      <c r="U360" s="140"/>
      <c r="V360" s="140"/>
      <c r="W360" s="140"/>
      <c r="X360" s="140"/>
      <c r="Y360" s="140"/>
      <c r="Z360" s="140"/>
      <c r="AA360" s="140"/>
      <c r="AB360" s="140"/>
      <c r="AC360" s="140"/>
      <c r="AD360" s="140"/>
      <c r="AE360" s="140"/>
      <c r="AF360" s="140"/>
      <c r="AG360" s="140"/>
      <c r="AH360" s="54"/>
      <c r="AI360" s="54"/>
      <c r="AJ360" s="54"/>
    </row>
    <row r="361" spans="1:36">
      <c r="A361" s="140"/>
      <c r="B361" s="140"/>
      <c r="C361" s="141"/>
      <c r="D361" s="140"/>
      <c r="E361" s="140"/>
      <c r="F361" s="140"/>
      <c r="G361" s="140"/>
      <c r="H361" s="140"/>
      <c r="I361" s="140"/>
      <c r="J361" s="140"/>
      <c r="K361" s="140"/>
      <c r="L361" s="140"/>
      <c r="M361" s="140"/>
      <c r="N361" s="140"/>
      <c r="O361" s="140"/>
      <c r="P361" s="140"/>
      <c r="Q361" s="140"/>
      <c r="R361" s="140"/>
      <c r="S361" s="140"/>
      <c r="T361" s="140"/>
      <c r="U361" s="140"/>
      <c r="V361" s="140"/>
      <c r="W361" s="140"/>
      <c r="X361" s="140"/>
      <c r="Y361" s="140"/>
      <c r="Z361" s="140"/>
      <c r="AA361" s="140"/>
      <c r="AB361" s="140"/>
      <c r="AC361" s="140"/>
      <c r="AD361" s="140"/>
      <c r="AE361" s="140"/>
      <c r="AF361" s="140"/>
      <c r="AG361" s="140"/>
      <c r="AH361" s="54"/>
      <c r="AI361" s="54"/>
      <c r="AJ361" s="54"/>
    </row>
    <row r="362" spans="1:36">
      <c r="A362" s="140"/>
      <c r="B362" s="140"/>
      <c r="C362" s="141"/>
      <c r="D362" s="140"/>
      <c r="E362" s="140"/>
      <c r="F362" s="140"/>
      <c r="G362" s="140"/>
      <c r="H362" s="140"/>
      <c r="I362" s="140"/>
      <c r="J362" s="140"/>
      <c r="K362" s="140"/>
      <c r="L362" s="140"/>
      <c r="M362" s="140"/>
      <c r="N362" s="140"/>
      <c r="O362" s="140"/>
      <c r="P362" s="140"/>
      <c r="Q362" s="140"/>
      <c r="R362" s="140"/>
      <c r="S362" s="140"/>
      <c r="T362" s="140"/>
      <c r="U362" s="140"/>
      <c r="V362" s="140"/>
      <c r="W362" s="140"/>
      <c r="X362" s="140"/>
      <c r="Y362" s="140"/>
      <c r="Z362" s="140"/>
      <c r="AA362" s="140"/>
      <c r="AB362" s="140"/>
      <c r="AC362" s="140"/>
      <c r="AD362" s="140"/>
      <c r="AE362" s="140"/>
      <c r="AF362" s="140"/>
      <c r="AG362" s="140"/>
      <c r="AH362" s="54"/>
      <c r="AI362" s="54"/>
      <c r="AJ362" s="54"/>
    </row>
    <row r="363" spans="1:36">
      <c r="A363" s="140"/>
      <c r="B363" s="140"/>
      <c r="C363" s="141"/>
      <c r="D363" s="140"/>
      <c r="E363" s="140"/>
      <c r="F363" s="140"/>
      <c r="G363" s="140"/>
      <c r="H363" s="140"/>
      <c r="I363" s="140"/>
      <c r="J363" s="140"/>
      <c r="K363" s="140"/>
      <c r="L363" s="140"/>
      <c r="M363" s="140"/>
      <c r="N363" s="140"/>
      <c r="O363" s="140"/>
      <c r="P363" s="140"/>
      <c r="Q363" s="140"/>
      <c r="R363" s="140"/>
      <c r="S363" s="140"/>
      <c r="T363" s="140"/>
      <c r="U363" s="140"/>
      <c r="V363" s="140"/>
      <c r="W363" s="140"/>
      <c r="X363" s="140"/>
      <c r="Y363" s="140"/>
      <c r="Z363" s="140"/>
      <c r="AA363" s="140"/>
      <c r="AB363" s="140"/>
      <c r="AC363" s="140"/>
      <c r="AD363" s="140"/>
      <c r="AE363" s="140"/>
      <c r="AF363" s="140"/>
      <c r="AG363" s="140"/>
      <c r="AH363" s="54"/>
      <c r="AI363" s="54"/>
      <c r="AJ363" s="54"/>
    </row>
    <row r="364" spans="1:36">
      <c r="A364" s="140"/>
      <c r="B364" s="140"/>
      <c r="C364" s="141"/>
      <c r="D364" s="140"/>
      <c r="E364" s="140"/>
      <c r="F364" s="140"/>
      <c r="G364" s="140"/>
      <c r="H364" s="140"/>
      <c r="I364" s="140"/>
      <c r="J364" s="140"/>
      <c r="K364" s="140"/>
      <c r="L364" s="140"/>
      <c r="M364" s="140"/>
      <c r="N364" s="140"/>
      <c r="O364" s="140"/>
      <c r="P364" s="140"/>
      <c r="Q364" s="140"/>
      <c r="R364" s="140"/>
      <c r="S364" s="140"/>
      <c r="T364" s="140"/>
      <c r="U364" s="140"/>
      <c r="V364" s="140"/>
      <c r="W364" s="140"/>
      <c r="X364" s="140"/>
      <c r="Y364" s="140"/>
      <c r="Z364" s="140"/>
      <c r="AA364" s="140"/>
      <c r="AB364" s="140"/>
      <c r="AC364" s="140"/>
      <c r="AD364" s="140"/>
      <c r="AE364" s="140"/>
      <c r="AF364" s="140"/>
      <c r="AG364" s="140"/>
      <c r="AH364" s="54"/>
      <c r="AI364" s="54"/>
      <c r="AJ364" s="54"/>
    </row>
    <row r="365" spans="1:36">
      <c r="A365" s="140"/>
      <c r="B365" s="140"/>
      <c r="C365" s="141"/>
      <c r="D365" s="140"/>
      <c r="E365" s="140"/>
      <c r="F365" s="140"/>
      <c r="G365" s="140"/>
      <c r="H365" s="140"/>
      <c r="I365" s="140"/>
      <c r="J365" s="140"/>
      <c r="K365" s="140"/>
      <c r="L365" s="140"/>
      <c r="M365" s="140"/>
      <c r="N365" s="140"/>
      <c r="O365" s="140"/>
      <c r="P365" s="140"/>
      <c r="Q365" s="140"/>
      <c r="R365" s="140"/>
      <c r="S365" s="140"/>
      <c r="T365" s="140"/>
      <c r="U365" s="140"/>
      <c r="V365" s="140"/>
      <c r="W365" s="140"/>
      <c r="X365" s="140"/>
      <c r="Y365" s="140"/>
      <c r="Z365" s="140"/>
      <c r="AA365" s="140"/>
      <c r="AB365" s="140"/>
      <c r="AC365" s="140"/>
      <c r="AD365" s="140"/>
      <c r="AE365" s="140"/>
      <c r="AF365" s="140"/>
      <c r="AG365" s="140"/>
      <c r="AH365" s="54"/>
      <c r="AI365" s="54"/>
      <c r="AJ365" s="54"/>
    </row>
    <row r="366" spans="1:36">
      <c r="A366" s="140"/>
      <c r="B366" s="140"/>
      <c r="C366" s="141"/>
      <c r="D366" s="140"/>
      <c r="E366" s="140"/>
      <c r="F366" s="140"/>
      <c r="G366" s="140"/>
      <c r="H366" s="140"/>
      <c r="I366" s="140"/>
      <c r="J366" s="140"/>
      <c r="K366" s="140"/>
      <c r="L366" s="140"/>
      <c r="M366" s="140"/>
      <c r="N366" s="140"/>
      <c r="O366" s="140"/>
      <c r="P366" s="140"/>
      <c r="Q366" s="140"/>
      <c r="R366" s="140"/>
      <c r="S366" s="140"/>
      <c r="T366" s="140"/>
      <c r="U366" s="140"/>
      <c r="V366" s="140"/>
      <c r="W366" s="140"/>
      <c r="X366" s="140"/>
      <c r="Y366" s="140"/>
      <c r="Z366" s="140"/>
      <c r="AA366" s="140"/>
      <c r="AB366" s="140"/>
      <c r="AC366" s="140"/>
      <c r="AD366" s="140"/>
      <c r="AE366" s="140"/>
      <c r="AF366" s="140"/>
      <c r="AG366" s="140"/>
      <c r="AH366" s="54"/>
      <c r="AI366" s="54"/>
      <c r="AJ366" s="54"/>
    </row>
    <row r="367" spans="1:36">
      <c r="A367" s="140"/>
      <c r="B367" s="140"/>
      <c r="C367" s="141"/>
      <c r="D367" s="140"/>
      <c r="E367" s="140"/>
      <c r="F367" s="140"/>
      <c r="G367" s="140"/>
      <c r="H367" s="140"/>
      <c r="I367" s="140"/>
      <c r="J367" s="140"/>
      <c r="K367" s="140"/>
      <c r="L367" s="140"/>
      <c r="M367" s="140"/>
      <c r="N367" s="140"/>
      <c r="O367" s="140"/>
      <c r="P367" s="140"/>
      <c r="Q367" s="140"/>
      <c r="R367" s="140"/>
      <c r="S367" s="140"/>
      <c r="T367" s="140"/>
      <c r="U367" s="140"/>
      <c r="V367" s="140"/>
      <c r="W367" s="140"/>
      <c r="X367" s="140"/>
      <c r="Y367" s="140"/>
      <c r="Z367" s="140"/>
      <c r="AA367" s="140"/>
      <c r="AB367" s="140"/>
      <c r="AC367" s="140"/>
      <c r="AD367" s="140"/>
      <c r="AE367" s="140"/>
      <c r="AF367" s="140"/>
      <c r="AG367" s="140"/>
      <c r="AH367" s="54"/>
      <c r="AI367" s="54"/>
      <c r="AJ367" s="54"/>
    </row>
    <row r="368" spans="1:36">
      <c r="A368" s="140"/>
      <c r="B368" s="140"/>
      <c r="C368" s="141"/>
      <c r="D368" s="140"/>
      <c r="E368" s="140"/>
      <c r="F368" s="140"/>
      <c r="G368" s="140"/>
      <c r="H368" s="140"/>
      <c r="I368" s="140"/>
      <c r="J368" s="140"/>
      <c r="K368" s="140"/>
      <c r="L368" s="140"/>
      <c r="M368" s="140"/>
      <c r="N368" s="140"/>
      <c r="O368" s="140"/>
      <c r="P368" s="140"/>
      <c r="Q368" s="140"/>
      <c r="R368" s="140"/>
      <c r="S368" s="140"/>
      <c r="T368" s="140"/>
      <c r="U368" s="140"/>
      <c r="V368" s="140"/>
      <c r="W368" s="140"/>
      <c r="X368" s="140"/>
      <c r="Y368" s="140"/>
      <c r="Z368" s="140"/>
      <c r="AA368" s="140"/>
      <c r="AB368" s="140"/>
      <c r="AC368" s="140"/>
      <c r="AD368" s="140"/>
      <c r="AE368" s="140"/>
      <c r="AF368" s="140"/>
      <c r="AG368" s="140"/>
      <c r="AH368" s="54"/>
      <c r="AI368" s="54"/>
      <c r="AJ368" s="54"/>
    </row>
    <row r="369" spans="1:36">
      <c r="A369" s="140"/>
      <c r="B369" s="140"/>
      <c r="C369" s="141"/>
      <c r="D369" s="140"/>
      <c r="E369" s="140"/>
      <c r="F369" s="140"/>
      <c r="G369" s="140"/>
      <c r="H369" s="140"/>
      <c r="I369" s="140"/>
      <c r="J369" s="140"/>
      <c r="K369" s="140"/>
      <c r="L369" s="140"/>
      <c r="M369" s="140"/>
      <c r="N369" s="140"/>
      <c r="O369" s="140"/>
      <c r="P369" s="140"/>
      <c r="Q369" s="140"/>
      <c r="R369" s="140"/>
      <c r="S369" s="140"/>
      <c r="T369" s="140"/>
      <c r="U369" s="140"/>
      <c r="V369" s="140"/>
      <c r="W369" s="140"/>
      <c r="X369" s="140"/>
      <c r="Y369" s="140"/>
      <c r="Z369" s="140"/>
      <c r="AA369" s="140"/>
      <c r="AB369" s="140"/>
      <c r="AC369" s="140"/>
      <c r="AD369" s="140"/>
      <c r="AE369" s="140"/>
      <c r="AF369" s="140"/>
      <c r="AG369" s="140"/>
      <c r="AH369" s="54"/>
      <c r="AI369" s="54"/>
      <c r="AJ369" s="54"/>
    </row>
    <row r="370" spans="1:36">
      <c r="A370" s="140"/>
      <c r="B370" s="140"/>
      <c r="C370" s="141"/>
      <c r="D370" s="140"/>
      <c r="E370" s="140"/>
      <c r="F370" s="140"/>
      <c r="G370" s="140"/>
      <c r="H370" s="140"/>
      <c r="I370" s="140"/>
      <c r="J370" s="140"/>
      <c r="K370" s="140"/>
      <c r="L370" s="140"/>
      <c r="M370" s="140"/>
      <c r="N370" s="140"/>
      <c r="O370" s="140"/>
      <c r="P370" s="140"/>
      <c r="Q370" s="140"/>
      <c r="R370" s="140"/>
      <c r="S370" s="140"/>
      <c r="T370" s="140"/>
      <c r="U370" s="140"/>
      <c r="V370" s="140"/>
      <c r="W370" s="140"/>
      <c r="X370" s="140"/>
      <c r="Y370" s="140"/>
      <c r="Z370" s="140"/>
      <c r="AA370" s="140"/>
      <c r="AB370" s="140"/>
      <c r="AC370" s="140"/>
      <c r="AD370" s="140"/>
      <c r="AE370" s="140"/>
      <c r="AF370" s="140"/>
      <c r="AG370" s="140"/>
      <c r="AH370" s="54"/>
      <c r="AI370" s="54"/>
      <c r="AJ370" s="54"/>
    </row>
    <row r="371" spans="1:36">
      <c r="A371" s="140"/>
      <c r="B371" s="140"/>
      <c r="C371" s="141"/>
      <c r="D371" s="140"/>
      <c r="E371" s="140"/>
      <c r="F371" s="140"/>
      <c r="G371" s="140"/>
      <c r="H371" s="140"/>
      <c r="I371" s="140"/>
      <c r="J371" s="140"/>
      <c r="K371" s="140"/>
      <c r="L371" s="140"/>
      <c r="M371" s="140"/>
      <c r="N371" s="140"/>
      <c r="O371" s="140"/>
      <c r="P371" s="140"/>
      <c r="Q371" s="140"/>
      <c r="R371" s="140"/>
      <c r="S371" s="140"/>
      <c r="T371" s="140"/>
      <c r="U371" s="140"/>
      <c r="V371" s="140"/>
      <c r="W371" s="140"/>
      <c r="X371" s="140"/>
      <c r="Y371" s="140"/>
      <c r="Z371" s="140"/>
      <c r="AA371" s="140"/>
      <c r="AB371" s="140"/>
      <c r="AC371" s="140"/>
      <c r="AD371" s="140"/>
      <c r="AE371" s="140"/>
      <c r="AF371" s="140"/>
      <c r="AG371" s="140"/>
      <c r="AH371" s="54"/>
      <c r="AI371" s="54"/>
      <c r="AJ371" s="54"/>
    </row>
    <row r="372" spans="1:36">
      <c r="A372" s="140"/>
      <c r="B372" s="140"/>
      <c r="C372" s="141"/>
      <c r="D372" s="140"/>
      <c r="E372" s="140"/>
      <c r="F372" s="140"/>
      <c r="G372" s="140"/>
      <c r="H372" s="140"/>
      <c r="I372" s="140"/>
      <c r="J372" s="140"/>
      <c r="K372" s="140"/>
      <c r="L372" s="140"/>
      <c r="M372" s="140"/>
      <c r="N372" s="140"/>
      <c r="O372" s="140"/>
      <c r="P372" s="140"/>
      <c r="Q372" s="140"/>
      <c r="R372" s="140"/>
      <c r="S372" s="140"/>
      <c r="T372" s="140"/>
      <c r="U372" s="140"/>
      <c r="V372" s="140"/>
      <c r="W372" s="140"/>
      <c r="X372" s="140"/>
      <c r="Y372" s="140"/>
      <c r="Z372" s="140"/>
      <c r="AA372" s="140"/>
      <c r="AB372" s="140"/>
      <c r="AC372" s="140"/>
      <c r="AD372" s="140"/>
      <c r="AE372" s="140"/>
      <c r="AF372" s="140"/>
      <c r="AG372" s="140"/>
      <c r="AH372" s="54"/>
      <c r="AI372" s="54"/>
      <c r="AJ372" s="54"/>
    </row>
    <row r="373" spans="1:36">
      <c r="A373" s="140"/>
      <c r="B373" s="140"/>
      <c r="C373" s="141"/>
      <c r="D373" s="140"/>
      <c r="E373" s="140"/>
      <c r="F373" s="140"/>
      <c r="G373" s="140"/>
      <c r="H373" s="140"/>
      <c r="I373" s="140"/>
      <c r="J373" s="140"/>
      <c r="K373" s="140"/>
      <c r="L373" s="140"/>
      <c r="M373" s="140"/>
      <c r="N373" s="140"/>
      <c r="O373" s="140"/>
      <c r="P373" s="140"/>
      <c r="Q373" s="140"/>
      <c r="R373" s="140"/>
      <c r="S373" s="140"/>
      <c r="T373" s="140"/>
      <c r="U373" s="140"/>
      <c r="V373" s="140"/>
      <c r="W373" s="140"/>
      <c r="X373" s="140"/>
      <c r="Y373" s="140"/>
      <c r="Z373" s="140"/>
      <c r="AA373" s="140"/>
      <c r="AB373" s="140"/>
      <c r="AC373" s="140"/>
      <c r="AD373" s="140"/>
      <c r="AE373" s="140"/>
      <c r="AF373" s="140"/>
      <c r="AG373" s="140"/>
      <c r="AH373" s="54"/>
      <c r="AI373" s="54"/>
      <c r="AJ373" s="54"/>
    </row>
    <row r="374" spans="1:36">
      <c r="A374" s="140"/>
      <c r="B374" s="140"/>
      <c r="C374" s="141"/>
      <c r="D374" s="140"/>
      <c r="E374" s="140"/>
      <c r="F374" s="140"/>
      <c r="G374" s="140"/>
      <c r="H374" s="140"/>
      <c r="I374" s="140"/>
      <c r="J374" s="140"/>
      <c r="K374" s="140"/>
      <c r="L374" s="140"/>
      <c r="M374" s="140"/>
      <c r="N374" s="140"/>
      <c r="O374" s="140"/>
      <c r="P374" s="140"/>
      <c r="Q374" s="140"/>
      <c r="R374" s="140"/>
      <c r="S374" s="140"/>
      <c r="T374" s="140"/>
      <c r="U374" s="140"/>
      <c r="V374" s="140"/>
      <c r="W374" s="140"/>
      <c r="X374" s="140"/>
      <c r="Y374" s="140"/>
      <c r="Z374" s="140"/>
      <c r="AA374" s="140"/>
      <c r="AB374" s="140"/>
      <c r="AC374" s="140"/>
      <c r="AD374" s="140"/>
      <c r="AE374" s="140"/>
      <c r="AF374" s="140"/>
      <c r="AG374" s="140"/>
      <c r="AH374" s="54"/>
      <c r="AI374" s="54"/>
      <c r="AJ374" s="54"/>
    </row>
    <row r="375" spans="1:36">
      <c r="A375" s="140"/>
      <c r="B375" s="140"/>
      <c r="C375" s="141"/>
      <c r="D375" s="140"/>
      <c r="E375" s="140"/>
      <c r="F375" s="140"/>
      <c r="G375" s="140"/>
      <c r="H375" s="140"/>
      <c r="I375" s="140"/>
      <c r="J375" s="140"/>
      <c r="K375" s="140"/>
      <c r="L375" s="140"/>
      <c r="M375" s="140"/>
      <c r="N375" s="140"/>
      <c r="O375" s="140"/>
      <c r="P375" s="140"/>
      <c r="Q375" s="140"/>
      <c r="R375" s="140"/>
      <c r="S375" s="140"/>
      <c r="T375" s="140"/>
      <c r="U375" s="140"/>
      <c r="V375" s="140"/>
      <c r="W375" s="140"/>
      <c r="X375" s="140"/>
      <c r="Y375" s="140"/>
      <c r="Z375" s="140"/>
      <c r="AA375" s="140"/>
      <c r="AB375" s="140"/>
      <c r="AC375" s="140"/>
      <c r="AD375" s="140"/>
      <c r="AE375" s="140"/>
      <c r="AF375" s="140"/>
      <c r="AG375" s="140"/>
      <c r="AH375" s="54"/>
      <c r="AI375" s="54"/>
      <c r="AJ375" s="54"/>
    </row>
    <row r="376" spans="1:36">
      <c r="A376" s="140"/>
      <c r="B376" s="140"/>
      <c r="C376" s="141"/>
      <c r="D376" s="140"/>
      <c r="E376" s="140"/>
      <c r="F376" s="140"/>
      <c r="G376" s="140"/>
      <c r="H376" s="140"/>
      <c r="I376" s="140"/>
      <c r="J376" s="140"/>
      <c r="K376" s="140"/>
      <c r="L376" s="140"/>
      <c r="M376" s="140"/>
      <c r="N376" s="140"/>
      <c r="O376" s="140"/>
      <c r="P376" s="140"/>
      <c r="Q376" s="140"/>
      <c r="R376" s="140"/>
      <c r="S376" s="140"/>
      <c r="T376" s="140"/>
      <c r="U376" s="140"/>
      <c r="V376" s="140"/>
      <c r="W376" s="140"/>
      <c r="X376" s="140"/>
      <c r="Y376" s="140"/>
      <c r="Z376" s="140"/>
      <c r="AA376" s="140"/>
      <c r="AB376" s="140"/>
      <c r="AC376" s="140"/>
      <c r="AD376" s="140"/>
      <c r="AE376" s="140"/>
      <c r="AF376" s="140"/>
      <c r="AG376" s="140"/>
      <c r="AH376" s="54"/>
      <c r="AI376" s="54"/>
      <c r="AJ376" s="54"/>
    </row>
    <row r="377" spans="1:36">
      <c r="A377" s="140"/>
      <c r="B377" s="140"/>
      <c r="C377" s="141"/>
      <c r="D377" s="140"/>
      <c r="E377" s="140"/>
      <c r="F377" s="140"/>
      <c r="G377" s="140"/>
      <c r="H377" s="140"/>
      <c r="I377" s="140"/>
      <c r="J377" s="140"/>
      <c r="K377" s="140"/>
      <c r="L377" s="140"/>
      <c r="M377" s="140"/>
      <c r="N377" s="140"/>
      <c r="O377" s="140"/>
      <c r="P377" s="140"/>
      <c r="Q377" s="140"/>
      <c r="R377" s="140"/>
      <c r="S377" s="140"/>
      <c r="T377" s="140"/>
      <c r="U377" s="140"/>
      <c r="V377" s="140"/>
      <c r="W377" s="140"/>
      <c r="X377" s="140"/>
      <c r="Y377" s="140"/>
      <c r="Z377" s="140"/>
      <c r="AA377" s="140"/>
      <c r="AB377" s="140"/>
      <c r="AC377" s="140"/>
      <c r="AD377" s="140"/>
      <c r="AE377" s="140"/>
      <c r="AF377" s="140"/>
      <c r="AG377" s="140"/>
      <c r="AH377" s="54"/>
      <c r="AI377" s="54"/>
      <c r="AJ377" s="54"/>
    </row>
    <row r="378" spans="1:36">
      <c r="A378" s="140"/>
      <c r="B378" s="140"/>
      <c r="C378" s="141"/>
      <c r="D378" s="140"/>
      <c r="E378" s="140"/>
      <c r="F378" s="140"/>
      <c r="G378" s="140"/>
      <c r="H378" s="140"/>
      <c r="I378" s="140"/>
      <c r="J378" s="140"/>
      <c r="K378" s="140"/>
      <c r="L378" s="140"/>
      <c r="M378" s="140"/>
      <c r="N378" s="140"/>
      <c r="O378" s="140"/>
      <c r="P378" s="140"/>
      <c r="Q378" s="140"/>
      <c r="R378" s="140"/>
      <c r="S378" s="140"/>
      <c r="T378" s="140"/>
      <c r="U378" s="140"/>
      <c r="V378" s="140"/>
      <c r="W378" s="140"/>
      <c r="X378" s="140"/>
      <c r="Y378" s="140"/>
      <c r="Z378" s="140"/>
      <c r="AA378" s="140"/>
      <c r="AB378" s="140"/>
      <c r="AC378" s="140"/>
      <c r="AD378" s="140"/>
      <c r="AE378" s="140"/>
      <c r="AF378" s="140"/>
      <c r="AG378" s="140"/>
      <c r="AH378" s="54"/>
      <c r="AI378" s="54"/>
      <c r="AJ378" s="54"/>
    </row>
    <row r="379" spans="1:36">
      <c r="A379" s="140"/>
      <c r="B379" s="140"/>
      <c r="C379" s="141"/>
      <c r="D379" s="140"/>
      <c r="E379" s="140"/>
      <c r="F379" s="140"/>
      <c r="G379" s="140"/>
      <c r="H379" s="140"/>
      <c r="I379" s="140"/>
      <c r="J379" s="140"/>
      <c r="K379" s="140"/>
      <c r="L379" s="140"/>
      <c r="M379" s="140"/>
      <c r="N379" s="140"/>
      <c r="O379" s="140"/>
      <c r="P379" s="140"/>
      <c r="Q379" s="140"/>
      <c r="R379" s="140"/>
      <c r="S379" s="140"/>
      <c r="T379" s="140"/>
      <c r="U379" s="140"/>
      <c r="V379" s="140"/>
      <c r="W379" s="140"/>
      <c r="X379" s="140"/>
      <c r="Y379" s="140"/>
      <c r="Z379" s="140"/>
      <c r="AA379" s="140"/>
      <c r="AB379" s="140"/>
      <c r="AC379" s="140"/>
      <c r="AD379" s="140"/>
      <c r="AE379" s="140"/>
      <c r="AF379" s="140"/>
      <c r="AG379" s="140"/>
      <c r="AH379" s="54"/>
      <c r="AI379" s="54"/>
      <c r="AJ379" s="54"/>
    </row>
    <row r="380" spans="1:36">
      <c r="A380" s="140"/>
      <c r="B380" s="140"/>
      <c r="C380" s="141"/>
      <c r="D380" s="140"/>
      <c r="E380" s="140"/>
      <c r="F380" s="140"/>
      <c r="G380" s="140"/>
      <c r="H380" s="140"/>
      <c r="I380" s="140"/>
      <c r="J380" s="140"/>
      <c r="K380" s="140"/>
      <c r="L380" s="140"/>
      <c r="M380" s="140"/>
      <c r="N380" s="140"/>
      <c r="O380" s="140"/>
      <c r="P380" s="140"/>
      <c r="Q380" s="140"/>
      <c r="R380" s="140"/>
      <c r="S380" s="140"/>
      <c r="T380" s="140"/>
      <c r="U380" s="140"/>
      <c r="V380" s="140"/>
      <c r="W380" s="140"/>
      <c r="X380" s="140"/>
      <c r="Y380" s="140"/>
      <c r="Z380" s="140"/>
      <c r="AA380" s="140"/>
      <c r="AB380" s="140"/>
      <c r="AC380" s="140"/>
      <c r="AD380" s="140"/>
      <c r="AE380" s="140"/>
      <c r="AF380" s="140"/>
      <c r="AG380" s="140"/>
      <c r="AH380" s="54"/>
      <c r="AI380" s="54"/>
      <c r="AJ380" s="54"/>
    </row>
    <row r="381" spans="1:36">
      <c r="A381" s="140"/>
      <c r="B381" s="140"/>
      <c r="C381" s="141"/>
      <c r="D381" s="140"/>
      <c r="E381" s="140"/>
      <c r="F381" s="140"/>
      <c r="G381" s="140"/>
      <c r="H381" s="140"/>
      <c r="I381" s="140"/>
      <c r="J381" s="140"/>
      <c r="K381" s="140"/>
      <c r="L381" s="140"/>
      <c r="M381" s="140"/>
      <c r="N381" s="140"/>
      <c r="O381" s="140"/>
      <c r="P381" s="140"/>
      <c r="Q381" s="140"/>
      <c r="R381" s="140"/>
      <c r="S381" s="140"/>
      <c r="T381" s="140"/>
      <c r="U381" s="140"/>
      <c r="V381" s="140"/>
      <c r="W381" s="140"/>
      <c r="X381" s="140"/>
      <c r="Y381" s="140"/>
      <c r="Z381" s="140"/>
      <c r="AA381" s="140"/>
      <c r="AB381" s="140"/>
      <c r="AC381" s="140"/>
      <c r="AD381" s="140"/>
      <c r="AE381" s="140"/>
      <c r="AF381" s="140"/>
      <c r="AG381" s="140"/>
      <c r="AH381" s="54"/>
      <c r="AI381" s="54"/>
      <c r="AJ381" s="54"/>
    </row>
    <row r="382" spans="1:36">
      <c r="A382" s="140"/>
      <c r="B382" s="140"/>
      <c r="C382" s="141"/>
      <c r="D382" s="140"/>
      <c r="E382" s="140"/>
      <c r="F382" s="140"/>
      <c r="G382" s="140"/>
      <c r="H382" s="140"/>
      <c r="I382" s="140"/>
      <c r="J382" s="140"/>
      <c r="K382" s="140"/>
      <c r="L382" s="140"/>
      <c r="M382" s="140"/>
      <c r="N382" s="140"/>
      <c r="O382" s="140"/>
      <c r="P382" s="140"/>
      <c r="Q382" s="140"/>
      <c r="R382" s="140"/>
      <c r="S382" s="140"/>
      <c r="T382" s="140"/>
      <c r="U382" s="140"/>
      <c r="V382" s="140"/>
      <c r="W382" s="140"/>
      <c r="X382" s="140"/>
      <c r="Y382" s="140"/>
      <c r="Z382" s="140"/>
      <c r="AA382" s="140"/>
      <c r="AB382" s="140"/>
      <c r="AC382" s="140"/>
      <c r="AD382" s="140"/>
      <c r="AE382" s="140"/>
      <c r="AF382" s="140"/>
      <c r="AG382" s="140"/>
      <c r="AH382" s="54"/>
      <c r="AI382" s="54"/>
      <c r="AJ382" s="54"/>
    </row>
    <row r="383" spans="1:36">
      <c r="A383" s="140"/>
      <c r="B383" s="140"/>
      <c r="C383" s="141"/>
      <c r="D383" s="140"/>
      <c r="E383" s="140"/>
      <c r="F383" s="140"/>
      <c r="G383" s="140"/>
      <c r="H383" s="140"/>
      <c r="I383" s="140"/>
      <c r="J383" s="140"/>
      <c r="K383" s="140"/>
      <c r="L383" s="140"/>
      <c r="M383" s="140"/>
      <c r="N383" s="140"/>
      <c r="O383" s="140"/>
      <c r="P383" s="140"/>
      <c r="Q383" s="140"/>
      <c r="R383" s="140"/>
      <c r="S383" s="140"/>
      <c r="T383" s="140"/>
      <c r="U383" s="140"/>
      <c r="V383" s="140"/>
      <c r="W383" s="140"/>
      <c r="X383" s="140"/>
      <c r="Y383" s="140"/>
      <c r="Z383" s="140"/>
      <c r="AA383" s="140"/>
      <c r="AB383" s="140"/>
      <c r="AC383" s="140"/>
      <c r="AD383" s="140"/>
      <c r="AE383" s="140"/>
      <c r="AF383" s="140"/>
      <c r="AG383" s="140"/>
      <c r="AH383" s="54"/>
      <c r="AI383" s="54"/>
      <c r="AJ383" s="54"/>
    </row>
    <row r="384" spans="1:36">
      <c r="A384" s="140"/>
      <c r="B384" s="140"/>
      <c r="C384" s="141"/>
      <c r="D384" s="140"/>
      <c r="E384" s="140"/>
      <c r="F384" s="140"/>
      <c r="G384" s="140"/>
      <c r="H384" s="140"/>
      <c r="I384" s="140"/>
      <c r="J384" s="140"/>
      <c r="K384" s="140"/>
      <c r="L384" s="140"/>
      <c r="M384" s="140"/>
      <c r="N384" s="140"/>
      <c r="O384" s="140"/>
      <c r="P384" s="140"/>
      <c r="Q384" s="140"/>
      <c r="R384" s="140"/>
      <c r="S384" s="140"/>
      <c r="T384" s="140"/>
      <c r="U384" s="140"/>
      <c r="V384" s="140"/>
      <c r="W384" s="140"/>
      <c r="X384" s="140"/>
      <c r="Y384" s="140"/>
      <c r="Z384" s="140"/>
      <c r="AA384" s="140"/>
      <c r="AB384" s="140"/>
      <c r="AC384" s="140"/>
      <c r="AD384" s="140"/>
      <c r="AE384" s="140"/>
      <c r="AF384" s="140"/>
      <c r="AG384" s="140"/>
      <c r="AH384" s="54"/>
      <c r="AI384" s="54"/>
      <c r="AJ384" s="54"/>
    </row>
    <row r="385" spans="1:36">
      <c r="A385" s="140"/>
      <c r="B385" s="140"/>
      <c r="C385" s="141"/>
      <c r="D385" s="140"/>
      <c r="E385" s="140"/>
      <c r="F385" s="140"/>
      <c r="G385" s="140"/>
      <c r="H385" s="140"/>
      <c r="I385" s="140"/>
      <c r="J385" s="140"/>
      <c r="K385" s="140"/>
      <c r="L385" s="140"/>
      <c r="M385" s="140"/>
      <c r="N385" s="140"/>
      <c r="O385" s="140"/>
      <c r="P385" s="140"/>
      <c r="Q385" s="140"/>
      <c r="R385" s="140"/>
      <c r="S385" s="140"/>
      <c r="T385" s="140"/>
      <c r="U385" s="140"/>
      <c r="V385" s="140"/>
      <c r="W385" s="140"/>
      <c r="X385" s="140"/>
      <c r="Y385" s="140"/>
      <c r="Z385" s="140"/>
      <c r="AA385" s="140"/>
      <c r="AB385" s="140"/>
      <c r="AC385" s="140"/>
      <c r="AD385" s="140"/>
      <c r="AE385" s="140"/>
      <c r="AF385" s="140"/>
      <c r="AG385" s="140"/>
      <c r="AH385" s="54"/>
      <c r="AI385" s="54"/>
      <c r="AJ385" s="54"/>
    </row>
    <row r="386" spans="1:36">
      <c r="A386" s="140"/>
      <c r="B386" s="140"/>
      <c r="C386" s="141"/>
      <c r="D386" s="140"/>
      <c r="E386" s="140"/>
      <c r="F386" s="140"/>
      <c r="G386" s="140"/>
      <c r="H386" s="140"/>
      <c r="I386" s="140"/>
      <c r="J386" s="140"/>
      <c r="K386" s="140"/>
      <c r="L386" s="140"/>
      <c r="M386" s="140"/>
      <c r="N386" s="140"/>
      <c r="O386" s="140"/>
      <c r="P386" s="140"/>
      <c r="Q386" s="140"/>
      <c r="R386" s="140"/>
      <c r="S386" s="140"/>
      <c r="T386" s="140"/>
      <c r="U386" s="140"/>
      <c r="V386" s="140"/>
      <c r="W386" s="140"/>
      <c r="X386" s="140"/>
      <c r="Y386" s="140"/>
      <c r="Z386" s="140"/>
      <c r="AA386" s="140"/>
      <c r="AB386" s="140"/>
      <c r="AC386" s="140"/>
      <c r="AD386" s="140"/>
      <c r="AE386" s="140"/>
      <c r="AF386" s="140"/>
      <c r="AG386" s="140"/>
      <c r="AH386" s="54"/>
      <c r="AI386" s="54"/>
      <c r="AJ386" s="54"/>
    </row>
    <row r="387" spans="1:36">
      <c r="A387" s="140"/>
      <c r="B387" s="140"/>
      <c r="C387" s="141"/>
      <c r="D387" s="140"/>
      <c r="E387" s="140"/>
      <c r="F387" s="140"/>
      <c r="G387" s="140"/>
      <c r="H387" s="140"/>
      <c r="I387" s="140"/>
      <c r="J387" s="140"/>
      <c r="K387" s="140"/>
      <c r="L387" s="140"/>
      <c r="M387" s="140"/>
      <c r="N387" s="140"/>
      <c r="O387" s="140"/>
      <c r="P387" s="140"/>
      <c r="Q387" s="140"/>
      <c r="R387" s="140"/>
      <c r="S387" s="140"/>
      <c r="T387" s="140"/>
      <c r="U387" s="140"/>
      <c r="V387" s="140"/>
      <c r="W387" s="140"/>
      <c r="X387" s="140"/>
      <c r="Y387" s="140"/>
      <c r="Z387" s="140"/>
      <c r="AA387" s="140"/>
      <c r="AB387" s="140"/>
      <c r="AC387" s="140"/>
      <c r="AD387" s="140"/>
      <c r="AE387" s="140"/>
      <c r="AF387" s="140"/>
      <c r="AG387" s="140"/>
      <c r="AH387" s="54"/>
      <c r="AI387" s="54"/>
      <c r="AJ387" s="54"/>
    </row>
    <row r="388" spans="1:36">
      <c r="A388" s="140"/>
      <c r="B388" s="140"/>
      <c r="C388" s="141"/>
      <c r="D388" s="140"/>
      <c r="E388" s="140"/>
      <c r="F388" s="140"/>
      <c r="G388" s="140"/>
      <c r="H388" s="140"/>
      <c r="I388" s="140"/>
      <c r="J388" s="140"/>
      <c r="K388" s="140"/>
      <c r="L388" s="140"/>
      <c r="M388" s="140"/>
      <c r="N388" s="140"/>
      <c r="O388" s="140"/>
      <c r="P388" s="140"/>
      <c r="Q388" s="140"/>
      <c r="R388" s="140"/>
      <c r="S388" s="140"/>
      <c r="T388" s="140"/>
      <c r="U388" s="140"/>
      <c r="V388" s="140"/>
      <c r="W388" s="140"/>
      <c r="X388" s="140"/>
      <c r="Y388" s="140"/>
      <c r="Z388" s="140"/>
      <c r="AA388" s="140"/>
      <c r="AB388" s="140"/>
      <c r="AC388" s="140"/>
      <c r="AD388" s="140"/>
      <c r="AE388" s="140"/>
      <c r="AF388" s="140"/>
      <c r="AG388" s="140"/>
      <c r="AH388" s="54"/>
      <c r="AI388" s="54"/>
      <c r="AJ388" s="54"/>
    </row>
    <row r="389" spans="1:36">
      <c r="A389" s="140"/>
      <c r="B389" s="140"/>
      <c r="C389" s="141"/>
      <c r="D389" s="140"/>
      <c r="E389" s="140"/>
      <c r="F389" s="140"/>
      <c r="G389" s="140"/>
      <c r="H389" s="140"/>
      <c r="I389" s="140"/>
      <c r="J389" s="140"/>
      <c r="K389" s="140"/>
      <c r="L389" s="140"/>
      <c r="M389" s="140"/>
      <c r="N389" s="140"/>
      <c r="O389" s="140"/>
      <c r="P389" s="140"/>
      <c r="Q389" s="140"/>
      <c r="R389" s="140"/>
      <c r="S389" s="140"/>
      <c r="T389" s="140"/>
      <c r="U389" s="140"/>
      <c r="V389" s="140"/>
      <c r="W389" s="140"/>
      <c r="X389" s="140"/>
      <c r="Y389" s="140"/>
      <c r="Z389" s="140"/>
      <c r="AA389" s="140"/>
      <c r="AB389" s="140"/>
      <c r="AC389" s="140"/>
      <c r="AD389" s="140"/>
      <c r="AE389" s="140"/>
      <c r="AF389" s="140"/>
      <c r="AG389" s="140"/>
      <c r="AH389" s="54"/>
      <c r="AI389" s="54"/>
      <c r="AJ389" s="54"/>
    </row>
    <row r="390" spans="1:36">
      <c r="A390" s="140"/>
      <c r="B390" s="140"/>
      <c r="C390" s="141"/>
      <c r="D390" s="140"/>
      <c r="E390" s="140"/>
      <c r="F390" s="140"/>
      <c r="G390" s="140"/>
      <c r="H390" s="140"/>
      <c r="I390" s="140"/>
      <c r="J390" s="140"/>
      <c r="K390" s="140"/>
      <c r="L390" s="140"/>
      <c r="M390" s="140"/>
      <c r="N390" s="140"/>
      <c r="O390" s="140"/>
      <c r="P390" s="140"/>
      <c r="Q390" s="140"/>
      <c r="R390" s="140"/>
      <c r="S390" s="140"/>
      <c r="T390" s="140"/>
      <c r="U390" s="140"/>
      <c r="V390" s="140"/>
      <c r="W390" s="140"/>
      <c r="X390" s="140"/>
      <c r="Y390" s="140"/>
      <c r="Z390" s="140"/>
      <c r="AA390" s="140"/>
      <c r="AB390" s="140"/>
      <c r="AC390" s="140"/>
      <c r="AD390" s="140"/>
      <c r="AE390" s="140"/>
      <c r="AF390" s="140"/>
      <c r="AG390" s="140"/>
      <c r="AH390" s="54"/>
      <c r="AI390" s="54"/>
      <c r="AJ390" s="54"/>
    </row>
    <row r="391" spans="1:36">
      <c r="A391" s="140"/>
      <c r="B391" s="140"/>
      <c r="C391" s="141"/>
      <c r="D391" s="140"/>
      <c r="E391" s="140"/>
      <c r="F391" s="140"/>
      <c r="G391" s="140"/>
      <c r="H391" s="140"/>
      <c r="I391" s="140"/>
      <c r="J391" s="140"/>
      <c r="K391" s="140"/>
      <c r="L391" s="140"/>
      <c r="M391" s="140"/>
      <c r="N391" s="140"/>
      <c r="O391" s="140"/>
      <c r="P391" s="140"/>
      <c r="Q391" s="140"/>
      <c r="R391" s="140"/>
      <c r="S391" s="140"/>
      <c r="T391" s="140"/>
      <c r="U391" s="140"/>
      <c r="V391" s="140"/>
      <c r="W391" s="140"/>
      <c r="X391" s="140"/>
      <c r="Y391" s="140"/>
      <c r="Z391" s="140"/>
      <c r="AA391" s="140"/>
      <c r="AB391" s="140"/>
      <c r="AC391" s="140"/>
      <c r="AD391" s="140"/>
      <c r="AE391" s="140"/>
      <c r="AF391" s="140"/>
      <c r="AG391" s="140"/>
      <c r="AH391" s="54"/>
      <c r="AI391" s="54"/>
      <c r="AJ391" s="54"/>
    </row>
    <row r="392" spans="1:36">
      <c r="A392" s="140"/>
      <c r="B392" s="140"/>
      <c r="C392" s="141"/>
      <c r="D392" s="140"/>
      <c r="E392" s="140"/>
      <c r="F392" s="140"/>
      <c r="G392" s="140"/>
      <c r="H392" s="140"/>
      <c r="I392" s="140"/>
      <c r="J392" s="140"/>
      <c r="K392" s="140"/>
      <c r="L392" s="140"/>
      <c r="M392" s="140"/>
      <c r="N392" s="140"/>
      <c r="O392" s="140"/>
      <c r="P392" s="140"/>
      <c r="Q392" s="140"/>
      <c r="R392" s="140"/>
      <c r="S392" s="140"/>
      <c r="T392" s="140"/>
      <c r="U392" s="140"/>
      <c r="V392" s="140"/>
      <c r="W392" s="140"/>
      <c r="X392" s="140"/>
      <c r="Y392" s="140"/>
      <c r="Z392" s="140"/>
      <c r="AA392" s="140"/>
      <c r="AB392" s="140"/>
      <c r="AC392" s="140"/>
      <c r="AD392" s="140"/>
      <c r="AE392" s="140"/>
      <c r="AF392" s="140"/>
      <c r="AG392" s="140"/>
      <c r="AH392" s="54"/>
      <c r="AI392" s="54"/>
      <c r="AJ392" s="54"/>
    </row>
    <row r="393" spans="1:36">
      <c r="A393" s="140"/>
      <c r="B393" s="140"/>
      <c r="C393" s="141"/>
      <c r="D393" s="140"/>
      <c r="E393" s="140"/>
      <c r="F393" s="140"/>
      <c r="G393" s="140"/>
      <c r="H393" s="140"/>
      <c r="I393" s="140"/>
      <c r="J393" s="140"/>
      <c r="K393" s="140"/>
      <c r="L393" s="140"/>
      <c r="M393" s="140"/>
      <c r="N393" s="140"/>
      <c r="O393" s="140"/>
      <c r="P393" s="140"/>
      <c r="Q393" s="140"/>
      <c r="R393" s="140"/>
      <c r="S393" s="140"/>
      <c r="T393" s="140"/>
      <c r="U393" s="140"/>
      <c r="V393" s="140"/>
      <c r="W393" s="140"/>
      <c r="X393" s="140"/>
      <c r="Y393" s="140"/>
      <c r="Z393" s="140"/>
      <c r="AA393" s="140"/>
      <c r="AB393" s="140"/>
      <c r="AC393" s="140"/>
      <c r="AD393" s="140"/>
      <c r="AE393" s="140"/>
      <c r="AF393" s="140"/>
      <c r="AG393" s="140"/>
      <c r="AH393" s="54"/>
      <c r="AI393" s="54"/>
      <c r="AJ393" s="54"/>
    </row>
    <row r="394" spans="1:36">
      <c r="A394" s="140"/>
      <c r="B394" s="140"/>
      <c r="C394" s="141"/>
      <c r="D394" s="140"/>
      <c r="E394" s="140"/>
      <c r="F394" s="140"/>
      <c r="G394" s="140"/>
      <c r="H394" s="140"/>
      <c r="I394" s="140"/>
      <c r="J394" s="140"/>
      <c r="K394" s="140"/>
      <c r="L394" s="140"/>
      <c r="M394" s="140"/>
      <c r="N394" s="140"/>
      <c r="O394" s="140"/>
      <c r="P394" s="140"/>
      <c r="Q394" s="140"/>
      <c r="R394" s="140"/>
      <c r="S394" s="140"/>
      <c r="T394" s="140"/>
      <c r="U394" s="140"/>
      <c r="V394" s="140"/>
      <c r="W394" s="140"/>
      <c r="X394" s="140"/>
      <c r="Y394" s="140"/>
      <c r="Z394" s="140"/>
      <c r="AA394" s="140"/>
      <c r="AB394" s="140"/>
      <c r="AC394" s="140"/>
      <c r="AD394" s="140"/>
      <c r="AE394" s="140"/>
      <c r="AF394" s="140"/>
      <c r="AG394" s="140"/>
      <c r="AH394" s="54"/>
      <c r="AI394" s="54"/>
      <c r="AJ394" s="54"/>
    </row>
    <row r="395" spans="1:36">
      <c r="A395" s="140"/>
      <c r="B395" s="140"/>
      <c r="C395" s="141"/>
      <c r="D395" s="140"/>
      <c r="E395" s="140"/>
      <c r="F395" s="140"/>
      <c r="G395" s="140"/>
      <c r="H395" s="140"/>
      <c r="I395" s="140"/>
      <c r="J395" s="140"/>
      <c r="K395" s="140"/>
      <c r="L395" s="140"/>
      <c r="M395" s="140"/>
      <c r="N395" s="140"/>
      <c r="O395" s="140"/>
      <c r="P395" s="140"/>
      <c r="Q395" s="140"/>
      <c r="R395" s="140"/>
      <c r="S395" s="140"/>
      <c r="T395" s="140"/>
      <c r="U395" s="140"/>
      <c r="V395" s="140"/>
      <c r="W395" s="140"/>
      <c r="X395" s="140"/>
      <c r="Y395" s="140"/>
      <c r="Z395" s="140"/>
      <c r="AA395" s="140"/>
      <c r="AB395" s="140"/>
      <c r="AC395" s="140"/>
      <c r="AD395" s="140"/>
      <c r="AE395" s="140"/>
      <c r="AF395" s="140"/>
      <c r="AG395" s="140"/>
      <c r="AH395" s="54"/>
      <c r="AI395" s="54"/>
      <c r="AJ395" s="54"/>
    </row>
    <row r="396" spans="1:36">
      <c r="A396" s="140"/>
      <c r="B396" s="140"/>
      <c r="C396" s="141"/>
      <c r="D396" s="140"/>
      <c r="E396" s="140"/>
      <c r="F396" s="140"/>
      <c r="G396" s="140"/>
      <c r="H396" s="140"/>
      <c r="I396" s="140"/>
      <c r="J396" s="140"/>
      <c r="K396" s="140"/>
      <c r="L396" s="140"/>
      <c r="M396" s="140"/>
      <c r="N396" s="140"/>
      <c r="O396" s="140"/>
      <c r="P396" s="140"/>
      <c r="Q396" s="140"/>
      <c r="R396" s="140"/>
      <c r="S396" s="140"/>
      <c r="T396" s="140"/>
      <c r="U396" s="140"/>
      <c r="V396" s="140"/>
      <c r="W396" s="140"/>
      <c r="X396" s="140"/>
      <c r="Y396" s="140"/>
      <c r="Z396" s="140"/>
      <c r="AA396" s="140"/>
      <c r="AB396" s="140"/>
      <c r="AC396" s="140"/>
      <c r="AD396" s="140"/>
      <c r="AE396" s="140"/>
      <c r="AF396" s="140"/>
      <c r="AG396" s="140"/>
      <c r="AH396" s="54"/>
      <c r="AI396" s="54"/>
      <c r="AJ396" s="54"/>
    </row>
    <row r="397" spans="1:36">
      <c r="A397" s="140"/>
      <c r="B397" s="140"/>
      <c r="C397" s="141"/>
      <c r="D397" s="140"/>
      <c r="E397" s="140"/>
      <c r="F397" s="140"/>
      <c r="G397" s="140"/>
      <c r="H397" s="140"/>
      <c r="I397" s="140"/>
      <c r="J397" s="140"/>
      <c r="K397" s="140"/>
      <c r="L397" s="140"/>
      <c r="M397" s="140"/>
      <c r="N397" s="140"/>
      <c r="O397" s="140"/>
      <c r="P397" s="140"/>
      <c r="Q397" s="140"/>
      <c r="R397" s="140"/>
      <c r="S397" s="140"/>
      <c r="T397" s="140"/>
      <c r="U397" s="140"/>
      <c r="V397" s="140"/>
      <c r="W397" s="140"/>
      <c r="X397" s="140"/>
      <c r="Y397" s="140"/>
      <c r="Z397" s="140"/>
      <c r="AA397" s="140"/>
      <c r="AB397" s="140"/>
      <c r="AC397" s="140"/>
      <c r="AD397" s="140"/>
      <c r="AE397" s="140"/>
      <c r="AF397" s="140"/>
      <c r="AG397" s="140"/>
      <c r="AH397" s="54"/>
      <c r="AI397" s="54"/>
      <c r="AJ397" s="54"/>
    </row>
    <row r="398" spans="1:36">
      <c r="A398" s="140"/>
      <c r="B398" s="140"/>
      <c r="C398" s="141"/>
      <c r="D398" s="140"/>
      <c r="E398" s="140"/>
      <c r="F398" s="140"/>
      <c r="G398" s="140"/>
      <c r="H398" s="140"/>
      <c r="I398" s="140"/>
      <c r="J398" s="140"/>
      <c r="K398" s="140"/>
      <c r="L398" s="140"/>
      <c r="M398" s="140"/>
      <c r="N398" s="140"/>
      <c r="O398" s="140"/>
      <c r="P398" s="140"/>
      <c r="Q398" s="140"/>
      <c r="R398" s="140"/>
      <c r="S398" s="140"/>
      <c r="T398" s="140"/>
      <c r="U398" s="140"/>
      <c r="V398" s="140"/>
      <c r="W398" s="140"/>
      <c r="X398" s="140"/>
      <c r="Y398" s="140"/>
      <c r="Z398" s="140"/>
      <c r="AA398" s="140"/>
      <c r="AB398" s="140"/>
      <c r="AC398" s="140"/>
      <c r="AD398" s="140"/>
      <c r="AE398" s="140"/>
      <c r="AF398" s="140"/>
      <c r="AG398" s="140"/>
      <c r="AH398" s="54"/>
      <c r="AI398" s="54"/>
      <c r="AJ398" s="54"/>
    </row>
    <row r="399" spans="1:36">
      <c r="A399" s="140"/>
      <c r="B399" s="140"/>
      <c r="C399" s="141"/>
      <c r="D399" s="140"/>
      <c r="E399" s="140"/>
      <c r="F399" s="140"/>
      <c r="G399" s="140"/>
      <c r="H399" s="140"/>
      <c r="I399" s="140"/>
      <c r="J399" s="140"/>
      <c r="K399" s="140"/>
      <c r="L399" s="140"/>
      <c r="M399" s="140"/>
      <c r="N399" s="140"/>
      <c r="O399" s="140"/>
      <c r="P399" s="140"/>
      <c r="Q399" s="140"/>
      <c r="R399" s="140"/>
      <c r="S399" s="140"/>
      <c r="T399" s="140"/>
      <c r="U399" s="140"/>
      <c r="V399" s="140"/>
      <c r="W399" s="140"/>
      <c r="X399" s="140"/>
      <c r="Y399" s="140"/>
      <c r="Z399" s="140"/>
      <c r="AA399" s="140"/>
      <c r="AB399" s="140"/>
      <c r="AC399" s="140"/>
      <c r="AD399" s="140"/>
      <c r="AE399" s="140"/>
      <c r="AF399" s="140"/>
      <c r="AG399" s="140"/>
      <c r="AH399" s="54"/>
      <c r="AI399" s="54"/>
      <c r="AJ399" s="54"/>
    </row>
    <row r="400" spans="1:36">
      <c r="A400" s="140"/>
      <c r="B400" s="140"/>
      <c r="C400" s="141"/>
      <c r="D400" s="140"/>
      <c r="E400" s="140"/>
      <c r="F400" s="140"/>
      <c r="G400" s="140"/>
      <c r="H400" s="140"/>
      <c r="I400" s="140"/>
      <c r="J400" s="140"/>
      <c r="K400" s="140"/>
      <c r="L400" s="140"/>
      <c r="M400" s="140"/>
      <c r="N400" s="140"/>
      <c r="O400" s="140"/>
      <c r="P400" s="140"/>
      <c r="Q400" s="140"/>
      <c r="R400" s="140"/>
      <c r="S400" s="140"/>
      <c r="T400" s="140"/>
      <c r="U400" s="140"/>
      <c r="V400" s="140"/>
      <c r="W400" s="140"/>
      <c r="X400" s="140"/>
      <c r="Y400" s="140"/>
      <c r="Z400" s="140"/>
      <c r="AA400" s="140"/>
      <c r="AB400" s="140"/>
      <c r="AC400" s="140"/>
      <c r="AD400" s="140"/>
      <c r="AE400" s="140"/>
      <c r="AF400" s="140"/>
      <c r="AG400" s="140"/>
      <c r="AH400" s="54"/>
      <c r="AI400" s="54"/>
      <c r="AJ400" s="54"/>
    </row>
    <row r="401" spans="1:36">
      <c r="A401" s="140"/>
      <c r="B401" s="140"/>
      <c r="C401" s="141"/>
      <c r="D401" s="140"/>
      <c r="E401" s="140"/>
      <c r="F401" s="140"/>
      <c r="G401" s="140"/>
      <c r="H401" s="140"/>
      <c r="I401" s="140"/>
      <c r="J401" s="140"/>
      <c r="K401" s="140"/>
      <c r="L401" s="140"/>
      <c r="M401" s="140"/>
      <c r="N401" s="140"/>
      <c r="O401" s="140"/>
      <c r="P401" s="140"/>
      <c r="Q401" s="140"/>
      <c r="R401" s="140"/>
      <c r="S401" s="140"/>
      <c r="T401" s="140"/>
      <c r="U401" s="140"/>
      <c r="V401" s="140"/>
      <c r="W401" s="140"/>
      <c r="X401" s="140"/>
      <c r="Y401" s="140"/>
      <c r="Z401" s="140"/>
      <c r="AA401" s="140"/>
      <c r="AB401" s="140"/>
      <c r="AC401" s="140"/>
      <c r="AD401" s="140"/>
      <c r="AE401" s="140"/>
      <c r="AF401" s="140"/>
      <c r="AG401" s="140"/>
      <c r="AH401" s="54"/>
      <c r="AI401" s="54"/>
      <c r="AJ401" s="54"/>
    </row>
    <row r="402" spans="1:36">
      <c r="A402" s="140"/>
      <c r="B402" s="140"/>
      <c r="C402" s="141"/>
      <c r="D402" s="140"/>
      <c r="E402" s="140"/>
      <c r="F402" s="140"/>
      <c r="G402" s="140"/>
      <c r="H402" s="140"/>
      <c r="I402" s="140"/>
      <c r="J402" s="140"/>
      <c r="K402" s="140"/>
      <c r="L402" s="140"/>
      <c r="M402" s="140"/>
      <c r="N402" s="140"/>
      <c r="O402" s="140"/>
      <c r="P402" s="140"/>
      <c r="Q402" s="140"/>
      <c r="R402" s="140"/>
      <c r="S402" s="140"/>
      <c r="T402" s="140"/>
      <c r="U402" s="140"/>
      <c r="V402" s="140"/>
      <c r="W402" s="140"/>
      <c r="X402" s="140"/>
      <c r="Y402" s="140"/>
      <c r="Z402" s="140"/>
      <c r="AA402" s="140"/>
      <c r="AB402" s="140"/>
      <c r="AC402" s="140"/>
      <c r="AD402" s="140"/>
      <c r="AE402" s="140"/>
      <c r="AF402" s="140"/>
      <c r="AG402" s="140"/>
      <c r="AH402" s="54"/>
      <c r="AI402" s="54"/>
      <c r="AJ402" s="54"/>
    </row>
    <row r="403" spans="1:36">
      <c r="A403" s="140"/>
      <c r="B403" s="140"/>
      <c r="C403" s="141"/>
      <c r="D403" s="140"/>
      <c r="E403" s="140"/>
      <c r="F403" s="140"/>
      <c r="G403" s="140"/>
      <c r="H403" s="140"/>
      <c r="I403" s="140"/>
      <c r="J403" s="140"/>
      <c r="K403" s="140"/>
      <c r="L403" s="140"/>
      <c r="M403" s="140"/>
      <c r="N403" s="140"/>
      <c r="O403" s="140"/>
      <c r="P403" s="140"/>
      <c r="Q403" s="140"/>
      <c r="R403" s="140"/>
      <c r="S403" s="140"/>
      <c r="T403" s="140"/>
      <c r="U403" s="140"/>
      <c r="V403" s="140"/>
      <c r="W403" s="140"/>
      <c r="X403" s="140"/>
      <c r="Y403" s="140"/>
      <c r="Z403" s="140"/>
      <c r="AA403" s="140"/>
      <c r="AB403" s="140"/>
      <c r="AC403" s="140"/>
      <c r="AD403" s="140"/>
      <c r="AE403" s="140"/>
      <c r="AF403" s="140"/>
      <c r="AG403" s="140"/>
      <c r="AH403" s="54"/>
      <c r="AI403" s="54"/>
      <c r="AJ403" s="54"/>
    </row>
    <row r="404" spans="1:36">
      <c r="A404" s="140"/>
      <c r="B404" s="140"/>
      <c r="C404" s="141"/>
      <c r="D404" s="140"/>
      <c r="E404" s="140"/>
      <c r="F404" s="140"/>
      <c r="G404" s="140"/>
      <c r="H404" s="140"/>
      <c r="I404" s="140"/>
      <c r="J404" s="140"/>
      <c r="K404" s="140"/>
      <c r="L404" s="140"/>
      <c r="M404" s="140"/>
      <c r="N404" s="140"/>
      <c r="O404" s="140"/>
      <c r="P404" s="140"/>
      <c r="Q404" s="140"/>
      <c r="R404" s="140"/>
      <c r="S404" s="140"/>
      <c r="T404" s="140"/>
      <c r="U404" s="140"/>
      <c r="V404" s="140"/>
      <c r="W404" s="140"/>
      <c r="X404" s="140"/>
      <c r="Y404" s="140"/>
      <c r="Z404" s="140"/>
      <c r="AA404" s="140"/>
      <c r="AB404" s="140"/>
      <c r="AC404" s="140"/>
      <c r="AD404" s="140"/>
      <c r="AE404" s="140"/>
      <c r="AF404" s="140"/>
      <c r="AG404" s="140"/>
      <c r="AH404" s="54"/>
      <c r="AI404" s="54"/>
      <c r="AJ404" s="54"/>
    </row>
    <row r="405" spans="1:36">
      <c r="A405" s="140"/>
      <c r="B405" s="140"/>
      <c r="C405" s="141"/>
      <c r="D405" s="140"/>
      <c r="E405" s="140"/>
      <c r="F405" s="140"/>
      <c r="G405" s="140"/>
      <c r="H405" s="140"/>
      <c r="I405" s="140"/>
      <c r="J405" s="140"/>
      <c r="K405" s="140"/>
      <c r="L405" s="140"/>
      <c r="M405" s="140"/>
      <c r="N405" s="140"/>
      <c r="O405" s="140"/>
      <c r="P405" s="140"/>
      <c r="Q405" s="140"/>
      <c r="R405" s="140"/>
      <c r="S405" s="140"/>
      <c r="T405" s="140"/>
      <c r="U405" s="140"/>
      <c r="V405" s="140"/>
      <c r="W405" s="140"/>
      <c r="X405" s="140"/>
      <c r="Y405" s="140"/>
      <c r="Z405" s="140"/>
      <c r="AA405" s="140"/>
      <c r="AB405" s="140"/>
      <c r="AC405" s="140"/>
      <c r="AD405" s="140"/>
      <c r="AE405" s="140"/>
      <c r="AF405" s="140"/>
      <c r="AG405" s="140"/>
      <c r="AH405" s="54"/>
      <c r="AI405" s="54"/>
      <c r="AJ405" s="54"/>
    </row>
    <row r="406" spans="1:36">
      <c r="A406" s="140"/>
      <c r="B406" s="140"/>
      <c r="C406" s="141"/>
      <c r="D406" s="140"/>
      <c r="E406" s="140"/>
      <c r="F406" s="140"/>
      <c r="G406" s="140"/>
      <c r="H406" s="140"/>
      <c r="I406" s="140"/>
      <c r="J406" s="140"/>
      <c r="K406" s="140"/>
      <c r="L406" s="140"/>
      <c r="M406" s="140"/>
      <c r="N406" s="140"/>
      <c r="O406" s="140"/>
      <c r="P406" s="140"/>
      <c r="Q406" s="140"/>
      <c r="R406" s="140"/>
      <c r="S406" s="140"/>
      <c r="T406" s="140"/>
      <c r="U406" s="140"/>
      <c r="V406" s="140"/>
      <c r="W406" s="140"/>
      <c r="X406" s="140"/>
      <c r="Y406" s="140"/>
      <c r="Z406" s="140"/>
      <c r="AA406" s="140"/>
      <c r="AB406" s="140"/>
      <c r="AC406" s="140"/>
      <c r="AD406" s="140"/>
      <c r="AE406" s="140"/>
      <c r="AF406" s="140"/>
      <c r="AG406" s="140"/>
      <c r="AH406" s="54"/>
      <c r="AI406" s="54"/>
      <c r="AJ406" s="54"/>
    </row>
    <row r="407" spans="1:36">
      <c r="A407" s="140"/>
      <c r="B407" s="140"/>
      <c r="C407" s="141"/>
      <c r="D407" s="140"/>
      <c r="E407" s="140"/>
      <c r="F407" s="140"/>
      <c r="G407" s="140"/>
      <c r="H407" s="140"/>
      <c r="I407" s="140"/>
      <c r="J407" s="140"/>
      <c r="K407" s="140"/>
      <c r="L407" s="140"/>
      <c r="M407" s="140"/>
      <c r="N407" s="140"/>
      <c r="O407" s="140"/>
      <c r="P407" s="140"/>
      <c r="Q407" s="140"/>
      <c r="R407" s="140"/>
      <c r="S407" s="140"/>
      <c r="T407" s="140"/>
      <c r="U407" s="140"/>
      <c r="V407" s="140"/>
      <c r="W407" s="140"/>
      <c r="X407" s="140"/>
      <c r="Y407" s="140"/>
      <c r="Z407" s="140"/>
      <c r="AA407" s="140"/>
      <c r="AB407" s="140"/>
      <c r="AC407" s="140"/>
      <c r="AD407" s="140"/>
      <c r="AE407" s="140"/>
      <c r="AF407" s="140"/>
      <c r="AG407" s="140"/>
      <c r="AH407" s="54"/>
      <c r="AI407" s="54"/>
      <c r="AJ407" s="54"/>
    </row>
    <row r="408" spans="1:36">
      <c r="A408" s="140"/>
      <c r="B408" s="140"/>
      <c r="C408" s="141"/>
      <c r="D408" s="140"/>
      <c r="E408" s="140"/>
      <c r="F408" s="140"/>
      <c r="G408" s="140"/>
      <c r="H408" s="140"/>
      <c r="I408" s="140"/>
      <c r="J408" s="140"/>
      <c r="K408" s="140"/>
      <c r="L408" s="140"/>
      <c r="M408" s="140"/>
      <c r="N408" s="140"/>
      <c r="O408" s="140"/>
      <c r="P408" s="140"/>
      <c r="Q408" s="140"/>
      <c r="R408" s="140"/>
      <c r="S408" s="140"/>
      <c r="T408" s="140"/>
      <c r="U408" s="140"/>
      <c r="V408" s="140"/>
      <c r="W408" s="140"/>
      <c r="X408" s="140"/>
      <c r="Y408" s="140"/>
      <c r="Z408" s="140"/>
      <c r="AA408" s="140"/>
      <c r="AB408" s="140"/>
      <c r="AC408" s="140"/>
      <c r="AD408" s="140"/>
      <c r="AE408" s="140"/>
      <c r="AF408" s="140"/>
      <c r="AG408" s="140"/>
      <c r="AH408" s="54"/>
      <c r="AI408" s="54"/>
      <c r="AJ408" s="54"/>
    </row>
    <row r="409" spans="1:36">
      <c r="A409" s="140"/>
      <c r="B409" s="140"/>
      <c r="C409" s="141"/>
      <c r="D409" s="140"/>
      <c r="E409" s="140"/>
      <c r="F409" s="140"/>
      <c r="G409" s="140"/>
      <c r="H409" s="140"/>
      <c r="I409" s="140"/>
      <c r="J409" s="140"/>
      <c r="K409" s="140"/>
      <c r="L409" s="140"/>
      <c r="M409" s="140"/>
      <c r="N409" s="140"/>
      <c r="O409" s="140"/>
      <c r="P409" s="140"/>
      <c r="Q409" s="140"/>
      <c r="R409" s="140"/>
      <c r="S409" s="140"/>
      <c r="T409" s="140"/>
      <c r="U409" s="140"/>
      <c r="V409" s="140"/>
      <c r="W409" s="140"/>
      <c r="X409" s="140"/>
      <c r="Y409" s="140"/>
      <c r="Z409" s="140"/>
      <c r="AA409" s="140"/>
      <c r="AB409" s="140"/>
      <c r="AC409" s="140"/>
      <c r="AD409" s="140"/>
      <c r="AE409" s="140"/>
      <c r="AF409" s="140"/>
      <c r="AG409" s="140"/>
      <c r="AH409" s="54"/>
      <c r="AI409" s="54"/>
      <c r="AJ409" s="54"/>
    </row>
    <row r="410" spans="1:36">
      <c r="A410" s="140"/>
      <c r="B410" s="140"/>
      <c r="C410" s="141"/>
      <c r="D410" s="140"/>
      <c r="E410" s="140"/>
      <c r="F410" s="140"/>
      <c r="G410" s="140"/>
      <c r="H410" s="140"/>
      <c r="I410" s="140"/>
      <c r="J410" s="140"/>
      <c r="K410" s="140"/>
      <c r="L410" s="140"/>
      <c r="M410" s="140"/>
      <c r="N410" s="140"/>
      <c r="O410" s="140"/>
      <c r="P410" s="140"/>
      <c r="Q410" s="140"/>
      <c r="R410" s="140"/>
      <c r="S410" s="140"/>
      <c r="T410" s="140"/>
      <c r="U410" s="140"/>
      <c r="V410" s="140"/>
      <c r="W410" s="140"/>
      <c r="X410" s="140"/>
      <c r="Y410" s="140"/>
      <c r="Z410" s="140"/>
      <c r="AA410" s="140"/>
      <c r="AB410" s="140"/>
      <c r="AC410" s="140"/>
      <c r="AD410" s="140"/>
      <c r="AE410" s="140"/>
      <c r="AF410" s="140"/>
      <c r="AG410" s="140"/>
      <c r="AH410" s="54"/>
      <c r="AI410" s="54"/>
      <c r="AJ410" s="54"/>
    </row>
    <row r="411" spans="1:36">
      <c r="A411" s="140"/>
      <c r="B411" s="140"/>
      <c r="C411" s="141"/>
      <c r="D411" s="140"/>
      <c r="E411" s="140"/>
      <c r="F411" s="140"/>
      <c r="G411" s="140"/>
      <c r="H411" s="140"/>
      <c r="I411" s="140"/>
      <c r="J411" s="140"/>
      <c r="K411" s="140"/>
      <c r="L411" s="140"/>
      <c r="M411" s="140"/>
      <c r="N411" s="140"/>
      <c r="O411" s="140"/>
      <c r="P411" s="140"/>
      <c r="Q411" s="140"/>
      <c r="R411" s="140"/>
      <c r="S411" s="140"/>
      <c r="T411" s="140"/>
      <c r="U411" s="140"/>
      <c r="V411" s="140"/>
      <c r="W411" s="140"/>
      <c r="X411" s="140"/>
      <c r="Y411" s="140"/>
      <c r="Z411" s="140"/>
      <c r="AA411" s="140"/>
      <c r="AB411" s="140"/>
      <c r="AC411" s="140"/>
      <c r="AD411" s="140"/>
      <c r="AE411" s="140"/>
      <c r="AF411" s="140"/>
      <c r="AG411" s="140"/>
      <c r="AH411" s="54"/>
      <c r="AI411" s="54"/>
      <c r="AJ411" s="54"/>
    </row>
    <row r="412" spans="1:36">
      <c r="A412" s="140"/>
      <c r="B412" s="140"/>
      <c r="C412" s="141"/>
      <c r="D412" s="140"/>
      <c r="E412" s="140"/>
      <c r="F412" s="140"/>
      <c r="G412" s="140"/>
      <c r="H412" s="140"/>
      <c r="I412" s="140"/>
      <c r="J412" s="140"/>
      <c r="K412" s="140"/>
      <c r="L412" s="140"/>
      <c r="M412" s="140"/>
      <c r="N412" s="140"/>
      <c r="O412" s="140"/>
      <c r="P412" s="140"/>
      <c r="Q412" s="140"/>
      <c r="R412" s="140"/>
      <c r="S412" s="140"/>
      <c r="T412" s="140"/>
      <c r="U412" s="140"/>
      <c r="V412" s="140"/>
      <c r="W412" s="140"/>
      <c r="X412" s="140"/>
      <c r="Y412" s="140"/>
      <c r="Z412" s="140"/>
      <c r="AA412" s="140"/>
      <c r="AB412" s="140"/>
      <c r="AC412" s="140"/>
      <c r="AD412" s="140"/>
      <c r="AE412" s="140"/>
      <c r="AF412" s="140"/>
      <c r="AG412" s="140"/>
      <c r="AH412" s="54"/>
      <c r="AI412" s="54"/>
      <c r="AJ412" s="54"/>
    </row>
    <row r="413" spans="1:36">
      <c r="A413" s="140"/>
      <c r="B413" s="140"/>
      <c r="C413" s="141"/>
      <c r="D413" s="140"/>
      <c r="E413" s="140"/>
      <c r="F413" s="140"/>
      <c r="G413" s="140"/>
      <c r="H413" s="140"/>
      <c r="I413" s="140"/>
      <c r="J413" s="140"/>
      <c r="K413" s="140"/>
      <c r="L413" s="140"/>
      <c r="M413" s="140"/>
      <c r="N413" s="140"/>
      <c r="O413" s="140"/>
      <c r="P413" s="140"/>
      <c r="Q413" s="140"/>
      <c r="R413" s="140"/>
      <c r="S413" s="140"/>
      <c r="T413" s="140"/>
      <c r="U413" s="140"/>
      <c r="V413" s="140"/>
      <c r="W413" s="140"/>
      <c r="X413" s="140"/>
      <c r="Y413" s="140"/>
      <c r="Z413" s="140"/>
      <c r="AA413" s="140"/>
      <c r="AB413" s="140"/>
      <c r="AC413" s="140"/>
      <c r="AD413" s="140"/>
      <c r="AE413" s="140"/>
      <c r="AF413" s="140"/>
      <c r="AG413" s="140"/>
      <c r="AH413" s="54"/>
      <c r="AI413" s="54"/>
      <c r="AJ413" s="54"/>
    </row>
    <row r="414" spans="1:36">
      <c r="A414" s="140"/>
      <c r="B414" s="140"/>
      <c r="C414" s="141"/>
      <c r="D414" s="140"/>
      <c r="E414" s="140"/>
      <c r="F414" s="140"/>
      <c r="G414" s="140"/>
      <c r="H414" s="140"/>
      <c r="I414" s="140"/>
      <c r="J414" s="140"/>
      <c r="K414" s="140"/>
      <c r="L414" s="140"/>
      <c r="M414" s="140"/>
      <c r="N414" s="140"/>
      <c r="O414" s="140"/>
      <c r="P414" s="140"/>
      <c r="Q414" s="140"/>
      <c r="R414" s="140"/>
      <c r="S414" s="140"/>
      <c r="T414" s="140"/>
      <c r="U414" s="140"/>
      <c r="V414" s="140"/>
      <c r="W414" s="140"/>
      <c r="X414" s="140"/>
      <c r="Y414" s="140"/>
      <c r="Z414" s="140"/>
      <c r="AA414" s="140"/>
      <c r="AB414" s="140"/>
      <c r="AC414" s="140"/>
      <c r="AD414" s="140"/>
      <c r="AE414" s="140"/>
      <c r="AF414" s="140"/>
      <c r="AG414" s="140"/>
      <c r="AH414" s="54"/>
      <c r="AI414" s="54"/>
      <c r="AJ414" s="54"/>
    </row>
    <row r="415" spans="1:36">
      <c r="A415" s="140"/>
      <c r="B415" s="140"/>
      <c r="C415" s="141"/>
      <c r="D415" s="140"/>
      <c r="E415" s="140"/>
      <c r="F415" s="140"/>
      <c r="G415" s="140"/>
      <c r="H415" s="140"/>
      <c r="I415" s="140"/>
      <c r="J415" s="140"/>
      <c r="K415" s="140"/>
      <c r="L415" s="140"/>
      <c r="M415" s="140"/>
      <c r="N415" s="140"/>
      <c r="O415" s="140"/>
      <c r="P415" s="140"/>
      <c r="Q415" s="140"/>
      <c r="R415" s="140"/>
      <c r="S415" s="140"/>
      <c r="T415" s="140"/>
      <c r="U415" s="140"/>
      <c r="V415" s="140"/>
      <c r="W415" s="140"/>
      <c r="X415" s="140"/>
      <c r="Y415" s="140"/>
      <c r="Z415" s="140"/>
      <c r="AA415" s="140"/>
      <c r="AB415" s="140"/>
      <c r="AC415" s="140"/>
      <c r="AD415" s="140"/>
      <c r="AE415" s="140"/>
      <c r="AF415" s="140"/>
      <c r="AG415" s="140"/>
      <c r="AH415" s="54"/>
      <c r="AI415" s="54"/>
      <c r="AJ415" s="54"/>
    </row>
    <row r="416" spans="1:36">
      <c r="A416" s="140"/>
      <c r="B416" s="140"/>
      <c r="C416" s="141"/>
      <c r="D416" s="140"/>
      <c r="E416" s="140"/>
      <c r="F416" s="140"/>
      <c r="G416" s="140"/>
      <c r="H416" s="140"/>
      <c r="I416" s="140"/>
      <c r="J416" s="140"/>
      <c r="K416" s="140"/>
      <c r="L416" s="140"/>
      <c r="M416" s="140"/>
      <c r="N416" s="140"/>
      <c r="O416" s="140"/>
      <c r="P416" s="140"/>
      <c r="Q416" s="140"/>
      <c r="R416" s="140"/>
      <c r="S416" s="140"/>
      <c r="T416" s="140"/>
      <c r="U416" s="140"/>
      <c r="V416" s="140"/>
      <c r="W416" s="140"/>
      <c r="X416" s="140"/>
      <c r="Y416" s="140"/>
      <c r="Z416" s="140"/>
      <c r="AA416" s="140"/>
      <c r="AB416" s="140"/>
      <c r="AC416" s="140"/>
      <c r="AD416" s="140"/>
      <c r="AE416" s="140"/>
      <c r="AF416" s="140"/>
      <c r="AG416" s="140"/>
      <c r="AH416" s="54"/>
      <c r="AI416" s="54"/>
      <c r="AJ416" s="54"/>
    </row>
    <row r="417" spans="1:36">
      <c r="A417" s="140"/>
      <c r="B417" s="140"/>
      <c r="C417" s="141"/>
      <c r="D417" s="140"/>
      <c r="E417" s="140"/>
      <c r="F417" s="140"/>
      <c r="G417" s="140"/>
      <c r="H417" s="140"/>
      <c r="I417" s="140"/>
      <c r="J417" s="140"/>
      <c r="K417" s="140"/>
      <c r="L417" s="140"/>
      <c r="M417" s="140"/>
      <c r="N417" s="140"/>
      <c r="O417" s="140"/>
      <c r="P417" s="140"/>
      <c r="Q417" s="140"/>
      <c r="R417" s="140"/>
      <c r="S417" s="140"/>
      <c r="T417" s="140"/>
      <c r="U417" s="140"/>
      <c r="V417" s="140"/>
      <c r="W417" s="140"/>
      <c r="X417" s="140"/>
      <c r="Y417" s="140"/>
      <c r="Z417" s="140"/>
      <c r="AA417" s="140"/>
      <c r="AB417" s="140"/>
      <c r="AC417" s="140"/>
      <c r="AD417" s="140"/>
      <c r="AE417" s="140"/>
      <c r="AF417" s="140"/>
      <c r="AG417" s="140"/>
      <c r="AH417" s="54"/>
      <c r="AI417" s="54"/>
      <c r="AJ417" s="54"/>
    </row>
    <row r="418" spans="1:36">
      <c r="A418" s="140"/>
      <c r="B418" s="140"/>
      <c r="C418" s="141"/>
      <c r="D418" s="140"/>
      <c r="E418" s="140"/>
      <c r="F418" s="140"/>
      <c r="G418" s="140"/>
      <c r="H418" s="140"/>
      <c r="I418" s="140"/>
      <c r="J418" s="140"/>
      <c r="K418" s="140"/>
      <c r="L418" s="140"/>
      <c r="M418" s="140"/>
      <c r="N418" s="140"/>
      <c r="O418" s="140"/>
      <c r="P418" s="140"/>
      <c r="Q418" s="140"/>
      <c r="R418" s="140"/>
      <c r="S418" s="140"/>
      <c r="T418" s="140"/>
      <c r="U418" s="140"/>
      <c r="V418" s="140"/>
      <c r="W418" s="140"/>
      <c r="X418" s="140"/>
      <c r="Y418" s="140"/>
      <c r="Z418" s="140"/>
      <c r="AA418" s="140"/>
      <c r="AB418" s="140"/>
      <c r="AC418" s="140"/>
      <c r="AD418" s="140"/>
      <c r="AE418" s="140"/>
      <c r="AF418" s="140"/>
      <c r="AG418" s="140"/>
      <c r="AH418" s="54"/>
      <c r="AI418" s="54"/>
      <c r="AJ418" s="54"/>
    </row>
    <row r="419" spans="1:36">
      <c r="A419" s="140"/>
      <c r="B419" s="140"/>
      <c r="C419" s="141"/>
      <c r="D419" s="140"/>
      <c r="E419" s="140"/>
      <c r="F419" s="140"/>
      <c r="G419" s="140"/>
      <c r="H419" s="140"/>
      <c r="I419" s="140"/>
      <c r="J419" s="140"/>
      <c r="K419" s="140"/>
      <c r="L419" s="140"/>
      <c r="M419" s="140"/>
      <c r="N419" s="140"/>
      <c r="O419" s="140"/>
      <c r="P419" s="140"/>
      <c r="Q419" s="140"/>
      <c r="R419" s="140"/>
      <c r="S419" s="140"/>
      <c r="T419" s="140"/>
      <c r="U419" s="140"/>
      <c r="V419" s="140"/>
      <c r="W419" s="140"/>
      <c r="X419" s="140"/>
      <c r="Y419" s="140"/>
      <c r="Z419" s="140"/>
      <c r="AA419" s="140"/>
      <c r="AB419" s="140"/>
      <c r="AC419" s="140"/>
      <c r="AD419" s="140"/>
      <c r="AE419" s="140"/>
      <c r="AF419" s="140"/>
      <c r="AG419" s="140"/>
      <c r="AH419" s="54"/>
      <c r="AI419" s="54"/>
      <c r="AJ419" s="54"/>
    </row>
    <row r="420" spans="1:36">
      <c r="A420" s="140"/>
      <c r="B420" s="140"/>
      <c r="C420" s="141"/>
      <c r="D420" s="140"/>
      <c r="E420" s="140"/>
      <c r="F420" s="140"/>
      <c r="G420" s="140"/>
      <c r="H420" s="140"/>
      <c r="I420" s="140"/>
      <c r="J420" s="140"/>
      <c r="K420" s="140"/>
      <c r="L420" s="140"/>
      <c r="M420" s="140"/>
      <c r="N420" s="140"/>
      <c r="O420" s="140"/>
      <c r="P420" s="140"/>
      <c r="Q420" s="140"/>
      <c r="R420" s="140"/>
      <c r="S420" s="140"/>
      <c r="T420" s="140"/>
      <c r="U420" s="140"/>
      <c r="V420" s="140"/>
      <c r="W420" s="140"/>
      <c r="X420" s="140"/>
      <c r="Y420" s="140"/>
      <c r="Z420" s="140"/>
      <c r="AA420" s="140"/>
      <c r="AB420" s="140"/>
      <c r="AC420" s="140"/>
      <c r="AD420" s="140"/>
      <c r="AE420" s="140"/>
      <c r="AF420" s="140"/>
      <c r="AG420" s="140"/>
      <c r="AH420" s="54"/>
      <c r="AI420" s="54"/>
      <c r="AJ420" s="54"/>
    </row>
    <row r="421" spans="1:36">
      <c r="A421" s="140"/>
      <c r="B421" s="140"/>
      <c r="C421" s="141"/>
      <c r="D421" s="140"/>
      <c r="E421" s="140"/>
      <c r="F421" s="140"/>
      <c r="G421" s="140"/>
      <c r="H421" s="140"/>
      <c r="I421" s="140"/>
      <c r="J421" s="140"/>
      <c r="K421" s="140"/>
      <c r="L421" s="140"/>
      <c r="M421" s="140"/>
      <c r="N421" s="140"/>
      <c r="O421" s="140"/>
      <c r="P421" s="140"/>
      <c r="Q421" s="140"/>
      <c r="R421" s="140"/>
      <c r="S421" s="140"/>
      <c r="T421" s="140"/>
      <c r="U421" s="140"/>
      <c r="V421" s="140"/>
      <c r="W421" s="140"/>
      <c r="X421" s="140"/>
      <c r="Y421" s="140"/>
      <c r="Z421" s="140"/>
      <c r="AA421" s="140"/>
      <c r="AB421" s="140"/>
      <c r="AC421" s="140"/>
      <c r="AD421" s="140"/>
      <c r="AE421" s="140"/>
      <c r="AF421" s="140"/>
      <c r="AG421" s="140"/>
      <c r="AH421" s="54"/>
      <c r="AI421" s="54"/>
      <c r="AJ421" s="54"/>
    </row>
    <row r="422" spans="1:36">
      <c r="A422" s="140"/>
      <c r="B422" s="140"/>
      <c r="C422" s="141"/>
      <c r="D422" s="140"/>
      <c r="E422" s="140"/>
      <c r="F422" s="140"/>
      <c r="G422" s="140"/>
      <c r="H422" s="140"/>
      <c r="I422" s="140"/>
      <c r="J422" s="140"/>
      <c r="K422" s="140"/>
      <c r="L422" s="140"/>
      <c r="M422" s="140"/>
      <c r="N422" s="140"/>
      <c r="O422" s="140"/>
      <c r="P422" s="140"/>
      <c r="Q422" s="140"/>
      <c r="R422" s="140"/>
      <c r="S422" s="140"/>
      <c r="T422" s="140"/>
      <c r="U422" s="140"/>
      <c r="V422" s="140"/>
      <c r="W422" s="140"/>
      <c r="X422" s="140"/>
      <c r="Y422" s="140"/>
      <c r="Z422" s="140"/>
      <c r="AA422" s="140"/>
      <c r="AB422" s="140"/>
      <c r="AC422" s="140"/>
      <c r="AD422" s="140"/>
      <c r="AE422" s="140"/>
      <c r="AF422" s="140"/>
      <c r="AG422" s="140"/>
      <c r="AH422" s="54"/>
      <c r="AI422" s="54"/>
      <c r="AJ422" s="54"/>
    </row>
    <row r="423" spans="1:36">
      <c r="A423" s="140"/>
      <c r="B423" s="140"/>
      <c r="C423" s="141"/>
      <c r="D423" s="140"/>
      <c r="E423" s="140"/>
      <c r="F423" s="140"/>
      <c r="G423" s="140"/>
      <c r="H423" s="140"/>
      <c r="I423" s="140"/>
      <c r="J423" s="140"/>
      <c r="K423" s="140"/>
      <c r="L423" s="140"/>
      <c r="M423" s="140"/>
      <c r="N423" s="140"/>
      <c r="O423" s="140"/>
      <c r="P423" s="140"/>
      <c r="Q423" s="140"/>
      <c r="R423" s="140"/>
      <c r="S423" s="140"/>
      <c r="T423" s="140"/>
      <c r="U423" s="140"/>
      <c r="V423" s="140"/>
      <c r="W423" s="140"/>
      <c r="X423" s="140"/>
      <c r="Y423" s="140"/>
      <c r="Z423" s="140"/>
      <c r="AA423" s="140"/>
      <c r="AB423" s="140"/>
      <c r="AC423" s="140"/>
      <c r="AD423" s="140"/>
      <c r="AE423" s="140"/>
      <c r="AF423" s="140"/>
      <c r="AG423" s="140"/>
      <c r="AH423" s="54"/>
      <c r="AI423" s="54"/>
      <c r="AJ423" s="54"/>
    </row>
    <row r="424" spans="1:36">
      <c r="A424" s="140"/>
      <c r="B424" s="140"/>
      <c r="C424" s="141"/>
      <c r="D424" s="140"/>
      <c r="E424" s="140"/>
      <c r="F424" s="140"/>
      <c r="G424" s="140"/>
      <c r="H424" s="140"/>
      <c r="I424" s="140"/>
      <c r="J424" s="140"/>
      <c r="K424" s="140"/>
      <c r="L424" s="140"/>
      <c r="M424" s="140"/>
      <c r="N424" s="140"/>
      <c r="O424" s="140"/>
      <c r="P424" s="140"/>
      <c r="Q424" s="140"/>
      <c r="R424" s="140"/>
      <c r="S424" s="140"/>
      <c r="T424" s="140"/>
      <c r="U424" s="140"/>
      <c r="V424" s="140"/>
      <c r="W424" s="140"/>
      <c r="X424" s="140"/>
      <c r="Y424" s="140"/>
      <c r="Z424" s="140"/>
      <c r="AA424" s="140"/>
      <c r="AB424" s="140"/>
      <c r="AC424" s="140"/>
      <c r="AD424" s="140"/>
      <c r="AE424" s="140"/>
      <c r="AF424" s="140"/>
      <c r="AG424" s="140"/>
      <c r="AH424" s="54"/>
      <c r="AI424" s="54"/>
      <c r="AJ424" s="54"/>
    </row>
    <row r="425" spans="1:36">
      <c r="A425" s="140"/>
      <c r="B425" s="140"/>
      <c r="C425" s="141"/>
      <c r="D425" s="140"/>
      <c r="E425" s="140"/>
      <c r="F425" s="140"/>
      <c r="G425" s="140"/>
      <c r="H425" s="140"/>
      <c r="I425" s="140"/>
      <c r="J425" s="140"/>
      <c r="K425" s="140"/>
      <c r="L425" s="140"/>
      <c r="M425" s="140"/>
      <c r="N425" s="140"/>
      <c r="O425" s="140"/>
      <c r="P425" s="140"/>
      <c r="Q425" s="140"/>
      <c r="R425" s="140"/>
      <c r="S425" s="140"/>
      <c r="T425" s="140"/>
      <c r="U425" s="140"/>
      <c r="V425" s="140"/>
      <c r="W425" s="140"/>
      <c r="X425" s="140"/>
      <c r="Y425" s="140"/>
      <c r="Z425" s="140"/>
      <c r="AA425" s="140"/>
      <c r="AB425" s="140"/>
      <c r="AC425" s="140"/>
      <c r="AD425" s="140"/>
      <c r="AE425" s="140"/>
      <c r="AF425" s="140"/>
      <c r="AG425" s="140"/>
      <c r="AH425" s="54"/>
      <c r="AI425" s="54"/>
      <c r="AJ425" s="54"/>
    </row>
    <row r="426" spans="1:36">
      <c r="A426" s="140"/>
      <c r="B426" s="140"/>
      <c r="C426" s="141"/>
      <c r="D426" s="140"/>
      <c r="E426" s="140"/>
      <c r="F426" s="140"/>
      <c r="G426" s="140"/>
      <c r="H426" s="140"/>
      <c r="I426" s="140"/>
      <c r="J426" s="140"/>
      <c r="K426" s="140"/>
      <c r="L426" s="140"/>
      <c r="M426" s="140"/>
      <c r="N426" s="140"/>
      <c r="O426" s="140"/>
      <c r="P426" s="140"/>
      <c r="Q426" s="140"/>
      <c r="R426" s="140"/>
      <c r="S426" s="140"/>
      <c r="T426" s="140"/>
      <c r="U426" s="140"/>
      <c r="V426" s="140"/>
      <c r="W426" s="140"/>
      <c r="X426" s="140"/>
      <c r="Y426" s="140"/>
      <c r="Z426" s="140"/>
      <c r="AA426" s="140"/>
      <c r="AB426" s="140"/>
      <c r="AC426" s="140"/>
      <c r="AD426" s="140"/>
      <c r="AE426" s="140"/>
      <c r="AF426" s="140"/>
      <c r="AG426" s="140"/>
      <c r="AH426" s="54"/>
      <c r="AI426" s="54"/>
      <c r="AJ426" s="54"/>
    </row>
    <row r="427" spans="1:36">
      <c r="A427" s="140"/>
      <c r="B427" s="140"/>
      <c r="C427" s="141"/>
      <c r="D427" s="140"/>
      <c r="E427" s="140"/>
      <c r="F427" s="140"/>
      <c r="G427" s="140"/>
      <c r="H427" s="140"/>
      <c r="I427" s="140"/>
      <c r="J427" s="140"/>
      <c r="K427" s="140"/>
      <c r="L427" s="140"/>
      <c r="M427" s="140"/>
      <c r="N427" s="140"/>
      <c r="O427" s="140"/>
      <c r="P427" s="140"/>
      <c r="Q427" s="140"/>
      <c r="R427" s="140"/>
      <c r="S427" s="140"/>
      <c r="T427" s="140"/>
      <c r="U427" s="140"/>
      <c r="V427" s="140"/>
      <c r="W427" s="140"/>
      <c r="X427" s="140"/>
      <c r="Y427" s="140"/>
      <c r="Z427" s="140"/>
      <c r="AA427" s="140"/>
      <c r="AB427" s="140"/>
      <c r="AC427" s="140"/>
      <c r="AD427" s="140"/>
      <c r="AE427" s="140"/>
      <c r="AF427" s="140"/>
      <c r="AG427" s="140"/>
      <c r="AH427" s="54"/>
      <c r="AI427" s="54"/>
      <c r="AJ427" s="54"/>
    </row>
    <row r="428" spans="1:36">
      <c r="A428" s="140"/>
      <c r="B428" s="140"/>
      <c r="C428" s="141"/>
      <c r="D428" s="140"/>
      <c r="E428" s="140"/>
      <c r="F428" s="140"/>
      <c r="G428" s="140"/>
      <c r="H428" s="140"/>
      <c r="I428" s="140"/>
      <c r="J428" s="140"/>
      <c r="K428" s="140"/>
      <c r="L428" s="140"/>
      <c r="M428" s="140"/>
      <c r="N428" s="140"/>
      <c r="O428" s="140"/>
      <c r="P428" s="140"/>
      <c r="Q428" s="140"/>
      <c r="R428" s="140"/>
      <c r="S428" s="140"/>
      <c r="T428" s="140"/>
      <c r="U428" s="140"/>
      <c r="V428" s="140"/>
      <c r="W428" s="140"/>
      <c r="X428" s="140"/>
      <c r="Y428" s="140"/>
      <c r="Z428" s="140"/>
      <c r="AA428" s="140"/>
      <c r="AB428" s="140"/>
      <c r="AC428" s="140"/>
      <c r="AD428" s="140"/>
      <c r="AE428" s="140"/>
      <c r="AF428" s="140"/>
      <c r="AG428" s="140"/>
      <c r="AH428" s="54"/>
      <c r="AI428" s="54"/>
      <c r="AJ428" s="54"/>
    </row>
    <row r="429" spans="1:36">
      <c r="A429" s="140"/>
      <c r="B429" s="140"/>
      <c r="C429" s="141"/>
      <c r="D429" s="140"/>
      <c r="E429" s="140"/>
      <c r="F429" s="140"/>
      <c r="G429" s="140"/>
      <c r="H429" s="140"/>
      <c r="I429" s="140"/>
      <c r="J429" s="140"/>
      <c r="K429" s="140"/>
      <c r="L429" s="140"/>
      <c r="M429" s="140"/>
      <c r="N429" s="140"/>
      <c r="O429" s="140"/>
      <c r="P429" s="140"/>
      <c r="Q429" s="140"/>
      <c r="R429" s="140"/>
      <c r="S429" s="140"/>
      <c r="T429" s="140"/>
      <c r="U429" s="140"/>
      <c r="V429" s="140"/>
      <c r="W429" s="140"/>
      <c r="X429" s="140"/>
      <c r="Y429" s="140"/>
      <c r="Z429" s="140"/>
      <c r="AA429" s="140"/>
      <c r="AB429" s="140"/>
      <c r="AC429" s="140"/>
      <c r="AD429" s="140"/>
      <c r="AE429" s="140"/>
      <c r="AF429" s="140"/>
      <c r="AG429" s="140"/>
      <c r="AH429" s="54"/>
      <c r="AI429" s="54"/>
      <c r="AJ429" s="54"/>
    </row>
    <row r="430" spans="1:36">
      <c r="A430" s="140"/>
      <c r="B430" s="140"/>
      <c r="C430" s="141"/>
      <c r="D430" s="140"/>
      <c r="E430" s="140"/>
      <c r="F430" s="140"/>
      <c r="G430" s="140"/>
      <c r="H430" s="140"/>
      <c r="I430" s="140"/>
      <c r="J430" s="140"/>
      <c r="K430" s="140"/>
      <c r="L430" s="140"/>
      <c r="M430" s="140"/>
      <c r="N430" s="140"/>
      <c r="O430" s="140"/>
      <c r="P430" s="140"/>
      <c r="Q430" s="140"/>
      <c r="R430" s="140"/>
      <c r="S430" s="140"/>
      <c r="T430" s="140"/>
      <c r="U430" s="140"/>
      <c r="V430" s="140"/>
      <c r="W430" s="140"/>
      <c r="X430" s="140"/>
      <c r="Y430" s="140"/>
      <c r="Z430" s="140"/>
      <c r="AA430" s="140"/>
      <c r="AB430" s="140"/>
      <c r="AC430" s="140"/>
      <c r="AD430" s="140"/>
      <c r="AE430" s="140"/>
      <c r="AF430" s="140"/>
      <c r="AG430" s="140"/>
      <c r="AH430" s="54"/>
      <c r="AI430" s="54"/>
      <c r="AJ430" s="54"/>
    </row>
    <row r="431" spans="1:36">
      <c r="A431" s="140"/>
      <c r="B431" s="140"/>
      <c r="C431" s="141"/>
      <c r="D431" s="140"/>
      <c r="E431" s="140"/>
      <c r="F431" s="140"/>
      <c r="G431" s="140"/>
      <c r="H431" s="140"/>
      <c r="I431" s="140"/>
      <c r="J431" s="140"/>
      <c r="K431" s="140"/>
      <c r="L431" s="140"/>
      <c r="M431" s="140"/>
      <c r="N431" s="140"/>
      <c r="O431" s="140"/>
      <c r="P431" s="140"/>
      <c r="Q431" s="140"/>
      <c r="R431" s="140"/>
      <c r="S431" s="140"/>
      <c r="T431" s="140"/>
      <c r="U431" s="140"/>
      <c r="V431" s="140"/>
      <c r="W431" s="140"/>
      <c r="X431" s="140"/>
      <c r="Y431" s="140"/>
      <c r="Z431" s="140"/>
      <c r="AA431" s="140"/>
      <c r="AB431" s="140"/>
      <c r="AC431" s="140"/>
      <c r="AD431" s="140"/>
      <c r="AE431" s="140"/>
      <c r="AF431" s="140"/>
      <c r="AG431" s="140"/>
      <c r="AH431" s="54"/>
      <c r="AI431" s="54"/>
      <c r="AJ431" s="54"/>
    </row>
    <row r="432" spans="1:36">
      <c r="A432" s="140"/>
      <c r="B432" s="140"/>
      <c r="C432" s="141"/>
      <c r="D432" s="140"/>
      <c r="E432" s="140"/>
      <c r="F432" s="140"/>
      <c r="G432" s="140"/>
      <c r="H432" s="140"/>
      <c r="I432" s="140"/>
      <c r="J432" s="140"/>
      <c r="K432" s="140"/>
      <c r="L432" s="140"/>
      <c r="M432" s="140"/>
      <c r="N432" s="140"/>
      <c r="O432" s="140"/>
      <c r="P432" s="140"/>
      <c r="Q432" s="140"/>
      <c r="R432" s="140"/>
      <c r="S432" s="140"/>
      <c r="T432" s="140"/>
      <c r="U432" s="140"/>
      <c r="V432" s="140"/>
      <c r="W432" s="140"/>
      <c r="X432" s="140"/>
      <c r="Y432" s="140"/>
      <c r="Z432" s="140"/>
      <c r="AA432" s="140"/>
      <c r="AB432" s="140"/>
      <c r="AC432" s="140"/>
      <c r="AD432" s="140"/>
      <c r="AE432" s="140"/>
      <c r="AF432" s="140"/>
      <c r="AG432" s="140"/>
      <c r="AH432" s="54"/>
      <c r="AI432" s="54"/>
      <c r="AJ432" s="54"/>
    </row>
    <row r="433" spans="1:36">
      <c r="A433" s="140"/>
      <c r="B433" s="140"/>
      <c r="C433" s="141"/>
      <c r="D433" s="140"/>
      <c r="E433" s="140"/>
      <c r="F433" s="140"/>
      <c r="G433" s="140"/>
      <c r="H433" s="140"/>
      <c r="I433" s="140"/>
      <c r="J433" s="140"/>
      <c r="K433" s="140"/>
      <c r="L433" s="140"/>
      <c r="M433" s="140"/>
      <c r="N433" s="140"/>
      <c r="O433" s="140"/>
      <c r="P433" s="140"/>
      <c r="Q433" s="140"/>
      <c r="R433" s="140"/>
      <c r="S433" s="140"/>
      <c r="T433" s="140"/>
      <c r="U433" s="140"/>
      <c r="V433" s="140"/>
      <c r="W433" s="140"/>
      <c r="X433" s="140"/>
      <c r="Y433" s="140"/>
      <c r="Z433" s="140"/>
      <c r="AA433" s="140"/>
      <c r="AB433" s="140"/>
      <c r="AC433" s="140"/>
      <c r="AD433" s="140"/>
      <c r="AE433" s="140"/>
      <c r="AF433" s="140"/>
      <c r="AG433" s="140"/>
      <c r="AH433" s="54"/>
      <c r="AI433" s="54"/>
      <c r="AJ433" s="54"/>
    </row>
    <row r="434" spans="1:36">
      <c r="A434" s="140"/>
      <c r="B434" s="140"/>
      <c r="C434" s="141"/>
      <c r="D434" s="140"/>
      <c r="E434" s="140"/>
      <c r="F434" s="140"/>
      <c r="G434" s="140"/>
      <c r="H434" s="140"/>
      <c r="I434" s="140"/>
      <c r="J434" s="140"/>
      <c r="K434" s="140"/>
      <c r="L434" s="140"/>
      <c r="M434" s="140"/>
      <c r="N434" s="140"/>
      <c r="O434" s="140"/>
      <c r="P434" s="140"/>
      <c r="Q434" s="140"/>
      <c r="R434" s="140"/>
      <c r="S434" s="140"/>
      <c r="T434" s="140"/>
      <c r="U434" s="140"/>
      <c r="V434" s="140"/>
      <c r="W434" s="140"/>
      <c r="X434" s="140"/>
      <c r="Y434" s="140"/>
      <c r="Z434" s="140"/>
      <c r="AA434" s="140"/>
      <c r="AB434" s="140"/>
      <c r="AC434" s="140"/>
      <c r="AD434" s="140"/>
      <c r="AE434" s="140"/>
      <c r="AF434" s="140"/>
      <c r="AG434" s="140"/>
      <c r="AH434" s="54"/>
      <c r="AI434" s="54"/>
      <c r="AJ434" s="54"/>
    </row>
    <row r="435" spans="1:36">
      <c r="A435" s="140"/>
      <c r="B435" s="140"/>
      <c r="C435" s="141"/>
      <c r="D435" s="140"/>
      <c r="E435" s="140"/>
      <c r="F435" s="140"/>
      <c r="G435" s="140"/>
      <c r="H435" s="140"/>
      <c r="I435" s="140"/>
      <c r="J435" s="140"/>
      <c r="K435" s="140"/>
      <c r="L435" s="140"/>
      <c r="M435" s="140"/>
      <c r="N435" s="140"/>
      <c r="O435" s="140"/>
      <c r="P435" s="140"/>
      <c r="Q435" s="140"/>
      <c r="R435" s="140"/>
      <c r="S435" s="140"/>
      <c r="T435" s="140"/>
      <c r="U435" s="140"/>
      <c r="V435" s="140"/>
      <c r="W435" s="140"/>
      <c r="X435" s="140"/>
      <c r="Y435" s="140"/>
      <c r="Z435" s="140"/>
      <c r="AA435" s="140"/>
      <c r="AB435" s="140"/>
      <c r="AC435" s="140"/>
      <c r="AD435" s="140"/>
      <c r="AE435" s="140"/>
      <c r="AF435" s="140"/>
      <c r="AG435" s="140"/>
      <c r="AH435" s="54"/>
      <c r="AI435" s="54"/>
      <c r="AJ435" s="54"/>
    </row>
    <row r="436" spans="1:36">
      <c r="A436" s="140"/>
      <c r="B436" s="140"/>
      <c r="C436" s="141"/>
      <c r="D436" s="140"/>
      <c r="E436" s="140"/>
      <c r="F436" s="140"/>
      <c r="G436" s="140"/>
      <c r="H436" s="140"/>
      <c r="I436" s="140"/>
      <c r="J436" s="140"/>
      <c r="K436" s="140"/>
      <c r="L436" s="140"/>
      <c r="M436" s="140"/>
      <c r="N436" s="140"/>
      <c r="O436" s="140"/>
      <c r="P436" s="140"/>
      <c r="Q436" s="140"/>
      <c r="R436" s="140"/>
      <c r="S436" s="140"/>
      <c r="T436" s="140"/>
      <c r="U436" s="140"/>
      <c r="V436" s="140"/>
      <c r="W436" s="140"/>
      <c r="X436" s="140"/>
      <c r="Y436" s="140"/>
      <c r="Z436" s="140"/>
      <c r="AA436" s="140"/>
      <c r="AB436" s="140"/>
      <c r="AC436" s="140"/>
      <c r="AD436" s="140"/>
      <c r="AE436" s="140"/>
      <c r="AF436" s="140"/>
      <c r="AG436" s="140"/>
      <c r="AH436" s="54"/>
      <c r="AI436" s="54"/>
      <c r="AJ436" s="54"/>
    </row>
    <row r="437" spans="1:36">
      <c r="A437" s="140"/>
      <c r="B437" s="140"/>
      <c r="C437" s="141"/>
      <c r="D437" s="140"/>
      <c r="E437" s="140"/>
      <c r="F437" s="140"/>
      <c r="G437" s="140"/>
      <c r="H437" s="140"/>
      <c r="I437" s="140"/>
      <c r="J437" s="140"/>
      <c r="K437" s="140"/>
      <c r="L437" s="140"/>
      <c r="M437" s="140"/>
      <c r="N437" s="140"/>
      <c r="O437" s="140"/>
      <c r="P437" s="140"/>
      <c r="Q437" s="140"/>
      <c r="R437" s="140"/>
      <c r="S437" s="140"/>
      <c r="T437" s="140"/>
      <c r="U437" s="140"/>
      <c r="V437" s="140"/>
      <c r="W437" s="140"/>
      <c r="X437" s="140"/>
      <c r="Y437" s="140"/>
      <c r="Z437" s="140"/>
      <c r="AA437" s="140"/>
      <c r="AB437" s="140"/>
      <c r="AC437" s="140"/>
      <c r="AD437" s="140"/>
      <c r="AE437" s="140"/>
      <c r="AF437" s="140"/>
      <c r="AG437" s="140"/>
      <c r="AH437" s="54"/>
      <c r="AI437" s="54"/>
      <c r="AJ437" s="54"/>
    </row>
    <row r="438" spans="1:36">
      <c r="A438" s="140"/>
      <c r="B438" s="140"/>
      <c r="C438" s="141"/>
      <c r="D438" s="140"/>
      <c r="E438" s="140"/>
      <c r="F438" s="140"/>
      <c r="G438" s="140"/>
      <c r="H438" s="140"/>
      <c r="I438" s="140"/>
      <c r="J438" s="140"/>
      <c r="K438" s="140"/>
      <c r="L438" s="140"/>
      <c r="M438" s="140"/>
      <c r="N438" s="140"/>
      <c r="O438" s="140"/>
      <c r="P438" s="140"/>
      <c r="Q438" s="140"/>
      <c r="R438" s="140"/>
      <c r="S438" s="140"/>
      <c r="T438" s="140"/>
      <c r="U438" s="140"/>
      <c r="V438" s="140"/>
      <c r="W438" s="140"/>
      <c r="X438" s="140"/>
      <c r="Y438" s="140"/>
      <c r="Z438" s="140"/>
      <c r="AA438" s="140"/>
      <c r="AB438" s="140"/>
      <c r="AC438" s="140"/>
      <c r="AD438" s="140"/>
      <c r="AE438" s="140"/>
      <c r="AF438" s="140"/>
      <c r="AG438" s="140"/>
      <c r="AH438" s="54"/>
      <c r="AI438" s="54"/>
      <c r="AJ438" s="54"/>
    </row>
    <row r="439" spans="1:36">
      <c r="A439" s="140"/>
      <c r="B439" s="140"/>
      <c r="C439" s="141"/>
      <c r="D439" s="140"/>
      <c r="E439" s="140"/>
      <c r="F439" s="140"/>
      <c r="G439" s="140"/>
      <c r="H439" s="140"/>
      <c r="I439" s="140"/>
      <c r="J439" s="140"/>
      <c r="K439" s="140"/>
      <c r="L439" s="140"/>
      <c r="M439" s="140"/>
      <c r="N439" s="140"/>
      <c r="O439" s="140"/>
      <c r="P439" s="140"/>
      <c r="Q439" s="140"/>
      <c r="R439" s="140"/>
      <c r="S439" s="140"/>
      <c r="T439" s="140"/>
      <c r="U439" s="140"/>
      <c r="V439" s="140"/>
      <c r="W439" s="140"/>
      <c r="X439" s="140"/>
      <c r="Y439" s="140"/>
      <c r="Z439" s="140"/>
      <c r="AA439" s="140"/>
      <c r="AB439" s="140"/>
      <c r="AC439" s="140"/>
      <c r="AD439" s="140"/>
      <c r="AE439" s="140"/>
      <c r="AF439" s="140"/>
      <c r="AG439" s="140"/>
      <c r="AH439" s="54"/>
      <c r="AI439" s="54"/>
      <c r="AJ439" s="54"/>
    </row>
    <row r="440" spans="1:36">
      <c r="A440" s="140"/>
      <c r="B440" s="140"/>
      <c r="C440" s="141"/>
      <c r="D440" s="140"/>
      <c r="E440" s="140"/>
      <c r="F440" s="140"/>
      <c r="G440" s="140"/>
      <c r="H440" s="140"/>
      <c r="I440" s="140"/>
      <c r="J440" s="140"/>
      <c r="K440" s="140"/>
      <c r="L440" s="140"/>
      <c r="M440" s="140"/>
      <c r="N440" s="140"/>
      <c r="O440" s="140"/>
      <c r="P440" s="140"/>
      <c r="Q440" s="140"/>
      <c r="R440" s="140"/>
      <c r="S440" s="140"/>
      <c r="T440" s="140"/>
      <c r="U440" s="140"/>
      <c r="V440" s="140"/>
      <c r="W440" s="140"/>
      <c r="X440" s="140"/>
      <c r="Y440" s="140"/>
      <c r="Z440" s="140"/>
      <c r="AA440" s="140"/>
      <c r="AB440" s="140"/>
      <c r="AC440" s="140"/>
      <c r="AD440" s="140"/>
      <c r="AE440" s="140"/>
      <c r="AF440" s="140"/>
      <c r="AG440" s="140"/>
      <c r="AH440" s="54"/>
      <c r="AI440" s="54"/>
      <c r="AJ440" s="54"/>
    </row>
    <row r="441" spans="1:36">
      <c r="A441" s="140"/>
      <c r="B441" s="140"/>
      <c r="C441" s="141"/>
      <c r="D441" s="140"/>
      <c r="E441" s="140"/>
      <c r="F441" s="140"/>
      <c r="G441" s="140"/>
      <c r="H441" s="140"/>
      <c r="I441" s="140"/>
      <c r="J441" s="140"/>
      <c r="K441" s="140"/>
      <c r="L441" s="140"/>
      <c r="M441" s="140"/>
      <c r="N441" s="140"/>
      <c r="O441" s="140"/>
      <c r="P441" s="140"/>
      <c r="Q441" s="140"/>
      <c r="R441" s="140"/>
      <c r="S441" s="140"/>
      <c r="T441" s="140"/>
      <c r="U441" s="140"/>
      <c r="V441" s="140"/>
      <c r="W441" s="140"/>
      <c r="X441" s="140"/>
      <c r="Y441" s="140"/>
      <c r="Z441" s="140"/>
      <c r="AA441" s="140"/>
      <c r="AB441" s="140"/>
      <c r="AC441" s="140"/>
      <c r="AD441" s="140"/>
      <c r="AE441" s="140"/>
      <c r="AF441" s="140"/>
      <c r="AG441" s="140"/>
      <c r="AH441" s="54"/>
      <c r="AI441" s="54"/>
      <c r="AJ441" s="54"/>
    </row>
    <row r="442" spans="1:36">
      <c r="A442" s="140"/>
      <c r="B442" s="140"/>
      <c r="C442" s="141"/>
      <c r="D442" s="140"/>
      <c r="E442" s="140"/>
      <c r="F442" s="140"/>
      <c r="G442" s="140"/>
      <c r="H442" s="140"/>
      <c r="I442" s="140"/>
      <c r="J442" s="140"/>
      <c r="K442" s="140"/>
      <c r="L442" s="140"/>
      <c r="M442" s="140"/>
      <c r="N442" s="140"/>
      <c r="O442" s="140"/>
      <c r="P442" s="140"/>
      <c r="Q442" s="140"/>
      <c r="R442" s="140"/>
      <c r="S442" s="140"/>
      <c r="T442" s="140"/>
      <c r="U442" s="140"/>
      <c r="V442" s="140"/>
      <c r="W442" s="140"/>
      <c r="X442" s="140"/>
      <c r="Y442" s="140"/>
      <c r="Z442" s="140"/>
      <c r="AA442" s="140"/>
      <c r="AB442" s="140"/>
      <c r="AC442" s="140"/>
      <c r="AD442" s="140"/>
      <c r="AE442" s="140"/>
      <c r="AF442" s="140"/>
      <c r="AG442" s="140"/>
      <c r="AH442" s="54"/>
      <c r="AI442" s="54"/>
      <c r="AJ442" s="54"/>
    </row>
    <row r="443" spans="1:36">
      <c r="A443" s="140"/>
      <c r="B443" s="140"/>
      <c r="C443" s="141"/>
      <c r="D443" s="140"/>
      <c r="E443" s="140"/>
      <c r="F443" s="140"/>
      <c r="G443" s="140"/>
      <c r="H443" s="140"/>
      <c r="I443" s="140"/>
      <c r="J443" s="140"/>
      <c r="K443" s="140"/>
      <c r="L443" s="140"/>
      <c r="M443" s="140"/>
      <c r="N443" s="140"/>
      <c r="O443" s="140"/>
      <c r="P443" s="140"/>
      <c r="Q443" s="140"/>
      <c r="R443" s="140"/>
      <c r="S443" s="140"/>
      <c r="T443" s="140"/>
      <c r="U443" s="140"/>
      <c r="V443" s="140"/>
      <c r="W443" s="140"/>
      <c r="X443" s="140"/>
      <c r="Y443" s="140"/>
      <c r="Z443" s="140"/>
      <c r="AA443" s="140"/>
      <c r="AB443" s="140"/>
      <c r="AC443" s="140"/>
      <c r="AD443" s="140"/>
      <c r="AE443" s="140"/>
      <c r="AF443" s="140"/>
      <c r="AG443" s="140"/>
      <c r="AH443" s="54"/>
      <c r="AI443" s="54"/>
      <c r="AJ443" s="54"/>
    </row>
    <row r="444" spans="1:36">
      <c r="A444" s="140"/>
      <c r="B444" s="140"/>
      <c r="C444" s="141"/>
      <c r="D444" s="140"/>
      <c r="E444" s="140"/>
      <c r="F444" s="140"/>
      <c r="G444" s="140"/>
      <c r="H444" s="140"/>
      <c r="I444" s="140"/>
      <c r="J444" s="140"/>
      <c r="K444" s="140"/>
      <c r="L444" s="140"/>
      <c r="M444" s="140"/>
      <c r="N444" s="140"/>
      <c r="O444" s="140"/>
      <c r="P444" s="140"/>
      <c r="Q444" s="140"/>
      <c r="R444" s="140"/>
      <c r="S444" s="140"/>
      <c r="T444" s="140"/>
      <c r="U444" s="140"/>
      <c r="V444" s="140"/>
      <c r="W444" s="140"/>
      <c r="X444" s="140"/>
      <c r="Y444" s="140"/>
      <c r="Z444" s="140"/>
      <c r="AA444" s="140"/>
      <c r="AB444" s="140"/>
      <c r="AC444" s="140"/>
      <c r="AD444" s="140"/>
      <c r="AE444" s="140"/>
      <c r="AF444" s="140"/>
      <c r="AG444" s="140"/>
      <c r="AH444" s="54"/>
      <c r="AI444" s="54"/>
      <c r="AJ444" s="54"/>
    </row>
    <row r="445" spans="1:36">
      <c r="A445" s="140"/>
      <c r="B445" s="140"/>
      <c r="C445" s="141"/>
      <c r="D445" s="140"/>
      <c r="E445" s="140"/>
      <c r="F445" s="140"/>
      <c r="G445" s="140"/>
      <c r="H445" s="140"/>
      <c r="I445" s="140"/>
      <c r="J445" s="140"/>
      <c r="K445" s="140"/>
      <c r="L445" s="140"/>
      <c r="M445" s="140"/>
      <c r="N445" s="140"/>
      <c r="O445" s="140"/>
      <c r="P445" s="140"/>
      <c r="Q445" s="140"/>
      <c r="R445" s="140"/>
      <c r="S445" s="140"/>
      <c r="T445" s="140"/>
      <c r="U445" s="140"/>
      <c r="V445" s="140"/>
      <c r="W445" s="140"/>
      <c r="X445" s="140"/>
      <c r="Y445" s="140"/>
      <c r="Z445" s="140"/>
      <c r="AA445" s="140"/>
      <c r="AB445" s="140"/>
      <c r="AC445" s="140"/>
      <c r="AD445" s="140"/>
      <c r="AE445" s="140"/>
      <c r="AF445" s="140"/>
      <c r="AG445" s="140"/>
      <c r="AH445" s="54"/>
      <c r="AI445" s="54"/>
      <c r="AJ445" s="54"/>
    </row>
    <row r="446" spans="1:36">
      <c r="A446" s="140"/>
      <c r="B446" s="140"/>
      <c r="C446" s="141"/>
      <c r="D446" s="140"/>
      <c r="E446" s="140"/>
      <c r="F446" s="140"/>
      <c r="G446" s="140"/>
      <c r="H446" s="140"/>
      <c r="I446" s="140"/>
      <c r="J446" s="140"/>
      <c r="K446" s="140"/>
      <c r="L446" s="140"/>
      <c r="M446" s="140"/>
      <c r="N446" s="140"/>
      <c r="O446" s="140"/>
      <c r="P446" s="140"/>
      <c r="Q446" s="140"/>
      <c r="R446" s="140"/>
      <c r="S446" s="140"/>
      <c r="T446" s="140"/>
      <c r="U446" s="140"/>
      <c r="V446" s="140"/>
      <c r="W446" s="140"/>
      <c r="X446" s="140"/>
      <c r="Y446" s="140"/>
      <c r="Z446" s="140"/>
      <c r="AA446" s="140"/>
      <c r="AB446" s="140"/>
      <c r="AC446" s="140"/>
      <c r="AD446" s="140"/>
      <c r="AE446" s="140"/>
      <c r="AF446" s="140"/>
      <c r="AG446" s="140"/>
      <c r="AH446" s="54"/>
      <c r="AI446" s="54"/>
      <c r="AJ446" s="54"/>
    </row>
    <row r="447" spans="1:36">
      <c r="A447" s="140"/>
      <c r="B447" s="140"/>
      <c r="C447" s="141"/>
      <c r="D447" s="140"/>
      <c r="E447" s="140"/>
      <c r="F447" s="140"/>
      <c r="G447" s="140"/>
      <c r="H447" s="140"/>
      <c r="I447" s="140"/>
      <c r="J447" s="140"/>
      <c r="K447" s="140"/>
      <c r="L447" s="140"/>
      <c r="M447" s="140"/>
      <c r="N447" s="140"/>
      <c r="O447" s="140"/>
      <c r="P447" s="140"/>
      <c r="Q447" s="140"/>
      <c r="R447" s="140"/>
      <c r="S447" s="140"/>
      <c r="T447" s="140"/>
      <c r="U447" s="140"/>
      <c r="V447" s="140"/>
      <c r="W447" s="140"/>
      <c r="X447" s="140"/>
      <c r="Y447" s="140"/>
      <c r="Z447" s="140"/>
      <c r="AA447" s="140"/>
      <c r="AB447" s="140"/>
      <c r="AC447" s="140"/>
      <c r="AD447" s="140"/>
      <c r="AE447" s="140"/>
      <c r="AF447" s="140"/>
      <c r="AG447" s="140"/>
      <c r="AH447" s="54"/>
      <c r="AI447" s="54"/>
      <c r="AJ447" s="54"/>
    </row>
    <row r="448" spans="1:36">
      <c r="A448" s="140"/>
      <c r="B448" s="140"/>
      <c r="C448" s="141"/>
      <c r="D448" s="140"/>
      <c r="E448" s="140"/>
      <c r="F448" s="140"/>
      <c r="G448" s="140"/>
      <c r="H448" s="140"/>
      <c r="I448" s="140"/>
      <c r="J448" s="140"/>
      <c r="K448" s="140"/>
      <c r="L448" s="140"/>
      <c r="M448" s="140"/>
      <c r="N448" s="140"/>
      <c r="O448" s="140"/>
      <c r="P448" s="140"/>
      <c r="Q448" s="140"/>
      <c r="R448" s="140"/>
      <c r="S448" s="140"/>
      <c r="T448" s="140"/>
      <c r="U448" s="140"/>
      <c r="V448" s="140"/>
      <c r="W448" s="140"/>
      <c r="X448" s="140"/>
      <c r="Y448" s="140"/>
      <c r="Z448" s="140"/>
      <c r="AA448" s="140"/>
      <c r="AB448" s="140"/>
      <c r="AC448" s="140"/>
      <c r="AD448" s="140"/>
      <c r="AE448" s="140"/>
      <c r="AF448" s="140"/>
      <c r="AG448" s="140"/>
      <c r="AH448" s="54"/>
      <c r="AI448" s="54"/>
      <c r="AJ448" s="54"/>
    </row>
    <row r="449" spans="1:36">
      <c r="A449" s="140"/>
      <c r="B449" s="140"/>
      <c r="C449" s="141"/>
      <c r="D449" s="140"/>
      <c r="E449" s="140"/>
      <c r="F449" s="140"/>
      <c r="G449" s="140"/>
      <c r="H449" s="140"/>
      <c r="I449" s="140"/>
      <c r="J449" s="140"/>
      <c r="K449" s="140"/>
      <c r="L449" s="140"/>
      <c r="M449" s="140"/>
      <c r="N449" s="140"/>
      <c r="O449" s="140"/>
      <c r="P449" s="140"/>
      <c r="Q449" s="140"/>
      <c r="R449" s="140"/>
      <c r="S449" s="140"/>
      <c r="T449" s="140"/>
      <c r="U449" s="140"/>
      <c r="V449" s="140"/>
      <c r="W449" s="140"/>
      <c r="X449" s="140"/>
      <c r="Y449" s="140"/>
      <c r="Z449" s="140"/>
      <c r="AA449" s="140"/>
      <c r="AB449" s="140"/>
      <c r="AC449" s="140"/>
      <c r="AD449" s="140"/>
      <c r="AE449" s="140"/>
      <c r="AF449" s="140"/>
      <c r="AG449" s="140"/>
      <c r="AH449" s="54"/>
      <c r="AI449" s="54"/>
      <c r="AJ449" s="54"/>
    </row>
    <row r="450" spans="1:36">
      <c r="A450" s="140"/>
      <c r="B450" s="140"/>
      <c r="C450" s="141"/>
      <c r="D450" s="140"/>
      <c r="E450" s="140"/>
      <c r="F450" s="140"/>
      <c r="G450" s="140"/>
      <c r="H450" s="140"/>
      <c r="I450" s="140"/>
      <c r="J450" s="140"/>
      <c r="K450" s="140"/>
      <c r="L450" s="140"/>
      <c r="M450" s="140"/>
      <c r="N450" s="140"/>
      <c r="O450" s="140"/>
      <c r="P450" s="140"/>
      <c r="Q450" s="140"/>
      <c r="R450" s="140"/>
      <c r="S450" s="140"/>
      <c r="T450" s="140"/>
      <c r="U450" s="140"/>
      <c r="V450" s="140"/>
      <c r="W450" s="140"/>
      <c r="X450" s="140"/>
      <c r="Y450" s="140"/>
      <c r="Z450" s="140"/>
      <c r="AA450" s="140"/>
      <c r="AB450" s="140"/>
      <c r="AC450" s="140"/>
      <c r="AD450" s="140"/>
      <c r="AE450" s="140"/>
      <c r="AF450" s="140"/>
      <c r="AG450" s="140"/>
      <c r="AH450" s="54"/>
      <c r="AI450" s="54"/>
      <c r="AJ450" s="54"/>
    </row>
    <row r="451" spans="1:36">
      <c r="A451" s="140"/>
      <c r="B451" s="140"/>
      <c r="C451" s="141"/>
      <c r="D451" s="140"/>
      <c r="E451" s="140"/>
      <c r="F451" s="140"/>
      <c r="G451" s="140"/>
      <c r="H451" s="140"/>
      <c r="I451" s="140"/>
      <c r="J451" s="140"/>
      <c r="K451" s="140"/>
      <c r="L451" s="140"/>
      <c r="M451" s="140"/>
      <c r="N451" s="140"/>
      <c r="O451" s="140"/>
      <c r="P451" s="140"/>
      <c r="Q451" s="140"/>
      <c r="R451" s="140"/>
      <c r="S451" s="140"/>
      <c r="T451" s="140"/>
      <c r="U451" s="140"/>
      <c r="V451" s="140"/>
      <c r="W451" s="140"/>
      <c r="X451" s="140"/>
      <c r="Y451" s="140"/>
      <c r="Z451" s="140"/>
      <c r="AA451" s="140"/>
      <c r="AB451" s="140"/>
      <c r="AC451" s="140"/>
      <c r="AD451" s="140"/>
      <c r="AE451" s="140"/>
      <c r="AF451" s="140"/>
      <c r="AG451" s="140"/>
      <c r="AH451" s="54"/>
      <c r="AI451" s="54"/>
      <c r="AJ451" s="54"/>
    </row>
    <row r="452" spans="1:36">
      <c r="A452" s="140"/>
      <c r="B452" s="140"/>
      <c r="C452" s="141"/>
      <c r="D452" s="140"/>
      <c r="E452" s="140"/>
      <c r="F452" s="140"/>
      <c r="G452" s="140"/>
      <c r="H452" s="140"/>
      <c r="I452" s="140"/>
      <c r="J452" s="140"/>
      <c r="K452" s="140"/>
      <c r="L452" s="140"/>
      <c r="M452" s="140"/>
      <c r="N452" s="140"/>
      <c r="O452" s="140"/>
      <c r="P452" s="140"/>
      <c r="Q452" s="140"/>
      <c r="R452" s="140"/>
      <c r="S452" s="140"/>
      <c r="T452" s="140"/>
      <c r="U452" s="140"/>
      <c r="V452" s="140"/>
      <c r="W452" s="140"/>
      <c r="X452" s="140"/>
      <c r="Y452" s="140"/>
      <c r="Z452" s="140"/>
      <c r="AA452" s="140"/>
      <c r="AB452" s="140"/>
      <c r="AC452" s="140"/>
      <c r="AD452" s="140"/>
      <c r="AE452" s="140"/>
      <c r="AF452" s="140"/>
      <c r="AG452" s="140"/>
      <c r="AH452" s="54"/>
      <c r="AI452" s="54"/>
      <c r="AJ452" s="54"/>
    </row>
    <row r="453" spans="1:36">
      <c r="A453" s="140"/>
      <c r="B453" s="140"/>
      <c r="C453" s="141"/>
      <c r="D453" s="140"/>
      <c r="E453" s="140"/>
      <c r="F453" s="140"/>
      <c r="G453" s="140"/>
      <c r="H453" s="140"/>
      <c r="I453" s="140"/>
      <c r="J453" s="140"/>
      <c r="K453" s="140"/>
      <c r="L453" s="140"/>
      <c r="M453" s="140"/>
      <c r="N453" s="140"/>
      <c r="O453" s="140"/>
      <c r="P453" s="140"/>
      <c r="Q453" s="140"/>
      <c r="R453" s="140"/>
      <c r="S453" s="140"/>
      <c r="T453" s="140"/>
      <c r="U453" s="140"/>
      <c r="V453" s="140"/>
      <c r="W453" s="140"/>
      <c r="X453" s="140"/>
      <c r="Y453" s="140"/>
      <c r="Z453" s="140"/>
      <c r="AA453" s="140"/>
      <c r="AB453" s="140"/>
      <c r="AC453" s="140"/>
      <c r="AD453" s="140"/>
      <c r="AE453" s="140"/>
      <c r="AF453" s="140"/>
      <c r="AG453" s="140"/>
      <c r="AH453" s="54"/>
      <c r="AI453" s="54"/>
      <c r="AJ453" s="54"/>
    </row>
    <row r="454" spans="1:36">
      <c r="A454" s="142"/>
      <c r="B454" s="142"/>
      <c r="C454" s="143"/>
      <c r="D454" s="140"/>
      <c r="E454" s="140"/>
      <c r="F454" s="140"/>
      <c r="G454" s="140"/>
      <c r="H454" s="140"/>
      <c r="I454" s="140"/>
      <c r="J454" s="140"/>
      <c r="K454" s="140"/>
      <c r="L454" s="140"/>
      <c r="M454" s="140"/>
      <c r="N454" s="140"/>
      <c r="O454" s="140"/>
      <c r="P454" s="140"/>
      <c r="Q454" s="140"/>
      <c r="R454" s="140"/>
      <c r="S454" s="140"/>
      <c r="T454" s="140"/>
      <c r="U454" s="140"/>
      <c r="V454" s="140"/>
      <c r="W454" s="140"/>
      <c r="X454" s="140"/>
      <c r="Y454" s="140"/>
      <c r="Z454" s="140"/>
      <c r="AA454" s="140"/>
      <c r="AB454" s="140"/>
      <c r="AC454" s="140"/>
      <c r="AD454" s="140"/>
      <c r="AE454" s="140"/>
      <c r="AF454" s="140"/>
      <c r="AG454" s="140"/>
      <c r="AH454" s="54"/>
      <c r="AI454" s="54"/>
      <c r="AJ454" s="54"/>
    </row>
    <row r="455" spans="1:36">
      <c r="A455" s="140"/>
      <c r="B455" s="140"/>
      <c r="C455" s="141"/>
      <c r="D455" s="140"/>
      <c r="E455" s="140"/>
      <c r="F455" s="140"/>
      <c r="G455" s="140"/>
      <c r="H455" s="140"/>
      <c r="I455" s="140"/>
      <c r="J455" s="140"/>
      <c r="K455" s="140"/>
      <c r="L455" s="140"/>
      <c r="M455" s="140"/>
      <c r="N455" s="140"/>
      <c r="O455" s="140"/>
      <c r="P455" s="140"/>
      <c r="Q455" s="140"/>
      <c r="R455" s="140"/>
      <c r="S455" s="140"/>
      <c r="T455" s="140"/>
      <c r="U455" s="140"/>
      <c r="V455" s="140"/>
      <c r="W455" s="140"/>
      <c r="X455" s="140"/>
      <c r="Y455" s="140"/>
      <c r="Z455" s="140"/>
      <c r="AA455" s="140"/>
      <c r="AB455" s="140"/>
      <c r="AC455" s="140"/>
      <c r="AD455" s="140"/>
      <c r="AE455" s="140"/>
      <c r="AF455" s="140"/>
      <c r="AG455" s="140"/>
      <c r="AH455" s="54"/>
      <c r="AI455" s="54"/>
      <c r="AJ455" s="54"/>
    </row>
    <row r="456" spans="1:36">
      <c r="A456" s="140"/>
      <c r="B456" s="140"/>
      <c r="C456" s="141"/>
      <c r="D456" s="140"/>
      <c r="E456" s="140"/>
      <c r="F456" s="140"/>
      <c r="G456" s="140"/>
      <c r="H456" s="140"/>
      <c r="I456" s="140"/>
      <c r="J456" s="140"/>
      <c r="K456" s="140"/>
      <c r="L456" s="140"/>
      <c r="M456" s="140"/>
      <c r="N456" s="140"/>
      <c r="O456" s="140"/>
      <c r="P456" s="140"/>
      <c r="Q456" s="140"/>
      <c r="R456" s="140"/>
      <c r="S456" s="140"/>
      <c r="T456" s="140"/>
      <c r="U456" s="140"/>
      <c r="V456" s="140"/>
      <c r="W456" s="140"/>
      <c r="X456" s="140"/>
      <c r="Y456" s="140"/>
      <c r="Z456" s="140"/>
      <c r="AA456" s="140"/>
      <c r="AB456" s="140"/>
      <c r="AC456" s="140"/>
      <c r="AD456" s="140"/>
      <c r="AE456" s="140"/>
      <c r="AF456" s="140"/>
      <c r="AG456" s="140"/>
      <c r="AH456" s="54"/>
      <c r="AI456" s="54"/>
      <c r="AJ456" s="54"/>
    </row>
    <row r="457" spans="1:36">
      <c r="A457" s="140"/>
      <c r="B457" s="140"/>
      <c r="C457" s="141"/>
      <c r="D457" s="140"/>
      <c r="E457" s="140"/>
      <c r="F457" s="140"/>
      <c r="G457" s="140"/>
      <c r="H457" s="140"/>
      <c r="I457" s="140"/>
      <c r="J457" s="140"/>
      <c r="K457" s="140"/>
      <c r="L457" s="140"/>
      <c r="M457" s="140"/>
      <c r="N457" s="140"/>
      <c r="O457" s="140"/>
      <c r="P457" s="140"/>
      <c r="Q457" s="140"/>
      <c r="R457" s="140"/>
      <c r="S457" s="140"/>
      <c r="T457" s="140"/>
      <c r="U457" s="140"/>
      <c r="V457" s="140"/>
      <c r="W457" s="140"/>
      <c r="X457" s="140"/>
      <c r="Y457" s="140"/>
      <c r="Z457" s="140"/>
      <c r="AA457" s="140"/>
      <c r="AB457" s="140"/>
      <c r="AC457" s="140"/>
      <c r="AD457" s="140"/>
      <c r="AE457" s="140"/>
      <c r="AF457" s="140"/>
      <c r="AG457" s="140"/>
      <c r="AH457" s="54"/>
      <c r="AI457" s="54"/>
      <c r="AJ457" s="54"/>
    </row>
    <row r="458" spans="1:36">
      <c r="A458" s="140"/>
      <c r="B458" s="140"/>
      <c r="C458" s="141"/>
      <c r="D458" s="140"/>
      <c r="E458" s="140"/>
      <c r="F458" s="140"/>
      <c r="G458" s="140"/>
      <c r="H458" s="140"/>
      <c r="I458" s="140"/>
      <c r="J458" s="140"/>
      <c r="K458" s="140"/>
      <c r="L458" s="140"/>
      <c r="M458" s="140"/>
      <c r="N458" s="140"/>
      <c r="O458" s="140"/>
      <c r="P458" s="140"/>
      <c r="Q458" s="140"/>
      <c r="R458" s="140"/>
      <c r="S458" s="140"/>
      <c r="T458" s="140"/>
      <c r="U458" s="140"/>
      <c r="V458" s="140"/>
      <c r="W458" s="140"/>
      <c r="X458" s="140"/>
      <c r="Y458" s="140"/>
      <c r="Z458" s="140"/>
      <c r="AA458" s="140"/>
      <c r="AB458" s="140"/>
      <c r="AC458" s="140"/>
      <c r="AD458" s="140"/>
      <c r="AE458" s="140"/>
      <c r="AF458" s="140"/>
      <c r="AG458" s="140"/>
      <c r="AH458" s="54"/>
      <c r="AI458" s="54"/>
      <c r="AJ458" s="54"/>
    </row>
    <row r="459" spans="1:36">
      <c r="A459" s="140"/>
      <c r="B459" s="140"/>
      <c r="C459" s="141"/>
      <c r="D459" s="140"/>
      <c r="E459" s="140"/>
      <c r="F459" s="140"/>
      <c r="G459" s="140"/>
      <c r="H459" s="140"/>
      <c r="I459" s="140"/>
      <c r="J459" s="140"/>
      <c r="K459" s="140"/>
      <c r="L459" s="140"/>
      <c r="M459" s="140"/>
      <c r="N459" s="140"/>
      <c r="O459" s="140"/>
      <c r="P459" s="140"/>
      <c r="Q459" s="140"/>
      <c r="R459" s="140"/>
      <c r="S459" s="140"/>
      <c r="T459" s="140"/>
      <c r="U459" s="140"/>
      <c r="V459" s="140"/>
      <c r="W459" s="140"/>
      <c r="X459" s="140"/>
      <c r="Y459" s="140"/>
      <c r="Z459" s="140"/>
      <c r="AA459" s="140"/>
      <c r="AB459" s="140"/>
      <c r="AC459" s="140"/>
      <c r="AD459" s="140"/>
      <c r="AE459" s="140"/>
      <c r="AF459" s="140"/>
      <c r="AG459" s="140"/>
      <c r="AH459" s="54"/>
      <c r="AI459" s="54"/>
      <c r="AJ459" s="54"/>
    </row>
    <row r="460" spans="1:36">
      <c r="A460" s="140"/>
      <c r="B460" s="140"/>
      <c r="C460" s="141"/>
      <c r="D460" s="140"/>
      <c r="E460" s="140"/>
      <c r="F460" s="140"/>
      <c r="G460" s="140"/>
      <c r="H460" s="140"/>
      <c r="I460" s="140"/>
      <c r="J460" s="140"/>
      <c r="K460" s="140"/>
      <c r="L460" s="140"/>
      <c r="M460" s="140"/>
      <c r="N460" s="140"/>
      <c r="O460" s="140"/>
      <c r="P460" s="140"/>
      <c r="Q460" s="140"/>
      <c r="R460" s="140"/>
      <c r="S460" s="140"/>
      <c r="T460" s="140"/>
      <c r="U460" s="140"/>
      <c r="V460" s="140"/>
      <c r="W460" s="140"/>
      <c r="X460" s="140"/>
      <c r="Y460" s="140"/>
      <c r="Z460" s="140"/>
      <c r="AA460" s="140"/>
      <c r="AB460" s="140"/>
      <c r="AC460" s="140"/>
      <c r="AD460" s="140"/>
      <c r="AE460" s="140"/>
      <c r="AF460" s="140"/>
      <c r="AG460" s="140"/>
      <c r="AH460" s="54"/>
      <c r="AI460" s="54"/>
      <c r="AJ460" s="54"/>
    </row>
    <row r="461" spans="1:36">
      <c r="A461" s="140"/>
      <c r="B461" s="140"/>
      <c r="C461" s="141"/>
      <c r="D461" s="140"/>
      <c r="E461" s="140"/>
      <c r="F461" s="140"/>
      <c r="G461" s="140"/>
      <c r="H461" s="140"/>
      <c r="I461" s="140"/>
      <c r="J461" s="140"/>
      <c r="K461" s="140"/>
      <c r="L461" s="140"/>
      <c r="M461" s="140"/>
      <c r="N461" s="140"/>
      <c r="O461" s="140"/>
      <c r="P461" s="140"/>
      <c r="Q461" s="140"/>
      <c r="R461" s="140"/>
      <c r="S461" s="140"/>
      <c r="T461" s="140"/>
      <c r="U461" s="140"/>
      <c r="V461" s="140"/>
      <c r="W461" s="140"/>
      <c r="X461" s="140"/>
      <c r="Y461" s="140"/>
      <c r="Z461" s="140"/>
      <c r="AA461" s="140"/>
      <c r="AB461" s="140"/>
      <c r="AC461" s="140"/>
      <c r="AD461" s="140"/>
      <c r="AE461" s="140"/>
      <c r="AF461" s="140"/>
      <c r="AG461" s="140"/>
      <c r="AH461" s="54"/>
      <c r="AI461" s="54"/>
      <c r="AJ461" s="54"/>
    </row>
    <row r="462" spans="1:36">
      <c r="A462" s="140"/>
      <c r="B462" s="140"/>
      <c r="C462" s="141"/>
      <c r="D462" s="140"/>
      <c r="E462" s="140"/>
      <c r="F462" s="140"/>
      <c r="G462" s="140"/>
      <c r="H462" s="140"/>
      <c r="I462" s="140"/>
      <c r="J462" s="140"/>
      <c r="K462" s="140"/>
      <c r="L462" s="140"/>
      <c r="M462" s="140"/>
      <c r="N462" s="140"/>
      <c r="O462" s="140"/>
      <c r="P462" s="140"/>
      <c r="Q462" s="140"/>
      <c r="R462" s="140"/>
      <c r="S462" s="140"/>
      <c r="T462" s="140"/>
      <c r="U462" s="140"/>
      <c r="V462" s="140"/>
      <c r="W462" s="140"/>
      <c r="X462" s="140"/>
      <c r="Y462" s="140"/>
      <c r="Z462" s="140"/>
      <c r="AA462" s="140"/>
      <c r="AB462" s="140"/>
      <c r="AC462" s="140"/>
      <c r="AD462" s="140"/>
      <c r="AE462" s="140"/>
      <c r="AF462" s="140"/>
      <c r="AG462" s="140"/>
      <c r="AH462" s="54"/>
      <c r="AI462" s="54"/>
      <c r="AJ462" s="54"/>
    </row>
    <row r="463" spans="1:36">
      <c r="A463" s="140"/>
      <c r="B463" s="140"/>
      <c r="C463" s="141"/>
      <c r="D463" s="140"/>
      <c r="E463" s="140"/>
      <c r="F463" s="140"/>
      <c r="G463" s="140"/>
      <c r="H463" s="140"/>
      <c r="I463" s="140"/>
      <c r="J463" s="140"/>
      <c r="K463" s="140"/>
      <c r="L463" s="140"/>
      <c r="M463" s="140"/>
      <c r="N463" s="140"/>
      <c r="O463" s="140"/>
      <c r="P463" s="140"/>
      <c r="Q463" s="140"/>
      <c r="R463" s="140"/>
      <c r="S463" s="140"/>
      <c r="T463" s="140"/>
      <c r="U463" s="140"/>
      <c r="V463" s="140"/>
      <c r="W463" s="140"/>
      <c r="X463" s="140"/>
      <c r="Y463" s="140"/>
      <c r="Z463" s="140"/>
      <c r="AA463" s="140"/>
      <c r="AB463" s="140"/>
      <c r="AC463" s="140"/>
      <c r="AD463" s="140"/>
      <c r="AE463" s="140"/>
      <c r="AF463" s="140"/>
      <c r="AG463" s="140"/>
      <c r="AH463" s="54"/>
      <c r="AI463" s="54"/>
      <c r="AJ463" s="54"/>
    </row>
    <row r="464" spans="1:36">
      <c r="A464" s="140"/>
      <c r="B464" s="140"/>
      <c r="C464" s="141"/>
      <c r="D464" s="140"/>
      <c r="E464" s="140"/>
      <c r="F464" s="140"/>
      <c r="G464" s="140"/>
      <c r="H464" s="140"/>
      <c r="I464" s="140"/>
      <c r="J464" s="140"/>
      <c r="K464" s="140"/>
      <c r="L464" s="140"/>
      <c r="M464" s="140"/>
      <c r="N464" s="140"/>
      <c r="O464" s="140"/>
      <c r="P464" s="140"/>
      <c r="Q464" s="140"/>
      <c r="R464" s="140"/>
      <c r="S464" s="140"/>
      <c r="T464" s="140"/>
      <c r="U464" s="140"/>
      <c r="V464" s="140"/>
      <c r="W464" s="140"/>
      <c r="X464" s="140"/>
      <c r="Y464" s="140"/>
      <c r="Z464" s="140"/>
      <c r="AA464" s="140"/>
      <c r="AB464" s="140"/>
      <c r="AC464" s="140"/>
      <c r="AD464" s="140"/>
      <c r="AE464" s="140"/>
      <c r="AF464" s="140"/>
      <c r="AG464" s="140"/>
      <c r="AH464" s="54"/>
      <c r="AI464" s="54"/>
      <c r="AJ464" s="54"/>
    </row>
    <row r="465" spans="1:36">
      <c r="A465" s="140"/>
      <c r="B465" s="140"/>
      <c r="C465" s="141"/>
      <c r="D465" s="140"/>
      <c r="E465" s="140"/>
      <c r="F465" s="140"/>
      <c r="G465" s="140"/>
      <c r="H465" s="140"/>
      <c r="I465" s="140"/>
      <c r="J465" s="140"/>
      <c r="K465" s="140"/>
      <c r="L465" s="140"/>
      <c r="M465" s="140"/>
      <c r="N465" s="140"/>
      <c r="O465" s="140"/>
      <c r="P465" s="140"/>
      <c r="Q465" s="140"/>
      <c r="R465" s="140"/>
      <c r="S465" s="140"/>
      <c r="T465" s="140"/>
      <c r="U465" s="140"/>
      <c r="V465" s="140"/>
      <c r="W465" s="140"/>
      <c r="X465" s="140"/>
      <c r="Y465" s="140"/>
      <c r="Z465" s="140"/>
      <c r="AA465" s="140"/>
      <c r="AB465" s="140"/>
      <c r="AC465" s="140"/>
      <c r="AD465" s="140"/>
      <c r="AE465" s="140"/>
      <c r="AF465" s="140"/>
      <c r="AG465" s="140"/>
      <c r="AH465" s="54"/>
      <c r="AI465" s="54"/>
      <c r="AJ465" s="54"/>
    </row>
    <row r="466" spans="1:36">
      <c r="A466" s="140"/>
      <c r="B466" s="140"/>
      <c r="C466" s="141"/>
      <c r="D466" s="140"/>
      <c r="E466" s="140"/>
      <c r="F466" s="140"/>
      <c r="G466" s="140"/>
      <c r="H466" s="140"/>
      <c r="I466" s="140"/>
      <c r="J466" s="140"/>
      <c r="K466" s="140"/>
      <c r="L466" s="140"/>
      <c r="M466" s="140"/>
      <c r="N466" s="140"/>
      <c r="O466" s="140"/>
      <c r="P466" s="140"/>
      <c r="Q466" s="140"/>
      <c r="R466" s="140"/>
      <c r="S466" s="140"/>
      <c r="T466" s="140"/>
      <c r="U466" s="140"/>
      <c r="V466" s="140"/>
      <c r="W466" s="140"/>
      <c r="X466" s="140"/>
      <c r="Y466" s="140"/>
      <c r="Z466" s="140"/>
      <c r="AA466" s="140"/>
      <c r="AB466" s="140"/>
      <c r="AC466" s="140"/>
      <c r="AD466" s="140"/>
      <c r="AE466" s="140"/>
      <c r="AF466" s="140"/>
      <c r="AG466" s="140"/>
      <c r="AH466" s="54"/>
      <c r="AI466" s="54"/>
      <c r="AJ466" s="54"/>
    </row>
    <row r="467" spans="1:36">
      <c r="A467" s="140"/>
      <c r="B467" s="140"/>
      <c r="C467" s="141"/>
      <c r="D467" s="140"/>
      <c r="E467" s="140"/>
      <c r="F467" s="140"/>
      <c r="G467" s="140"/>
      <c r="H467" s="140"/>
      <c r="I467" s="140"/>
      <c r="J467" s="140"/>
      <c r="K467" s="140"/>
      <c r="L467" s="140"/>
      <c r="M467" s="140"/>
      <c r="N467" s="140"/>
      <c r="O467" s="140"/>
      <c r="P467" s="140"/>
      <c r="Q467" s="140"/>
      <c r="R467" s="140"/>
      <c r="S467" s="140"/>
      <c r="T467" s="140"/>
      <c r="U467" s="140"/>
      <c r="V467" s="140"/>
      <c r="W467" s="140"/>
      <c r="X467" s="140"/>
      <c r="Y467" s="140"/>
      <c r="Z467" s="140"/>
      <c r="AA467" s="140"/>
      <c r="AB467" s="140"/>
      <c r="AC467" s="140"/>
      <c r="AD467" s="140"/>
      <c r="AE467" s="140"/>
      <c r="AF467" s="140"/>
      <c r="AG467" s="140"/>
      <c r="AH467" s="54"/>
      <c r="AI467" s="54"/>
      <c r="AJ467" s="54"/>
    </row>
    <row r="468" spans="1:36">
      <c r="A468" s="140"/>
      <c r="B468" s="140"/>
      <c r="C468" s="141"/>
      <c r="D468" s="140"/>
      <c r="E468" s="140"/>
      <c r="F468" s="140"/>
      <c r="G468" s="140"/>
      <c r="H468" s="140"/>
      <c r="I468" s="140"/>
      <c r="J468" s="140"/>
      <c r="K468" s="140"/>
      <c r="L468" s="140"/>
      <c r="M468" s="140"/>
      <c r="N468" s="140"/>
      <c r="O468" s="140"/>
      <c r="P468" s="140"/>
      <c r="Q468" s="140"/>
      <c r="R468" s="140"/>
      <c r="S468" s="140"/>
      <c r="T468" s="140"/>
      <c r="U468" s="140"/>
      <c r="V468" s="140"/>
      <c r="W468" s="140"/>
      <c r="X468" s="140"/>
      <c r="Y468" s="140"/>
      <c r="Z468" s="140"/>
      <c r="AA468" s="140"/>
      <c r="AB468" s="140"/>
      <c r="AC468" s="140"/>
      <c r="AD468" s="140"/>
      <c r="AE468" s="140"/>
      <c r="AF468" s="140"/>
      <c r="AG468" s="140"/>
      <c r="AH468" s="54"/>
      <c r="AI468" s="54"/>
      <c r="AJ468" s="54"/>
    </row>
    <row r="469" spans="1:36">
      <c r="A469" s="140"/>
      <c r="B469" s="140"/>
      <c r="C469" s="141"/>
      <c r="D469" s="140"/>
      <c r="E469" s="140"/>
      <c r="F469" s="140"/>
      <c r="G469" s="140"/>
      <c r="H469" s="140"/>
      <c r="I469" s="140"/>
      <c r="J469" s="140"/>
      <c r="K469" s="140"/>
      <c r="L469" s="140"/>
      <c r="M469" s="140"/>
      <c r="N469" s="140"/>
      <c r="O469" s="140"/>
      <c r="P469" s="140"/>
      <c r="Q469" s="140"/>
      <c r="R469" s="140"/>
      <c r="S469" s="140"/>
      <c r="T469" s="140"/>
      <c r="U469" s="140"/>
      <c r="V469" s="140"/>
      <c r="W469" s="140"/>
      <c r="X469" s="140"/>
      <c r="Y469" s="140"/>
      <c r="Z469" s="140"/>
      <c r="AA469" s="140"/>
      <c r="AB469" s="140"/>
      <c r="AC469" s="140"/>
      <c r="AD469" s="140"/>
      <c r="AE469" s="140"/>
      <c r="AF469" s="140"/>
      <c r="AG469" s="140"/>
      <c r="AH469" s="54"/>
      <c r="AI469" s="54"/>
      <c r="AJ469" s="54"/>
    </row>
    <row r="470" spans="1:36">
      <c r="A470" s="140"/>
      <c r="B470" s="140"/>
      <c r="C470" s="141"/>
      <c r="D470" s="140"/>
      <c r="E470" s="140"/>
      <c r="F470" s="140"/>
      <c r="G470" s="140"/>
      <c r="H470" s="140"/>
      <c r="I470" s="140"/>
      <c r="J470" s="140"/>
      <c r="K470" s="140"/>
      <c r="L470" s="140"/>
      <c r="M470" s="140"/>
      <c r="N470" s="140"/>
      <c r="O470" s="140"/>
      <c r="P470" s="140"/>
      <c r="Q470" s="140"/>
      <c r="R470" s="140"/>
      <c r="S470" s="140"/>
      <c r="T470" s="140"/>
      <c r="U470" s="140"/>
      <c r="V470" s="140"/>
      <c r="W470" s="140"/>
      <c r="X470" s="140"/>
      <c r="Y470" s="140"/>
      <c r="Z470" s="140"/>
      <c r="AA470" s="140"/>
      <c r="AB470" s="140"/>
      <c r="AC470" s="140"/>
      <c r="AD470" s="140"/>
      <c r="AE470" s="140"/>
      <c r="AF470" s="140"/>
      <c r="AG470" s="140"/>
      <c r="AH470" s="54"/>
      <c r="AI470" s="54"/>
      <c r="AJ470" s="54"/>
    </row>
    <row r="471" spans="1:36">
      <c r="A471" s="140"/>
      <c r="B471" s="140"/>
      <c r="C471" s="141"/>
      <c r="D471" s="140"/>
      <c r="E471" s="140"/>
      <c r="F471" s="140"/>
      <c r="G471" s="140"/>
      <c r="H471" s="140"/>
      <c r="I471" s="140"/>
      <c r="J471" s="140"/>
      <c r="K471" s="140"/>
      <c r="L471" s="140"/>
      <c r="M471" s="140"/>
      <c r="N471" s="140"/>
      <c r="O471" s="140"/>
      <c r="P471" s="140"/>
      <c r="Q471" s="140"/>
      <c r="R471" s="140"/>
      <c r="S471" s="140"/>
      <c r="T471" s="140"/>
      <c r="U471" s="140"/>
      <c r="V471" s="140"/>
      <c r="W471" s="140"/>
      <c r="X471" s="140"/>
      <c r="Y471" s="140"/>
      <c r="Z471" s="140"/>
      <c r="AA471" s="140"/>
      <c r="AB471" s="140"/>
      <c r="AC471" s="140"/>
      <c r="AD471" s="140"/>
      <c r="AE471" s="140"/>
      <c r="AF471" s="140"/>
      <c r="AG471" s="140"/>
      <c r="AH471" s="54"/>
      <c r="AI471" s="54"/>
      <c r="AJ471" s="54"/>
    </row>
    <row r="472" spans="1:36">
      <c r="A472" s="140"/>
      <c r="B472" s="140"/>
      <c r="C472" s="141"/>
      <c r="D472" s="140"/>
      <c r="E472" s="140"/>
      <c r="F472" s="140"/>
      <c r="G472" s="140"/>
      <c r="H472" s="140"/>
      <c r="I472" s="140"/>
      <c r="J472" s="140"/>
      <c r="K472" s="140"/>
      <c r="L472" s="140"/>
      <c r="M472" s="140"/>
      <c r="N472" s="140"/>
      <c r="O472" s="140"/>
      <c r="P472" s="140"/>
      <c r="Q472" s="140"/>
      <c r="R472" s="140"/>
      <c r="S472" s="140"/>
      <c r="T472" s="140"/>
      <c r="U472" s="140"/>
      <c r="V472" s="140"/>
      <c r="W472" s="140"/>
      <c r="X472" s="140"/>
      <c r="Y472" s="140"/>
      <c r="Z472" s="140"/>
      <c r="AA472" s="140"/>
      <c r="AB472" s="140"/>
      <c r="AC472" s="140"/>
      <c r="AD472" s="140"/>
      <c r="AE472" s="140"/>
      <c r="AF472" s="140"/>
      <c r="AG472" s="140"/>
      <c r="AH472" s="54"/>
      <c r="AI472" s="54"/>
      <c r="AJ472" s="54"/>
    </row>
    <row r="473" spans="1:36">
      <c r="A473" s="140"/>
      <c r="B473" s="140"/>
      <c r="C473" s="141"/>
      <c r="D473" s="140"/>
      <c r="E473" s="140"/>
      <c r="F473" s="140"/>
      <c r="G473" s="140"/>
      <c r="H473" s="140"/>
      <c r="I473" s="140"/>
      <c r="J473" s="140"/>
      <c r="K473" s="140"/>
      <c r="L473" s="140"/>
      <c r="M473" s="140"/>
      <c r="N473" s="140"/>
      <c r="O473" s="140"/>
      <c r="P473" s="140"/>
      <c r="Q473" s="140"/>
      <c r="R473" s="140"/>
      <c r="S473" s="140"/>
      <c r="T473" s="140"/>
      <c r="U473" s="140"/>
      <c r="V473" s="140"/>
      <c r="W473" s="140"/>
      <c r="X473" s="140"/>
      <c r="Y473" s="140"/>
      <c r="Z473" s="140"/>
      <c r="AA473" s="140"/>
      <c r="AB473" s="140"/>
      <c r="AC473" s="140"/>
      <c r="AD473" s="140"/>
      <c r="AE473" s="140"/>
      <c r="AF473" s="140"/>
      <c r="AG473" s="140"/>
      <c r="AH473" s="54"/>
      <c r="AI473" s="54"/>
      <c r="AJ473" s="54"/>
    </row>
    <row r="474" spans="1:36">
      <c r="A474" s="140"/>
      <c r="B474" s="140"/>
      <c r="C474" s="141"/>
      <c r="D474" s="140"/>
      <c r="E474" s="140"/>
      <c r="F474" s="140"/>
      <c r="G474" s="140"/>
      <c r="H474" s="140"/>
      <c r="I474" s="140"/>
      <c r="J474" s="140"/>
      <c r="K474" s="140"/>
      <c r="L474" s="140"/>
      <c r="M474" s="140"/>
      <c r="N474" s="140"/>
      <c r="O474" s="140"/>
      <c r="P474" s="140"/>
      <c r="Q474" s="140"/>
      <c r="R474" s="140"/>
      <c r="S474" s="140"/>
      <c r="T474" s="140"/>
      <c r="U474" s="140"/>
      <c r="V474" s="140"/>
      <c r="W474" s="140"/>
      <c r="X474" s="140"/>
      <c r="Y474" s="140"/>
      <c r="Z474" s="140"/>
      <c r="AA474" s="140"/>
      <c r="AB474" s="140"/>
      <c r="AC474" s="140"/>
      <c r="AD474" s="140"/>
      <c r="AE474" s="140"/>
      <c r="AF474" s="140"/>
      <c r="AG474" s="140"/>
      <c r="AH474" s="54"/>
      <c r="AI474" s="54"/>
      <c r="AJ474" s="54"/>
    </row>
    <row r="475" spans="1:36">
      <c r="A475" s="140"/>
      <c r="B475" s="140"/>
      <c r="C475" s="141"/>
      <c r="D475" s="140"/>
      <c r="E475" s="140"/>
      <c r="F475" s="140"/>
      <c r="G475" s="140"/>
      <c r="H475" s="140"/>
      <c r="I475" s="140"/>
      <c r="J475" s="140"/>
      <c r="K475" s="140"/>
      <c r="L475" s="140"/>
      <c r="M475" s="140"/>
      <c r="N475" s="140"/>
      <c r="O475" s="140"/>
      <c r="P475" s="140"/>
      <c r="Q475" s="140"/>
      <c r="R475" s="140"/>
      <c r="S475" s="140"/>
      <c r="T475" s="140"/>
      <c r="U475" s="140"/>
      <c r="V475" s="140"/>
      <c r="W475" s="140"/>
      <c r="X475" s="140"/>
      <c r="Y475" s="140"/>
      <c r="Z475" s="140"/>
      <c r="AA475" s="140"/>
      <c r="AB475" s="140"/>
      <c r="AC475" s="140"/>
      <c r="AD475" s="140"/>
      <c r="AE475" s="140"/>
      <c r="AF475" s="140"/>
      <c r="AG475" s="140"/>
      <c r="AH475" s="54"/>
      <c r="AI475" s="54"/>
      <c r="AJ475" s="54"/>
    </row>
    <row r="476" spans="1:36">
      <c r="A476" s="140"/>
      <c r="B476" s="140"/>
      <c r="C476" s="141"/>
      <c r="D476" s="140"/>
      <c r="E476" s="140"/>
      <c r="F476" s="140"/>
      <c r="G476" s="140"/>
      <c r="H476" s="140"/>
      <c r="I476" s="140"/>
      <c r="J476" s="140"/>
      <c r="K476" s="140"/>
      <c r="L476" s="140"/>
      <c r="M476" s="140"/>
      <c r="N476" s="140"/>
      <c r="O476" s="140"/>
      <c r="P476" s="140"/>
      <c r="Q476" s="140"/>
      <c r="R476" s="140"/>
      <c r="S476" s="140"/>
      <c r="T476" s="140"/>
      <c r="U476" s="140"/>
      <c r="V476" s="140"/>
      <c r="W476" s="140"/>
      <c r="X476" s="140"/>
      <c r="Y476" s="140"/>
      <c r="Z476" s="140"/>
      <c r="AA476" s="140"/>
      <c r="AB476" s="140"/>
      <c r="AC476" s="140"/>
      <c r="AD476" s="140"/>
      <c r="AE476" s="140"/>
      <c r="AF476" s="140"/>
      <c r="AG476" s="140"/>
      <c r="AH476" s="54"/>
      <c r="AI476" s="54"/>
      <c r="AJ476" s="54"/>
    </row>
    <row r="477" spans="1:36">
      <c r="A477" s="140"/>
      <c r="B477" s="140"/>
      <c r="C477" s="141"/>
      <c r="D477" s="140"/>
      <c r="E477" s="140"/>
      <c r="F477" s="140"/>
      <c r="G477" s="140"/>
      <c r="H477" s="140"/>
      <c r="I477" s="140"/>
      <c r="J477" s="140"/>
      <c r="K477" s="140"/>
      <c r="L477" s="140"/>
      <c r="M477" s="140"/>
      <c r="N477" s="140"/>
      <c r="O477" s="140"/>
      <c r="P477" s="140"/>
      <c r="Q477" s="140"/>
      <c r="R477" s="140"/>
      <c r="S477" s="140"/>
      <c r="T477" s="140"/>
      <c r="U477" s="140"/>
      <c r="V477" s="140"/>
      <c r="W477" s="140"/>
      <c r="X477" s="140"/>
      <c r="Y477" s="140"/>
      <c r="Z477" s="140"/>
      <c r="AA477" s="140"/>
      <c r="AB477" s="140"/>
      <c r="AC477" s="140"/>
      <c r="AD477" s="140"/>
      <c r="AE477" s="140"/>
      <c r="AF477" s="140"/>
      <c r="AG477" s="140"/>
      <c r="AH477" s="54"/>
      <c r="AI477" s="54"/>
      <c r="AJ477" s="54"/>
    </row>
    <row r="478" spans="1:36">
      <c r="A478" s="140"/>
      <c r="B478" s="140"/>
      <c r="C478" s="141"/>
      <c r="D478" s="140"/>
      <c r="E478" s="140"/>
      <c r="F478" s="140"/>
      <c r="G478" s="140"/>
      <c r="H478" s="140"/>
      <c r="I478" s="140"/>
      <c r="J478" s="140"/>
      <c r="K478" s="140"/>
      <c r="L478" s="140"/>
      <c r="M478" s="140"/>
      <c r="N478" s="140"/>
      <c r="O478" s="140"/>
      <c r="P478" s="140"/>
      <c r="Q478" s="140"/>
      <c r="R478" s="140"/>
      <c r="S478" s="140"/>
      <c r="T478" s="140"/>
      <c r="U478" s="140"/>
      <c r="V478" s="140"/>
      <c r="W478" s="140"/>
      <c r="X478" s="140"/>
      <c r="Y478" s="140"/>
      <c r="Z478" s="140"/>
      <c r="AA478" s="140"/>
      <c r="AB478" s="140"/>
      <c r="AC478" s="140"/>
      <c r="AD478" s="140"/>
      <c r="AE478" s="140"/>
      <c r="AF478" s="140"/>
      <c r="AG478" s="140"/>
      <c r="AH478" s="54"/>
      <c r="AI478" s="54"/>
      <c r="AJ478" s="54"/>
    </row>
    <row r="479" spans="1:36">
      <c r="A479" s="140"/>
      <c r="B479" s="140"/>
      <c r="C479" s="141"/>
      <c r="D479" s="140"/>
      <c r="E479" s="140"/>
      <c r="F479" s="140"/>
      <c r="G479" s="140"/>
      <c r="H479" s="140"/>
      <c r="I479" s="140"/>
      <c r="J479" s="140"/>
      <c r="K479" s="140"/>
      <c r="L479" s="140"/>
      <c r="M479" s="140"/>
      <c r="N479" s="140"/>
      <c r="O479" s="140"/>
      <c r="P479" s="140"/>
      <c r="Q479" s="140"/>
      <c r="R479" s="140"/>
      <c r="S479" s="140"/>
      <c r="T479" s="140"/>
      <c r="U479" s="140"/>
      <c r="V479" s="140"/>
      <c r="W479" s="140"/>
      <c r="X479" s="140"/>
      <c r="Y479" s="140"/>
      <c r="Z479" s="140"/>
      <c r="AA479" s="140"/>
      <c r="AB479" s="140"/>
      <c r="AC479" s="140"/>
      <c r="AD479" s="140"/>
      <c r="AE479" s="140"/>
      <c r="AF479" s="140"/>
      <c r="AG479" s="140"/>
      <c r="AH479" s="54"/>
      <c r="AI479" s="54"/>
      <c r="AJ479" s="54"/>
    </row>
    <row r="480" spans="1:36">
      <c r="A480" s="140"/>
      <c r="B480" s="140"/>
      <c r="C480" s="141"/>
      <c r="D480" s="140"/>
      <c r="E480" s="140"/>
      <c r="F480" s="140"/>
      <c r="G480" s="140"/>
      <c r="H480" s="140"/>
      <c r="I480" s="140"/>
      <c r="J480" s="140"/>
      <c r="K480" s="140"/>
      <c r="L480" s="140"/>
      <c r="M480" s="140"/>
      <c r="N480" s="140"/>
      <c r="O480" s="140"/>
      <c r="P480" s="140"/>
      <c r="Q480" s="140"/>
      <c r="R480" s="140"/>
      <c r="S480" s="140"/>
      <c r="T480" s="140"/>
      <c r="U480" s="140"/>
      <c r="V480" s="140"/>
      <c r="W480" s="140"/>
      <c r="X480" s="140"/>
      <c r="Y480" s="140"/>
      <c r="Z480" s="140"/>
      <c r="AA480" s="140"/>
      <c r="AB480" s="140"/>
      <c r="AC480" s="140"/>
      <c r="AD480" s="140"/>
      <c r="AE480" s="140"/>
      <c r="AF480" s="140"/>
      <c r="AG480" s="140"/>
      <c r="AH480" s="54"/>
      <c r="AI480" s="54"/>
      <c r="AJ480" s="54"/>
    </row>
    <row r="481" spans="1:36">
      <c r="A481" s="140"/>
      <c r="B481" s="140"/>
      <c r="C481" s="141"/>
      <c r="D481" s="140"/>
      <c r="E481" s="140"/>
      <c r="F481" s="140"/>
      <c r="G481" s="140"/>
      <c r="H481" s="140"/>
      <c r="I481" s="140"/>
      <c r="J481" s="140"/>
      <c r="K481" s="140"/>
      <c r="L481" s="140"/>
      <c r="M481" s="140"/>
      <c r="N481" s="140"/>
      <c r="O481" s="140"/>
      <c r="P481" s="140"/>
      <c r="Q481" s="140"/>
      <c r="R481" s="140"/>
      <c r="S481" s="140"/>
      <c r="T481" s="140"/>
      <c r="U481" s="140"/>
      <c r="V481" s="140"/>
      <c r="W481" s="140"/>
      <c r="X481" s="140"/>
      <c r="Y481" s="140"/>
      <c r="Z481" s="140"/>
      <c r="AA481" s="140"/>
      <c r="AB481" s="140"/>
      <c r="AC481" s="140"/>
      <c r="AD481" s="140"/>
      <c r="AE481" s="140"/>
      <c r="AF481" s="140"/>
      <c r="AG481" s="140"/>
      <c r="AH481" s="54"/>
      <c r="AI481" s="54"/>
      <c r="AJ481" s="54"/>
    </row>
    <row r="482" spans="1:36">
      <c r="A482" s="140"/>
      <c r="B482" s="140"/>
      <c r="C482" s="141"/>
      <c r="D482" s="140"/>
      <c r="E482" s="140"/>
      <c r="F482" s="140"/>
      <c r="G482" s="140"/>
      <c r="H482" s="140"/>
      <c r="I482" s="140"/>
      <c r="J482" s="140"/>
      <c r="K482" s="140"/>
      <c r="L482" s="140"/>
      <c r="M482" s="140"/>
      <c r="N482" s="140"/>
      <c r="O482" s="140"/>
      <c r="P482" s="140"/>
      <c r="Q482" s="140"/>
      <c r="R482" s="140"/>
      <c r="S482" s="140"/>
      <c r="T482" s="140"/>
      <c r="U482" s="140"/>
      <c r="V482" s="140"/>
      <c r="W482" s="140"/>
      <c r="X482" s="140"/>
      <c r="Y482" s="140"/>
      <c r="Z482" s="140"/>
      <c r="AA482" s="140"/>
      <c r="AB482" s="140"/>
      <c r="AC482" s="140"/>
      <c r="AD482" s="140"/>
      <c r="AE482" s="140"/>
      <c r="AF482" s="140"/>
      <c r="AG482" s="140"/>
      <c r="AH482" s="54"/>
      <c r="AI482" s="54"/>
      <c r="AJ482" s="54"/>
    </row>
    <row r="483" spans="1:36">
      <c r="A483" s="140"/>
      <c r="B483" s="140"/>
      <c r="C483" s="141"/>
      <c r="D483" s="140"/>
      <c r="E483" s="140"/>
      <c r="F483" s="140"/>
      <c r="G483" s="140"/>
      <c r="H483" s="140"/>
      <c r="I483" s="140"/>
      <c r="J483" s="140"/>
      <c r="K483" s="140"/>
      <c r="L483" s="140"/>
      <c r="M483" s="140"/>
      <c r="N483" s="140"/>
      <c r="O483" s="140"/>
      <c r="P483" s="140"/>
      <c r="Q483" s="140"/>
      <c r="R483" s="140"/>
      <c r="S483" s="140"/>
      <c r="T483" s="140"/>
      <c r="U483" s="140"/>
      <c r="V483" s="140"/>
      <c r="W483" s="140"/>
      <c r="X483" s="140"/>
      <c r="Y483" s="140"/>
      <c r="Z483" s="140"/>
      <c r="AA483" s="140"/>
      <c r="AB483" s="140"/>
      <c r="AC483" s="140"/>
      <c r="AD483" s="140"/>
      <c r="AE483" s="140"/>
      <c r="AF483" s="140"/>
      <c r="AG483" s="140"/>
      <c r="AH483" s="54"/>
      <c r="AI483" s="54"/>
      <c r="AJ483" s="54"/>
    </row>
    <row r="484" spans="1:36">
      <c r="A484" s="140"/>
      <c r="B484" s="140"/>
      <c r="C484" s="141"/>
      <c r="D484" s="140"/>
      <c r="E484" s="140"/>
      <c r="F484" s="140"/>
      <c r="G484" s="140"/>
      <c r="H484" s="140"/>
      <c r="I484" s="140"/>
      <c r="J484" s="140"/>
      <c r="K484" s="140"/>
      <c r="L484" s="140"/>
      <c r="M484" s="140"/>
      <c r="N484" s="140"/>
      <c r="O484" s="140"/>
      <c r="P484" s="140"/>
      <c r="Q484" s="140"/>
      <c r="R484" s="140"/>
      <c r="S484" s="140"/>
      <c r="T484" s="140"/>
      <c r="U484" s="140"/>
      <c r="V484" s="140"/>
      <c r="W484" s="140"/>
      <c r="X484" s="140"/>
      <c r="Y484" s="140"/>
      <c r="Z484" s="140"/>
      <c r="AA484" s="140"/>
      <c r="AB484" s="140"/>
      <c r="AC484" s="140"/>
      <c r="AD484" s="140"/>
      <c r="AE484" s="140"/>
      <c r="AF484" s="140"/>
      <c r="AG484" s="140"/>
      <c r="AH484" s="54"/>
      <c r="AI484" s="54"/>
      <c r="AJ484" s="54"/>
    </row>
    <row r="485" spans="1:36">
      <c r="A485" s="140"/>
      <c r="B485" s="140"/>
      <c r="C485" s="141"/>
      <c r="D485" s="140"/>
      <c r="E485" s="140"/>
      <c r="F485" s="140"/>
      <c r="G485" s="140"/>
      <c r="H485" s="140"/>
      <c r="I485" s="140"/>
      <c r="J485" s="140"/>
      <c r="K485" s="140"/>
      <c r="L485" s="140"/>
      <c r="M485" s="140"/>
      <c r="N485" s="140"/>
      <c r="O485" s="140"/>
      <c r="P485" s="140"/>
      <c r="Q485" s="140"/>
      <c r="R485" s="140"/>
      <c r="S485" s="140"/>
      <c r="T485" s="140"/>
      <c r="U485" s="140"/>
      <c r="V485" s="140"/>
      <c r="W485" s="140"/>
      <c r="X485" s="140"/>
      <c r="Y485" s="140"/>
      <c r="Z485" s="140"/>
      <c r="AA485" s="140"/>
      <c r="AB485" s="140"/>
      <c r="AC485" s="140"/>
      <c r="AD485" s="140"/>
      <c r="AE485" s="140"/>
      <c r="AF485" s="140"/>
      <c r="AG485" s="140"/>
      <c r="AH485" s="54"/>
      <c r="AI485" s="54"/>
      <c r="AJ485" s="54"/>
    </row>
    <row r="486" spans="1:36">
      <c r="A486" s="140"/>
      <c r="B486" s="140"/>
      <c r="C486" s="141"/>
      <c r="D486" s="140"/>
      <c r="E486" s="140"/>
      <c r="F486" s="140"/>
      <c r="G486" s="140"/>
      <c r="H486" s="140"/>
      <c r="I486" s="140"/>
      <c r="J486" s="140"/>
      <c r="K486" s="140"/>
      <c r="L486" s="140"/>
      <c r="M486" s="140"/>
      <c r="N486" s="140"/>
      <c r="O486" s="140"/>
      <c r="P486" s="140"/>
      <c r="Q486" s="140"/>
      <c r="R486" s="140"/>
      <c r="S486" s="140"/>
      <c r="T486" s="140"/>
      <c r="U486" s="140"/>
      <c r="V486" s="140"/>
      <c r="W486" s="140"/>
      <c r="X486" s="140"/>
      <c r="Y486" s="140"/>
      <c r="Z486" s="140"/>
      <c r="AA486" s="140"/>
      <c r="AB486" s="140"/>
      <c r="AC486" s="140"/>
      <c r="AD486" s="140"/>
      <c r="AE486" s="140"/>
      <c r="AF486" s="140"/>
      <c r="AG486" s="140"/>
      <c r="AH486" s="54"/>
      <c r="AI486" s="54"/>
      <c r="AJ486" s="54"/>
    </row>
    <row r="487" spans="1:36">
      <c r="A487" s="140"/>
      <c r="B487" s="140"/>
      <c r="C487" s="141"/>
      <c r="D487" s="140"/>
      <c r="E487" s="140"/>
      <c r="F487" s="140"/>
      <c r="G487" s="140"/>
      <c r="H487" s="140"/>
      <c r="I487" s="140"/>
      <c r="J487" s="140"/>
      <c r="K487" s="140"/>
      <c r="L487" s="140"/>
      <c r="M487" s="140"/>
      <c r="N487" s="140"/>
      <c r="O487" s="140"/>
      <c r="P487" s="140"/>
      <c r="Q487" s="140"/>
      <c r="R487" s="140"/>
      <c r="S487" s="140"/>
      <c r="T487" s="140"/>
      <c r="U487" s="140"/>
      <c r="V487" s="140"/>
      <c r="W487" s="140"/>
      <c r="X487" s="140"/>
      <c r="Y487" s="140"/>
      <c r="Z487" s="140"/>
      <c r="AA487" s="140"/>
      <c r="AB487" s="140"/>
      <c r="AC487" s="140"/>
      <c r="AD487" s="140"/>
      <c r="AE487" s="140"/>
      <c r="AF487" s="140"/>
      <c r="AG487" s="140"/>
      <c r="AH487" s="54"/>
      <c r="AI487" s="54"/>
      <c r="AJ487" s="54"/>
    </row>
    <row r="488" spans="1:36">
      <c r="A488" s="140"/>
      <c r="B488" s="140"/>
      <c r="C488" s="141"/>
      <c r="D488" s="140"/>
      <c r="E488" s="140"/>
      <c r="F488" s="140"/>
      <c r="G488" s="140"/>
      <c r="H488" s="140"/>
      <c r="I488" s="140"/>
      <c r="J488" s="140"/>
      <c r="K488" s="140"/>
      <c r="L488" s="140"/>
      <c r="M488" s="140"/>
      <c r="N488" s="140"/>
      <c r="O488" s="140"/>
      <c r="P488" s="140"/>
      <c r="Q488" s="140"/>
      <c r="R488" s="140"/>
      <c r="S488" s="140"/>
      <c r="T488" s="140"/>
      <c r="U488" s="140"/>
      <c r="V488" s="140"/>
      <c r="W488" s="140"/>
      <c r="X488" s="140"/>
      <c r="Y488" s="140"/>
      <c r="Z488" s="140"/>
      <c r="AA488" s="140"/>
      <c r="AB488" s="140"/>
      <c r="AC488" s="140"/>
      <c r="AD488" s="140"/>
      <c r="AE488" s="140"/>
      <c r="AF488" s="140"/>
      <c r="AG488" s="140"/>
      <c r="AH488" s="54"/>
      <c r="AI488" s="54"/>
      <c r="AJ488" s="54"/>
    </row>
    <row r="489" spans="1:36">
      <c r="A489" s="140"/>
      <c r="B489" s="140"/>
      <c r="C489" s="141"/>
      <c r="D489" s="140"/>
      <c r="E489" s="140"/>
      <c r="F489" s="140"/>
      <c r="G489" s="140"/>
      <c r="H489" s="140"/>
      <c r="I489" s="140"/>
      <c r="J489" s="140"/>
      <c r="K489" s="140"/>
      <c r="L489" s="140"/>
      <c r="M489" s="140"/>
      <c r="N489" s="140"/>
      <c r="O489" s="140"/>
      <c r="P489" s="140"/>
      <c r="Q489" s="140"/>
      <c r="R489" s="140"/>
      <c r="S489" s="140"/>
      <c r="T489" s="140"/>
      <c r="U489" s="140"/>
      <c r="V489" s="140"/>
      <c r="W489" s="140"/>
      <c r="X489" s="140"/>
      <c r="Y489" s="140"/>
      <c r="Z489" s="140"/>
      <c r="AA489" s="140"/>
      <c r="AB489" s="140"/>
      <c r="AC489" s="140"/>
      <c r="AD489" s="140"/>
      <c r="AE489" s="140"/>
      <c r="AF489" s="140"/>
      <c r="AG489" s="140"/>
      <c r="AH489" s="54"/>
      <c r="AI489" s="54"/>
      <c r="AJ489" s="54"/>
    </row>
    <row r="490" spans="1:36">
      <c r="A490" s="140"/>
      <c r="B490" s="140"/>
      <c r="C490" s="141"/>
      <c r="D490" s="140"/>
      <c r="E490" s="140"/>
      <c r="F490" s="140"/>
      <c r="G490" s="140"/>
      <c r="H490" s="140"/>
      <c r="I490" s="140"/>
      <c r="J490" s="140"/>
      <c r="K490" s="140"/>
      <c r="L490" s="140"/>
      <c r="M490" s="140"/>
      <c r="N490" s="140"/>
      <c r="O490" s="140"/>
      <c r="P490" s="140"/>
      <c r="Q490" s="140"/>
      <c r="R490" s="140"/>
      <c r="S490" s="140"/>
      <c r="T490" s="140"/>
      <c r="U490" s="140"/>
      <c r="V490" s="140"/>
      <c r="W490" s="140"/>
      <c r="X490" s="140"/>
      <c r="Y490" s="140"/>
      <c r="Z490" s="140"/>
      <c r="AA490" s="140"/>
      <c r="AB490" s="140"/>
      <c r="AC490" s="140"/>
      <c r="AD490" s="140"/>
      <c r="AE490" s="140"/>
      <c r="AF490" s="140"/>
      <c r="AG490" s="140"/>
      <c r="AH490" s="54"/>
      <c r="AI490" s="54"/>
      <c r="AJ490" s="54"/>
    </row>
    <row r="491" spans="1:36">
      <c r="A491" s="140"/>
      <c r="B491" s="140"/>
      <c r="C491" s="141"/>
      <c r="D491" s="140"/>
      <c r="E491" s="140"/>
      <c r="F491" s="140"/>
      <c r="G491" s="140"/>
      <c r="H491" s="140"/>
      <c r="I491" s="140"/>
      <c r="J491" s="140"/>
      <c r="K491" s="140"/>
      <c r="L491" s="140"/>
      <c r="M491" s="140"/>
      <c r="N491" s="140"/>
      <c r="O491" s="140"/>
      <c r="P491" s="140"/>
      <c r="Q491" s="140"/>
      <c r="R491" s="140"/>
      <c r="S491" s="140"/>
      <c r="T491" s="140"/>
      <c r="U491" s="140"/>
      <c r="V491" s="140"/>
      <c r="W491" s="140"/>
      <c r="X491" s="140"/>
      <c r="Y491" s="140"/>
      <c r="Z491" s="140"/>
      <c r="AA491" s="140"/>
      <c r="AB491" s="140"/>
      <c r="AC491" s="140"/>
      <c r="AD491" s="140"/>
      <c r="AE491" s="140"/>
      <c r="AF491" s="140"/>
      <c r="AG491" s="140"/>
      <c r="AH491" s="54"/>
      <c r="AI491" s="54"/>
      <c r="AJ491" s="54"/>
    </row>
    <row r="492" spans="1:36">
      <c r="A492" s="140"/>
      <c r="B492" s="140"/>
      <c r="C492" s="141"/>
      <c r="D492" s="140"/>
      <c r="E492" s="140"/>
      <c r="F492" s="140"/>
      <c r="G492" s="140"/>
      <c r="H492" s="140"/>
      <c r="I492" s="140"/>
      <c r="J492" s="140"/>
      <c r="K492" s="140"/>
      <c r="L492" s="140"/>
      <c r="M492" s="140"/>
      <c r="N492" s="140"/>
      <c r="O492" s="140"/>
      <c r="P492" s="140"/>
      <c r="Q492" s="140"/>
      <c r="R492" s="140"/>
      <c r="S492" s="140"/>
      <c r="T492" s="140"/>
      <c r="U492" s="140"/>
      <c r="V492" s="140"/>
      <c r="W492" s="140"/>
      <c r="X492" s="140"/>
      <c r="Y492" s="140"/>
      <c r="Z492" s="140"/>
      <c r="AA492" s="140"/>
      <c r="AB492" s="140"/>
      <c r="AC492" s="140"/>
      <c r="AD492" s="140"/>
      <c r="AE492" s="140"/>
      <c r="AF492" s="140"/>
      <c r="AG492" s="140"/>
      <c r="AH492" s="54"/>
      <c r="AI492" s="54"/>
      <c r="AJ492" s="54"/>
    </row>
    <row r="493" spans="1:36">
      <c r="A493" s="140"/>
      <c r="B493" s="140"/>
      <c r="C493" s="141"/>
      <c r="D493" s="140"/>
      <c r="E493" s="140"/>
      <c r="F493" s="140"/>
      <c r="G493" s="140"/>
      <c r="H493" s="140"/>
      <c r="I493" s="140"/>
      <c r="J493" s="140"/>
      <c r="K493" s="140"/>
      <c r="L493" s="140"/>
      <c r="M493" s="140"/>
      <c r="N493" s="140"/>
      <c r="O493" s="140"/>
      <c r="P493" s="140"/>
      <c r="Q493" s="140"/>
      <c r="R493" s="140"/>
      <c r="S493" s="140"/>
      <c r="T493" s="140"/>
      <c r="U493" s="140"/>
      <c r="V493" s="140"/>
      <c r="W493" s="140"/>
      <c r="X493" s="140"/>
      <c r="Y493" s="140"/>
      <c r="Z493" s="140"/>
      <c r="AA493" s="140"/>
      <c r="AB493" s="140"/>
      <c r="AC493" s="140"/>
      <c r="AD493" s="140"/>
      <c r="AE493" s="140"/>
      <c r="AF493" s="140"/>
      <c r="AG493" s="140"/>
      <c r="AH493" s="54"/>
      <c r="AI493" s="54"/>
      <c r="AJ493" s="54"/>
    </row>
    <row r="494" spans="1:36">
      <c r="A494" s="140"/>
      <c r="B494" s="140"/>
      <c r="C494" s="141"/>
      <c r="D494" s="140"/>
      <c r="E494" s="140"/>
      <c r="F494" s="140"/>
      <c r="G494" s="140"/>
      <c r="H494" s="140"/>
      <c r="I494" s="140"/>
      <c r="J494" s="140"/>
      <c r="K494" s="140"/>
      <c r="L494" s="140"/>
      <c r="M494" s="140"/>
      <c r="N494" s="140"/>
      <c r="O494" s="140"/>
      <c r="P494" s="140"/>
      <c r="Q494" s="140"/>
      <c r="R494" s="140"/>
      <c r="S494" s="140"/>
      <c r="T494" s="140"/>
      <c r="U494" s="140"/>
      <c r="V494" s="140"/>
      <c r="W494" s="140"/>
      <c r="X494" s="140"/>
      <c r="Y494" s="140"/>
      <c r="Z494" s="140"/>
      <c r="AA494" s="140"/>
      <c r="AB494" s="140"/>
      <c r="AC494" s="140"/>
      <c r="AD494" s="140"/>
      <c r="AE494" s="140"/>
      <c r="AF494" s="140"/>
      <c r="AG494" s="140"/>
      <c r="AH494" s="54"/>
      <c r="AI494" s="54"/>
      <c r="AJ494" s="54"/>
    </row>
    <row r="495" spans="1:36">
      <c r="A495" s="140"/>
      <c r="B495" s="140"/>
      <c r="C495" s="141"/>
      <c r="D495" s="140"/>
      <c r="E495" s="140"/>
      <c r="F495" s="140"/>
      <c r="G495" s="140"/>
      <c r="H495" s="140"/>
      <c r="I495" s="140"/>
      <c r="J495" s="140"/>
      <c r="K495" s="140"/>
      <c r="L495" s="140"/>
      <c r="M495" s="140"/>
      <c r="N495" s="140"/>
      <c r="O495" s="140"/>
      <c r="P495" s="140"/>
      <c r="Q495" s="140"/>
      <c r="R495" s="140"/>
      <c r="S495" s="140"/>
      <c r="T495" s="140"/>
      <c r="U495" s="140"/>
      <c r="V495" s="140"/>
      <c r="W495" s="140"/>
      <c r="X495" s="140"/>
      <c r="Y495" s="140"/>
      <c r="Z495" s="140"/>
      <c r="AA495" s="140"/>
      <c r="AB495" s="140"/>
      <c r="AC495" s="140"/>
      <c r="AD495" s="140"/>
      <c r="AE495" s="140"/>
      <c r="AF495" s="140"/>
      <c r="AG495" s="140"/>
      <c r="AH495" s="54"/>
      <c r="AI495" s="54"/>
      <c r="AJ495" s="54"/>
    </row>
    <row r="496" spans="1:36">
      <c r="A496" s="140"/>
      <c r="B496" s="140"/>
      <c r="C496" s="141"/>
      <c r="D496" s="140"/>
      <c r="E496" s="140"/>
      <c r="F496" s="140"/>
      <c r="G496" s="140"/>
      <c r="H496" s="140"/>
      <c r="I496" s="140"/>
      <c r="J496" s="140"/>
      <c r="K496" s="140"/>
      <c r="L496" s="140"/>
      <c r="M496" s="140"/>
      <c r="N496" s="140"/>
      <c r="O496" s="140"/>
      <c r="P496" s="140"/>
      <c r="Q496" s="140"/>
      <c r="R496" s="140"/>
      <c r="S496" s="140"/>
      <c r="T496" s="140"/>
      <c r="U496" s="140"/>
      <c r="V496" s="140"/>
      <c r="W496" s="140"/>
      <c r="X496" s="140"/>
      <c r="Y496" s="140"/>
      <c r="Z496" s="140"/>
      <c r="AA496" s="140"/>
      <c r="AB496" s="140"/>
      <c r="AC496" s="140"/>
      <c r="AD496" s="140"/>
      <c r="AE496" s="140"/>
      <c r="AF496" s="140"/>
      <c r="AG496" s="140"/>
      <c r="AH496" s="54"/>
      <c r="AI496" s="54"/>
      <c r="AJ496" s="54"/>
    </row>
    <row r="497" spans="1:36">
      <c r="A497" s="140"/>
      <c r="B497" s="140"/>
      <c r="C497" s="141"/>
      <c r="D497" s="140"/>
      <c r="E497" s="140"/>
      <c r="F497" s="140"/>
      <c r="G497" s="140"/>
      <c r="H497" s="140"/>
      <c r="I497" s="140"/>
      <c r="J497" s="140"/>
      <c r="K497" s="140"/>
      <c r="L497" s="140"/>
      <c r="M497" s="140"/>
      <c r="N497" s="140"/>
      <c r="O497" s="140"/>
      <c r="P497" s="140"/>
      <c r="Q497" s="140"/>
      <c r="R497" s="140"/>
      <c r="S497" s="140"/>
      <c r="T497" s="140"/>
      <c r="U497" s="140"/>
      <c r="V497" s="140"/>
      <c r="W497" s="140"/>
      <c r="X497" s="140"/>
      <c r="Y497" s="140"/>
      <c r="Z497" s="140"/>
      <c r="AA497" s="140"/>
      <c r="AB497" s="140"/>
      <c r="AC497" s="140"/>
      <c r="AD497" s="140"/>
      <c r="AE497" s="140"/>
      <c r="AF497" s="140"/>
      <c r="AG497" s="140"/>
      <c r="AH497" s="54"/>
      <c r="AI497" s="54"/>
      <c r="AJ497" s="54"/>
    </row>
    <row r="498" spans="1:36">
      <c r="A498" s="140"/>
      <c r="B498" s="140"/>
      <c r="C498" s="141"/>
      <c r="D498" s="140"/>
      <c r="E498" s="140"/>
      <c r="F498" s="140"/>
      <c r="G498" s="140"/>
      <c r="H498" s="140"/>
      <c r="I498" s="140"/>
      <c r="J498" s="140"/>
      <c r="K498" s="140"/>
      <c r="L498" s="140"/>
      <c r="M498" s="140"/>
      <c r="N498" s="140"/>
      <c r="O498" s="140"/>
      <c r="P498" s="140"/>
      <c r="Q498" s="140"/>
      <c r="R498" s="140"/>
      <c r="S498" s="140"/>
      <c r="T498" s="140"/>
      <c r="U498" s="140"/>
      <c r="V498" s="140"/>
      <c r="W498" s="140"/>
      <c r="X498" s="140"/>
      <c r="Y498" s="140"/>
      <c r="Z498" s="140"/>
      <c r="AA498" s="140"/>
      <c r="AB498" s="140"/>
      <c r="AC498" s="140"/>
      <c r="AD498" s="140"/>
      <c r="AE498" s="140"/>
      <c r="AF498" s="140"/>
      <c r="AG498" s="140"/>
      <c r="AH498" s="54"/>
      <c r="AI498" s="54"/>
      <c r="AJ498" s="54"/>
    </row>
    <row r="499" spans="1:36">
      <c r="A499" s="140"/>
      <c r="B499" s="140"/>
      <c r="C499" s="141"/>
      <c r="D499" s="140"/>
      <c r="E499" s="140"/>
      <c r="F499" s="140"/>
      <c r="G499" s="140"/>
      <c r="H499" s="140"/>
      <c r="I499" s="140"/>
      <c r="J499" s="140"/>
      <c r="K499" s="140"/>
      <c r="L499" s="140"/>
      <c r="M499" s="140"/>
      <c r="N499" s="140"/>
      <c r="O499" s="140"/>
      <c r="P499" s="140"/>
      <c r="Q499" s="140"/>
      <c r="R499" s="140"/>
      <c r="S499" s="140"/>
      <c r="T499" s="140"/>
      <c r="U499" s="140"/>
      <c r="V499" s="140"/>
      <c r="W499" s="140"/>
      <c r="X499" s="140"/>
      <c r="Y499" s="140"/>
      <c r="Z499" s="140"/>
      <c r="AA499" s="140"/>
      <c r="AB499" s="140"/>
      <c r="AC499" s="140"/>
      <c r="AD499" s="140"/>
      <c r="AE499" s="140"/>
      <c r="AF499" s="140"/>
      <c r="AG499" s="140"/>
      <c r="AH499" s="54"/>
      <c r="AI499" s="54"/>
      <c r="AJ499" s="54"/>
    </row>
    <row r="500" spans="1:36">
      <c r="A500" s="140"/>
      <c r="B500" s="140"/>
      <c r="C500" s="141"/>
      <c r="D500" s="140"/>
      <c r="E500" s="140"/>
      <c r="F500" s="140"/>
      <c r="G500" s="140"/>
      <c r="H500" s="140"/>
      <c r="I500" s="140"/>
      <c r="J500" s="140"/>
      <c r="K500" s="140"/>
      <c r="L500" s="140"/>
      <c r="M500" s="140"/>
      <c r="N500" s="140"/>
      <c r="O500" s="140"/>
      <c r="P500" s="140"/>
      <c r="Q500" s="140"/>
      <c r="R500" s="140"/>
      <c r="S500" s="140"/>
      <c r="T500" s="140"/>
      <c r="U500" s="140"/>
      <c r="V500" s="140"/>
      <c r="W500" s="140"/>
      <c r="X500" s="140"/>
      <c r="Y500" s="140"/>
      <c r="Z500" s="140"/>
      <c r="AA500" s="140"/>
      <c r="AB500" s="140"/>
      <c r="AC500" s="140"/>
      <c r="AD500" s="140"/>
      <c r="AE500" s="140"/>
      <c r="AF500" s="140"/>
      <c r="AG500" s="140"/>
      <c r="AH500" s="54"/>
      <c r="AI500" s="54"/>
      <c r="AJ500" s="54"/>
    </row>
    <row r="501" spans="1:36">
      <c r="A501" s="140"/>
      <c r="B501" s="140"/>
      <c r="C501" s="141"/>
      <c r="D501" s="140"/>
      <c r="E501" s="140"/>
      <c r="F501" s="140"/>
      <c r="G501" s="140"/>
      <c r="H501" s="140"/>
      <c r="I501" s="140"/>
      <c r="J501" s="140"/>
      <c r="K501" s="140"/>
      <c r="L501" s="140"/>
      <c r="M501" s="140"/>
      <c r="N501" s="140"/>
      <c r="O501" s="140"/>
      <c r="P501" s="140"/>
      <c r="Q501" s="140"/>
      <c r="R501" s="140"/>
      <c r="S501" s="140"/>
      <c r="T501" s="140"/>
      <c r="U501" s="140"/>
      <c r="V501" s="140"/>
      <c r="W501" s="140"/>
      <c r="X501" s="140"/>
      <c r="Y501" s="140"/>
      <c r="Z501" s="140"/>
      <c r="AA501" s="140"/>
      <c r="AB501" s="140"/>
      <c r="AC501" s="140"/>
      <c r="AD501" s="140"/>
      <c r="AE501" s="140"/>
      <c r="AF501" s="140"/>
      <c r="AG501" s="140"/>
      <c r="AH501" s="54"/>
      <c r="AI501" s="54"/>
      <c r="AJ501" s="54"/>
    </row>
    <row r="502" spans="1:36">
      <c r="A502" s="140"/>
      <c r="B502" s="140"/>
      <c r="C502" s="141"/>
      <c r="D502" s="140"/>
      <c r="E502" s="140"/>
      <c r="F502" s="140"/>
      <c r="G502" s="140"/>
      <c r="H502" s="140"/>
      <c r="I502" s="140"/>
      <c r="J502" s="140"/>
      <c r="K502" s="140"/>
      <c r="L502" s="140"/>
      <c r="M502" s="140"/>
      <c r="N502" s="140"/>
      <c r="O502" s="140"/>
      <c r="P502" s="140"/>
      <c r="Q502" s="140"/>
      <c r="R502" s="140"/>
      <c r="S502" s="140"/>
      <c r="T502" s="140"/>
      <c r="U502" s="140"/>
      <c r="V502" s="140"/>
      <c r="W502" s="140"/>
      <c r="X502" s="140"/>
      <c r="Y502" s="140"/>
      <c r="Z502" s="140"/>
      <c r="AA502" s="140"/>
      <c r="AB502" s="140"/>
      <c r="AC502" s="140"/>
      <c r="AD502" s="140"/>
      <c r="AE502" s="140"/>
      <c r="AF502" s="140"/>
      <c r="AG502" s="140"/>
      <c r="AH502" s="54"/>
      <c r="AI502" s="54"/>
      <c r="AJ502" s="54"/>
    </row>
    <row r="503" spans="1:36">
      <c r="A503" s="140"/>
      <c r="B503" s="140"/>
      <c r="C503" s="141"/>
      <c r="D503" s="140"/>
      <c r="E503" s="140"/>
      <c r="F503" s="140"/>
      <c r="G503" s="140"/>
      <c r="H503" s="140"/>
      <c r="I503" s="140"/>
      <c r="J503" s="140"/>
      <c r="K503" s="140"/>
      <c r="L503" s="140"/>
      <c r="M503" s="140"/>
      <c r="N503" s="140"/>
      <c r="O503" s="140"/>
      <c r="P503" s="140"/>
      <c r="Q503" s="140"/>
      <c r="R503" s="140"/>
      <c r="S503" s="140"/>
      <c r="T503" s="140"/>
      <c r="U503" s="140"/>
      <c r="V503" s="140"/>
      <c r="W503" s="140"/>
      <c r="X503" s="140"/>
      <c r="Y503" s="140"/>
      <c r="Z503" s="140"/>
      <c r="AA503" s="140"/>
      <c r="AB503" s="140"/>
      <c r="AC503" s="140"/>
      <c r="AD503" s="140"/>
      <c r="AE503" s="140"/>
      <c r="AF503" s="140"/>
      <c r="AG503" s="140"/>
      <c r="AH503" s="54"/>
      <c r="AI503" s="54"/>
      <c r="AJ503" s="54"/>
    </row>
    <row r="504" spans="1:36">
      <c r="A504" s="140"/>
      <c r="B504" s="140"/>
      <c r="C504" s="141"/>
      <c r="D504" s="140"/>
      <c r="E504" s="140"/>
      <c r="F504" s="140"/>
      <c r="G504" s="140"/>
      <c r="H504" s="140"/>
      <c r="I504" s="140"/>
      <c r="J504" s="140"/>
      <c r="K504" s="140"/>
      <c r="L504" s="140"/>
      <c r="M504" s="140"/>
      <c r="N504" s="140"/>
      <c r="O504" s="140"/>
      <c r="P504" s="140"/>
      <c r="Q504" s="140"/>
      <c r="R504" s="140"/>
      <c r="S504" s="140"/>
      <c r="T504" s="140"/>
      <c r="U504" s="140"/>
      <c r="V504" s="140"/>
      <c r="W504" s="140"/>
      <c r="X504" s="140"/>
      <c r="Y504" s="140"/>
      <c r="Z504" s="140"/>
      <c r="AA504" s="140"/>
      <c r="AB504" s="140"/>
      <c r="AC504" s="140"/>
      <c r="AD504" s="140"/>
      <c r="AE504" s="140"/>
      <c r="AF504" s="140"/>
      <c r="AG504" s="140"/>
      <c r="AH504" s="54"/>
      <c r="AI504" s="54"/>
      <c r="AJ504" s="54"/>
    </row>
    <row r="505" spans="1:36">
      <c r="A505" s="140"/>
      <c r="B505" s="140"/>
      <c r="C505" s="141"/>
      <c r="D505" s="140"/>
      <c r="E505" s="140"/>
      <c r="F505" s="140"/>
      <c r="G505" s="140"/>
      <c r="H505" s="140"/>
      <c r="I505" s="140"/>
      <c r="J505" s="140"/>
      <c r="K505" s="140"/>
      <c r="L505" s="140"/>
      <c r="M505" s="140"/>
      <c r="N505" s="140"/>
      <c r="O505" s="140"/>
      <c r="P505" s="140"/>
      <c r="Q505" s="140"/>
      <c r="R505" s="140"/>
      <c r="S505" s="140"/>
      <c r="T505" s="140"/>
      <c r="U505" s="140"/>
      <c r="V505" s="140"/>
      <c r="W505" s="140"/>
      <c r="X505" s="140"/>
      <c r="Y505" s="140"/>
      <c r="Z505" s="140"/>
      <c r="AA505" s="140"/>
      <c r="AB505" s="140"/>
      <c r="AC505" s="140"/>
      <c r="AD505" s="140"/>
      <c r="AE505" s="140"/>
      <c r="AF505" s="140"/>
      <c r="AG505" s="140"/>
      <c r="AH505" s="54"/>
      <c r="AI505" s="54"/>
      <c r="AJ505" s="54"/>
    </row>
    <row r="506" spans="1:36">
      <c r="A506" s="140"/>
      <c r="B506" s="140"/>
      <c r="C506" s="141"/>
      <c r="D506" s="140"/>
      <c r="E506" s="140"/>
      <c r="F506" s="140"/>
      <c r="G506" s="140"/>
      <c r="H506" s="140"/>
      <c r="I506" s="140"/>
      <c r="J506" s="140"/>
      <c r="K506" s="140"/>
      <c r="L506" s="140"/>
      <c r="M506" s="140"/>
      <c r="N506" s="140"/>
      <c r="O506" s="140"/>
      <c r="P506" s="140"/>
      <c r="Q506" s="140"/>
      <c r="R506" s="140"/>
      <c r="S506" s="140"/>
      <c r="T506" s="140"/>
      <c r="U506" s="140"/>
      <c r="V506" s="140"/>
      <c r="W506" s="140"/>
      <c r="X506" s="140"/>
      <c r="Y506" s="140"/>
      <c r="Z506" s="140"/>
      <c r="AA506" s="140"/>
      <c r="AB506" s="140"/>
      <c r="AC506" s="140"/>
      <c r="AD506" s="140"/>
      <c r="AE506" s="140"/>
      <c r="AF506" s="140"/>
      <c r="AG506" s="140"/>
      <c r="AH506" s="54"/>
      <c r="AI506" s="54"/>
      <c r="AJ506" s="54"/>
    </row>
    <row r="507" spans="1:36">
      <c r="A507" s="140"/>
      <c r="B507" s="140"/>
      <c r="C507" s="141"/>
      <c r="D507" s="140"/>
      <c r="E507" s="140"/>
      <c r="F507" s="140"/>
      <c r="G507" s="140"/>
      <c r="H507" s="140"/>
      <c r="I507" s="140"/>
      <c r="J507" s="140"/>
      <c r="K507" s="140"/>
      <c r="L507" s="140"/>
      <c r="M507" s="140"/>
      <c r="N507" s="140"/>
      <c r="O507" s="140"/>
      <c r="P507" s="140"/>
      <c r="Q507" s="140"/>
      <c r="R507" s="140"/>
      <c r="S507" s="140"/>
      <c r="T507" s="140"/>
      <c r="U507" s="140"/>
      <c r="V507" s="140"/>
      <c r="W507" s="140"/>
      <c r="X507" s="140"/>
      <c r="Y507" s="140"/>
      <c r="Z507" s="140"/>
      <c r="AA507" s="140"/>
      <c r="AB507" s="140"/>
      <c r="AC507" s="140"/>
      <c r="AD507" s="140"/>
      <c r="AE507" s="140"/>
      <c r="AF507" s="140"/>
      <c r="AG507" s="140"/>
      <c r="AH507" s="54"/>
      <c r="AI507" s="54"/>
      <c r="AJ507" s="54"/>
    </row>
    <row r="508" spans="1:36">
      <c r="A508" s="140"/>
      <c r="B508" s="140"/>
      <c r="C508" s="141"/>
      <c r="D508" s="140"/>
      <c r="E508" s="140"/>
      <c r="F508" s="140"/>
      <c r="G508" s="140"/>
      <c r="H508" s="140"/>
      <c r="I508" s="140"/>
      <c r="J508" s="140"/>
      <c r="K508" s="140"/>
      <c r="L508" s="140"/>
      <c r="M508" s="140"/>
      <c r="N508" s="140"/>
      <c r="O508" s="140"/>
      <c r="P508" s="140"/>
      <c r="Q508" s="140"/>
      <c r="R508" s="140"/>
      <c r="S508" s="140"/>
      <c r="T508" s="140"/>
      <c r="U508" s="140"/>
      <c r="V508" s="140"/>
      <c r="W508" s="140"/>
      <c r="X508" s="140"/>
      <c r="Y508" s="140"/>
      <c r="Z508" s="140"/>
      <c r="AA508" s="140"/>
      <c r="AB508" s="140"/>
      <c r="AC508" s="140"/>
      <c r="AD508" s="140"/>
      <c r="AE508" s="140"/>
      <c r="AF508" s="140"/>
      <c r="AG508" s="140"/>
      <c r="AH508" s="54"/>
      <c r="AI508" s="54"/>
      <c r="AJ508" s="54"/>
    </row>
    <row r="509" spans="1:36">
      <c r="A509" s="140"/>
      <c r="B509" s="140"/>
      <c r="C509" s="141"/>
      <c r="D509" s="140"/>
      <c r="E509" s="140"/>
      <c r="F509" s="140"/>
      <c r="G509" s="140"/>
      <c r="H509" s="140"/>
      <c r="I509" s="140"/>
      <c r="J509" s="140"/>
      <c r="K509" s="140"/>
      <c r="L509" s="140"/>
      <c r="M509" s="140"/>
      <c r="N509" s="140"/>
      <c r="O509" s="140"/>
      <c r="P509" s="140"/>
      <c r="Q509" s="140"/>
      <c r="R509" s="140"/>
      <c r="S509" s="140"/>
      <c r="T509" s="140"/>
      <c r="U509" s="140"/>
      <c r="V509" s="140"/>
      <c r="W509" s="140"/>
      <c r="X509" s="140"/>
      <c r="Y509" s="140"/>
      <c r="Z509" s="140"/>
      <c r="AA509" s="140"/>
      <c r="AB509" s="140"/>
      <c r="AC509" s="140"/>
      <c r="AD509" s="140"/>
      <c r="AE509" s="140"/>
      <c r="AF509" s="140"/>
      <c r="AG509" s="140"/>
      <c r="AH509" s="54"/>
      <c r="AI509" s="54"/>
      <c r="AJ509" s="54"/>
    </row>
    <row r="510" spans="1:36">
      <c r="A510" s="140"/>
      <c r="B510" s="140"/>
      <c r="C510" s="141"/>
      <c r="D510" s="140"/>
      <c r="E510" s="140"/>
      <c r="F510" s="140"/>
      <c r="G510" s="140"/>
      <c r="H510" s="140"/>
      <c r="I510" s="140"/>
      <c r="J510" s="140"/>
      <c r="K510" s="140"/>
      <c r="L510" s="140"/>
      <c r="M510" s="140"/>
      <c r="N510" s="140"/>
      <c r="O510" s="140"/>
      <c r="P510" s="140"/>
      <c r="Q510" s="140"/>
      <c r="R510" s="140"/>
      <c r="S510" s="140"/>
      <c r="T510" s="140"/>
      <c r="U510" s="140"/>
      <c r="V510" s="140"/>
      <c r="W510" s="140"/>
      <c r="X510" s="140"/>
      <c r="Y510" s="140"/>
      <c r="Z510" s="140"/>
      <c r="AA510" s="140"/>
      <c r="AB510" s="140"/>
      <c r="AC510" s="140"/>
      <c r="AD510" s="140"/>
      <c r="AE510" s="140"/>
      <c r="AF510" s="140"/>
      <c r="AG510" s="140"/>
      <c r="AH510" s="54"/>
      <c r="AI510" s="54"/>
      <c r="AJ510" s="54"/>
    </row>
    <row r="511" spans="1:36">
      <c r="A511" s="140"/>
      <c r="B511" s="140"/>
      <c r="C511" s="141"/>
      <c r="D511" s="140"/>
      <c r="E511" s="140"/>
      <c r="F511" s="140"/>
      <c r="G511" s="140"/>
      <c r="H511" s="140"/>
      <c r="I511" s="140"/>
      <c r="J511" s="140"/>
      <c r="K511" s="140"/>
      <c r="L511" s="140"/>
      <c r="M511" s="140"/>
      <c r="N511" s="140"/>
      <c r="O511" s="140"/>
      <c r="P511" s="140"/>
      <c r="Q511" s="140"/>
      <c r="R511" s="140"/>
      <c r="S511" s="140"/>
      <c r="T511" s="140"/>
      <c r="U511" s="140"/>
      <c r="V511" s="140"/>
      <c r="W511" s="140"/>
      <c r="X511" s="140"/>
      <c r="Y511" s="140"/>
      <c r="Z511" s="140"/>
      <c r="AA511" s="140"/>
      <c r="AB511" s="140"/>
      <c r="AC511" s="140"/>
      <c r="AD511" s="140"/>
      <c r="AE511" s="140"/>
      <c r="AF511" s="140"/>
      <c r="AG511" s="140"/>
      <c r="AH511" s="54"/>
      <c r="AI511" s="54"/>
      <c r="AJ511" s="54"/>
    </row>
    <row r="512" spans="1:36">
      <c r="A512" s="140"/>
      <c r="B512" s="140"/>
      <c r="C512" s="141"/>
      <c r="D512" s="140"/>
      <c r="E512" s="140"/>
      <c r="F512" s="140"/>
      <c r="G512" s="140"/>
      <c r="H512" s="140"/>
      <c r="I512" s="140"/>
      <c r="J512" s="140"/>
      <c r="K512" s="140"/>
      <c r="L512" s="140"/>
      <c r="M512" s="140"/>
      <c r="N512" s="140"/>
      <c r="O512" s="140"/>
      <c r="P512" s="140"/>
      <c r="Q512" s="140"/>
      <c r="R512" s="140"/>
      <c r="S512" s="140"/>
      <c r="T512" s="140"/>
      <c r="U512" s="140"/>
      <c r="V512" s="140"/>
      <c r="W512" s="140"/>
      <c r="X512" s="140"/>
      <c r="Y512" s="140"/>
      <c r="Z512" s="140"/>
      <c r="AA512" s="140"/>
      <c r="AB512" s="140"/>
      <c r="AC512" s="140"/>
      <c r="AD512" s="140"/>
      <c r="AE512" s="140"/>
      <c r="AF512" s="140"/>
      <c r="AG512" s="140"/>
      <c r="AH512" s="54"/>
      <c r="AI512" s="54"/>
      <c r="AJ512" s="54"/>
    </row>
    <row r="513" spans="1:36">
      <c r="A513" s="140"/>
      <c r="B513" s="140"/>
      <c r="C513" s="141"/>
      <c r="D513" s="140"/>
      <c r="E513" s="140"/>
      <c r="F513" s="140"/>
      <c r="G513" s="140"/>
      <c r="H513" s="140"/>
      <c r="I513" s="140"/>
      <c r="J513" s="140"/>
      <c r="K513" s="140"/>
      <c r="L513" s="140"/>
      <c r="M513" s="140"/>
      <c r="N513" s="140"/>
      <c r="O513" s="140"/>
      <c r="P513" s="140"/>
      <c r="Q513" s="140"/>
      <c r="R513" s="140"/>
      <c r="S513" s="140"/>
      <c r="T513" s="140"/>
      <c r="U513" s="140"/>
      <c r="V513" s="140"/>
      <c r="W513" s="140"/>
      <c r="X513" s="140"/>
      <c r="Y513" s="140"/>
      <c r="Z513" s="140"/>
      <c r="AA513" s="140"/>
      <c r="AB513" s="140"/>
      <c r="AC513" s="140"/>
      <c r="AD513" s="140"/>
      <c r="AE513" s="140"/>
      <c r="AF513" s="140"/>
      <c r="AG513" s="140"/>
      <c r="AH513" s="54"/>
      <c r="AI513" s="54"/>
      <c r="AJ513" s="54"/>
    </row>
    <row r="514" spans="1:36">
      <c r="A514" s="140"/>
      <c r="B514" s="140"/>
      <c r="C514" s="141"/>
      <c r="D514" s="140"/>
      <c r="E514" s="140"/>
      <c r="F514" s="140"/>
      <c r="G514" s="140"/>
      <c r="H514" s="140"/>
      <c r="I514" s="140"/>
      <c r="J514" s="140"/>
      <c r="K514" s="140"/>
      <c r="L514" s="140"/>
      <c r="M514" s="140"/>
      <c r="N514" s="140"/>
      <c r="O514" s="140"/>
      <c r="P514" s="140"/>
      <c r="Q514" s="140"/>
      <c r="R514" s="140"/>
      <c r="S514" s="140"/>
      <c r="T514" s="140"/>
      <c r="U514" s="140"/>
      <c r="V514" s="140"/>
      <c r="W514" s="140"/>
      <c r="X514" s="140"/>
      <c r="Y514" s="140"/>
      <c r="Z514" s="140"/>
      <c r="AA514" s="140"/>
      <c r="AB514" s="140"/>
      <c r="AC514" s="140"/>
      <c r="AD514" s="140"/>
      <c r="AE514" s="140"/>
      <c r="AF514" s="140"/>
      <c r="AG514" s="140"/>
      <c r="AH514" s="54"/>
      <c r="AI514" s="54"/>
      <c r="AJ514" s="54"/>
    </row>
    <row r="515" spans="1:36">
      <c r="A515" s="140"/>
      <c r="B515" s="140"/>
      <c r="C515" s="141"/>
      <c r="D515" s="140"/>
      <c r="E515" s="140"/>
      <c r="F515" s="140"/>
      <c r="G515" s="140"/>
      <c r="H515" s="140"/>
      <c r="I515" s="140"/>
      <c r="J515" s="140"/>
      <c r="K515" s="140"/>
      <c r="L515" s="140"/>
      <c r="M515" s="140"/>
      <c r="N515" s="140"/>
      <c r="O515" s="140"/>
      <c r="P515" s="140"/>
      <c r="Q515" s="140"/>
      <c r="R515" s="140"/>
      <c r="S515" s="140"/>
      <c r="T515" s="140"/>
      <c r="U515" s="140"/>
      <c r="V515" s="140"/>
      <c r="W515" s="140"/>
      <c r="X515" s="140"/>
      <c r="Y515" s="140"/>
      <c r="Z515" s="140"/>
      <c r="AA515" s="140"/>
      <c r="AB515" s="140"/>
      <c r="AC515" s="140"/>
      <c r="AD515" s="140"/>
      <c r="AE515" s="140"/>
      <c r="AF515" s="140"/>
      <c r="AG515" s="140"/>
      <c r="AH515" s="54"/>
      <c r="AI515" s="54"/>
      <c r="AJ515" s="54"/>
    </row>
    <row r="516" spans="1:36">
      <c r="A516" s="140"/>
      <c r="B516" s="140"/>
      <c r="C516" s="141"/>
      <c r="D516" s="140"/>
      <c r="E516" s="140"/>
      <c r="F516" s="140"/>
      <c r="G516" s="140"/>
      <c r="H516" s="140"/>
      <c r="I516" s="140"/>
      <c r="J516" s="140"/>
      <c r="K516" s="140"/>
      <c r="L516" s="140"/>
      <c r="M516" s="140"/>
      <c r="N516" s="140"/>
      <c r="O516" s="140"/>
      <c r="P516" s="140"/>
      <c r="Q516" s="140"/>
      <c r="R516" s="140"/>
      <c r="S516" s="140"/>
      <c r="T516" s="140"/>
      <c r="U516" s="140"/>
      <c r="V516" s="140"/>
      <c r="W516" s="140"/>
      <c r="X516" s="140"/>
      <c r="Y516" s="140"/>
      <c r="Z516" s="140"/>
      <c r="AA516" s="140"/>
      <c r="AB516" s="140"/>
      <c r="AC516" s="140"/>
      <c r="AD516" s="140"/>
      <c r="AE516" s="140"/>
      <c r="AF516" s="140"/>
      <c r="AG516" s="140"/>
      <c r="AH516" s="54"/>
      <c r="AI516" s="54"/>
      <c r="AJ516" s="54"/>
    </row>
    <row r="517" spans="1:36">
      <c r="A517" s="140"/>
      <c r="B517" s="140"/>
      <c r="C517" s="141"/>
      <c r="D517" s="140"/>
      <c r="E517" s="140"/>
      <c r="F517" s="140"/>
      <c r="G517" s="140"/>
      <c r="H517" s="140"/>
      <c r="I517" s="140"/>
      <c r="J517" s="140"/>
      <c r="K517" s="140"/>
      <c r="L517" s="140"/>
      <c r="M517" s="140"/>
      <c r="N517" s="140"/>
      <c r="O517" s="140"/>
      <c r="P517" s="140"/>
      <c r="Q517" s="140"/>
      <c r="R517" s="140"/>
      <c r="S517" s="140"/>
      <c r="T517" s="140"/>
      <c r="U517" s="140"/>
      <c r="V517" s="140"/>
      <c r="W517" s="140"/>
      <c r="X517" s="140"/>
      <c r="Y517" s="140"/>
      <c r="Z517" s="140"/>
      <c r="AA517" s="140"/>
      <c r="AB517" s="140"/>
      <c r="AC517" s="140"/>
      <c r="AD517" s="140"/>
      <c r="AE517" s="140"/>
      <c r="AF517" s="140"/>
      <c r="AG517" s="140"/>
      <c r="AH517" s="54"/>
      <c r="AI517" s="54"/>
      <c r="AJ517" s="54"/>
    </row>
    <row r="518" spans="1:36">
      <c r="A518" s="140"/>
      <c r="B518" s="140"/>
      <c r="C518" s="141"/>
      <c r="D518" s="140"/>
      <c r="E518" s="140"/>
      <c r="F518" s="140"/>
      <c r="G518" s="140"/>
      <c r="H518" s="140"/>
      <c r="I518" s="140"/>
      <c r="J518" s="140"/>
      <c r="K518" s="140"/>
      <c r="L518" s="140"/>
      <c r="M518" s="140"/>
      <c r="N518" s="140"/>
      <c r="O518" s="140"/>
      <c r="P518" s="140"/>
      <c r="Q518" s="140"/>
      <c r="R518" s="140"/>
      <c r="S518" s="140"/>
      <c r="T518" s="140"/>
      <c r="U518" s="140"/>
      <c r="V518" s="140"/>
      <c r="W518" s="140"/>
      <c r="X518" s="140"/>
      <c r="Y518" s="140"/>
      <c r="Z518" s="140"/>
      <c r="AA518" s="140"/>
      <c r="AB518" s="140"/>
      <c r="AC518" s="140"/>
      <c r="AD518" s="140"/>
      <c r="AE518" s="140"/>
      <c r="AF518" s="140"/>
      <c r="AG518" s="140"/>
      <c r="AH518" s="54"/>
      <c r="AI518" s="54"/>
      <c r="AJ518" s="54"/>
    </row>
    <row r="519" spans="1:36">
      <c r="A519" s="140"/>
      <c r="B519" s="140"/>
      <c r="C519" s="141"/>
      <c r="D519" s="140"/>
      <c r="E519" s="140"/>
      <c r="F519" s="140"/>
      <c r="G519" s="140"/>
      <c r="H519" s="140"/>
      <c r="I519" s="140"/>
      <c r="J519" s="140"/>
      <c r="K519" s="140"/>
      <c r="L519" s="140"/>
      <c r="M519" s="140"/>
      <c r="N519" s="140"/>
      <c r="O519" s="140"/>
      <c r="P519" s="140"/>
      <c r="Q519" s="140"/>
      <c r="R519" s="140"/>
      <c r="S519" s="140"/>
      <c r="T519" s="140"/>
      <c r="U519" s="140"/>
      <c r="V519" s="140"/>
      <c r="W519" s="140"/>
      <c r="X519" s="140"/>
      <c r="Y519" s="140"/>
      <c r="Z519" s="140"/>
      <c r="AA519" s="140"/>
      <c r="AB519" s="140"/>
      <c r="AC519" s="140"/>
      <c r="AD519" s="140"/>
      <c r="AE519" s="140"/>
      <c r="AF519" s="140"/>
      <c r="AG519" s="140"/>
      <c r="AH519" s="54"/>
      <c r="AI519" s="54"/>
      <c r="AJ519" s="54"/>
    </row>
    <row r="520" spans="1:36">
      <c r="A520" s="140"/>
      <c r="B520" s="140"/>
      <c r="C520" s="141"/>
      <c r="D520" s="140"/>
      <c r="E520" s="140"/>
      <c r="F520" s="140"/>
      <c r="G520" s="140"/>
      <c r="H520" s="140"/>
      <c r="I520" s="140"/>
      <c r="J520" s="140"/>
      <c r="K520" s="140"/>
      <c r="L520" s="140"/>
      <c r="M520" s="140"/>
      <c r="N520" s="140"/>
      <c r="O520" s="140"/>
      <c r="P520" s="140"/>
      <c r="Q520" s="140"/>
      <c r="R520" s="140"/>
      <c r="S520" s="140"/>
      <c r="T520" s="140"/>
      <c r="U520" s="140"/>
      <c r="V520" s="140"/>
      <c r="W520" s="140"/>
      <c r="X520" s="140"/>
      <c r="Y520" s="140"/>
      <c r="Z520" s="140"/>
      <c r="AA520" s="140"/>
      <c r="AB520" s="140"/>
      <c r="AC520" s="140"/>
      <c r="AD520" s="140"/>
      <c r="AE520" s="140"/>
      <c r="AF520" s="140"/>
      <c r="AG520" s="140"/>
      <c r="AH520" s="54"/>
      <c r="AI520" s="54"/>
      <c r="AJ520" s="54"/>
    </row>
    <row r="521" spans="1:36">
      <c r="A521" s="140"/>
      <c r="B521" s="140"/>
      <c r="C521" s="141"/>
      <c r="D521" s="140"/>
      <c r="E521" s="140"/>
      <c r="F521" s="140"/>
      <c r="G521" s="140"/>
      <c r="H521" s="140"/>
      <c r="I521" s="140"/>
      <c r="J521" s="140"/>
      <c r="K521" s="140"/>
      <c r="L521" s="140"/>
      <c r="M521" s="140"/>
      <c r="N521" s="140"/>
      <c r="O521" s="140"/>
      <c r="P521" s="140"/>
      <c r="Q521" s="140"/>
      <c r="R521" s="140"/>
      <c r="S521" s="140"/>
      <c r="T521" s="140"/>
      <c r="U521" s="140"/>
      <c r="V521" s="140"/>
      <c r="W521" s="140"/>
      <c r="X521" s="140"/>
      <c r="Y521" s="140"/>
      <c r="Z521" s="140"/>
      <c r="AA521" s="140"/>
      <c r="AB521" s="140"/>
      <c r="AC521" s="140"/>
      <c r="AD521" s="140"/>
      <c r="AE521" s="140"/>
      <c r="AF521" s="140"/>
      <c r="AG521" s="140"/>
      <c r="AH521" s="54"/>
      <c r="AI521" s="54"/>
      <c r="AJ521" s="54"/>
    </row>
    <row r="522" spans="1:36">
      <c r="A522" s="140"/>
      <c r="B522" s="140"/>
      <c r="C522" s="141"/>
      <c r="D522" s="140"/>
      <c r="E522" s="140"/>
      <c r="F522" s="140"/>
      <c r="G522" s="140"/>
      <c r="H522" s="140"/>
      <c r="I522" s="140"/>
      <c r="J522" s="140"/>
      <c r="K522" s="140"/>
      <c r="L522" s="140"/>
      <c r="M522" s="140"/>
      <c r="N522" s="140"/>
      <c r="O522" s="140"/>
      <c r="P522" s="140"/>
      <c r="Q522" s="140"/>
      <c r="R522" s="140"/>
      <c r="S522" s="140"/>
      <c r="T522" s="140"/>
      <c r="U522" s="140"/>
      <c r="V522" s="140"/>
      <c r="W522" s="140"/>
      <c r="X522" s="140"/>
      <c r="Y522" s="140"/>
      <c r="Z522" s="140"/>
      <c r="AA522" s="140"/>
      <c r="AB522" s="140"/>
      <c r="AC522" s="140"/>
      <c r="AD522" s="140"/>
      <c r="AE522" s="140"/>
      <c r="AF522" s="140"/>
      <c r="AG522" s="140"/>
      <c r="AH522" s="54"/>
      <c r="AI522" s="54"/>
      <c r="AJ522" s="54"/>
    </row>
    <row r="523" spans="1:36">
      <c r="A523" s="140"/>
      <c r="B523" s="140"/>
      <c r="C523" s="141"/>
      <c r="D523" s="140"/>
      <c r="E523" s="140"/>
      <c r="F523" s="140"/>
      <c r="G523" s="140"/>
      <c r="H523" s="140"/>
      <c r="I523" s="140"/>
      <c r="J523" s="140"/>
      <c r="K523" s="140"/>
      <c r="L523" s="140"/>
      <c r="M523" s="140"/>
      <c r="N523" s="140"/>
      <c r="O523" s="140"/>
      <c r="P523" s="140"/>
      <c r="Q523" s="140"/>
      <c r="R523" s="140"/>
      <c r="S523" s="140"/>
      <c r="T523" s="140"/>
      <c r="U523" s="140"/>
      <c r="V523" s="140"/>
      <c r="W523" s="140"/>
      <c r="X523" s="140"/>
      <c r="Y523" s="140"/>
      <c r="Z523" s="140"/>
      <c r="AA523" s="140"/>
      <c r="AB523" s="140"/>
      <c r="AC523" s="140"/>
      <c r="AD523" s="140"/>
      <c r="AE523" s="140"/>
      <c r="AF523" s="140"/>
      <c r="AG523" s="140"/>
      <c r="AH523" s="54"/>
      <c r="AI523" s="54"/>
      <c r="AJ523" s="54"/>
    </row>
    <row r="524" spans="1:36">
      <c r="A524" s="140"/>
      <c r="B524" s="140"/>
      <c r="C524" s="141"/>
      <c r="D524" s="140"/>
      <c r="E524" s="140"/>
      <c r="F524" s="140"/>
      <c r="G524" s="140"/>
      <c r="H524" s="140"/>
      <c r="I524" s="140"/>
      <c r="J524" s="140"/>
      <c r="K524" s="140"/>
      <c r="L524" s="140"/>
      <c r="M524" s="140"/>
      <c r="N524" s="140"/>
      <c r="O524" s="140"/>
      <c r="P524" s="140"/>
      <c r="Q524" s="140"/>
      <c r="R524" s="140"/>
      <c r="S524" s="140"/>
      <c r="T524" s="140"/>
      <c r="U524" s="140"/>
      <c r="V524" s="140"/>
      <c r="W524" s="140"/>
      <c r="X524" s="140"/>
      <c r="Y524" s="140"/>
      <c r="Z524" s="140"/>
      <c r="AA524" s="140"/>
      <c r="AB524" s="140"/>
      <c r="AC524" s="140"/>
      <c r="AD524" s="140"/>
      <c r="AE524" s="140"/>
      <c r="AF524" s="140"/>
      <c r="AG524" s="140"/>
      <c r="AH524" s="54"/>
      <c r="AI524" s="54"/>
      <c r="AJ524" s="54"/>
    </row>
    <row r="525" spans="1:36">
      <c r="A525" s="140"/>
      <c r="B525" s="140"/>
      <c r="C525" s="141"/>
      <c r="D525" s="140"/>
      <c r="E525" s="140"/>
      <c r="F525" s="140"/>
      <c r="G525" s="140"/>
      <c r="H525" s="140"/>
      <c r="I525" s="140"/>
      <c r="J525" s="140"/>
      <c r="K525" s="140"/>
      <c r="L525" s="140"/>
      <c r="M525" s="140"/>
      <c r="N525" s="140"/>
      <c r="O525" s="140"/>
      <c r="P525" s="140"/>
      <c r="Q525" s="140"/>
      <c r="R525" s="140"/>
      <c r="S525" s="140"/>
      <c r="T525" s="140"/>
      <c r="U525" s="140"/>
      <c r="V525" s="140"/>
      <c r="W525" s="140"/>
      <c r="X525" s="140"/>
      <c r="Y525" s="140"/>
      <c r="Z525" s="140"/>
      <c r="AA525" s="140"/>
      <c r="AB525" s="140"/>
      <c r="AC525" s="140"/>
      <c r="AD525" s="140"/>
      <c r="AE525" s="140"/>
      <c r="AF525" s="140"/>
      <c r="AG525" s="140"/>
      <c r="AH525" s="54"/>
      <c r="AI525" s="54"/>
      <c r="AJ525" s="54"/>
    </row>
    <row r="526" spans="1:36">
      <c r="A526" s="140"/>
      <c r="B526" s="140"/>
      <c r="C526" s="141"/>
      <c r="D526" s="140"/>
      <c r="E526" s="140"/>
      <c r="F526" s="140"/>
      <c r="G526" s="140"/>
      <c r="H526" s="140"/>
      <c r="I526" s="140"/>
      <c r="J526" s="140"/>
      <c r="K526" s="140"/>
      <c r="L526" s="140"/>
      <c r="M526" s="140"/>
      <c r="N526" s="140"/>
      <c r="O526" s="140"/>
      <c r="P526" s="140"/>
      <c r="Q526" s="140"/>
      <c r="R526" s="140"/>
      <c r="S526" s="140"/>
      <c r="T526" s="140"/>
      <c r="U526" s="140"/>
      <c r="V526" s="140"/>
      <c r="W526" s="140"/>
      <c r="X526" s="140"/>
      <c r="Y526" s="140"/>
      <c r="Z526" s="140"/>
      <c r="AA526" s="140"/>
      <c r="AB526" s="140"/>
      <c r="AC526" s="140"/>
      <c r="AD526" s="140"/>
      <c r="AE526" s="140"/>
      <c r="AF526" s="140"/>
      <c r="AG526" s="140"/>
      <c r="AH526" s="54"/>
      <c r="AI526" s="54"/>
      <c r="AJ526" s="54"/>
    </row>
    <row r="527" spans="1:36">
      <c r="A527" s="140"/>
      <c r="B527" s="140"/>
      <c r="C527" s="141"/>
      <c r="D527" s="140"/>
      <c r="E527" s="140"/>
      <c r="F527" s="140"/>
      <c r="G527" s="140"/>
      <c r="H527" s="140"/>
      <c r="I527" s="140"/>
      <c r="J527" s="140"/>
      <c r="K527" s="140"/>
      <c r="L527" s="140"/>
      <c r="M527" s="140"/>
      <c r="N527" s="140"/>
      <c r="O527" s="140"/>
      <c r="P527" s="140"/>
      <c r="Q527" s="140"/>
      <c r="R527" s="140"/>
      <c r="S527" s="140"/>
      <c r="T527" s="140"/>
      <c r="U527" s="140"/>
      <c r="V527" s="140"/>
      <c r="W527" s="144"/>
      <c r="X527" s="144"/>
      <c r="Y527" s="144"/>
      <c r="Z527" s="144"/>
      <c r="AA527" s="144"/>
      <c r="AB527" s="144"/>
      <c r="AC527" s="144"/>
      <c r="AD527" s="144"/>
      <c r="AE527" s="140"/>
      <c r="AF527" s="140"/>
      <c r="AG527" s="140"/>
      <c r="AH527" s="54"/>
      <c r="AI527" s="54"/>
      <c r="AJ527" s="54"/>
    </row>
    <row r="528" spans="1:36">
      <c r="A528" s="140"/>
      <c r="B528" s="140"/>
      <c r="C528" s="141"/>
      <c r="D528" s="140"/>
      <c r="E528" s="140"/>
      <c r="F528" s="140"/>
      <c r="G528" s="140"/>
      <c r="H528" s="140"/>
      <c r="I528" s="140"/>
      <c r="J528" s="140"/>
      <c r="K528" s="140"/>
      <c r="L528" s="140"/>
      <c r="M528" s="140"/>
      <c r="N528" s="140"/>
      <c r="O528" s="140"/>
      <c r="P528" s="140"/>
      <c r="Q528" s="140"/>
      <c r="R528" s="140"/>
      <c r="S528" s="140"/>
      <c r="T528" s="140"/>
      <c r="U528" s="140"/>
      <c r="V528" s="145"/>
      <c r="W528" s="54"/>
      <c r="X528" s="54"/>
      <c r="Y528" s="54"/>
      <c r="Z528" s="54"/>
      <c r="AA528" s="54"/>
      <c r="AB528" s="54"/>
      <c r="AC528" s="54"/>
      <c r="AD528" s="54"/>
      <c r="AE528" s="146"/>
      <c r="AF528" s="140"/>
      <c r="AG528" s="140"/>
      <c r="AH528" s="54"/>
      <c r="AI528" s="54"/>
      <c r="AJ528" s="54"/>
    </row>
    <row r="529" spans="1:36">
      <c r="A529" s="140"/>
      <c r="B529" s="140"/>
      <c r="C529" s="141"/>
      <c r="D529" s="140"/>
      <c r="E529" s="140"/>
      <c r="F529" s="140"/>
      <c r="G529" s="140"/>
      <c r="H529" s="140"/>
      <c r="I529" s="140"/>
      <c r="J529" s="140"/>
      <c r="K529" s="140"/>
      <c r="L529" s="140"/>
      <c r="M529" s="140"/>
      <c r="N529" s="140"/>
      <c r="O529" s="140"/>
      <c r="P529" s="140"/>
      <c r="Q529" s="140"/>
      <c r="R529" s="140"/>
      <c r="S529" s="140"/>
      <c r="T529" s="140"/>
      <c r="U529" s="140"/>
      <c r="V529" s="145"/>
      <c r="W529" s="54"/>
      <c r="X529" s="54"/>
      <c r="Y529" s="54"/>
      <c r="Z529" s="54"/>
      <c r="AA529" s="54"/>
      <c r="AB529" s="54"/>
      <c r="AC529" s="54"/>
      <c r="AD529" s="54"/>
      <c r="AE529" s="146"/>
      <c r="AF529" s="140"/>
      <c r="AG529" s="140"/>
      <c r="AH529" s="54"/>
      <c r="AI529" s="54"/>
      <c r="AJ529" s="54"/>
    </row>
    <row r="530" spans="1:36">
      <c r="A530" s="140"/>
      <c r="B530" s="140"/>
      <c r="C530" s="141"/>
      <c r="D530" s="140"/>
      <c r="E530" s="140"/>
      <c r="F530" s="140"/>
      <c r="G530" s="140"/>
      <c r="H530" s="140"/>
      <c r="I530" s="140"/>
      <c r="J530" s="140"/>
      <c r="K530" s="140"/>
      <c r="L530" s="140"/>
      <c r="M530" s="140"/>
      <c r="N530" s="140"/>
      <c r="O530" s="140"/>
      <c r="P530" s="140"/>
      <c r="Q530" s="140"/>
      <c r="R530" s="140"/>
      <c r="S530" s="140"/>
      <c r="T530" s="140"/>
      <c r="U530" s="140"/>
      <c r="V530" s="145"/>
      <c r="W530" s="54"/>
      <c r="X530" s="54"/>
      <c r="Y530" s="54"/>
      <c r="Z530" s="54"/>
      <c r="AA530" s="54"/>
      <c r="AB530" s="54"/>
      <c r="AC530" s="54"/>
      <c r="AD530" s="54"/>
      <c r="AE530" s="146"/>
      <c r="AF530" s="140"/>
      <c r="AG530" s="140"/>
      <c r="AH530" s="54"/>
      <c r="AI530" s="54"/>
      <c r="AJ530" s="54"/>
    </row>
    <row r="531" spans="1:36">
      <c r="A531" s="140"/>
      <c r="B531" s="140"/>
      <c r="C531" s="141"/>
      <c r="D531" s="140"/>
      <c r="E531" s="140"/>
      <c r="F531" s="140"/>
      <c r="G531" s="140"/>
      <c r="H531" s="140"/>
      <c r="I531" s="140"/>
      <c r="J531" s="140"/>
      <c r="K531" s="140"/>
      <c r="L531" s="140"/>
      <c r="M531" s="140"/>
      <c r="N531" s="140"/>
      <c r="O531" s="140"/>
      <c r="P531" s="140"/>
      <c r="Q531" s="140"/>
      <c r="R531" s="140"/>
      <c r="S531" s="140"/>
      <c r="T531" s="140"/>
      <c r="U531" s="140"/>
      <c r="V531" s="145"/>
      <c r="W531" s="54"/>
      <c r="X531" s="54"/>
      <c r="Y531" s="54"/>
      <c r="Z531" s="54"/>
      <c r="AA531" s="54"/>
      <c r="AB531" s="54"/>
      <c r="AC531" s="54"/>
      <c r="AD531" s="54"/>
      <c r="AE531" s="146"/>
      <c r="AF531" s="140"/>
      <c r="AG531" s="140"/>
      <c r="AH531" s="54"/>
      <c r="AI531" s="54"/>
      <c r="AJ531" s="54"/>
    </row>
    <row r="532" spans="1:36">
      <c r="A532" s="140"/>
      <c r="B532" s="140"/>
      <c r="C532" s="141"/>
      <c r="D532" s="140"/>
      <c r="E532" s="140"/>
      <c r="F532" s="140"/>
      <c r="G532" s="140"/>
      <c r="H532" s="140"/>
      <c r="I532" s="140"/>
      <c r="J532" s="140"/>
      <c r="K532" s="140"/>
      <c r="L532" s="140"/>
      <c r="M532" s="140"/>
      <c r="N532" s="140"/>
      <c r="O532" s="140"/>
      <c r="P532" s="140"/>
      <c r="Q532" s="140"/>
      <c r="R532" s="140"/>
      <c r="S532" s="140"/>
      <c r="T532" s="140"/>
      <c r="U532" s="140"/>
      <c r="V532" s="145"/>
      <c r="W532" s="54"/>
      <c r="X532" s="54"/>
      <c r="Y532" s="54"/>
      <c r="Z532" s="54"/>
      <c r="AA532" s="54"/>
      <c r="AB532" s="54"/>
      <c r="AC532" s="54"/>
      <c r="AD532" s="54"/>
      <c r="AE532" s="146"/>
      <c r="AF532" s="140"/>
      <c r="AG532" s="140"/>
      <c r="AH532" s="54"/>
      <c r="AI532" s="54"/>
      <c r="AJ532" s="54"/>
    </row>
    <row r="533" spans="1:36">
      <c r="A533" s="140"/>
      <c r="B533" s="140"/>
      <c r="C533" s="141"/>
      <c r="D533" s="140"/>
      <c r="E533" s="140"/>
      <c r="F533" s="140"/>
      <c r="G533" s="140"/>
      <c r="H533" s="140"/>
      <c r="I533" s="140"/>
      <c r="J533" s="140"/>
      <c r="K533" s="140"/>
      <c r="L533" s="140"/>
      <c r="M533" s="140"/>
      <c r="N533" s="140"/>
      <c r="O533" s="140"/>
      <c r="P533" s="140"/>
      <c r="Q533" s="140"/>
      <c r="R533" s="140"/>
      <c r="S533" s="140"/>
      <c r="T533" s="140"/>
      <c r="U533" s="140"/>
      <c r="V533" s="145"/>
      <c r="W533" s="54"/>
      <c r="X533" s="54"/>
      <c r="Y533" s="54"/>
      <c r="Z533" s="54"/>
      <c r="AA533" s="54"/>
      <c r="AB533" s="54"/>
      <c r="AC533" s="54"/>
      <c r="AD533" s="54"/>
      <c r="AE533" s="146"/>
      <c r="AF533" s="140"/>
      <c r="AG533" s="140"/>
      <c r="AH533" s="54"/>
      <c r="AI533" s="54"/>
      <c r="AJ533" s="54"/>
    </row>
    <row r="534" spans="1:36">
      <c r="A534" s="140"/>
      <c r="B534" s="140"/>
      <c r="C534" s="141"/>
      <c r="D534" s="140"/>
      <c r="E534" s="140"/>
      <c r="F534" s="140"/>
      <c r="G534" s="140"/>
      <c r="H534" s="140"/>
      <c r="I534" s="140"/>
      <c r="J534" s="140"/>
      <c r="K534" s="140"/>
      <c r="L534" s="140"/>
      <c r="M534" s="140"/>
      <c r="N534" s="140"/>
      <c r="O534" s="140"/>
      <c r="P534" s="140"/>
      <c r="Q534" s="140"/>
      <c r="R534" s="140"/>
      <c r="S534" s="140"/>
      <c r="T534" s="140"/>
      <c r="U534" s="140"/>
      <c r="V534" s="145"/>
      <c r="W534" s="54"/>
      <c r="X534" s="54"/>
      <c r="Y534" s="54"/>
      <c r="Z534" s="54"/>
      <c r="AA534" s="54"/>
      <c r="AB534" s="54"/>
      <c r="AC534" s="54"/>
      <c r="AD534" s="54"/>
      <c r="AE534" s="146"/>
      <c r="AF534" s="140"/>
      <c r="AG534" s="140"/>
      <c r="AH534" s="54"/>
      <c r="AI534" s="54"/>
      <c r="AJ534" s="54"/>
    </row>
    <row r="535" spans="1:36">
      <c r="A535" s="140"/>
      <c r="B535" s="140"/>
      <c r="C535" s="141"/>
      <c r="D535" s="140"/>
      <c r="E535" s="140"/>
      <c r="F535" s="140"/>
      <c r="G535" s="140"/>
      <c r="H535" s="140"/>
      <c r="I535" s="140"/>
      <c r="J535" s="140"/>
      <c r="K535" s="140"/>
      <c r="L535" s="140"/>
      <c r="M535" s="140"/>
      <c r="N535" s="140"/>
      <c r="O535" s="140"/>
      <c r="P535" s="140"/>
      <c r="Q535" s="140"/>
      <c r="R535" s="140"/>
      <c r="S535" s="140"/>
      <c r="T535" s="140"/>
      <c r="U535" s="140"/>
      <c r="V535" s="145"/>
      <c r="W535" s="54"/>
      <c r="X535" s="54"/>
      <c r="Y535" s="54"/>
      <c r="Z535" s="54"/>
      <c r="AA535" s="54"/>
      <c r="AB535" s="54"/>
      <c r="AC535" s="54"/>
      <c r="AD535" s="54"/>
      <c r="AE535" s="146"/>
      <c r="AF535" s="140"/>
      <c r="AG535" s="140"/>
      <c r="AH535" s="54"/>
      <c r="AI535" s="54"/>
      <c r="AJ535" s="54"/>
    </row>
    <row r="536" spans="1:36">
      <c r="A536" s="140"/>
      <c r="B536" s="140"/>
      <c r="C536" s="141"/>
      <c r="D536" s="140"/>
      <c r="E536" s="140"/>
      <c r="F536" s="140"/>
      <c r="G536" s="140"/>
      <c r="H536" s="140"/>
      <c r="I536" s="140"/>
      <c r="J536" s="140"/>
      <c r="K536" s="140"/>
      <c r="L536" s="140"/>
      <c r="M536" s="140"/>
      <c r="N536" s="140"/>
      <c r="O536" s="140"/>
      <c r="P536" s="140"/>
      <c r="Q536" s="140"/>
      <c r="R536" s="140"/>
      <c r="S536" s="140"/>
      <c r="T536" s="140"/>
      <c r="U536" s="140"/>
      <c r="V536" s="145"/>
      <c r="W536" s="54"/>
      <c r="X536" s="54"/>
      <c r="Y536" s="54"/>
      <c r="Z536" s="54"/>
      <c r="AA536" s="54"/>
      <c r="AB536" s="54"/>
      <c r="AC536" s="54"/>
      <c r="AD536" s="54"/>
      <c r="AE536" s="146"/>
      <c r="AF536" s="140"/>
      <c r="AG536" s="140"/>
      <c r="AH536" s="54"/>
      <c r="AI536" s="54"/>
      <c r="AJ536" s="54"/>
    </row>
    <row r="537" spans="1:36">
      <c r="A537" s="140"/>
      <c r="B537" s="140"/>
      <c r="C537" s="141"/>
      <c r="D537" s="140"/>
      <c r="E537" s="140"/>
      <c r="F537" s="140"/>
      <c r="G537" s="140"/>
      <c r="H537" s="140"/>
      <c r="I537" s="140"/>
      <c r="J537" s="140"/>
      <c r="K537" s="140"/>
      <c r="L537" s="140"/>
      <c r="M537" s="140"/>
      <c r="N537" s="140"/>
      <c r="O537" s="140"/>
      <c r="P537" s="140"/>
      <c r="Q537" s="140"/>
      <c r="R537" s="140"/>
      <c r="S537" s="140"/>
      <c r="T537" s="140"/>
      <c r="U537" s="140"/>
      <c r="V537" s="145"/>
      <c r="W537" s="54"/>
      <c r="X537" s="54"/>
      <c r="Y537" s="54"/>
      <c r="Z537" s="54"/>
      <c r="AA537" s="54"/>
      <c r="AB537" s="54"/>
      <c r="AC537" s="54"/>
      <c r="AD537" s="54"/>
      <c r="AE537" s="146"/>
      <c r="AF537" s="140"/>
      <c r="AG537" s="140"/>
      <c r="AH537" s="54"/>
      <c r="AI537" s="54"/>
      <c r="AJ537" s="54"/>
    </row>
    <row r="538" spans="1:36">
      <c r="A538" s="140"/>
      <c r="B538" s="140"/>
      <c r="C538" s="141"/>
      <c r="D538" s="140"/>
      <c r="E538" s="140"/>
      <c r="F538" s="140"/>
      <c r="G538" s="140"/>
      <c r="H538" s="140"/>
      <c r="I538" s="140"/>
      <c r="J538" s="140"/>
      <c r="K538" s="140"/>
      <c r="L538" s="140"/>
      <c r="M538" s="140"/>
      <c r="N538" s="140"/>
      <c r="O538" s="140"/>
      <c r="P538" s="140"/>
      <c r="Q538" s="140"/>
      <c r="R538" s="140"/>
      <c r="S538" s="140"/>
      <c r="T538" s="140"/>
      <c r="U538" s="140"/>
      <c r="V538" s="145"/>
      <c r="W538" s="54"/>
      <c r="X538" s="54"/>
      <c r="Y538" s="54"/>
      <c r="Z538" s="54"/>
      <c r="AA538" s="54"/>
      <c r="AB538" s="54"/>
      <c r="AC538" s="54"/>
      <c r="AD538" s="54"/>
      <c r="AE538" s="146"/>
      <c r="AF538" s="140"/>
      <c r="AG538" s="140"/>
      <c r="AH538" s="54"/>
      <c r="AI538" s="54"/>
      <c r="AJ538" s="54"/>
    </row>
    <row r="539" spans="1:36">
      <c r="A539" s="140"/>
      <c r="B539" s="140"/>
      <c r="C539" s="141"/>
      <c r="D539" s="140"/>
      <c r="E539" s="140"/>
      <c r="F539" s="140"/>
      <c r="G539" s="140"/>
      <c r="H539" s="140"/>
      <c r="I539" s="140"/>
      <c r="J539" s="140"/>
      <c r="K539" s="140"/>
      <c r="L539" s="140"/>
      <c r="M539" s="140"/>
      <c r="N539" s="140"/>
      <c r="O539" s="140"/>
      <c r="P539" s="140"/>
      <c r="Q539" s="140"/>
      <c r="R539" s="140"/>
      <c r="S539" s="140"/>
      <c r="T539" s="140"/>
      <c r="U539" s="140"/>
      <c r="V539" s="145"/>
      <c r="W539" s="54"/>
      <c r="X539" s="54"/>
      <c r="Y539" s="54"/>
      <c r="Z539" s="54"/>
      <c r="AA539" s="54"/>
      <c r="AB539" s="54"/>
      <c r="AC539" s="54"/>
      <c r="AD539" s="54"/>
      <c r="AE539" s="146"/>
      <c r="AF539" s="140"/>
      <c r="AG539" s="140"/>
      <c r="AH539" s="54"/>
      <c r="AI539" s="54"/>
      <c r="AJ539" s="54"/>
    </row>
    <row r="540" spans="1:36">
      <c r="A540" s="140"/>
      <c r="B540" s="140"/>
      <c r="C540" s="141"/>
      <c r="D540" s="140"/>
      <c r="E540" s="140"/>
      <c r="F540" s="140"/>
      <c r="G540" s="140"/>
      <c r="H540" s="140"/>
      <c r="I540" s="140"/>
      <c r="J540" s="140"/>
      <c r="K540" s="140"/>
      <c r="L540" s="140"/>
      <c r="M540" s="140"/>
      <c r="N540" s="140"/>
      <c r="O540" s="140"/>
      <c r="P540" s="140"/>
      <c r="Q540" s="140"/>
      <c r="R540" s="140"/>
      <c r="S540" s="140"/>
      <c r="T540" s="140"/>
      <c r="U540" s="140"/>
      <c r="V540" s="145"/>
      <c r="W540" s="54"/>
      <c r="X540" s="54"/>
      <c r="Y540" s="54"/>
      <c r="Z540" s="54"/>
      <c r="AA540" s="54"/>
      <c r="AB540" s="54"/>
      <c r="AC540" s="54"/>
      <c r="AD540" s="54"/>
      <c r="AE540" s="146"/>
      <c r="AF540" s="140"/>
      <c r="AG540" s="140"/>
      <c r="AH540" s="54"/>
      <c r="AI540" s="54"/>
      <c r="AJ540" s="54"/>
    </row>
    <row r="541" spans="1:36">
      <c r="A541" s="140"/>
      <c r="B541" s="140"/>
      <c r="C541" s="141"/>
      <c r="D541" s="140"/>
      <c r="E541" s="140"/>
      <c r="F541" s="140"/>
      <c r="G541" s="140"/>
      <c r="H541" s="140"/>
      <c r="I541" s="140"/>
      <c r="J541" s="140"/>
      <c r="K541" s="140"/>
      <c r="L541" s="140"/>
      <c r="M541" s="140"/>
      <c r="N541" s="140"/>
      <c r="O541" s="140"/>
      <c r="P541" s="140"/>
      <c r="Q541" s="140"/>
      <c r="R541" s="140"/>
      <c r="S541" s="140"/>
      <c r="T541" s="140"/>
      <c r="U541" s="140"/>
      <c r="V541" s="145"/>
      <c r="W541" s="54"/>
      <c r="X541" s="54"/>
      <c r="Y541" s="54"/>
      <c r="Z541" s="54"/>
      <c r="AA541" s="54"/>
      <c r="AB541" s="54"/>
      <c r="AC541" s="54"/>
      <c r="AD541" s="54"/>
      <c r="AE541" s="146"/>
      <c r="AF541" s="140"/>
      <c r="AG541" s="140"/>
      <c r="AH541" s="54"/>
      <c r="AI541" s="54"/>
      <c r="AJ541" s="54"/>
    </row>
    <row r="542" spans="1:36">
      <c r="A542" s="140"/>
      <c r="B542" s="140"/>
      <c r="C542" s="141"/>
      <c r="D542" s="140"/>
      <c r="E542" s="140"/>
      <c r="F542" s="140"/>
      <c r="G542" s="140"/>
      <c r="H542" s="140"/>
      <c r="I542" s="140"/>
      <c r="J542" s="140"/>
      <c r="K542" s="140"/>
      <c r="L542" s="140"/>
      <c r="M542" s="140"/>
      <c r="N542" s="140"/>
      <c r="O542" s="140"/>
      <c r="P542" s="140"/>
      <c r="Q542" s="140"/>
      <c r="R542" s="140"/>
      <c r="S542" s="140"/>
      <c r="T542" s="140"/>
      <c r="U542" s="140"/>
      <c r="V542" s="145"/>
      <c r="W542" s="54"/>
      <c r="X542" s="54"/>
      <c r="Y542" s="54"/>
      <c r="Z542" s="54"/>
      <c r="AA542" s="54"/>
      <c r="AB542" s="54"/>
      <c r="AC542" s="54"/>
      <c r="AD542" s="54"/>
      <c r="AE542" s="146"/>
      <c r="AF542" s="140"/>
      <c r="AG542" s="140"/>
      <c r="AH542" s="54"/>
      <c r="AI542" s="54"/>
      <c r="AJ542" s="54"/>
    </row>
    <row r="543" spans="1:36">
      <c r="A543" s="140"/>
      <c r="B543" s="140"/>
      <c r="C543" s="141"/>
      <c r="D543" s="140"/>
      <c r="E543" s="140"/>
      <c r="F543" s="140"/>
      <c r="G543" s="140"/>
      <c r="H543" s="140"/>
      <c r="I543" s="140"/>
      <c r="J543" s="140"/>
      <c r="K543" s="140"/>
      <c r="L543" s="140"/>
      <c r="M543" s="140"/>
      <c r="N543" s="140"/>
      <c r="O543" s="140"/>
      <c r="P543" s="140"/>
      <c r="Q543" s="140"/>
      <c r="R543" s="140"/>
      <c r="S543" s="140"/>
      <c r="T543" s="140"/>
      <c r="U543" s="140"/>
      <c r="V543" s="145"/>
      <c r="W543" s="54"/>
      <c r="X543" s="54"/>
      <c r="Y543" s="54"/>
      <c r="Z543" s="54"/>
      <c r="AA543" s="54"/>
      <c r="AB543" s="54"/>
      <c r="AC543" s="54"/>
      <c r="AD543" s="54"/>
      <c r="AE543" s="146"/>
      <c r="AF543" s="140"/>
      <c r="AG543" s="140"/>
      <c r="AH543" s="54"/>
      <c r="AI543" s="54"/>
      <c r="AJ543" s="54"/>
    </row>
    <row r="544" spans="1:36">
      <c r="A544" s="140"/>
      <c r="B544" s="140"/>
      <c r="C544" s="141"/>
      <c r="D544" s="140"/>
      <c r="E544" s="140"/>
      <c r="F544" s="140"/>
      <c r="G544" s="140"/>
      <c r="H544" s="140"/>
      <c r="I544" s="140"/>
      <c r="J544" s="140"/>
      <c r="K544" s="140"/>
      <c r="L544" s="140"/>
      <c r="M544" s="140"/>
      <c r="N544" s="140"/>
      <c r="O544" s="140"/>
      <c r="P544" s="140"/>
      <c r="Q544" s="140"/>
      <c r="R544" s="140"/>
      <c r="S544" s="140"/>
      <c r="T544" s="140"/>
      <c r="U544" s="140"/>
      <c r="V544" s="145"/>
      <c r="W544" s="54"/>
      <c r="X544" s="54"/>
      <c r="Y544" s="54"/>
      <c r="Z544" s="54"/>
      <c r="AA544" s="54"/>
      <c r="AB544" s="54"/>
      <c r="AC544" s="54"/>
      <c r="AD544" s="54"/>
      <c r="AE544" s="146"/>
      <c r="AF544" s="140"/>
      <c r="AG544" s="140"/>
      <c r="AH544" s="54"/>
      <c r="AI544" s="54"/>
      <c r="AJ544" s="54"/>
    </row>
    <row r="545" spans="1:36">
      <c r="A545" s="140"/>
      <c r="B545" s="140"/>
      <c r="C545" s="141"/>
      <c r="D545" s="140"/>
      <c r="E545" s="140"/>
      <c r="F545" s="140"/>
      <c r="G545" s="140"/>
      <c r="H545" s="140"/>
      <c r="I545" s="140"/>
      <c r="J545" s="140"/>
      <c r="K545" s="140"/>
      <c r="L545" s="140"/>
      <c r="M545" s="140"/>
      <c r="N545" s="140"/>
      <c r="O545" s="140"/>
      <c r="P545" s="140"/>
      <c r="Q545" s="140"/>
      <c r="R545" s="140"/>
      <c r="S545" s="140"/>
      <c r="T545" s="140"/>
      <c r="U545" s="140"/>
      <c r="V545" s="145"/>
      <c r="W545" s="54"/>
      <c r="X545" s="54"/>
      <c r="Y545" s="54"/>
      <c r="Z545" s="54"/>
      <c r="AA545" s="54"/>
      <c r="AB545" s="54"/>
      <c r="AC545" s="54"/>
      <c r="AD545" s="54"/>
      <c r="AE545" s="146"/>
      <c r="AF545" s="140"/>
      <c r="AG545" s="140"/>
      <c r="AH545" s="54"/>
      <c r="AI545" s="54"/>
      <c r="AJ545" s="54"/>
    </row>
    <row r="546" spans="1:36">
      <c r="A546" s="140"/>
      <c r="B546" s="140"/>
      <c r="C546" s="141"/>
      <c r="D546" s="140"/>
      <c r="E546" s="140"/>
      <c r="F546" s="140"/>
      <c r="G546" s="140"/>
      <c r="H546" s="140"/>
      <c r="I546" s="140"/>
      <c r="J546" s="140"/>
      <c r="K546" s="140"/>
      <c r="L546" s="140"/>
      <c r="M546" s="140"/>
      <c r="N546" s="140"/>
      <c r="O546" s="140"/>
      <c r="P546" s="140"/>
      <c r="Q546" s="140"/>
      <c r="R546" s="140"/>
      <c r="S546" s="140"/>
      <c r="T546" s="140"/>
      <c r="U546" s="140"/>
      <c r="V546" s="145"/>
      <c r="W546" s="54"/>
      <c r="X546" s="54"/>
      <c r="Y546" s="54"/>
      <c r="Z546" s="54"/>
      <c r="AA546" s="54"/>
      <c r="AB546" s="54"/>
      <c r="AC546" s="54"/>
      <c r="AD546" s="54"/>
      <c r="AE546" s="146"/>
      <c r="AF546" s="140"/>
      <c r="AG546" s="140"/>
      <c r="AH546" s="54"/>
      <c r="AI546" s="54"/>
      <c r="AJ546" s="54"/>
    </row>
    <row r="547" spans="1:36">
      <c r="A547" s="140"/>
      <c r="B547" s="140"/>
      <c r="C547" s="141"/>
      <c r="D547" s="140"/>
      <c r="E547" s="140"/>
      <c r="F547" s="140"/>
      <c r="G547" s="140"/>
      <c r="H547" s="140"/>
      <c r="I547" s="140"/>
      <c r="J547" s="140"/>
      <c r="K547" s="140"/>
      <c r="L547" s="140"/>
      <c r="M547" s="140"/>
      <c r="N547" s="140"/>
      <c r="O547" s="140"/>
      <c r="P547" s="140"/>
      <c r="Q547" s="140"/>
      <c r="R547" s="140"/>
      <c r="S547" s="140"/>
      <c r="T547" s="140"/>
      <c r="U547" s="140"/>
      <c r="V547" s="145"/>
      <c r="W547" s="54"/>
      <c r="X547" s="54"/>
      <c r="Y547" s="54"/>
      <c r="Z547" s="54"/>
      <c r="AA547" s="54"/>
      <c r="AB547" s="54"/>
      <c r="AC547" s="54"/>
      <c r="AD547" s="54"/>
      <c r="AE547" s="146"/>
      <c r="AF547" s="140"/>
      <c r="AG547" s="140"/>
      <c r="AH547" s="54"/>
      <c r="AI547" s="54"/>
      <c r="AJ547" s="54"/>
    </row>
    <row r="548" spans="1:36">
      <c r="A548" s="140"/>
      <c r="B548" s="140"/>
      <c r="C548" s="141"/>
      <c r="D548" s="140"/>
      <c r="E548" s="140"/>
      <c r="F548" s="140"/>
      <c r="G548" s="140"/>
      <c r="H548" s="140"/>
      <c r="I548" s="140"/>
      <c r="J548" s="140"/>
      <c r="K548" s="140"/>
      <c r="L548" s="140"/>
      <c r="M548" s="140"/>
      <c r="N548" s="140"/>
      <c r="O548" s="140"/>
      <c r="P548" s="140"/>
      <c r="Q548" s="140"/>
      <c r="R548" s="140"/>
      <c r="S548" s="140"/>
      <c r="T548" s="140"/>
      <c r="U548" s="140"/>
      <c r="V548" s="145"/>
      <c r="W548" s="54"/>
      <c r="X548" s="54"/>
      <c r="Y548" s="54"/>
      <c r="Z548" s="54"/>
      <c r="AA548" s="54"/>
      <c r="AB548" s="54"/>
      <c r="AC548" s="54"/>
      <c r="AD548" s="54"/>
      <c r="AE548" s="146"/>
      <c r="AF548" s="140"/>
      <c r="AG548" s="140"/>
      <c r="AH548" s="54"/>
      <c r="AI548" s="54"/>
      <c r="AJ548" s="54"/>
    </row>
    <row r="549" spans="1:36">
      <c r="A549" s="140"/>
      <c r="B549" s="140"/>
      <c r="C549" s="141"/>
      <c r="D549" s="140"/>
      <c r="E549" s="140"/>
      <c r="F549" s="140"/>
      <c r="G549" s="140"/>
      <c r="H549" s="140"/>
      <c r="I549" s="140"/>
      <c r="J549" s="140"/>
      <c r="K549" s="140"/>
      <c r="L549" s="140"/>
      <c r="M549" s="140"/>
      <c r="N549" s="140"/>
      <c r="O549" s="140"/>
      <c r="P549" s="140"/>
      <c r="Q549" s="140"/>
      <c r="R549" s="140"/>
      <c r="S549" s="140"/>
      <c r="T549" s="140"/>
      <c r="U549" s="140"/>
      <c r="V549" s="145"/>
      <c r="W549" s="54"/>
      <c r="X549" s="54"/>
      <c r="Y549" s="54"/>
      <c r="Z549" s="54"/>
      <c r="AA549" s="54"/>
      <c r="AB549" s="54"/>
      <c r="AC549" s="54"/>
      <c r="AD549" s="54"/>
      <c r="AE549" s="146"/>
      <c r="AF549" s="140"/>
      <c r="AG549" s="140"/>
      <c r="AH549" s="54"/>
      <c r="AI549" s="54"/>
      <c r="AJ549" s="54"/>
    </row>
    <row r="550" spans="1:36">
      <c r="A550" s="140"/>
      <c r="B550" s="140"/>
      <c r="C550" s="141"/>
      <c r="D550" s="140"/>
      <c r="E550" s="140"/>
      <c r="F550" s="140"/>
      <c r="G550" s="140"/>
      <c r="H550" s="140"/>
      <c r="I550" s="140"/>
      <c r="J550" s="140"/>
      <c r="K550" s="140"/>
      <c r="L550" s="140"/>
      <c r="M550" s="140"/>
      <c r="N550" s="140"/>
      <c r="O550" s="140"/>
      <c r="P550" s="140"/>
      <c r="Q550" s="140"/>
      <c r="R550" s="140"/>
      <c r="S550" s="140"/>
      <c r="T550" s="140"/>
      <c r="U550" s="140"/>
      <c r="V550" s="145"/>
      <c r="W550" s="54"/>
      <c r="X550" s="54"/>
      <c r="Y550" s="54"/>
      <c r="Z550" s="54"/>
      <c r="AA550" s="54"/>
      <c r="AB550" s="54"/>
      <c r="AC550" s="54"/>
      <c r="AD550" s="54"/>
      <c r="AE550" s="146"/>
      <c r="AF550" s="140"/>
      <c r="AG550" s="140"/>
      <c r="AH550" s="54"/>
      <c r="AI550" s="54"/>
      <c r="AJ550" s="54"/>
    </row>
    <row r="551" spans="1:36">
      <c r="A551" s="140"/>
      <c r="B551" s="140"/>
      <c r="C551" s="141"/>
      <c r="D551" s="140"/>
      <c r="E551" s="140"/>
      <c r="F551" s="140"/>
      <c r="G551" s="140"/>
      <c r="H551" s="140"/>
      <c r="I551" s="140"/>
      <c r="J551" s="140"/>
      <c r="K551" s="140"/>
      <c r="L551" s="140"/>
      <c r="M551" s="140"/>
      <c r="N551" s="140"/>
      <c r="O551" s="140"/>
      <c r="P551" s="140"/>
      <c r="Q551" s="140"/>
      <c r="R551" s="140"/>
      <c r="S551" s="140"/>
      <c r="T551" s="140"/>
      <c r="U551" s="140"/>
      <c r="V551" s="145"/>
      <c r="W551" s="54"/>
      <c r="X551" s="54"/>
      <c r="Y551" s="54"/>
      <c r="Z551" s="54"/>
      <c r="AA551" s="54"/>
      <c r="AB551" s="54"/>
      <c r="AC551" s="54"/>
      <c r="AD551" s="54"/>
      <c r="AE551" s="146"/>
      <c r="AF551" s="140"/>
      <c r="AG551" s="140"/>
      <c r="AH551" s="54"/>
      <c r="AI551" s="54"/>
      <c r="AJ551" s="54"/>
    </row>
    <row r="552" spans="1:36">
      <c r="A552" s="140"/>
      <c r="B552" s="140"/>
      <c r="C552" s="141"/>
      <c r="D552" s="140"/>
      <c r="E552" s="140"/>
      <c r="F552" s="140"/>
      <c r="G552" s="140"/>
      <c r="H552" s="140"/>
      <c r="I552" s="140"/>
      <c r="J552" s="140"/>
      <c r="K552" s="140"/>
      <c r="L552" s="140"/>
      <c r="M552" s="140"/>
      <c r="N552" s="140"/>
      <c r="O552" s="140"/>
      <c r="P552" s="140"/>
      <c r="Q552" s="140"/>
      <c r="R552" s="140"/>
      <c r="S552" s="140"/>
      <c r="T552" s="140"/>
      <c r="U552" s="140"/>
      <c r="V552" s="145"/>
      <c r="W552" s="54"/>
      <c r="X552" s="54"/>
      <c r="Y552" s="54"/>
      <c r="Z552" s="54"/>
      <c r="AA552" s="54"/>
      <c r="AB552" s="54"/>
      <c r="AC552" s="54"/>
      <c r="AD552" s="54"/>
      <c r="AE552" s="146"/>
      <c r="AF552" s="140"/>
      <c r="AG552" s="140"/>
      <c r="AH552" s="54"/>
      <c r="AI552" s="54"/>
      <c r="AJ552" s="54"/>
    </row>
    <row r="553" spans="1:36">
      <c r="A553" s="140"/>
      <c r="B553" s="140"/>
      <c r="C553" s="141"/>
      <c r="D553" s="140"/>
      <c r="E553" s="140"/>
      <c r="F553" s="140"/>
      <c r="G553" s="140"/>
      <c r="H553" s="140"/>
      <c r="I553" s="140"/>
      <c r="J553" s="140"/>
      <c r="K553" s="140"/>
      <c r="L553" s="140"/>
      <c r="M553" s="140"/>
      <c r="N553" s="140"/>
      <c r="O553" s="140"/>
      <c r="P553" s="140"/>
      <c r="Q553" s="140"/>
      <c r="R553" s="140"/>
      <c r="S553" s="140"/>
      <c r="T553" s="140"/>
      <c r="U553" s="140"/>
      <c r="V553" s="145"/>
      <c r="W553" s="54"/>
      <c r="X553" s="54"/>
      <c r="Y553" s="54"/>
      <c r="Z553" s="54"/>
      <c r="AA553" s="54"/>
      <c r="AB553" s="54"/>
      <c r="AC553" s="54"/>
      <c r="AD553" s="54"/>
      <c r="AE553" s="146"/>
      <c r="AF553" s="140"/>
      <c r="AG553" s="140"/>
      <c r="AH553" s="54"/>
      <c r="AI553" s="54"/>
      <c r="AJ553" s="54"/>
    </row>
    <row r="554" spans="1:36">
      <c r="A554" s="140"/>
      <c r="B554" s="140"/>
      <c r="C554" s="141"/>
      <c r="D554" s="140"/>
      <c r="E554" s="140"/>
      <c r="F554" s="140"/>
      <c r="G554" s="140"/>
      <c r="H554" s="140"/>
      <c r="I554" s="140"/>
      <c r="J554" s="140"/>
      <c r="K554" s="140"/>
      <c r="L554" s="140"/>
      <c r="M554" s="140"/>
      <c r="N554" s="140"/>
      <c r="O554" s="140"/>
      <c r="P554" s="140"/>
      <c r="Q554" s="140"/>
      <c r="R554" s="140"/>
      <c r="S554" s="140"/>
      <c r="T554" s="140"/>
      <c r="U554" s="140"/>
      <c r="V554" s="145"/>
      <c r="W554" s="54"/>
      <c r="X554" s="54"/>
      <c r="Y554" s="54"/>
      <c r="Z554" s="54"/>
      <c r="AA554" s="54"/>
      <c r="AB554" s="54"/>
      <c r="AC554" s="54"/>
      <c r="AD554" s="54"/>
      <c r="AE554" s="146"/>
      <c r="AF554" s="140"/>
      <c r="AG554" s="140"/>
      <c r="AH554" s="54"/>
      <c r="AI554" s="54"/>
      <c r="AJ554" s="54"/>
    </row>
    <row r="555" spans="1:36">
      <c r="A555" s="140"/>
      <c r="B555" s="140"/>
      <c r="C555" s="141"/>
      <c r="D555" s="140"/>
      <c r="E555" s="140"/>
      <c r="F555" s="140"/>
      <c r="G555" s="140"/>
      <c r="H555" s="140"/>
      <c r="I555" s="140"/>
      <c r="J555" s="140"/>
      <c r="K555" s="140"/>
      <c r="L555" s="140"/>
      <c r="M555" s="140"/>
      <c r="N555" s="140"/>
      <c r="O555" s="140"/>
      <c r="P555" s="140"/>
      <c r="Q555" s="140"/>
      <c r="R555" s="140"/>
      <c r="S555" s="140"/>
      <c r="T555" s="140"/>
      <c r="U555" s="140"/>
      <c r="V555" s="145"/>
      <c r="W555" s="54"/>
      <c r="X555" s="54"/>
      <c r="Y555" s="54"/>
      <c r="Z555" s="54"/>
      <c r="AA555" s="54"/>
      <c r="AB555" s="54"/>
      <c r="AC555" s="54"/>
      <c r="AD555" s="54"/>
      <c r="AE555" s="146"/>
      <c r="AF555" s="140"/>
      <c r="AG555" s="140"/>
      <c r="AH555" s="54"/>
      <c r="AI555" s="54"/>
      <c r="AJ555" s="54"/>
    </row>
    <row r="556" spans="1:36">
      <c r="A556" s="140"/>
      <c r="B556" s="140"/>
      <c r="C556" s="141"/>
      <c r="D556" s="140"/>
      <c r="E556" s="140"/>
      <c r="F556" s="140"/>
      <c r="G556" s="140"/>
      <c r="H556" s="140"/>
      <c r="I556" s="140"/>
      <c r="J556" s="140"/>
      <c r="K556" s="140"/>
      <c r="L556" s="140"/>
      <c r="M556" s="140"/>
      <c r="N556" s="140"/>
      <c r="O556" s="140"/>
      <c r="P556" s="140"/>
      <c r="Q556" s="140"/>
      <c r="R556" s="140"/>
      <c r="S556" s="140"/>
      <c r="T556" s="140"/>
      <c r="U556" s="140"/>
      <c r="V556" s="145"/>
      <c r="W556" s="54"/>
      <c r="X556" s="54"/>
      <c r="Y556" s="54"/>
      <c r="Z556" s="54"/>
      <c r="AA556" s="54"/>
      <c r="AB556" s="54"/>
      <c r="AC556" s="54"/>
      <c r="AD556" s="54"/>
      <c r="AE556" s="146"/>
      <c r="AF556" s="140"/>
      <c r="AG556" s="140"/>
      <c r="AH556" s="54"/>
      <c r="AI556" s="54"/>
      <c r="AJ556" s="54"/>
    </row>
    <row r="557" spans="1:36">
      <c r="A557" s="140"/>
      <c r="B557" s="140"/>
      <c r="C557" s="141"/>
      <c r="D557" s="140"/>
      <c r="E557" s="140"/>
      <c r="F557" s="140"/>
      <c r="G557" s="140"/>
      <c r="H557" s="140"/>
      <c r="I557" s="140"/>
      <c r="J557" s="140"/>
      <c r="K557" s="140"/>
      <c r="L557" s="140"/>
      <c r="M557" s="140"/>
      <c r="N557" s="140"/>
      <c r="O557" s="140"/>
      <c r="P557" s="140"/>
      <c r="Q557" s="140"/>
      <c r="R557" s="140"/>
      <c r="S557" s="140"/>
      <c r="T557" s="140"/>
      <c r="U557" s="140"/>
      <c r="V557" s="145"/>
      <c r="W557" s="54"/>
      <c r="X557" s="54"/>
      <c r="Y557" s="54"/>
      <c r="Z557" s="54"/>
      <c r="AA557" s="54"/>
      <c r="AB557" s="54"/>
      <c r="AC557" s="54"/>
      <c r="AD557" s="54"/>
      <c r="AE557" s="146"/>
      <c r="AF557" s="140"/>
      <c r="AG557" s="140"/>
      <c r="AH557" s="54"/>
      <c r="AI557" s="54"/>
      <c r="AJ557" s="54"/>
    </row>
    <row r="558" spans="1:36">
      <c r="A558" s="140"/>
      <c r="B558" s="140"/>
      <c r="C558" s="141"/>
      <c r="D558" s="140"/>
      <c r="E558" s="140"/>
      <c r="F558" s="140"/>
      <c r="G558" s="140"/>
      <c r="H558" s="140"/>
      <c r="I558" s="140"/>
      <c r="J558" s="140"/>
      <c r="K558" s="140"/>
      <c r="L558" s="140"/>
      <c r="M558" s="140"/>
      <c r="N558" s="140"/>
      <c r="O558" s="140"/>
      <c r="P558" s="140"/>
      <c r="Q558" s="140"/>
      <c r="R558" s="140"/>
      <c r="S558" s="140"/>
      <c r="T558" s="140"/>
      <c r="U558" s="140"/>
      <c r="V558" s="145"/>
      <c r="W558" s="54"/>
      <c r="X558" s="54"/>
      <c r="Y558" s="54"/>
      <c r="Z558" s="54"/>
      <c r="AA558" s="54"/>
      <c r="AB558" s="54"/>
      <c r="AC558" s="54"/>
      <c r="AD558" s="54"/>
      <c r="AE558" s="146"/>
      <c r="AF558" s="140"/>
      <c r="AG558" s="140"/>
      <c r="AH558" s="54"/>
      <c r="AI558" s="54"/>
      <c r="AJ558" s="54"/>
    </row>
    <row r="559" spans="1:36">
      <c r="A559" s="140"/>
      <c r="B559" s="140"/>
      <c r="C559" s="141"/>
      <c r="D559" s="140"/>
      <c r="E559" s="140"/>
      <c r="F559" s="140"/>
      <c r="G559" s="140"/>
      <c r="H559" s="140"/>
      <c r="I559" s="140"/>
      <c r="J559" s="140"/>
      <c r="K559" s="140"/>
      <c r="L559" s="140"/>
      <c r="M559" s="140"/>
      <c r="N559" s="140"/>
      <c r="O559" s="140"/>
      <c r="P559" s="140"/>
      <c r="Q559" s="140"/>
      <c r="R559" s="140"/>
      <c r="S559" s="140"/>
      <c r="T559" s="140"/>
      <c r="U559" s="140"/>
      <c r="V559" s="145"/>
      <c r="W559" s="54"/>
      <c r="X559" s="54"/>
      <c r="Y559" s="54"/>
      <c r="Z559" s="54"/>
      <c r="AA559" s="54"/>
      <c r="AB559" s="54"/>
      <c r="AC559" s="54"/>
      <c r="AD559" s="54"/>
      <c r="AE559" s="146"/>
      <c r="AF559" s="140"/>
      <c r="AG559" s="140"/>
      <c r="AH559" s="54"/>
      <c r="AI559" s="54"/>
      <c r="AJ559" s="54"/>
    </row>
    <row r="560" spans="1:36">
      <c r="A560" s="140"/>
      <c r="B560" s="140"/>
      <c r="C560" s="141"/>
      <c r="D560" s="140"/>
      <c r="E560" s="140"/>
      <c r="F560" s="140"/>
      <c r="G560" s="140"/>
      <c r="H560" s="140"/>
      <c r="I560" s="140"/>
      <c r="J560" s="140"/>
      <c r="K560" s="140"/>
      <c r="L560" s="140"/>
      <c r="M560" s="140"/>
      <c r="N560" s="140"/>
      <c r="O560" s="140"/>
      <c r="P560" s="140"/>
      <c r="Q560" s="140"/>
      <c r="R560" s="140"/>
      <c r="S560" s="140"/>
      <c r="T560" s="140"/>
      <c r="U560" s="140"/>
      <c r="V560" s="145"/>
      <c r="W560" s="54"/>
      <c r="X560" s="54"/>
      <c r="Y560" s="54"/>
      <c r="Z560" s="54"/>
      <c r="AA560" s="54"/>
      <c r="AB560" s="54"/>
      <c r="AC560" s="54"/>
      <c r="AD560" s="54"/>
      <c r="AE560" s="146"/>
      <c r="AF560" s="140"/>
      <c r="AG560" s="140"/>
      <c r="AH560" s="54"/>
      <c r="AI560" s="54"/>
      <c r="AJ560" s="54"/>
    </row>
    <row r="561" spans="1:36">
      <c r="A561" s="140"/>
      <c r="B561" s="140"/>
      <c r="C561" s="141"/>
      <c r="D561" s="140"/>
      <c r="E561" s="140"/>
      <c r="F561" s="140"/>
      <c r="G561" s="140"/>
      <c r="H561" s="140"/>
      <c r="I561" s="140"/>
      <c r="J561" s="140"/>
      <c r="K561" s="140"/>
      <c r="L561" s="140"/>
      <c r="M561" s="140"/>
      <c r="N561" s="140"/>
      <c r="O561" s="140"/>
      <c r="P561" s="140"/>
      <c r="Q561" s="140"/>
      <c r="R561" s="140"/>
      <c r="S561" s="140"/>
      <c r="T561" s="140"/>
      <c r="U561" s="140"/>
      <c r="V561" s="145"/>
      <c r="W561" s="54"/>
      <c r="X561" s="54"/>
      <c r="Y561" s="54"/>
      <c r="Z561" s="54"/>
      <c r="AA561" s="54"/>
      <c r="AB561" s="54"/>
      <c r="AC561" s="54"/>
      <c r="AD561" s="54"/>
      <c r="AE561" s="146"/>
      <c r="AF561" s="140"/>
      <c r="AG561" s="140"/>
      <c r="AH561" s="54"/>
      <c r="AI561" s="54"/>
      <c r="AJ561" s="54"/>
    </row>
    <row r="562" spans="1:36">
      <c r="A562" s="144"/>
      <c r="B562" s="144"/>
      <c r="C562" s="147"/>
      <c r="D562" s="144"/>
      <c r="E562" s="144"/>
      <c r="F562" s="144"/>
      <c r="G562" s="144"/>
      <c r="H562" s="144"/>
      <c r="I562" s="144"/>
      <c r="J562" s="144"/>
      <c r="K562" s="144"/>
      <c r="L562" s="144"/>
      <c r="M562" s="144"/>
      <c r="N562" s="144"/>
      <c r="O562" s="144"/>
      <c r="P562" s="144"/>
      <c r="Q562" s="144"/>
      <c r="R562" s="144"/>
      <c r="S562" s="144"/>
      <c r="T562" s="144"/>
      <c r="U562" s="144"/>
      <c r="V562" s="148"/>
      <c r="W562" s="54"/>
      <c r="X562" s="54"/>
      <c r="Y562" s="54"/>
      <c r="Z562" s="54"/>
      <c r="AA562" s="54"/>
      <c r="AB562" s="54"/>
      <c r="AC562" s="54"/>
      <c r="AD562" s="54"/>
      <c r="AE562" s="149"/>
      <c r="AF562" s="144"/>
      <c r="AG562" s="144"/>
      <c r="AH562" s="54"/>
      <c r="AI562" s="54"/>
      <c r="AJ562" s="54"/>
    </row>
    <row r="563" spans="1:36">
      <c r="A563" s="144"/>
      <c r="B563" s="144"/>
      <c r="C563" s="147"/>
      <c r="D563" s="144"/>
      <c r="E563" s="144"/>
      <c r="F563" s="144"/>
      <c r="G563" s="144"/>
      <c r="H563" s="144"/>
      <c r="I563" s="144"/>
      <c r="J563" s="144"/>
      <c r="K563" s="144"/>
      <c r="L563" s="144"/>
      <c r="M563" s="144"/>
      <c r="N563" s="144"/>
      <c r="O563" s="144"/>
      <c r="P563" s="144"/>
      <c r="Q563" s="144"/>
      <c r="R563" s="144"/>
      <c r="S563" s="144"/>
      <c r="T563" s="144"/>
      <c r="U563" s="144"/>
      <c r="V563" s="144"/>
      <c r="W563" s="54"/>
      <c r="X563" s="54"/>
      <c r="Y563" s="54"/>
      <c r="Z563" s="54"/>
      <c r="AA563" s="54"/>
      <c r="AB563" s="54"/>
      <c r="AC563" s="54"/>
      <c r="AD563" s="54"/>
      <c r="AE563" s="144"/>
      <c r="AF563" s="144"/>
      <c r="AG563" s="144"/>
      <c r="AH563" s="54"/>
      <c r="AI563" s="54"/>
      <c r="AJ563" s="54"/>
    </row>
    <row r="564" spans="1:36">
      <c r="A564" s="140"/>
      <c r="B564" s="140"/>
      <c r="C564" s="141"/>
      <c r="D564" s="140"/>
      <c r="E564" s="140"/>
      <c r="F564" s="140"/>
      <c r="G564" s="140"/>
      <c r="H564" s="140"/>
      <c r="I564" s="140"/>
      <c r="J564" s="140"/>
      <c r="K564" s="140"/>
      <c r="L564" s="140"/>
      <c r="M564" s="140"/>
      <c r="N564" s="140"/>
      <c r="O564" s="140"/>
      <c r="P564" s="140"/>
      <c r="Q564" s="140"/>
      <c r="R564" s="140"/>
      <c r="S564" s="140"/>
      <c r="T564" s="140"/>
      <c r="U564" s="140"/>
      <c r="V564" s="140"/>
      <c r="W564" s="140"/>
      <c r="X564" s="140"/>
      <c r="Y564" s="140"/>
      <c r="Z564" s="140"/>
      <c r="AA564" s="140"/>
      <c r="AB564" s="140"/>
      <c r="AC564" s="140"/>
      <c r="AD564" s="140"/>
      <c r="AE564" s="140"/>
      <c r="AF564" s="140"/>
      <c r="AG564" s="140"/>
      <c r="AH564" s="54"/>
      <c r="AI564" s="54"/>
      <c r="AJ564" s="54"/>
    </row>
    <row r="565" spans="1:36">
      <c r="A565" s="140"/>
      <c r="B565" s="140"/>
      <c r="C565" s="141"/>
      <c r="D565" s="140"/>
      <c r="E565" s="140"/>
      <c r="F565" s="140"/>
      <c r="G565" s="140"/>
      <c r="H565" s="140"/>
      <c r="I565" s="140"/>
      <c r="J565" s="140"/>
      <c r="K565" s="140"/>
      <c r="L565" s="140"/>
      <c r="M565" s="140"/>
      <c r="N565" s="140"/>
      <c r="O565" s="140"/>
      <c r="P565" s="140"/>
      <c r="Q565" s="140"/>
      <c r="R565" s="140"/>
      <c r="S565" s="140"/>
      <c r="T565" s="140"/>
      <c r="U565" s="140"/>
      <c r="V565" s="140"/>
      <c r="W565" s="140"/>
      <c r="X565" s="140"/>
      <c r="Y565" s="140"/>
      <c r="Z565" s="140"/>
      <c r="AA565" s="140"/>
      <c r="AB565" s="140"/>
      <c r="AC565" s="140"/>
      <c r="AD565" s="140"/>
      <c r="AE565" s="140"/>
      <c r="AF565" s="140"/>
      <c r="AG565" s="140"/>
      <c r="AH565" s="54"/>
      <c r="AI565" s="54"/>
      <c r="AJ565" s="54"/>
    </row>
    <row r="566" spans="1:36">
      <c r="A566" s="140"/>
      <c r="B566" s="140"/>
      <c r="C566" s="141"/>
      <c r="D566" s="140"/>
      <c r="E566" s="140"/>
      <c r="F566" s="140"/>
      <c r="G566" s="140"/>
      <c r="H566" s="140"/>
      <c r="I566" s="140"/>
      <c r="J566" s="140"/>
      <c r="K566" s="140"/>
      <c r="L566" s="140"/>
      <c r="M566" s="140"/>
      <c r="N566" s="140"/>
      <c r="O566" s="140"/>
      <c r="P566" s="140"/>
      <c r="Q566" s="140"/>
      <c r="R566" s="140"/>
      <c r="S566" s="140"/>
      <c r="T566" s="140"/>
      <c r="U566" s="140"/>
      <c r="V566" s="140"/>
      <c r="W566" s="140"/>
      <c r="X566" s="140"/>
      <c r="Y566" s="140"/>
      <c r="Z566" s="140"/>
      <c r="AA566" s="140"/>
      <c r="AB566" s="140"/>
      <c r="AC566" s="140"/>
      <c r="AD566" s="140"/>
      <c r="AE566" s="140"/>
      <c r="AF566" s="140"/>
      <c r="AG566" s="140"/>
      <c r="AH566" s="54"/>
      <c r="AI566" s="54"/>
      <c r="AJ566" s="54"/>
    </row>
    <row r="567" spans="1:36">
      <c r="A567" s="140"/>
      <c r="B567" s="140"/>
      <c r="C567" s="141"/>
      <c r="D567" s="140"/>
      <c r="E567" s="140"/>
      <c r="F567" s="140"/>
      <c r="G567" s="140"/>
      <c r="H567" s="140"/>
      <c r="I567" s="140"/>
      <c r="J567" s="140"/>
      <c r="K567" s="140"/>
      <c r="L567" s="140"/>
      <c r="M567" s="140"/>
      <c r="N567" s="140"/>
      <c r="O567" s="140"/>
      <c r="P567" s="140"/>
      <c r="Q567" s="140"/>
      <c r="R567" s="140"/>
      <c r="S567" s="140"/>
      <c r="T567" s="140"/>
      <c r="U567" s="140"/>
      <c r="V567" s="140"/>
      <c r="W567" s="140"/>
      <c r="X567" s="140"/>
      <c r="Y567" s="140"/>
      <c r="Z567" s="140"/>
      <c r="AA567" s="140"/>
      <c r="AB567" s="140"/>
      <c r="AC567" s="140"/>
      <c r="AD567" s="140"/>
      <c r="AE567" s="140"/>
      <c r="AF567" s="140"/>
      <c r="AG567" s="140"/>
      <c r="AH567" s="54"/>
      <c r="AI567" s="54"/>
      <c r="AJ567" s="54"/>
    </row>
    <row r="568" spans="1:36">
      <c r="A568" s="140"/>
      <c r="B568" s="140"/>
      <c r="C568" s="141"/>
      <c r="D568" s="140"/>
      <c r="E568" s="140"/>
      <c r="F568" s="140"/>
      <c r="G568" s="140"/>
      <c r="H568" s="140"/>
      <c r="I568" s="140"/>
      <c r="J568" s="140"/>
      <c r="K568" s="140"/>
      <c r="L568" s="140"/>
      <c r="M568" s="140"/>
      <c r="N568" s="140"/>
      <c r="O568" s="140"/>
      <c r="P568" s="140"/>
      <c r="Q568" s="140"/>
      <c r="R568" s="140"/>
      <c r="S568" s="140"/>
      <c r="T568" s="140"/>
      <c r="U568" s="140"/>
      <c r="V568" s="140"/>
      <c r="W568" s="140"/>
      <c r="X568" s="140"/>
      <c r="Y568" s="140"/>
      <c r="Z568" s="140"/>
      <c r="AA568" s="140"/>
      <c r="AB568" s="140"/>
      <c r="AC568" s="140"/>
      <c r="AD568" s="140"/>
      <c r="AE568" s="140"/>
      <c r="AF568" s="140"/>
      <c r="AG568" s="140"/>
      <c r="AH568" s="54"/>
      <c r="AI568" s="54"/>
      <c r="AJ568" s="54"/>
    </row>
    <row r="569" spans="1:36">
      <c r="A569" s="140"/>
      <c r="B569" s="140"/>
      <c r="C569" s="141"/>
      <c r="D569" s="140"/>
      <c r="E569" s="140"/>
      <c r="F569" s="140"/>
      <c r="G569" s="140"/>
      <c r="H569" s="140"/>
      <c r="I569" s="140"/>
      <c r="J569" s="140"/>
      <c r="K569" s="140"/>
      <c r="L569" s="140"/>
      <c r="M569" s="140"/>
      <c r="N569" s="140"/>
      <c r="O569" s="140"/>
      <c r="P569" s="140"/>
      <c r="Q569" s="140"/>
      <c r="R569" s="140"/>
      <c r="S569" s="140"/>
      <c r="T569" s="140"/>
      <c r="U569" s="140"/>
      <c r="V569" s="140"/>
      <c r="W569" s="140"/>
      <c r="X569" s="140"/>
      <c r="Y569" s="140"/>
      <c r="Z569" s="140"/>
      <c r="AA569" s="140"/>
      <c r="AB569" s="140"/>
      <c r="AC569" s="140"/>
      <c r="AD569" s="140"/>
      <c r="AE569" s="140"/>
      <c r="AF569" s="140"/>
      <c r="AG569" s="140"/>
      <c r="AH569" s="54"/>
      <c r="AI569" s="54"/>
      <c r="AJ569" s="54"/>
    </row>
    <row r="570" spans="1:36">
      <c r="A570" s="140"/>
      <c r="B570" s="140"/>
      <c r="C570" s="141"/>
      <c r="D570" s="140"/>
      <c r="E570" s="140"/>
      <c r="F570" s="140"/>
      <c r="G570" s="140"/>
      <c r="H570" s="140"/>
      <c r="I570" s="140"/>
      <c r="J570" s="140"/>
      <c r="K570" s="140"/>
      <c r="L570" s="140"/>
      <c r="M570" s="140"/>
      <c r="N570" s="140"/>
      <c r="O570" s="140"/>
      <c r="P570" s="140"/>
      <c r="Q570" s="140"/>
      <c r="R570" s="140"/>
      <c r="S570" s="140"/>
      <c r="T570" s="140"/>
      <c r="U570" s="140"/>
      <c r="V570" s="140"/>
      <c r="W570" s="140"/>
      <c r="X570" s="140"/>
      <c r="Y570" s="140"/>
      <c r="Z570" s="140"/>
      <c r="AA570" s="140"/>
      <c r="AB570" s="140"/>
      <c r="AC570" s="140"/>
      <c r="AD570" s="140"/>
      <c r="AE570" s="140"/>
      <c r="AF570" s="140"/>
      <c r="AG570" s="140"/>
      <c r="AH570" s="54"/>
      <c r="AI570" s="54"/>
      <c r="AJ570" s="54"/>
    </row>
    <row r="571" spans="1:36">
      <c r="A571" s="140"/>
      <c r="B571" s="140"/>
      <c r="C571" s="141"/>
      <c r="D571" s="140"/>
      <c r="E571" s="140"/>
      <c r="F571" s="140"/>
      <c r="G571" s="140"/>
      <c r="H571" s="140"/>
      <c r="I571" s="140"/>
      <c r="J571" s="140"/>
      <c r="K571" s="140"/>
      <c r="L571" s="140"/>
      <c r="M571" s="140"/>
      <c r="N571" s="140"/>
      <c r="O571" s="140"/>
      <c r="P571" s="140"/>
      <c r="Q571" s="140"/>
      <c r="R571" s="140"/>
      <c r="S571" s="140"/>
      <c r="T571" s="140"/>
      <c r="U571" s="140"/>
      <c r="V571" s="140"/>
      <c r="W571" s="140"/>
      <c r="X571" s="140"/>
      <c r="Y571" s="140"/>
      <c r="Z571" s="140"/>
      <c r="AA571" s="140"/>
      <c r="AB571" s="140"/>
      <c r="AC571" s="140"/>
      <c r="AD571" s="140"/>
      <c r="AE571" s="140"/>
      <c r="AF571" s="140"/>
      <c r="AG571" s="140"/>
      <c r="AH571" s="54"/>
      <c r="AI571" s="54"/>
      <c r="AJ571" s="54"/>
    </row>
    <row r="572" spans="1:36">
      <c r="A572" s="140"/>
      <c r="B572" s="140"/>
      <c r="C572" s="141"/>
      <c r="D572" s="140"/>
      <c r="E572" s="140"/>
      <c r="F572" s="140"/>
      <c r="G572" s="140"/>
      <c r="H572" s="140"/>
      <c r="I572" s="140"/>
      <c r="J572" s="140"/>
      <c r="K572" s="140"/>
      <c r="L572" s="140"/>
      <c r="M572" s="140"/>
      <c r="N572" s="140"/>
      <c r="O572" s="140"/>
      <c r="P572" s="140"/>
      <c r="Q572" s="140"/>
      <c r="R572" s="140"/>
      <c r="S572" s="140"/>
      <c r="T572" s="140"/>
      <c r="U572" s="140"/>
      <c r="V572" s="140"/>
      <c r="W572" s="140"/>
      <c r="X572" s="140"/>
      <c r="Y572" s="140"/>
      <c r="Z572" s="140"/>
      <c r="AA572" s="140"/>
      <c r="AB572" s="140"/>
      <c r="AC572" s="140"/>
      <c r="AD572" s="140"/>
      <c r="AE572" s="140"/>
      <c r="AF572" s="140"/>
      <c r="AG572" s="140"/>
      <c r="AH572" s="54"/>
      <c r="AI572" s="54"/>
      <c r="AJ572" s="54"/>
    </row>
    <row r="573" spans="1:36">
      <c r="A573" s="140"/>
      <c r="B573" s="140"/>
      <c r="C573" s="141"/>
      <c r="D573" s="140"/>
      <c r="E573" s="140"/>
      <c r="F573" s="140"/>
      <c r="G573" s="140"/>
      <c r="H573" s="140"/>
      <c r="I573" s="140"/>
      <c r="J573" s="140"/>
      <c r="K573" s="140"/>
      <c r="L573" s="140"/>
      <c r="M573" s="140"/>
      <c r="N573" s="140"/>
      <c r="O573" s="140"/>
      <c r="P573" s="140"/>
      <c r="Q573" s="140"/>
      <c r="R573" s="140"/>
      <c r="S573" s="140"/>
      <c r="T573" s="140"/>
      <c r="U573" s="140"/>
      <c r="V573" s="140"/>
      <c r="W573" s="140"/>
      <c r="X573" s="140"/>
      <c r="Y573" s="140"/>
      <c r="Z573" s="140"/>
      <c r="AA573" s="140"/>
      <c r="AB573" s="140"/>
      <c r="AC573" s="140"/>
      <c r="AD573" s="140"/>
      <c r="AE573" s="140"/>
      <c r="AF573" s="140"/>
      <c r="AG573" s="140"/>
      <c r="AH573" s="54"/>
      <c r="AI573" s="54"/>
      <c r="AJ573" s="54"/>
    </row>
    <row r="574" spans="1:36">
      <c r="A574" s="140"/>
      <c r="B574" s="140"/>
      <c r="C574" s="141"/>
      <c r="D574" s="140"/>
      <c r="E574" s="140"/>
      <c r="F574" s="140"/>
      <c r="G574" s="140"/>
      <c r="H574" s="140"/>
      <c r="I574" s="140"/>
      <c r="J574" s="140"/>
      <c r="K574" s="140"/>
      <c r="L574" s="140"/>
      <c r="M574" s="140"/>
      <c r="N574" s="140"/>
      <c r="O574" s="140"/>
      <c r="P574" s="140"/>
      <c r="Q574" s="140"/>
      <c r="R574" s="140"/>
      <c r="S574" s="140"/>
      <c r="T574" s="140"/>
      <c r="U574" s="140"/>
      <c r="V574" s="140"/>
      <c r="W574" s="140"/>
      <c r="X574" s="140"/>
      <c r="Y574" s="140"/>
      <c r="Z574" s="140"/>
      <c r="AA574" s="140"/>
      <c r="AB574" s="140"/>
      <c r="AC574" s="140"/>
      <c r="AD574" s="140"/>
      <c r="AE574" s="140"/>
      <c r="AF574" s="140"/>
      <c r="AG574" s="140"/>
      <c r="AH574" s="54"/>
      <c r="AI574" s="54"/>
      <c r="AJ574" s="54"/>
    </row>
    <row r="575" spans="1:36">
      <c r="A575" s="140"/>
      <c r="B575" s="140"/>
      <c r="C575" s="141"/>
      <c r="D575" s="140"/>
      <c r="E575" s="140"/>
      <c r="F575" s="140"/>
      <c r="G575" s="140"/>
      <c r="H575" s="140"/>
      <c r="I575" s="140"/>
      <c r="J575" s="140"/>
      <c r="K575" s="140"/>
      <c r="L575" s="140"/>
      <c r="M575" s="140"/>
      <c r="N575" s="140"/>
      <c r="O575" s="140"/>
      <c r="P575" s="140"/>
      <c r="Q575" s="140"/>
      <c r="R575" s="140"/>
      <c r="S575" s="140"/>
      <c r="T575" s="140"/>
      <c r="U575" s="140"/>
      <c r="V575" s="140"/>
      <c r="W575" s="140"/>
      <c r="X575" s="140"/>
      <c r="Y575" s="140"/>
      <c r="Z575" s="140"/>
      <c r="AA575" s="140"/>
      <c r="AB575" s="140"/>
      <c r="AC575" s="140"/>
      <c r="AD575" s="140"/>
      <c r="AE575" s="140"/>
      <c r="AF575" s="140"/>
      <c r="AG575" s="140"/>
      <c r="AH575" s="54"/>
      <c r="AI575" s="54"/>
      <c r="AJ575" s="54"/>
    </row>
    <row r="576" spans="1:36">
      <c r="A576" s="140"/>
      <c r="B576" s="140"/>
      <c r="C576" s="141"/>
      <c r="D576" s="140"/>
      <c r="E576" s="140"/>
      <c r="F576" s="140"/>
      <c r="G576" s="140"/>
      <c r="H576" s="140"/>
      <c r="I576" s="140"/>
      <c r="J576" s="140"/>
      <c r="K576" s="140"/>
      <c r="L576" s="140"/>
      <c r="M576" s="140"/>
      <c r="N576" s="140"/>
      <c r="O576" s="140"/>
      <c r="P576" s="140"/>
      <c r="Q576" s="140"/>
      <c r="R576" s="140"/>
      <c r="S576" s="140"/>
      <c r="T576" s="140"/>
      <c r="U576" s="140"/>
      <c r="V576" s="140"/>
      <c r="W576" s="140"/>
      <c r="X576" s="140"/>
      <c r="Y576" s="140"/>
      <c r="Z576" s="140"/>
      <c r="AA576" s="140"/>
      <c r="AB576" s="140"/>
      <c r="AC576" s="140"/>
      <c r="AD576" s="140"/>
      <c r="AE576" s="140"/>
      <c r="AF576" s="140"/>
      <c r="AG576" s="140"/>
      <c r="AH576" s="54"/>
      <c r="AI576" s="54"/>
      <c r="AJ576" s="54"/>
    </row>
    <row r="577" spans="1:36">
      <c r="A577" s="140"/>
      <c r="B577" s="140"/>
      <c r="C577" s="141"/>
      <c r="D577" s="140"/>
      <c r="E577" s="140"/>
      <c r="F577" s="140"/>
      <c r="G577" s="140"/>
      <c r="H577" s="140"/>
      <c r="I577" s="140"/>
      <c r="J577" s="140"/>
      <c r="K577" s="140"/>
      <c r="L577" s="140"/>
      <c r="M577" s="140"/>
      <c r="N577" s="140"/>
      <c r="O577" s="140"/>
      <c r="P577" s="140"/>
      <c r="Q577" s="140"/>
      <c r="R577" s="140"/>
      <c r="S577" s="140"/>
      <c r="T577" s="140"/>
      <c r="U577" s="140"/>
      <c r="V577" s="140"/>
      <c r="W577" s="140"/>
      <c r="X577" s="140"/>
      <c r="Y577" s="140"/>
      <c r="Z577" s="140"/>
      <c r="AA577" s="140"/>
      <c r="AB577" s="140"/>
      <c r="AC577" s="140"/>
      <c r="AD577" s="140"/>
      <c r="AE577" s="140"/>
      <c r="AF577" s="140"/>
      <c r="AG577" s="140"/>
      <c r="AH577" s="54"/>
      <c r="AI577" s="54"/>
      <c r="AJ577" s="54"/>
    </row>
    <row r="578" spans="1:36">
      <c r="A578" s="140"/>
      <c r="B578" s="140"/>
      <c r="C578" s="141"/>
      <c r="D578" s="140"/>
      <c r="E578" s="140"/>
      <c r="F578" s="140"/>
      <c r="G578" s="140"/>
      <c r="H578" s="140"/>
      <c r="I578" s="140"/>
      <c r="J578" s="140"/>
      <c r="K578" s="140"/>
      <c r="L578" s="140"/>
      <c r="M578" s="140"/>
      <c r="N578" s="140"/>
      <c r="O578" s="140"/>
      <c r="P578" s="140"/>
      <c r="Q578" s="140"/>
      <c r="R578" s="140"/>
      <c r="S578" s="140"/>
      <c r="T578" s="140"/>
      <c r="U578" s="140"/>
      <c r="V578" s="140"/>
      <c r="W578" s="140"/>
      <c r="X578" s="140"/>
      <c r="Y578" s="140"/>
      <c r="Z578" s="140"/>
      <c r="AA578" s="140"/>
      <c r="AB578" s="140"/>
      <c r="AC578" s="140"/>
      <c r="AD578" s="140"/>
      <c r="AE578" s="140"/>
      <c r="AF578" s="140"/>
      <c r="AG578" s="140"/>
      <c r="AH578" s="54"/>
      <c r="AI578" s="54"/>
      <c r="AJ578" s="54"/>
    </row>
    <row r="579" spans="1:36">
      <c r="A579" s="140"/>
      <c r="B579" s="140"/>
      <c r="C579" s="141"/>
      <c r="D579" s="140"/>
      <c r="E579" s="140"/>
      <c r="F579" s="140"/>
      <c r="G579" s="140"/>
      <c r="H579" s="140"/>
      <c r="I579" s="140"/>
      <c r="J579" s="140"/>
      <c r="K579" s="140"/>
      <c r="L579" s="140"/>
      <c r="M579" s="140"/>
      <c r="N579" s="140"/>
      <c r="O579" s="140"/>
      <c r="P579" s="140"/>
      <c r="Q579" s="140"/>
      <c r="R579" s="140"/>
      <c r="S579" s="140"/>
      <c r="T579" s="140"/>
      <c r="U579" s="140"/>
      <c r="V579" s="140"/>
      <c r="W579" s="140"/>
      <c r="X579" s="140"/>
      <c r="Y579" s="140"/>
      <c r="Z579" s="140"/>
      <c r="AA579" s="140"/>
      <c r="AB579" s="140"/>
      <c r="AC579" s="140"/>
      <c r="AD579" s="140"/>
      <c r="AE579" s="140"/>
      <c r="AF579" s="140"/>
      <c r="AG579" s="140"/>
      <c r="AH579" s="54"/>
      <c r="AI579" s="54"/>
      <c r="AJ579" s="54"/>
    </row>
    <row r="580" spans="1:36">
      <c r="A580" s="140"/>
      <c r="B580" s="140"/>
      <c r="C580" s="141"/>
      <c r="D580" s="140"/>
      <c r="E580" s="140"/>
      <c r="F580" s="140"/>
      <c r="G580" s="140"/>
      <c r="H580" s="140"/>
      <c r="I580" s="140"/>
      <c r="J580" s="140"/>
      <c r="K580" s="140"/>
      <c r="L580" s="140"/>
      <c r="M580" s="140"/>
      <c r="N580" s="140"/>
      <c r="O580" s="140"/>
      <c r="P580" s="140"/>
      <c r="Q580" s="140"/>
      <c r="R580" s="140"/>
      <c r="S580" s="140"/>
      <c r="T580" s="140"/>
      <c r="U580" s="140"/>
      <c r="V580" s="140"/>
      <c r="W580" s="140"/>
      <c r="X580" s="140"/>
      <c r="Y580" s="140"/>
      <c r="Z580" s="140"/>
      <c r="AA580" s="140"/>
      <c r="AB580" s="140"/>
      <c r="AC580" s="140"/>
      <c r="AD580" s="140"/>
      <c r="AE580" s="140"/>
      <c r="AF580" s="140"/>
      <c r="AG580" s="140"/>
      <c r="AH580" s="54"/>
      <c r="AI580" s="54"/>
      <c r="AJ580" s="54"/>
    </row>
    <row r="581" spans="1:36">
      <c r="A581" s="140"/>
      <c r="B581" s="140"/>
      <c r="C581" s="141"/>
      <c r="D581" s="140"/>
      <c r="E581" s="140"/>
      <c r="F581" s="140"/>
      <c r="G581" s="140"/>
      <c r="H581" s="140"/>
      <c r="I581" s="140"/>
      <c r="J581" s="140"/>
      <c r="K581" s="140"/>
      <c r="L581" s="140"/>
      <c r="M581" s="140"/>
      <c r="N581" s="140"/>
      <c r="O581" s="140"/>
      <c r="P581" s="140"/>
      <c r="Q581" s="140"/>
      <c r="R581" s="140"/>
      <c r="S581" s="140"/>
      <c r="T581" s="140"/>
      <c r="U581" s="140"/>
      <c r="V581" s="140"/>
      <c r="W581" s="140"/>
      <c r="X581" s="140"/>
      <c r="Y581" s="140"/>
      <c r="Z581" s="140"/>
      <c r="AA581" s="140"/>
      <c r="AB581" s="140"/>
      <c r="AC581" s="140"/>
      <c r="AD581" s="140"/>
      <c r="AE581" s="140"/>
      <c r="AF581" s="140"/>
      <c r="AG581" s="140"/>
      <c r="AH581" s="54"/>
      <c r="AI581" s="54"/>
      <c r="AJ581" s="54"/>
    </row>
    <row r="582" spans="1:36">
      <c r="A582" s="140"/>
      <c r="B582" s="140"/>
      <c r="C582" s="141"/>
      <c r="D582" s="140"/>
      <c r="E582" s="140"/>
      <c r="F582" s="140"/>
      <c r="G582" s="140"/>
      <c r="H582" s="140"/>
      <c r="I582" s="140"/>
      <c r="J582" s="140"/>
      <c r="K582" s="140"/>
      <c r="L582" s="140"/>
      <c r="M582" s="140"/>
      <c r="N582" s="140"/>
      <c r="O582" s="140"/>
      <c r="P582" s="140"/>
      <c r="Q582" s="140"/>
      <c r="R582" s="140"/>
      <c r="S582" s="140"/>
      <c r="T582" s="140"/>
      <c r="U582" s="140"/>
      <c r="V582" s="140"/>
      <c r="W582" s="140"/>
      <c r="X582" s="140"/>
      <c r="Y582" s="140"/>
      <c r="Z582" s="140"/>
      <c r="AA582" s="140"/>
      <c r="AB582" s="140"/>
      <c r="AC582" s="140"/>
      <c r="AD582" s="140"/>
      <c r="AE582" s="140"/>
      <c r="AF582" s="140"/>
      <c r="AG582" s="140"/>
      <c r="AH582" s="54"/>
      <c r="AI582" s="54"/>
      <c r="AJ582" s="54"/>
    </row>
    <row r="583" spans="1:36">
      <c r="A583" s="140"/>
      <c r="B583" s="140"/>
      <c r="C583" s="141"/>
      <c r="D583" s="140"/>
      <c r="E583" s="140"/>
      <c r="F583" s="140"/>
      <c r="G583" s="140"/>
      <c r="H583" s="140"/>
      <c r="I583" s="140"/>
      <c r="J583" s="140"/>
      <c r="K583" s="140"/>
      <c r="L583" s="140"/>
      <c r="M583" s="140"/>
      <c r="N583" s="140"/>
      <c r="O583" s="140"/>
      <c r="P583" s="140"/>
      <c r="Q583" s="140"/>
      <c r="R583" s="140"/>
      <c r="S583" s="140"/>
      <c r="T583" s="140"/>
      <c r="U583" s="140"/>
      <c r="V583" s="140"/>
      <c r="W583" s="140"/>
      <c r="X583" s="140"/>
      <c r="Y583" s="140"/>
      <c r="Z583" s="140"/>
      <c r="AA583" s="140"/>
      <c r="AB583" s="140"/>
      <c r="AC583" s="140"/>
      <c r="AD583" s="140"/>
      <c r="AE583" s="140"/>
      <c r="AF583" s="140"/>
      <c r="AG583" s="140"/>
      <c r="AH583" s="54"/>
      <c r="AI583" s="54"/>
      <c r="AJ583" s="54"/>
    </row>
    <row r="584" spans="1:36">
      <c r="A584" s="140"/>
      <c r="B584" s="140"/>
      <c r="C584" s="141"/>
      <c r="D584" s="140"/>
      <c r="E584" s="140"/>
      <c r="F584" s="140"/>
      <c r="G584" s="140"/>
      <c r="H584" s="140"/>
      <c r="I584" s="140"/>
      <c r="J584" s="140"/>
      <c r="K584" s="140"/>
      <c r="L584" s="140"/>
      <c r="M584" s="140"/>
      <c r="N584" s="140"/>
      <c r="O584" s="140"/>
      <c r="P584" s="140"/>
      <c r="Q584" s="140"/>
      <c r="R584" s="140"/>
      <c r="S584" s="140"/>
      <c r="T584" s="140"/>
      <c r="U584" s="140"/>
      <c r="V584" s="140"/>
      <c r="W584" s="140"/>
      <c r="X584" s="140"/>
      <c r="Y584" s="140"/>
      <c r="Z584" s="140"/>
      <c r="AA584" s="140"/>
      <c r="AB584" s="140"/>
      <c r="AC584" s="140"/>
      <c r="AD584" s="140"/>
      <c r="AE584" s="140"/>
      <c r="AF584" s="140"/>
      <c r="AG584" s="140"/>
      <c r="AH584" s="54"/>
      <c r="AI584" s="54"/>
      <c r="AJ584" s="54"/>
    </row>
    <row r="585" spans="1:36">
      <c r="A585" s="140"/>
      <c r="B585" s="140"/>
      <c r="C585" s="141"/>
      <c r="D585" s="140"/>
      <c r="E585" s="140"/>
      <c r="F585" s="140"/>
      <c r="G585" s="140"/>
      <c r="H585" s="140"/>
      <c r="I585" s="140"/>
      <c r="J585" s="140"/>
      <c r="K585" s="140"/>
      <c r="L585" s="140"/>
      <c r="M585" s="140"/>
      <c r="N585" s="140"/>
      <c r="O585" s="140"/>
      <c r="P585" s="140"/>
      <c r="Q585" s="140"/>
      <c r="R585" s="140"/>
      <c r="S585" s="140"/>
      <c r="T585" s="140"/>
      <c r="U585" s="140"/>
      <c r="V585" s="140"/>
      <c r="W585" s="140"/>
      <c r="X585" s="140"/>
      <c r="Y585" s="140"/>
      <c r="Z585" s="140"/>
      <c r="AA585" s="140"/>
      <c r="AB585" s="140"/>
      <c r="AC585" s="140"/>
      <c r="AD585" s="140"/>
      <c r="AE585" s="140"/>
      <c r="AF585" s="140"/>
      <c r="AG585" s="140"/>
      <c r="AH585" s="54"/>
      <c r="AI585" s="54"/>
      <c r="AJ585" s="54"/>
    </row>
    <row r="586" spans="1:36">
      <c r="A586" s="140"/>
      <c r="B586" s="140"/>
      <c r="C586" s="141"/>
      <c r="D586" s="140"/>
      <c r="E586" s="140"/>
      <c r="F586" s="140"/>
      <c r="G586" s="140"/>
      <c r="H586" s="140"/>
      <c r="I586" s="140"/>
      <c r="J586" s="140"/>
      <c r="K586" s="140"/>
      <c r="L586" s="140"/>
      <c r="M586" s="140"/>
      <c r="N586" s="140"/>
      <c r="O586" s="140"/>
      <c r="P586" s="140"/>
      <c r="Q586" s="140"/>
      <c r="R586" s="140"/>
      <c r="S586" s="140"/>
      <c r="T586" s="140"/>
      <c r="U586" s="140"/>
      <c r="V586" s="140"/>
      <c r="W586" s="140"/>
      <c r="X586" s="140"/>
      <c r="Y586" s="140"/>
      <c r="Z586" s="140"/>
      <c r="AA586" s="140"/>
      <c r="AB586" s="140"/>
      <c r="AC586" s="140"/>
      <c r="AD586" s="140"/>
      <c r="AE586" s="140"/>
      <c r="AF586" s="140"/>
      <c r="AG586" s="140"/>
      <c r="AH586" s="54"/>
      <c r="AI586" s="54"/>
      <c r="AJ586" s="54"/>
    </row>
    <row r="587" spans="1:36">
      <c r="A587" s="140"/>
      <c r="B587" s="140"/>
      <c r="C587" s="141"/>
      <c r="D587" s="140"/>
      <c r="E587" s="140"/>
      <c r="F587" s="140"/>
      <c r="G587" s="140"/>
      <c r="H587" s="140"/>
      <c r="I587" s="140"/>
      <c r="J587" s="140"/>
      <c r="K587" s="140"/>
      <c r="L587" s="140"/>
      <c r="M587" s="140"/>
      <c r="N587" s="140"/>
      <c r="O587" s="140"/>
      <c r="P587" s="140"/>
      <c r="Q587" s="140"/>
      <c r="R587" s="140"/>
      <c r="S587" s="140"/>
      <c r="T587" s="140"/>
      <c r="U587" s="140"/>
      <c r="V587" s="140"/>
      <c r="W587" s="140"/>
      <c r="X587" s="140"/>
      <c r="Y587" s="140"/>
      <c r="Z587" s="140"/>
      <c r="AA587" s="140"/>
      <c r="AB587" s="140"/>
      <c r="AC587" s="140"/>
      <c r="AD587" s="140"/>
      <c r="AE587" s="140"/>
      <c r="AF587" s="140"/>
      <c r="AG587" s="140"/>
      <c r="AH587" s="54"/>
      <c r="AI587" s="54"/>
      <c r="AJ587" s="54"/>
    </row>
    <row r="588" spans="1:36">
      <c r="A588" s="140"/>
      <c r="B588" s="140"/>
      <c r="C588" s="141"/>
      <c r="D588" s="140"/>
      <c r="E588" s="140"/>
      <c r="F588" s="140"/>
      <c r="G588" s="140"/>
      <c r="H588" s="140"/>
      <c r="I588" s="140"/>
      <c r="J588" s="140"/>
      <c r="K588" s="140"/>
      <c r="L588" s="140"/>
      <c r="M588" s="140"/>
      <c r="N588" s="140"/>
      <c r="O588" s="140"/>
      <c r="P588" s="140"/>
      <c r="Q588" s="140"/>
      <c r="R588" s="140"/>
      <c r="S588" s="140"/>
      <c r="T588" s="140"/>
      <c r="U588" s="140"/>
      <c r="V588" s="140"/>
      <c r="W588" s="140"/>
      <c r="X588" s="140"/>
      <c r="Y588" s="140"/>
      <c r="Z588" s="140"/>
      <c r="AA588" s="140"/>
      <c r="AB588" s="140"/>
      <c r="AC588" s="140"/>
      <c r="AD588" s="140"/>
      <c r="AE588" s="140"/>
      <c r="AF588" s="140"/>
      <c r="AG588" s="140"/>
      <c r="AH588" s="54"/>
      <c r="AI588" s="54"/>
      <c r="AJ588" s="54"/>
    </row>
    <row r="589" spans="1:36">
      <c r="A589" s="140"/>
      <c r="B589" s="140"/>
      <c r="C589" s="141"/>
      <c r="D589" s="140"/>
      <c r="E589" s="140"/>
      <c r="F589" s="140"/>
      <c r="G589" s="140"/>
      <c r="H589" s="140"/>
      <c r="I589" s="140"/>
      <c r="J589" s="140"/>
      <c r="K589" s="140"/>
      <c r="L589" s="140"/>
      <c r="M589" s="140"/>
      <c r="N589" s="140"/>
      <c r="O589" s="140"/>
      <c r="P589" s="140"/>
      <c r="Q589" s="140"/>
      <c r="R589" s="140"/>
      <c r="S589" s="140"/>
      <c r="T589" s="140"/>
      <c r="U589" s="140"/>
      <c r="V589" s="140"/>
      <c r="W589" s="140"/>
      <c r="X589" s="140"/>
      <c r="Y589" s="140"/>
      <c r="Z589" s="140"/>
      <c r="AA589" s="140"/>
      <c r="AB589" s="140"/>
      <c r="AC589" s="140"/>
      <c r="AD589" s="140"/>
      <c r="AE589" s="140"/>
      <c r="AF589" s="140"/>
      <c r="AG589" s="140"/>
      <c r="AH589" s="54"/>
      <c r="AI589" s="54"/>
      <c r="AJ589" s="54"/>
    </row>
    <row r="590" spans="1:36">
      <c r="A590" s="140"/>
      <c r="B590" s="140"/>
      <c r="C590" s="141"/>
      <c r="D590" s="140"/>
      <c r="E590" s="140"/>
      <c r="F590" s="140"/>
      <c r="G590" s="140"/>
      <c r="H590" s="140"/>
      <c r="I590" s="140"/>
      <c r="J590" s="140"/>
      <c r="K590" s="140"/>
      <c r="L590" s="140"/>
      <c r="M590" s="140"/>
      <c r="N590" s="140"/>
      <c r="O590" s="140"/>
      <c r="P590" s="140"/>
      <c r="Q590" s="140"/>
      <c r="R590" s="140"/>
      <c r="S590" s="140"/>
      <c r="T590" s="140"/>
      <c r="U590" s="140"/>
      <c r="V590" s="140"/>
      <c r="W590" s="140"/>
      <c r="X590" s="140"/>
      <c r="Y590" s="140"/>
      <c r="Z590" s="140"/>
      <c r="AA590" s="140"/>
      <c r="AB590" s="140"/>
      <c r="AC590" s="140"/>
      <c r="AD590" s="140"/>
      <c r="AE590" s="140"/>
      <c r="AF590" s="140"/>
      <c r="AG590" s="140"/>
      <c r="AH590" s="54"/>
      <c r="AI590" s="54"/>
      <c r="AJ590" s="54"/>
    </row>
    <row r="591" spans="1:36">
      <c r="A591" s="140"/>
      <c r="B591" s="140"/>
      <c r="C591" s="141"/>
      <c r="D591" s="140"/>
      <c r="E591" s="140"/>
      <c r="F591" s="140"/>
      <c r="G591" s="140"/>
      <c r="H591" s="140"/>
      <c r="I591" s="140"/>
      <c r="J591" s="140"/>
      <c r="K591" s="140"/>
      <c r="L591" s="140"/>
      <c r="M591" s="140"/>
      <c r="N591" s="140"/>
      <c r="O591" s="140"/>
      <c r="P591" s="140"/>
      <c r="Q591" s="140"/>
      <c r="R591" s="140"/>
      <c r="S591" s="140"/>
      <c r="T591" s="140"/>
      <c r="U591" s="140"/>
      <c r="V591" s="140"/>
      <c r="W591" s="140"/>
      <c r="X591" s="140"/>
      <c r="Y591" s="140"/>
      <c r="Z591" s="140"/>
      <c r="AA591" s="140"/>
      <c r="AB591" s="140"/>
      <c r="AC591" s="140"/>
      <c r="AD591" s="140"/>
      <c r="AE591" s="140"/>
      <c r="AF591" s="140"/>
      <c r="AG591" s="140"/>
      <c r="AH591" s="54"/>
      <c r="AI591" s="54"/>
      <c r="AJ591" s="54"/>
    </row>
    <row r="592" spans="1:36">
      <c r="A592" s="140"/>
      <c r="B592" s="140"/>
      <c r="C592" s="141"/>
      <c r="D592" s="140"/>
      <c r="E592" s="140"/>
      <c r="F592" s="140"/>
      <c r="G592" s="140"/>
      <c r="H592" s="140"/>
      <c r="I592" s="140"/>
      <c r="J592" s="140"/>
      <c r="K592" s="140"/>
      <c r="L592" s="140"/>
      <c r="M592" s="140"/>
      <c r="N592" s="140"/>
      <c r="O592" s="140"/>
      <c r="P592" s="140"/>
      <c r="Q592" s="140"/>
      <c r="R592" s="140"/>
      <c r="S592" s="140"/>
      <c r="T592" s="140"/>
      <c r="U592" s="140"/>
      <c r="V592" s="140"/>
      <c r="W592" s="140"/>
      <c r="X592" s="140"/>
      <c r="Y592" s="140"/>
      <c r="Z592" s="140"/>
      <c r="AA592" s="140"/>
      <c r="AB592" s="140"/>
      <c r="AC592" s="140"/>
      <c r="AD592" s="140"/>
      <c r="AE592" s="140"/>
      <c r="AF592" s="140"/>
      <c r="AG592" s="140"/>
      <c r="AH592" s="54"/>
      <c r="AI592" s="54"/>
      <c r="AJ592" s="54"/>
    </row>
    <row r="593" spans="1:36">
      <c r="A593" s="140"/>
      <c r="B593" s="140"/>
      <c r="C593" s="141"/>
      <c r="D593" s="140"/>
      <c r="E593" s="140"/>
      <c r="F593" s="140"/>
      <c r="G593" s="140"/>
      <c r="H593" s="140"/>
      <c r="I593" s="140"/>
      <c r="J593" s="140"/>
      <c r="K593" s="140"/>
      <c r="L593" s="140"/>
      <c r="M593" s="140"/>
      <c r="N593" s="140"/>
      <c r="O593" s="140"/>
      <c r="P593" s="140"/>
      <c r="Q593" s="140"/>
      <c r="R593" s="140"/>
      <c r="S593" s="140"/>
      <c r="T593" s="140"/>
      <c r="U593" s="140"/>
      <c r="V593" s="140"/>
      <c r="W593" s="140"/>
      <c r="X593" s="140"/>
      <c r="Y593" s="140"/>
      <c r="Z593" s="140"/>
      <c r="AA593" s="140"/>
      <c r="AB593" s="140"/>
      <c r="AC593" s="140"/>
      <c r="AD593" s="140"/>
      <c r="AE593" s="140"/>
      <c r="AF593" s="140"/>
      <c r="AG593" s="140"/>
      <c r="AH593" s="54"/>
      <c r="AI593" s="54"/>
      <c r="AJ593" s="54"/>
    </row>
    <row r="594" spans="1:36">
      <c r="A594" s="140"/>
      <c r="B594" s="140"/>
      <c r="C594" s="141"/>
      <c r="D594" s="140"/>
      <c r="E594" s="140"/>
      <c r="F594" s="140"/>
      <c r="G594" s="140"/>
      <c r="H594" s="140"/>
      <c r="I594" s="140"/>
      <c r="J594" s="140"/>
      <c r="K594" s="140"/>
      <c r="L594" s="140"/>
      <c r="M594" s="140"/>
      <c r="N594" s="140"/>
      <c r="O594" s="140"/>
      <c r="P594" s="140"/>
      <c r="Q594" s="140"/>
      <c r="R594" s="140"/>
      <c r="S594" s="140"/>
      <c r="T594" s="140"/>
      <c r="U594" s="140"/>
      <c r="V594" s="140"/>
      <c r="W594" s="140"/>
      <c r="X594" s="140"/>
      <c r="Y594" s="140"/>
      <c r="Z594" s="140"/>
      <c r="AA594" s="140"/>
      <c r="AB594" s="140"/>
      <c r="AC594" s="140"/>
      <c r="AD594" s="140"/>
      <c r="AE594" s="140"/>
      <c r="AF594" s="140"/>
      <c r="AG594" s="140"/>
      <c r="AH594" s="54"/>
      <c r="AI594" s="54"/>
      <c r="AJ594" s="54"/>
    </row>
    <row r="595" spans="1:36">
      <c r="A595" s="140"/>
      <c r="B595" s="140"/>
      <c r="C595" s="141"/>
      <c r="D595" s="140"/>
      <c r="E595" s="140"/>
      <c r="F595" s="140"/>
      <c r="G595" s="140"/>
      <c r="H595" s="140"/>
      <c r="I595" s="140"/>
      <c r="J595" s="140"/>
      <c r="K595" s="140"/>
      <c r="L595" s="140"/>
      <c r="M595" s="140"/>
      <c r="N595" s="140"/>
      <c r="O595" s="140"/>
      <c r="P595" s="140"/>
      <c r="Q595" s="140"/>
      <c r="R595" s="140"/>
      <c r="S595" s="140"/>
      <c r="T595" s="140"/>
      <c r="U595" s="140"/>
      <c r="V595" s="140"/>
      <c r="W595" s="140"/>
      <c r="X595" s="140"/>
      <c r="Y595" s="140"/>
      <c r="Z595" s="140"/>
      <c r="AA595" s="140"/>
      <c r="AB595" s="140"/>
      <c r="AC595" s="140"/>
      <c r="AD595" s="140"/>
      <c r="AE595" s="140"/>
      <c r="AF595" s="140"/>
      <c r="AG595" s="140"/>
      <c r="AH595" s="54"/>
      <c r="AI595" s="54"/>
      <c r="AJ595" s="54"/>
    </row>
    <row r="596" spans="1:36">
      <c r="A596" s="140"/>
      <c r="B596" s="140"/>
      <c r="C596" s="141"/>
      <c r="D596" s="140"/>
      <c r="E596" s="140"/>
      <c r="F596" s="140"/>
      <c r="G596" s="140"/>
      <c r="H596" s="140"/>
      <c r="I596" s="140"/>
      <c r="J596" s="140"/>
      <c r="K596" s="140"/>
      <c r="L596" s="140"/>
      <c r="M596" s="140"/>
      <c r="N596" s="140"/>
      <c r="O596" s="140"/>
      <c r="P596" s="140"/>
      <c r="Q596" s="140"/>
      <c r="R596" s="140"/>
      <c r="S596" s="140"/>
      <c r="T596" s="140"/>
      <c r="U596" s="140"/>
      <c r="V596" s="140"/>
      <c r="W596" s="140"/>
      <c r="X596" s="140"/>
      <c r="Y596" s="140"/>
      <c r="Z596" s="140"/>
      <c r="AA596" s="140"/>
      <c r="AB596" s="140"/>
      <c r="AC596" s="140"/>
      <c r="AD596" s="140"/>
      <c r="AE596" s="140"/>
      <c r="AF596" s="140"/>
      <c r="AG596" s="140"/>
      <c r="AH596" s="54"/>
      <c r="AI596" s="54"/>
      <c r="AJ596" s="54"/>
    </row>
    <row r="597" spans="1:36">
      <c r="A597" s="140"/>
      <c r="B597" s="140"/>
      <c r="C597" s="141"/>
      <c r="D597" s="140"/>
      <c r="E597" s="140"/>
      <c r="F597" s="140"/>
      <c r="G597" s="140"/>
      <c r="H597" s="140"/>
      <c r="I597" s="140"/>
      <c r="J597" s="140"/>
      <c r="K597" s="140"/>
      <c r="L597" s="140"/>
      <c r="M597" s="140"/>
      <c r="N597" s="140"/>
      <c r="O597" s="140"/>
      <c r="P597" s="140"/>
      <c r="Q597" s="140"/>
      <c r="R597" s="140"/>
      <c r="S597" s="140"/>
      <c r="T597" s="140"/>
      <c r="U597" s="140"/>
      <c r="V597" s="140"/>
      <c r="W597" s="140"/>
      <c r="X597" s="140"/>
      <c r="Y597" s="140"/>
      <c r="Z597" s="140"/>
      <c r="AA597" s="140"/>
      <c r="AB597" s="140"/>
      <c r="AC597" s="140"/>
      <c r="AD597" s="140"/>
      <c r="AE597" s="140"/>
      <c r="AF597" s="140"/>
      <c r="AG597" s="140"/>
      <c r="AH597" s="54"/>
      <c r="AI597" s="54"/>
      <c r="AJ597" s="54"/>
    </row>
    <row r="598" spans="1:36">
      <c r="A598" s="140"/>
      <c r="B598" s="140"/>
      <c r="C598" s="141"/>
      <c r="D598" s="140"/>
      <c r="E598" s="140"/>
      <c r="F598" s="140"/>
      <c r="G598" s="140"/>
      <c r="H598" s="140"/>
      <c r="I598" s="140"/>
      <c r="J598" s="140"/>
      <c r="K598" s="140"/>
      <c r="L598" s="140"/>
      <c r="M598" s="140"/>
      <c r="N598" s="140"/>
      <c r="O598" s="140"/>
      <c r="P598" s="140"/>
      <c r="Q598" s="140"/>
      <c r="R598" s="140"/>
      <c r="S598" s="140"/>
      <c r="T598" s="140"/>
      <c r="U598" s="140"/>
      <c r="V598" s="140"/>
      <c r="W598" s="140"/>
      <c r="X598" s="140"/>
      <c r="Y598" s="140"/>
      <c r="Z598" s="140"/>
      <c r="AA598" s="140"/>
      <c r="AB598" s="140"/>
      <c r="AC598" s="140"/>
      <c r="AD598" s="140"/>
      <c r="AE598" s="140"/>
      <c r="AF598" s="140"/>
      <c r="AG598" s="140"/>
      <c r="AH598" s="54"/>
      <c r="AI598" s="54"/>
      <c r="AJ598" s="54"/>
    </row>
    <row r="599" spans="1:36">
      <c r="A599" s="140"/>
      <c r="B599" s="140"/>
      <c r="C599" s="141"/>
      <c r="D599" s="140"/>
      <c r="E599" s="140"/>
      <c r="F599" s="140"/>
      <c r="G599" s="140"/>
      <c r="H599" s="140"/>
      <c r="I599" s="140"/>
      <c r="J599" s="140"/>
      <c r="K599" s="140"/>
      <c r="L599" s="140"/>
      <c r="M599" s="140"/>
      <c r="N599" s="140"/>
      <c r="O599" s="140"/>
      <c r="P599" s="140"/>
      <c r="Q599" s="140"/>
      <c r="R599" s="140"/>
      <c r="S599" s="140"/>
      <c r="T599" s="140"/>
      <c r="U599" s="140"/>
      <c r="V599" s="140"/>
      <c r="W599" s="140"/>
      <c r="X599" s="140"/>
      <c r="Y599" s="140"/>
      <c r="Z599" s="140"/>
      <c r="AA599" s="140"/>
      <c r="AB599" s="140"/>
      <c r="AC599" s="140"/>
      <c r="AD599" s="140"/>
      <c r="AE599" s="140"/>
      <c r="AF599" s="140"/>
      <c r="AG599" s="140"/>
      <c r="AH599" s="54"/>
      <c r="AI599" s="54"/>
      <c r="AJ599" s="54"/>
    </row>
    <row r="600" spans="1:36">
      <c r="A600" s="54"/>
      <c r="B600" s="54"/>
      <c r="C600" s="54"/>
      <c r="D600" s="54"/>
      <c r="E600" s="54"/>
      <c r="F600" s="54"/>
      <c r="G600" s="54"/>
      <c r="H600" s="54"/>
      <c r="I600" s="54"/>
      <c r="J600" s="54"/>
      <c r="K600" s="54"/>
      <c r="L600" s="54"/>
      <c r="M600" s="54"/>
      <c r="N600" s="54"/>
      <c r="O600" s="54"/>
      <c r="P600" s="54"/>
      <c r="Q600" s="54"/>
      <c r="R600" s="54"/>
      <c r="S600" s="54"/>
      <c r="T600" s="54"/>
      <c r="U600" s="54"/>
      <c r="V600" s="54"/>
      <c r="W600" s="54"/>
      <c r="X600" s="54"/>
      <c r="Y600" s="54"/>
      <c r="Z600" s="54"/>
      <c r="AA600" s="54"/>
      <c r="AB600" s="54"/>
      <c r="AC600" s="54"/>
      <c r="AD600" s="54"/>
      <c r="AE600" s="54"/>
      <c r="AF600" s="54"/>
      <c r="AG600" s="54"/>
      <c r="AH600" s="54"/>
      <c r="AI600" s="54"/>
      <c r="AJ600" s="54"/>
    </row>
  </sheetData>
  <conditionalFormatting sqref="N58:N93">
    <cfRule type="cellIs" dxfId="143" priority="9" operator="between">
      <formula>1</formula>
      <formula>1</formula>
    </cfRule>
    <cfRule type="cellIs" dxfId="142" priority="10" operator="between">
      <formula>2</formula>
      <formula>2</formula>
    </cfRule>
    <cfRule type="cellIs" dxfId="141" priority="11" operator="between">
      <formula>3</formula>
      <formula>3</formula>
    </cfRule>
    <cfRule type="cellIs" dxfId="140" priority="12" operator="between">
      <formula>5</formula>
      <formula>5</formula>
    </cfRule>
  </conditionalFormatting>
  <conditionalFormatting sqref="A492:D492 C492:C527 A493:B527 D493:D527">
    <cfRule type="expression" dxfId="139" priority="7">
      <formula>$E492="F"</formula>
    </cfRule>
    <cfRule type="expression" dxfId="138" priority="8">
      <formula>$E492="Q"</formula>
    </cfRule>
  </conditionalFormatting>
  <conditionalFormatting sqref="A528:B563 D528:D563">
    <cfRule type="expression" dxfId="137" priority="5">
      <formula>$E528="F"</formula>
    </cfRule>
    <cfRule type="expression" dxfId="136" priority="6">
      <formula>$E528="Q"</formula>
    </cfRule>
  </conditionalFormatting>
  <conditionalFormatting sqref="A564:B564 D564:D599 A566:B566 A568:B568 A570:B570 A572:B572 A574:B574 A576:B576 A578:B578 A580:B580 A582:B582 A584:B584 A586:B586 A588:B588 A590:B590 A592:B592 A594:B594 A596:B596 A598:B598">
    <cfRule type="expression" dxfId="135" priority="3">
      <formula>$E564="F"</formula>
    </cfRule>
    <cfRule type="expression" dxfId="134" priority="4">
      <formula>$E564="Q"</formula>
    </cfRule>
  </conditionalFormatting>
  <conditionalFormatting sqref="A565:B565 A567:B567 A569:B569 A571:B571 A573:B573 A575:B575 A577:B577 A579:B579 A581:B581 A583:B583 A585:B585 A587:B587 A589:B589 A591:B591 A593:B593 A595:B595 A597:B597 A599:B599">
    <cfRule type="expression" dxfId="133" priority="1">
      <formula>$E565="F"</formula>
    </cfRule>
    <cfRule type="expression" dxfId="132" priority="2">
      <formula>$E565="Q"</formula>
    </cfRule>
  </conditionalFormatting>
  <conditionalFormatting sqref="AE2:AE331 AE333:AE2000">
    <cfRule type="cellIs" dxfId="131" priority="18" operator="between">
      <formula>2</formula>
      <formula>2</formula>
    </cfRule>
    <cfRule type="cellIs" dxfId="130" priority="19" operator="between">
      <formula>4</formula>
      <formula>4</formula>
    </cfRule>
    <cfRule type="cellIs" dxfId="129" priority="20" operator="between">
      <formula>6</formula>
      <formula>6</formula>
    </cfRule>
    <cfRule type="cellIs" dxfId="128" priority="21" operator="between">
      <formula>10</formula>
      <formula>10</formula>
    </cfRule>
  </conditionalFormatting>
  <conditionalFormatting sqref="L2:AD2000">
    <cfRule type="cellIs" dxfId="127" priority="14" operator="between">
      <formula>1</formula>
      <formula>1</formula>
    </cfRule>
    <cfRule type="cellIs" dxfId="126" priority="15" operator="between">
      <formula>2</formula>
      <formula>2</formula>
    </cfRule>
    <cfRule type="cellIs" dxfId="125" priority="16" operator="between">
      <formula>3</formula>
      <formula>3</formula>
    </cfRule>
    <cfRule type="cellIs" dxfId="124" priority="17" operator="between">
      <formula>5</formula>
      <formula>5</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47"/>
  <sheetViews>
    <sheetView workbookViewId="0">
      <pane ySplit="1" topLeftCell="A8" activePane="bottomLeft" state="frozen"/>
      <selection activeCell="K321" sqref="K321"/>
      <selection pane="bottomLeft" activeCell="A24" sqref="A24:D25"/>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8" max="8" width="4.81640625" bestFit="1" customWidth="1"/>
  </cols>
  <sheetData>
    <row r="1" spans="1:10">
      <c r="A1" t="s">
        <v>0</v>
      </c>
      <c r="B1" t="s">
        <v>1</v>
      </c>
      <c r="C1" t="s">
        <v>2</v>
      </c>
      <c r="D1" t="s">
        <v>3</v>
      </c>
      <c r="E1" t="s">
        <v>559</v>
      </c>
      <c r="F1" t="s">
        <v>560</v>
      </c>
      <c r="G1" t="s">
        <v>7</v>
      </c>
      <c r="H1" t="s">
        <v>9</v>
      </c>
      <c r="I1" t="s">
        <v>472</v>
      </c>
      <c r="J1" t="s">
        <v>18</v>
      </c>
    </row>
    <row r="2" spans="1:10">
      <c r="A2" s="1" t="s">
        <v>3227</v>
      </c>
      <c r="B2" s="1">
        <v>2023</v>
      </c>
      <c r="C2" s="2">
        <v>44982</v>
      </c>
      <c r="D2" s="1" t="s">
        <v>66</v>
      </c>
      <c r="E2" s="1" t="s">
        <v>589</v>
      </c>
      <c r="F2" s="1" t="s">
        <v>78</v>
      </c>
      <c r="G2" s="1"/>
      <c r="H2" s="1">
        <v>1</v>
      </c>
      <c r="I2" s="7">
        <v>0.47916666666666669</v>
      </c>
      <c r="J2">
        <v>52.173999999999999</v>
      </c>
    </row>
    <row r="3" spans="1:10">
      <c r="A3" s="1" t="s">
        <v>3227</v>
      </c>
      <c r="B3" s="1">
        <v>2023</v>
      </c>
      <c r="C3" s="2">
        <v>44982</v>
      </c>
      <c r="D3" s="1" t="s">
        <v>66</v>
      </c>
      <c r="E3" s="1" t="s">
        <v>762</v>
      </c>
      <c r="F3" s="1" t="s">
        <v>75</v>
      </c>
      <c r="G3" s="1"/>
      <c r="H3" s="1">
        <v>2</v>
      </c>
    </row>
    <row r="4" spans="1:10">
      <c r="A4" s="1" t="s">
        <v>3227</v>
      </c>
      <c r="B4" s="1">
        <v>2023</v>
      </c>
      <c r="C4" s="2">
        <v>44982</v>
      </c>
      <c r="D4" s="1" t="s">
        <v>66</v>
      </c>
      <c r="E4" s="1" t="s">
        <v>618</v>
      </c>
      <c r="F4" s="1" t="s">
        <v>37</v>
      </c>
      <c r="G4" s="1"/>
      <c r="H4" s="1">
        <v>3</v>
      </c>
    </row>
    <row r="5" spans="1:10">
      <c r="A5" s="1" t="s">
        <v>3227</v>
      </c>
      <c r="B5" s="1">
        <v>2023</v>
      </c>
      <c r="C5" s="2">
        <v>44982</v>
      </c>
      <c r="D5" s="1" t="s">
        <v>66</v>
      </c>
      <c r="E5" s="1" t="s">
        <v>486</v>
      </c>
      <c r="F5" s="1" t="s">
        <v>27</v>
      </c>
      <c r="G5" s="1"/>
      <c r="H5" s="1">
        <v>4</v>
      </c>
    </row>
    <row r="6" spans="1:10">
      <c r="A6" s="1" t="s">
        <v>3227</v>
      </c>
      <c r="B6" s="1">
        <v>2023</v>
      </c>
      <c r="C6" s="2">
        <v>44982</v>
      </c>
      <c r="D6" s="1" t="s">
        <v>66</v>
      </c>
      <c r="E6" s="1" t="s">
        <v>587</v>
      </c>
      <c r="F6" s="1" t="s">
        <v>113</v>
      </c>
      <c r="G6" s="1"/>
      <c r="H6" s="1">
        <v>5</v>
      </c>
    </row>
    <row r="7" spans="1:10">
      <c r="A7" s="1" t="s">
        <v>3227</v>
      </c>
      <c r="B7" s="1">
        <v>2023</v>
      </c>
      <c r="C7" s="2">
        <v>44982</v>
      </c>
      <c r="D7" s="1" t="s">
        <v>66</v>
      </c>
      <c r="E7" s="1" t="s">
        <v>599</v>
      </c>
      <c r="F7" s="1" t="s">
        <v>35</v>
      </c>
      <c r="G7" s="1"/>
      <c r="H7" s="1">
        <v>6</v>
      </c>
    </row>
    <row r="8" spans="1:10">
      <c r="A8" s="1" t="s">
        <v>3227</v>
      </c>
      <c r="B8" s="1">
        <v>2023</v>
      </c>
      <c r="C8" s="2">
        <v>44982</v>
      </c>
      <c r="D8" s="1" t="s">
        <v>66</v>
      </c>
      <c r="E8" s="1" t="s">
        <v>765</v>
      </c>
      <c r="F8" s="1" t="s">
        <v>727</v>
      </c>
      <c r="G8" s="1"/>
      <c r="H8" s="1">
        <v>7</v>
      </c>
    </row>
    <row r="9" spans="1:10">
      <c r="A9" s="1" t="s">
        <v>3227</v>
      </c>
      <c r="B9" s="1">
        <v>2023</v>
      </c>
      <c r="C9" s="2">
        <v>44982</v>
      </c>
      <c r="D9" s="1" t="s">
        <v>66</v>
      </c>
      <c r="E9" s="1" t="s">
        <v>483</v>
      </c>
      <c r="F9" s="1" t="s">
        <v>484</v>
      </c>
      <c r="G9" s="1"/>
      <c r="H9" s="1">
        <v>8</v>
      </c>
    </row>
    <row r="10" spans="1:10">
      <c r="A10" s="1" t="s">
        <v>3227</v>
      </c>
      <c r="B10" s="1">
        <v>2023</v>
      </c>
      <c r="C10" s="2">
        <v>44982</v>
      </c>
      <c r="D10" s="1" t="s">
        <v>66</v>
      </c>
      <c r="E10" s="1" t="s">
        <v>616</v>
      </c>
      <c r="F10" s="1" t="s">
        <v>228</v>
      </c>
      <c r="G10" s="1"/>
      <c r="H10" s="1">
        <v>9</v>
      </c>
    </row>
    <row r="11" spans="1:10">
      <c r="A11" s="1" t="s">
        <v>3227</v>
      </c>
      <c r="B11" s="1">
        <v>2023</v>
      </c>
      <c r="C11" s="2">
        <v>44982</v>
      </c>
      <c r="D11" s="1" t="s">
        <v>66</v>
      </c>
      <c r="E11" s="1" t="s">
        <v>614</v>
      </c>
      <c r="F11" s="1" t="s">
        <v>56</v>
      </c>
      <c r="G11" s="1"/>
      <c r="H11" s="1">
        <v>10</v>
      </c>
    </row>
    <row r="12" spans="1:10">
      <c r="A12" s="1" t="s">
        <v>3227</v>
      </c>
      <c r="B12" s="1">
        <v>2023</v>
      </c>
      <c r="C12" s="2">
        <v>44982</v>
      </c>
      <c r="D12" s="1" t="s">
        <v>66</v>
      </c>
      <c r="E12" s="1" t="s">
        <v>606</v>
      </c>
      <c r="F12" s="1" t="s">
        <v>33</v>
      </c>
      <c r="G12" s="1"/>
      <c r="H12" s="1">
        <v>11</v>
      </c>
    </row>
    <row r="13" spans="1:10">
      <c r="A13" s="1" t="s">
        <v>3227</v>
      </c>
      <c r="B13" s="1">
        <v>2023</v>
      </c>
      <c r="C13" s="2">
        <v>44982</v>
      </c>
      <c r="D13" s="1" t="s">
        <v>66</v>
      </c>
      <c r="E13" s="1" t="s">
        <v>479</v>
      </c>
      <c r="F13" s="1" t="s">
        <v>480</v>
      </c>
      <c r="G13" s="1"/>
      <c r="H13" s="1">
        <v>12</v>
      </c>
    </row>
    <row r="14" spans="1:10">
      <c r="A14" s="1" t="s">
        <v>3227</v>
      </c>
      <c r="B14" s="1">
        <v>2023</v>
      </c>
      <c r="C14" s="2">
        <v>44982</v>
      </c>
      <c r="D14" s="1" t="s">
        <v>66</v>
      </c>
      <c r="E14" s="1" t="s">
        <v>734</v>
      </c>
      <c r="F14" s="1" t="s">
        <v>102</v>
      </c>
      <c r="G14" s="1"/>
      <c r="H14" s="1">
        <v>13</v>
      </c>
    </row>
    <row r="15" spans="1:10">
      <c r="A15" s="1" t="s">
        <v>3227</v>
      </c>
      <c r="B15" s="1">
        <v>2023</v>
      </c>
      <c r="C15" s="2">
        <v>44982</v>
      </c>
      <c r="D15" s="1" t="s">
        <v>66</v>
      </c>
      <c r="E15" s="1" t="s">
        <v>482</v>
      </c>
      <c r="F15" s="1" t="s">
        <v>23</v>
      </c>
      <c r="G15" s="1"/>
      <c r="H15" s="1">
        <v>14</v>
      </c>
    </row>
    <row r="16" spans="1:10">
      <c r="A16" s="1" t="s">
        <v>3227</v>
      </c>
      <c r="B16" s="1">
        <v>2023</v>
      </c>
      <c r="C16" s="2">
        <v>44982</v>
      </c>
      <c r="D16" s="1" t="s">
        <v>66</v>
      </c>
      <c r="E16" s="1" t="s">
        <v>646</v>
      </c>
      <c r="F16" s="1" t="s">
        <v>647</v>
      </c>
      <c r="G16" s="1"/>
      <c r="H16" s="1">
        <v>15</v>
      </c>
    </row>
    <row r="17" spans="1:8">
      <c r="A17" s="1" t="s">
        <v>3227</v>
      </c>
      <c r="B17" s="1">
        <v>2023</v>
      </c>
      <c r="C17" s="2">
        <v>44982</v>
      </c>
      <c r="D17" s="1" t="s">
        <v>66</v>
      </c>
      <c r="E17" s="1" t="s">
        <v>1266</v>
      </c>
      <c r="F17" s="1" t="s">
        <v>52</v>
      </c>
      <c r="G17" s="1"/>
      <c r="H17" s="1">
        <v>16</v>
      </c>
    </row>
    <row r="18" spans="1:8">
      <c r="A18" s="1" t="s">
        <v>3227</v>
      </c>
      <c r="B18" s="1">
        <v>2023</v>
      </c>
      <c r="C18" s="2">
        <v>44982</v>
      </c>
      <c r="D18" s="1" t="s">
        <v>66</v>
      </c>
      <c r="E18" s="1" t="s">
        <v>493</v>
      </c>
      <c r="F18" s="1" t="s">
        <v>760</v>
      </c>
      <c r="G18" s="1"/>
      <c r="H18" s="1">
        <v>17</v>
      </c>
    </row>
    <row r="19" spans="1:8">
      <c r="A19" s="1" t="s">
        <v>3227</v>
      </c>
      <c r="B19" s="1">
        <v>2023</v>
      </c>
      <c r="C19" s="2">
        <v>44982</v>
      </c>
      <c r="D19" s="1" t="s">
        <v>66</v>
      </c>
      <c r="E19" s="1" t="s">
        <v>634</v>
      </c>
      <c r="F19" s="1" t="s">
        <v>85</v>
      </c>
      <c r="G19" s="1"/>
      <c r="H19" s="1">
        <v>18</v>
      </c>
    </row>
    <row r="20" spans="1:8">
      <c r="A20" s="1" t="s">
        <v>3227</v>
      </c>
      <c r="B20" s="1">
        <v>2023</v>
      </c>
      <c r="C20" s="2">
        <v>44982</v>
      </c>
      <c r="D20" s="1" t="s">
        <v>66</v>
      </c>
      <c r="E20" s="1" t="s">
        <v>53</v>
      </c>
      <c r="F20" s="1" t="s">
        <v>25</v>
      </c>
      <c r="G20" s="1"/>
      <c r="H20" s="1">
        <v>19</v>
      </c>
    </row>
    <row r="21" spans="1:8">
      <c r="A21" s="1" t="s">
        <v>3227</v>
      </c>
      <c r="B21" s="1">
        <v>2023</v>
      </c>
      <c r="C21" s="2">
        <v>44982</v>
      </c>
      <c r="D21" s="1" t="s">
        <v>66</v>
      </c>
      <c r="E21" s="1" t="s">
        <v>477</v>
      </c>
      <c r="F21" s="1" t="s">
        <v>478</v>
      </c>
      <c r="G21" s="1"/>
      <c r="H21" s="1">
        <v>20</v>
      </c>
    </row>
    <row r="22" spans="1:8">
      <c r="A22" s="1" t="s">
        <v>3227</v>
      </c>
      <c r="B22" s="1">
        <v>2023</v>
      </c>
      <c r="C22" s="2">
        <v>44982</v>
      </c>
      <c r="D22" s="1" t="s">
        <v>66</v>
      </c>
      <c r="E22" s="1" t="s">
        <v>519</v>
      </c>
      <c r="F22" s="1" t="s">
        <v>250</v>
      </c>
      <c r="G22" s="1"/>
      <c r="H22" s="1">
        <v>21</v>
      </c>
    </row>
    <row r="23" spans="1:8">
      <c r="A23" s="1" t="s">
        <v>3227</v>
      </c>
      <c r="B23" s="1">
        <v>2023</v>
      </c>
      <c r="C23" s="2">
        <v>44982</v>
      </c>
      <c r="D23" s="1" t="s">
        <v>66</v>
      </c>
      <c r="E23" s="1" t="s">
        <v>597</v>
      </c>
      <c r="F23" s="1" t="s">
        <v>29</v>
      </c>
      <c r="G23" s="1"/>
      <c r="H23" s="1">
        <v>22</v>
      </c>
    </row>
    <row r="24" spans="1:8">
      <c r="A24" s="1" t="s">
        <v>3227</v>
      </c>
      <c r="B24" s="1">
        <v>2023</v>
      </c>
      <c r="C24" s="2">
        <v>44982</v>
      </c>
      <c r="D24" s="1" t="s">
        <v>66</v>
      </c>
      <c r="E24" s="1" t="s">
        <v>522</v>
      </c>
      <c r="F24" s="1" t="s">
        <v>58</v>
      </c>
      <c r="G24" s="1"/>
      <c r="H24" s="1" t="s">
        <v>536</v>
      </c>
    </row>
    <row r="25" spans="1:8">
      <c r="A25" s="1" t="s">
        <v>3227</v>
      </c>
      <c r="B25" s="1">
        <v>2023</v>
      </c>
      <c r="C25" s="2">
        <v>44982</v>
      </c>
      <c r="D25" s="1" t="s">
        <v>66</v>
      </c>
      <c r="E25" s="1" t="s">
        <v>595</v>
      </c>
      <c r="F25" s="1" t="s">
        <v>31</v>
      </c>
      <c r="G25" s="1"/>
      <c r="H25" s="1" t="s">
        <v>608</v>
      </c>
    </row>
    <row r="26" spans="1:8">
      <c r="A26" s="4" t="s">
        <v>19</v>
      </c>
      <c r="B26" s="4">
        <v>2022</v>
      </c>
      <c r="C26" s="5">
        <v>44849</v>
      </c>
      <c r="D26" s="4" t="s">
        <v>20</v>
      </c>
      <c r="E26" s="4" t="s">
        <v>600</v>
      </c>
      <c r="F26" s="4" t="s">
        <v>35</v>
      </c>
      <c r="G26" s="14">
        <f>(C26-VLOOKUP(E26,Riders!$A$2:$C$267,2,FALSE))/365</f>
        <v>31.906849315068492</v>
      </c>
      <c r="H26" s="4">
        <v>1</v>
      </c>
    </row>
    <row r="27" spans="1:8">
      <c r="A27" s="4" t="s">
        <v>19</v>
      </c>
      <c r="B27" s="4">
        <v>2022</v>
      </c>
      <c r="C27" s="5">
        <v>44849</v>
      </c>
      <c r="D27" s="4" t="s">
        <v>20</v>
      </c>
      <c r="E27" s="4" t="s">
        <v>595</v>
      </c>
      <c r="F27" s="4" t="s">
        <v>31</v>
      </c>
      <c r="G27" s="14">
        <f>(C27-VLOOKUP(E27,Riders!$A$2:$C$267,2,FALSE))/365</f>
        <v>24.682191780821917</v>
      </c>
      <c r="H27" s="4">
        <v>2</v>
      </c>
    </row>
    <row r="28" spans="1:8">
      <c r="A28" s="4" t="s">
        <v>19</v>
      </c>
      <c r="B28" s="4">
        <v>2022</v>
      </c>
      <c r="C28" s="5">
        <v>44849</v>
      </c>
      <c r="D28" s="4" t="s">
        <v>20</v>
      </c>
      <c r="E28" s="4" t="s">
        <v>601</v>
      </c>
      <c r="F28" s="4" t="s">
        <v>102</v>
      </c>
      <c r="G28" s="14">
        <f>(C28-VLOOKUP(E28,Riders!$A$2:$C$267,2,FALSE))/365</f>
        <v>24.416438356164385</v>
      </c>
      <c r="H28" s="4">
        <v>3</v>
      </c>
    </row>
    <row r="29" spans="1:8">
      <c r="A29" s="4" t="s">
        <v>19</v>
      </c>
      <c r="B29" s="4">
        <v>2022</v>
      </c>
      <c r="C29" s="5">
        <v>44849</v>
      </c>
      <c r="D29" s="4" t="s">
        <v>20</v>
      </c>
      <c r="E29" s="4" t="s">
        <v>586</v>
      </c>
      <c r="F29" s="4" t="s">
        <v>113</v>
      </c>
      <c r="G29" s="14">
        <f>(C29-VLOOKUP(E29,Riders!$A$2:$C$267,2,FALSE))/365</f>
        <v>24.090410958904108</v>
      </c>
      <c r="H29" s="4">
        <v>4</v>
      </c>
    </row>
    <row r="30" spans="1:8">
      <c r="A30" s="4" t="s">
        <v>19</v>
      </c>
      <c r="B30" s="4">
        <v>2022</v>
      </c>
      <c r="C30" s="5">
        <v>44849</v>
      </c>
      <c r="D30" s="4" t="s">
        <v>20</v>
      </c>
      <c r="E30" s="4" t="s">
        <v>473</v>
      </c>
      <c r="F30" s="4" t="s">
        <v>25</v>
      </c>
      <c r="G30" s="14">
        <f>(C30-VLOOKUP(E30,Riders!$A$2:$C$267,2,FALSE))/365</f>
        <v>33.706849315068496</v>
      </c>
      <c r="H30" s="4">
        <v>5</v>
      </c>
    </row>
    <row r="31" spans="1:8">
      <c r="A31" s="4" t="s">
        <v>19</v>
      </c>
      <c r="B31" s="4">
        <v>2022</v>
      </c>
      <c r="C31" s="5">
        <v>44849</v>
      </c>
      <c r="D31" s="4" t="s">
        <v>20</v>
      </c>
      <c r="E31" s="4" t="s">
        <v>585</v>
      </c>
      <c r="F31" s="4" t="s">
        <v>27</v>
      </c>
      <c r="G31" s="14">
        <f>(C31-VLOOKUP(E31,Riders!$A$2:$C$267,2,FALSE))/365</f>
        <v>27.109589041095891</v>
      </c>
      <c r="H31" s="4">
        <v>6</v>
      </c>
    </row>
    <row r="32" spans="1:8">
      <c r="A32" s="4" t="s">
        <v>19</v>
      </c>
      <c r="B32" s="4">
        <v>2022</v>
      </c>
      <c r="C32" s="5">
        <v>44849</v>
      </c>
      <c r="D32" s="4" t="s">
        <v>20</v>
      </c>
      <c r="E32" s="4" t="s">
        <v>500</v>
      </c>
      <c r="F32" s="4" t="s">
        <v>33</v>
      </c>
      <c r="G32" s="14">
        <f>(C32-VLOOKUP(E32,Riders!$A$2:$C$267,2,FALSE))/365</f>
        <v>19.213698630136985</v>
      </c>
      <c r="H32" s="4">
        <v>7</v>
      </c>
    </row>
    <row r="33" spans="1:8">
      <c r="A33" s="4" t="s">
        <v>19</v>
      </c>
      <c r="B33" s="4">
        <v>2022</v>
      </c>
      <c r="C33" s="5">
        <v>44849</v>
      </c>
      <c r="D33" s="4" t="s">
        <v>20</v>
      </c>
      <c r="E33" s="4" t="s">
        <v>616</v>
      </c>
      <c r="F33" s="4" t="s">
        <v>23</v>
      </c>
      <c r="G33" s="14">
        <f>(C33-VLOOKUP(E33,Riders!$A$2:$C$267,2,FALSE))/365</f>
        <v>23.715068493150685</v>
      </c>
      <c r="H33" s="4">
        <v>8</v>
      </c>
    </row>
    <row r="34" spans="1:8">
      <c r="A34" s="4" t="s">
        <v>19</v>
      </c>
      <c r="B34" s="4">
        <v>2022</v>
      </c>
      <c r="C34" s="5">
        <v>44849</v>
      </c>
      <c r="D34" s="4" t="s">
        <v>20</v>
      </c>
      <c r="E34" s="4" t="s">
        <v>496</v>
      </c>
      <c r="F34" s="4" t="s">
        <v>85</v>
      </c>
      <c r="G34" s="14">
        <f>(C34-VLOOKUP(E34,Riders!$A$2:$C$267,2,FALSE))/365</f>
        <v>27.756164383561643</v>
      </c>
      <c r="H34" s="4">
        <v>9</v>
      </c>
    </row>
    <row r="35" spans="1:8">
      <c r="A35" s="4" t="s">
        <v>19</v>
      </c>
      <c r="B35" s="4">
        <v>2022</v>
      </c>
      <c r="C35" s="5">
        <v>44849</v>
      </c>
      <c r="D35" s="4" t="s">
        <v>20</v>
      </c>
      <c r="E35" s="4" t="s">
        <v>604</v>
      </c>
      <c r="F35" s="4" t="s">
        <v>484</v>
      </c>
      <c r="G35" s="14">
        <f>(C35-VLOOKUP(E35,Riders!$A$2:$C$267,2,FALSE))/365</f>
        <v>25.583561643835615</v>
      </c>
      <c r="H35" s="4">
        <v>10</v>
      </c>
    </row>
    <row r="36" spans="1:8">
      <c r="A36" s="4" t="s">
        <v>19</v>
      </c>
      <c r="B36" s="4">
        <v>2022</v>
      </c>
      <c r="C36" s="5">
        <v>44849</v>
      </c>
      <c r="D36" s="4" t="s">
        <v>20</v>
      </c>
      <c r="E36" s="4" t="s">
        <v>481</v>
      </c>
      <c r="F36" s="4" t="s">
        <v>29</v>
      </c>
      <c r="G36" s="14">
        <f>(C36-VLOOKUP(E36,Riders!$A$2:$C$267,2,FALSE))/365</f>
        <v>20.336986301369862</v>
      </c>
      <c r="H36" s="4">
        <v>11</v>
      </c>
    </row>
    <row r="37" spans="1:8">
      <c r="A37" s="4" t="s">
        <v>19</v>
      </c>
      <c r="B37" s="4">
        <v>2022</v>
      </c>
      <c r="C37" s="5">
        <v>44849</v>
      </c>
      <c r="D37" s="4" t="s">
        <v>20</v>
      </c>
      <c r="E37" s="4" t="s">
        <v>617</v>
      </c>
      <c r="F37" s="4" t="s">
        <v>46</v>
      </c>
      <c r="G37" s="14">
        <f>(C37-VLOOKUP(E37,Riders!$A$2:$C$267,2,FALSE))/365</f>
        <v>24.975342465753425</v>
      </c>
      <c r="H37" s="4">
        <v>12</v>
      </c>
    </row>
    <row r="38" spans="1:8">
      <c r="A38" s="4" t="s">
        <v>19</v>
      </c>
      <c r="B38" s="4">
        <v>2022</v>
      </c>
      <c r="C38" s="5">
        <v>44849</v>
      </c>
      <c r="D38" s="4" t="s">
        <v>20</v>
      </c>
      <c r="E38" s="4" t="s">
        <v>487</v>
      </c>
      <c r="F38" s="4" t="s">
        <v>164</v>
      </c>
      <c r="G38" s="14">
        <f>(C38-VLOOKUP(E38,Riders!$A$2:$C$267,2,FALSE))/365</f>
        <v>25.276712328767122</v>
      </c>
      <c r="H38" s="4">
        <v>13</v>
      </c>
    </row>
    <row r="39" spans="1:8">
      <c r="A39" s="4" t="s">
        <v>19</v>
      </c>
      <c r="B39" s="4">
        <v>2022</v>
      </c>
      <c r="C39" s="5">
        <v>44849</v>
      </c>
      <c r="D39" s="4" t="s">
        <v>20</v>
      </c>
      <c r="E39" s="4" t="s">
        <v>476</v>
      </c>
      <c r="F39" s="4" t="s">
        <v>78</v>
      </c>
      <c r="G39" s="14">
        <f>(C39-VLOOKUP(E39,Riders!$A$2:$C$267,2,FALSE))/365</f>
        <v>23.942465753424656</v>
      </c>
      <c r="H39" s="4">
        <v>14</v>
      </c>
    </row>
    <row r="40" spans="1:8">
      <c r="A40" s="4" t="s">
        <v>19</v>
      </c>
      <c r="B40" s="4">
        <v>2022</v>
      </c>
      <c r="C40" s="5">
        <v>44849</v>
      </c>
      <c r="D40" s="4" t="s">
        <v>20</v>
      </c>
      <c r="E40" s="4" t="s">
        <v>618</v>
      </c>
      <c r="F40" s="4" t="s">
        <v>37</v>
      </c>
      <c r="G40" s="14">
        <f>(C40-VLOOKUP(E40,Riders!$A$2:$C$267,2,FALSE))/365</f>
        <v>34.676712328767124</v>
      </c>
      <c r="H40" s="4">
        <v>15</v>
      </c>
    </row>
    <row r="41" spans="1:8">
      <c r="A41" s="4" t="s">
        <v>19</v>
      </c>
      <c r="B41" s="4">
        <v>2022</v>
      </c>
      <c r="C41" s="5">
        <v>44849</v>
      </c>
      <c r="D41" s="4" t="s">
        <v>20</v>
      </c>
      <c r="E41" s="4" t="s">
        <v>619</v>
      </c>
      <c r="F41" s="4" t="s">
        <v>620</v>
      </c>
      <c r="G41" s="14" t="e">
        <f>(C41-VLOOKUP(E41,Riders!$A$2:$C$267,2,FALSE))/365</f>
        <v>#N/A</v>
      </c>
      <c r="H41" s="4">
        <v>16</v>
      </c>
    </row>
    <row r="42" spans="1:8">
      <c r="A42" s="4" t="s">
        <v>19</v>
      </c>
      <c r="B42" s="4">
        <v>2022</v>
      </c>
      <c r="C42" s="5">
        <v>44849</v>
      </c>
      <c r="D42" s="4" t="s">
        <v>20</v>
      </c>
      <c r="E42" s="4" t="s">
        <v>621</v>
      </c>
      <c r="F42" s="4" t="s">
        <v>154</v>
      </c>
      <c r="G42" s="14" t="e">
        <f>(C42-VLOOKUP(E42,Riders!$A$2:$C$267,2,FALSE))/365</f>
        <v>#N/A</v>
      </c>
      <c r="H42" s="4">
        <v>17</v>
      </c>
    </row>
    <row r="43" spans="1:8">
      <c r="A43" s="4" t="s">
        <v>19</v>
      </c>
      <c r="B43" s="4">
        <v>2022</v>
      </c>
      <c r="C43" s="5">
        <v>44849</v>
      </c>
      <c r="D43" s="4" t="s">
        <v>20</v>
      </c>
      <c r="E43" s="4" t="s">
        <v>522</v>
      </c>
      <c r="F43" s="4" t="s">
        <v>58</v>
      </c>
      <c r="G43" s="14">
        <f>(C43-VLOOKUP(E43,Riders!$A$2:$C$267,2,FALSE))/365</f>
        <v>30.989041095890411</v>
      </c>
      <c r="H43" s="4">
        <v>18</v>
      </c>
    </row>
    <row r="44" spans="1:8">
      <c r="A44" s="4" t="s">
        <v>19</v>
      </c>
      <c r="B44" s="4">
        <v>2022</v>
      </c>
      <c r="C44" s="5">
        <v>44849</v>
      </c>
      <c r="D44" s="4" t="s">
        <v>20</v>
      </c>
      <c r="E44" s="4" t="s">
        <v>479</v>
      </c>
      <c r="F44" s="4" t="s">
        <v>480</v>
      </c>
      <c r="G44" s="14">
        <f>(C44-VLOOKUP(E44,Riders!$A$2:$C$267,2,FALSE))/365</f>
        <v>31.410958904109588</v>
      </c>
      <c r="H44" s="4">
        <v>19</v>
      </c>
    </row>
    <row r="45" spans="1:8">
      <c r="A45" s="4" t="s">
        <v>19</v>
      </c>
      <c r="B45" s="4">
        <v>2022</v>
      </c>
      <c r="C45" s="5">
        <v>44849</v>
      </c>
      <c r="D45" s="4" t="s">
        <v>20</v>
      </c>
      <c r="E45" s="4" t="s">
        <v>614</v>
      </c>
      <c r="F45" s="4" t="s">
        <v>56</v>
      </c>
      <c r="G45" s="14" t="e">
        <f>(C45-VLOOKUP(E45,Riders!$A$2:$C$267,2,FALSE))/365</f>
        <v>#N/A</v>
      </c>
      <c r="H45" s="4">
        <v>20</v>
      </c>
    </row>
    <row r="46" spans="1:8">
      <c r="A46" s="4" t="s">
        <v>19</v>
      </c>
      <c r="B46" s="4">
        <v>2022</v>
      </c>
      <c r="C46" s="5">
        <v>44849</v>
      </c>
      <c r="D46" s="4" t="s">
        <v>20</v>
      </c>
      <c r="E46" s="4" t="s">
        <v>622</v>
      </c>
      <c r="F46" s="4" t="s">
        <v>44</v>
      </c>
      <c r="G46" s="14">
        <f>(C46-VLOOKUP(E46,Riders!$A$2:$C$267,2,FALSE))/365</f>
        <v>36.041095890410958</v>
      </c>
      <c r="H46" s="4">
        <v>21</v>
      </c>
    </row>
    <row r="47" spans="1:8">
      <c r="A47" s="4" t="s">
        <v>19</v>
      </c>
      <c r="B47" s="4">
        <v>2022</v>
      </c>
      <c r="C47" s="5">
        <v>44849</v>
      </c>
      <c r="D47" s="4" t="s">
        <v>20</v>
      </c>
      <c r="E47" s="4" t="s">
        <v>495</v>
      </c>
      <c r="F47" s="4" t="s">
        <v>104</v>
      </c>
      <c r="G47" s="14">
        <f>(C47-VLOOKUP(E47,Riders!$A$2:$C$267,2,FALSE))/365</f>
        <v>26.720547945205478</v>
      </c>
      <c r="H47" s="4">
        <v>22</v>
      </c>
    </row>
    <row r="48" spans="1:8">
      <c r="A48" s="4" t="s">
        <v>19</v>
      </c>
      <c r="B48" s="4">
        <v>2022</v>
      </c>
      <c r="C48" s="5">
        <v>44849</v>
      </c>
      <c r="D48" s="4" t="s">
        <v>20</v>
      </c>
      <c r="E48" s="4" t="s">
        <v>519</v>
      </c>
      <c r="F48" s="4" t="s">
        <v>250</v>
      </c>
      <c r="G48" s="14">
        <f>(C48-VLOOKUP(E48,Riders!$A$2:$C$267,2,FALSE))/365</f>
        <v>31.758904109589039</v>
      </c>
      <c r="H48" s="4">
        <v>23</v>
      </c>
    </row>
    <row r="49" spans="1:10">
      <c r="A49" s="4" t="s">
        <v>19</v>
      </c>
      <c r="B49" s="4">
        <v>2022</v>
      </c>
      <c r="C49" s="5">
        <v>44849</v>
      </c>
      <c r="D49" s="4" t="s">
        <v>20</v>
      </c>
      <c r="E49" s="4" t="s">
        <v>491</v>
      </c>
      <c r="F49" s="4" t="s">
        <v>492</v>
      </c>
      <c r="G49" s="14">
        <f>(C49-VLOOKUP(E49,Riders!$A$2:$C$267,2,FALSE))/365</f>
        <v>26.92876712328767</v>
      </c>
      <c r="H49" s="4">
        <v>24</v>
      </c>
    </row>
    <row r="50" spans="1:10">
      <c r="A50" s="1" t="s">
        <v>139</v>
      </c>
      <c r="B50" s="1">
        <v>2022</v>
      </c>
      <c r="C50" s="2">
        <v>44752</v>
      </c>
      <c r="D50" s="1" t="s">
        <v>66</v>
      </c>
      <c r="E50" s="1" t="s">
        <v>630</v>
      </c>
      <c r="F50" s="1" t="s">
        <v>725</v>
      </c>
      <c r="G50" s="13" t="e">
        <f>(C50-VLOOKUP(E50,Riders!$A$2:$C$267,2,FALSE))/365</f>
        <v>#N/A</v>
      </c>
      <c r="H50" s="1">
        <v>1</v>
      </c>
      <c r="I50" s="7">
        <v>0.47500000000000003</v>
      </c>
      <c r="J50">
        <v>52.631999999999998</v>
      </c>
    </row>
    <row r="51" spans="1:10">
      <c r="A51" s="1" t="s">
        <v>139</v>
      </c>
      <c r="B51" s="1">
        <v>2022</v>
      </c>
      <c r="C51" s="2">
        <v>44752</v>
      </c>
      <c r="D51" s="1" t="s">
        <v>66</v>
      </c>
      <c r="E51" s="1" t="s">
        <v>519</v>
      </c>
      <c r="F51" s="1" t="s">
        <v>250</v>
      </c>
      <c r="G51" s="13">
        <f>(C51-VLOOKUP(E51,Riders!$A$2:$C$267,2,FALSE))/365</f>
        <v>31.493150684931507</v>
      </c>
      <c r="H51" s="1">
        <v>2</v>
      </c>
    </row>
    <row r="52" spans="1:10">
      <c r="A52" s="1" t="s">
        <v>139</v>
      </c>
      <c r="B52" s="1">
        <v>2022</v>
      </c>
      <c r="C52" s="2">
        <v>44752</v>
      </c>
      <c r="D52" s="1" t="s">
        <v>66</v>
      </c>
      <c r="E52" s="1" t="s">
        <v>713</v>
      </c>
      <c r="F52" s="1" t="s">
        <v>727</v>
      </c>
      <c r="G52" s="13" t="e">
        <f>(C52-VLOOKUP(E52,Riders!$A$2:$C$267,2,FALSE))/365</f>
        <v>#N/A</v>
      </c>
      <c r="H52" s="1">
        <v>3</v>
      </c>
    </row>
    <row r="53" spans="1:10">
      <c r="A53" s="1" t="s">
        <v>139</v>
      </c>
      <c r="B53" s="1">
        <v>2022</v>
      </c>
      <c r="C53" s="2">
        <v>44752</v>
      </c>
      <c r="D53" s="1" t="s">
        <v>66</v>
      </c>
      <c r="E53" s="1" t="s">
        <v>610</v>
      </c>
      <c r="F53" s="1" t="s">
        <v>164</v>
      </c>
      <c r="G53" s="13" t="e">
        <f>(C53-VLOOKUP(E53,Riders!$A$2:$C$267,2,FALSE))/365</f>
        <v>#N/A</v>
      </c>
      <c r="H53" s="1">
        <v>4</v>
      </c>
    </row>
    <row r="54" spans="1:10">
      <c r="A54" s="1" t="s">
        <v>139</v>
      </c>
      <c r="B54" s="1">
        <v>2022</v>
      </c>
      <c r="C54" s="2">
        <v>44752</v>
      </c>
      <c r="D54" s="1" t="s">
        <v>66</v>
      </c>
      <c r="E54" s="1" t="s">
        <v>699</v>
      </c>
      <c r="F54" s="1" t="s">
        <v>39</v>
      </c>
      <c r="G54" s="13" t="e">
        <f>(C54-VLOOKUP(E54,Riders!$A$2:$C$267,2,FALSE))/365</f>
        <v>#N/A</v>
      </c>
      <c r="H54" s="1">
        <v>5</v>
      </c>
    </row>
    <row r="55" spans="1:10">
      <c r="A55" s="1" t="s">
        <v>139</v>
      </c>
      <c r="B55" s="1">
        <v>2022</v>
      </c>
      <c r="C55" s="2">
        <v>44752</v>
      </c>
      <c r="D55" s="1" t="s">
        <v>66</v>
      </c>
      <c r="E55" s="1" t="s">
        <v>622</v>
      </c>
      <c r="F55" s="1" t="s">
        <v>44</v>
      </c>
      <c r="G55" s="13">
        <f>(C55-VLOOKUP(E55,Riders!$A$2:$C$267,2,FALSE))/365</f>
        <v>35.775342465753425</v>
      </c>
      <c r="H55" s="1">
        <v>6</v>
      </c>
    </row>
    <row r="56" spans="1:10">
      <c r="A56" s="1" t="s">
        <v>139</v>
      </c>
      <c r="B56" s="1">
        <v>2022</v>
      </c>
      <c r="C56" s="2">
        <v>44752</v>
      </c>
      <c r="D56" s="1" t="s">
        <v>66</v>
      </c>
      <c r="E56" s="1" t="s">
        <v>619</v>
      </c>
      <c r="F56" s="1" t="s">
        <v>620</v>
      </c>
      <c r="G56" s="13" t="e">
        <f>(C56-VLOOKUP(E56,Riders!$A$2:$C$267,2,FALSE))/365</f>
        <v>#N/A</v>
      </c>
      <c r="H56" s="1">
        <v>7</v>
      </c>
    </row>
    <row r="57" spans="1:10">
      <c r="A57" s="1" t="s">
        <v>139</v>
      </c>
      <c r="B57" s="1">
        <v>2022</v>
      </c>
      <c r="C57" s="2">
        <v>44752</v>
      </c>
      <c r="D57" s="1" t="s">
        <v>66</v>
      </c>
      <c r="E57" s="1" t="s">
        <v>494</v>
      </c>
      <c r="F57" s="1" t="s">
        <v>37</v>
      </c>
      <c r="G57" s="13">
        <f>(C57-VLOOKUP(E57,Riders!$A$2:$C$267,2,FALSE))/365</f>
        <v>24.054794520547944</v>
      </c>
      <c r="H57" s="1">
        <v>8</v>
      </c>
    </row>
    <row r="58" spans="1:10">
      <c r="A58" s="1" t="s">
        <v>139</v>
      </c>
      <c r="B58" s="1">
        <v>2022</v>
      </c>
      <c r="C58" s="2">
        <v>44752</v>
      </c>
      <c r="D58" s="1" t="s">
        <v>66</v>
      </c>
      <c r="E58" s="1" t="s">
        <v>691</v>
      </c>
      <c r="F58" s="1" t="s">
        <v>145</v>
      </c>
      <c r="G58" s="13" t="e">
        <f>(C58-VLOOKUP(E58,Riders!$A$2:$C$267,2,FALSE))/365</f>
        <v>#N/A</v>
      </c>
      <c r="H58" s="1">
        <v>9</v>
      </c>
    </row>
    <row r="59" spans="1:10">
      <c r="A59" s="1" t="s">
        <v>139</v>
      </c>
      <c r="B59" s="1">
        <v>2022</v>
      </c>
      <c r="C59" s="2">
        <v>44752</v>
      </c>
      <c r="D59" s="1" t="s">
        <v>66</v>
      </c>
      <c r="E59" s="1" t="s">
        <v>606</v>
      </c>
      <c r="F59" s="1" t="s">
        <v>33</v>
      </c>
      <c r="G59" s="13">
        <f>(C59-VLOOKUP(E59,Riders!$A$2:$C$267,2,FALSE))/365</f>
        <v>20.4986301369863</v>
      </c>
      <c r="H59" s="1">
        <v>10</v>
      </c>
    </row>
    <row r="60" spans="1:10">
      <c r="A60" s="1" t="s">
        <v>139</v>
      </c>
      <c r="B60" s="1">
        <v>2022</v>
      </c>
      <c r="C60" s="2">
        <v>44752</v>
      </c>
      <c r="D60" s="1" t="s">
        <v>66</v>
      </c>
      <c r="E60" s="1" t="s">
        <v>614</v>
      </c>
      <c r="F60" s="1" t="s">
        <v>56</v>
      </c>
      <c r="G60" s="13" t="e">
        <f>(C60-VLOOKUP(E60,Riders!$A$2:$C$267,2,FALSE))/365</f>
        <v>#N/A</v>
      </c>
      <c r="H60" s="1">
        <v>11</v>
      </c>
    </row>
    <row r="61" spans="1:10">
      <c r="A61" s="1" t="s">
        <v>139</v>
      </c>
      <c r="B61" s="1">
        <v>2022</v>
      </c>
      <c r="C61" s="2">
        <v>44752</v>
      </c>
      <c r="D61" s="1" t="s">
        <v>66</v>
      </c>
      <c r="E61" s="1" t="s">
        <v>721</v>
      </c>
      <c r="F61" s="1" t="s">
        <v>729</v>
      </c>
      <c r="G61" s="13" t="e">
        <f>(C61-VLOOKUP(E61,Riders!$A$2:$C$267,2,FALSE))/365</f>
        <v>#N/A</v>
      </c>
      <c r="H61" s="1">
        <v>12</v>
      </c>
    </row>
    <row r="62" spans="1:10">
      <c r="A62" s="1" t="s">
        <v>139</v>
      </c>
      <c r="B62" s="1">
        <v>2022</v>
      </c>
      <c r="C62" s="2">
        <v>44752</v>
      </c>
      <c r="D62" s="1" t="s">
        <v>66</v>
      </c>
      <c r="E62" s="1" t="s">
        <v>717</v>
      </c>
      <c r="F62" s="1" t="s">
        <v>152</v>
      </c>
      <c r="G62" s="13" t="e">
        <f>(C62-VLOOKUP(E62,Riders!$A$2:$C$267,2,FALSE))/365</f>
        <v>#N/A</v>
      </c>
      <c r="H62" s="1">
        <v>13</v>
      </c>
    </row>
    <row r="63" spans="1:10">
      <c r="A63" s="1" t="s">
        <v>139</v>
      </c>
      <c r="B63" s="1">
        <v>2022</v>
      </c>
      <c r="C63" s="2">
        <v>44752</v>
      </c>
      <c r="D63" s="1" t="s">
        <v>66</v>
      </c>
      <c r="E63" s="1" t="s">
        <v>693</v>
      </c>
      <c r="F63" s="1" t="s">
        <v>726</v>
      </c>
      <c r="G63" s="13" t="e">
        <f>(C63-VLOOKUP(E63,Riders!$A$2:$C$267,2,FALSE))/365</f>
        <v>#N/A</v>
      </c>
      <c r="H63" s="1">
        <v>14</v>
      </c>
    </row>
    <row r="64" spans="1:10">
      <c r="A64" s="1" t="s">
        <v>139</v>
      </c>
      <c r="B64" s="1">
        <v>2022</v>
      </c>
      <c r="C64" s="2">
        <v>44752</v>
      </c>
      <c r="D64" s="1" t="s">
        <v>66</v>
      </c>
      <c r="E64" s="1" t="s">
        <v>495</v>
      </c>
      <c r="F64" s="1" t="s">
        <v>104</v>
      </c>
      <c r="G64" s="13">
        <f>(C64-VLOOKUP(E64,Riders!$A$2:$C$267,2,FALSE))/365</f>
        <v>26.454794520547946</v>
      </c>
      <c r="H64" s="1">
        <v>15</v>
      </c>
    </row>
    <row r="65" spans="1:10">
      <c r="A65" s="1" t="s">
        <v>139</v>
      </c>
      <c r="B65" s="1">
        <v>2022</v>
      </c>
      <c r="C65" s="2">
        <v>44752</v>
      </c>
      <c r="D65" s="1" t="s">
        <v>66</v>
      </c>
      <c r="E65" s="1" t="s">
        <v>522</v>
      </c>
      <c r="F65" s="1" t="s">
        <v>58</v>
      </c>
      <c r="G65" s="13">
        <f>(C65-VLOOKUP(E65,Riders!$A$2:$C$267,2,FALSE))/365</f>
        <v>30.723287671232878</v>
      </c>
      <c r="H65" s="1">
        <v>16</v>
      </c>
    </row>
    <row r="66" spans="1:10">
      <c r="A66" s="1" t="s">
        <v>139</v>
      </c>
      <c r="B66" s="1">
        <v>2022</v>
      </c>
      <c r="C66" s="2">
        <v>44752</v>
      </c>
      <c r="D66" s="1" t="s">
        <v>66</v>
      </c>
      <c r="E66" s="1" t="s">
        <v>663</v>
      </c>
      <c r="F66" s="1" t="s">
        <v>723</v>
      </c>
      <c r="G66" s="13">
        <f>(C66-VLOOKUP(E66,Riders!$A$2:$C$267,2,FALSE))/365</f>
        <v>21.586301369863012</v>
      </c>
      <c r="H66" s="1">
        <v>17</v>
      </c>
    </row>
    <row r="67" spans="1:10">
      <c r="A67" s="1" t="s">
        <v>139</v>
      </c>
      <c r="B67" s="1">
        <v>2022</v>
      </c>
      <c r="C67" s="2">
        <v>44752</v>
      </c>
      <c r="D67" s="1" t="s">
        <v>66</v>
      </c>
      <c r="E67" s="1" t="s">
        <v>697</v>
      </c>
      <c r="F67" s="1" t="s">
        <v>150</v>
      </c>
      <c r="G67" s="13" t="e">
        <f>(C67-VLOOKUP(E67,Riders!$A$2:$C$267,2,FALSE))/365</f>
        <v>#N/A</v>
      </c>
      <c r="H67" s="1">
        <v>18</v>
      </c>
    </row>
    <row r="68" spans="1:10">
      <c r="A68" s="1" t="s">
        <v>139</v>
      </c>
      <c r="B68" s="1">
        <v>2022</v>
      </c>
      <c r="C68" s="2">
        <v>44752</v>
      </c>
      <c r="D68" s="1" t="s">
        <v>66</v>
      </c>
      <c r="E68" s="1" t="s">
        <v>621</v>
      </c>
      <c r="F68" s="1" t="s">
        <v>154</v>
      </c>
      <c r="G68" s="13" t="e">
        <f>(C68-VLOOKUP(E68,Riders!$A$2:$C$267,2,FALSE))/365</f>
        <v>#N/A</v>
      </c>
      <c r="H68" s="1">
        <v>19</v>
      </c>
    </row>
    <row r="69" spans="1:10">
      <c r="A69" s="1" t="s">
        <v>139</v>
      </c>
      <c r="B69" s="1">
        <v>2022</v>
      </c>
      <c r="C69" s="2">
        <v>44752</v>
      </c>
      <c r="D69" s="1" t="s">
        <v>66</v>
      </c>
      <c r="E69" s="1" t="s">
        <v>680</v>
      </c>
      <c r="F69" s="1" t="s">
        <v>25</v>
      </c>
      <c r="G69" s="13">
        <f>(C69-VLOOKUP(E69,Riders!$A$2:$C$267,2,FALSE))/365</f>
        <v>24.290410958904111</v>
      </c>
      <c r="H69" s="1">
        <v>20</v>
      </c>
    </row>
    <row r="70" spans="1:10">
      <c r="A70" s="1" t="s">
        <v>139</v>
      </c>
      <c r="B70" s="1">
        <v>2022</v>
      </c>
      <c r="C70" s="2">
        <v>44752</v>
      </c>
      <c r="D70" s="1" t="s">
        <v>66</v>
      </c>
      <c r="E70" s="1" t="s">
        <v>694</v>
      </c>
      <c r="F70" s="1" t="s">
        <v>724</v>
      </c>
      <c r="G70" s="13" t="e">
        <f>(C70-VLOOKUP(E70,Riders!$A$2:$C$267,2,FALSE))/365</f>
        <v>#N/A</v>
      </c>
      <c r="H70" s="1">
        <v>21</v>
      </c>
    </row>
    <row r="71" spans="1:10">
      <c r="A71" s="1" t="s">
        <v>139</v>
      </c>
      <c r="B71" s="1">
        <v>2022</v>
      </c>
      <c r="C71" s="2">
        <v>44752</v>
      </c>
      <c r="D71" s="1" t="s">
        <v>66</v>
      </c>
      <c r="E71" s="1" t="s">
        <v>719</v>
      </c>
      <c r="F71" s="1" t="s">
        <v>728</v>
      </c>
      <c r="G71" s="13">
        <f>(C71-VLOOKUP(E71,Riders!$A$2:$C$267,2,FALSE))/365</f>
        <v>43.010958904109586</v>
      </c>
      <c r="H71" s="1">
        <v>22</v>
      </c>
    </row>
    <row r="72" spans="1:10">
      <c r="A72" s="1" t="s">
        <v>139</v>
      </c>
      <c r="B72" s="1">
        <v>2022</v>
      </c>
      <c r="C72" s="2">
        <v>44752</v>
      </c>
      <c r="D72" s="1" t="s">
        <v>66</v>
      </c>
      <c r="E72" s="1" t="s">
        <v>715</v>
      </c>
      <c r="F72" s="1" t="s">
        <v>161</v>
      </c>
      <c r="G72" s="13" t="e">
        <f>(C72-VLOOKUP(E72,Riders!$A$2:$C$267,2,FALSE))/365</f>
        <v>#N/A</v>
      </c>
      <c r="H72" s="1">
        <v>23</v>
      </c>
    </row>
    <row r="73" spans="1:10">
      <c r="A73" s="4" t="s">
        <v>162</v>
      </c>
      <c r="B73" s="4">
        <v>2022</v>
      </c>
      <c r="C73" s="5">
        <v>44696</v>
      </c>
      <c r="D73" s="4" t="s">
        <v>66</v>
      </c>
      <c r="E73" s="4" t="s">
        <v>586</v>
      </c>
      <c r="F73" s="4" t="s">
        <v>113</v>
      </c>
      <c r="G73" s="14">
        <f>(C73-VLOOKUP(E73,Riders!$A$2:$C$1999,2,FALSE))/365</f>
        <v>23.671232876712327</v>
      </c>
      <c r="H73" s="4">
        <v>1</v>
      </c>
      <c r="I73" s="7">
        <v>0.47083333333333338</v>
      </c>
      <c r="J73">
        <v>53.097000000000001</v>
      </c>
    </row>
    <row r="74" spans="1:10">
      <c r="A74" s="4" t="s">
        <v>162</v>
      </c>
      <c r="B74" s="4">
        <v>2022</v>
      </c>
      <c r="C74" s="5">
        <v>44696</v>
      </c>
      <c r="D74" s="4" t="s">
        <v>66</v>
      </c>
      <c r="E74" s="4" t="s">
        <v>593</v>
      </c>
      <c r="F74" s="4" t="s">
        <v>23</v>
      </c>
      <c r="G74" s="14">
        <f>(C74-VLOOKUP(E74,Riders!$A$2:$C$1999,2,FALSE))/365</f>
        <v>27.753424657534246</v>
      </c>
      <c r="H74" s="4">
        <v>2</v>
      </c>
    </row>
    <row r="75" spans="1:10">
      <c r="A75" s="4" t="s">
        <v>162</v>
      </c>
      <c r="B75" s="4">
        <v>2022</v>
      </c>
      <c r="C75" s="5">
        <v>44696</v>
      </c>
      <c r="D75" s="4" t="s">
        <v>66</v>
      </c>
      <c r="E75" s="4" t="s">
        <v>734</v>
      </c>
      <c r="F75" s="4" t="s">
        <v>102</v>
      </c>
      <c r="G75" s="14">
        <f>(C75-VLOOKUP(E75,Riders!$A$2:$C$1999,2,FALSE))/365</f>
        <v>21.293150684931508</v>
      </c>
      <c r="H75" s="4">
        <v>3</v>
      </c>
    </row>
    <row r="76" spans="1:10">
      <c r="A76" s="4" t="s">
        <v>162</v>
      </c>
      <c r="B76" s="4">
        <v>2022</v>
      </c>
      <c r="C76" s="5">
        <v>44696</v>
      </c>
      <c r="D76" s="4" t="s">
        <v>66</v>
      </c>
      <c r="E76" s="4" t="s">
        <v>750</v>
      </c>
      <c r="F76" s="4" t="s">
        <v>46</v>
      </c>
      <c r="G76" s="14">
        <f>(C76-VLOOKUP(E76,Riders!$A$2:$C$1999,2,FALSE))/365</f>
        <v>25.043835616438358</v>
      </c>
      <c r="H76" s="4">
        <v>4</v>
      </c>
    </row>
    <row r="77" spans="1:10">
      <c r="A77" s="4" t="s">
        <v>162</v>
      </c>
      <c r="B77" s="4">
        <v>2022</v>
      </c>
      <c r="C77" s="5">
        <v>44696</v>
      </c>
      <c r="D77" s="4" t="s">
        <v>66</v>
      </c>
      <c r="E77" s="4" t="s">
        <v>476</v>
      </c>
      <c r="F77" s="4" t="s">
        <v>78</v>
      </c>
      <c r="G77" s="14">
        <f>(C77-VLOOKUP(E77,Riders!$A$2:$C$1999,2,FALSE))/365</f>
        <v>23.523287671232875</v>
      </c>
      <c r="H77" s="4">
        <v>5</v>
      </c>
    </row>
    <row r="78" spans="1:10">
      <c r="A78" s="4" t="s">
        <v>162</v>
      </c>
      <c r="B78" s="4">
        <v>2022</v>
      </c>
      <c r="C78" s="5">
        <v>44696</v>
      </c>
      <c r="D78" s="4" t="s">
        <v>66</v>
      </c>
      <c r="E78" s="4" t="s">
        <v>487</v>
      </c>
      <c r="F78" s="4" t="s">
        <v>164</v>
      </c>
      <c r="G78" s="14">
        <f>(C78-VLOOKUP(E78,Riders!$A$2:$C$1999,2,FALSE))/365</f>
        <v>24.857534246575341</v>
      </c>
      <c r="H78" s="4">
        <v>6</v>
      </c>
    </row>
    <row r="79" spans="1:10">
      <c r="A79" s="4" t="s">
        <v>162</v>
      </c>
      <c r="B79" s="4">
        <v>2022</v>
      </c>
      <c r="C79" s="5">
        <v>44696</v>
      </c>
      <c r="D79" s="4" t="s">
        <v>66</v>
      </c>
      <c r="E79" s="4" t="s">
        <v>481</v>
      </c>
      <c r="F79" s="4" t="s">
        <v>29</v>
      </c>
      <c r="G79" s="14">
        <f>(C79-VLOOKUP(E79,Riders!$A$2:$C$1999,2,FALSE))/365</f>
        <v>19.917808219178081</v>
      </c>
      <c r="H79" s="4">
        <v>7</v>
      </c>
    </row>
    <row r="80" spans="1:10">
      <c r="A80" s="4" t="s">
        <v>162</v>
      </c>
      <c r="B80" s="4">
        <v>2022</v>
      </c>
      <c r="C80" s="5">
        <v>44696</v>
      </c>
      <c r="D80" s="4" t="s">
        <v>66</v>
      </c>
      <c r="E80" s="4" t="s">
        <v>748</v>
      </c>
      <c r="F80" s="4" t="s">
        <v>35</v>
      </c>
      <c r="G80" s="14">
        <f>(C80-VLOOKUP(E80,Riders!$A$2:$C$1999,2,FALSE))/365</f>
        <v>22.246575342465754</v>
      </c>
      <c r="H80" s="4">
        <v>8</v>
      </c>
    </row>
    <row r="81" spans="1:10">
      <c r="A81" s="4" t="s">
        <v>162</v>
      </c>
      <c r="B81" s="4">
        <v>2022</v>
      </c>
      <c r="C81" s="5">
        <v>44696</v>
      </c>
      <c r="D81" s="4" t="s">
        <v>66</v>
      </c>
      <c r="E81" s="4" t="s">
        <v>496</v>
      </c>
      <c r="F81" s="4" t="s">
        <v>85</v>
      </c>
      <c r="G81" s="14">
        <f>(C81-VLOOKUP(E81,Riders!$A$2:$C$1999,2,FALSE))/365</f>
        <v>27.336986301369862</v>
      </c>
      <c r="H81" s="4">
        <v>9</v>
      </c>
    </row>
    <row r="82" spans="1:10">
      <c r="A82" s="4" t="s">
        <v>162</v>
      </c>
      <c r="B82" s="4">
        <v>2022</v>
      </c>
      <c r="C82" s="5">
        <v>44696</v>
      </c>
      <c r="D82" s="4" t="s">
        <v>66</v>
      </c>
      <c r="E82" s="4" t="s">
        <v>699</v>
      </c>
      <c r="F82" s="4" t="s">
        <v>39</v>
      </c>
      <c r="G82" s="14">
        <f>(C82-VLOOKUP(E82,Riders!$A$2:$C$1999,2,FALSE))/365</f>
        <v>28.219178082191782</v>
      </c>
      <c r="H82" s="4">
        <v>10</v>
      </c>
    </row>
    <row r="83" spans="1:10">
      <c r="A83" s="4" t="s">
        <v>162</v>
      </c>
      <c r="B83" s="4">
        <v>2022</v>
      </c>
      <c r="C83" s="5">
        <v>44696</v>
      </c>
      <c r="D83" s="4" t="s">
        <v>66</v>
      </c>
      <c r="E83" s="4" t="s">
        <v>739</v>
      </c>
      <c r="F83" s="4" t="s">
        <v>33</v>
      </c>
      <c r="G83" s="14">
        <f>(C83-VLOOKUP(E83,Riders!$A$2:$C$1999,2,FALSE))/365</f>
        <v>21.232876712328768</v>
      </c>
      <c r="H83" s="4">
        <v>11</v>
      </c>
    </row>
    <row r="84" spans="1:10">
      <c r="A84" s="4" t="s">
        <v>162</v>
      </c>
      <c r="B84" s="4">
        <v>2022</v>
      </c>
      <c r="C84" s="5">
        <v>44696</v>
      </c>
      <c r="D84" s="4" t="s">
        <v>66</v>
      </c>
      <c r="E84" s="4" t="s">
        <v>622</v>
      </c>
      <c r="F84" s="4" t="s">
        <v>44</v>
      </c>
      <c r="G84" s="14">
        <f>(C84-VLOOKUP(E84,Riders!$A$2:$C$1999,2,FALSE))/365</f>
        <v>35.62191780821918</v>
      </c>
      <c r="H84" s="4">
        <v>12</v>
      </c>
    </row>
    <row r="85" spans="1:10">
      <c r="A85" s="4" t="s">
        <v>162</v>
      </c>
      <c r="B85" s="4">
        <v>2022</v>
      </c>
      <c r="C85" s="5">
        <v>44696</v>
      </c>
      <c r="D85" s="4" t="s">
        <v>66</v>
      </c>
      <c r="E85" s="4" t="s">
        <v>479</v>
      </c>
      <c r="F85" s="4" t="s">
        <v>480</v>
      </c>
      <c r="G85" s="14">
        <f>(C85-VLOOKUP(E85,Riders!$A$2:$C$1999,2,FALSE))/365</f>
        <v>30.991780821917807</v>
      </c>
      <c r="H85" s="4">
        <v>13</v>
      </c>
    </row>
    <row r="86" spans="1:10">
      <c r="A86" s="4" t="s">
        <v>162</v>
      </c>
      <c r="B86" s="4">
        <v>2022</v>
      </c>
      <c r="C86" s="5">
        <v>44696</v>
      </c>
      <c r="D86" s="4" t="s">
        <v>66</v>
      </c>
      <c r="E86" s="4" t="s">
        <v>494</v>
      </c>
      <c r="F86" s="4" t="s">
        <v>37</v>
      </c>
      <c r="G86" s="14">
        <f>(C86-VLOOKUP(E86,Riders!$A$2:$C$1999,2,FALSE))/365</f>
        <v>23.901369863013699</v>
      </c>
      <c r="H86" s="4">
        <v>14</v>
      </c>
    </row>
    <row r="87" spans="1:10">
      <c r="A87" s="4" t="s">
        <v>162</v>
      </c>
      <c r="B87" s="4">
        <v>2022</v>
      </c>
      <c r="C87" s="5">
        <v>44696</v>
      </c>
      <c r="D87" s="4" t="s">
        <v>66</v>
      </c>
      <c r="E87" s="4" t="s">
        <v>616</v>
      </c>
      <c r="F87" s="4" t="s">
        <v>228</v>
      </c>
      <c r="G87" s="14">
        <f>(C87-VLOOKUP(E87,Riders!$A$2:$C$1999,2,FALSE))/365</f>
        <v>23.295890410958904</v>
      </c>
      <c r="H87" s="4">
        <v>15</v>
      </c>
    </row>
    <row r="88" spans="1:10">
      <c r="A88" s="4" t="s">
        <v>162</v>
      </c>
      <c r="B88" s="4">
        <v>2022</v>
      </c>
      <c r="C88" s="5">
        <v>44696</v>
      </c>
      <c r="D88" s="4" t="s">
        <v>66</v>
      </c>
      <c r="E88" s="4" t="s">
        <v>713</v>
      </c>
      <c r="F88" s="4" t="s">
        <v>727</v>
      </c>
      <c r="G88" s="14">
        <f>(C88-VLOOKUP(E88,Riders!$A$2:$C$1999,2,FALSE))/365</f>
        <v>27.17808219178082</v>
      </c>
      <c r="H88" s="4">
        <v>16</v>
      </c>
    </row>
    <row r="89" spans="1:10">
      <c r="A89" s="4" t="s">
        <v>162</v>
      </c>
      <c r="B89" s="4">
        <v>2022</v>
      </c>
      <c r="C89" s="5">
        <v>44696</v>
      </c>
      <c r="D89" s="4" t="s">
        <v>66</v>
      </c>
      <c r="E89" s="4" t="s">
        <v>596</v>
      </c>
      <c r="F89" s="4" t="s">
        <v>31</v>
      </c>
      <c r="G89" s="14">
        <f>(C89-VLOOKUP(E89,Riders!$A$2:$C$1999,2,FALSE))/365</f>
        <v>32.961643835616435</v>
      </c>
      <c r="H89" s="4">
        <v>17</v>
      </c>
    </row>
    <row r="90" spans="1:10">
      <c r="A90" s="4" t="s">
        <v>162</v>
      </c>
      <c r="B90" s="4">
        <v>2022</v>
      </c>
      <c r="C90" s="5">
        <v>44696</v>
      </c>
      <c r="D90" s="4" t="s">
        <v>66</v>
      </c>
      <c r="E90" s="4" t="s">
        <v>53</v>
      </c>
      <c r="F90" s="4" t="s">
        <v>25</v>
      </c>
      <c r="G90" s="14">
        <f>(C90-VLOOKUP(E90,Riders!$A$2:$C$1999,2,FALSE))/365</f>
        <v>21.852054794520548</v>
      </c>
      <c r="H90" s="4">
        <v>18</v>
      </c>
    </row>
    <row r="91" spans="1:10">
      <c r="A91" s="4" t="s">
        <v>162</v>
      </c>
      <c r="B91" s="4">
        <v>2022</v>
      </c>
      <c r="C91" s="5">
        <v>44696</v>
      </c>
      <c r="D91" s="4" t="s">
        <v>66</v>
      </c>
      <c r="E91" s="4" t="s">
        <v>519</v>
      </c>
      <c r="F91" s="4" t="s">
        <v>250</v>
      </c>
      <c r="G91" s="14">
        <f>(C91-VLOOKUP(E91,Riders!$A$2:$C$1999,2,FALSE))/365</f>
        <v>31.339726027397262</v>
      </c>
      <c r="H91" s="4">
        <v>19</v>
      </c>
    </row>
    <row r="92" spans="1:10">
      <c r="A92" s="4" t="s">
        <v>162</v>
      </c>
      <c r="B92" s="4">
        <v>2022</v>
      </c>
      <c r="C92" s="5">
        <v>44696</v>
      </c>
      <c r="D92" s="4" t="s">
        <v>66</v>
      </c>
      <c r="E92" s="4" t="s">
        <v>614</v>
      </c>
      <c r="F92" s="4" t="s">
        <v>56</v>
      </c>
      <c r="G92" s="14">
        <f>(C92-VLOOKUP(E92,Riders!$A$2:$C$1999,2,FALSE))/365</f>
        <v>20.887671232876713</v>
      </c>
      <c r="H92" s="4">
        <v>20</v>
      </c>
    </row>
    <row r="93" spans="1:10">
      <c r="A93" s="4" t="s">
        <v>162</v>
      </c>
      <c r="B93" s="4">
        <v>2022</v>
      </c>
      <c r="C93" s="5">
        <v>44696</v>
      </c>
      <c r="D93" s="4" t="s">
        <v>66</v>
      </c>
      <c r="E93" s="4" t="s">
        <v>740</v>
      </c>
      <c r="F93" s="4" t="s">
        <v>150</v>
      </c>
      <c r="G93" s="14">
        <f>(C93-VLOOKUP(E93,Riders!$A$2:$C$1999,2,FALSE))/365</f>
        <v>19.545205479452054</v>
      </c>
      <c r="H93" s="4">
        <v>21</v>
      </c>
    </row>
    <row r="94" spans="1:10">
      <c r="A94" s="4" t="s">
        <v>162</v>
      </c>
      <c r="B94" s="4">
        <v>2022</v>
      </c>
      <c r="C94" s="5">
        <v>44696</v>
      </c>
      <c r="D94" s="4" t="s">
        <v>66</v>
      </c>
      <c r="E94" s="4" t="s">
        <v>523</v>
      </c>
      <c r="F94" s="4" t="s">
        <v>524</v>
      </c>
      <c r="G94" s="14">
        <f>(C94-VLOOKUP(E94,Riders!$A$2:$C$1999,2,FALSE))/365</f>
        <v>21.556164383561644</v>
      </c>
      <c r="H94" s="4">
        <v>22</v>
      </c>
    </row>
    <row r="95" spans="1:10">
      <c r="A95" s="1" t="s">
        <v>65</v>
      </c>
      <c r="B95" s="1">
        <v>2022</v>
      </c>
      <c r="C95" s="2">
        <v>44675</v>
      </c>
      <c r="D95" s="1" t="s">
        <v>66</v>
      </c>
      <c r="E95" s="1" t="s">
        <v>587</v>
      </c>
      <c r="F95" s="1" t="s">
        <v>75</v>
      </c>
      <c r="G95" s="1"/>
      <c r="H95" s="1">
        <v>1</v>
      </c>
      <c r="I95" s="7">
        <v>0.45833333333333331</v>
      </c>
      <c r="J95">
        <v>54.545000000000002</v>
      </c>
    </row>
    <row r="96" spans="1:10">
      <c r="A96" s="1" t="s">
        <v>65</v>
      </c>
      <c r="B96" s="1">
        <v>2022</v>
      </c>
      <c r="C96" s="2">
        <v>44675</v>
      </c>
      <c r="D96" s="1" t="s">
        <v>66</v>
      </c>
      <c r="E96" s="1" t="s">
        <v>618</v>
      </c>
      <c r="F96" s="1" t="s">
        <v>37</v>
      </c>
      <c r="G96" s="1"/>
      <c r="H96" s="1">
        <v>2</v>
      </c>
    </row>
    <row r="97" spans="1:8">
      <c r="A97" s="1" t="s">
        <v>65</v>
      </c>
      <c r="B97" s="1">
        <v>2022</v>
      </c>
      <c r="C97" s="2">
        <v>44675</v>
      </c>
      <c r="D97" s="1" t="s">
        <v>66</v>
      </c>
      <c r="E97" s="1" t="s">
        <v>787</v>
      </c>
      <c r="F97" s="1" t="s">
        <v>113</v>
      </c>
      <c r="G97" s="1"/>
      <c r="H97" s="1">
        <v>3</v>
      </c>
    </row>
    <row r="98" spans="1:8">
      <c r="A98" s="1" t="s">
        <v>65</v>
      </c>
      <c r="B98" s="1">
        <v>2022</v>
      </c>
      <c r="C98" s="2">
        <v>44675</v>
      </c>
      <c r="D98" s="1" t="s">
        <v>66</v>
      </c>
      <c r="E98" s="1" t="s">
        <v>617</v>
      </c>
      <c r="F98" s="1" t="s">
        <v>46</v>
      </c>
      <c r="G98" s="1"/>
      <c r="H98" s="1">
        <v>4</v>
      </c>
    </row>
    <row r="99" spans="1:8">
      <c r="A99" s="1" t="s">
        <v>65</v>
      </c>
      <c r="B99" s="1">
        <v>2022</v>
      </c>
      <c r="C99" s="2">
        <v>44675</v>
      </c>
      <c r="D99" s="1" t="s">
        <v>66</v>
      </c>
      <c r="E99" s="1" t="s">
        <v>588</v>
      </c>
      <c r="F99" s="1" t="s">
        <v>78</v>
      </c>
      <c r="G99" s="1"/>
      <c r="H99" s="1">
        <v>5</v>
      </c>
    </row>
    <row r="100" spans="1:8">
      <c r="A100" s="1" t="s">
        <v>65</v>
      </c>
      <c r="B100" s="1">
        <v>2022</v>
      </c>
      <c r="C100" s="2">
        <v>44675</v>
      </c>
      <c r="D100" s="1" t="s">
        <v>66</v>
      </c>
      <c r="E100" s="1" t="s">
        <v>487</v>
      </c>
      <c r="F100" s="1" t="s">
        <v>164</v>
      </c>
      <c r="G100" s="1"/>
      <c r="H100" s="1">
        <v>6</v>
      </c>
    </row>
    <row r="101" spans="1:8">
      <c r="A101" s="1" t="s">
        <v>65</v>
      </c>
      <c r="B101" s="1">
        <v>2022</v>
      </c>
      <c r="C101" s="2">
        <v>44675</v>
      </c>
      <c r="D101" s="1" t="s">
        <v>66</v>
      </c>
      <c r="E101" s="1" t="s">
        <v>479</v>
      </c>
      <c r="F101" s="1" t="s">
        <v>480</v>
      </c>
      <c r="G101" s="1"/>
      <c r="H101" s="1">
        <v>7</v>
      </c>
    </row>
    <row r="102" spans="1:8">
      <c r="A102" s="1" t="s">
        <v>65</v>
      </c>
      <c r="B102" s="1">
        <v>2022</v>
      </c>
      <c r="C102" s="2">
        <v>44675</v>
      </c>
      <c r="D102" s="1" t="s">
        <v>66</v>
      </c>
      <c r="E102" s="1" t="s">
        <v>483</v>
      </c>
      <c r="F102" s="1" t="s">
        <v>484</v>
      </c>
      <c r="G102" s="1"/>
      <c r="H102" s="1">
        <v>8</v>
      </c>
    </row>
    <row r="103" spans="1:8">
      <c r="A103" s="1" t="s">
        <v>65</v>
      </c>
      <c r="B103" s="1">
        <v>2022</v>
      </c>
      <c r="C103" s="2">
        <v>44675</v>
      </c>
      <c r="D103" s="1" t="s">
        <v>66</v>
      </c>
      <c r="E103" s="1" t="s">
        <v>629</v>
      </c>
      <c r="F103" s="1" t="s">
        <v>763</v>
      </c>
      <c r="G103" s="1"/>
      <c r="H103" s="1">
        <v>9</v>
      </c>
    </row>
    <row r="104" spans="1:8">
      <c r="A104" s="1" t="s">
        <v>65</v>
      </c>
      <c r="B104" s="1">
        <v>2022</v>
      </c>
      <c r="C104" s="2">
        <v>44675</v>
      </c>
      <c r="D104" s="1" t="s">
        <v>66</v>
      </c>
      <c r="E104" s="1" t="s">
        <v>592</v>
      </c>
      <c r="F104" s="1" t="s">
        <v>228</v>
      </c>
      <c r="G104" s="1"/>
      <c r="H104" s="1">
        <v>10</v>
      </c>
    </row>
    <row r="105" spans="1:8">
      <c r="A105" s="1" t="s">
        <v>65</v>
      </c>
      <c r="B105" s="1">
        <v>2022</v>
      </c>
      <c r="C105" s="2">
        <v>44675</v>
      </c>
      <c r="D105" s="1" t="s">
        <v>66</v>
      </c>
      <c r="E105" s="1" t="s">
        <v>481</v>
      </c>
      <c r="F105" s="1" t="s">
        <v>29</v>
      </c>
      <c r="G105" s="1"/>
      <c r="H105" s="1">
        <v>11</v>
      </c>
    </row>
    <row r="106" spans="1:8">
      <c r="A106" s="1" t="s">
        <v>65</v>
      </c>
      <c r="B106" s="1">
        <v>2022</v>
      </c>
      <c r="C106" s="2">
        <v>44675</v>
      </c>
      <c r="D106" s="1" t="s">
        <v>66</v>
      </c>
      <c r="E106" s="1" t="s">
        <v>766</v>
      </c>
      <c r="F106" s="1" t="s">
        <v>178</v>
      </c>
      <c r="G106" s="1"/>
      <c r="H106" s="1">
        <v>12</v>
      </c>
    </row>
    <row r="107" spans="1:8">
      <c r="A107" s="1" t="s">
        <v>65</v>
      </c>
      <c r="B107" s="1">
        <v>2022</v>
      </c>
      <c r="C107" s="2">
        <v>44675</v>
      </c>
      <c r="D107" s="1" t="s">
        <v>66</v>
      </c>
      <c r="E107" s="1" t="s">
        <v>595</v>
      </c>
      <c r="F107" s="1" t="s">
        <v>31</v>
      </c>
      <c r="G107" s="1"/>
      <c r="H107" s="1">
        <v>13</v>
      </c>
    </row>
    <row r="108" spans="1:8">
      <c r="A108" s="1" t="s">
        <v>65</v>
      </c>
      <c r="B108" s="1">
        <v>2022</v>
      </c>
      <c r="C108" s="2">
        <v>44675</v>
      </c>
      <c r="D108" s="1" t="s">
        <v>66</v>
      </c>
      <c r="E108" s="1" t="s">
        <v>585</v>
      </c>
      <c r="F108" s="1" t="s">
        <v>27</v>
      </c>
      <c r="G108" s="1"/>
      <c r="H108" s="1">
        <v>14</v>
      </c>
    </row>
    <row r="109" spans="1:8">
      <c r="A109" s="1" t="s">
        <v>65</v>
      </c>
      <c r="B109" s="1">
        <v>2022</v>
      </c>
      <c r="C109" s="2">
        <v>44675</v>
      </c>
      <c r="D109" s="1" t="s">
        <v>66</v>
      </c>
      <c r="E109" s="1" t="s">
        <v>660</v>
      </c>
      <c r="F109" s="1" t="s">
        <v>760</v>
      </c>
      <c r="G109" s="1"/>
      <c r="H109" s="1">
        <v>15</v>
      </c>
    </row>
    <row r="110" spans="1:8">
      <c r="A110" s="1" t="s">
        <v>65</v>
      </c>
      <c r="B110" s="1">
        <v>2022</v>
      </c>
      <c r="C110" s="2">
        <v>44675</v>
      </c>
      <c r="D110" s="1" t="s">
        <v>66</v>
      </c>
      <c r="E110" s="1" t="s">
        <v>496</v>
      </c>
      <c r="F110" s="1" t="s">
        <v>85</v>
      </c>
      <c r="G110" s="1"/>
      <c r="H110" s="1">
        <v>16</v>
      </c>
    </row>
    <row r="111" spans="1:8">
      <c r="A111" s="1" t="s">
        <v>65</v>
      </c>
      <c r="B111" s="1">
        <v>2022</v>
      </c>
      <c r="C111" s="2">
        <v>44675</v>
      </c>
      <c r="D111" s="1" t="s">
        <v>66</v>
      </c>
      <c r="E111" s="1" t="s">
        <v>593</v>
      </c>
      <c r="F111" s="1" t="s">
        <v>23</v>
      </c>
      <c r="G111" s="1"/>
      <c r="H111" s="1">
        <v>17</v>
      </c>
    </row>
    <row r="112" spans="1:8">
      <c r="A112" s="1" t="s">
        <v>65</v>
      </c>
      <c r="B112" s="1">
        <v>2022</v>
      </c>
      <c r="C112" s="2">
        <v>44675</v>
      </c>
      <c r="D112" s="1" t="s">
        <v>66</v>
      </c>
      <c r="E112" s="1" t="s">
        <v>648</v>
      </c>
      <c r="F112" s="1" t="s">
        <v>73</v>
      </c>
      <c r="G112" s="1"/>
      <c r="H112" s="1">
        <v>18</v>
      </c>
    </row>
    <row r="113" spans="1:10">
      <c r="A113" s="1" t="s">
        <v>65</v>
      </c>
      <c r="B113" s="1">
        <v>2022</v>
      </c>
      <c r="C113" s="2">
        <v>44675</v>
      </c>
      <c r="D113" s="1" t="s">
        <v>66</v>
      </c>
      <c r="E113" s="1" t="s">
        <v>522</v>
      </c>
      <c r="F113" s="1" t="s">
        <v>58</v>
      </c>
      <c r="G113" s="1"/>
      <c r="H113" s="1">
        <v>19</v>
      </c>
    </row>
    <row r="114" spans="1:10">
      <c r="A114" s="1" t="s">
        <v>65</v>
      </c>
      <c r="B114" s="1">
        <v>2022</v>
      </c>
      <c r="C114" s="2">
        <v>44675</v>
      </c>
      <c r="D114" s="1" t="s">
        <v>66</v>
      </c>
      <c r="E114" s="1" t="s">
        <v>599</v>
      </c>
      <c r="F114" s="1" t="s">
        <v>35</v>
      </c>
      <c r="G114" s="1"/>
      <c r="H114" s="1">
        <v>20</v>
      </c>
    </row>
    <row r="115" spans="1:10">
      <c r="A115" s="1" t="s">
        <v>65</v>
      </c>
      <c r="B115" s="1">
        <v>2022</v>
      </c>
      <c r="C115" s="2">
        <v>44675</v>
      </c>
      <c r="D115" s="1" t="s">
        <v>66</v>
      </c>
      <c r="E115" s="1" t="s">
        <v>606</v>
      </c>
      <c r="F115" s="1" t="s">
        <v>33</v>
      </c>
      <c r="G115" s="1"/>
      <c r="H115" s="1">
        <v>21</v>
      </c>
    </row>
    <row r="116" spans="1:10">
      <c r="A116" s="1" t="s">
        <v>65</v>
      </c>
      <c r="B116" s="1">
        <v>2022</v>
      </c>
      <c r="C116" s="2">
        <v>44675</v>
      </c>
      <c r="D116" s="1" t="s">
        <v>66</v>
      </c>
      <c r="E116" s="1" t="s">
        <v>473</v>
      </c>
      <c r="F116" s="1" t="s">
        <v>25</v>
      </c>
      <c r="G116" s="1"/>
      <c r="H116" s="1">
        <v>22</v>
      </c>
    </row>
    <row r="117" spans="1:10">
      <c r="A117" s="1" t="s">
        <v>65</v>
      </c>
      <c r="B117" s="1">
        <v>2022</v>
      </c>
      <c r="C117" s="2">
        <v>44675</v>
      </c>
      <c r="D117" s="1" t="s">
        <v>66</v>
      </c>
      <c r="E117" s="1" t="s">
        <v>622</v>
      </c>
      <c r="F117" s="1" t="s">
        <v>44</v>
      </c>
      <c r="G117" s="1"/>
      <c r="H117" s="1">
        <v>23</v>
      </c>
    </row>
    <row r="118" spans="1:10">
      <c r="A118" s="1" t="s">
        <v>65</v>
      </c>
      <c r="B118" s="1">
        <v>2022</v>
      </c>
      <c r="C118" s="2">
        <v>44675</v>
      </c>
      <c r="D118" s="1" t="s">
        <v>66</v>
      </c>
      <c r="E118" s="1" t="s">
        <v>499</v>
      </c>
      <c r="F118" s="1" t="s">
        <v>145</v>
      </c>
      <c r="G118" s="1"/>
      <c r="H118" s="1">
        <v>24</v>
      </c>
    </row>
    <row r="119" spans="1:10">
      <c r="A119" s="4" t="s">
        <v>182</v>
      </c>
      <c r="B119" s="4">
        <v>2021</v>
      </c>
      <c r="C119" s="5">
        <v>44492</v>
      </c>
      <c r="D119" s="4" t="s">
        <v>20</v>
      </c>
      <c r="E119" s="4" t="s">
        <v>586</v>
      </c>
      <c r="F119" s="4" t="s">
        <v>113</v>
      </c>
      <c r="G119" s="4"/>
      <c r="H119" s="4">
        <v>1</v>
      </c>
      <c r="I119" s="7">
        <v>0.45069444444444445</v>
      </c>
      <c r="J119">
        <v>55.47</v>
      </c>
    </row>
    <row r="120" spans="1:10">
      <c r="A120" s="4" t="s">
        <v>182</v>
      </c>
      <c r="B120" s="4">
        <v>2021</v>
      </c>
      <c r="C120" s="5">
        <v>44492</v>
      </c>
      <c r="D120" s="4" t="s">
        <v>20</v>
      </c>
      <c r="E120" s="4" t="s">
        <v>584</v>
      </c>
      <c r="F120" s="4" t="s">
        <v>27</v>
      </c>
      <c r="G120" s="4"/>
      <c r="H120" s="4">
        <v>2</v>
      </c>
    </row>
    <row r="121" spans="1:10">
      <c r="A121" s="4" t="s">
        <v>182</v>
      </c>
      <c r="B121" s="4">
        <v>2021</v>
      </c>
      <c r="C121" s="5">
        <v>44492</v>
      </c>
      <c r="D121" s="4" t="s">
        <v>20</v>
      </c>
      <c r="E121" s="4" t="s">
        <v>473</v>
      </c>
      <c r="F121" s="4" t="s">
        <v>25</v>
      </c>
      <c r="G121" s="4"/>
      <c r="H121" s="4">
        <v>3</v>
      </c>
    </row>
    <row r="122" spans="1:10">
      <c r="A122" s="4" t="s">
        <v>182</v>
      </c>
      <c r="B122" s="4">
        <v>2021</v>
      </c>
      <c r="C122" s="5">
        <v>44492</v>
      </c>
      <c r="D122" s="4" t="s">
        <v>20</v>
      </c>
      <c r="E122" s="4" t="s">
        <v>840</v>
      </c>
      <c r="F122" s="4" t="s">
        <v>480</v>
      </c>
      <c r="G122" s="4"/>
      <c r="H122" s="4">
        <v>4</v>
      </c>
    </row>
    <row r="123" spans="1:10">
      <c r="A123" s="4" t="s">
        <v>182</v>
      </c>
      <c r="B123" s="4">
        <v>2021</v>
      </c>
      <c r="C123" s="5">
        <v>44492</v>
      </c>
      <c r="D123" s="4" t="s">
        <v>20</v>
      </c>
      <c r="E123" s="4" t="s">
        <v>600</v>
      </c>
      <c r="F123" s="4" t="s">
        <v>35</v>
      </c>
      <c r="G123" s="4"/>
      <c r="H123" s="4">
        <v>5</v>
      </c>
    </row>
    <row r="124" spans="1:10">
      <c r="A124" s="4" t="s">
        <v>182</v>
      </c>
      <c r="B124" s="4">
        <v>2021</v>
      </c>
      <c r="C124" s="5">
        <v>44492</v>
      </c>
      <c r="D124" s="4" t="s">
        <v>20</v>
      </c>
      <c r="E124" s="4" t="s">
        <v>821</v>
      </c>
      <c r="F124" s="4" t="s">
        <v>484</v>
      </c>
      <c r="G124" s="60"/>
      <c r="H124" s="4">
        <v>6</v>
      </c>
    </row>
    <row r="125" spans="1:10">
      <c r="A125" s="4" t="s">
        <v>182</v>
      </c>
      <c r="B125" s="4">
        <v>2021</v>
      </c>
      <c r="C125" s="5">
        <v>44492</v>
      </c>
      <c r="D125" s="4" t="s">
        <v>20</v>
      </c>
      <c r="E125" s="4" t="s">
        <v>493</v>
      </c>
      <c r="F125" s="4" t="s">
        <v>31</v>
      </c>
      <c r="G125" s="4"/>
      <c r="H125" s="4">
        <v>7</v>
      </c>
    </row>
    <row r="126" spans="1:10">
      <c r="A126" s="4" t="s">
        <v>182</v>
      </c>
      <c r="B126" s="4">
        <v>2021</v>
      </c>
      <c r="C126" s="5">
        <v>44492</v>
      </c>
      <c r="D126" s="4" t="s">
        <v>20</v>
      </c>
      <c r="E126" s="4" t="s">
        <v>814</v>
      </c>
      <c r="F126" s="4" t="s">
        <v>33</v>
      </c>
      <c r="G126" s="4"/>
      <c r="H126" s="4">
        <v>8</v>
      </c>
    </row>
    <row r="127" spans="1:10">
      <c r="A127" s="4" t="s">
        <v>182</v>
      </c>
      <c r="B127" s="4">
        <v>2021</v>
      </c>
      <c r="C127" s="5">
        <v>44492</v>
      </c>
      <c r="D127" s="4" t="s">
        <v>20</v>
      </c>
      <c r="E127" s="4" t="s">
        <v>650</v>
      </c>
      <c r="F127" s="4" t="s">
        <v>85</v>
      </c>
      <c r="G127" s="4"/>
      <c r="H127" s="4">
        <v>9</v>
      </c>
    </row>
    <row r="128" spans="1:10">
      <c r="A128" s="4" t="s">
        <v>182</v>
      </c>
      <c r="B128" s="4">
        <v>2021</v>
      </c>
      <c r="C128" s="5">
        <v>44492</v>
      </c>
      <c r="D128" s="4" t="s">
        <v>20</v>
      </c>
      <c r="E128" s="4" t="s">
        <v>494</v>
      </c>
      <c r="F128" s="4" t="s">
        <v>37</v>
      </c>
      <c r="G128" s="4"/>
      <c r="H128" s="4">
        <v>10</v>
      </c>
    </row>
    <row r="129" spans="1:10">
      <c r="A129" s="4" t="s">
        <v>182</v>
      </c>
      <c r="B129" s="4">
        <v>2021</v>
      </c>
      <c r="C129" s="5">
        <v>44492</v>
      </c>
      <c r="D129" s="4" t="s">
        <v>20</v>
      </c>
      <c r="E129" s="4" t="s">
        <v>588</v>
      </c>
      <c r="F129" s="4" t="s">
        <v>78</v>
      </c>
      <c r="G129" s="4"/>
      <c r="H129" s="4">
        <v>11</v>
      </c>
    </row>
    <row r="130" spans="1:10">
      <c r="A130" s="4" t="s">
        <v>182</v>
      </c>
      <c r="B130" s="4">
        <v>2021</v>
      </c>
      <c r="C130" s="5">
        <v>44492</v>
      </c>
      <c r="D130" s="4" t="s">
        <v>20</v>
      </c>
      <c r="E130" s="4" t="s">
        <v>642</v>
      </c>
      <c r="F130" s="4" t="s">
        <v>23</v>
      </c>
      <c r="G130" s="4"/>
      <c r="H130" s="4">
        <v>12</v>
      </c>
    </row>
    <row r="131" spans="1:10">
      <c r="A131" s="4" t="s">
        <v>182</v>
      </c>
      <c r="B131" s="4">
        <v>2021</v>
      </c>
      <c r="C131" s="5">
        <v>44492</v>
      </c>
      <c r="D131" s="4" t="s">
        <v>20</v>
      </c>
      <c r="E131" s="4" t="s">
        <v>811</v>
      </c>
      <c r="F131" s="4" t="s">
        <v>188</v>
      </c>
      <c r="G131" s="4"/>
      <c r="H131" s="4">
        <v>13</v>
      </c>
    </row>
    <row r="132" spans="1:10">
      <c r="A132" s="4" t="s">
        <v>182</v>
      </c>
      <c r="B132" s="4">
        <v>2021</v>
      </c>
      <c r="C132" s="5">
        <v>44492</v>
      </c>
      <c r="D132" s="4" t="s">
        <v>20</v>
      </c>
      <c r="E132" s="4" t="s">
        <v>622</v>
      </c>
      <c r="F132" s="4" t="s">
        <v>44</v>
      </c>
      <c r="G132" s="4"/>
      <c r="H132" s="4">
        <v>14</v>
      </c>
    </row>
    <row r="133" spans="1:10">
      <c r="A133" s="4" t="s">
        <v>182</v>
      </c>
      <c r="B133" s="4">
        <v>2021</v>
      </c>
      <c r="C133" s="5">
        <v>44492</v>
      </c>
      <c r="D133" s="4" t="s">
        <v>20</v>
      </c>
      <c r="E133" s="4" t="s">
        <v>490</v>
      </c>
      <c r="F133" s="4" t="s">
        <v>42</v>
      </c>
      <c r="G133" s="4"/>
      <c r="H133" s="4">
        <v>15</v>
      </c>
    </row>
    <row r="134" spans="1:10">
      <c r="A134" s="4" t="s">
        <v>182</v>
      </c>
      <c r="B134" s="4">
        <v>2021</v>
      </c>
      <c r="C134" s="5">
        <v>44492</v>
      </c>
      <c r="D134" s="4" t="s">
        <v>20</v>
      </c>
      <c r="E134" s="4" t="s">
        <v>617</v>
      </c>
      <c r="F134" s="4" t="s">
        <v>46</v>
      </c>
      <c r="G134" s="4"/>
      <c r="H134" s="4">
        <v>16</v>
      </c>
    </row>
    <row r="135" spans="1:10">
      <c r="A135" s="4" t="s">
        <v>182</v>
      </c>
      <c r="B135" s="4">
        <v>2021</v>
      </c>
      <c r="C135" s="5">
        <v>44492</v>
      </c>
      <c r="D135" s="4" t="s">
        <v>20</v>
      </c>
      <c r="E135" s="4" t="s">
        <v>487</v>
      </c>
      <c r="F135" s="4" t="s">
        <v>164</v>
      </c>
      <c r="G135" s="4"/>
      <c r="H135" s="4">
        <v>17</v>
      </c>
    </row>
    <row r="136" spans="1:10">
      <c r="A136" s="4" t="s">
        <v>182</v>
      </c>
      <c r="B136" s="4">
        <v>2021</v>
      </c>
      <c r="C136" s="5">
        <v>44492</v>
      </c>
      <c r="D136" s="4" t="s">
        <v>20</v>
      </c>
      <c r="E136" s="4" t="s">
        <v>807</v>
      </c>
      <c r="F136" s="4" t="s">
        <v>102</v>
      </c>
      <c r="G136" s="4"/>
      <c r="H136" s="4">
        <v>18</v>
      </c>
    </row>
    <row r="137" spans="1:10">
      <c r="A137" s="4" t="s">
        <v>182</v>
      </c>
      <c r="B137" s="4">
        <v>2021</v>
      </c>
      <c r="C137" s="5">
        <v>44492</v>
      </c>
      <c r="D137" s="4" t="s">
        <v>20</v>
      </c>
      <c r="E137" s="4" t="s">
        <v>849</v>
      </c>
      <c r="F137" s="4" t="s">
        <v>185</v>
      </c>
      <c r="G137" s="4"/>
      <c r="H137" s="4">
        <v>19</v>
      </c>
    </row>
    <row r="138" spans="1:10">
      <c r="A138" s="4" t="s">
        <v>182</v>
      </c>
      <c r="B138" s="4">
        <v>2021</v>
      </c>
      <c r="C138" s="5">
        <v>44492</v>
      </c>
      <c r="D138" s="4" t="s">
        <v>20</v>
      </c>
      <c r="E138" s="4" t="s">
        <v>481</v>
      </c>
      <c r="F138" s="4" t="s">
        <v>29</v>
      </c>
      <c r="G138" s="4"/>
      <c r="H138" s="4">
        <v>20</v>
      </c>
    </row>
    <row r="139" spans="1:10">
      <c r="A139" s="4" t="s">
        <v>182</v>
      </c>
      <c r="B139" s="4">
        <v>2021</v>
      </c>
      <c r="C139" s="5">
        <v>44492</v>
      </c>
      <c r="D139" s="4" t="s">
        <v>20</v>
      </c>
      <c r="E139" s="4" t="s">
        <v>828</v>
      </c>
      <c r="F139" s="4" t="s">
        <v>82</v>
      </c>
      <c r="G139" s="4"/>
      <c r="H139" s="4">
        <v>21</v>
      </c>
    </row>
    <row r="140" spans="1:10">
      <c r="A140" s="4" t="s">
        <v>182</v>
      </c>
      <c r="B140" s="4">
        <v>2021</v>
      </c>
      <c r="C140" s="5">
        <v>44492</v>
      </c>
      <c r="D140" s="4" t="s">
        <v>20</v>
      </c>
      <c r="E140" s="4" t="s">
        <v>519</v>
      </c>
      <c r="F140" s="4" t="s">
        <v>250</v>
      </c>
      <c r="G140" s="4"/>
      <c r="H140" s="4">
        <v>22</v>
      </c>
    </row>
    <row r="141" spans="1:10">
      <c r="A141" s="4" t="s">
        <v>182</v>
      </c>
      <c r="B141" s="4">
        <v>2021</v>
      </c>
      <c r="C141" s="5">
        <v>44492</v>
      </c>
      <c r="D141" s="4" t="s">
        <v>20</v>
      </c>
      <c r="E141" s="4" t="s">
        <v>837</v>
      </c>
      <c r="F141" s="4" t="s">
        <v>56</v>
      </c>
      <c r="G141" s="4"/>
      <c r="H141" s="4">
        <v>23</v>
      </c>
    </row>
    <row r="142" spans="1:10">
      <c r="A142" s="4" t="s">
        <v>182</v>
      </c>
      <c r="B142" s="4">
        <v>2021</v>
      </c>
      <c r="C142" s="5">
        <v>44492</v>
      </c>
      <c r="D142" s="4" t="s">
        <v>20</v>
      </c>
      <c r="E142" s="4" t="s">
        <v>495</v>
      </c>
      <c r="F142" s="4" t="s">
        <v>104</v>
      </c>
      <c r="G142" s="4"/>
      <c r="H142" s="4">
        <v>24</v>
      </c>
    </row>
    <row r="143" spans="1:10">
      <c r="A143" s="1" t="s">
        <v>139</v>
      </c>
      <c r="B143" s="1">
        <v>2021</v>
      </c>
      <c r="C143" s="2">
        <v>44451</v>
      </c>
      <c r="D143" s="1" t="s">
        <v>66</v>
      </c>
      <c r="E143" s="1" t="s">
        <v>519</v>
      </c>
      <c r="F143" s="1" t="s">
        <v>250</v>
      </c>
      <c r="G143" s="1"/>
      <c r="H143" s="1">
        <v>1</v>
      </c>
      <c r="I143" s="7">
        <v>0.48472222222222222</v>
      </c>
      <c r="J143">
        <v>51.551000000000002</v>
      </c>
    </row>
    <row r="144" spans="1:10">
      <c r="A144" s="1" t="s">
        <v>139</v>
      </c>
      <c r="B144" s="1">
        <v>2021</v>
      </c>
      <c r="C144" s="2">
        <v>44451</v>
      </c>
      <c r="D144" s="1" t="s">
        <v>66</v>
      </c>
      <c r="E144" s="1" t="s">
        <v>696</v>
      </c>
      <c r="F144" s="1" t="s">
        <v>33</v>
      </c>
      <c r="G144" s="1"/>
      <c r="H144" s="1">
        <v>2</v>
      </c>
    </row>
    <row r="145" spans="1:10">
      <c r="A145" s="1" t="s">
        <v>139</v>
      </c>
      <c r="B145" s="1">
        <v>2021</v>
      </c>
      <c r="C145" s="2">
        <v>44451</v>
      </c>
      <c r="D145" s="1" t="s">
        <v>66</v>
      </c>
      <c r="E145" s="1" t="s">
        <v>837</v>
      </c>
      <c r="F145" s="1" t="s">
        <v>56</v>
      </c>
      <c r="G145" s="1"/>
      <c r="H145" s="1">
        <v>3</v>
      </c>
    </row>
    <row r="146" spans="1:10">
      <c r="A146" s="1" t="s">
        <v>139</v>
      </c>
      <c r="B146" s="1">
        <v>2021</v>
      </c>
      <c r="C146" s="2">
        <v>44451</v>
      </c>
      <c r="D146" s="1" t="s">
        <v>66</v>
      </c>
      <c r="E146" s="1" t="s">
        <v>712</v>
      </c>
      <c r="F146" s="1" t="s">
        <v>164</v>
      </c>
      <c r="G146" s="1"/>
      <c r="H146" s="1">
        <v>4</v>
      </c>
    </row>
    <row r="147" spans="1:10">
      <c r="A147" s="1" t="s">
        <v>139</v>
      </c>
      <c r="B147" s="1">
        <v>2021</v>
      </c>
      <c r="C147" s="2">
        <v>44451</v>
      </c>
      <c r="D147" s="1" t="s">
        <v>66</v>
      </c>
      <c r="E147" s="1" t="s">
        <v>1260</v>
      </c>
      <c r="F147" s="1" t="s">
        <v>44</v>
      </c>
      <c r="G147" s="1"/>
      <c r="H147" s="1">
        <v>5</v>
      </c>
    </row>
    <row r="148" spans="1:10">
      <c r="A148" s="1" t="s">
        <v>139</v>
      </c>
      <c r="B148" s="1">
        <v>2021</v>
      </c>
      <c r="C148" s="2">
        <v>44451</v>
      </c>
      <c r="D148" s="1" t="s">
        <v>66</v>
      </c>
      <c r="E148" s="1" t="s">
        <v>740</v>
      </c>
      <c r="F148" s="1" t="s">
        <v>150</v>
      </c>
      <c r="G148" s="1"/>
      <c r="H148" s="1">
        <v>6</v>
      </c>
    </row>
    <row r="149" spans="1:10">
      <c r="A149" s="1" t="s">
        <v>139</v>
      </c>
      <c r="B149" s="1">
        <v>2021</v>
      </c>
      <c r="C149" s="2">
        <v>44451</v>
      </c>
      <c r="D149" s="1" t="s">
        <v>66</v>
      </c>
      <c r="E149" s="1" t="s">
        <v>635</v>
      </c>
      <c r="F149" s="1" t="s">
        <v>207</v>
      </c>
      <c r="G149" s="1"/>
      <c r="H149" s="1">
        <v>7</v>
      </c>
    </row>
    <row r="150" spans="1:10">
      <c r="A150" s="1" t="s">
        <v>139</v>
      </c>
      <c r="B150" s="1">
        <v>2021</v>
      </c>
      <c r="C150" s="2">
        <v>44451</v>
      </c>
      <c r="D150" s="1" t="s">
        <v>66</v>
      </c>
      <c r="E150" s="1" t="s">
        <v>495</v>
      </c>
      <c r="F150" s="1" t="s">
        <v>104</v>
      </c>
      <c r="G150" s="1"/>
      <c r="H150" s="1">
        <v>8</v>
      </c>
    </row>
    <row r="151" spans="1:10">
      <c r="A151" s="1" t="s">
        <v>139</v>
      </c>
      <c r="B151" s="1">
        <v>2021</v>
      </c>
      <c r="C151" s="2">
        <v>44451</v>
      </c>
      <c r="D151" s="1" t="s">
        <v>66</v>
      </c>
      <c r="E151" s="1" t="s">
        <v>344</v>
      </c>
      <c r="F151" s="1" t="s">
        <v>154</v>
      </c>
      <c r="G151" s="1"/>
      <c r="H151" s="1">
        <v>9</v>
      </c>
    </row>
    <row r="152" spans="1:10">
      <c r="A152" s="1" t="s">
        <v>139</v>
      </c>
      <c r="B152" s="1">
        <v>2021</v>
      </c>
      <c r="C152" s="2">
        <v>44451</v>
      </c>
      <c r="D152" s="1" t="s">
        <v>66</v>
      </c>
      <c r="E152" s="1" t="s">
        <v>823</v>
      </c>
      <c r="F152" s="1" t="s">
        <v>166</v>
      </c>
      <c r="G152" s="1"/>
      <c r="H152" s="1">
        <v>10</v>
      </c>
    </row>
    <row r="153" spans="1:10">
      <c r="A153" s="1" t="s">
        <v>139</v>
      </c>
      <c r="B153" s="1">
        <v>2021</v>
      </c>
      <c r="C153" s="2">
        <v>44451</v>
      </c>
      <c r="D153" s="1" t="s">
        <v>66</v>
      </c>
      <c r="E153" s="1" t="s">
        <v>893</v>
      </c>
      <c r="F153" s="1" t="s">
        <v>224</v>
      </c>
      <c r="G153" s="1"/>
      <c r="H153" s="1">
        <v>11</v>
      </c>
    </row>
    <row r="154" spans="1:10">
      <c r="A154" s="1" t="s">
        <v>139</v>
      </c>
      <c r="B154" s="1">
        <v>2021</v>
      </c>
      <c r="C154" s="2">
        <v>44451</v>
      </c>
      <c r="D154" s="1" t="s">
        <v>66</v>
      </c>
      <c r="E154" s="1" t="s">
        <v>1265</v>
      </c>
      <c r="F154" s="1" t="s">
        <v>52</v>
      </c>
      <c r="G154" s="1"/>
      <c r="H154" s="1">
        <v>12</v>
      </c>
    </row>
    <row r="155" spans="1:10">
      <c r="A155" s="1" t="s">
        <v>139</v>
      </c>
      <c r="B155" s="1">
        <v>2021</v>
      </c>
      <c r="C155" s="2">
        <v>44451</v>
      </c>
      <c r="D155" s="1" t="s">
        <v>66</v>
      </c>
      <c r="E155" s="1" t="s">
        <v>694</v>
      </c>
      <c r="F155" s="1" t="s">
        <v>724</v>
      </c>
      <c r="G155" s="1"/>
      <c r="H155" s="1">
        <v>13</v>
      </c>
    </row>
    <row r="156" spans="1:10">
      <c r="A156" s="1" t="s">
        <v>139</v>
      </c>
      <c r="B156" s="1">
        <v>2021</v>
      </c>
      <c r="C156" s="2">
        <v>44451</v>
      </c>
      <c r="D156" s="1" t="s">
        <v>66</v>
      </c>
      <c r="E156" s="1" t="s">
        <v>643</v>
      </c>
      <c r="F156" s="1" t="s">
        <v>78</v>
      </c>
      <c r="G156" s="1"/>
      <c r="H156" s="1">
        <v>14</v>
      </c>
    </row>
    <row r="157" spans="1:10">
      <c r="A157" s="1" t="s">
        <v>139</v>
      </c>
      <c r="B157" s="1">
        <v>2021</v>
      </c>
      <c r="C157" s="2">
        <v>44451</v>
      </c>
      <c r="D157" s="1" t="s">
        <v>66</v>
      </c>
      <c r="E157" s="1" t="s">
        <v>523</v>
      </c>
      <c r="F157" s="1" t="s">
        <v>524</v>
      </c>
      <c r="G157" s="1"/>
      <c r="H157" s="1">
        <v>15</v>
      </c>
    </row>
    <row r="158" spans="1:10">
      <c r="A158" s="1" t="s">
        <v>139</v>
      </c>
      <c r="B158" s="1">
        <v>2021</v>
      </c>
      <c r="C158" s="2">
        <v>44451</v>
      </c>
      <c r="D158" s="1" t="s">
        <v>66</v>
      </c>
      <c r="E158" s="1" t="s">
        <v>894</v>
      </c>
      <c r="F158" s="1" t="s">
        <v>63</v>
      </c>
      <c r="G158" s="1"/>
      <c r="H158" s="1">
        <v>16</v>
      </c>
    </row>
    <row r="159" spans="1:10">
      <c r="A159" s="4" t="s">
        <v>1274</v>
      </c>
      <c r="B159" s="4">
        <v>2021</v>
      </c>
      <c r="C159" s="5">
        <v>44388</v>
      </c>
      <c r="D159" s="4" t="s">
        <v>66</v>
      </c>
      <c r="E159" s="4" t="s">
        <v>840</v>
      </c>
      <c r="F159" s="4" t="s">
        <v>480</v>
      </c>
      <c r="G159" s="4"/>
      <c r="H159" s="4">
        <v>1</v>
      </c>
      <c r="I159" s="7">
        <v>0.46388888888888885</v>
      </c>
      <c r="J159">
        <v>53.85</v>
      </c>
    </row>
    <row r="160" spans="1:10">
      <c r="A160" s="4" t="s">
        <v>1274</v>
      </c>
      <c r="B160" s="4">
        <v>2021</v>
      </c>
      <c r="C160" s="5">
        <v>44388</v>
      </c>
      <c r="D160" s="4" t="s">
        <v>66</v>
      </c>
      <c r="E160" s="4" t="s">
        <v>508</v>
      </c>
      <c r="F160" s="4" t="s">
        <v>85</v>
      </c>
      <c r="G160" s="4"/>
      <c r="H160" s="4">
        <v>2</v>
      </c>
    </row>
    <row r="161" spans="1:8">
      <c r="A161" s="4" t="s">
        <v>1274</v>
      </c>
      <c r="B161" s="4">
        <v>2021</v>
      </c>
      <c r="C161" s="5">
        <v>44388</v>
      </c>
      <c r="D161" s="4" t="s">
        <v>66</v>
      </c>
      <c r="E161" s="4" t="s">
        <v>340</v>
      </c>
      <c r="F161" s="4" t="s">
        <v>142</v>
      </c>
      <c r="G161" s="4"/>
      <c r="H161" s="4">
        <v>3</v>
      </c>
    </row>
    <row r="162" spans="1:8">
      <c r="A162" s="4" t="s">
        <v>1274</v>
      </c>
      <c r="B162" s="4">
        <v>2021</v>
      </c>
      <c r="C162" s="5">
        <v>44388</v>
      </c>
      <c r="D162" s="4" t="s">
        <v>66</v>
      </c>
      <c r="E162" s="4" t="s">
        <v>811</v>
      </c>
      <c r="F162" s="4" t="s">
        <v>188</v>
      </c>
      <c r="G162" s="4"/>
      <c r="H162" s="4">
        <v>4</v>
      </c>
    </row>
    <row r="163" spans="1:8">
      <c r="A163" s="4" t="s">
        <v>1274</v>
      </c>
      <c r="B163" s="4">
        <v>2021</v>
      </c>
      <c r="C163" s="5">
        <v>44388</v>
      </c>
      <c r="D163" s="4" t="s">
        <v>66</v>
      </c>
      <c r="E163" s="4" t="s">
        <v>849</v>
      </c>
      <c r="F163" s="4" t="s">
        <v>198</v>
      </c>
      <c r="G163" s="4"/>
      <c r="H163" s="4">
        <v>5</v>
      </c>
    </row>
    <row r="164" spans="1:8">
      <c r="A164" s="4" t="s">
        <v>1274</v>
      </c>
      <c r="B164" s="4">
        <v>2021</v>
      </c>
      <c r="C164" s="5">
        <v>44388</v>
      </c>
      <c r="D164" s="4" t="s">
        <v>66</v>
      </c>
      <c r="E164" s="4" t="s">
        <v>829</v>
      </c>
      <c r="F164" s="4" t="s">
        <v>82</v>
      </c>
      <c r="G164" s="4"/>
      <c r="H164" s="4">
        <v>6</v>
      </c>
    </row>
    <row r="165" spans="1:8">
      <c r="A165" s="4" t="s">
        <v>1274</v>
      </c>
      <c r="B165" s="4">
        <v>2021</v>
      </c>
      <c r="C165" s="5">
        <v>44388</v>
      </c>
      <c r="D165" s="4" t="s">
        <v>66</v>
      </c>
      <c r="E165" s="4" t="s">
        <v>871</v>
      </c>
      <c r="F165" s="4" t="s">
        <v>178</v>
      </c>
      <c r="G165" s="4"/>
      <c r="H165" s="4">
        <v>7</v>
      </c>
    </row>
    <row r="166" spans="1:8">
      <c r="A166" s="4" t="s">
        <v>1274</v>
      </c>
      <c r="B166" s="4">
        <v>2021</v>
      </c>
      <c r="C166" s="5">
        <v>44388</v>
      </c>
      <c r="D166" s="4" t="s">
        <v>66</v>
      </c>
      <c r="E166" s="4" t="s">
        <v>1304</v>
      </c>
      <c r="F166" s="4" t="s">
        <v>1276</v>
      </c>
      <c r="G166" s="4"/>
      <c r="H166" s="4">
        <v>8</v>
      </c>
    </row>
    <row r="167" spans="1:8">
      <c r="A167" s="4" t="s">
        <v>1274</v>
      </c>
      <c r="B167" s="4">
        <v>2021</v>
      </c>
      <c r="C167" s="5">
        <v>44388</v>
      </c>
      <c r="D167" s="4" t="s">
        <v>66</v>
      </c>
      <c r="E167" s="4" t="s">
        <v>519</v>
      </c>
      <c r="F167" s="4" t="s">
        <v>250</v>
      </c>
      <c r="G167" s="4"/>
      <c r="H167" s="4">
        <v>9</v>
      </c>
    </row>
    <row r="168" spans="1:8">
      <c r="A168" s="4" t="s">
        <v>1274</v>
      </c>
      <c r="B168" s="4">
        <v>2021</v>
      </c>
      <c r="C168" s="5">
        <v>44388</v>
      </c>
      <c r="D168" s="4" t="s">
        <v>66</v>
      </c>
      <c r="E168" s="4" t="s">
        <v>779</v>
      </c>
      <c r="F168" s="4" t="s">
        <v>1293</v>
      </c>
      <c r="G168" s="4"/>
      <c r="H168" s="4">
        <v>10</v>
      </c>
    </row>
    <row r="169" spans="1:8">
      <c r="A169" s="4" t="s">
        <v>1274</v>
      </c>
      <c r="B169" s="4">
        <v>2021</v>
      </c>
      <c r="C169" s="5">
        <v>44388</v>
      </c>
      <c r="D169" s="4" t="s">
        <v>66</v>
      </c>
      <c r="E169" s="4" t="s">
        <v>1308</v>
      </c>
      <c r="F169" s="4" t="s">
        <v>25</v>
      </c>
      <c r="G169" s="4"/>
      <c r="H169" s="4">
        <v>11</v>
      </c>
    </row>
    <row r="170" spans="1:8">
      <c r="A170" s="4" t="s">
        <v>1274</v>
      </c>
      <c r="B170" s="4">
        <v>2021</v>
      </c>
      <c r="C170" s="5">
        <v>44388</v>
      </c>
      <c r="D170" s="4" t="s">
        <v>66</v>
      </c>
      <c r="E170" s="4" t="s">
        <v>860</v>
      </c>
      <c r="F170" s="4" t="s">
        <v>207</v>
      </c>
      <c r="G170" s="4"/>
      <c r="H170" s="4">
        <v>12</v>
      </c>
    </row>
    <row r="171" spans="1:8">
      <c r="A171" s="4" t="s">
        <v>1274</v>
      </c>
      <c r="B171" s="4">
        <v>2021</v>
      </c>
      <c r="C171" s="5">
        <v>44388</v>
      </c>
      <c r="D171" s="4" t="s">
        <v>66</v>
      </c>
      <c r="E171" s="4" t="s">
        <v>1291</v>
      </c>
      <c r="F171" s="4" t="s">
        <v>647</v>
      </c>
      <c r="G171" s="4"/>
      <c r="H171" s="4">
        <v>13</v>
      </c>
    </row>
    <row r="172" spans="1:8">
      <c r="A172" s="4" t="s">
        <v>1274</v>
      </c>
      <c r="B172" s="4">
        <v>2021</v>
      </c>
      <c r="C172" s="5">
        <v>44388</v>
      </c>
      <c r="D172" s="4" t="s">
        <v>66</v>
      </c>
      <c r="E172" s="4" t="s">
        <v>490</v>
      </c>
      <c r="F172" s="4" t="s">
        <v>42</v>
      </c>
      <c r="G172" s="4"/>
      <c r="H172" s="4">
        <v>14</v>
      </c>
    </row>
    <row r="173" spans="1:8">
      <c r="A173" s="4" t="s">
        <v>1274</v>
      </c>
      <c r="B173" s="4">
        <v>2021</v>
      </c>
      <c r="C173" s="5">
        <v>44388</v>
      </c>
      <c r="D173" s="4" t="s">
        <v>66</v>
      </c>
      <c r="E173" s="4" t="s">
        <v>491</v>
      </c>
      <c r="F173" s="4" t="s">
        <v>492</v>
      </c>
      <c r="G173" s="4"/>
      <c r="H173" s="4">
        <v>15</v>
      </c>
    </row>
    <row r="174" spans="1:8">
      <c r="A174" s="4" t="s">
        <v>1274</v>
      </c>
      <c r="B174" s="4">
        <v>2021</v>
      </c>
      <c r="C174" s="5">
        <v>44388</v>
      </c>
      <c r="D174" s="4" t="s">
        <v>66</v>
      </c>
      <c r="E174" s="4" t="s">
        <v>1290</v>
      </c>
      <c r="F174" s="4" t="s">
        <v>58</v>
      </c>
      <c r="G174" s="4"/>
      <c r="H174" s="4">
        <v>16</v>
      </c>
    </row>
    <row r="175" spans="1:8">
      <c r="A175" s="4" t="s">
        <v>1274</v>
      </c>
      <c r="B175" s="4">
        <v>2021</v>
      </c>
      <c r="C175" s="5">
        <v>44388</v>
      </c>
      <c r="D175" s="4" t="s">
        <v>66</v>
      </c>
      <c r="E175" s="4" t="s">
        <v>48</v>
      </c>
      <c r="F175" s="4" t="s">
        <v>27</v>
      </c>
      <c r="G175" s="4"/>
      <c r="H175" s="4">
        <v>17</v>
      </c>
    </row>
    <row r="176" spans="1:8">
      <c r="A176" s="4" t="s">
        <v>1274</v>
      </c>
      <c r="B176" s="4">
        <v>2021</v>
      </c>
      <c r="C176" s="5">
        <v>44388</v>
      </c>
      <c r="D176" s="4" t="s">
        <v>66</v>
      </c>
      <c r="E176" s="4" t="s">
        <v>1288</v>
      </c>
      <c r="F176" s="4" t="s">
        <v>1286</v>
      </c>
      <c r="G176" s="4"/>
      <c r="H176" s="4">
        <v>18</v>
      </c>
    </row>
    <row r="177" spans="1:8">
      <c r="A177" s="4" t="s">
        <v>1274</v>
      </c>
      <c r="B177" s="4">
        <v>2021</v>
      </c>
      <c r="C177" s="5">
        <v>44388</v>
      </c>
      <c r="D177" s="4" t="s">
        <v>66</v>
      </c>
      <c r="E177" s="4" t="s">
        <v>1289</v>
      </c>
      <c r="F177" s="4" t="s">
        <v>369</v>
      </c>
      <c r="G177" s="4"/>
      <c r="H177" s="4">
        <v>19</v>
      </c>
    </row>
    <row r="178" spans="1:8">
      <c r="A178" s="1" t="s">
        <v>217</v>
      </c>
      <c r="B178" s="1">
        <v>2020</v>
      </c>
      <c r="C178" s="2">
        <v>43890</v>
      </c>
      <c r="D178" s="1" t="s">
        <v>20</v>
      </c>
      <c r="E178" s="1" t="s">
        <v>585</v>
      </c>
      <c r="F178" s="1" t="s">
        <v>27</v>
      </c>
      <c r="G178" s="1"/>
      <c r="H178" s="1">
        <v>1</v>
      </c>
    </row>
    <row r="179" spans="1:8">
      <c r="A179" s="1" t="s">
        <v>217</v>
      </c>
      <c r="B179" s="1">
        <v>2020</v>
      </c>
      <c r="C179" s="2">
        <v>43890</v>
      </c>
      <c r="D179" s="1" t="s">
        <v>20</v>
      </c>
      <c r="E179" s="1" t="s">
        <v>787</v>
      </c>
      <c r="F179" s="1" t="s">
        <v>113</v>
      </c>
      <c r="G179" s="1"/>
      <c r="H179" s="1">
        <v>2</v>
      </c>
    </row>
    <row r="180" spans="1:8">
      <c r="A180" s="1" t="s">
        <v>217</v>
      </c>
      <c r="B180" s="1">
        <v>2020</v>
      </c>
      <c r="C180" s="2">
        <v>43890</v>
      </c>
      <c r="D180" s="1" t="s">
        <v>20</v>
      </c>
      <c r="E180" s="1" t="s">
        <v>656</v>
      </c>
      <c r="F180" s="1" t="s">
        <v>484</v>
      </c>
      <c r="G180" s="1"/>
      <c r="H180" s="1">
        <v>3</v>
      </c>
    </row>
    <row r="181" spans="1:8">
      <c r="A181" s="1" t="s">
        <v>217</v>
      </c>
      <c r="B181" s="1">
        <v>2020</v>
      </c>
      <c r="C181" s="2">
        <v>43890</v>
      </c>
      <c r="D181" s="1" t="s">
        <v>20</v>
      </c>
      <c r="E181" s="1" t="s">
        <v>522</v>
      </c>
      <c r="F181" s="1" t="s">
        <v>58</v>
      </c>
      <c r="G181" s="1"/>
      <c r="H181" s="1">
        <v>4</v>
      </c>
    </row>
    <row r="182" spans="1:8">
      <c r="A182" s="1" t="s">
        <v>217</v>
      </c>
      <c r="B182" s="1">
        <v>2020</v>
      </c>
      <c r="C182" s="2">
        <v>43890</v>
      </c>
      <c r="D182" s="1" t="s">
        <v>20</v>
      </c>
      <c r="E182" s="1" t="s">
        <v>340</v>
      </c>
      <c r="F182" s="1" t="s">
        <v>142</v>
      </c>
      <c r="G182" s="1"/>
      <c r="H182" s="1">
        <v>5</v>
      </c>
    </row>
    <row r="183" spans="1:8">
      <c r="A183" s="1" t="s">
        <v>217</v>
      </c>
      <c r="B183" s="1">
        <v>2020</v>
      </c>
      <c r="C183" s="2">
        <v>43890</v>
      </c>
      <c r="D183" s="1" t="s">
        <v>20</v>
      </c>
      <c r="E183" s="1" t="s">
        <v>599</v>
      </c>
      <c r="F183" s="1" t="s">
        <v>35</v>
      </c>
      <c r="G183" s="1"/>
      <c r="H183" s="1">
        <v>6</v>
      </c>
    </row>
    <row r="184" spans="1:8">
      <c r="A184" s="1" t="s">
        <v>217</v>
      </c>
      <c r="B184" s="1">
        <v>2020</v>
      </c>
      <c r="C184" s="2">
        <v>43890</v>
      </c>
      <c r="D184" s="1" t="s">
        <v>20</v>
      </c>
      <c r="E184" s="1" t="s">
        <v>593</v>
      </c>
      <c r="F184" s="1" t="s">
        <v>23</v>
      </c>
      <c r="G184" s="1"/>
      <c r="H184" s="1">
        <v>7</v>
      </c>
    </row>
    <row r="185" spans="1:8">
      <c r="A185" s="1" t="s">
        <v>217</v>
      </c>
      <c r="B185" s="1">
        <v>2020</v>
      </c>
      <c r="C185" s="2">
        <v>43890</v>
      </c>
      <c r="D185" s="1" t="s">
        <v>20</v>
      </c>
      <c r="E185" s="1" t="s">
        <v>487</v>
      </c>
      <c r="F185" s="1" t="s">
        <v>164</v>
      </c>
      <c r="G185" s="1"/>
      <c r="H185" s="1">
        <v>8</v>
      </c>
    </row>
    <row r="186" spans="1:8">
      <c r="A186" s="1" t="s">
        <v>217</v>
      </c>
      <c r="B186" s="1">
        <v>2020</v>
      </c>
      <c r="C186" s="2">
        <v>43890</v>
      </c>
      <c r="D186" s="1" t="s">
        <v>20</v>
      </c>
      <c r="E186" s="1" t="s">
        <v>473</v>
      </c>
      <c r="F186" s="1" t="s">
        <v>25</v>
      </c>
      <c r="G186" s="1"/>
      <c r="H186" s="1">
        <v>9</v>
      </c>
    </row>
    <row r="187" spans="1:8">
      <c r="A187" s="1" t="s">
        <v>217</v>
      </c>
      <c r="B187" s="1">
        <v>2020</v>
      </c>
      <c r="C187" s="2">
        <v>43890</v>
      </c>
      <c r="D187" s="1" t="s">
        <v>20</v>
      </c>
      <c r="E187" s="1" t="s">
        <v>493</v>
      </c>
      <c r="F187" s="1" t="s">
        <v>31</v>
      </c>
      <c r="G187" s="1"/>
      <c r="H187" s="1">
        <v>10</v>
      </c>
    </row>
    <row r="188" spans="1:8">
      <c r="A188" s="1" t="s">
        <v>217</v>
      </c>
      <c r="B188" s="1">
        <v>2020</v>
      </c>
      <c r="C188" s="2">
        <v>43890</v>
      </c>
      <c r="D188" s="1" t="s">
        <v>20</v>
      </c>
      <c r="E188" s="1" t="s">
        <v>597</v>
      </c>
      <c r="F188" s="1" t="s">
        <v>29</v>
      </c>
      <c r="G188" s="1"/>
      <c r="H188" s="1">
        <v>11</v>
      </c>
    </row>
    <row r="189" spans="1:8">
      <c r="A189" s="1" t="s">
        <v>217</v>
      </c>
      <c r="B189" s="1">
        <v>2020</v>
      </c>
      <c r="C189" s="2">
        <v>43890</v>
      </c>
      <c r="D189" s="1" t="s">
        <v>20</v>
      </c>
      <c r="E189" s="1" t="s">
        <v>750</v>
      </c>
      <c r="F189" s="1" t="s">
        <v>46</v>
      </c>
      <c r="G189" s="1"/>
      <c r="H189" s="1">
        <v>12</v>
      </c>
    </row>
    <row r="190" spans="1:8">
      <c r="A190" s="1" t="s">
        <v>217</v>
      </c>
      <c r="B190" s="1">
        <v>2020</v>
      </c>
      <c r="C190" s="2">
        <v>43890</v>
      </c>
      <c r="D190" s="1" t="s">
        <v>20</v>
      </c>
      <c r="E190" s="1" t="s">
        <v>814</v>
      </c>
      <c r="F190" s="1" t="s">
        <v>33</v>
      </c>
      <c r="G190" s="1"/>
      <c r="H190" s="1">
        <v>13</v>
      </c>
    </row>
    <row r="191" spans="1:8">
      <c r="A191" s="1" t="s">
        <v>217</v>
      </c>
      <c r="B191" s="1">
        <v>2020</v>
      </c>
      <c r="C191" s="2">
        <v>43890</v>
      </c>
      <c r="D191" s="1" t="s">
        <v>20</v>
      </c>
      <c r="E191" s="1" t="s">
        <v>1647</v>
      </c>
      <c r="F191" s="1" t="s">
        <v>102</v>
      </c>
      <c r="G191" s="1"/>
      <c r="H191" s="1">
        <v>14</v>
      </c>
    </row>
    <row r="192" spans="1:8">
      <c r="A192" s="1" t="s">
        <v>217</v>
      </c>
      <c r="B192" s="1">
        <v>2020</v>
      </c>
      <c r="C192" s="2">
        <v>43890</v>
      </c>
      <c r="D192" s="1" t="s">
        <v>20</v>
      </c>
      <c r="E192" s="1" t="s">
        <v>717</v>
      </c>
      <c r="F192" s="1" t="s">
        <v>152</v>
      </c>
      <c r="G192" s="1"/>
      <c r="H192" s="1">
        <v>15</v>
      </c>
    </row>
    <row r="193" spans="1:10">
      <c r="A193" s="1" t="s">
        <v>217</v>
      </c>
      <c r="B193" s="1">
        <v>2020</v>
      </c>
      <c r="C193" s="2">
        <v>43890</v>
      </c>
      <c r="D193" s="1" t="s">
        <v>20</v>
      </c>
      <c r="E193" s="1" t="s">
        <v>791</v>
      </c>
      <c r="F193" s="1" t="s">
        <v>480</v>
      </c>
      <c r="G193" s="1"/>
      <c r="H193" s="1">
        <v>16</v>
      </c>
    </row>
    <row r="194" spans="1:10">
      <c r="A194" s="1" t="s">
        <v>217</v>
      </c>
      <c r="B194" s="1">
        <v>2020</v>
      </c>
      <c r="C194" s="2">
        <v>43890</v>
      </c>
      <c r="D194" s="1" t="s">
        <v>20</v>
      </c>
      <c r="E194" s="1" t="s">
        <v>588</v>
      </c>
      <c r="F194" s="1" t="s">
        <v>78</v>
      </c>
      <c r="G194" s="1"/>
      <c r="H194" s="1">
        <v>17</v>
      </c>
    </row>
    <row r="195" spans="1:10">
      <c r="A195" s="1" t="s">
        <v>217</v>
      </c>
      <c r="B195" s="1">
        <v>2020</v>
      </c>
      <c r="C195" s="2">
        <v>43890</v>
      </c>
      <c r="D195" s="1" t="s">
        <v>20</v>
      </c>
      <c r="E195" s="1" t="s">
        <v>1652</v>
      </c>
      <c r="F195" s="1" t="s">
        <v>56</v>
      </c>
      <c r="G195" s="1"/>
      <c r="H195" s="1">
        <v>18</v>
      </c>
    </row>
    <row r="196" spans="1:10">
      <c r="A196" s="1" t="s">
        <v>217</v>
      </c>
      <c r="B196" s="1">
        <v>2020</v>
      </c>
      <c r="C196" s="2">
        <v>43890</v>
      </c>
      <c r="D196" s="1" t="s">
        <v>20</v>
      </c>
      <c r="E196" s="1" t="s">
        <v>1643</v>
      </c>
      <c r="F196" s="1" t="s">
        <v>85</v>
      </c>
      <c r="G196" s="1"/>
      <c r="H196" s="1">
        <v>19</v>
      </c>
    </row>
    <row r="197" spans="1:10">
      <c r="A197" s="1" t="s">
        <v>217</v>
      </c>
      <c r="B197" s="1">
        <v>2020</v>
      </c>
      <c r="C197" s="2">
        <v>43890</v>
      </c>
      <c r="D197" s="1" t="s">
        <v>20</v>
      </c>
      <c r="E197" s="1" t="s">
        <v>823</v>
      </c>
      <c r="F197" s="1" t="s">
        <v>37</v>
      </c>
      <c r="G197" s="1"/>
      <c r="H197" s="1">
        <v>20</v>
      </c>
    </row>
    <row r="198" spans="1:10">
      <c r="A198" s="1" t="s">
        <v>217</v>
      </c>
      <c r="B198" s="1">
        <v>2020</v>
      </c>
      <c r="C198" s="2">
        <v>43890</v>
      </c>
      <c r="D198" s="1" t="s">
        <v>20</v>
      </c>
      <c r="E198" s="1" t="s">
        <v>1653</v>
      </c>
      <c r="F198" s="1" t="s">
        <v>188</v>
      </c>
      <c r="G198" s="1"/>
      <c r="H198" s="1">
        <v>21</v>
      </c>
    </row>
    <row r="199" spans="1:10">
      <c r="A199" s="1" t="s">
        <v>217</v>
      </c>
      <c r="B199" s="1">
        <v>2020</v>
      </c>
      <c r="C199" s="2">
        <v>43890</v>
      </c>
      <c r="D199" s="1" t="s">
        <v>20</v>
      </c>
      <c r="E199" s="1" t="s">
        <v>856</v>
      </c>
      <c r="F199" s="1" t="s">
        <v>207</v>
      </c>
      <c r="G199" s="1"/>
      <c r="H199" s="1">
        <v>22</v>
      </c>
    </row>
    <row r="200" spans="1:10">
      <c r="A200" s="1" t="s">
        <v>217</v>
      </c>
      <c r="B200" s="1">
        <v>2020</v>
      </c>
      <c r="C200" s="2">
        <v>43890</v>
      </c>
      <c r="D200" s="1" t="s">
        <v>20</v>
      </c>
      <c r="E200" s="1" t="s">
        <v>1654</v>
      </c>
      <c r="F200" s="1" t="s">
        <v>39</v>
      </c>
      <c r="G200" s="1"/>
      <c r="H200" s="1">
        <v>23</v>
      </c>
    </row>
    <row r="201" spans="1:10">
      <c r="A201" s="1" t="s">
        <v>217</v>
      </c>
      <c r="B201" s="1">
        <v>2020</v>
      </c>
      <c r="C201" s="2">
        <v>43890</v>
      </c>
      <c r="D201" s="1" t="s">
        <v>20</v>
      </c>
      <c r="E201" s="1" t="s">
        <v>829</v>
      </c>
      <c r="F201" s="1" t="s">
        <v>82</v>
      </c>
      <c r="G201" s="1"/>
      <c r="H201" s="1">
        <v>24</v>
      </c>
    </row>
    <row r="202" spans="1:10">
      <c r="A202" s="4" t="s">
        <v>162</v>
      </c>
      <c r="B202" s="4">
        <v>2020</v>
      </c>
      <c r="C202" s="5">
        <v>43855</v>
      </c>
      <c r="D202" s="4" t="s">
        <v>66</v>
      </c>
      <c r="E202" s="4" t="s">
        <v>1653</v>
      </c>
      <c r="F202" s="4" t="s">
        <v>188</v>
      </c>
      <c r="G202" s="4"/>
      <c r="H202" s="4">
        <v>1</v>
      </c>
      <c r="I202" s="7">
        <v>0.46458333333333335</v>
      </c>
      <c r="J202">
        <v>53.784999999999997</v>
      </c>
    </row>
    <row r="203" spans="1:10">
      <c r="A203" s="4" t="s">
        <v>162</v>
      </c>
      <c r="B203" s="4">
        <v>2020</v>
      </c>
      <c r="C203" s="5">
        <v>43855</v>
      </c>
      <c r="D203" s="4" t="s">
        <v>66</v>
      </c>
      <c r="E203" s="4" t="s">
        <v>593</v>
      </c>
      <c r="F203" s="4" t="s">
        <v>23</v>
      </c>
      <c r="G203" s="4"/>
      <c r="H203" s="4">
        <v>2</v>
      </c>
    </row>
    <row r="204" spans="1:10">
      <c r="A204" s="4" t="s">
        <v>162</v>
      </c>
      <c r="B204" s="4">
        <v>2020</v>
      </c>
      <c r="C204" s="5">
        <v>43855</v>
      </c>
      <c r="D204" s="4" t="s">
        <v>66</v>
      </c>
      <c r="E204" s="4" t="s">
        <v>487</v>
      </c>
      <c r="F204" s="4" t="s">
        <v>164</v>
      </c>
      <c r="G204" s="4"/>
      <c r="H204" s="4">
        <v>3</v>
      </c>
    </row>
    <row r="205" spans="1:10">
      <c r="A205" s="4" t="s">
        <v>162</v>
      </c>
      <c r="B205" s="4">
        <v>2020</v>
      </c>
      <c r="C205" s="5">
        <v>43855</v>
      </c>
      <c r="D205" s="4" t="s">
        <v>66</v>
      </c>
      <c r="E205" s="4" t="s">
        <v>750</v>
      </c>
      <c r="F205" s="4" t="s">
        <v>46</v>
      </c>
      <c r="G205" s="4"/>
      <c r="H205" s="4">
        <v>4</v>
      </c>
    </row>
    <row r="206" spans="1:10">
      <c r="A206" s="4" t="s">
        <v>162</v>
      </c>
      <c r="B206" s="4">
        <v>2020</v>
      </c>
      <c r="C206" s="5">
        <v>43855</v>
      </c>
      <c r="D206" s="4" t="s">
        <v>66</v>
      </c>
      <c r="E206" s="4" t="s">
        <v>1652</v>
      </c>
      <c r="F206" s="4" t="s">
        <v>56</v>
      </c>
      <c r="G206" s="4"/>
      <c r="H206" s="4">
        <v>5</v>
      </c>
    </row>
    <row r="207" spans="1:10">
      <c r="A207" s="4" t="s">
        <v>162</v>
      </c>
      <c r="B207" s="4">
        <v>2020</v>
      </c>
      <c r="C207" s="5">
        <v>43855</v>
      </c>
      <c r="D207" s="4" t="s">
        <v>66</v>
      </c>
      <c r="E207" s="4" t="s">
        <v>586</v>
      </c>
      <c r="F207" s="4" t="s">
        <v>113</v>
      </c>
      <c r="G207" s="4"/>
      <c r="H207" s="4">
        <v>6</v>
      </c>
    </row>
    <row r="208" spans="1:10">
      <c r="A208" s="4" t="s">
        <v>162</v>
      </c>
      <c r="B208" s="4">
        <v>2020</v>
      </c>
      <c r="C208" s="5">
        <v>43855</v>
      </c>
      <c r="D208" s="4" t="s">
        <v>66</v>
      </c>
      <c r="E208" s="4" t="s">
        <v>340</v>
      </c>
      <c r="F208" s="4" t="s">
        <v>142</v>
      </c>
      <c r="G208" s="4"/>
      <c r="H208" s="4">
        <v>7</v>
      </c>
    </row>
    <row r="209" spans="1:10">
      <c r="A209" s="4" t="s">
        <v>162</v>
      </c>
      <c r="B209" s="4">
        <v>2020</v>
      </c>
      <c r="C209" s="5">
        <v>43855</v>
      </c>
      <c r="D209" s="4" t="s">
        <v>66</v>
      </c>
      <c r="E209" s="4" t="s">
        <v>585</v>
      </c>
      <c r="F209" s="4" t="s">
        <v>27</v>
      </c>
      <c r="G209" s="4"/>
      <c r="H209" s="4">
        <v>8</v>
      </c>
    </row>
    <row r="210" spans="1:10">
      <c r="A210" s="4" t="s">
        <v>162</v>
      </c>
      <c r="B210" s="4">
        <v>2020</v>
      </c>
      <c r="C210" s="5">
        <v>43855</v>
      </c>
      <c r="D210" s="4" t="s">
        <v>66</v>
      </c>
      <c r="E210" s="4" t="s">
        <v>1663</v>
      </c>
      <c r="F210" s="4" t="s">
        <v>29</v>
      </c>
      <c r="G210" s="4"/>
      <c r="H210" s="4">
        <v>9</v>
      </c>
    </row>
    <row r="211" spans="1:10">
      <c r="A211" s="4" t="s">
        <v>162</v>
      </c>
      <c r="B211" s="4">
        <v>2020</v>
      </c>
      <c r="C211" s="5">
        <v>43855</v>
      </c>
      <c r="D211" s="4" t="s">
        <v>66</v>
      </c>
      <c r="E211" s="4" t="s">
        <v>878</v>
      </c>
      <c r="F211" s="4" t="s">
        <v>85</v>
      </c>
      <c r="G211" s="4"/>
      <c r="H211" s="4">
        <v>10</v>
      </c>
    </row>
    <row r="212" spans="1:10">
      <c r="A212" s="4" t="s">
        <v>162</v>
      </c>
      <c r="B212" s="4">
        <v>2020</v>
      </c>
      <c r="C212" s="5">
        <v>43855</v>
      </c>
      <c r="D212" s="4" t="s">
        <v>66</v>
      </c>
      <c r="E212" s="4" t="s">
        <v>739</v>
      </c>
      <c r="F212" s="4" t="s">
        <v>33</v>
      </c>
      <c r="G212" s="4"/>
      <c r="H212" s="4">
        <v>11</v>
      </c>
    </row>
    <row r="213" spans="1:10">
      <c r="A213" s="4" t="s">
        <v>162</v>
      </c>
      <c r="B213" s="4">
        <v>2020</v>
      </c>
      <c r="C213" s="5">
        <v>43855</v>
      </c>
      <c r="D213" s="4" t="s">
        <v>66</v>
      </c>
      <c r="E213" s="4" t="s">
        <v>1637</v>
      </c>
      <c r="F213" s="4" t="s">
        <v>480</v>
      </c>
      <c r="G213" s="4"/>
      <c r="H213" s="4">
        <v>12</v>
      </c>
    </row>
    <row r="214" spans="1:10">
      <c r="A214" s="4" t="s">
        <v>162</v>
      </c>
      <c r="B214" s="4">
        <v>2020</v>
      </c>
      <c r="C214" s="5">
        <v>43855</v>
      </c>
      <c r="D214" s="4" t="s">
        <v>66</v>
      </c>
      <c r="E214" s="4" t="s">
        <v>829</v>
      </c>
      <c r="F214" s="4" t="s">
        <v>82</v>
      </c>
      <c r="G214" s="4"/>
      <c r="H214" s="4">
        <v>13</v>
      </c>
    </row>
    <row r="215" spans="1:10">
      <c r="A215" s="4" t="s">
        <v>162</v>
      </c>
      <c r="B215" s="4">
        <v>2020</v>
      </c>
      <c r="C215" s="5">
        <v>43855</v>
      </c>
      <c r="D215" s="4" t="s">
        <v>66</v>
      </c>
      <c r="E215" s="4" t="s">
        <v>857</v>
      </c>
      <c r="F215" s="4" t="s">
        <v>207</v>
      </c>
      <c r="G215" s="4"/>
      <c r="H215" s="4">
        <v>14</v>
      </c>
    </row>
    <row r="216" spans="1:10">
      <c r="A216" s="4" t="s">
        <v>162</v>
      </c>
      <c r="B216" s="4">
        <v>2020</v>
      </c>
      <c r="C216" s="5">
        <v>43855</v>
      </c>
      <c r="D216" s="4" t="s">
        <v>66</v>
      </c>
      <c r="E216" s="4" t="s">
        <v>491</v>
      </c>
      <c r="F216" s="4" t="s">
        <v>492</v>
      </c>
      <c r="G216" s="4"/>
      <c r="H216" s="4">
        <v>15</v>
      </c>
    </row>
    <row r="217" spans="1:10">
      <c r="A217" s="4" t="s">
        <v>162</v>
      </c>
      <c r="B217" s="4">
        <v>2020</v>
      </c>
      <c r="C217" s="5">
        <v>43855</v>
      </c>
      <c r="D217" s="4" t="s">
        <v>66</v>
      </c>
      <c r="E217" s="4" t="s">
        <v>823</v>
      </c>
      <c r="F217" s="4" t="s">
        <v>37</v>
      </c>
      <c r="G217" s="4"/>
      <c r="H217" s="4">
        <v>16</v>
      </c>
    </row>
    <row r="218" spans="1:10">
      <c r="A218" s="4" t="s">
        <v>162</v>
      </c>
      <c r="B218" s="4">
        <v>2020</v>
      </c>
      <c r="C218" s="5">
        <v>43855</v>
      </c>
      <c r="D218" s="4" t="s">
        <v>66</v>
      </c>
      <c r="E218" s="4" t="s">
        <v>1654</v>
      </c>
      <c r="F218" s="4" t="s">
        <v>39</v>
      </c>
      <c r="G218" s="4"/>
      <c r="H218" s="4">
        <v>17</v>
      </c>
    </row>
    <row r="219" spans="1:10">
      <c r="A219" s="4" t="s">
        <v>162</v>
      </c>
      <c r="B219" s="4">
        <v>2020</v>
      </c>
      <c r="C219" s="5">
        <v>43855</v>
      </c>
      <c r="D219" s="4" t="s">
        <v>66</v>
      </c>
      <c r="E219" s="4" t="s">
        <v>717</v>
      </c>
      <c r="F219" s="4" t="s">
        <v>152</v>
      </c>
      <c r="G219" s="4"/>
      <c r="H219" s="4">
        <v>18</v>
      </c>
    </row>
    <row r="220" spans="1:10">
      <c r="A220" s="4" t="s">
        <v>162</v>
      </c>
      <c r="B220" s="4">
        <v>2020</v>
      </c>
      <c r="C220" s="5">
        <v>43855</v>
      </c>
      <c r="D220" s="4" t="s">
        <v>66</v>
      </c>
      <c r="E220" s="4" t="s">
        <v>499</v>
      </c>
      <c r="F220" s="4" t="s">
        <v>1683</v>
      </c>
      <c r="G220" s="4"/>
      <c r="H220" s="4">
        <v>19</v>
      </c>
    </row>
    <row r="221" spans="1:10">
      <c r="A221" s="4" t="s">
        <v>162</v>
      </c>
      <c r="B221" s="4">
        <v>2020</v>
      </c>
      <c r="C221" s="5">
        <v>43855</v>
      </c>
      <c r="D221" s="4" t="s">
        <v>66</v>
      </c>
      <c r="E221" s="4" t="s">
        <v>681</v>
      </c>
      <c r="F221" s="4" t="s">
        <v>25</v>
      </c>
      <c r="G221" s="4"/>
      <c r="H221" s="4">
        <v>20</v>
      </c>
    </row>
    <row r="222" spans="1:10">
      <c r="A222" s="4" t="s">
        <v>162</v>
      </c>
      <c r="B222" s="4">
        <v>2020</v>
      </c>
      <c r="C222" s="5">
        <v>43855</v>
      </c>
      <c r="D222" s="4" t="s">
        <v>66</v>
      </c>
      <c r="E222" s="4" t="s">
        <v>1684</v>
      </c>
      <c r="F222" s="4" t="s">
        <v>212</v>
      </c>
      <c r="G222" s="4"/>
      <c r="H222" s="4">
        <v>21</v>
      </c>
    </row>
    <row r="223" spans="1:10">
      <c r="A223" s="4" t="s">
        <v>162</v>
      </c>
      <c r="B223" s="4">
        <v>2020</v>
      </c>
      <c r="C223" s="5">
        <v>43855</v>
      </c>
      <c r="D223" s="4" t="s">
        <v>66</v>
      </c>
      <c r="E223" s="4" t="s">
        <v>1685</v>
      </c>
      <c r="F223" s="4" t="s">
        <v>58</v>
      </c>
      <c r="G223" s="4"/>
      <c r="H223" s="4">
        <v>22</v>
      </c>
    </row>
    <row r="224" spans="1:10">
      <c r="A224" s="1" t="s">
        <v>222</v>
      </c>
      <c r="B224" s="1">
        <v>2019</v>
      </c>
      <c r="C224" s="2">
        <v>43813</v>
      </c>
      <c r="D224" s="1" t="s">
        <v>66</v>
      </c>
      <c r="E224" s="1" t="s">
        <v>493</v>
      </c>
      <c r="F224" s="1" t="s">
        <v>760</v>
      </c>
      <c r="G224" s="1"/>
      <c r="H224" s="1">
        <v>1</v>
      </c>
      <c r="I224" s="7">
        <v>0.46388888888888885</v>
      </c>
      <c r="J224">
        <v>53.875</v>
      </c>
    </row>
    <row r="225" spans="1:8">
      <c r="A225" s="1" t="s">
        <v>222</v>
      </c>
      <c r="B225" s="1">
        <v>2019</v>
      </c>
      <c r="C225" s="2">
        <v>43813</v>
      </c>
      <c r="D225" s="1" t="s">
        <v>66</v>
      </c>
      <c r="E225" s="1" t="s">
        <v>600</v>
      </c>
      <c r="F225" s="1" t="s">
        <v>35</v>
      </c>
      <c r="G225" s="1"/>
      <c r="H225" s="1">
        <v>2</v>
      </c>
    </row>
    <row r="226" spans="1:8">
      <c r="A226" s="1" t="s">
        <v>222</v>
      </c>
      <c r="B226" s="1">
        <v>2019</v>
      </c>
      <c r="C226" s="2">
        <v>43813</v>
      </c>
      <c r="D226" s="1" t="s">
        <v>66</v>
      </c>
      <c r="E226" s="1" t="s">
        <v>597</v>
      </c>
      <c r="F226" s="1" t="s">
        <v>29</v>
      </c>
      <c r="G226" s="1"/>
      <c r="H226" s="1">
        <v>3</v>
      </c>
    </row>
    <row r="227" spans="1:8">
      <c r="A227" s="1" t="s">
        <v>222</v>
      </c>
      <c r="B227" s="1">
        <v>2019</v>
      </c>
      <c r="C227" s="2">
        <v>43813</v>
      </c>
      <c r="D227" s="1" t="s">
        <v>66</v>
      </c>
      <c r="E227" s="1" t="s">
        <v>824</v>
      </c>
      <c r="F227" s="1" t="s">
        <v>27</v>
      </c>
      <c r="G227" s="1"/>
      <c r="H227" s="1">
        <v>4</v>
      </c>
    </row>
    <row r="228" spans="1:8">
      <c r="A228" s="1" t="s">
        <v>222</v>
      </c>
      <c r="B228" s="1">
        <v>2019</v>
      </c>
      <c r="C228" s="2">
        <v>43813</v>
      </c>
      <c r="D228" s="1" t="s">
        <v>66</v>
      </c>
      <c r="E228" s="1" t="s">
        <v>522</v>
      </c>
      <c r="F228" s="1" t="s">
        <v>58</v>
      </c>
      <c r="G228" s="1"/>
      <c r="H228" s="1">
        <v>5</v>
      </c>
    </row>
    <row r="229" spans="1:8">
      <c r="A229" s="1" t="s">
        <v>222</v>
      </c>
      <c r="B229" s="1">
        <v>2019</v>
      </c>
      <c r="C229" s="2">
        <v>43813</v>
      </c>
      <c r="D229" s="1" t="s">
        <v>66</v>
      </c>
      <c r="E229" s="1" t="s">
        <v>857</v>
      </c>
      <c r="F229" s="1" t="s">
        <v>207</v>
      </c>
      <c r="G229" s="1"/>
      <c r="H229" s="1">
        <v>6</v>
      </c>
    </row>
    <row r="230" spans="1:8">
      <c r="A230" s="1" t="s">
        <v>222</v>
      </c>
      <c r="B230" s="1">
        <v>2019</v>
      </c>
      <c r="C230" s="2">
        <v>43813</v>
      </c>
      <c r="D230" s="1" t="s">
        <v>66</v>
      </c>
      <c r="E230" s="1" t="s">
        <v>682</v>
      </c>
      <c r="F230" s="1" t="s">
        <v>25</v>
      </c>
      <c r="G230" s="1"/>
      <c r="H230" s="1">
        <v>7</v>
      </c>
    </row>
    <row r="231" spans="1:8">
      <c r="A231" s="1" t="s">
        <v>222</v>
      </c>
      <c r="B231" s="1">
        <v>2019</v>
      </c>
      <c r="C231" s="2">
        <v>43813</v>
      </c>
      <c r="D231" s="1" t="s">
        <v>66</v>
      </c>
      <c r="E231" s="1" t="s">
        <v>1696</v>
      </c>
      <c r="F231" s="1" t="s">
        <v>145</v>
      </c>
      <c r="G231" s="1"/>
      <c r="H231" s="1">
        <v>8</v>
      </c>
    </row>
    <row r="232" spans="1:8">
      <c r="A232" s="1" t="s">
        <v>222</v>
      </c>
      <c r="B232" s="1">
        <v>2019</v>
      </c>
      <c r="C232" s="2">
        <v>43813</v>
      </c>
      <c r="D232" s="1" t="s">
        <v>66</v>
      </c>
      <c r="E232" s="1" t="s">
        <v>717</v>
      </c>
      <c r="F232" s="1" t="s">
        <v>152</v>
      </c>
      <c r="G232" s="1"/>
      <c r="H232" s="1">
        <v>9</v>
      </c>
    </row>
    <row r="233" spans="1:8">
      <c r="A233" s="1" t="s">
        <v>222</v>
      </c>
      <c r="B233" s="1">
        <v>2019</v>
      </c>
      <c r="C233" s="2">
        <v>43813</v>
      </c>
      <c r="D233" s="1" t="s">
        <v>66</v>
      </c>
      <c r="E233" s="1" t="s">
        <v>791</v>
      </c>
      <c r="F233" s="1" t="s">
        <v>480</v>
      </c>
      <c r="G233" s="1"/>
      <c r="H233" s="1">
        <v>10</v>
      </c>
    </row>
    <row r="234" spans="1:8">
      <c r="A234" s="1" t="s">
        <v>222</v>
      </c>
      <c r="B234" s="1">
        <v>2019</v>
      </c>
      <c r="C234" s="2">
        <v>43813</v>
      </c>
      <c r="D234" s="1" t="s">
        <v>66</v>
      </c>
      <c r="E234" s="1" t="s">
        <v>508</v>
      </c>
      <c r="F234" s="1" t="s">
        <v>85</v>
      </c>
      <c r="G234" s="1"/>
      <c r="H234" s="1">
        <v>11</v>
      </c>
    </row>
    <row r="235" spans="1:8">
      <c r="A235" s="1" t="s">
        <v>222</v>
      </c>
      <c r="B235" s="1">
        <v>2019</v>
      </c>
      <c r="C235" s="2">
        <v>43813</v>
      </c>
      <c r="D235" s="1" t="s">
        <v>66</v>
      </c>
      <c r="E235" s="1" t="s">
        <v>1647</v>
      </c>
      <c r="F235" s="1" t="s">
        <v>102</v>
      </c>
      <c r="G235" s="1"/>
      <c r="H235" s="1">
        <v>12</v>
      </c>
    </row>
    <row r="236" spans="1:8">
      <c r="A236" s="1" t="s">
        <v>222</v>
      </c>
      <c r="B236" s="1">
        <v>2019</v>
      </c>
      <c r="C236" s="2">
        <v>43813</v>
      </c>
      <c r="D236" s="1" t="s">
        <v>66</v>
      </c>
      <c r="E236" s="1" t="s">
        <v>750</v>
      </c>
      <c r="F236" s="1" t="s">
        <v>46</v>
      </c>
      <c r="G236" s="1"/>
      <c r="H236" s="1">
        <v>13</v>
      </c>
    </row>
    <row r="237" spans="1:8">
      <c r="A237" s="1" t="s">
        <v>222</v>
      </c>
      <c r="B237" s="1">
        <v>2019</v>
      </c>
      <c r="C237" s="2">
        <v>43813</v>
      </c>
      <c r="D237" s="1" t="s">
        <v>66</v>
      </c>
      <c r="E237" s="1" t="s">
        <v>811</v>
      </c>
      <c r="F237" s="1" t="s">
        <v>188</v>
      </c>
      <c r="G237" s="1"/>
      <c r="H237" s="1">
        <v>14</v>
      </c>
    </row>
    <row r="238" spans="1:8">
      <c r="A238" s="1" t="s">
        <v>222</v>
      </c>
      <c r="B238" s="1">
        <v>2019</v>
      </c>
      <c r="C238" s="2">
        <v>43813</v>
      </c>
      <c r="D238" s="1" t="s">
        <v>66</v>
      </c>
      <c r="E238" s="1" t="s">
        <v>340</v>
      </c>
      <c r="F238" s="1" t="s">
        <v>142</v>
      </c>
      <c r="G238" s="1"/>
      <c r="H238" s="1">
        <v>15</v>
      </c>
    </row>
    <row r="239" spans="1:8">
      <c r="A239" s="1" t="s">
        <v>222</v>
      </c>
      <c r="B239" s="1">
        <v>2019</v>
      </c>
      <c r="C239" s="2">
        <v>43813</v>
      </c>
      <c r="D239" s="1" t="s">
        <v>66</v>
      </c>
      <c r="E239" s="1" t="s">
        <v>1654</v>
      </c>
      <c r="F239" s="1" t="s">
        <v>39</v>
      </c>
      <c r="G239" s="1"/>
      <c r="H239" s="1">
        <v>16</v>
      </c>
    </row>
    <row r="240" spans="1:8">
      <c r="A240" s="1" t="s">
        <v>222</v>
      </c>
      <c r="B240" s="1">
        <v>2019</v>
      </c>
      <c r="C240" s="2">
        <v>43813</v>
      </c>
      <c r="D240" s="1" t="s">
        <v>66</v>
      </c>
      <c r="E240" s="1" t="s">
        <v>1649</v>
      </c>
      <c r="F240" s="1" t="s">
        <v>164</v>
      </c>
      <c r="G240" s="1"/>
      <c r="H240" s="1">
        <v>17</v>
      </c>
    </row>
    <row r="241" spans="1:10">
      <c r="A241" s="1" t="s">
        <v>222</v>
      </c>
      <c r="B241" s="1">
        <v>2019</v>
      </c>
      <c r="C241" s="2">
        <v>43813</v>
      </c>
      <c r="D241" s="1" t="s">
        <v>66</v>
      </c>
      <c r="E241" s="1" t="s">
        <v>828</v>
      </c>
      <c r="F241" s="1" t="s">
        <v>82</v>
      </c>
      <c r="G241" s="1"/>
      <c r="H241" s="1">
        <v>18</v>
      </c>
    </row>
    <row r="242" spans="1:10">
      <c r="A242" s="1" t="s">
        <v>222</v>
      </c>
      <c r="B242" s="1">
        <v>2019</v>
      </c>
      <c r="C242" s="2">
        <v>43813</v>
      </c>
      <c r="D242" s="1" t="s">
        <v>66</v>
      </c>
      <c r="E242" s="1" t="s">
        <v>814</v>
      </c>
      <c r="F242" s="1" t="s">
        <v>33</v>
      </c>
      <c r="G242" s="1"/>
      <c r="H242" s="1">
        <v>19</v>
      </c>
    </row>
    <row r="243" spans="1:10">
      <c r="A243" s="1" t="s">
        <v>222</v>
      </c>
      <c r="B243" s="1">
        <v>2019</v>
      </c>
      <c r="C243" s="2">
        <v>43813</v>
      </c>
      <c r="D243" s="1" t="s">
        <v>66</v>
      </c>
      <c r="E243" s="1" t="s">
        <v>1697</v>
      </c>
      <c r="F243" s="1" t="s">
        <v>212</v>
      </c>
      <c r="G243" s="1"/>
      <c r="H243" s="1">
        <v>20</v>
      </c>
    </row>
    <row r="244" spans="1:10">
      <c r="A244" s="1" t="s">
        <v>222</v>
      </c>
      <c r="B244" s="1">
        <v>2019</v>
      </c>
      <c r="C244" s="2">
        <v>43813</v>
      </c>
      <c r="D244" s="1" t="s">
        <v>66</v>
      </c>
      <c r="E244" s="1" t="s">
        <v>1652</v>
      </c>
      <c r="F244" s="1" t="s">
        <v>56</v>
      </c>
      <c r="G244" s="1"/>
      <c r="H244" s="1">
        <v>21</v>
      </c>
    </row>
    <row r="245" spans="1:10">
      <c r="A245" s="1" t="s">
        <v>222</v>
      </c>
      <c r="B245" s="1">
        <v>2019</v>
      </c>
      <c r="C245" s="2">
        <v>43813</v>
      </c>
      <c r="D245" s="1" t="s">
        <v>66</v>
      </c>
      <c r="E245" s="1" t="s">
        <v>1698</v>
      </c>
      <c r="F245" s="1" t="s">
        <v>524</v>
      </c>
      <c r="G245" s="1"/>
      <c r="H245" s="1">
        <v>22</v>
      </c>
    </row>
    <row r="246" spans="1:10">
      <c r="A246" s="4" t="s">
        <v>225</v>
      </c>
      <c r="B246" s="4">
        <v>2019</v>
      </c>
      <c r="C246" s="5">
        <v>43806</v>
      </c>
      <c r="D246" s="4" t="s">
        <v>66</v>
      </c>
      <c r="E246" s="4" t="s">
        <v>1653</v>
      </c>
      <c r="F246" s="4" t="s">
        <v>188</v>
      </c>
      <c r="G246" s="4"/>
      <c r="H246" s="4">
        <v>1</v>
      </c>
      <c r="I246" s="7">
        <v>0.46111111111111108</v>
      </c>
      <c r="J246">
        <v>54.192999999999998</v>
      </c>
    </row>
    <row r="247" spans="1:10">
      <c r="A247" s="4" t="s">
        <v>225</v>
      </c>
      <c r="B247" s="4">
        <v>2019</v>
      </c>
      <c r="C247" s="5">
        <v>43806</v>
      </c>
      <c r="D247" s="4" t="s">
        <v>66</v>
      </c>
      <c r="E247" s="4" t="s">
        <v>340</v>
      </c>
      <c r="F247" s="4" t="s">
        <v>142</v>
      </c>
      <c r="G247" s="4"/>
      <c r="H247" s="4">
        <v>2</v>
      </c>
    </row>
    <row r="248" spans="1:10">
      <c r="A248" s="4" t="s">
        <v>225</v>
      </c>
      <c r="B248" s="4">
        <v>2019</v>
      </c>
      <c r="C248" s="5">
        <v>43806</v>
      </c>
      <c r="D248" s="4" t="s">
        <v>66</v>
      </c>
      <c r="E248" s="4" t="s">
        <v>597</v>
      </c>
      <c r="F248" s="4" t="s">
        <v>29</v>
      </c>
      <c r="G248" s="4"/>
      <c r="H248" s="4">
        <v>3</v>
      </c>
    </row>
    <row r="249" spans="1:10">
      <c r="A249" s="4" t="s">
        <v>225</v>
      </c>
      <c r="B249" s="4">
        <v>2019</v>
      </c>
      <c r="C249" s="5">
        <v>43806</v>
      </c>
      <c r="D249" s="4" t="s">
        <v>66</v>
      </c>
      <c r="E249" s="4" t="s">
        <v>642</v>
      </c>
      <c r="F249" s="4" t="s">
        <v>23</v>
      </c>
      <c r="G249" s="4"/>
      <c r="H249" s="4">
        <v>4</v>
      </c>
    </row>
    <row r="250" spans="1:10">
      <c r="A250" s="4" t="s">
        <v>225</v>
      </c>
      <c r="B250" s="4">
        <v>2019</v>
      </c>
      <c r="C250" s="5">
        <v>43806</v>
      </c>
      <c r="D250" s="4" t="s">
        <v>66</v>
      </c>
      <c r="E250" s="4" t="s">
        <v>599</v>
      </c>
      <c r="F250" s="4" t="s">
        <v>35</v>
      </c>
      <c r="G250" s="4"/>
      <c r="H250" s="4">
        <v>5</v>
      </c>
    </row>
    <row r="251" spans="1:10">
      <c r="A251" s="4" t="s">
        <v>225</v>
      </c>
      <c r="B251" s="4">
        <v>2019</v>
      </c>
      <c r="C251" s="5">
        <v>43806</v>
      </c>
      <c r="D251" s="4" t="s">
        <v>66</v>
      </c>
      <c r="E251" s="4" t="s">
        <v>1647</v>
      </c>
      <c r="F251" s="4" t="s">
        <v>102</v>
      </c>
      <c r="G251" s="4"/>
      <c r="H251" s="4">
        <v>6</v>
      </c>
    </row>
    <row r="252" spans="1:10">
      <c r="A252" s="4" t="s">
        <v>225</v>
      </c>
      <c r="B252" s="4">
        <v>2019</v>
      </c>
      <c r="C252" s="5">
        <v>43806</v>
      </c>
      <c r="D252" s="4" t="s">
        <v>66</v>
      </c>
      <c r="E252" s="4" t="s">
        <v>493</v>
      </c>
      <c r="F252" s="4" t="s">
        <v>31</v>
      </c>
      <c r="G252" s="4"/>
      <c r="H252" s="4">
        <v>7</v>
      </c>
    </row>
    <row r="253" spans="1:10">
      <c r="A253" s="4" t="s">
        <v>225</v>
      </c>
      <c r="B253" s="4">
        <v>2019</v>
      </c>
      <c r="C253" s="5">
        <v>43806</v>
      </c>
      <c r="D253" s="4" t="s">
        <v>66</v>
      </c>
      <c r="E253" s="4" t="s">
        <v>750</v>
      </c>
      <c r="F253" s="4" t="s">
        <v>46</v>
      </c>
      <c r="G253" s="4"/>
      <c r="H253" s="4">
        <v>8</v>
      </c>
    </row>
    <row r="254" spans="1:10">
      <c r="A254" s="4" t="s">
        <v>225</v>
      </c>
      <c r="B254" s="4">
        <v>2019</v>
      </c>
      <c r="C254" s="5">
        <v>43806</v>
      </c>
      <c r="D254" s="4" t="s">
        <v>66</v>
      </c>
      <c r="E254" s="4" t="s">
        <v>791</v>
      </c>
      <c r="F254" s="4" t="s">
        <v>480</v>
      </c>
      <c r="G254" s="4"/>
      <c r="H254" s="4">
        <v>9</v>
      </c>
    </row>
    <row r="255" spans="1:10">
      <c r="A255" s="4" t="s">
        <v>225</v>
      </c>
      <c r="B255" s="4">
        <v>2019</v>
      </c>
      <c r="C255" s="5">
        <v>43806</v>
      </c>
      <c r="D255" s="4" t="s">
        <v>66</v>
      </c>
      <c r="E255" s="4" t="s">
        <v>508</v>
      </c>
      <c r="F255" s="4" t="s">
        <v>85</v>
      </c>
      <c r="G255" s="4"/>
      <c r="H255" s="4">
        <v>10</v>
      </c>
    </row>
    <row r="256" spans="1:10">
      <c r="A256" s="4" t="s">
        <v>225</v>
      </c>
      <c r="B256" s="4">
        <v>2019</v>
      </c>
      <c r="C256" s="5">
        <v>43806</v>
      </c>
      <c r="D256" s="4" t="s">
        <v>66</v>
      </c>
      <c r="E256" s="4" t="s">
        <v>1649</v>
      </c>
      <c r="F256" s="4" t="s">
        <v>164</v>
      </c>
      <c r="G256" s="4"/>
      <c r="H256" s="4">
        <v>11</v>
      </c>
    </row>
    <row r="257" spans="1:10">
      <c r="A257" s="4" t="s">
        <v>225</v>
      </c>
      <c r="B257" s="4">
        <v>2019</v>
      </c>
      <c r="C257" s="5">
        <v>43806</v>
      </c>
      <c r="D257" s="4" t="s">
        <v>66</v>
      </c>
      <c r="E257" s="4" t="s">
        <v>689</v>
      </c>
      <c r="F257" s="4" t="s">
        <v>25</v>
      </c>
      <c r="G257" s="4"/>
      <c r="H257" s="4">
        <v>12</v>
      </c>
    </row>
    <row r="258" spans="1:10">
      <c r="A258" s="4" t="s">
        <v>225</v>
      </c>
      <c r="B258" s="4">
        <v>2019</v>
      </c>
      <c r="C258" s="5">
        <v>43806</v>
      </c>
      <c r="D258" s="4" t="s">
        <v>66</v>
      </c>
      <c r="E258" s="4" t="s">
        <v>522</v>
      </c>
      <c r="F258" s="4" t="s">
        <v>58</v>
      </c>
      <c r="G258" s="4"/>
      <c r="H258" s="4">
        <v>13</v>
      </c>
    </row>
    <row r="259" spans="1:10">
      <c r="A259" s="4" t="s">
        <v>225</v>
      </c>
      <c r="B259" s="4">
        <v>2019</v>
      </c>
      <c r="C259" s="5">
        <v>43806</v>
      </c>
      <c r="D259" s="4" t="s">
        <v>66</v>
      </c>
      <c r="E259" s="4" t="s">
        <v>1652</v>
      </c>
      <c r="F259" s="4" t="s">
        <v>56</v>
      </c>
      <c r="G259" s="4"/>
      <c r="H259" s="4">
        <v>14</v>
      </c>
    </row>
    <row r="260" spans="1:10">
      <c r="A260" s="4" t="s">
        <v>225</v>
      </c>
      <c r="B260" s="4">
        <v>2019</v>
      </c>
      <c r="C260" s="5">
        <v>43806</v>
      </c>
      <c r="D260" s="4" t="s">
        <v>66</v>
      </c>
      <c r="E260" s="4" t="s">
        <v>717</v>
      </c>
      <c r="F260" s="4" t="s">
        <v>152</v>
      </c>
      <c r="G260" s="4"/>
      <c r="H260" s="4">
        <v>15</v>
      </c>
    </row>
    <row r="261" spans="1:10">
      <c r="A261" s="4" t="s">
        <v>225</v>
      </c>
      <c r="B261" s="4">
        <v>2019</v>
      </c>
      <c r="C261" s="5">
        <v>43806</v>
      </c>
      <c r="D261" s="4" t="s">
        <v>66</v>
      </c>
      <c r="E261" s="4" t="s">
        <v>828</v>
      </c>
      <c r="F261" s="4" t="s">
        <v>82</v>
      </c>
      <c r="G261" s="4"/>
      <c r="H261" s="4">
        <v>16</v>
      </c>
    </row>
    <row r="262" spans="1:10">
      <c r="A262" s="4" t="s">
        <v>225</v>
      </c>
      <c r="B262" s="4">
        <v>2019</v>
      </c>
      <c r="C262" s="5">
        <v>43806</v>
      </c>
      <c r="D262" s="4" t="s">
        <v>66</v>
      </c>
      <c r="E262" s="4" t="s">
        <v>1696</v>
      </c>
      <c r="F262" s="4" t="s">
        <v>145</v>
      </c>
      <c r="G262" s="4"/>
      <c r="H262" s="4">
        <v>17</v>
      </c>
    </row>
    <row r="263" spans="1:10">
      <c r="A263" s="4" t="s">
        <v>225</v>
      </c>
      <c r="B263" s="4">
        <v>2019</v>
      </c>
      <c r="C263" s="5">
        <v>43806</v>
      </c>
      <c r="D263" s="4" t="s">
        <v>66</v>
      </c>
      <c r="E263" s="4" t="s">
        <v>1654</v>
      </c>
      <c r="F263" s="4" t="s">
        <v>39</v>
      </c>
      <c r="G263" s="4"/>
      <c r="H263" s="4">
        <v>18</v>
      </c>
    </row>
    <row r="264" spans="1:10">
      <c r="A264" s="4" t="s">
        <v>225</v>
      </c>
      <c r="B264" s="4">
        <v>2019</v>
      </c>
      <c r="C264" s="5">
        <v>43806</v>
      </c>
      <c r="D264" s="4" t="s">
        <v>66</v>
      </c>
      <c r="E264" s="4" t="s">
        <v>857</v>
      </c>
      <c r="F264" s="4" t="s">
        <v>207</v>
      </c>
      <c r="G264" s="4"/>
      <c r="H264" s="4">
        <v>19</v>
      </c>
    </row>
    <row r="265" spans="1:10">
      <c r="A265" s="4" t="s">
        <v>225</v>
      </c>
      <c r="B265" s="4">
        <v>2019</v>
      </c>
      <c r="C265" s="5">
        <v>43806</v>
      </c>
      <c r="D265" s="4" t="s">
        <v>66</v>
      </c>
      <c r="E265" s="4" t="s">
        <v>1697</v>
      </c>
      <c r="F265" s="4" t="s">
        <v>212</v>
      </c>
      <c r="G265" s="4"/>
      <c r="H265" s="4">
        <v>20</v>
      </c>
    </row>
    <row r="266" spans="1:10">
      <c r="A266" s="4" t="s">
        <v>225</v>
      </c>
      <c r="B266" s="4">
        <v>2019</v>
      </c>
      <c r="C266" s="5">
        <v>43806</v>
      </c>
      <c r="D266" s="4" t="s">
        <v>66</v>
      </c>
      <c r="E266" s="4" t="s">
        <v>1698</v>
      </c>
      <c r="F266" s="4" t="s">
        <v>524</v>
      </c>
      <c r="G266" s="4"/>
      <c r="H266" s="4">
        <v>21</v>
      </c>
    </row>
    <row r="267" spans="1:10">
      <c r="A267" s="4" t="s">
        <v>225</v>
      </c>
      <c r="B267" s="4">
        <v>2019</v>
      </c>
      <c r="C267" s="5">
        <v>43806</v>
      </c>
      <c r="D267" s="4" t="s">
        <v>66</v>
      </c>
      <c r="E267" s="4" t="s">
        <v>696</v>
      </c>
      <c r="F267" s="4" t="s">
        <v>33</v>
      </c>
      <c r="G267" s="4"/>
      <c r="H267" s="4">
        <v>22</v>
      </c>
    </row>
    <row r="268" spans="1:10">
      <c r="A268" s="1" t="s">
        <v>226</v>
      </c>
      <c r="B268" s="1">
        <v>2019</v>
      </c>
      <c r="C268" s="2">
        <v>43799</v>
      </c>
      <c r="D268" s="1" t="s">
        <v>66</v>
      </c>
      <c r="E268" s="1" t="s">
        <v>618</v>
      </c>
      <c r="F268" s="1" t="s">
        <v>37</v>
      </c>
      <c r="G268" s="1"/>
      <c r="H268" s="1">
        <v>1</v>
      </c>
      <c r="I268" s="7">
        <v>0.46458333333333335</v>
      </c>
      <c r="J268">
        <v>53.749000000000002</v>
      </c>
    </row>
    <row r="269" spans="1:10">
      <c r="A269" s="1" t="s">
        <v>226</v>
      </c>
      <c r="B269" s="1">
        <v>2019</v>
      </c>
      <c r="C269" s="2">
        <v>43799</v>
      </c>
      <c r="D269" s="1" t="s">
        <v>66</v>
      </c>
      <c r="E269" s="1" t="s">
        <v>1652</v>
      </c>
      <c r="F269" s="1" t="s">
        <v>56</v>
      </c>
      <c r="G269" s="1"/>
      <c r="H269" s="1">
        <v>2</v>
      </c>
    </row>
    <row r="270" spans="1:10">
      <c r="A270" s="1" t="s">
        <v>226</v>
      </c>
      <c r="B270" s="1">
        <v>2019</v>
      </c>
      <c r="C270" s="2">
        <v>43799</v>
      </c>
      <c r="D270" s="1" t="s">
        <v>66</v>
      </c>
      <c r="E270" s="1" t="s">
        <v>1643</v>
      </c>
      <c r="F270" s="1" t="s">
        <v>85</v>
      </c>
      <c r="G270" s="1"/>
      <c r="H270" s="1">
        <v>3</v>
      </c>
    </row>
    <row r="271" spans="1:10">
      <c r="A271" s="1" t="s">
        <v>226</v>
      </c>
      <c r="B271" s="1">
        <v>2019</v>
      </c>
      <c r="C271" s="2">
        <v>43799</v>
      </c>
      <c r="D271" s="1" t="s">
        <v>66</v>
      </c>
      <c r="E271" s="1" t="s">
        <v>1660</v>
      </c>
      <c r="F271" s="1" t="s">
        <v>113</v>
      </c>
      <c r="G271" s="1"/>
      <c r="H271" s="1">
        <v>4</v>
      </c>
    </row>
    <row r="272" spans="1:10">
      <c r="A272" s="1" t="s">
        <v>226</v>
      </c>
      <c r="B272" s="1">
        <v>2019</v>
      </c>
      <c r="C272" s="2">
        <v>43799</v>
      </c>
      <c r="D272" s="1" t="s">
        <v>66</v>
      </c>
      <c r="E272" s="1" t="s">
        <v>340</v>
      </c>
      <c r="F272" s="1" t="s">
        <v>142</v>
      </c>
      <c r="G272" s="1"/>
      <c r="H272" s="1">
        <v>5</v>
      </c>
    </row>
    <row r="273" spans="1:8">
      <c r="A273" s="1" t="s">
        <v>226</v>
      </c>
      <c r="B273" s="1">
        <v>2019</v>
      </c>
      <c r="C273" s="2">
        <v>43799</v>
      </c>
      <c r="D273" s="1" t="s">
        <v>66</v>
      </c>
      <c r="E273" s="1" t="s">
        <v>599</v>
      </c>
      <c r="F273" s="1" t="s">
        <v>35</v>
      </c>
      <c r="G273" s="1"/>
      <c r="H273" s="1">
        <v>6</v>
      </c>
    </row>
    <row r="274" spans="1:8">
      <c r="A274" s="1" t="s">
        <v>226</v>
      </c>
      <c r="B274" s="1">
        <v>2019</v>
      </c>
      <c r="C274" s="2">
        <v>43799</v>
      </c>
      <c r="D274" s="1" t="s">
        <v>66</v>
      </c>
      <c r="E274" s="1" t="s">
        <v>597</v>
      </c>
      <c r="F274" s="1" t="s">
        <v>29</v>
      </c>
      <c r="G274" s="1"/>
      <c r="H274" s="1">
        <v>7</v>
      </c>
    </row>
    <row r="275" spans="1:8">
      <c r="A275" s="1" t="s">
        <v>226</v>
      </c>
      <c r="B275" s="1">
        <v>2019</v>
      </c>
      <c r="C275" s="2">
        <v>43799</v>
      </c>
      <c r="D275" s="1" t="s">
        <v>66</v>
      </c>
      <c r="E275" s="1" t="s">
        <v>592</v>
      </c>
      <c r="F275" s="1" t="s">
        <v>23</v>
      </c>
      <c r="G275" s="1"/>
      <c r="H275" s="1">
        <v>8</v>
      </c>
    </row>
    <row r="276" spans="1:8">
      <c r="A276" s="1" t="s">
        <v>226</v>
      </c>
      <c r="B276" s="1">
        <v>2019</v>
      </c>
      <c r="C276" s="2">
        <v>43799</v>
      </c>
      <c r="D276" s="1" t="s">
        <v>66</v>
      </c>
      <c r="E276" s="1" t="s">
        <v>1720</v>
      </c>
      <c r="F276" s="1" t="s">
        <v>484</v>
      </c>
      <c r="G276" s="1"/>
      <c r="H276" s="1">
        <v>9</v>
      </c>
    </row>
    <row r="277" spans="1:8">
      <c r="A277" s="1" t="s">
        <v>226</v>
      </c>
      <c r="B277" s="1">
        <v>2019</v>
      </c>
      <c r="C277" s="2">
        <v>43799</v>
      </c>
      <c r="D277" s="1" t="s">
        <v>66</v>
      </c>
      <c r="E277" s="1" t="s">
        <v>840</v>
      </c>
      <c r="F277" s="1" t="s">
        <v>480</v>
      </c>
      <c r="G277" s="1"/>
      <c r="H277" s="1">
        <v>10</v>
      </c>
    </row>
    <row r="278" spans="1:8">
      <c r="A278" s="1" t="s">
        <v>226</v>
      </c>
      <c r="B278" s="1">
        <v>2019</v>
      </c>
      <c r="C278" s="2">
        <v>43799</v>
      </c>
      <c r="D278" s="1" t="s">
        <v>66</v>
      </c>
      <c r="E278" s="1" t="s">
        <v>487</v>
      </c>
      <c r="F278" s="1" t="s">
        <v>164</v>
      </c>
      <c r="G278" s="1"/>
      <c r="H278" s="1">
        <v>11</v>
      </c>
    </row>
    <row r="279" spans="1:8">
      <c r="A279" s="1" t="s">
        <v>226</v>
      </c>
      <c r="B279" s="1">
        <v>2019</v>
      </c>
      <c r="C279" s="2">
        <v>43799</v>
      </c>
      <c r="D279" s="1" t="s">
        <v>66</v>
      </c>
      <c r="E279" s="1" t="s">
        <v>589</v>
      </c>
      <c r="F279" s="1" t="s">
        <v>78</v>
      </c>
      <c r="G279" s="1"/>
      <c r="H279" s="1">
        <v>12</v>
      </c>
    </row>
    <row r="280" spans="1:8">
      <c r="A280" s="1" t="s">
        <v>226</v>
      </c>
      <c r="B280" s="1">
        <v>2019</v>
      </c>
      <c r="C280" s="2">
        <v>43799</v>
      </c>
      <c r="D280" s="1" t="s">
        <v>66</v>
      </c>
      <c r="E280" s="1" t="s">
        <v>69</v>
      </c>
      <c r="F280" s="1" t="s">
        <v>25</v>
      </c>
      <c r="G280" s="1"/>
      <c r="H280" s="1">
        <v>13</v>
      </c>
    </row>
    <row r="281" spans="1:8">
      <c r="A281" s="1" t="s">
        <v>226</v>
      </c>
      <c r="B281" s="1">
        <v>2019</v>
      </c>
      <c r="C281" s="2">
        <v>43799</v>
      </c>
      <c r="D281" s="1" t="s">
        <v>66</v>
      </c>
      <c r="E281" s="1" t="s">
        <v>607</v>
      </c>
      <c r="F281" s="1" t="s">
        <v>46</v>
      </c>
      <c r="G281" s="1"/>
      <c r="H281" s="1">
        <v>14</v>
      </c>
    </row>
    <row r="282" spans="1:8">
      <c r="A282" s="1" t="s">
        <v>226</v>
      </c>
      <c r="B282" s="1">
        <v>2019</v>
      </c>
      <c r="C282" s="2">
        <v>43799</v>
      </c>
      <c r="D282" s="1" t="s">
        <v>66</v>
      </c>
      <c r="E282" s="1" t="s">
        <v>814</v>
      </c>
      <c r="F282" s="1" t="s">
        <v>33</v>
      </c>
      <c r="G282" s="1"/>
      <c r="H282" s="1">
        <v>15</v>
      </c>
    </row>
    <row r="283" spans="1:8">
      <c r="A283" s="1" t="s">
        <v>226</v>
      </c>
      <c r="B283" s="1">
        <v>2019</v>
      </c>
      <c r="C283" s="2">
        <v>43799</v>
      </c>
      <c r="D283" s="1" t="s">
        <v>66</v>
      </c>
      <c r="E283" s="1" t="s">
        <v>1696</v>
      </c>
      <c r="F283" s="1" t="s">
        <v>145</v>
      </c>
      <c r="G283" s="1"/>
      <c r="H283" s="1">
        <v>16</v>
      </c>
    </row>
    <row r="284" spans="1:8">
      <c r="A284" s="1" t="s">
        <v>226</v>
      </c>
      <c r="B284" s="1">
        <v>2019</v>
      </c>
      <c r="C284" s="2">
        <v>43799</v>
      </c>
      <c r="D284" s="1" t="s">
        <v>66</v>
      </c>
      <c r="E284" s="1" t="s">
        <v>522</v>
      </c>
      <c r="F284" s="1" t="s">
        <v>58</v>
      </c>
      <c r="G284" s="1"/>
      <c r="H284" s="1">
        <v>17</v>
      </c>
    </row>
    <row r="285" spans="1:8">
      <c r="A285" s="1" t="s">
        <v>226</v>
      </c>
      <c r="B285" s="1">
        <v>2019</v>
      </c>
      <c r="C285" s="2">
        <v>43799</v>
      </c>
      <c r="D285" s="1" t="s">
        <v>66</v>
      </c>
      <c r="E285" s="1" t="s">
        <v>1653</v>
      </c>
      <c r="F285" s="1" t="s">
        <v>188</v>
      </c>
      <c r="G285" s="1"/>
      <c r="H285" s="1">
        <v>18</v>
      </c>
    </row>
    <row r="286" spans="1:8">
      <c r="A286" s="1" t="s">
        <v>226</v>
      </c>
      <c r="B286" s="1">
        <v>2019</v>
      </c>
      <c r="C286" s="2">
        <v>43799</v>
      </c>
      <c r="D286" s="1" t="s">
        <v>66</v>
      </c>
      <c r="E286" s="1" t="s">
        <v>596</v>
      </c>
      <c r="F286" s="1" t="s">
        <v>760</v>
      </c>
      <c r="G286" s="1"/>
      <c r="H286" s="1">
        <v>19</v>
      </c>
    </row>
    <row r="287" spans="1:8">
      <c r="A287" s="1" t="s">
        <v>226</v>
      </c>
      <c r="B287" s="1">
        <v>2019</v>
      </c>
      <c r="C287" s="2">
        <v>43799</v>
      </c>
      <c r="D287" s="1" t="s">
        <v>66</v>
      </c>
      <c r="E287" s="1" t="s">
        <v>717</v>
      </c>
      <c r="F287" s="1" t="s">
        <v>152</v>
      </c>
      <c r="G287" s="1"/>
      <c r="H287" s="1">
        <v>20</v>
      </c>
    </row>
    <row r="288" spans="1:8">
      <c r="A288" s="1" t="s">
        <v>226</v>
      </c>
      <c r="B288" s="1">
        <v>2019</v>
      </c>
      <c r="C288" s="2">
        <v>43799</v>
      </c>
      <c r="D288" s="1" t="s">
        <v>66</v>
      </c>
      <c r="E288" s="1" t="s">
        <v>828</v>
      </c>
      <c r="F288" s="1" t="s">
        <v>82</v>
      </c>
      <c r="G288" s="1"/>
      <c r="H288" s="1">
        <v>21</v>
      </c>
    </row>
    <row r="289" spans="1:8">
      <c r="A289" s="1" t="s">
        <v>226</v>
      </c>
      <c r="B289" s="1">
        <v>2019</v>
      </c>
      <c r="C289" s="2">
        <v>43799</v>
      </c>
      <c r="D289" s="1" t="s">
        <v>66</v>
      </c>
      <c r="E289" s="1" t="s">
        <v>1698</v>
      </c>
      <c r="F289" s="1" t="s">
        <v>524</v>
      </c>
      <c r="G289" s="1"/>
      <c r="H289" s="1">
        <v>22</v>
      </c>
    </row>
    <row r="290" spans="1:8">
      <c r="A290" s="1" t="s">
        <v>226</v>
      </c>
      <c r="B290" s="1">
        <v>2019</v>
      </c>
      <c r="C290" s="2">
        <v>43799</v>
      </c>
      <c r="D290" s="1" t="s">
        <v>66</v>
      </c>
      <c r="E290" s="1" t="s">
        <v>1695</v>
      </c>
      <c r="F290" s="1" t="s">
        <v>39</v>
      </c>
      <c r="G290" s="1"/>
      <c r="H290" s="1">
        <v>23</v>
      </c>
    </row>
    <row r="291" spans="1:8">
      <c r="A291" s="1" t="s">
        <v>226</v>
      </c>
      <c r="B291" s="1">
        <v>2019</v>
      </c>
      <c r="C291" s="2">
        <v>43799</v>
      </c>
      <c r="D291" s="1" t="s">
        <v>66</v>
      </c>
      <c r="E291" s="1" t="s">
        <v>1684</v>
      </c>
      <c r="F291" s="1" t="s">
        <v>212</v>
      </c>
      <c r="G291" s="1"/>
      <c r="H291" s="1">
        <v>24</v>
      </c>
    </row>
    <row r="292" spans="1:8">
      <c r="A292" s="4" t="s">
        <v>65</v>
      </c>
      <c r="B292" s="4">
        <v>2019</v>
      </c>
      <c r="C292" s="5">
        <v>43779</v>
      </c>
      <c r="D292" s="4" t="s">
        <v>66</v>
      </c>
      <c r="E292" s="4" t="s">
        <v>1648</v>
      </c>
      <c r="F292" s="4" t="s">
        <v>102</v>
      </c>
      <c r="G292" s="4"/>
      <c r="H292" s="4">
        <v>1</v>
      </c>
    </row>
    <row r="293" spans="1:8">
      <c r="A293" s="4" t="s">
        <v>65</v>
      </c>
      <c r="B293" s="4">
        <v>2019</v>
      </c>
      <c r="C293" s="5">
        <v>43779</v>
      </c>
      <c r="D293" s="4" t="s">
        <v>66</v>
      </c>
      <c r="E293" s="4" t="s">
        <v>69</v>
      </c>
      <c r="F293" s="4" t="s">
        <v>25</v>
      </c>
      <c r="G293" s="4"/>
      <c r="H293" s="4">
        <v>2</v>
      </c>
    </row>
    <row r="294" spans="1:8">
      <c r="A294" s="4" t="s">
        <v>65</v>
      </c>
      <c r="B294" s="4">
        <v>2019</v>
      </c>
      <c r="C294" s="5">
        <v>43779</v>
      </c>
      <c r="D294" s="4" t="s">
        <v>66</v>
      </c>
      <c r="E294" s="4" t="s">
        <v>340</v>
      </c>
      <c r="F294" s="4" t="s">
        <v>142</v>
      </c>
      <c r="G294" s="4"/>
      <c r="H294" s="4">
        <v>3</v>
      </c>
    </row>
    <row r="295" spans="1:8">
      <c r="A295" s="4" t="s">
        <v>65</v>
      </c>
      <c r="B295" s="4">
        <v>2019</v>
      </c>
      <c r="C295" s="5">
        <v>43779</v>
      </c>
      <c r="D295" s="4" t="s">
        <v>66</v>
      </c>
      <c r="E295" s="4" t="s">
        <v>585</v>
      </c>
      <c r="F295" s="4" t="s">
        <v>27</v>
      </c>
      <c r="G295" s="4"/>
      <c r="H295" s="4">
        <v>4</v>
      </c>
    </row>
    <row r="296" spans="1:8">
      <c r="A296" s="4" t="s">
        <v>65</v>
      </c>
      <c r="B296" s="4">
        <v>2019</v>
      </c>
      <c r="C296" s="5">
        <v>43779</v>
      </c>
      <c r="D296" s="4" t="s">
        <v>66</v>
      </c>
      <c r="E296" s="4" t="s">
        <v>595</v>
      </c>
      <c r="F296" s="4" t="s">
        <v>31</v>
      </c>
      <c r="G296" s="4"/>
      <c r="H296" s="4">
        <v>5</v>
      </c>
    </row>
    <row r="297" spans="1:8">
      <c r="A297" s="4" t="s">
        <v>65</v>
      </c>
      <c r="B297" s="4">
        <v>2019</v>
      </c>
      <c r="C297" s="5">
        <v>43779</v>
      </c>
      <c r="D297" s="4" t="s">
        <v>66</v>
      </c>
      <c r="E297" s="4" t="s">
        <v>1660</v>
      </c>
      <c r="F297" s="4" t="s">
        <v>113</v>
      </c>
      <c r="G297" s="4"/>
      <c r="H297" s="4">
        <v>6</v>
      </c>
    </row>
    <row r="298" spans="1:8">
      <c r="A298" s="4" t="s">
        <v>65</v>
      </c>
      <c r="B298" s="4">
        <v>2019</v>
      </c>
      <c r="C298" s="5">
        <v>43779</v>
      </c>
      <c r="D298" s="4" t="s">
        <v>66</v>
      </c>
      <c r="E298" s="4" t="s">
        <v>841</v>
      </c>
      <c r="F298" s="4" t="s">
        <v>480</v>
      </c>
      <c r="G298" s="4"/>
      <c r="H298" s="4">
        <v>7</v>
      </c>
    </row>
    <row r="299" spans="1:8">
      <c r="A299" s="4" t="s">
        <v>65</v>
      </c>
      <c r="B299" s="4">
        <v>2019</v>
      </c>
      <c r="C299" s="5">
        <v>43779</v>
      </c>
      <c r="D299" s="4" t="s">
        <v>66</v>
      </c>
      <c r="E299" s="4" t="s">
        <v>1652</v>
      </c>
      <c r="F299" s="4" t="s">
        <v>56</v>
      </c>
      <c r="G299" s="4"/>
      <c r="H299" s="4">
        <v>8</v>
      </c>
    </row>
    <row r="300" spans="1:8">
      <c r="A300" s="4" t="s">
        <v>65</v>
      </c>
      <c r="B300" s="4">
        <v>2019</v>
      </c>
      <c r="C300" s="5">
        <v>43779</v>
      </c>
      <c r="D300" s="4" t="s">
        <v>66</v>
      </c>
      <c r="E300" s="4" t="s">
        <v>487</v>
      </c>
      <c r="F300" s="4" t="s">
        <v>164</v>
      </c>
      <c r="G300" s="4"/>
      <c r="H300" s="4">
        <v>9</v>
      </c>
    </row>
    <row r="301" spans="1:8">
      <c r="A301" s="4" t="s">
        <v>65</v>
      </c>
      <c r="B301" s="4">
        <v>2019</v>
      </c>
      <c r="C301" s="5">
        <v>43779</v>
      </c>
      <c r="D301" s="4" t="s">
        <v>66</v>
      </c>
      <c r="E301" s="4" t="s">
        <v>1643</v>
      </c>
      <c r="F301" s="4" t="s">
        <v>85</v>
      </c>
      <c r="G301" s="4"/>
      <c r="H301" s="4">
        <v>10</v>
      </c>
    </row>
    <row r="302" spans="1:8">
      <c r="A302" s="4" t="s">
        <v>65</v>
      </c>
      <c r="B302" s="4">
        <v>2019</v>
      </c>
      <c r="C302" s="5">
        <v>43779</v>
      </c>
      <c r="D302" s="4" t="s">
        <v>66</v>
      </c>
      <c r="E302" s="4" t="s">
        <v>656</v>
      </c>
      <c r="F302" s="4" t="s">
        <v>484</v>
      </c>
      <c r="G302" s="4"/>
      <c r="H302" s="4">
        <v>11</v>
      </c>
    </row>
    <row r="303" spans="1:8">
      <c r="A303" s="4" t="s">
        <v>65</v>
      </c>
      <c r="B303" s="4">
        <v>2019</v>
      </c>
      <c r="C303" s="5">
        <v>43779</v>
      </c>
      <c r="D303" s="4" t="s">
        <v>66</v>
      </c>
      <c r="E303" s="4" t="s">
        <v>1644</v>
      </c>
      <c r="F303" s="4" t="s">
        <v>37</v>
      </c>
      <c r="G303" s="4"/>
      <c r="H303" s="4">
        <v>12</v>
      </c>
    </row>
    <row r="304" spans="1:8">
      <c r="A304" s="4" t="s">
        <v>65</v>
      </c>
      <c r="B304" s="4">
        <v>2019</v>
      </c>
      <c r="C304" s="5">
        <v>43779</v>
      </c>
      <c r="D304" s="4" t="s">
        <v>66</v>
      </c>
      <c r="E304" s="4" t="s">
        <v>600</v>
      </c>
      <c r="F304" s="4" t="s">
        <v>35</v>
      </c>
      <c r="G304" s="4"/>
      <c r="H304" s="4">
        <v>13</v>
      </c>
    </row>
    <row r="305" spans="1:10">
      <c r="A305" s="4" t="s">
        <v>65</v>
      </c>
      <c r="B305" s="4">
        <v>2019</v>
      </c>
      <c r="C305" s="5">
        <v>43779</v>
      </c>
      <c r="D305" s="4" t="s">
        <v>66</v>
      </c>
      <c r="E305" s="4" t="s">
        <v>814</v>
      </c>
      <c r="F305" s="4" t="s">
        <v>33</v>
      </c>
      <c r="G305" s="4"/>
      <c r="H305" s="4">
        <v>14</v>
      </c>
    </row>
    <row r="306" spans="1:10">
      <c r="A306" s="4" t="s">
        <v>65</v>
      </c>
      <c r="B306" s="4">
        <v>2019</v>
      </c>
      <c r="C306" s="5">
        <v>43779</v>
      </c>
      <c r="D306" s="4" t="s">
        <v>66</v>
      </c>
      <c r="E306" s="4" t="s">
        <v>593</v>
      </c>
      <c r="F306" s="4" t="s">
        <v>23</v>
      </c>
      <c r="G306" s="4"/>
      <c r="H306" s="4">
        <v>15</v>
      </c>
    </row>
    <row r="307" spans="1:10">
      <c r="A307" s="4" t="s">
        <v>65</v>
      </c>
      <c r="B307" s="4">
        <v>2019</v>
      </c>
      <c r="C307" s="5">
        <v>43779</v>
      </c>
      <c r="D307" s="4" t="s">
        <v>66</v>
      </c>
      <c r="E307" s="4" t="s">
        <v>597</v>
      </c>
      <c r="F307" s="4" t="s">
        <v>29</v>
      </c>
      <c r="G307" s="4"/>
      <c r="H307" s="4">
        <v>16</v>
      </c>
    </row>
    <row r="308" spans="1:10">
      <c r="A308" s="4" t="s">
        <v>65</v>
      </c>
      <c r="B308" s="4">
        <v>2019</v>
      </c>
      <c r="C308" s="5">
        <v>43779</v>
      </c>
      <c r="D308" s="4" t="s">
        <v>66</v>
      </c>
      <c r="E308" s="4" t="s">
        <v>1654</v>
      </c>
      <c r="F308" s="4" t="s">
        <v>39</v>
      </c>
      <c r="G308" s="4"/>
      <c r="H308" s="4">
        <v>17</v>
      </c>
    </row>
    <row r="309" spans="1:10">
      <c r="A309" s="4" t="s">
        <v>65</v>
      </c>
      <c r="B309" s="4">
        <v>2019</v>
      </c>
      <c r="C309" s="5">
        <v>43779</v>
      </c>
      <c r="D309" s="4" t="s">
        <v>66</v>
      </c>
      <c r="E309" s="4" t="s">
        <v>1698</v>
      </c>
      <c r="F309" s="4" t="s">
        <v>524</v>
      </c>
      <c r="G309" s="4"/>
      <c r="H309" s="4">
        <v>18</v>
      </c>
    </row>
    <row r="310" spans="1:10">
      <c r="A310" s="4" t="s">
        <v>65</v>
      </c>
      <c r="B310" s="4">
        <v>2019</v>
      </c>
      <c r="C310" s="5">
        <v>43779</v>
      </c>
      <c r="D310" s="4" t="s">
        <v>66</v>
      </c>
      <c r="E310" s="4" t="s">
        <v>717</v>
      </c>
      <c r="F310" s="4" t="s">
        <v>152</v>
      </c>
      <c r="G310" s="4"/>
      <c r="H310" s="4">
        <v>19</v>
      </c>
    </row>
    <row r="311" spans="1:10">
      <c r="A311" s="4" t="s">
        <v>65</v>
      </c>
      <c r="B311" s="4">
        <v>2019</v>
      </c>
      <c r="C311" s="5">
        <v>43779</v>
      </c>
      <c r="D311" s="4" t="s">
        <v>66</v>
      </c>
      <c r="E311" s="4" t="s">
        <v>1296</v>
      </c>
      <c r="F311" s="4" t="s">
        <v>188</v>
      </c>
      <c r="G311" s="4"/>
      <c r="H311" s="4">
        <v>20</v>
      </c>
    </row>
    <row r="312" spans="1:10">
      <c r="A312" s="55" t="s">
        <v>65</v>
      </c>
      <c r="B312" s="55">
        <v>2019</v>
      </c>
      <c r="C312" s="62">
        <v>43779</v>
      </c>
      <c r="D312" s="55" t="s">
        <v>66</v>
      </c>
      <c r="E312" s="55" t="s">
        <v>589</v>
      </c>
      <c r="F312" s="55" t="s">
        <v>78</v>
      </c>
      <c r="G312" s="55"/>
      <c r="H312" s="55">
        <v>21</v>
      </c>
    </row>
    <row r="313" spans="1:10">
      <c r="A313" s="4" t="s">
        <v>65</v>
      </c>
      <c r="B313" s="4">
        <v>2019</v>
      </c>
      <c r="C313" s="5">
        <v>43779</v>
      </c>
      <c r="D313" s="4" t="s">
        <v>66</v>
      </c>
      <c r="E313" s="4" t="s">
        <v>858</v>
      </c>
      <c r="F313" s="4" t="s">
        <v>207</v>
      </c>
      <c r="G313" s="4"/>
      <c r="H313" s="4">
        <v>22</v>
      </c>
    </row>
    <row r="314" spans="1:10">
      <c r="A314" s="4" t="s">
        <v>65</v>
      </c>
      <c r="B314" s="4">
        <v>2019</v>
      </c>
      <c r="C314" s="5">
        <v>43779</v>
      </c>
      <c r="D314" s="4" t="s">
        <v>66</v>
      </c>
      <c r="E314" s="4" t="s">
        <v>828</v>
      </c>
      <c r="F314" s="4" t="s">
        <v>82</v>
      </c>
      <c r="G314" s="4"/>
      <c r="H314" s="4">
        <v>23</v>
      </c>
    </row>
    <row r="315" spans="1:10">
      <c r="A315" s="4" t="s">
        <v>65</v>
      </c>
      <c r="B315" s="4">
        <v>2019</v>
      </c>
      <c r="C315" s="5">
        <v>43779</v>
      </c>
      <c r="D315" s="4" t="s">
        <v>66</v>
      </c>
      <c r="E315" s="4" t="s">
        <v>1662</v>
      </c>
      <c r="F315" s="4" t="s">
        <v>58</v>
      </c>
      <c r="G315" s="4"/>
      <c r="H315" s="4">
        <v>24</v>
      </c>
    </row>
    <row r="316" spans="1:10">
      <c r="A316" s="1" t="s">
        <v>233</v>
      </c>
      <c r="B316" s="1">
        <v>2019</v>
      </c>
      <c r="C316" s="2">
        <v>43771</v>
      </c>
      <c r="D316" s="1" t="s">
        <v>66</v>
      </c>
      <c r="E316" s="1" t="s">
        <v>787</v>
      </c>
      <c r="F316" s="1" t="s">
        <v>113</v>
      </c>
      <c r="G316" s="1"/>
      <c r="H316" s="1">
        <v>1</v>
      </c>
      <c r="I316" s="7">
        <v>0.45277777777777778</v>
      </c>
      <c r="J316">
        <v>55.021000000000001</v>
      </c>
    </row>
    <row r="317" spans="1:10">
      <c r="A317" s="1" t="s">
        <v>233</v>
      </c>
      <c r="B317" s="1">
        <v>2019</v>
      </c>
      <c r="C317" s="2">
        <v>43771</v>
      </c>
      <c r="D317" s="1" t="s">
        <v>66</v>
      </c>
      <c r="E317" s="1" t="s">
        <v>841</v>
      </c>
      <c r="F317" s="1" t="s">
        <v>480</v>
      </c>
      <c r="G317" s="1"/>
      <c r="H317" s="1">
        <v>2</v>
      </c>
    </row>
    <row r="318" spans="1:10">
      <c r="A318" s="1" t="s">
        <v>233</v>
      </c>
      <c r="B318" s="1">
        <v>2019</v>
      </c>
      <c r="C318" s="2">
        <v>43771</v>
      </c>
      <c r="D318" s="1" t="s">
        <v>66</v>
      </c>
      <c r="E318" s="1" t="s">
        <v>1653</v>
      </c>
      <c r="F318" s="1" t="s">
        <v>188</v>
      </c>
      <c r="G318" s="1"/>
      <c r="H318" s="1">
        <v>3</v>
      </c>
    </row>
    <row r="319" spans="1:10">
      <c r="A319" s="1" t="s">
        <v>233</v>
      </c>
      <c r="B319" s="1">
        <v>2019</v>
      </c>
      <c r="C319" s="2">
        <v>43771</v>
      </c>
      <c r="D319" s="1" t="s">
        <v>66</v>
      </c>
      <c r="E319" s="1" t="s">
        <v>522</v>
      </c>
      <c r="F319" s="1" t="s">
        <v>58</v>
      </c>
      <c r="G319" s="1"/>
      <c r="H319" s="1">
        <v>4</v>
      </c>
    </row>
    <row r="320" spans="1:10">
      <c r="A320" s="1" t="s">
        <v>233</v>
      </c>
      <c r="B320" s="1">
        <v>2019</v>
      </c>
      <c r="C320" s="2">
        <v>43771</v>
      </c>
      <c r="D320" s="1" t="s">
        <v>66</v>
      </c>
      <c r="E320" s="1" t="s">
        <v>656</v>
      </c>
      <c r="F320" s="1" t="s">
        <v>484</v>
      </c>
      <c r="G320" s="1"/>
      <c r="H320" s="1">
        <v>5</v>
      </c>
    </row>
    <row r="321" spans="1:8">
      <c r="A321" s="1" t="s">
        <v>233</v>
      </c>
      <c r="B321" s="1">
        <v>2019</v>
      </c>
      <c r="C321" s="2">
        <v>43771</v>
      </c>
      <c r="D321" s="1" t="s">
        <v>66</v>
      </c>
      <c r="E321" s="1" t="s">
        <v>340</v>
      </c>
      <c r="F321" s="1" t="s">
        <v>142</v>
      </c>
      <c r="G321" s="1"/>
      <c r="H321" s="1">
        <v>6</v>
      </c>
    </row>
    <row r="322" spans="1:8">
      <c r="A322" s="1" t="s">
        <v>233</v>
      </c>
      <c r="B322" s="1">
        <v>2019</v>
      </c>
      <c r="C322" s="2">
        <v>43771</v>
      </c>
      <c r="D322" s="1" t="s">
        <v>66</v>
      </c>
      <c r="E322" s="1" t="s">
        <v>473</v>
      </c>
      <c r="F322" s="1" t="s">
        <v>25</v>
      </c>
      <c r="G322" s="1"/>
      <c r="H322" s="1">
        <v>7</v>
      </c>
    </row>
    <row r="323" spans="1:8">
      <c r="A323" s="1" t="s">
        <v>233</v>
      </c>
      <c r="B323" s="1">
        <v>2019</v>
      </c>
      <c r="C323" s="2">
        <v>43771</v>
      </c>
      <c r="D323" s="1" t="s">
        <v>66</v>
      </c>
      <c r="E323" s="1" t="s">
        <v>607</v>
      </c>
      <c r="F323" s="1" t="s">
        <v>46</v>
      </c>
      <c r="G323" s="1"/>
      <c r="H323" s="1">
        <v>8</v>
      </c>
    </row>
    <row r="324" spans="1:8">
      <c r="A324" s="1" t="s">
        <v>233</v>
      </c>
      <c r="B324" s="1">
        <v>2019</v>
      </c>
      <c r="C324" s="2">
        <v>43771</v>
      </c>
      <c r="D324" s="1" t="s">
        <v>66</v>
      </c>
      <c r="E324" s="1" t="s">
        <v>1663</v>
      </c>
      <c r="F324" s="1" t="s">
        <v>29</v>
      </c>
      <c r="G324" s="1"/>
      <c r="H324" s="1">
        <v>9</v>
      </c>
    </row>
    <row r="325" spans="1:8">
      <c r="A325" s="1" t="s">
        <v>233</v>
      </c>
      <c r="B325" s="1">
        <v>2019</v>
      </c>
      <c r="C325" s="2">
        <v>43771</v>
      </c>
      <c r="D325" s="1" t="s">
        <v>66</v>
      </c>
      <c r="E325" s="1" t="s">
        <v>753</v>
      </c>
      <c r="F325" s="1" t="s">
        <v>23</v>
      </c>
      <c r="G325" s="1"/>
      <c r="H325" s="1">
        <v>10</v>
      </c>
    </row>
    <row r="326" spans="1:8">
      <c r="A326" s="1" t="s">
        <v>233</v>
      </c>
      <c r="B326" s="1">
        <v>2019</v>
      </c>
      <c r="C326" s="2">
        <v>43771</v>
      </c>
      <c r="D326" s="1" t="s">
        <v>66</v>
      </c>
      <c r="E326" s="1" t="s">
        <v>1745</v>
      </c>
      <c r="F326" s="1" t="s">
        <v>164</v>
      </c>
      <c r="G326" s="1"/>
      <c r="H326" s="1">
        <v>11</v>
      </c>
    </row>
    <row r="327" spans="1:8">
      <c r="A327" s="1" t="s">
        <v>233</v>
      </c>
      <c r="B327" s="1">
        <v>2019</v>
      </c>
      <c r="C327" s="2">
        <v>43771</v>
      </c>
      <c r="D327" s="1" t="s">
        <v>66</v>
      </c>
      <c r="E327" s="1" t="s">
        <v>1642</v>
      </c>
      <c r="F327" s="1" t="s">
        <v>27</v>
      </c>
      <c r="G327" s="1"/>
      <c r="H327" s="1">
        <v>12</v>
      </c>
    </row>
    <row r="328" spans="1:8">
      <c r="A328" s="1" t="s">
        <v>233</v>
      </c>
      <c r="B328" s="1">
        <v>2019</v>
      </c>
      <c r="C328" s="2">
        <v>43771</v>
      </c>
      <c r="D328" s="1" t="s">
        <v>66</v>
      </c>
      <c r="E328" s="1" t="s">
        <v>508</v>
      </c>
      <c r="F328" s="1" t="s">
        <v>85</v>
      </c>
      <c r="G328" s="1"/>
      <c r="H328" s="1">
        <v>13</v>
      </c>
    </row>
    <row r="329" spans="1:8">
      <c r="A329" s="1" t="s">
        <v>233</v>
      </c>
      <c r="B329" s="1">
        <v>2019</v>
      </c>
      <c r="C329" s="2">
        <v>43771</v>
      </c>
      <c r="D329" s="1" t="s">
        <v>66</v>
      </c>
      <c r="E329" s="1" t="s">
        <v>696</v>
      </c>
      <c r="F329" s="1" t="s">
        <v>33</v>
      </c>
      <c r="G329" s="1"/>
      <c r="H329" s="1">
        <v>14</v>
      </c>
    </row>
    <row r="330" spans="1:8">
      <c r="A330" s="1" t="s">
        <v>233</v>
      </c>
      <c r="B330" s="1">
        <v>2019</v>
      </c>
      <c r="C330" s="2">
        <v>43771</v>
      </c>
      <c r="D330" s="1" t="s">
        <v>66</v>
      </c>
      <c r="E330" s="1" t="s">
        <v>717</v>
      </c>
      <c r="F330" s="1" t="s">
        <v>152</v>
      </c>
      <c r="G330" s="1"/>
      <c r="H330" s="1">
        <v>15</v>
      </c>
    </row>
    <row r="331" spans="1:8">
      <c r="A331" s="1" t="s">
        <v>233</v>
      </c>
      <c r="B331" s="1">
        <v>2019</v>
      </c>
      <c r="C331" s="2">
        <v>43771</v>
      </c>
      <c r="D331" s="1" t="s">
        <v>66</v>
      </c>
      <c r="E331" s="1" t="s">
        <v>1724</v>
      </c>
      <c r="F331" s="1" t="s">
        <v>78</v>
      </c>
      <c r="G331" s="1"/>
      <c r="H331" s="1">
        <v>16</v>
      </c>
    </row>
    <row r="332" spans="1:8">
      <c r="A332" s="1" t="s">
        <v>233</v>
      </c>
      <c r="B332" s="1">
        <v>2019</v>
      </c>
      <c r="C332" s="2">
        <v>43771</v>
      </c>
      <c r="D332" s="1" t="s">
        <v>66</v>
      </c>
      <c r="E332" s="1" t="s">
        <v>1654</v>
      </c>
      <c r="F332" s="1" t="s">
        <v>39</v>
      </c>
      <c r="G332" s="1"/>
      <c r="H332" s="1">
        <v>17</v>
      </c>
    </row>
    <row r="333" spans="1:8">
      <c r="A333" s="1" t="s">
        <v>233</v>
      </c>
      <c r="B333" s="1">
        <v>2019</v>
      </c>
      <c r="C333" s="2">
        <v>43771</v>
      </c>
      <c r="D333" s="1" t="s">
        <v>66</v>
      </c>
      <c r="E333" s="1" t="s">
        <v>829</v>
      </c>
      <c r="F333" s="1" t="s">
        <v>82</v>
      </c>
      <c r="G333" s="1"/>
      <c r="H333" s="1">
        <v>18</v>
      </c>
    </row>
    <row r="334" spans="1:8">
      <c r="A334" s="1" t="s">
        <v>233</v>
      </c>
      <c r="B334" s="1">
        <v>2019</v>
      </c>
      <c r="C334" s="2">
        <v>43771</v>
      </c>
      <c r="D334" s="1" t="s">
        <v>66</v>
      </c>
      <c r="E334" s="1" t="s">
        <v>1698</v>
      </c>
      <c r="F334" s="1" t="s">
        <v>524</v>
      </c>
      <c r="G334" s="1"/>
      <c r="H334" s="1">
        <v>19</v>
      </c>
    </row>
    <row r="335" spans="1:8">
      <c r="A335" s="1" t="s">
        <v>233</v>
      </c>
      <c r="B335" s="1">
        <v>2019</v>
      </c>
      <c r="C335" s="2">
        <v>43771</v>
      </c>
      <c r="D335" s="1" t="s">
        <v>66</v>
      </c>
      <c r="E335" s="1" t="s">
        <v>856</v>
      </c>
      <c r="F335" s="1" t="s">
        <v>207</v>
      </c>
      <c r="G335" s="1"/>
      <c r="H335" s="1">
        <v>20</v>
      </c>
    </row>
    <row r="336" spans="1:8">
      <c r="A336" s="1" t="s">
        <v>233</v>
      </c>
      <c r="B336" s="1">
        <v>2019</v>
      </c>
      <c r="C336" s="2">
        <v>43771</v>
      </c>
      <c r="D336" s="1" t="s">
        <v>66</v>
      </c>
      <c r="E336" s="1" t="s">
        <v>1644</v>
      </c>
      <c r="F336" s="1" t="s">
        <v>37</v>
      </c>
      <c r="G336" s="1"/>
      <c r="H336" s="1">
        <v>21</v>
      </c>
    </row>
    <row r="337" spans="1:10">
      <c r="A337" s="4" t="s">
        <v>281</v>
      </c>
      <c r="B337" s="4">
        <v>2019</v>
      </c>
      <c r="C337" s="5">
        <v>43526</v>
      </c>
      <c r="D337" s="4" t="s">
        <v>20</v>
      </c>
      <c r="E337" s="4" t="s">
        <v>1644</v>
      </c>
      <c r="F337" s="4" t="s">
        <v>37</v>
      </c>
      <c r="G337" s="4"/>
      <c r="H337" s="4">
        <v>1</v>
      </c>
      <c r="I337" s="7">
        <v>0.46249999999999997</v>
      </c>
      <c r="J337">
        <v>53.996000000000002</v>
      </c>
    </row>
    <row r="338" spans="1:10">
      <c r="A338" s="4" t="s">
        <v>281</v>
      </c>
      <c r="B338" s="4">
        <v>2019</v>
      </c>
      <c r="C338" s="5">
        <v>43526</v>
      </c>
      <c r="D338" s="4" t="s">
        <v>20</v>
      </c>
      <c r="E338" s="4" t="s">
        <v>602</v>
      </c>
      <c r="F338" s="4" t="s">
        <v>102</v>
      </c>
      <c r="G338" s="4"/>
      <c r="H338" s="4">
        <v>2</v>
      </c>
    </row>
    <row r="339" spans="1:10">
      <c r="A339" s="4" t="s">
        <v>281</v>
      </c>
      <c r="B339" s="4">
        <v>2019</v>
      </c>
      <c r="C339" s="5">
        <v>43526</v>
      </c>
      <c r="D339" s="4" t="s">
        <v>20</v>
      </c>
      <c r="E339" s="4" t="s">
        <v>599</v>
      </c>
      <c r="F339" s="4" t="s">
        <v>35</v>
      </c>
      <c r="G339" s="4"/>
      <c r="H339" s="4">
        <v>3</v>
      </c>
    </row>
    <row r="340" spans="1:10">
      <c r="A340" s="4" t="s">
        <v>281</v>
      </c>
      <c r="B340" s="4">
        <v>2019</v>
      </c>
      <c r="C340" s="5">
        <v>43526</v>
      </c>
      <c r="D340" s="4" t="s">
        <v>20</v>
      </c>
      <c r="E340" s="4" t="s">
        <v>586</v>
      </c>
      <c r="F340" s="4" t="s">
        <v>113</v>
      </c>
      <c r="G340" s="4"/>
      <c r="H340" s="4">
        <v>4</v>
      </c>
    </row>
    <row r="341" spans="1:10">
      <c r="A341" s="4" t="s">
        <v>281</v>
      </c>
      <c r="B341" s="4">
        <v>2019</v>
      </c>
      <c r="C341" s="5">
        <v>43526</v>
      </c>
      <c r="D341" s="4" t="s">
        <v>20</v>
      </c>
      <c r="E341" s="4" t="s">
        <v>590</v>
      </c>
      <c r="F341" s="4" t="s">
        <v>25</v>
      </c>
      <c r="G341" s="4"/>
      <c r="H341" s="4">
        <v>5</v>
      </c>
    </row>
    <row r="342" spans="1:10">
      <c r="A342" s="4" t="s">
        <v>281</v>
      </c>
      <c r="B342" s="4">
        <v>2019</v>
      </c>
      <c r="C342" s="5">
        <v>43526</v>
      </c>
      <c r="D342" s="4" t="s">
        <v>20</v>
      </c>
      <c r="E342" s="4" t="s">
        <v>753</v>
      </c>
      <c r="F342" s="4" t="s">
        <v>23</v>
      </c>
      <c r="G342" s="4"/>
      <c r="H342" s="4">
        <v>6</v>
      </c>
    </row>
    <row r="343" spans="1:10">
      <c r="A343" s="4" t="s">
        <v>281</v>
      </c>
      <c r="B343" s="4">
        <v>2019</v>
      </c>
      <c r="C343" s="5">
        <v>43526</v>
      </c>
      <c r="D343" s="4" t="s">
        <v>20</v>
      </c>
      <c r="E343" s="4" t="s">
        <v>493</v>
      </c>
      <c r="F343" s="4" t="s">
        <v>31</v>
      </c>
      <c r="G343" s="4"/>
      <c r="H343" s="4">
        <v>7</v>
      </c>
    </row>
    <row r="344" spans="1:10">
      <c r="A344" s="4" t="s">
        <v>281</v>
      </c>
      <c r="B344" s="4">
        <v>2019</v>
      </c>
      <c r="C344" s="5">
        <v>43526</v>
      </c>
      <c r="D344" s="4" t="s">
        <v>20</v>
      </c>
      <c r="E344" s="4" t="s">
        <v>1724</v>
      </c>
      <c r="F344" s="4" t="s">
        <v>78</v>
      </c>
      <c r="G344" s="4"/>
      <c r="H344" s="4">
        <v>8</v>
      </c>
    </row>
    <row r="345" spans="1:10">
      <c r="A345" s="4" t="s">
        <v>281</v>
      </c>
      <c r="B345" s="4">
        <v>2019</v>
      </c>
      <c r="C345" s="5">
        <v>43526</v>
      </c>
      <c r="D345" s="4" t="s">
        <v>20</v>
      </c>
      <c r="E345" s="4" t="s">
        <v>1653</v>
      </c>
      <c r="F345" s="4" t="s">
        <v>188</v>
      </c>
      <c r="G345" s="4"/>
      <c r="H345" s="4">
        <v>9</v>
      </c>
    </row>
    <row r="346" spans="1:10">
      <c r="A346" s="4" t="s">
        <v>281</v>
      </c>
      <c r="B346" s="4">
        <v>2019</v>
      </c>
      <c r="C346" s="5">
        <v>43526</v>
      </c>
      <c r="D346" s="4" t="s">
        <v>20</v>
      </c>
      <c r="E346" s="4" t="s">
        <v>1649</v>
      </c>
      <c r="F346" s="4" t="s">
        <v>164</v>
      </c>
      <c r="G346" s="4"/>
      <c r="H346" s="4">
        <v>10</v>
      </c>
    </row>
    <row r="347" spans="1:10">
      <c r="A347" s="4" t="s">
        <v>281</v>
      </c>
      <c r="B347" s="4">
        <v>2019</v>
      </c>
      <c r="C347" s="5">
        <v>43526</v>
      </c>
      <c r="D347" s="4" t="s">
        <v>20</v>
      </c>
      <c r="E347" s="4" t="s">
        <v>340</v>
      </c>
      <c r="F347" s="4" t="s">
        <v>142</v>
      </c>
      <c r="G347" s="4"/>
      <c r="H347" s="4">
        <v>11</v>
      </c>
    </row>
    <row r="348" spans="1:10">
      <c r="A348" s="4" t="s">
        <v>281</v>
      </c>
      <c r="B348" s="4">
        <v>2019</v>
      </c>
      <c r="C348" s="5">
        <v>43526</v>
      </c>
      <c r="D348" s="4" t="s">
        <v>20</v>
      </c>
      <c r="E348" s="4" t="s">
        <v>604</v>
      </c>
      <c r="F348" s="4" t="s">
        <v>484</v>
      </c>
      <c r="G348" s="4"/>
      <c r="H348" s="4">
        <v>12</v>
      </c>
    </row>
    <row r="349" spans="1:10">
      <c r="A349" s="4" t="s">
        <v>281</v>
      </c>
      <c r="B349" s="4">
        <v>2019</v>
      </c>
      <c r="C349" s="5">
        <v>43526</v>
      </c>
      <c r="D349" s="4" t="s">
        <v>20</v>
      </c>
      <c r="E349" s="4" t="s">
        <v>609</v>
      </c>
      <c r="F349" s="4" t="s">
        <v>46</v>
      </c>
      <c r="G349" s="4"/>
      <c r="H349" s="4">
        <v>13</v>
      </c>
    </row>
    <row r="350" spans="1:10">
      <c r="A350" s="4" t="s">
        <v>281</v>
      </c>
      <c r="B350" s="4">
        <v>2019</v>
      </c>
      <c r="C350" s="5">
        <v>43526</v>
      </c>
      <c r="D350" s="4" t="s">
        <v>20</v>
      </c>
      <c r="E350" s="4" t="s">
        <v>1652</v>
      </c>
      <c r="F350" s="4" t="s">
        <v>56</v>
      </c>
      <c r="G350" s="4"/>
      <c r="H350" s="4">
        <v>14</v>
      </c>
    </row>
    <row r="351" spans="1:10">
      <c r="A351" s="4" t="s">
        <v>281</v>
      </c>
      <c r="B351" s="4">
        <v>2019</v>
      </c>
      <c r="C351" s="5">
        <v>43526</v>
      </c>
      <c r="D351" s="4" t="s">
        <v>20</v>
      </c>
      <c r="E351" s="4" t="s">
        <v>508</v>
      </c>
      <c r="F351" s="4" t="s">
        <v>85</v>
      </c>
      <c r="G351" s="4"/>
      <c r="H351" s="4">
        <v>15</v>
      </c>
    </row>
    <row r="352" spans="1:10">
      <c r="A352" s="4" t="s">
        <v>281</v>
      </c>
      <c r="B352" s="4">
        <v>2019</v>
      </c>
      <c r="C352" s="5">
        <v>43526</v>
      </c>
      <c r="D352" s="4" t="s">
        <v>20</v>
      </c>
      <c r="E352" s="4" t="s">
        <v>344</v>
      </c>
      <c r="F352" s="4" t="s">
        <v>154</v>
      </c>
      <c r="G352" s="4"/>
      <c r="H352" s="4">
        <v>16</v>
      </c>
    </row>
    <row r="353" spans="1:10">
      <c r="A353" s="4" t="s">
        <v>281</v>
      </c>
      <c r="B353" s="4">
        <v>2019</v>
      </c>
      <c r="C353" s="5">
        <v>43526</v>
      </c>
      <c r="D353" s="4" t="s">
        <v>20</v>
      </c>
      <c r="E353" s="4" t="s">
        <v>814</v>
      </c>
      <c r="F353" s="4" t="s">
        <v>33</v>
      </c>
      <c r="G353" s="4"/>
      <c r="H353" s="4">
        <v>17</v>
      </c>
    </row>
    <row r="354" spans="1:10">
      <c r="A354" s="4" t="s">
        <v>281</v>
      </c>
      <c r="B354" s="4">
        <v>2019</v>
      </c>
      <c r="C354" s="5">
        <v>43526</v>
      </c>
      <c r="D354" s="4" t="s">
        <v>20</v>
      </c>
      <c r="E354" s="4" t="s">
        <v>791</v>
      </c>
      <c r="F354" s="4" t="s">
        <v>480</v>
      </c>
      <c r="G354" s="4"/>
      <c r="H354" s="4">
        <v>18</v>
      </c>
    </row>
    <row r="355" spans="1:10">
      <c r="A355" s="4" t="s">
        <v>281</v>
      </c>
      <c r="B355" s="4">
        <v>2019</v>
      </c>
      <c r="C355" s="5">
        <v>43526</v>
      </c>
      <c r="D355" s="4" t="s">
        <v>20</v>
      </c>
      <c r="E355" s="4" t="s">
        <v>3019</v>
      </c>
      <c r="F355" s="4" t="s">
        <v>145</v>
      </c>
      <c r="G355" s="4"/>
      <c r="H355" s="4">
        <v>19</v>
      </c>
    </row>
    <row r="356" spans="1:10">
      <c r="A356" s="4" t="s">
        <v>281</v>
      </c>
      <c r="B356" s="4">
        <v>2019</v>
      </c>
      <c r="C356" s="5">
        <v>43526</v>
      </c>
      <c r="D356" s="4" t="s">
        <v>20</v>
      </c>
      <c r="E356" s="4" t="s">
        <v>522</v>
      </c>
      <c r="F356" s="4" t="s">
        <v>58</v>
      </c>
      <c r="G356" s="4"/>
      <c r="H356" s="4">
        <v>20</v>
      </c>
    </row>
    <row r="357" spans="1:10">
      <c r="A357" s="4" t="s">
        <v>281</v>
      </c>
      <c r="B357" s="4">
        <v>2019</v>
      </c>
      <c r="C357" s="5">
        <v>43526</v>
      </c>
      <c r="D357" s="4" t="s">
        <v>20</v>
      </c>
      <c r="E357" s="4" t="s">
        <v>649</v>
      </c>
      <c r="F357" s="4" t="s">
        <v>29</v>
      </c>
      <c r="G357" s="4"/>
      <c r="H357" s="4">
        <v>21</v>
      </c>
    </row>
    <row r="358" spans="1:10">
      <c r="A358" s="4" t="s">
        <v>281</v>
      </c>
      <c r="B358" s="4">
        <v>2019</v>
      </c>
      <c r="C358" s="5">
        <v>43526</v>
      </c>
      <c r="D358" s="4" t="s">
        <v>20</v>
      </c>
      <c r="E358" s="4" t="s">
        <v>829</v>
      </c>
      <c r="F358" s="4" t="s">
        <v>82</v>
      </c>
      <c r="G358" s="4"/>
      <c r="H358" s="4">
        <v>22</v>
      </c>
    </row>
    <row r="359" spans="1:10">
      <c r="A359" s="4" t="s">
        <v>281</v>
      </c>
      <c r="B359" s="4">
        <v>2019</v>
      </c>
      <c r="C359" s="5">
        <v>43526</v>
      </c>
      <c r="D359" s="4" t="s">
        <v>20</v>
      </c>
      <c r="E359" s="4" t="s">
        <v>585</v>
      </c>
      <c r="F359" s="4" t="s">
        <v>27</v>
      </c>
      <c r="G359" s="4"/>
      <c r="H359" s="4">
        <v>23</v>
      </c>
    </row>
    <row r="360" spans="1:10">
      <c r="A360" s="4" t="s">
        <v>281</v>
      </c>
      <c r="B360" s="4">
        <v>2019</v>
      </c>
      <c r="C360" s="5">
        <v>43526</v>
      </c>
      <c r="D360" s="4" t="s">
        <v>20</v>
      </c>
      <c r="E360" s="4" t="s">
        <v>717</v>
      </c>
      <c r="F360" s="4" t="s">
        <v>152</v>
      </c>
      <c r="G360" s="4"/>
      <c r="H360" s="4">
        <v>24</v>
      </c>
    </row>
    <row r="361" spans="1:10">
      <c r="A361" s="1" t="s">
        <v>226</v>
      </c>
      <c r="B361" s="1">
        <v>2019</v>
      </c>
      <c r="C361" s="2">
        <v>43491</v>
      </c>
      <c r="D361" s="1" t="s">
        <v>66</v>
      </c>
      <c r="E361" s="1" t="s">
        <v>604</v>
      </c>
      <c r="F361" s="1" t="s">
        <v>484</v>
      </c>
      <c r="G361" s="1"/>
      <c r="H361" s="1">
        <v>1</v>
      </c>
      <c r="I361" s="7">
        <v>0.44513888888888892</v>
      </c>
      <c r="J361">
        <v>56.115000000000002</v>
      </c>
    </row>
    <row r="362" spans="1:10">
      <c r="A362" s="1" t="s">
        <v>226</v>
      </c>
      <c r="B362" s="1">
        <v>2019</v>
      </c>
      <c r="C362" s="2">
        <v>43491</v>
      </c>
      <c r="D362" s="1" t="s">
        <v>66</v>
      </c>
      <c r="E362" s="1" t="s">
        <v>585</v>
      </c>
      <c r="F362" s="1" t="s">
        <v>27</v>
      </c>
      <c r="G362" s="1"/>
      <c r="H362" s="1">
        <v>2</v>
      </c>
    </row>
    <row r="363" spans="1:10">
      <c r="A363" s="1" t="s">
        <v>226</v>
      </c>
      <c r="B363" s="1">
        <v>2019</v>
      </c>
      <c r="C363" s="2">
        <v>43491</v>
      </c>
      <c r="D363" s="1" t="s">
        <v>66</v>
      </c>
      <c r="E363" s="1" t="s">
        <v>1653</v>
      </c>
      <c r="F363" s="1" t="s">
        <v>188</v>
      </c>
      <c r="G363" s="1"/>
      <c r="H363" s="1">
        <v>3</v>
      </c>
    </row>
    <row r="364" spans="1:10">
      <c r="A364" s="1" t="s">
        <v>226</v>
      </c>
      <c r="B364" s="1">
        <v>2019</v>
      </c>
      <c r="C364" s="2">
        <v>43491</v>
      </c>
      <c r="D364" s="1" t="s">
        <v>66</v>
      </c>
      <c r="E364" s="1" t="s">
        <v>1649</v>
      </c>
      <c r="F364" s="1" t="s">
        <v>164</v>
      </c>
      <c r="G364" s="1"/>
      <c r="H364" s="1">
        <v>4</v>
      </c>
    </row>
    <row r="365" spans="1:10">
      <c r="A365" s="1" t="s">
        <v>226</v>
      </c>
      <c r="B365" s="1">
        <v>2019</v>
      </c>
      <c r="C365" s="2">
        <v>43491</v>
      </c>
      <c r="D365" s="1" t="s">
        <v>66</v>
      </c>
      <c r="E365" s="1" t="s">
        <v>340</v>
      </c>
      <c r="F365" s="1" t="s">
        <v>142</v>
      </c>
      <c r="G365" s="1"/>
      <c r="H365" s="1">
        <v>5</v>
      </c>
    </row>
    <row r="366" spans="1:10">
      <c r="A366" s="1" t="s">
        <v>226</v>
      </c>
      <c r="B366" s="1">
        <v>2019</v>
      </c>
      <c r="C366" s="2">
        <v>43491</v>
      </c>
      <c r="D366" s="1" t="s">
        <v>66</v>
      </c>
      <c r="E366" s="1" t="s">
        <v>69</v>
      </c>
      <c r="F366" s="1" t="s">
        <v>25</v>
      </c>
      <c r="G366" s="1"/>
      <c r="H366" s="1">
        <v>6</v>
      </c>
    </row>
    <row r="367" spans="1:10">
      <c r="A367" s="1" t="s">
        <v>226</v>
      </c>
      <c r="B367" s="1">
        <v>2019</v>
      </c>
      <c r="C367" s="2">
        <v>43491</v>
      </c>
      <c r="D367" s="1" t="s">
        <v>66</v>
      </c>
      <c r="E367" s="1" t="s">
        <v>1647</v>
      </c>
      <c r="F367" s="1" t="s">
        <v>102</v>
      </c>
      <c r="G367" s="1"/>
      <c r="H367" s="1">
        <v>7</v>
      </c>
    </row>
    <row r="368" spans="1:10">
      <c r="A368" s="1" t="s">
        <v>226</v>
      </c>
      <c r="B368" s="1">
        <v>2019</v>
      </c>
      <c r="C368" s="2">
        <v>43491</v>
      </c>
      <c r="D368" s="1" t="s">
        <v>66</v>
      </c>
      <c r="E368" s="1" t="s">
        <v>599</v>
      </c>
      <c r="F368" s="1" t="s">
        <v>35</v>
      </c>
      <c r="G368" s="1"/>
      <c r="H368" s="1">
        <v>8</v>
      </c>
    </row>
    <row r="369" spans="1:8">
      <c r="A369" s="1" t="s">
        <v>226</v>
      </c>
      <c r="B369" s="1">
        <v>2019</v>
      </c>
      <c r="C369" s="2">
        <v>43491</v>
      </c>
      <c r="D369" s="1" t="s">
        <v>66</v>
      </c>
      <c r="E369" s="1" t="s">
        <v>1723</v>
      </c>
      <c r="F369" s="1" t="s">
        <v>33</v>
      </c>
      <c r="G369" s="1"/>
      <c r="H369" s="1">
        <v>9</v>
      </c>
    </row>
    <row r="370" spans="1:8">
      <c r="A370" s="1" t="s">
        <v>226</v>
      </c>
      <c r="B370" s="1">
        <v>2019</v>
      </c>
      <c r="C370" s="2">
        <v>43491</v>
      </c>
      <c r="D370" s="1" t="s">
        <v>66</v>
      </c>
      <c r="E370" s="1" t="s">
        <v>1724</v>
      </c>
      <c r="F370" s="1" t="s">
        <v>78</v>
      </c>
      <c r="G370" s="1"/>
      <c r="H370" s="1">
        <v>10</v>
      </c>
    </row>
    <row r="371" spans="1:8">
      <c r="A371" s="1" t="s">
        <v>226</v>
      </c>
      <c r="B371" s="1">
        <v>2019</v>
      </c>
      <c r="C371" s="2">
        <v>43491</v>
      </c>
      <c r="D371" s="1" t="s">
        <v>66</v>
      </c>
      <c r="E371" s="1" t="s">
        <v>493</v>
      </c>
      <c r="F371" s="1" t="s">
        <v>31</v>
      </c>
      <c r="G371" s="1"/>
      <c r="H371" s="1">
        <v>11</v>
      </c>
    </row>
    <row r="372" spans="1:8">
      <c r="A372" s="1" t="s">
        <v>226</v>
      </c>
      <c r="B372" s="1">
        <v>2019</v>
      </c>
      <c r="C372" s="2">
        <v>43491</v>
      </c>
      <c r="D372" s="1" t="s">
        <v>66</v>
      </c>
      <c r="E372" s="1" t="s">
        <v>874</v>
      </c>
      <c r="F372" s="1" t="s">
        <v>23</v>
      </c>
      <c r="G372" s="1"/>
      <c r="H372" s="1">
        <v>12</v>
      </c>
    </row>
    <row r="373" spans="1:8">
      <c r="A373" s="1" t="s">
        <v>226</v>
      </c>
      <c r="B373" s="1">
        <v>2019</v>
      </c>
      <c r="C373" s="2">
        <v>43491</v>
      </c>
      <c r="D373" s="1" t="s">
        <v>66</v>
      </c>
      <c r="E373" s="1" t="s">
        <v>775</v>
      </c>
      <c r="F373" s="1" t="s">
        <v>46</v>
      </c>
      <c r="G373" s="1"/>
      <c r="H373" s="1">
        <v>13</v>
      </c>
    </row>
    <row r="374" spans="1:8">
      <c r="A374" s="1" t="s">
        <v>226</v>
      </c>
      <c r="B374" s="1">
        <v>2019</v>
      </c>
      <c r="C374" s="2">
        <v>43491</v>
      </c>
      <c r="D374" s="1" t="s">
        <v>66</v>
      </c>
      <c r="E374" s="1" t="s">
        <v>649</v>
      </c>
      <c r="F374" s="1" t="s">
        <v>29</v>
      </c>
      <c r="G374" s="1"/>
      <c r="H374" s="1">
        <v>14</v>
      </c>
    </row>
    <row r="375" spans="1:8">
      <c r="A375" s="1" t="s">
        <v>226</v>
      </c>
      <c r="B375" s="1">
        <v>2019</v>
      </c>
      <c r="C375" s="2">
        <v>43491</v>
      </c>
      <c r="D375" s="1" t="s">
        <v>66</v>
      </c>
      <c r="E375" s="1" t="s">
        <v>3019</v>
      </c>
      <c r="F375" s="1" t="s">
        <v>145</v>
      </c>
      <c r="G375" s="1"/>
      <c r="H375" s="1">
        <v>15</v>
      </c>
    </row>
    <row r="376" spans="1:8">
      <c r="A376" s="1" t="s">
        <v>226</v>
      </c>
      <c r="B376" s="1">
        <v>2019</v>
      </c>
      <c r="C376" s="2">
        <v>43491</v>
      </c>
      <c r="D376" s="1" t="s">
        <v>66</v>
      </c>
      <c r="E376" s="1" t="s">
        <v>851</v>
      </c>
      <c r="F376" s="1" t="s">
        <v>85</v>
      </c>
      <c r="G376" s="1"/>
      <c r="H376" s="1">
        <v>16</v>
      </c>
    </row>
    <row r="377" spans="1:8">
      <c r="A377" s="1" t="s">
        <v>226</v>
      </c>
      <c r="B377" s="1">
        <v>2019</v>
      </c>
      <c r="C377" s="2">
        <v>43491</v>
      </c>
      <c r="D377" s="1" t="s">
        <v>66</v>
      </c>
      <c r="E377" s="1" t="s">
        <v>3063</v>
      </c>
      <c r="F377" s="1" t="s">
        <v>480</v>
      </c>
      <c r="G377" s="1"/>
      <c r="H377" s="1">
        <v>17</v>
      </c>
    </row>
    <row r="378" spans="1:8">
      <c r="A378" s="1" t="s">
        <v>226</v>
      </c>
      <c r="B378" s="1">
        <v>2019</v>
      </c>
      <c r="C378" s="2">
        <v>43491</v>
      </c>
      <c r="D378" s="1" t="s">
        <v>66</v>
      </c>
      <c r="E378" s="1" t="s">
        <v>522</v>
      </c>
      <c r="F378" s="1" t="s">
        <v>58</v>
      </c>
      <c r="G378" s="1"/>
      <c r="H378" s="1">
        <v>18</v>
      </c>
    </row>
    <row r="379" spans="1:8">
      <c r="A379" s="1" t="s">
        <v>226</v>
      </c>
      <c r="B379" s="1">
        <v>2019</v>
      </c>
      <c r="C379" s="2">
        <v>43491</v>
      </c>
      <c r="D379" s="1" t="s">
        <v>66</v>
      </c>
      <c r="E379" s="1" t="s">
        <v>823</v>
      </c>
      <c r="F379" s="1" t="s">
        <v>37</v>
      </c>
      <c r="G379" s="1"/>
      <c r="H379" s="1">
        <v>19</v>
      </c>
    </row>
    <row r="380" spans="1:8">
      <c r="A380" s="1" t="s">
        <v>226</v>
      </c>
      <c r="B380" s="1">
        <v>2019</v>
      </c>
      <c r="C380" s="2">
        <v>43491</v>
      </c>
      <c r="D380" s="1" t="s">
        <v>66</v>
      </c>
      <c r="E380" s="1" t="s">
        <v>717</v>
      </c>
      <c r="F380" s="1" t="s">
        <v>152</v>
      </c>
      <c r="G380" s="1"/>
      <c r="H380" s="1">
        <v>20</v>
      </c>
    </row>
    <row r="381" spans="1:8">
      <c r="A381" s="1" t="s">
        <v>226</v>
      </c>
      <c r="B381" s="1">
        <v>2019</v>
      </c>
      <c r="C381" s="2">
        <v>43491</v>
      </c>
      <c r="D381" s="1" t="s">
        <v>66</v>
      </c>
      <c r="E381" s="1" t="s">
        <v>857</v>
      </c>
      <c r="F381" s="1" t="s">
        <v>207</v>
      </c>
      <c r="G381" s="1"/>
      <c r="H381" s="1">
        <v>21</v>
      </c>
    </row>
    <row r="382" spans="1:8">
      <c r="A382" s="1" t="s">
        <v>226</v>
      </c>
      <c r="B382" s="1">
        <v>2019</v>
      </c>
      <c r="C382" s="2">
        <v>43491</v>
      </c>
      <c r="D382" s="1" t="s">
        <v>66</v>
      </c>
      <c r="E382" s="1" t="s">
        <v>1646</v>
      </c>
      <c r="F382" s="1" t="s">
        <v>178</v>
      </c>
      <c r="G382" s="1"/>
      <c r="H382" s="1">
        <v>22</v>
      </c>
    </row>
    <row r="383" spans="1:8">
      <c r="A383" s="1" t="s">
        <v>226</v>
      </c>
      <c r="B383" s="1">
        <v>2019</v>
      </c>
      <c r="C383" s="2">
        <v>43491</v>
      </c>
      <c r="D383" s="1" t="s">
        <v>66</v>
      </c>
      <c r="E383" s="1" t="s">
        <v>829</v>
      </c>
      <c r="F383" s="1" t="s">
        <v>82</v>
      </c>
      <c r="G383" s="1"/>
      <c r="H383" s="1">
        <v>23</v>
      </c>
    </row>
    <row r="384" spans="1:8">
      <c r="A384" s="1" t="s">
        <v>226</v>
      </c>
      <c r="B384" s="1">
        <v>2019</v>
      </c>
      <c r="C384" s="2">
        <v>43491</v>
      </c>
      <c r="D384" s="1" t="s">
        <v>66</v>
      </c>
      <c r="E384" s="1" t="s">
        <v>2311</v>
      </c>
      <c r="F384" s="1" t="s">
        <v>198</v>
      </c>
      <c r="G384" s="1"/>
      <c r="H384" s="1">
        <v>24</v>
      </c>
    </row>
    <row r="385" spans="1:10">
      <c r="A385" s="4" t="s">
        <v>225</v>
      </c>
      <c r="B385" s="4">
        <v>2019</v>
      </c>
      <c r="C385" s="5">
        <v>43485</v>
      </c>
      <c r="D385" s="4" t="s">
        <v>66</v>
      </c>
      <c r="E385" s="4" t="s">
        <v>340</v>
      </c>
      <c r="F385" s="4" t="s">
        <v>142</v>
      </c>
      <c r="G385" s="4"/>
      <c r="H385" s="4">
        <v>1</v>
      </c>
      <c r="I385" s="7">
        <v>0.48541666666666666</v>
      </c>
      <c r="J385">
        <v>51.448</v>
      </c>
    </row>
    <row r="386" spans="1:10">
      <c r="A386" s="4" t="s">
        <v>225</v>
      </c>
      <c r="B386" s="4">
        <v>2019</v>
      </c>
      <c r="C386" s="5">
        <v>43485</v>
      </c>
      <c r="D386" s="4" t="s">
        <v>66</v>
      </c>
      <c r="E386" s="4" t="s">
        <v>1669</v>
      </c>
      <c r="F386" s="4" t="s">
        <v>35</v>
      </c>
      <c r="G386" s="4"/>
      <c r="H386" s="4">
        <v>2</v>
      </c>
    </row>
    <row r="387" spans="1:10">
      <c r="A387" s="4" t="s">
        <v>225</v>
      </c>
      <c r="B387" s="4">
        <v>2019</v>
      </c>
      <c r="C387" s="5">
        <v>43485</v>
      </c>
      <c r="D387" s="4" t="s">
        <v>66</v>
      </c>
      <c r="E387" s="4" t="s">
        <v>493</v>
      </c>
      <c r="F387" s="4" t="s">
        <v>31</v>
      </c>
      <c r="G387" s="4"/>
      <c r="H387" s="4">
        <v>3</v>
      </c>
    </row>
    <row r="388" spans="1:10">
      <c r="A388" s="4" t="s">
        <v>225</v>
      </c>
      <c r="B388" s="4">
        <v>2019</v>
      </c>
      <c r="C388" s="5">
        <v>43485</v>
      </c>
      <c r="D388" s="4" t="s">
        <v>66</v>
      </c>
      <c r="E388" s="4" t="s">
        <v>508</v>
      </c>
      <c r="F388" s="4" t="s">
        <v>85</v>
      </c>
      <c r="G388" s="4"/>
      <c r="H388" s="4">
        <v>4</v>
      </c>
    </row>
    <row r="389" spans="1:10">
      <c r="A389" s="4" t="s">
        <v>225</v>
      </c>
      <c r="B389" s="4">
        <v>2019</v>
      </c>
      <c r="C389" s="5">
        <v>43485</v>
      </c>
      <c r="D389" s="4" t="s">
        <v>66</v>
      </c>
      <c r="E389" s="4" t="s">
        <v>1653</v>
      </c>
      <c r="F389" s="4" t="s">
        <v>188</v>
      </c>
      <c r="G389" s="4"/>
      <c r="H389" s="4">
        <v>5</v>
      </c>
    </row>
    <row r="390" spans="1:10">
      <c r="A390" s="4" t="s">
        <v>225</v>
      </c>
      <c r="B390" s="4">
        <v>2019</v>
      </c>
      <c r="C390" s="5">
        <v>43485</v>
      </c>
      <c r="D390" s="4" t="s">
        <v>66</v>
      </c>
      <c r="E390" s="4" t="s">
        <v>642</v>
      </c>
      <c r="F390" s="4" t="s">
        <v>23</v>
      </c>
      <c r="G390" s="4"/>
      <c r="H390" s="4">
        <v>6</v>
      </c>
    </row>
    <row r="391" spans="1:10">
      <c r="A391" s="4" t="s">
        <v>225</v>
      </c>
      <c r="B391" s="4">
        <v>2019</v>
      </c>
      <c r="C391" s="5">
        <v>43485</v>
      </c>
      <c r="D391" s="4" t="s">
        <v>66</v>
      </c>
      <c r="E391" s="4" t="s">
        <v>1649</v>
      </c>
      <c r="F391" s="4" t="s">
        <v>164</v>
      </c>
      <c r="G391" s="4"/>
      <c r="H391" s="4">
        <v>7</v>
      </c>
    </row>
    <row r="392" spans="1:10">
      <c r="A392" s="4" t="s">
        <v>225</v>
      </c>
      <c r="B392" s="4">
        <v>2019</v>
      </c>
      <c r="C392" s="5">
        <v>43485</v>
      </c>
      <c r="D392" s="4" t="s">
        <v>66</v>
      </c>
      <c r="E392" s="4" t="s">
        <v>689</v>
      </c>
      <c r="F392" s="4" t="s">
        <v>25</v>
      </c>
      <c r="G392" s="4"/>
      <c r="H392" s="4">
        <v>8</v>
      </c>
    </row>
    <row r="393" spans="1:10">
      <c r="A393" s="4" t="s">
        <v>225</v>
      </c>
      <c r="B393" s="4">
        <v>2019</v>
      </c>
      <c r="C393" s="5">
        <v>43485</v>
      </c>
      <c r="D393" s="4" t="s">
        <v>66</v>
      </c>
      <c r="E393" s="4" t="s">
        <v>841</v>
      </c>
      <c r="F393" s="4" t="s">
        <v>480</v>
      </c>
      <c r="G393" s="4"/>
      <c r="H393" s="4">
        <v>9</v>
      </c>
    </row>
    <row r="394" spans="1:10">
      <c r="A394" s="4" t="s">
        <v>225</v>
      </c>
      <c r="B394" s="4">
        <v>2019</v>
      </c>
      <c r="C394" s="5">
        <v>43485</v>
      </c>
      <c r="D394" s="4" t="s">
        <v>66</v>
      </c>
      <c r="E394" s="4" t="s">
        <v>3019</v>
      </c>
      <c r="F394" s="4" t="s">
        <v>145</v>
      </c>
      <c r="G394" s="4"/>
      <c r="H394" s="4">
        <v>10</v>
      </c>
    </row>
    <row r="395" spans="1:10">
      <c r="A395" s="4" t="s">
        <v>225</v>
      </c>
      <c r="B395" s="4">
        <v>2019</v>
      </c>
      <c r="C395" s="5">
        <v>43485</v>
      </c>
      <c r="D395" s="4" t="s">
        <v>66</v>
      </c>
      <c r="E395" s="4" t="s">
        <v>604</v>
      </c>
      <c r="F395" s="4" t="s">
        <v>484</v>
      </c>
      <c r="G395" s="4"/>
      <c r="H395" s="4">
        <v>11</v>
      </c>
    </row>
    <row r="396" spans="1:10">
      <c r="A396" s="4" t="s">
        <v>225</v>
      </c>
      <c r="B396" s="4">
        <v>2019</v>
      </c>
      <c r="C396" s="5">
        <v>43485</v>
      </c>
      <c r="D396" s="4" t="s">
        <v>66</v>
      </c>
      <c r="E396" s="4" t="s">
        <v>696</v>
      </c>
      <c r="F396" s="4" t="s">
        <v>33</v>
      </c>
      <c r="G396" s="4"/>
      <c r="H396" s="4">
        <v>12</v>
      </c>
    </row>
    <row r="397" spans="1:10">
      <c r="A397" s="4" t="s">
        <v>225</v>
      </c>
      <c r="B397" s="4">
        <v>2019</v>
      </c>
      <c r="C397" s="5">
        <v>43485</v>
      </c>
      <c r="D397" s="4" t="s">
        <v>66</v>
      </c>
      <c r="E397" s="4" t="s">
        <v>1304</v>
      </c>
      <c r="F397" s="4" t="s">
        <v>198</v>
      </c>
      <c r="G397" s="4"/>
      <c r="H397" s="4">
        <v>13</v>
      </c>
    </row>
    <row r="398" spans="1:10">
      <c r="A398" s="4" t="s">
        <v>225</v>
      </c>
      <c r="B398" s="4">
        <v>2019</v>
      </c>
      <c r="C398" s="5">
        <v>43485</v>
      </c>
      <c r="D398" s="4" t="s">
        <v>66</v>
      </c>
      <c r="E398" s="4" t="s">
        <v>1738</v>
      </c>
      <c r="F398" s="4" t="s">
        <v>102</v>
      </c>
      <c r="G398" s="4"/>
      <c r="H398" s="4">
        <v>14</v>
      </c>
    </row>
    <row r="399" spans="1:10">
      <c r="A399" s="4" t="s">
        <v>225</v>
      </c>
      <c r="B399" s="4">
        <v>2019</v>
      </c>
      <c r="C399" s="5">
        <v>43485</v>
      </c>
      <c r="D399" s="4" t="s">
        <v>66</v>
      </c>
      <c r="E399" s="4" t="s">
        <v>717</v>
      </c>
      <c r="F399" s="4" t="s">
        <v>152</v>
      </c>
      <c r="G399" s="4"/>
      <c r="H399" s="4">
        <v>15</v>
      </c>
    </row>
    <row r="400" spans="1:10">
      <c r="A400" s="4" t="s">
        <v>225</v>
      </c>
      <c r="B400" s="4">
        <v>2019</v>
      </c>
      <c r="C400" s="5">
        <v>43485</v>
      </c>
      <c r="D400" s="4" t="s">
        <v>66</v>
      </c>
      <c r="E400" s="4" t="s">
        <v>829</v>
      </c>
      <c r="F400" s="4" t="s">
        <v>82</v>
      </c>
      <c r="G400" s="4"/>
      <c r="H400" s="4">
        <v>16</v>
      </c>
    </row>
    <row r="401" spans="1:10">
      <c r="A401" s="4" t="s">
        <v>225</v>
      </c>
      <c r="B401" s="4">
        <v>2019</v>
      </c>
      <c r="C401" s="5">
        <v>43485</v>
      </c>
      <c r="D401" s="4" t="s">
        <v>66</v>
      </c>
      <c r="E401" s="4" t="s">
        <v>3100</v>
      </c>
      <c r="F401" s="4" t="s">
        <v>37</v>
      </c>
      <c r="G401" s="4"/>
      <c r="H401" s="4">
        <v>17</v>
      </c>
    </row>
    <row r="402" spans="1:10">
      <c r="A402" s="4" t="s">
        <v>225</v>
      </c>
      <c r="B402" s="4">
        <v>2019</v>
      </c>
      <c r="C402" s="5">
        <v>43485</v>
      </c>
      <c r="D402" s="4" t="s">
        <v>66</v>
      </c>
      <c r="E402" s="4" t="s">
        <v>1654</v>
      </c>
      <c r="F402" s="4" t="s">
        <v>39</v>
      </c>
      <c r="G402" s="4"/>
      <c r="H402" s="4">
        <v>18</v>
      </c>
    </row>
    <row r="403" spans="1:10">
      <c r="A403" s="4" t="s">
        <v>225</v>
      </c>
      <c r="B403" s="4">
        <v>2019</v>
      </c>
      <c r="C403" s="5">
        <v>43485</v>
      </c>
      <c r="D403" s="4" t="s">
        <v>66</v>
      </c>
      <c r="E403" s="4" t="s">
        <v>857</v>
      </c>
      <c r="F403" s="4" t="s">
        <v>207</v>
      </c>
      <c r="G403" s="4"/>
      <c r="H403" s="4">
        <v>19</v>
      </c>
    </row>
    <row r="404" spans="1:10">
      <c r="A404" s="1" t="s">
        <v>288</v>
      </c>
      <c r="B404" s="1">
        <v>2018</v>
      </c>
      <c r="C404" s="2">
        <v>43450</v>
      </c>
      <c r="D404" s="1" t="s">
        <v>66</v>
      </c>
      <c r="E404" s="1" t="s">
        <v>340</v>
      </c>
      <c r="F404" s="1" t="s">
        <v>142</v>
      </c>
      <c r="G404" s="1"/>
      <c r="H404" s="1">
        <v>1</v>
      </c>
      <c r="I404" s="7">
        <v>0.48125000000000001</v>
      </c>
      <c r="J404">
        <v>51.945</v>
      </c>
    </row>
    <row r="405" spans="1:10">
      <c r="A405" s="1" t="s">
        <v>288</v>
      </c>
      <c r="B405" s="1">
        <v>2018</v>
      </c>
      <c r="C405" s="2">
        <v>43450</v>
      </c>
      <c r="D405" s="1" t="s">
        <v>66</v>
      </c>
      <c r="E405" s="1" t="s">
        <v>787</v>
      </c>
      <c r="F405" s="1" t="s">
        <v>113</v>
      </c>
      <c r="G405" s="1"/>
      <c r="H405" s="1">
        <v>2</v>
      </c>
    </row>
    <row r="406" spans="1:10">
      <c r="A406" s="1" t="s">
        <v>288</v>
      </c>
      <c r="B406" s="1">
        <v>2018</v>
      </c>
      <c r="C406" s="2">
        <v>43450</v>
      </c>
      <c r="D406" s="1" t="s">
        <v>66</v>
      </c>
      <c r="E406" s="1" t="s">
        <v>618</v>
      </c>
      <c r="F406" s="1" t="s">
        <v>37</v>
      </c>
      <c r="G406" s="1"/>
      <c r="H406" s="1">
        <v>3</v>
      </c>
    </row>
    <row r="407" spans="1:10">
      <c r="A407" s="1" t="s">
        <v>288</v>
      </c>
      <c r="B407" s="1">
        <v>2018</v>
      </c>
      <c r="C407" s="2">
        <v>43450</v>
      </c>
      <c r="D407" s="1" t="s">
        <v>66</v>
      </c>
      <c r="E407" s="1" t="s">
        <v>1724</v>
      </c>
      <c r="F407" s="1" t="s">
        <v>78</v>
      </c>
      <c r="G407" s="1"/>
      <c r="H407" s="1">
        <v>4</v>
      </c>
    </row>
    <row r="408" spans="1:10">
      <c r="A408" s="1" t="s">
        <v>288</v>
      </c>
      <c r="B408" s="1">
        <v>2018</v>
      </c>
      <c r="C408" s="2">
        <v>43450</v>
      </c>
      <c r="D408" s="1" t="s">
        <v>66</v>
      </c>
      <c r="E408" s="1" t="s">
        <v>1652</v>
      </c>
      <c r="F408" s="1" t="s">
        <v>56</v>
      </c>
      <c r="G408" s="1"/>
      <c r="H408" s="1">
        <v>5</v>
      </c>
    </row>
    <row r="409" spans="1:10">
      <c r="A409" s="1" t="s">
        <v>288</v>
      </c>
      <c r="B409" s="1">
        <v>2018</v>
      </c>
      <c r="C409" s="2">
        <v>43450</v>
      </c>
      <c r="D409" s="1" t="s">
        <v>66</v>
      </c>
      <c r="E409" s="1" t="s">
        <v>791</v>
      </c>
      <c r="F409" s="1" t="s">
        <v>480</v>
      </c>
      <c r="G409" s="1"/>
      <c r="H409" s="1">
        <v>6</v>
      </c>
    </row>
    <row r="410" spans="1:10">
      <c r="A410" s="1" t="s">
        <v>288</v>
      </c>
      <c r="B410" s="1">
        <v>2018</v>
      </c>
      <c r="C410" s="2">
        <v>43450</v>
      </c>
      <c r="D410" s="1" t="s">
        <v>66</v>
      </c>
      <c r="E410" s="1" t="s">
        <v>1723</v>
      </c>
      <c r="F410" s="1" t="s">
        <v>33</v>
      </c>
      <c r="G410" s="1"/>
      <c r="H410" s="1">
        <v>7</v>
      </c>
    </row>
    <row r="411" spans="1:10">
      <c r="A411" s="1" t="s">
        <v>288</v>
      </c>
      <c r="B411" s="1">
        <v>2018</v>
      </c>
      <c r="C411" s="2">
        <v>43450</v>
      </c>
      <c r="D411" s="1" t="s">
        <v>66</v>
      </c>
      <c r="E411" s="1" t="s">
        <v>753</v>
      </c>
      <c r="F411" s="1" t="s">
        <v>23</v>
      </c>
      <c r="G411" s="1"/>
      <c r="H411" s="1">
        <v>8</v>
      </c>
    </row>
    <row r="412" spans="1:10">
      <c r="A412" s="1" t="s">
        <v>288</v>
      </c>
      <c r="B412" s="1">
        <v>2018</v>
      </c>
      <c r="C412" s="2">
        <v>43450</v>
      </c>
      <c r="D412" s="1" t="s">
        <v>66</v>
      </c>
      <c r="E412" s="1" t="s">
        <v>1642</v>
      </c>
      <c r="F412" s="1" t="s">
        <v>27</v>
      </c>
      <c r="G412" s="1"/>
      <c r="H412" s="1">
        <v>9</v>
      </c>
    </row>
    <row r="413" spans="1:10">
      <c r="A413" s="1" t="s">
        <v>288</v>
      </c>
      <c r="B413" s="1">
        <v>2018</v>
      </c>
      <c r="C413" s="2">
        <v>43450</v>
      </c>
      <c r="D413" s="1" t="s">
        <v>66</v>
      </c>
      <c r="E413" s="1" t="s">
        <v>858</v>
      </c>
      <c r="F413" s="1" t="s">
        <v>207</v>
      </c>
      <c r="G413" s="1"/>
      <c r="H413" s="1">
        <v>10</v>
      </c>
    </row>
    <row r="414" spans="1:10">
      <c r="A414" s="1" t="s">
        <v>288</v>
      </c>
      <c r="B414" s="1">
        <v>2018</v>
      </c>
      <c r="C414" s="2">
        <v>43450</v>
      </c>
      <c r="D414" s="1" t="s">
        <v>66</v>
      </c>
      <c r="E414" s="1" t="s">
        <v>1675</v>
      </c>
      <c r="F414" s="1" t="s">
        <v>198</v>
      </c>
      <c r="G414" s="1"/>
      <c r="H414" s="1">
        <v>11</v>
      </c>
    </row>
    <row r="415" spans="1:10">
      <c r="A415" s="1" t="s">
        <v>288</v>
      </c>
      <c r="B415" s="1">
        <v>2018</v>
      </c>
      <c r="C415" s="2">
        <v>43450</v>
      </c>
      <c r="D415" s="1" t="s">
        <v>66</v>
      </c>
      <c r="E415" s="1" t="s">
        <v>2329</v>
      </c>
      <c r="F415" s="1" t="s">
        <v>178</v>
      </c>
      <c r="G415" s="1"/>
      <c r="H415" s="1">
        <v>12</v>
      </c>
    </row>
    <row r="416" spans="1:10">
      <c r="A416" s="1" t="s">
        <v>288</v>
      </c>
      <c r="B416" s="1">
        <v>2018</v>
      </c>
      <c r="C416" s="2">
        <v>43450</v>
      </c>
      <c r="D416" s="1" t="s">
        <v>66</v>
      </c>
      <c r="E416" s="1" t="s">
        <v>3018</v>
      </c>
      <c r="F416" s="1" t="s">
        <v>484</v>
      </c>
      <c r="G416" s="1"/>
      <c r="H416" s="1">
        <v>13</v>
      </c>
    </row>
    <row r="417" spans="1:10">
      <c r="A417" s="1" t="s">
        <v>288</v>
      </c>
      <c r="B417" s="1">
        <v>2018</v>
      </c>
      <c r="C417" s="2">
        <v>43450</v>
      </c>
      <c r="D417" s="1" t="s">
        <v>66</v>
      </c>
      <c r="E417" s="1" t="s">
        <v>829</v>
      </c>
      <c r="F417" s="1" t="s">
        <v>82</v>
      </c>
      <c r="G417" s="1"/>
      <c r="H417" s="1">
        <v>14</v>
      </c>
    </row>
    <row r="418" spans="1:10">
      <c r="A418" s="1" t="s">
        <v>288</v>
      </c>
      <c r="B418" s="1">
        <v>2018</v>
      </c>
      <c r="C418" s="2">
        <v>43450</v>
      </c>
      <c r="D418" s="1" t="s">
        <v>66</v>
      </c>
      <c r="E418" s="1" t="s">
        <v>818</v>
      </c>
      <c r="F418" s="1" t="s">
        <v>42</v>
      </c>
      <c r="G418" s="1"/>
      <c r="H418" s="1">
        <v>15</v>
      </c>
    </row>
    <row r="419" spans="1:10">
      <c r="A419" s="1" t="s">
        <v>288</v>
      </c>
      <c r="B419" s="1">
        <v>2018</v>
      </c>
      <c r="C419" s="2">
        <v>43450</v>
      </c>
      <c r="D419" s="1" t="s">
        <v>66</v>
      </c>
      <c r="E419" s="1" t="s">
        <v>1651</v>
      </c>
      <c r="F419" s="1" t="s">
        <v>152</v>
      </c>
      <c r="G419" s="1"/>
      <c r="H419" s="1">
        <v>16</v>
      </c>
    </row>
    <row r="420" spans="1:10">
      <c r="A420" s="1" t="s">
        <v>288</v>
      </c>
      <c r="B420" s="1">
        <v>2018</v>
      </c>
      <c r="C420" s="2">
        <v>43450</v>
      </c>
      <c r="D420" s="1" t="s">
        <v>66</v>
      </c>
      <c r="E420" s="1" t="s">
        <v>649</v>
      </c>
      <c r="F420" s="1" t="s">
        <v>29</v>
      </c>
      <c r="G420" s="1"/>
      <c r="H420" s="1">
        <v>17</v>
      </c>
    </row>
    <row r="421" spans="1:10">
      <c r="A421" s="1" t="s">
        <v>288</v>
      </c>
      <c r="B421" s="1">
        <v>2018</v>
      </c>
      <c r="C421" s="2">
        <v>43450</v>
      </c>
      <c r="D421" s="1" t="s">
        <v>66</v>
      </c>
      <c r="E421" s="1" t="s">
        <v>1643</v>
      </c>
      <c r="F421" s="1" t="s">
        <v>85</v>
      </c>
      <c r="G421" s="1"/>
      <c r="H421" s="1">
        <v>18</v>
      </c>
    </row>
    <row r="422" spans="1:10">
      <c r="A422" s="1" t="s">
        <v>288</v>
      </c>
      <c r="B422" s="1">
        <v>2018</v>
      </c>
      <c r="C422" s="2">
        <v>43450</v>
      </c>
      <c r="D422" s="1" t="s">
        <v>66</v>
      </c>
      <c r="E422" s="1" t="s">
        <v>493</v>
      </c>
      <c r="F422" s="1" t="s">
        <v>31</v>
      </c>
      <c r="G422" s="1"/>
      <c r="H422" s="1">
        <v>19</v>
      </c>
    </row>
    <row r="423" spans="1:10">
      <c r="A423" s="1" t="s">
        <v>288</v>
      </c>
      <c r="B423" s="1">
        <v>2018</v>
      </c>
      <c r="C423" s="2">
        <v>43450</v>
      </c>
      <c r="D423" s="1" t="s">
        <v>66</v>
      </c>
      <c r="E423" s="1" t="s">
        <v>775</v>
      </c>
      <c r="F423" s="1" t="s">
        <v>46</v>
      </c>
      <c r="G423" s="1"/>
      <c r="H423" s="1">
        <v>20</v>
      </c>
    </row>
    <row r="424" spans="1:10">
      <c r="A424" s="4" t="s">
        <v>217</v>
      </c>
      <c r="B424" s="4">
        <v>2018</v>
      </c>
      <c r="C424" s="5">
        <v>43436</v>
      </c>
      <c r="D424" s="4" t="s">
        <v>66</v>
      </c>
      <c r="E424" s="70" t="s">
        <v>753</v>
      </c>
      <c r="F424" s="70" t="s">
        <v>23</v>
      </c>
      <c r="G424" s="70"/>
      <c r="H424" s="40">
        <v>1</v>
      </c>
      <c r="I424" s="7">
        <v>0.47430555555555554</v>
      </c>
      <c r="J424">
        <v>52.691000000000003</v>
      </c>
    </row>
    <row r="425" spans="1:10">
      <c r="A425" s="4" t="s">
        <v>217</v>
      </c>
      <c r="B425" s="4">
        <v>2018</v>
      </c>
      <c r="C425" s="5">
        <v>43436</v>
      </c>
      <c r="D425" s="4" t="s">
        <v>66</v>
      </c>
      <c r="E425" s="70" t="s">
        <v>1644</v>
      </c>
      <c r="F425" s="70" t="s">
        <v>37</v>
      </c>
      <c r="G425" s="70"/>
      <c r="H425" s="40">
        <v>2</v>
      </c>
    </row>
    <row r="426" spans="1:10">
      <c r="A426" s="4" t="s">
        <v>217</v>
      </c>
      <c r="B426" s="4">
        <v>2018</v>
      </c>
      <c r="C426" s="5">
        <v>43436</v>
      </c>
      <c r="D426" s="4" t="s">
        <v>66</v>
      </c>
      <c r="E426" s="70" t="s">
        <v>522</v>
      </c>
      <c r="F426" s="70" t="s">
        <v>58</v>
      </c>
      <c r="G426" s="70"/>
      <c r="H426" s="40">
        <v>3</v>
      </c>
    </row>
    <row r="427" spans="1:10">
      <c r="A427" s="4" t="s">
        <v>217</v>
      </c>
      <c r="B427" s="4">
        <v>2018</v>
      </c>
      <c r="C427" s="5">
        <v>43436</v>
      </c>
      <c r="D427" s="4" t="s">
        <v>66</v>
      </c>
      <c r="E427" s="70" t="s">
        <v>1667</v>
      </c>
      <c r="F427" s="70" t="s">
        <v>484</v>
      </c>
      <c r="G427" s="70"/>
      <c r="H427" s="40">
        <v>4</v>
      </c>
    </row>
    <row r="428" spans="1:10">
      <c r="A428" s="4" t="s">
        <v>217</v>
      </c>
      <c r="B428" s="4">
        <v>2018</v>
      </c>
      <c r="C428" s="5">
        <v>43436</v>
      </c>
      <c r="D428" s="4" t="s">
        <v>66</v>
      </c>
      <c r="E428" s="70" t="s">
        <v>1648</v>
      </c>
      <c r="F428" s="70" t="s">
        <v>102</v>
      </c>
      <c r="G428" s="70"/>
      <c r="H428" s="40">
        <v>5</v>
      </c>
    </row>
    <row r="429" spans="1:10">
      <c r="A429" s="4" t="s">
        <v>217</v>
      </c>
      <c r="B429" s="4">
        <v>2018</v>
      </c>
      <c r="C429" s="5">
        <v>43436</v>
      </c>
      <c r="D429" s="4" t="s">
        <v>66</v>
      </c>
      <c r="E429" s="70" t="s">
        <v>340</v>
      </c>
      <c r="F429" s="70" t="s">
        <v>142</v>
      </c>
      <c r="G429" s="70"/>
      <c r="H429" s="40">
        <v>6</v>
      </c>
    </row>
    <row r="430" spans="1:10">
      <c r="A430" s="4" t="s">
        <v>217</v>
      </c>
      <c r="B430" s="4">
        <v>2018</v>
      </c>
      <c r="C430" s="5">
        <v>43436</v>
      </c>
      <c r="D430" s="4" t="s">
        <v>66</v>
      </c>
      <c r="E430" s="70" t="s">
        <v>508</v>
      </c>
      <c r="F430" s="70" t="s">
        <v>85</v>
      </c>
      <c r="G430" s="70"/>
      <c r="H430" s="40">
        <v>7</v>
      </c>
    </row>
    <row r="431" spans="1:10">
      <c r="A431" s="4" t="s">
        <v>217</v>
      </c>
      <c r="B431" s="4">
        <v>2018</v>
      </c>
      <c r="C431" s="5">
        <v>43436</v>
      </c>
      <c r="D431" s="4" t="s">
        <v>66</v>
      </c>
      <c r="E431" s="70" t="s">
        <v>473</v>
      </c>
      <c r="F431" s="70" t="s">
        <v>25</v>
      </c>
      <c r="G431" s="70"/>
      <c r="H431" s="40">
        <v>8</v>
      </c>
    </row>
    <row r="432" spans="1:10">
      <c r="A432" s="4" t="s">
        <v>217</v>
      </c>
      <c r="B432" s="4">
        <v>2018</v>
      </c>
      <c r="C432" s="5">
        <v>43436</v>
      </c>
      <c r="D432" s="4" t="s">
        <v>66</v>
      </c>
      <c r="E432" s="70" t="s">
        <v>587</v>
      </c>
      <c r="F432" s="70" t="s">
        <v>113</v>
      </c>
      <c r="G432" s="70"/>
      <c r="H432" s="40">
        <v>9</v>
      </c>
    </row>
    <row r="433" spans="1:8">
      <c r="A433" s="4" t="s">
        <v>217</v>
      </c>
      <c r="B433" s="4">
        <v>2018</v>
      </c>
      <c r="C433" s="5">
        <v>43436</v>
      </c>
      <c r="D433" s="4" t="s">
        <v>66</v>
      </c>
      <c r="E433" s="70" t="s">
        <v>1653</v>
      </c>
      <c r="F433" s="70" t="s">
        <v>188</v>
      </c>
      <c r="G433" s="70"/>
      <c r="H433" s="40">
        <v>10</v>
      </c>
    </row>
    <row r="434" spans="1:8">
      <c r="A434" s="4" t="s">
        <v>217</v>
      </c>
      <c r="B434" s="4">
        <v>2018</v>
      </c>
      <c r="C434" s="5">
        <v>43436</v>
      </c>
      <c r="D434" s="4" t="s">
        <v>66</v>
      </c>
      <c r="E434" s="70" t="s">
        <v>596</v>
      </c>
      <c r="F434" s="70" t="s">
        <v>31</v>
      </c>
      <c r="G434" s="70"/>
      <c r="H434" s="40">
        <v>11</v>
      </c>
    </row>
    <row r="435" spans="1:8">
      <c r="A435" s="4" t="s">
        <v>217</v>
      </c>
      <c r="B435" s="4">
        <v>2018</v>
      </c>
      <c r="C435" s="5">
        <v>43436</v>
      </c>
      <c r="D435" s="4" t="s">
        <v>66</v>
      </c>
      <c r="E435" s="70" t="s">
        <v>814</v>
      </c>
      <c r="F435" s="70" t="s">
        <v>33</v>
      </c>
      <c r="G435" s="70"/>
      <c r="H435" s="40">
        <v>12</v>
      </c>
    </row>
    <row r="436" spans="1:8">
      <c r="A436" s="4" t="s">
        <v>217</v>
      </c>
      <c r="B436" s="4">
        <v>2018</v>
      </c>
      <c r="C436" s="5">
        <v>43436</v>
      </c>
      <c r="D436" s="4" t="s">
        <v>66</v>
      </c>
      <c r="E436" s="70" t="s">
        <v>649</v>
      </c>
      <c r="F436" s="70" t="s">
        <v>1737</v>
      </c>
      <c r="G436" s="70"/>
      <c r="H436" s="40">
        <v>13</v>
      </c>
    </row>
    <row r="437" spans="1:8">
      <c r="A437" s="4" t="s">
        <v>217</v>
      </c>
      <c r="B437" s="4">
        <v>2018</v>
      </c>
      <c r="C437" s="5">
        <v>43436</v>
      </c>
      <c r="D437" s="4" t="s">
        <v>66</v>
      </c>
      <c r="E437" s="70" t="s">
        <v>841</v>
      </c>
      <c r="F437" s="70" t="s">
        <v>480</v>
      </c>
      <c r="G437" s="70"/>
      <c r="H437" s="40">
        <v>14</v>
      </c>
    </row>
    <row r="438" spans="1:8">
      <c r="A438" s="4" t="s">
        <v>217</v>
      </c>
      <c r="B438" s="4">
        <v>2018</v>
      </c>
      <c r="C438" s="5">
        <v>43436</v>
      </c>
      <c r="D438" s="4" t="s">
        <v>66</v>
      </c>
      <c r="E438" s="70" t="s">
        <v>785</v>
      </c>
      <c r="F438" s="70" t="s">
        <v>78</v>
      </c>
      <c r="G438" s="70"/>
      <c r="H438" s="40">
        <v>15</v>
      </c>
    </row>
    <row r="439" spans="1:8">
      <c r="A439" s="4" t="s">
        <v>217</v>
      </c>
      <c r="B439" s="4">
        <v>2018</v>
      </c>
      <c r="C439" s="5">
        <v>43436</v>
      </c>
      <c r="D439" s="4" t="s">
        <v>66</v>
      </c>
      <c r="E439" s="70" t="s">
        <v>344</v>
      </c>
      <c r="F439" s="70" t="s">
        <v>154</v>
      </c>
      <c r="G439" s="70"/>
      <c r="H439" s="40">
        <v>16</v>
      </c>
    </row>
    <row r="440" spans="1:8">
      <c r="A440" s="4" t="s">
        <v>217</v>
      </c>
      <c r="B440" s="4">
        <v>2018</v>
      </c>
      <c r="C440" s="5">
        <v>43436</v>
      </c>
      <c r="D440" s="4" t="s">
        <v>66</v>
      </c>
      <c r="E440" s="70" t="s">
        <v>609</v>
      </c>
      <c r="F440" s="70" t="s">
        <v>46</v>
      </c>
      <c r="G440" s="70"/>
      <c r="H440" s="40">
        <v>17</v>
      </c>
    </row>
    <row r="441" spans="1:8">
      <c r="A441" s="4" t="s">
        <v>217</v>
      </c>
      <c r="B441" s="4">
        <v>2018</v>
      </c>
      <c r="C441" s="5">
        <v>43436</v>
      </c>
      <c r="D441" s="4" t="s">
        <v>66</v>
      </c>
      <c r="E441" s="70" t="s">
        <v>1655</v>
      </c>
      <c r="F441" s="70" t="s">
        <v>198</v>
      </c>
      <c r="G441" s="70"/>
      <c r="H441" s="40">
        <v>18</v>
      </c>
    </row>
    <row r="442" spans="1:8">
      <c r="A442" s="4" t="s">
        <v>217</v>
      </c>
      <c r="B442" s="4">
        <v>2018</v>
      </c>
      <c r="C442" s="5">
        <v>43436</v>
      </c>
      <c r="D442" s="4" t="s">
        <v>66</v>
      </c>
      <c r="E442" s="70" t="s">
        <v>829</v>
      </c>
      <c r="F442" s="70" t="s">
        <v>82</v>
      </c>
      <c r="G442" s="70"/>
      <c r="H442" s="40">
        <v>19</v>
      </c>
    </row>
    <row r="443" spans="1:8">
      <c r="A443" s="4" t="s">
        <v>217</v>
      </c>
      <c r="B443" s="4">
        <v>2018</v>
      </c>
      <c r="C443" s="5">
        <v>43436</v>
      </c>
      <c r="D443" s="4" t="s">
        <v>66</v>
      </c>
      <c r="E443" s="70" t="s">
        <v>871</v>
      </c>
      <c r="F443" s="70" t="s">
        <v>178</v>
      </c>
      <c r="G443" s="70"/>
      <c r="H443" s="40">
        <v>20</v>
      </c>
    </row>
    <row r="444" spans="1:8">
      <c r="A444" s="4" t="s">
        <v>217</v>
      </c>
      <c r="B444" s="4">
        <v>2018</v>
      </c>
      <c r="C444" s="5">
        <v>43436</v>
      </c>
      <c r="D444" s="4" t="s">
        <v>66</v>
      </c>
      <c r="E444" s="70" t="s">
        <v>1652</v>
      </c>
      <c r="F444" s="70" t="s">
        <v>56</v>
      </c>
      <c r="G444" s="70"/>
      <c r="H444" s="40">
        <v>21</v>
      </c>
    </row>
    <row r="445" spans="1:8">
      <c r="A445" s="4" t="s">
        <v>217</v>
      </c>
      <c r="B445" s="4">
        <v>2018</v>
      </c>
      <c r="C445" s="5">
        <v>43436</v>
      </c>
      <c r="D445" s="4" t="s">
        <v>66</v>
      </c>
      <c r="E445" s="70" t="s">
        <v>490</v>
      </c>
      <c r="F445" s="70" t="s">
        <v>42</v>
      </c>
      <c r="G445" s="70"/>
      <c r="H445" s="40">
        <v>22</v>
      </c>
    </row>
    <row r="446" spans="1:8">
      <c r="A446" s="4" t="s">
        <v>217</v>
      </c>
      <c r="B446" s="4">
        <v>2018</v>
      </c>
      <c r="C446" s="5">
        <v>43436</v>
      </c>
      <c r="D446" s="4" t="s">
        <v>66</v>
      </c>
      <c r="E446" s="70" t="s">
        <v>716</v>
      </c>
      <c r="F446" s="70" t="s">
        <v>152</v>
      </c>
      <c r="G446" s="70"/>
      <c r="H446" s="40">
        <v>23</v>
      </c>
    </row>
    <row r="447" spans="1:8">
      <c r="A447" s="4" t="s">
        <v>217</v>
      </c>
      <c r="B447" s="4">
        <v>2018</v>
      </c>
      <c r="C447" s="5">
        <v>43436</v>
      </c>
      <c r="D447" s="4" t="s">
        <v>66</v>
      </c>
      <c r="E447" s="70" t="s">
        <v>1744</v>
      </c>
      <c r="F447" s="70" t="s">
        <v>207</v>
      </c>
      <c r="G447" s="70"/>
      <c r="H447" s="40">
        <v>24</v>
      </c>
    </row>
  </sheetData>
  <autoFilter ref="A1:J447" xr:uid="{F2EB4FDB-EFB3-4632-8984-1A2D78DF0C8B}">
    <sortState xmlns:xlrd2="http://schemas.microsoft.com/office/spreadsheetml/2017/richdata2" ref="A2:J447">
      <sortCondition descending="1" ref="B1:B447"/>
    </sortState>
  </autoFilter>
  <conditionalFormatting sqref="A313:D336">
    <cfRule type="expression" dxfId="123" priority="15">
      <formula>$E313="F"</formula>
    </cfRule>
    <cfRule type="expression" dxfId="122" priority="16">
      <formula>$E313="Q"</formula>
    </cfRule>
  </conditionalFormatting>
  <conditionalFormatting sqref="A337:B360 D337:D360">
    <cfRule type="expression" dxfId="121" priority="13">
      <formula>$E337="F"</formula>
    </cfRule>
    <cfRule type="expression" dxfId="120" priority="14">
      <formula>$E337="Q"</formula>
    </cfRule>
  </conditionalFormatting>
  <conditionalFormatting sqref="A361:B361 D361:D379 A363:B363 A365:B365 A367:B367 A369:B369 A371:B371 A373:B373 A375:B375 A377:B377 A379:B379">
    <cfRule type="expression" dxfId="119" priority="11">
      <formula>$E361="F"</formula>
    </cfRule>
    <cfRule type="expression" dxfId="118" priority="12">
      <formula>$E361="Q"</formula>
    </cfRule>
  </conditionalFormatting>
  <conditionalFormatting sqref="A362:B362 A364:B364 A366:B366 A368:B368 A370:B370 A372:B372 A374:B374 A376:B376 A378:B378">
    <cfRule type="expression" dxfId="117" priority="9">
      <formula>$E362="F"</formula>
    </cfRule>
    <cfRule type="expression" dxfId="116" priority="10">
      <formula>$E362="Q"</formula>
    </cfRule>
  </conditionalFormatting>
  <conditionalFormatting sqref="A380:B399 D380:D399">
    <cfRule type="expression" dxfId="115" priority="7">
      <formula>$E380="F"</formula>
    </cfRule>
    <cfRule type="expression" dxfId="114" priority="8">
      <formula>$E380="Q"</formula>
    </cfRule>
  </conditionalFormatting>
  <conditionalFormatting sqref="D400:D423">
    <cfRule type="expression" dxfId="113" priority="5">
      <formula>#REF!="F"</formula>
    </cfRule>
    <cfRule type="expression" dxfId="112" priority="6">
      <formula>#REF!="Q"</formula>
    </cfRule>
  </conditionalFormatting>
  <conditionalFormatting sqref="A400:B400 A402:B402 A404:B404 A406:B406 A408:B408 A410:B410 A412:B412 A414:B414 A416:B416 A418:B418 A420:B420 A422:B422">
    <cfRule type="expression" dxfId="111" priority="3">
      <formula>#REF!="F"</formula>
    </cfRule>
    <cfRule type="expression" dxfId="110" priority="4">
      <formula>#REF!="Q"</formula>
    </cfRule>
  </conditionalFormatting>
  <conditionalFormatting sqref="A401:B401 A403:B403 A405:B405 A407:B407 A409:B409 A411:B411 A413:B413 A415:B415 A417:B417 A419:B419 A421:B421 A423:B423">
    <cfRule type="expression" dxfId="109" priority="1">
      <formula>#REF!="F"</formula>
    </cfRule>
    <cfRule type="expression" dxfId="108" priority="2">
      <formula>#REF!="Q"</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41"/>
  <sheetViews>
    <sheetView zoomScale="55" zoomScaleNormal="55" workbookViewId="0">
      <pane ySplit="1" topLeftCell="A2" activePane="bottomLeft" state="frozen"/>
      <selection activeCell="K321" sqref="K321"/>
      <selection pane="bottomLeft" activeCell="AI48" sqref="AI48"/>
    </sheetView>
  </sheetViews>
  <sheetFormatPr defaultRowHeight="14.5"/>
  <cols>
    <col min="1" max="1" width="12.08984375" bestFit="1" customWidth="1"/>
    <col min="2" max="2" width="5.1796875" bestFit="1" customWidth="1"/>
    <col min="3" max="3" width="11" bestFit="1" customWidth="1"/>
    <col min="4" max="4" width="5.54296875" bestFit="1" customWidth="1"/>
    <col min="5" max="5" width="30.81640625" bestFit="1" customWidth="1"/>
    <col min="6" max="6" width="5.08984375" bestFit="1" customWidth="1"/>
    <col min="7" max="7" width="5.7265625" bestFit="1" customWidth="1"/>
    <col min="8" max="8" width="5" bestFit="1" customWidth="1"/>
    <col min="9" max="17" width="2" bestFit="1" customWidth="1"/>
    <col min="18" max="44" width="3.08984375" bestFit="1" customWidth="1"/>
    <col min="45" max="45" width="6.26953125" bestFit="1" customWidth="1"/>
    <col min="46" max="46" width="6.90625" bestFit="1" customWidth="1"/>
    <col min="47" max="47" width="5" bestFit="1" customWidth="1"/>
    <col min="48" max="48" width="5.7265625" bestFit="1" customWidth="1"/>
    <col min="49" max="49" width="9.54296875" bestFit="1" customWidth="1"/>
  </cols>
  <sheetData>
    <row r="1" spans="1:49">
      <c r="A1" s="3" t="s">
        <v>0</v>
      </c>
      <c r="B1" s="3" t="s">
        <v>1</v>
      </c>
      <c r="C1" s="3" t="s">
        <v>2</v>
      </c>
      <c r="D1" s="3" t="s">
        <v>3</v>
      </c>
      <c r="E1" s="3" t="s">
        <v>559</v>
      </c>
      <c r="F1" s="3" t="s">
        <v>560</v>
      </c>
      <c r="G1" s="3" t="s">
        <v>7</v>
      </c>
      <c r="H1" s="3" t="s">
        <v>9</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581</v>
      </c>
      <c r="AT1" s="3" t="s">
        <v>582</v>
      </c>
      <c r="AU1" s="3" t="s">
        <v>583</v>
      </c>
      <c r="AV1" s="46" t="s">
        <v>472</v>
      </c>
      <c r="AW1" s="46" t="s">
        <v>18</v>
      </c>
    </row>
    <row r="2" spans="1:49">
      <c r="A2" s="1" t="s">
        <v>3227</v>
      </c>
      <c r="B2" s="1">
        <v>2023</v>
      </c>
      <c r="C2" s="2">
        <v>44982</v>
      </c>
      <c r="D2" s="1" t="s">
        <v>66</v>
      </c>
      <c r="E2" s="1" t="s">
        <v>589</v>
      </c>
      <c r="F2" s="1" t="s">
        <v>78</v>
      </c>
      <c r="G2" s="1"/>
      <c r="H2" s="1">
        <v>1</v>
      </c>
      <c r="I2" s="1"/>
      <c r="J2" s="1"/>
      <c r="K2" s="1"/>
      <c r="L2" s="1"/>
      <c r="M2" s="1"/>
      <c r="N2" s="1">
        <v>1</v>
      </c>
      <c r="O2" s="1"/>
      <c r="P2" s="1"/>
      <c r="Q2" s="1"/>
      <c r="R2" s="1">
        <v>1</v>
      </c>
      <c r="S2" s="1"/>
      <c r="T2" s="1"/>
      <c r="U2" s="1"/>
      <c r="V2" s="1"/>
      <c r="W2" s="1"/>
      <c r="X2" s="1"/>
      <c r="Y2" s="1"/>
      <c r="Z2" s="1"/>
      <c r="AA2" s="1"/>
      <c r="AB2" s="1"/>
      <c r="AC2" s="1"/>
      <c r="AD2" s="1"/>
      <c r="AE2" s="1"/>
      <c r="AF2" s="1"/>
      <c r="AG2" s="1"/>
      <c r="AH2" s="1"/>
      <c r="AI2" s="1"/>
      <c r="AJ2" s="1"/>
      <c r="AK2" s="1"/>
      <c r="AL2" s="1"/>
      <c r="AM2" s="1"/>
      <c r="AN2" s="1"/>
      <c r="AO2" s="1"/>
      <c r="AP2" s="1"/>
      <c r="AQ2" s="1">
        <v>1</v>
      </c>
      <c r="AR2" s="1">
        <v>1</v>
      </c>
      <c r="AS2" s="1">
        <v>20</v>
      </c>
      <c r="AT2" s="1"/>
      <c r="AU2" s="1">
        <v>26</v>
      </c>
      <c r="AV2" s="7">
        <v>0.65347222222222223</v>
      </c>
      <c r="AW2">
        <v>38.256999999999998</v>
      </c>
    </row>
    <row r="3" spans="1:49">
      <c r="A3" s="1" t="s">
        <v>3227</v>
      </c>
      <c r="B3" s="1">
        <v>2023</v>
      </c>
      <c r="C3" s="2">
        <v>44982</v>
      </c>
      <c r="D3" s="1" t="s">
        <v>66</v>
      </c>
      <c r="E3" s="1" t="s">
        <v>482</v>
      </c>
      <c r="F3" s="1" t="s">
        <v>23</v>
      </c>
      <c r="G3" s="1"/>
      <c r="H3" s="1">
        <v>2</v>
      </c>
      <c r="I3" s="1"/>
      <c r="J3" s="1"/>
      <c r="K3" s="1"/>
      <c r="L3" s="1"/>
      <c r="M3" s="1"/>
      <c r="N3" s="1"/>
      <c r="O3" s="1"/>
      <c r="P3" s="1"/>
      <c r="Q3" s="1"/>
      <c r="R3" s="1"/>
      <c r="S3" s="1"/>
      <c r="T3" s="1"/>
      <c r="U3" s="1"/>
      <c r="V3" s="1"/>
      <c r="W3" s="1"/>
      <c r="X3" s="1"/>
      <c r="Y3" s="1"/>
      <c r="Z3" s="1"/>
      <c r="AA3" s="1"/>
      <c r="AB3" s="1">
        <v>1</v>
      </c>
      <c r="AC3" s="1">
        <v>1</v>
      </c>
      <c r="AD3" s="1">
        <v>1</v>
      </c>
      <c r="AE3" s="1">
        <v>1</v>
      </c>
      <c r="AF3" s="1">
        <v>1</v>
      </c>
      <c r="AG3" s="1"/>
      <c r="AH3" s="1"/>
      <c r="AI3" s="1"/>
      <c r="AJ3" s="1"/>
      <c r="AK3" s="1"/>
      <c r="AL3" s="1"/>
      <c r="AM3" s="1"/>
      <c r="AN3" s="1"/>
      <c r="AO3" s="1"/>
      <c r="AP3" s="1"/>
      <c r="AQ3" s="1"/>
      <c r="AR3" s="1"/>
      <c r="AS3" s="1">
        <v>20</v>
      </c>
      <c r="AT3" s="1"/>
      <c r="AU3" s="1">
        <v>25</v>
      </c>
    </row>
    <row r="4" spans="1:49">
      <c r="A4" s="1" t="s">
        <v>3227</v>
      </c>
      <c r="B4" s="1">
        <v>2023</v>
      </c>
      <c r="C4" s="2">
        <v>44982</v>
      </c>
      <c r="D4" s="1" t="s">
        <v>66</v>
      </c>
      <c r="E4" s="1" t="s">
        <v>599</v>
      </c>
      <c r="F4" s="1" t="s">
        <v>35</v>
      </c>
      <c r="G4" s="1"/>
      <c r="H4" s="1">
        <v>3</v>
      </c>
      <c r="I4" s="1"/>
      <c r="J4" s="1"/>
      <c r="K4" s="1"/>
      <c r="L4" s="1"/>
      <c r="M4" s="1">
        <v>1</v>
      </c>
      <c r="N4" s="1"/>
      <c r="O4" s="1"/>
      <c r="P4" s="1">
        <v>1</v>
      </c>
      <c r="Q4" s="1"/>
      <c r="R4" s="1"/>
      <c r="S4" s="1"/>
      <c r="T4" s="1">
        <v>1</v>
      </c>
      <c r="U4" s="1"/>
      <c r="V4" s="1">
        <v>1</v>
      </c>
      <c r="W4" s="1"/>
      <c r="X4" s="1"/>
      <c r="Y4" s="1"/>
      <c r="Z4" s="1"/>
      <c r="AA4" s="1"/>
      <c r="AB4" s="1"/>
      <c r="AC4" s="1"/>
      <c r="AD4" s="1"/>
      <c r="AE4" s="1"/>
      <c r="AF4" s="1"/>
      <c r="AG4" s="1"/>
      <c r="AH4" s="1"/>
      <c r="AI4" s="1"/>
      <c r="AJ4" s="1"/>
      <c r="AK4" s="1"/>
      <c r="AL4" s="1"/>
      <c r="AM4" s="1"/>
      <c r="AN4" s="1"/>
      <c r="AO4" s="1"/>
      <c r="AP4" s="1"/>
      <c r="AQ4" s="1"/>
      <c r="AR4" s="1"/>
      <c r="AS4" s="1">
        <v>20</v>
      </c>
      <c r="AT4" s="1"/>
      <c r="AU4" s="1">
        <v>24</v>
      </c>
    </row>
    <row r="5" spans="1:49">
      <c r="A5" s="1" t="s">
        <v>3227</v>
      </c>
      <c r="B5" s="1">
        <v>2023</v>
      </c>
      <c r="C5" s="2">
        <v>44982</v>
      </c>
      <c r="D5" s="1" t="s">
        <v>66</v>
      </c>
      <c r="E5" s="1" t="s">
        <v>618</v>
      </c>
      <c r="F5" s="1" t="s">
        <v>37</v>
      </c>
      <c r="G5" s="1"/>
      <c r="H5" s="1">
        <v>4</v>
      </c>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v>1</v>
      </c>
      <c r="AN5" s="1">
        <v>1</v>
      </c>
      <c r="AO5" s="1">
        <v>1</v>
      </c>
      <c r="AP5" s="1">
        <v>1</v>
      </c>
      <c r="AQ5" s="1"/>
      <c r="AR5" s="1"/>
      <c r="AS5" s="1">
        <v>20</v>
      </c>
      <c r="AT5" s="1"/>
      <c r="AU5" s="1">
        <v>24</v>
      </c>
    </row>
    <row r="6" spans="1:49">
      <c r="A6" s="1" t="s">
        <v>3227</v>
      </c>
      <c r="B6" s="1">
        <v>2023</v>
      </c>
      <c r="C6" s="2">
        <v>44982</v>
      </c>
      <c r="D6" s="1" t="s">
        <v>66</v>
      </c>
      <c r="E6" s="1" t="s">
        <v>479</v>
      </c>
      <c r="F6" s="1" t="s">
        <v>480</v>
      </c>
      <c r="G6" s="1"/>
      <c r="H6" s="1">
        <v>5</v>
      </c>
      <c r="I6" s="1"/>
      <c r="J6" s="1"/>
      <c r="K6" s="1"/>
      <c r="L6" s="1"/>
      <c r="M6" s="1"/>
      <c r="N6" s="1"/>
      <c r="O6" s="1"/>
      <c r="P6" s="1"/>
      <c r="Q6" s="1"/>
      <c r="R6" s="1"/>
      <c r="S6" s="1"/>
      <c r="T6" s="1"/>
      <c r="U6" s="1"/>
      <c r="V6" s="1"/>
      <c r="W6" s="1"/>
      <c r="X6" s="1"/>
      <c r="Y6" s="1"/>
      <c r="Z6" s="1"/>
      <c r="AA6" s="1"/>
      <c r="AB6" s="1"/>
      <c r="AC6" s="1"/>
      <c r="AD6" s="1"/>
      <c r="AE6" s="1"/>
      <c r="AF6" s="1"/>
      <c r="AG6" s="1"/>
      <c r="AH6" s="1"/>
      <c r="AI6" s="1">
        <v>1</v>
      </c>
      <c r="AJ6" s="1">
        <v>1</v>
      </c>
      <c r="AK6" s="1">
        <v>1</v>
      </c>
      <c r="AL6" s="1">
        <v>1</v>
      </c>
      <c r="AM6" s="1"/>
      <c r="AN6" s="1"/>
      <c r="AO6" s="1"/>
      <c r="AP6" s="1"/>
      <c r="AQ6" s="1"/>
      <c r="AR6" s="1"/>
      <c r="AS6" s="1">
        <v>20</v>
      </c>
      <c r="AT6" s="1"/>
      <c r="AU6" s="1">
        <v>24</v>
      </c>
    </row>
    <row r="7" spans="1:49">
      <c r="A7" s="1" t="s">
        <v>3227</v>
      </c>
      <c r="B7" s="1">
        <v>2023</v>
      </c>
      <c r="C7" s="2">
        <v>44982</v>
      </c>
      <c r="D7" s="1" t="s">
        <v>66</v>
      </c>
      <c r="E7" s="1" t="s">
        <v>587</v>
      </c>
      <c r="F7" s="1" t="s">
        <v>113</v>
      </c>
      <c r="G7" s="1"/>
      <c r="H7" s="1">
        <v>6</v>
      </c>
      <c r="I7" s="1"/>
      <c r="J7" s="1"/>
      <c r="K7" s="1"/>
      <c r="L7" s="1">
        <v>1</v>
      </c>
      <c r="M7" s="1"/>
      <c r="N7" s="1"/>
      <c r="O7" s="1">
        <v>1</v>
      </c>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v>20</v>
      </c>
      <c r="AT7" s="1"/>
      <c r="AU7" s="1">
        <v>22</v>
      </c>
    </row>
    <row r="8" spans="1:49">
      <c r="A8" s="1" t="s">
        <v>3227</v>
      </c>
      <c r="B8" s="1">
        <v>2023</v>
      </c>
      <c r="C8" s="2">
        <v>44982</v>
      </c>
      <c r="D8" s="1" t="s">
        <v>66</v>
      </c>
      <c r="E8" s="1" t="s">
        <v>606</v>
      </c>
      <c r="F8" s="1" t="s">
        <v>33</v>
      </c>
      <c r="G8" s="1"/>
      <c r="H8" s="1">
        <v>7</v>
      </c>
      <c r="I8" s="1"/>
      <c r="J8" s="1"/>
      <c r="K8" s="1">
        <v>1</v>
      </c>
      <c r="L8" s="1"/>
      <c r="M8" s="1"/>
      <c r="N8" s="1"/>
      <c r="O8" s="1"/>
      <c r="P8" s="1"/>
      <c r="Q8" s="1"/>
      <c r="R8" s="1"/>
      <c r="S8" s="1"/>
      <c r="T8" s="1"/>
      <c r="U8" s="1"/>
      <c r="V8" s="1"/>
      <c r="W8" s="1">
        <v>1</v>
      </c>
      <c r="X8" s="1"/>
      <c r="Y8" s="1"/>
      <c r="Z8" s="1"/>
      <c r="AA8" s="1"/>
      <c r="AB8" s="1"/>
      <c r="AC8" s="1"/>
      <c r="AD8" s="1"/>
      <c r="AE8" s="1"/>
      <c r="AF8" s="1"/>
      <c r="AG8" s="1"/>
      <c r="AH8" s="1"/>
      <c r="AI8" s="1"/>
      <c r="AJ8" s="1"/>
      <c r="AK8" s="1"/>
      <c r="AL8" s="1"/>
      <c r="AM8" s="1"/>
      <c r="AN8" s="1"/>
      <c r="AO8" s="1"/>
      <c r="AP8" s="1"/>
      <c r="AQ8" s="1"/>
      <c r="AR8" s="1"/>
      <c r="AS8" s="1">
        <v>20</v>
      </c>
      <c r="AT8" s="1"/>
      <c r="AU8" s="1">
        <v>22</v>
      </c>
    </row>
    <row r="9" spans="1:49">
      <c r="A9" s="1" t="s">
        <v>3227</v>
      </c>
      <c r="B9" s="1">
        <v>2023</v>
      </c>
      <c r="C9" s="2">
        <v>44982</v>
      </c>
      <c r="D9" s="1" t="s">
        <v>66</v>
      </c>
      <c r="E9" s="1" t="s">
        <v>486</v>
      </c>
      <c r="F9" s="1" t="s">
        <v>27</v>
      </c>
      <c r="G9" s="1"/>
      <c r="H9" s="1">
        <v>8</v>
      </c>
      <c r="I9" s="1"/>
      <c r="J9" s="1"/>
      <c r="K9" s="1"/>
      <c r="L9" s="1"/>
      <c r="M9" s="1"/>
      <c r="N9" s="1"/>
      <c r="O9" s="1"/>
      <c r="P9" s="1"/>
      <c r="Q9" s="1"/>
      <c r="R9" s="1"/>
      <c r="S9" s="1"/>
      <c r="T9" s="1"/>
      <c r="U9" s="1"/>
      <c r="V9" s="1"/>
      <c r="W9" s="1"/>
      <c r="X9" s="1"/>
      <c r="Y9" s="1"/>
      <c r="Z9" s="1"/>
      <c r="AA9" s="1"/>
      <c r="AB9" s="1"/>
      <c r="AC9" s="1"/>
      <c r="AD9" s="1"/>
      <c r="AE9" s="1"/>
      <c r="AF9" s="1"/>
      <c r="AG9" s="1">
        <v>1</v>
      </c>
      <c r="AH9" s="1">
        <v>1</v>
      </c>
      <c r="AI9" s="1"/>
      <c r="AJ9" s="1"/>
      <c r="AK9" s="1"/>
      <c r="AL9" s="1"/>
      <c r="AM9" s="1"/>
      <c r="AN9" s="1"/>
      <c r="AO9" s="1"/>
      <c r="AP9" s="1"/>
      <c r="AQ9" s="1"/>
      <c r="AR9" s="1"/>
      <c r="AS9" s="1">
        <v>20</v>
      </c>
      <c r="AT9" s="1"/>
      <c r="AU9" s="1">
        <v>22</v>
      </c>
    </row>
    <row r="10" spans="1:49">
      <c r="A10" s="1" t="s">
        <v>3227</v>
      </c>
      <c r="B10" s="1">
        <v>2023</v>
      </c>
      <c r="C10" s="2">
        <v>44982</v>
      </c>
      <c r="D10" s="1" t="s">
        <v>66</v>
      </c>
      <c r="E10" s="1" t="s">
        <v>762</v>
      </c>
      <c r="F10" s="1" t="s">
        <v>75</v>
      </c>
      <c r="G10" s="1"/>
      <c r="H10" s="1">
        <v>9</v>
      </c>
      <c r="I10" s="1"/>
      <c r="J10" s="1"/>
      <c r="K10" s="1"/>
      <c r="L10" s="1"/>
      <c r="M10" s="1"/>
      <c r="N10" s="1"/>
      <c r="O10" s="1"/>
      <c r="P10" s="1"/>
      <c r="Q10" s="1"/>
      <c r="R10" s="1"/>
      <c r="S10" s="1">
        <v>1</v>
      </c>
      <c r="T10" s="1"/>
      <c r="U10" s="1">
        <v>1</v>
      </c>
      <c r="V10" s="1"/>
      <c r="W10" s="1"/>
      <c r="X10" s="1"/>
      <c r="Y10" s="1"/>
      <c r="Z10" s="1"/>
      <c r="AA10" s="1"/>
      <c r="AB10" s="1"/>
      <c r="AC10" s="1"/>
      <c r="AD10" s="1"/>
      <c r="AE10" s="1"/>
      <c r="AF10" s="1"/>
      <c r="AG10" s="1"/>
      <c r="AH10" s="1"/>
      <c r="AI10" s="1"/>
      <c r="AJ10" s="1"/>
      <c r="AK10" s="1"/>
      <c r="AL10" s="1"/>
      <c r="AM10" s="1"/>
      <c r="AN10" s="1"/>
      <c r="AO10" s="1"/>
      <c r="AP10" s="1"/>
      <c r="AQ10" s="1"/>
      <c r="AR10" s="1"/>
      <c r="AS10" s="1">
        <v>20</v>
      </c>
      <c r="AT10" s="1"/>
      <c r="AU10" s="1">
        <v>22</v>
      </c>
    </row>
    <row r="11" spans="1:49">
      <c r="A11" s="1" t="s">
        <v>3227</v>
      </c>
      <c r="B11" s="1">
        <v>2023</v>
      </c>
      <c r="C11" s="2">
        <v>44982</v>
      </c>
      <c r="D11" s="1" t="s">
        <v>66</v>
      </c>
      <c r="E11" s="1" t="s">
        <v>519</v>
      </c>
      <c r="F11" s="1" t="s">
        <v>250</v>
      </c>
      <c r="G11" s="1"/>
      <c r="H11" s="1">
        <v>10</v>
      </c>
      <c r="I11" s="1"/>
      <c r="J11" s="1"/>
      <c r="K11" s="1"/>
      <c r="L11" s="1"/>
      <c r="M11" s="1"/>
      <c r="N11" s="1"/>
      <c r="O11" s="1"/>
      <c r="P11" s="1"/>
      <c r="Q11" s="1"/>
      <c r="R11" s="1"/>
      <c r="S11" s="1"/>
      <c r="T11" s="1"/>
      <c r="U11" s="1"/>
      <c r="V11" s="1"/>
      <c r="W11" s="1"/>
      <c r="X11" s="1"/>
      <c r="Y11" s="1"/>
      <c r="Z11" s="1">
        <v>1</v>
      </c>
      <c r="AA11" s="1">
        <v>1</v>
      </c>
      <c r="AB11" s="1"/>
      <c r="AC11" s="1"/>
      <c r="AD11" s="1"/>
      <c r="AE11" s="1"/>
      <c r="AF11" s="1"/>
      <c r="AG11" s="1"/>
      <c r="AH11" s="1"/>
      <c r="AI11" s="1"/>
      <c r="AJ11" s="1"/>
      <c r="AK11" s="1"/>
      <c r="AL11" s="1"/>
      <c r="AM11" s="1"/>
      <c r="AN11" s="1"/>
      <c r="AO11" s="1"/>
      <c r="AP11" s="1"/>
      <c r="AQ11" s="1"/>
      <c r="AR11" s="1"/>
      <c r="AS11" s="1">
        <v>20</v>
      </c>
      <c r="AT11" s="1"/>
      <c r="AU11" s="1">
        <v>22</v>
      </c>
    </row>
    <row r="12" spans="1:49">
      <c r="A12" s="1" t="s">
        <v>3227</v>
      </c>
      <c r="B12" s="1">
        <v>2023</v>
      </c>
      <c r="C12" s="2">
        <v>44982</v>
      </c>
      <c r="D12" s="1" t="s">
        <v>66</v>
      </c>
      <c r="E12" s="1" t="s">
        <v>483</v>
      </c>
      <c r="F12" s="1" t="s">
        <v>484</v>
      </c>
      <c r="G12" s="1"/>
      <c r="H12" s="1">
        <v>11</v>
      </c>
      <c r="I12" s="1"/>
      <c r="J12" s="1"/>
      <c r="K12" s="1"/>
      <c r="L12" s="1"/>
      <c r="M12" s="1"/>
      <c r="N12" s="1"/>
      <c r="O12" s="1"/>
      <c r="P12" s="1"/>
      <c r="Q12" s="1"/>
      <c r="R12" s="1"/>
      <c r="S12" s="1"/>
      <c r="T12" s="1"/>
      <c r="U12" s="1"/>
      <c r="V12" s="1"/>
      <c r="W12" s="1"/>
      <c r="X12" s="1">
        <v>1</v>
      </c>
      <c r="Y12" s="1"/>
      <c r="Z12" s="1"/>
      <c r="AA12" s="1"/>
      <c r="AB12" s="1"/>
      <c r="AC12" s="1"/>
      <c r="AD12" s="1"/>
      <c r="AE12" s="1"/>
      <c r="AF12" s="1"/>
      <c r="AG12" s="1"/>
      <c r="AH12" s="1"/>
      <c r="AI12" s="1"/>
      <c r="AJ12" s="1"/>
      <c r="AK12" s="1"/>
      <c r="AL12" s="1"/>
      <c r="AM12" s="1"/>
      <c r="AN12" s="1"/>
      <c r="AO12" s="1"/>
      <c r="AP12" s="1"/>
      <c r="AQ12" s="1"/>
      <c r="AR12" s="1"/>
      <c r="AS12" s="1">
        <v>20</v>
      </c>
      <c r="AT12" s="1"/>
      <c r="AU12" s="1">
        <v>21</v>
      </c>
    </row>
    <row r="13" spans="1:49">
      <c r="A13" s="1" t="s">
        <v>3227</v>
      </c>
      <c r="B13" s="1">
        <v>2023</v>
      </c>
      <c r="C13" s="2">
        <v>44982</v>
      </c>
      <c r="D13" s="1" t="s">
        <v>66</v>
      </c>
      <c r="E13" s="1" t="s">
        <v>616</v>
      </c>
      <c r="F13" s="1" t="s">
        <v>228</v>
      </c>
      <c r="G13" s="1"/>
      <c r="H13" s="1">
        <v>12</v>
      </c>
      <c r="I13" s="1"/>
      <c r="J13" s="1"/>
      <c r="K13" s="1"/>
      <c r="L13" s="1"/>
      <c r="M13" s="1"/>
      <c r="N13" s="1"/>
      <c r="O13" s="1"/>
      <c r="P13" s="1"/>
      <c r="Q13" s="1">
        <v>1</v>
      </c>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v>20</v>
      </c>
      <c r="AT13" s="1"/>
      <c r="AU13" s="1">
        <v>21</v>
      </c>
    </row>
    <row r="14" spans="1:49">
      <c r="A14" s="1" t="s">
        <v>3227</v>
      </c>
      <c r="B14" s="1">
        <v>2023</v>
      </c>
      <c r="C14" s="2">
        <v>44982</v>
      </c>
      <c r="D14" s="1" t="s">
        <v>66</v>
      </c>
      <c r="E14" s="1" t="s">
        <v>493</v>
      </c>
      <c r="F14" s="1" t="s">
        <v>760</v>
      </c>
      <c r="G14" s="1"/>
      <c r="H14" s="1">
        <v>13</v>
      </c>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v>20</v>
      </c>
      <c r="AT14" s="1"/>
      <c r="AU14" s="1">
        <v>20</v>
      </c>
    </row>
    <row r="15" spans="1:49">
      <c r="A15" s="1" t="s">
        <v>3227</v>
      </c>
      <c r="B15" s="1">
        <v>2023</v>
      </c>
      <c r="C15" s="2">
        <v>44982</v>
      </c>
      <c r="D15" s="1" t="s">
        <v>66</v>
      </c>
      <c r="E15" s="1" t="s">
        <v>646</v>
      </c>
      <c r="F15" s="1" t="s">
        <v>647</v>
      </c>
      <c r="G15" s="1"/>
      <c r="H15" s="1">
        <v>14</v>
      </c>
      <c r="I15" s="1">
        <v>1</v>
      </c>
      <c r="J15" s="1">
        <v>1</v>
      </c>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v>2</v>
      </c>
    </row>
    <row r="16" spans="1:49">
      <c r="A16" s="1" t="s">
        <v>3227</v>
      </c>
      <c r="B16" s="1">
        <v>2023</v>
      </c>
      <c r="C16" s="2">
        <v>44982</v>
      </c>
      <c r="D16" s="1" t="s">
        <v>66</v>
      </c>
      <c r="E16" s="1" t="s">
        <v>734</v>
      </c>
      <c r="F16" s="1" t="s">
        <v>102</v>
      </c>
      <c r="G16" s="1"/>
      <c r="H16" s="1">
        <v>15</v>
      </c>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v>0</v>
      </c>
    </row>
    <row r="17" spans="1:47">
      <c r="A17" s="1" t="s">
        <v>3227</v>
      </c>
      <c r="B17" s="1">
        <v>2023</v>
      </c>
      <c r="C17" s="2">
        <v>44982</v>
      </c>
      <c r="D17" s="1" t="s">
        <v>66</v>
      </c>
      <c r="E17" s="1" t="s">
        <v>53</v>
      </c>
      <c r="F17" s="1" t="s">
        <v>25</v>
      </c>
      <c r="G17" s="1"/>
      <c r="H17" s="1">
        <v>16</v>
      </c>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v>0</v>
      </c>
    </row>
    <row r="18" spans="1:47">
      <c r="A18" s="1" t="s">
        <v>3227</v>
      </c>
      <c r="B18" s="1">
        <v>2023</v>
      </c>
      <c r="C18" s="2">
        <v>44982</v>
      </c>
      <c r="D18" s="1" t="s">
        <v>66</v>
      </c>
      <c r="E18" s="1" t="s">
        <v>597</v>
      </c>
      <c r="F18" s="1" t="s">
        <v>29</v>
      </c>
      <c r="G18" s="1"/>
      <c r="H18" s="1">
        <v>17</v>
      </c>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v>0</v>
      </c>
    </row>
    <row r="19" spans="1:47">
      <c r="A19" s="1" t="s">
        <v>3227</v>
      </c>
      <c r="B19" s="1">
        <v>2023</v>
      </c>
      <c r="C19" s="2">
        <v>44982</v>
      </c>
      <c r="D19" s="1" t="s">
        <v>66</v>
      </c>
      <c r="E19" s="1" t="s">
        <v>634</v>
      </c>
      <c r="F19" s="1" t="s">
        <v>85</v>
      </c>
      <c r="G19" s="1"/>
      <c r="H19" s="1">
        <v>18</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v>0</v>
      </c>
    </row>
    <row r="20" spans="1:47">
      <c r="A20" s="1" t="s">
        <v>3227</v>
      </c>
      <c r="B20" s="1">
        <v>2023</v>
      </c>
      <c r="C20" s="2">
        <v>44982</v>
      </c>
      <c r="D20" s="1" t="s">
        <v>66</v>
      </c>
      <c r="E20" s="1" t="s">
        <v>765</v>
      </c>
      <c r="F20" s="1" t="s">
        <v>727</v>
      </c>
      <c r="G20" s="1"/>
      <c r="H20" s="1">
        <v>19</v>
      </c>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v>0</v>
      </c>
    </row>
    <row r="21" spans="1:47">
      <c r="A21" s="1" t="s">
        <v>3227</v>
      </c>
      <c r="B21" s="1">
        <v>2023</v>
      </c>
      <c r="C21" s="2">
        <v>44982</v>
      </c>
      <c r="D21" s="1" t="s">
        <v>66</v>
      </c>
      <c r="E21" s="1" t="s">
        <v>614</v>
      </c>
      <c r="F21" s="1" t="s">
        <v>56</v>
      </c>
      <c r="G21" s="1"/>
      <c r="H21" s="1">
        <v>20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v>0</v>
      </c>
    </row>
    <row r="22" spans="1:47">
      <c r="A22" s="1" t="s">
        <v>3227</v>
      </c>
      <c r="B22" s="1">
        <v>2023</v>
      </c>
      <c r="C22" s="2">
        <v>44982</v>
      </c>
      <c r="D22" s="1" t="s">
        <v>66</v>
      </c>
      <c r="E22" s="1" t="s">
        <v>1266</v>
      </c>
      <c r="F22" s="1" t="s">
        <v>52</v>
      </c>
      <c r="G22" s="1"/>
      <c r="H22" s="1">
        <v>21</v>
      </c>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v>20</v>
      </c>
      <c r="AU22" s="1">
        <v>-20</v>
      </c>
    </row>
    <row r="23" spans="1:47">
      <c r="A23" s="1" t="s">
        <v>3227</v>
      </c>
      <c r="B23" s="1">
        <v>2023</v>
      </c>
      <c r="C23" s="2">
        <v>44982</v>
      </c>
      <c r="D23" s="1" t="s">
        <v>66</v>
      </c>
      <c r="E23" s="1" t="s">
        <v>477</v>
      </c>
      <c r="F23" s="1" t="s">
        <v>478</v>
      </c>
      <c r="G23" s="1"/>
      <c r="H23" s="1">
        <v>22</v>
      </c>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v>40</v>
      </c>
      <c r="AU23" s="1">
        <v>-40</v>
      </c>
    </row>
    <row r="24" spans="1:47">
      <c r="A24" s="1" t="s">
        <v>3227</v>
      </c>
      <c r="B24" s="1">
        <v>2023</v>
      </c>
      <c r="C24" s="2">
        <v>44982</v>
      </c>
      <c r="D24" s="1" t="s">
        <v>66</v>
      </c>
      <c r="E24" s="1" t="s">
        <v>522</v>
      </c>
      <c r="F24" s="1" t="s">
        <v>58</v>
      </c>
      <c r="G24" s="1"/>
      <c r="H24" s="1" t="s">
        <v>1292</v>
      </c>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t="s">
        <v>1292</v>
      </c>
    </row>
    <row r="25" spans="1:47">
      <c r="A25" s="4" t="s">
        <v>19</v>
      </c>
      <c r="B25" s="4">
        <v>2022</v>
      </c>
      <c r="C25" s="5">
        <v>44849</v>
      </c>
      <c r="D25" s="4" t="s">
        <v>20</v>
      </c>
      <c r="E25" s="4" t="s">
        <v>595</v>
      </c>
      <c r="F25" s="4" t="s">
        <v>31</v>
      </c>
      <c r="G25" s="14">
        <f>(C25-VLOOKUP(E25,Riders!$A$2:$C$267,2,FALSE))/365</f>
        <v>24.682191780821917</v>
      </c>
      <c r="H25" s="4">
        <v>1</v>
      </c>
      <c r="I25" s="4"/>
      <c r="J25" s="4"/>
      <c r="K25" s="4"/>
      <c r="L25" s="4">
        <v>1</v>
      </c>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v>40</v>
      </c>
      <c r="AT25" s="4"/>
      <c r="AU25" s="4">
        <v>41</v>
      </c>
    </row>
    <row r="26" spans="1:47">
      <c r="A26" s="4" t="s">
        <v>19</v>
      </c>
      <c r="B26" s="4">
        <v>2022</v>
      </c>
      <c r="C26" s="5">
        <v>44849</v>
      </c>
      <c r="D26" s="4" t="s">
        <v>20</v>
      </c>
      <c r="E26" s="4" t="s">
        <v>586</v>
      </c>
      <c r="F26" s="4" t="s">
        <v>113</v>
      </c>
      <c r="G26" s="14">
        <f>(C26-VLOOKUP(E26,Riders!$A$2:$C$267,2,FALSE))/365</f>
        <v>24.090410958904108</v>
      </c>
      <c r="H26" s="4">
        <v>2</v>
      </c>
      <c r="I26" s="4"/>
      <c r="J26" s="4"/>
      <c r="K26" s="4"/>
      <c r="L26" s="4"/>
      <c r="M26" s="4"/>
      <c r="N26" s="4"/>
      <c r="O26" s="4"/>
      <c r="P26" s="4"/>
      <c r="Q26" s="4"/>
      <c r="R26" s="4"/>
      <c r="S26" s="4"/>
      <c r="T26" s="4"/>
      <c r="U26" s="4"/>
      <c r="V26" s="4">
        <v>1</v>
      </c>
      <c r="W26" s="4">
        <v>1</v>
      </c>
      <c r="X26" s="4">
        <v>1</v>
      </c>
      <c r="Y26" s="4">
        <v>1</v>
      </c>
      <c r="Z26" s="4"/>
      <c r="AA26" s="4"/>
      <c r="AB26" s="4"/>
      <c r="AC26" s="4"/>
      <c r="AD26" s="4"/>
      <c r="AE26" s="4"/>
      <c r="AF26" s="4"/>
      <c r="AG26" s="4"/>
      <c r="AH26" s="4">
        <v>1</v>
      </c>
      <c r="AI26" s="4">
        <v>1</v>
      </c>
      <c r="AJ26" s="4"/>
      <c r="AK26" s="4"/>
      <c r="AL26" s="4">
        <v>1</v>
      </c>
      <c r="AM26" s="4"/>
      <c r="AN26" s="4">
        <v>1</v>
      </c>
      <c r="AO26" s="4"/>
      <c r="AP26" s="4">
        <v>1</v>
      </c>
      <c r="AQ26" s="4"/>
      <c r="AR26" s="4"/>
      <c r="AS26" s="4">
        <v>20</v>
      </c>
      <c r="AT26" s="4"/>
      <c r="AU26" s="4">
        <v>29</v>
      </c>
    </row>
    <row r="27" spans="1:47">
      <c r="A27" s="4" t="s">
        <v>19</v>
      </c>
      <c r="B27" s="4">
        <v>2022</v>
      </c>
      <c r="C27" s="5">
        <v>44849</v>
      </c>
      <c r="D27" s="4" t="s">
        <v>20</v>
      </c>
      <c r="E27" s="4" t="s">
        <v>600</v>
      </c>
      <c r="F27" s="4" t="s">
        <v>35</v>
      </c>
      <c r="G27" s="14">
        <f>(C27-VLOOKUP(E27,Riders!$A$2:$C$267,2,FALSE))/365</f>
        <v>31.906849315068492</v>
      </c>
      <c r="H27" s="4">
        <v>3</v>
      </c>
      <c r="I27" s="4"/>
      <c r="J27" s="4"/>
      <c r="K27" s="4"/>
      <c r="L27" s="4"/>
      <c r="M27" s="4"/>
      <c r="N27" s="4"/>
      <c r="O27" s="4"/>
      <c r="P27" s="4"/>
      <c r="Q27" s="4">
        <v>1</v>
      </c>
      <c r="R27" s="4"/>
      <c r="S27" s="4">
        <v>1</v>
      </c>
      <c r="T27" s="4"/>
      <c r="U27" s="4">
        <v>1</v>
      </c>
      <c r="V27" s="4"/>
      <c r="W27" s="4"/>
      <c r="X27" s="4"/>
      <c r="Y27" s="4"/>
      <c r="Z27" s="4">
        <v>1</v>
      </c>
      <c r="AA27" s="4"/>
      <c r="AB27" s="4"/>
      <c r="AC27" s="4"/>
      <c r="AD27" s="4"/>
      <c r="AE27" s="4"/>
      <c r="AF27" s="4"/>
      <c r="AG27" s="4"/>
      <c r="AH27" s="4"/>
      <c r="AI27" s="4"/>
      <c r="AJ27" s="4"/>
      <c r="AK27" s="4"/>
      <c r="AL27" s="4"/>
      <c r="AM27" s="4"/>
      <c r="AN27" s="4"/>
      <c r="AO27" s="4"/>
      <c r="AP27" s="4"/>
      <c r="AQ27" s="4"/>
      <c r="AR27" s="4"/>
      <c r="AS27" s="4">
        <v>20</v>
      </c>
      <c r="AT27" s="4"/>
      <c r="AU27" s="4">
        <v>24</v>
      </c>
    </row>
    <row r="28" spans="1:47">
      <c r="A28" s="4" t="s">
        <v>19</v>
      </c>
      <c r="B28" s="4">
        <v>2022</v>
      </c>
      <c r="C28" s="5">
        <v>44849</v>
      </c>
      <c r="D28" s="4" t="s">
        <v>20</v>
      </c>
      <c r="E28" s="4" t="s">
        <v>604</v>
      </c>
      <c r="F28" s="4" t="s">
        <v>484</v>
      </c>
      <c r="G28" s="14">
        <f>(C28-VLOOKUP(E28,Riders!$A$2:$C$267,2,FALSE))/365</f>
        <v>25.583561643835615</v>
      </c>
      <c r="H28" s="4">
        <v>4</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v>1</v>
      </c>
      <c r="AR28" s="4">
        <v>1</v>
      </c>
      <c r="AS28" s="4">
        <v>20</v>
      </c>
      <c r="AT28" s="4"/>
      <c r="AU28" s="4">
        <v>23</v>
      </c>
    </row>
    <row r="29" spans="1:47">
      <c r="A29" s="4" t="s">
        <v>19</v>
      </c>
      <c r="B29" s="4">
        <v>2022</v>
      </c>
      <c r="C29" s="5">
        <v>44849</v>
      </c>
      <c r="D29" s="4" t="s">
        <v>20</v>
      </c>
      <c r="E29" s="4" t="s">
        <v>622</v>
      </c>
      <c r="F29" s="4" t="s">
        <v>44</v>
      </c>
      <c r="G29" s="14">
        <f>(C29-VLOOKUP(E29,Riders!$A$2:$C$267,2,FALSE))/365</f>
        <v>36.041095890410958</v>
      </c>
      <c r="H29" s="4">
        <v>5</v>
      </c>
      <c r="I29" s="4">
        <v>1</v>
      </c>
      <c r="J29" s="4">
        <v>1</v>
      </c>
      <c r="K29" s="4">
        <v>1</v>
      </c>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v>20</v>
      </c>
      <c r="AT29" s="4"/>
      <c r="AU29" s="4">
        <v>23</v>
      </c>
    </row>
    <row r="30" spans="1:47">
      <c r="A30" s="4" t="s">
        <v>19</v>
      </c>
      <c r="B30" s="4">
        <v>2022</v>
      </c>
      <c r="C30" s="5">
        <v>44849</v>
      </c>
      <c r="D30" s="4" t="s">
        <v>20</v>
      </c>
      <c r="E30" s="4" t="s">
        <v>473</v>
      </c>
      <c r="F30" s="4" t="s">
        <v>25</v>
      </c>
      <c r="G30" s="14">
        <f>(C30-VLOOKUP(E30,Riders!$A$2:$C$267,2,FALSE))/365</f>
        <v>33.706849315068496</v>
      </c>
      <c r="H30" s="4">
        <v>6</v>
      </c>
      <c r="I30" s="4"/>
      <c r="J30" s="4"/>
      <c r="K30" s="4"/>
      <c r="L30" s="4"/>
      <c r="M30" s="4"/>
      <c r="N30" s="4"/>
      <c r="O30" s="4"/>
      <c r="P30" s="4"/>
      <c r="Q30" s="4"/>
      <c r="R30" s="4"/>
      <c r="S30" s="4"/>
      <c r="T30" s="4"/>
      <c r="U30" s="4"/>
      <c r="V30" s="4"/>
      <c r="W30" s="4"/>
      <c r="X30" s="4"/>
      <c r="Y30" s="4"/>
      <c r="Z30" s="4"/>
      <c r="AA30" s="4"/>
      <c r="AB30" s="4"/>
      <c r="AC30" s="4"/>
      <c r="AD30" s="4">
        <v>1</v>
      </c>
      <c r="AE30" s="4">
        <v>1</v>
      </c>
      <c r="AF30" s="4"/>
      <c r="AG30" s="4"/>
      <c r="AH30" s="4"/>
      <c r="AI30" s="4"/>
      <c r="AJ30" s="4"/>
      <c r="AK30" s="4"/>
      <c r="AL30" s="4"/>
      <c r="AM30" s="4"/>
      <c r="AN30" s="4"/>
      <c r="AO30" s="4"/>
      <c r="AP30" s="4"/>
      <c r="AQ30" s="4"/>
      <c r="AR30" s="4"/>
      <c r="AS30" s="4">
        <v>20</v>
      </c>
      <c r="AT30" s="4"/>
      <c r="AU30" s="4">
        <v>22</v>
      </c>
    </row>
    <row r="31" spans="1:47">
      <c r="A31" s="4" t="s">
        <v>19</v>
      </c>
      <c r="B31" s="4">
        <v>2022</v>
      </c>
      <c r="C31" s="5">
        <v>44849</v>
      </c>
      <c r="D31" s="4" t="s">
        <v>20</v>
      </c>
      <c r="E31" s="4" t="s">
        <v>481</v>
      </c>
      <c r="F31" s="4" t="s">
        <v>29</v>
      </c>
      <c r="G31" s="14">
        <f>(C31-VLOOKUP(E31,Riders!$A$2:$C$267,2,FALSE))/365</f>
        <v>20.336986301369862</v>
      </c>
      <c r="H31" s="4">
        <v>7</v>
      </c>
      <c r="I31" s="4"/>
      <c r="J31" s="4"/>
      <c r="K31" s="4"/>
      <c r="L31" s="4"/>
      <c r="M31" s="4"/>
      <c r="N31" s="4">
        <v>1</v>
      </c>
      <c r="O31" s="4">
        <v>1</v>
      </c>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v>20</v>
      </c>
      <c r="AT31" s="4"/>
      <c r="AU31" s="4">
        <v>22</v>
      </c>
    </row>
    <row r="32" spans="1:47">
      <c r="A32" s="4" t="s">
        <v>19</v>
      </c>
      <c r="B32" s="4">
        <v>2022</v>
      </c>
      <c r="C32" s="5">
        <v>44849</v>
      </c>
      <c r="D32" s="4" t="s">
        <v>20</v>
      </c>
      <c r="E32" s="4" t="s">
        <v>585</v>
      </c>
      <c r="F32" s="4" t="s">
        <v>27</v>
      </c>
      <c r="G32" s="14">
        <f>(C32-VLOOKUP(E32,Riders!$A$2:$C$267,2,FALSE))/365</f>
        <v>27.109589041095891</v>
      </c>
      <c r="H32" s="4">
        <v>8</v>
      </c>
      <c r="I32" s="4"/>
      <c r="J32" s="4"/>
      <c r="K32" s="4"/>
      <c r="L32" s="4"/>
      <c r="M32" s="4"/>
      <c r="N32" s="4"/>
      <c r="O32" s="4"/>
      <c r="P32" s="4">
        <v>1</v>
      </c>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v>20</v>
      </c>
      <c r="AT32" s="4"/>
      <c r="AU32" s="4">
        <v>21</v>
      </c>
    </row>
    <row r="33" spans="1:47">
      <c r="A33" s="4" t="s">
        <v>19</v>
      </c>
      <c r="B33" s="4">
        <v>2022</v>
      </c>
      <c r="C33" s="5">
        <v>44849</v>
      </c>
      <c r="D33" s="4" t="s">
        <v>20</v>
      </c>
      <c r="E33" s="4" t="s">
        <v>496</v>
      </c>
      <c r="F33" s="4" t="s">
        <v>85</v>
      </c>
      <c r="G33" s="14">
        <f>(C33-VLOOKUP(E33,Riders!$A$2:$C$267,2,FALSE))/365</f>
        <v>27.756164383561643</v>
      </c>
      <c r="H33" s="4">
        <v>9</v>
      </c>
      <c r="I33" s="4"/>
      <c r="J33" s="4"/>
      <c r="K33" s="4"/>
      <c r="L33" s="4"/>
      <c r="M33" s="4"/>
      <c r="N33" s="4"/>
      <c r="O33" s="4"/>
      <c r="P33" s="4"/>
      <c r="Q33" s="4"/>
      <c r="R33" s="4"/>
      <c r="S33" s="4"/>
      <c r="T33" s="4"/>
      <c r="U33" s="4"/>
      <c r="V33" s="4"/>
      <c r="W33" s="4"/>
      <c r="X33" s="4"/>
      <c r="Y33" s="4"/>
      <c r="Z33" s="4"/>
      <c r="AA33" s="4"/>
      <c r="AB33" s="4"/>
      <c r="AC33" s="4"/>
      <c r="AD33" s="4"/>
      <c r="AE33" s="4"/>
      <c r="AF33" s="4"/>
      <c r="AG33" s="4">
        <v>1</v>
      </c>
      <c r="AH33" s="4"/>
      <c r="AI33" s="4"/>
      <c r="AJ33" s="4"/>
      <c r="AK33" s="4"/>
      <c r="AL33" s="4"/>
      <c r="AM33" s="4"/>
      <c r="AN33" s="4"/>
      <c r="AO33" s="4"/>
      <c r="AP33" s="4"/>
      <c r="AQ33" s="4"/>
      <c r="AR33" s="4"/>
      <c r="AS33" s="4">
        <v>20</v>
      </c>
      <c r="AT33" s="4"/>
      <c r="AU33" s="4">
        <v>21</v>
      </c>
    </row>
    <row r="34" spans="1:47">
      <c r="A34" s="4" t="s">
        <v>19</v>
      </c>
      <c r="B34" s="4">
        <v>2022</v>
      </c>
      <c r="C34" s="5">
        <v>44849</v>
      </c>
      <c r="D34" s="4" t="s">
        <v>20</v>
      </c>
      <c r="E34" s="4" t="s">
        <v>487</v>
      </c>
      <c r="F34" s="4" t="s">
        <v>164</v>
      </c>
      <c r="G34" s="14">
        <f>(C34-VLOOKUP(E34,Riders!$A$2:$C$267,2,FALSE))/365</f>
        <v>25.276712328767122</v>
      </c>
      <c r="H34" s="4">
        <v>10</v>
      </c>
      <c r="I34" s="4"/>
      <c r="J34" s="4"/>
      <c r="K34" s="4"/>
      <c r="L34" s="4"/>
      <c r="M34" s="4">
        <v>1</v>
      </c>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v>20</v>
      </c>
      <c r="AT34" s="4"/>
      <c r="AU34" s="4">
        <v>21</v>
      </c>
    </row>
    <row r="35" spans="1:47">
      <c r="A35" s="4" t="s">
        <v>19</v>
      </c>
      <c r="B35" s="4">
        <v>2022</v>
      </c>
      <c r="C35" s="5">
        <v>44849</v>
      </c>
      <c r="D35" s="4" t="s">
        <v>20</v>
      </c>
      <c r="E35" s="4" t="s">
        <v>614</v>
      </c>
      <c r="F35" s="4" t="s">
        <v>56</v>
      </c>
      <c r="G35" s="14" t="e">
        <f>(C35-VLOOKUP(E35,Riders!$A$2:$C$267,2,FALSE))/365</f>
        <v>#N/A</v>
      </c>
      <c r="H35" s="4">
        <v>11</v>
      </c>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v>20</v>
      </c>
      <c r="AT35" s="4"/>
      <c r="AU35" s="4">
        <v>20</v>
      </c>
    </row>
    <row r="36" spans="1:47">
      <c r="A36" s="4" t="s">
        <v>19</v>
      </c>
      <c r="B36" s="4">
        <v>2022</v>
      </c>
      <c r="C36" s="5">
        <v>44849</v>
      </c>
      <c r="D36" s="4" t="s">
        <v>20</v>
      </c>
      <c r="E36" s="4" t="s">
        <v>616</v>
      </c>
      <c r="F36" s="4" t="s">
        <v>23</v>
      </c>
      <c r="G36" s="14">
        <f>(C36-VLOOKUP(E36,Riders!$A$2:$C$267,2,FALSE))/365</f>
        <v>23.715068493150685</v>
      </c>
      <c r="H36" s="4">
        <v>12</v>
      </c>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v>20</v>
      </c>
      <c r="AT36" s="4"/>
      <c r="AU36" s="4">
        <v>20</v>
      </c>
    </row>
    <row r="37" spans="1:47">
      <c r="A37" s="4" t="s">
        <v>19</v>
      </c>
      <c r="B37" s="4">
        <v>2022</v>
      </c>
      <c r="C37" s="5">
        <v>44849</v>
      </c>
      <c r="D37" s="4" t="s">
        <v>20</v>
      </c>
      <c r="E37" s="4" t="s">
        <v>618</v>
      </c>
      <c r="F37" s="4" t="s">
        <v>37</v>
      </c>
      <c r="G37" s="14">
        <f>(C37-VLOOKUP(E37,Riders!$A$2:$C$267,2,FALSE))/365</f>
        <v>34.676712328767124</v>
      </c>
      <c r="H37" s="4">
        <v>13</v>
      </c>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v>20</v>
      </c>
      <c r="AT37" s="4"/>
      <c r="AU37" s="4">
        <v>20</v>
      </c>
    </row>
    <row r="38" spans="1:47">
      <c r="A38" s="4" t="s">
        <v>19</v>
      </c>
      <c r="B38" s="4">
        <v>2022</v>
      </c>
      <c r="C38" s="5">
        <v>44849</v>
      </c>
      <c r="D38" s="4" t="s">
        <v>20</v>
      </c>
      <c r="E38" s="4" t="s">
        <v>617</v>
      </c>
      <c r="F38" s="4" t="s">
        <v>46</v>
      </c>
      <c r="G38" s="14">
        <f>(C38-VLOOKUP(E38,Riders!$A$2:$C$267,2,FALSE))/365</f>
        <v>24.975342465753425</v>
      </c>
      <c r="H38" s="4">
        <v>14</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v>20</v>
      </c>
      <c r="AT38" s="4"/>
      <c r="AU38" s="4">
        <v>20</v>
      </c>
    </row>
    <row r="39" spans="1:47">
      <c r="A39" s="4" t="s">
        <v>19</v>
      </c>
      <c r="B39" s="4">
        <v>2022</v>
      </c>
      <c r="C39" s="5">
        <v>44849</v>
      </c>
      <c r="D39" s="4" t="s">
        <v>20</v>
      </c>
      <c r="E39" s="4" t="s">
        <v>601</v>
      </c>
      <c r="F39" s="4" t="s">
        <v>102</v>
      </c>
      <c r="G39" s="14">
        <f>(C39-VLOOKUP(E39,Riders!$A$2:$C$267,2,FALSE))/365</f>
        <v>24.416438356164385</v>
      </c>
      <c r="H39" s="4">
        <v>15</v>
      </c>
      <c r="I39" s="4"/>
      <c r="J39" s="4"/>
      <c r="K39" s="4"/>
      <c r="L39" s="4"/>
      <c r="M39" s="4"/>
      <c r="N39" s="4"/>
      <c r="O39" s="4"/>
      <c r="P39" s="4"/>
      <c r="Q39" s="4"/>
      <c r="R39" s="4">
        <v>1</v>
      </c>
      <c r="S39" s="4"/>
      <c r="T39" s="4">
        <v>1</v>
      </c>
      <c r="U39" s="4"/>
      <c r="V39" s="4"/>
      <c r="W39" s="4"/>
      <c r="X39" s="4"/>
      <c r="Y39" s="4"/>
      <c r="Z39" s="4"/>
      <c r="AA39" s="4">
        <v>1</v>
      </c>
      <c r="AB39" s="4">
        <v>1</v>
      </c>
      <c r="AC39" s="4">
        <v>1</v>
      </c>
      <c r="AD39" s="4"/>
      <c r="AE39" s="4"/>
      <c r="AF39" s="4"/>
      <c r="AG39" s="4"/>
      <c r="AH39" s="4"/>
      <c r="AI39" s="4"/>
      <c r="AJ39" s="4"/>
      <c r="AK39" s="4"/>
      <c r="AL39" s="4"/>
      <c r="AM39" s="4"/>
      <c r="AN39" s="4"/>
      <c r="AO39" s="4"/>
      <c r="AP39" s="4"/>
      <c r="AQ39" s="4"/>
      <c r="AR39" s="4"/>
      <c r="AS39" s="4">
        <v>20</v>
      </c>
      <c r="AT39" s="4">
        <v>20</v>
      </c>
      <c r="AU39" s="4">
        <v>5</v>
      </c>
    </row>
    <row r="40" spans="1:47">
      <c r="A40" s="4" t="s">
        <v>19</v>
      </c>
      <c r="B40" s="4">
        <v>2022</v>
      </c>
      <c r="C40" s="5">
        <v>44849</v>
      </c>
      <c r="D40" s="4" t="s">
        <v>20</v>
      </c>
      <c r="E40" s="4" t="s">
        <v>500</v>
      </c>
      <c r="F40" s="4" t="s">
        <v>33</v>
      </c>
      <c r="G40" s="14">
        <f>(C40-VLOOKUP(E40,Riders!$A$2:$C$267,2,FALSE))/365</f>
        <v>19.213698630136985</v>
      </c>
      <c r="H40" s="4">
        <v>16</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v>1</v>
      </c>
      <c r="AK40" s="4">
        <v>1</v>
      </c>
      <c r="AL40" s="4"/>
      <c r="AM40" s="4">
        <v>1</v>
      </c>
      <c r="AN40" s="4"/>
      <c r="AO40" s="4">
        <v>1</v>
      </c>
      <c r="AP40" s="4"/>
      <c r="AQ40" s="4"/>
      <c r="AR40" s="4"/>
      <c r="AS40" s="4"/>
      <c r="AT40" s="4"/>
      <c r="AU40" s="4">
        <v>4</v>
      </c>
    </row>
    <row r="41" spans="1:47">
      <c r="A41" s="4" t="s">
        <v>19</v>
      </c>
      <c r="B41" s="4">
        <v>2022</v>
      </c>
      <c r="C41" s="5">
        <v>44849</v>
      </c>
      <c r="D41" s="4" t="s">
        <v>20</v>
      </c>
      <c r="E41" s="4" t="s">
        <v>495</v>
      </c>
      <c r="F41" s="4" t="s">
        <v>104</v>
      </c>
      <c r="G41" s="14">
        <f>(C41-VLOOKUP(E41,Riders!$A$2:$C$267,2,FALSE))/365</f>
        <v>26.720547945205478</v>
      </c>
      <c r="H41" s="4">
        <v>17</v>
      </c>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v>0</v>
      </c>
    </row>
    <row r="42" spans="1:47">
      <c r="A42" s="4" t="s">
        <v>19</v>
      </c>
      <c r="B42" s="4">
        <v>2022</v>
      </c>
      <c r="C42" s="5">
        <v>44849</v>
      </c>
      <c r="D42" s="4" t="s">
        <v>20</v>
      </c>
      <c r="E42" s="4" t="s">
        <v>476</v>
      </c>
      <c r="F42" s="4" t="s">
        <v>78</v>
      </c>
      <c r="G42" s="14">
        <f>(C42-VLOOKUP(E42,Riders!$A$2:$C$267,2,FALSE))/365</f>
        <v>23.942465753424656</v>
      </c>
      <c r="H42" s="4">
        <v>18</v>
      </c>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v>0</v>
      </c>
    </row>
    <row r="43" spans="1:47">
      <c r="A43" s="4" t="s">
        <v>19</v>
      </c>
      <c r="B43" s="4">
        <v>2022</v>
      </c>
      <c r="C43" s="5">
        <v>44849</v>
      </c>
      <c r="D43" s="4" t="s">
        <v>20</v>
      </c>
      <c r="E43" s="4" t="s">
        <v>522</v>
      </c>
      <c r="F43" s="4" t="s">
        <v>58</v>
      </c>
      <c r="G43" s="14">
        <f>(C43-VLOOKUP(E43,Riders!$A$2:$C$267,2,FALSE))/365</f>
        <v>30.989041095890411</v>
      </c>
      <c r="H43" s="4">
        <v>19</v>
      </c>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v>0</v>
      </c>
    </row>
    <row r="44" spans="1:47">
      <c r="A44" s="4" t="s">
        <v>19</v>
      </c>
      <c r="B44" s="4">
        <v>2022</v>
      </c>
      <c r="C44" s="5">
        <v>44849</v>
      </c>
      <c r="D44" s="4" t="s">
        <v>20</v>
      </c>
      <c r="E44" s="4" t="s">
        <v>519</v>
      </c>
      <c r="F44" s="4" t="s">
        <v>250</v>
      </c>
      <c r="G44" s="14">
        <f>(C44-VLOOKUP(E44,Riders!$A$2:$C$267,2,FALSE))/365</f>
        <v>31.758904109589039</v>
      </c>
      <c r="H44" s="4">
        <v>20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v>0</v>
      </c>
    </row>
    <row r="45" spans="1:47">
      <c r="A45" s="4" t="s">
        <v>19</v>
      </c>
      <c r="B45" s="4">
        <v>2022</v>
      </c>
      <c r="C45" s="5">
        <v>44849</v>
      </c>
      <c r="D45" s="4" t="s">
        <v>20</v>
      </c>
      <c r="E45" s="4" t="s">
        <v>479</v>
      </c>
      <c r="F45" s="4" t="s">
        <v>480</v>
      </c>
      <c r="G45" s="14">
        <f>(C45-VLOOKUP(E45,Riders!$A$2:$C$267,2,FALSE))/365</f>
        <v>31.410958904109588</v>
      </c>
      <c r="H45" s="4">
        <v>21</v>
      </c>
      <c r="I45" s="4"/>
      <c r="J45" s="4"/>
      <c r="K45" s="4"/>
      <c r="L45" s="4"/>
      <c r="M45" s="4"/>
      <c r="N45" s="4"/>
      <c r="O45" s="4"/>
      <c r="P45" s="4"/>
      <c r="Q45" s="4"/>
      <c r="R45" s="4"/>
      <c r="S45" s="4"/>
      <c r="T45" s="4"/>
      <c r="U45" s="4"/>
      <c r="V45" s="4"/>
      <c r="W45" s="4"/>
      <c r="X45" s="4"/>
      <c r="Y45" s="4"/>
      <c r="Z45" s="4"/>
      <c r="AA45" s="4"/>
      <c r="AB45" s="4"/>
      <c r="AC45" s="4"/>
      <c r="AD45" s="4"/>
      <c r="AE45" s="4"/>
      <c r="AF45" s="4">
        <v>1</v>
      </c>
      <c r="AG45" s="4"/>
      <c r="AH45" s="4"/>
      <c r="AI45" s="4"/>
      <c r="AJ45" s="4"/>
      <c r="AK45" s="4"/>
      <c r="AL45" s="4"/>
      <c r="AM45" s="4"/>
      <c r="AN45" s="4"/>
      <c r="AO45" s="4"/>
      <c r="AP45" s="4"/>
      <c r="AQ45" s="4"/>
      <c r="AR45" s="4"/>
      <c r="AS45" s="4"/>
      <c r="AT45" s="4">
        <v>20</v>
      </c>
      <c r="AU45" s="4">
        <v>-19</v>
      </c>
    </row>
    <row r="46" spans="1:47">
      <c r="A46" s="4" t="s">
        <v>19</v>
      </c>
      <c r="B46" s="4">
        <v>2022</v>
      </c>
      <c r="C46" s="5">
        <v>44849</v>
      </c>
      <c r="D46" s="4" t="s">
        <v>20</v>
      </c>
      <c r="E46" s="4" t="s">
        <v>621</v>
      </c>
      <c r="F46" s="4" t="s">
        <v>154</v>
      </c>
      <c r="G46" s="14" t="e">
        <f>(C46-VLOOKUP(E46,Riders!$A$2:$C$267,2,FALSE))/365</f>
        <v>#N/A</v>
      </c>
      <c r="H46" s="4">
        <v>22</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v>20</v>
      </c>
      <c r="AU46" s="4">
        <v>-20</v>
      </c>
    </row>
    <row r="47" spans="1:47">
      <c r="A47" s="4" t="s">
        <v>19</v>
      </c>
      <c r="B47" s="4">
        <v>2022</v>
      </c>
      <c r="C47" s="5">
        <v>44849</v>
      </c>
      <c r="D47" s="4" t="s">
        <v>20</v>
      </c>
      <c r="E47" s="4" t="s">
        <v>491</v>
      </c>
      <c r="F47" s="4" t="s">
        <v>492</v>
      </c>
      <c r="G47" s="14">
        <f>(C47-VLOOKUP(E47,Riders!$A$2:$C$267,2,FALSE))/365</f>
        <v>26.92876712328767</v>
      </c>
      <c r="H47" s="4">
        <v>23</v>
      </c>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v>20</v>
      </c>
      <c r="AU47" s="4">
        <v>-20</v>
      </c>
    </row>
    <row r="48" spans="1:47">
      <c r="A48" s="4" t="s">
        <v>19</v>
      </c>
      <c r="B48" s="4">
        <v>2022</v>
      </c>
      <c r="C48" s="5">
        <v>44849</v>
      </c>
      <c r="D48" s="4" t="s">
        <v>20</v>
      </c>
      <c r="E48" s="4" t="s">
        <v>619</v>
      </c>
      <c r="F48" s="4" t="s">
        <v>620</v>
      </c>
      <c r="G48" s="14" t="e">
        <f>(C48-VLOOKUP(E48,Riders!$A$2:$C$267,2,FALSE))/365</f>
        <v>#N/A</v>
      </c>
      <c r="H48" s="4">
        <v>24</v>
      </c>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v>20</v>
      </c>
      <c r="AU48" s="4">
        <v>-20</v>
      </c>
    </row>
    <row r="49" spans="1:49">
      <c r="A49" s="1" t="s">
        <v>139</v>
      </c>
      <c r="B49" s="1">
        <v>2022</v>
      </c>
      <c r="C49" s="2">
        <v>44752</v>
      </c>
      <c r="D49" s="1" t="s">
        <v>66</v>
      </c>
      <c r="E49" s="1" t="s">
        <v>614</v>
      </c>
      <c r="F49" s="1" t="s">
        <v>56</v>
      </c>
      <c r="G49" s="13" t="e">
        <f>(C49-VLOOKUP(E49,Riders!$A$2:$C$267,2,FALSE))/365</f>
        <v>#N/A</v>
      </c>
      <c r="H49" s="1">
        <v>1</v>
      </c>
      <c r="I49" s="1"/>
      <c r="J49" s="1"/>
      <c r="K49" s="1"/>
      <c r="L49" s="1"/>
      <c r="M49" s="1"/>
      <c r="N49" s="1"/>
      <c r="O49" s="1"/>
      <c r="P49" s="1"/>
      <c r="Q49" s="1"/>
      <c r="R49" s="1"/>
      <c r="S49" s="1"/>
      <c r="T49" s="1"/>
      <c r="U49" s="1"/>
      <c r="V49" s="1"/>
      <c r="W49" s="1"/>
      <c r="X49" s="1"/>
      <c r="Y49" s="1"/>
      <c r="Z49" s="1"/>
      <c r="AA49" s="1"/>
      <c r="AB49" s="1"/>
      <c r="AC49" s="1"/>
      <c r="AD49" s="1"/>
      <c r="AE49" s="1">
        <v>1</v>
      </c>
      <c r="AF49" s="1">
        <v>1</v>
      </c>
      <c r="AG49" s="1">
        <v>1</v>
      </c>
      <c r="AH49" s="1">
        <v>1</v>
      </c>
      <c r="AI49" s="1">
        <v>1</v>
      </c>
      <c r="AJ49" s="1"/>
      <c r="AK49" s="1"/>
      <c r="AL49" s="1"/>
      <c r="AM49" s="1"/>
      <c r="AN49" s="1"/>
      <c r="AO49" s="1"/>
      <c r="AP49" s="1"/>
      <c r="AQ49" s="1"/>
      <c r="AR49" s="1"/>
      <c r="AS49" s="1">
        <v>20</v>
      </c>
      <c r="AT49" s="1"/>
      <c r="AU49" s="1">
        <v>25</v>
      </c>
      <c r="AV49" s="7">
        <v>0.47430555555555554</v>
      </c>
      <c r="AW49" s="47">
        <v>52.709000000000003</v>
      </c>
    </row>
    <row r="50" spans="1:49">
      <c r="A50" s="1" t="s">
        <v>139</v>
      </c>
      <c r="B50" s="1">
        <v>2022</v>
      </c>
      <c r="C50" s="2">
        <v>44752</v>
      </c>
      <c r="D50" s="1" t="s">
        <v>66</v>
      </c>
      <c r="E50" s="1" t="s">
        <v>610</v>
      </c>
      <c r="F50" s="1" t="s">
        <v>164</v>
      </c>
      <c r="G50" s="13" t="e">
        <f>(C50-VLOOKUP(E50,Riders!$A$2:$C$267,2,FALSE))/365</f>
        <v>#N/A</v>
      </c>
      <c r="H50" s="1">
        <v>2</v>
      </c>
      <c r="I50" s="1"/>
      <c r="J50" s="1"/>
      <c r="K50" s="1"/>
      <c r="L50" s="1">
        <v>1</v>
      </c>
      <c r="M50" s="1">
        <v>1</v>
      </c>
      <c r="N50" s="1">
        <v>1</v>
      </c>
      <c r="O50" s="1">
        <v>1</v>
      </c>
      <c r="P50" s="1">
        <v>1</v>
      </c>
      <c r="Q50" s="1">
        <v>1</v>
      </c>
      <c r="R50" s="1">
        <v>1</v>
      </c>
      <c r="S50" s="1">
        <v>1</v>
      </c>
      <c r="T50" s="1">
        <v>1</v>
      </c>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v>9</v>
      </c>
    </row>
    <row r="51" spans="1:49">
      <c r="A51" s="1" t="s">
        <v>139</v>
      </c>
      <c r="B51" s="1">
        <v>2022</v>
      </c>
      <c r="C51" s="2">
        <v>44752</v>
      </c>
      <c r="D51" s="1" t="s">
        <v>66</v>
      </c>
      <c r="E51" s="1" t="s">
        <v>622</v>
      </c>
      <c r="F51" s="1" t="s">
        <v>44</v>
      </c>
      <c r="G51" s="13">
        <f>(C51-VLOOKUP(E51,Riders!$A$2:$C$267,2,FALSE))/365</f>
        <v>35.775342465753425</v>
      </c>
      <c r="H51" s="1">
        <v>3</v>
      </c>
      <c r="I51" s="1"/>
      <c r="J51" s="1"/>
      <c r="K51" s="1"/>
      <c r="L51" s="1"/>
      <c r="M51" s="1"/>
      <c r="N51" s="1"/>
      <c r="O51" s="1"/>
      <c r="P51" s="1"/>
      <c r="Q51" s="1"/>
      <c r="R51" s="1"/>
      <c r="S51" s="1"/>
      <c r="T51" s="1"/>
      <c r="U51" s="1"/>
      <c r="V51" s="1"/>
      <c r="W51" s="1"/>
      <c r="X51" s="1"/>
      <c r="Y51" s="1">
        <v>1</v>
      </c>
      <c r="Z51" s="1">
        <v>1</v>
      </c>
      <c r="AA51" s="1">
        <v>1</v>
      </c>
      <c r="AB51" s="1">
        <v>1</v>
      </c>
      <c r="AC51" s="1">
        <v>1</v>
      </c>
      <c r="AD51" s="1">
        <v>1</v>
      </c>
      <c r="AE51" s="1"/>
      <c r="AF51" s="1"/>
      <c r="AG51" s="1"/>
      <c r="AH51" s="1"/>
      <c r="AI51" s="1"/>
      <c r="AJ51" s="1"/>
      <c r="AK51" s="1"/>
      <c r="AL51" s="1"/>
      <c r="AM51" s="1"/>
      <c r="AN51" s="1"/>
      <c r="AO51" s="1"/>
      <c r="AP51" s="1"/>
      <c r="AQ51" s="1"/>
      <c r="AR51" s="1"/>
      <c r="AS51" s="1"/>
      <c r="AT51" s="1"/>
      <c r="AU51" s="1">
        <v>6</v>
      </c>
    </row>
    <row r="52" spans="1:49">
      <c r="A52" s="1" t="s">
        <v>139</v>
      </c>
      <c r="B52" s="1">
        <v>2022</v>
      </c>
      <c r="C52" s="2">
        <v>44752</v>
      </c>
      <c r="D52" s="1" t="s">
        <v>66</v>
      </c>
      <c r="E52" s="1" t="s">
        <v>680</v>
      </c>
      <c r="F52" s="1" t="s">
        <v>25</v>
      </c>
      <c r="G52" s="13">
        <f>(C52-VLOOKUP(E52,Riders!$A$2:$C$267,2,FALSE))/365</f>
        <v>24.290410958904111</v>
      </c>
      <c r="H52" s="1">
        <v>4</v>
      </c>
      <c r="I52" s="1"/>
      <c r="J52" s="1"/>
      <c r="K52" s="1"/>
      <c r="L52" s="1"/>
      <c r="M52" s="1"/>
      <c r="N52" s="1"/>
      <c r="O52" s="1"/>
      <c r="P52" s="1"/>
      <c r="Q52" s="1"/>
      <c r="R52" s="1"/>
      <c r="S52" s="1"/>
      <c r="T52" s="1"/>
      <c r="U52" s="1">
        <v>1</v>
      </c>
      <c r="V52" s="1">
        <v>1</v>
      </c>
      <c r="W52" s="1">
        <v>1</v>
      </c>
      <c r="X52" s="1"/>
      <c r="Y52" s="1"/>
      <c r="Z52" s="1"/>
      <c r="AA52" s="1"/>
      <c r="AB52" s="1"/>
      <c r="AC52" s="1"/>
      <c r="AD52" s="1"/>
      <c r="AE52" s="1"/>
      <c r="AF52" s="1"/>
      <c r="AG52" s="1"/>
      <c r="AH52" s="1"/>
      <c r="AI52" s="1"/>
      <c r="AJ52" s="1"/>
      <c r="AK52" s="1"/>
      <c r="AL52" s="1"/>
      <c r="AM52" s="1"/>
      <c r="AN52" s="1"/>
      <c r="AO52" s="1"/>
      <c r="AP52" s="1"/>
      <c r="AQ52" s="1"/>
      <c r="AR52" s="1">
        <v>1</v>
      </c>
      <c r="AS52" s="1"/>
      <c r="AT52" s="1"/>
      <c r="AU52" s="1">
        <v>4</v>
      </c>
    </row>
    <row r="53" spans="1:49">
      <c r="A53" s="1" t="s">
        <v>139</v>
      </c>
      <c r="B53" s="1">
        <v>2022</v>
      </c>
      <c r="C53" s="2">
        <v>44752</v>
      </c>
      <c r="D53" s="1" t="s">
        <v>66</v>
      </c>
      <c r="E53" s="1" t="s">
        <v>691</v>
      </c>
      <c r="F53" s="1" t="s">
        <v>145</v>
      </c>
      <c r="G53" s="13" t="e">
        <f>(C53-VLOOKUP(E53,Riders!$A$2:$C$267,2,FALSE))/365</f>
        <v>#N/A</v>
      </c>
      <c r="H53" s="1">
        <v>5</v>
      </c>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v>1</v>
      </c>
      <c r="AM53" s="1"/>
      <c r="AN53" s="1"/>
      <c r="AO53" s="1">
        <v>1</v>
      </c>
      <c r="AP53" s="1">
        <v>1</v>
      </c>
      <c r="AQ53" s="1">
        <v>1</v>
      </c>
      <c r="AR53" s="1"/>
      <c r="AS53" s="1"/>
      <c r="AT53" s="1"/>
      <c r="AU53" s="1">
        <v>4</v>
      </c>
    </row>
    <row r="54" spans="1:49">
      <c r="A54" s="1" t="s">
        <v>139</v>
      </c>
      <c r="B54" s="1">
        <v>2022</v>
      </c>
      <c r="C54" s="2">
        <v>44752</v>
      </c>
      <c r="D54" s="1" t="s">
        <v>66</v>
      </c>
      <c r="E54" s="1" t="s">
        <v>630</v>
      </c>
      <c r="F54" s="1" t="s">
        <v>725</v>
      </c>
      <c r="G54" s="13" t="e">
        <f>(C54-VLOOKUP(E54,Riders!$A$2:$C$267,2,FALSE))/365</f>
        <v>#N/A</v>
      </c>
      <c r="H54" s="1">
        <v>6</v>
      </c>
      <c r="I54" s="1"/>
      <c r="J54" s="1"/>
      <c r="K54" s="1">
        <v>1</v>
      </c>
      <c r="L54" s="1"/>
      <c r="M54" s="1"/>
      <c r="N54" s="1"/>
      <c r="O54" s="1"/>
      <c r="P54" s="1"/>
      <c r="Q54" s="1"/>
      <c r="R54" s="1"/>
      <c r="S54" s="1"/>
      <c r="T54" s="1"/>
      <c r="U54" s="1"/>
      <c r="V54" s="1"/>
      <c r="W54" s="1"/>
      <c r="X54" s="1"/>
      <c r="Y54" s="1"/>
      <c r="Z54" s="1"/>
      <c r="AA54" s="1"/>
      <c r="AB54" s="1"/>
      <c r="AC54" s="1"/>
      <c r="AD54" s="1"/>
      <c r="AE54" s="1"/>
      <c r="AF54" s="1"/>
      <c r="AG54" s="1"/>
      <c r="AH54" s="1"/>
      <c r="AI54" s="1"/>
      <c r="AJ54" s="1">
        <v>1</v>
      </c>
      <c r="AK54" s="1">
        <v>1</v>
      </c>
      <c r="AL54" s="1"/>
      <c r="AM54" s="1">
        <v>1</v>
      </c>
      <c r="AN54" s="1"/>
      <c r="AO54" s="1"/>
      <c r="AP54" s="1"/>
      <c r="AQ54" s="1"/>
      <c r="AR54" s="1"/>
      <c r="AS54" s="1"/>
      <c r="AT54" s="1"/>
      <c r="AU54" s="1">
        <v>4</v>
      </c>
    </row>
    <row r="55" spans="1:49">
      <c r="A55" s="1" t="s">
        <v>139</v>
      </c>
      <c r="B55" s="1">
        <v>2022</v>
      </c>
      <c r="C55" s="2">
        <v>44752</v>
      </c>
      <c r="D55" s="1" t="s">
        <v>66</v>
      </c>
      <c r="E55" s="1" t="s">
        <v>699</v>
      </c>
      <c r="F55" s="1" t="s">
        <v>39</v>
      </c>
      <c r="G55" s="13" t="e">
        <f>(C55-VLOOKUP(E55,Riders!$A$2:$C$267,2,FALSE))/365</f>
        <v>#N/A</v>
      </c>
      <c r="H55" s="1">
        <v>7</v>
      </c>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v>1</v>
      </c>
      <c r="AO55" s="1"/>
      <c r="AP55" s="1"/>
      <c r="AQ55" s="1"/>
      <c r="AR55" s="1"/>
      <c r="AS55" s="1"/>
      <c r="AT55" s="1"/>
      <c r="AU55" s="1">
        <v>1</v>
      </c>
    </row>
    <row r="56" spans="1:49">
      <c r="A56" s="1" t="s">
        <v>139</v>
      </c>
      <c r="B56" s="1">
        <v>2022</v>
      </c>
      <c r="C56" s="2">
        <v>44752</v>
      </c>
      <c r="D56" s="1" t="s">
        <v>66</v>
      </c>
      <c r="E56" s="1" t="s">
        <v>494</v>
      </c>
      <c r="F56" s="1" t="s">
        <v>37</v>
      </c>
      <c r="G56" s="13">
        <f>(C56-VLOOKUP(E56,Riders!$A$2:$C$267,2,FALSE))/365</f>
        <v>24.054794520547944</v>
      </c>
      <c r="H56" s="1">
        <v>8</v>
      </c>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v>1</v>
      </c>
    </row>
    <row r="57" spans="1:49">
      <c r="A57" s="1" t="s">
        <v>139</v>
      </c>
      <c r="B57" s="1">
        <v>2022</v>
      </c>
      <c r="C57" s="2">
        <v>44752</v>
      </c>
      <c r="D57" s="1" t="s">
        <v>66</v>
      </c>
      <c r="E57" s="1" t="s">
        <v>519</v>
      </c>
      <c r="F57" s="1" t="s">
        <v>250</v>
      </c>
      <c r="G57" s="13">
        <f>(C57-VLOOKUP(E57,Riders!$A$2:$C$267,2,FALSE))/365</f>
        <v>31.493150684931507</v>
      </c>
      <c r="H57" s="1">
        <v>9</v>
      </c>
      <c r="I57" s="1">
        <v>1</v>
      </c>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v>1</v>
      </c>
    </row>
    <row r="58" spans="1:49">
      <c r="A58" s="1" t="s">
        <v>139</v>
      </c>
      <c r="B58" s="1">
        <v>2022</v>
      </c>
      <c r="C58" s="2">
        <v>44752</v>
      </c>
      <c r="D58" s="1" t="s">
        <v>66</v>
      </c>
      <c r="E58" s="1" t="s">
        <v>619</v>
      </c>
      <c r="F58" s="1" t="s">
        <v>620</v>
      </c>
      <c r="G58" s="13" t="e">
        <f>(C58-VLOOKUP(E58,Riders!$A$2:$C$267,2,FALSE))/365</f>
        <v>#N/A</v>
      </c>
      <c r="H58" s="1">
        <v>10</v>
      </c>
      <c r="I58" s="1"/>
      <c r="J58" s="1"/>
      <c r="K58" s="1"/>
      <c r="L58" s="1"/>
      <c r="M58" s="1"/>
      <c r="N58" s="1"/>
      <c r="O58" s="1"/>
      <c r="P58" s="1"/>
      <c r="Q58" s="1"/>
      <c r="R58" s="1"/>
      <c r="S58" s="1"/>
      <c r="T58" s="1"/>
      <c r="U58" s="1"/>
      <c r="V58" s="1"/>
      <c r="W58" s="1"/>
      <c r="X58" s="1">
        <v>1</v>
      </c>
      <c r="Y58" s="1"/>
      <c r="Z58" s="1"/>
      <c r="AA58" s="1"/>
      <c r="AB58" s="1"/>
      <c r="AC58" s="1"/>
      <c r="AD58" s="1"/>
      <c r="AE58" s="1"/>
      <c r="AF58" s="1"/>
      <c r="AG58" s="1"/>
      <c r="AH58" s="1"/>
      <c r="AI58" s="1"/>
      <c r="AJ58" s="1"/>
      <c r="AK58" s="1"/>
      <c r="AL58" s="1"/>
      <c r="AM58" s="1"/>
      <c r="AN58" s="1"/>
      <c r="AO58" s="1"/>
      <c r="AP58" s="1"/>
      <c r="AQ58" s="1"/>
      <c r="AR58" s="1"/>
      <c r="AS58" s="1"/>
      <c r="AT58" s="1"/>
      <c r="AU58" s="1">
        <v>1</v>
      </c>
    </row>
    <row r="59" spans="1:49">
      <c r="A59" s="1" t="s">
        <v>139</v>
      </c>
      <c r="B59" s="1">
        <v>2022</v>
      </c>
      <c r="C59" s="2">
        <v>44752</v>
      </c>
      <c r="D59" s="1" t="s">
        <v>66</v>
      </c>
      <c r="E59" s="1" t="s">
        <v>693</v>
      </c>
      <c r="F59" s="1" t="s">
        <v>726</v>
      </c>
      <c r="G59" s="13" t="e">
        <f>(C59-VLOOKUP(E59,Riders!$A$2:$C$267,2,FALSE))/365</f>
        <v>#N/A</v>
      </c>
      <c r="H59" s="1">
        <v>11</v>
      </c>
      <c r="I59" s="1"/>
      <c r="J59" s="1">
        <v>1</v>
      </c>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v>1</v>
      </c>
    </row>
    <row r="60" spans="1:49">
      <c r="A60" s="1" t="s">
        <v>139</v>
      </c>
      <c r="B60" s="1">
        <v>2022</v>
      </c>
      <c r="C60" s="2">
        <v>44752</v>
      </c>
      <c r="D60" s="1" t="s">
        <v>66</v>
      </c>
      <c r="E60" s="1" t="s">
        <v>522</v>
      </c>
      <c r="F60" s="1" t="s">
        <v>58</v>
      </c>
      <c r="G60" s="13">
        <f>(C60-VLOOKUP(E60,Riders!$A$2:$C$267,2,FALSE))/365</f>
        <v>30.723287671232878</v>
      </c>
      <c r="H60" s="1">
        <v>12</v>
      </c>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v>0</v>
      </c>
    </row>
    <row r="61" spans="1:49">
      <c r="A61" s="1" t="s">
        <v>139</v>
      </c>
      <c r="B61" s="1">
        <v>2022</v>
      </c>
      <c r="C61" s="2">
        <v>44752</v>
      </c>
      <c r="D61" s="1" t="s">
        <v>66</v>
      </c>
      <c r="E61" s="1" t="s">
        <v>713</v>
      </c>
      <c r="F61" s="1" t="s">
        <v>727</v>
      </c>
      <c r="G61" s="13" t="e">
        <f>(C61-VLOOKUP(E61,Riders!$A$2:$C$267,2,FALSE))/365</f>
        <v>#N/A</v>
      </c>
      <c r="H61" s="1">
        <v>13</v>
      </c>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v>0</v>
      </c>
    </row>
    <row r="62" spans="1:49">
      <c r="A62" s="1" t="s">
        <v>139</v>
      </c>
      <c r="B62" s="1">
        <v>2022</v>
      </c>
      <c r="C62" s="2">
        <v>44752</v>
      </c>
      <c r="D62" s="1" t="s">
        <v>66</v>
      </c>
      <c r="E62" s="1" t="s">
        <v>606</v>
      </c>
      <c r="F62" s="1" t="s">
        <v>33</v>
      </c>
      <c r="G62" s="13">
        <f>(C62-VLOOKUP(E62,Riders!$A$2:$C$267,2,FALSE))/365</f>
        <v>20.4986301369863</v>
      </c>
      <c r="H62" s="1">
        <v>14</v>
      </c>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v>0</v>
      </c>
    </row>
    <row r="63" spans="1:49">
      <c r="A63" s="1" t="s">
        <v>139</v>
      </c>
      <c r="B63" s="1">
        <v>2022</v>
      </c>
      <c r="C63" s="2">
        <v>44752</v>
      </c>
      <c r="D63" s="1" t="s">
        <v>66</v>
      </c>
      <c r="E63" s="1" t="s">
        <v>495</v>
      </c>
      <c r="F63" s="1" t="s">
        <v>104</v>
      </c>
      <c r="G63" s="13">
        <f>(C63-VLOOKUP(E63,Riders!$A$2:$C$267,2,FALSE))/365</f>
        <v>26.454794520547946</v>
      </c>
      <c r="H63" s="1">
        <v>15</v>
      </c>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v>0</v>
      </c>
    </row>
    <row r="64" spans="1:49">
      <c r="A64" s="1" t="s">
        <v>139</v>
      </c>
      <c r="B64" s="1">
        <v>2022</v>
      </c>
      <c r="C64" s="2">
        <v>44752</v>
      </c>
      <c r="D64" s="1" t="s">
        <v>66</v>
      </c>
      <c r="E64" s="1" t="s">
        <v>717</v>
      </c>
      <c r="F64" s="1" t="s">
        <v>152</v>
      </c>
      <c r="G64" s="13" t="e">
        <f>(C64-VLOOKUP(E64,Riders!$A$2:$C$267,2,FALSE))/365</f>
        <v>#N/A</v>
      </c>
      <c r="H64" s="1">
        <v>16</v>
      </c>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v>0</v>
      </c>
    </row>
    <row r="65" spans="1:49">
      <c r="A65" s="1" t="s">
        <v>139</v>
      </c>
      <c r="B65" s="1">
        <v>2022</v>
      </c>
      <c r="C65" s="2">
        <v>44752</v>
      </c>
      <c r="D65" s="1" t="s">
        <v>66</v>
      </c>
      <c r="E65" s="1" t="s">
        <v>663</v>
      </c>
      <c r="F65" s="1" t="s">
        <v>723</v>
      </c>
      <c r="G65" s="13">
        <f>(C65-VLOOKUP(E65,Riders!$A$2:$C$267,2,FALSE))/365</f>
        <v>21.586301369863012</v>
      </c>
      <c r="H65" s="1">
        <v>17</v>
      </c>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v>0</v>
      </c>
    </row>
    <row r="66" spans="1:49">
      <c r="A66" s="1" t="s">
        <v>139</v>
      </c>
      <c r="B66" s="1">
        <v>2022</v>
      </c>
      <c r="C66" s="2">
        <v>44752</v>
      </c>
      <c r="D66" s="1" t="s">
        <v>66</v>
      </c>
      <c r="E66" s="1" t="s">
        <v>694</v>
      </c>
      <c r="F66" s="1" t="s">
        <v>724</v>
      </c>
      <c r="G66" s="13" t="e">
        <f>(C66-VLOOKUP(E66,Riders!$A$2:$C$267,2,FALSE))/365</f>
        <v>#N/A</v>
      </c>
      <c r="H66" s="1">
        <v>18</v>
      </c>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v>0</v>
      </c>
    </row>
    <row r="67" spans="1:49">
      <c r="A67" s="1" t="s">
        <v>139</v>
      </c>
      <c r="B67" s="1">
        <v>2022</v>
      </c>
      <c r="C67" s="2">
        <v>44752</v>
      </c>
      <c r="D67" s="1" t="s">
        <v>66</v>
      </c>
      <c r="E67" s="1" t="s">
        <v>697</v>
      </c>
      <c r="F67" s="1" t="s">
        <v>150</v>
      </c>
      <c r="G67" s="13" t="e">
        <f>(C67-VLOOKUP(E67,Riders!$A$2:$C$267,2,FALSE))/365</f>
        <v>#N/A</v>
      </c>
      <c r="H67" s="1">
        <v>19</v>
      </c>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v>0</v>
      </c>
    </row>
    <row r="68" spans="1:49">
      <c r="A68" s="1" t="s">
        <v>139</v>
      </c>
      <c r="B68" s="1">
        <v>2022</v>
      </c>
      <c r="C68" s="2">
        <v>44752</v>
      </c>
      <c r="D68" s="1" t="s">
        <v>66</v>
      </c>
      <c r="E68" s="1" t="s">
        <v>721</v>
      </c>
      <c r="F68" s="1" t="s">
        <v>729</v>
      </c>
      <c r="G68" s="13" t="e">
        <f>(C68-VLOOKUP(E68,Riders!$A$2:$C$267,2,FALSE))/365</f>
        <v>#N/A</v>
      </c>
      <c r="H68" s="1">
        <v>20</v>
      </c>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v>0</v>
      </c>
    </row>
    <row r="69" spans="1:49">
      <c r="A69" s="1" t="s">
        <v>139</v>
      </c>
      <c r="B69" s="1">
        <v>2022</v>
      </c>
      <c r="C69" s="2">
        <v>44752</v>
      </c>
      <c r="D69" s="1" t="s">
        <v>66</v>
      </c>
      <c r="E69" s="1" t="s">
        <v>621</v>
      </c>
      <c r="F69" s="1" t="s">
        <v>154</v>
      </c>
      <c r="G69" s="13" t="e">
        <f>(C69-VLOOKUP(E69,Riders!$A$2:$C$267,2,FALSE))/365</f>
        <v>#N/A</v>
      </c>
      <c r="H69" s="1">
        <v>21</v>
      </c>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v>0</v>
      </c>
    </row>
    <row r="70" spans="1:49">
      <c r="A70" s="1" t="s">
        <v>139</v>
      </c>
      <c r="B70" s="1">
        <v>2022</v>
      </c>
      <c r="C70" s="2">
        <v>44752</v>
      </c>
      <c r="D70" s="1" t="s">
        <v>66</v>
      </c>
      <c r="E70" s="1" t="s">
        <v>719</v>
      </c>
      <c r="F70" s="1" t="s">
        <v>728</v>
      </c>
      <c r="G70" s="13">
        <f>(C70-VLOOKUP(E70,Riders!$A$2:$C$267,2,FALSE))/365</f>
        <v>43.010958904109586</v>
      </c>
      <c r="H70" s="1">
        <v>22</v>
      </c>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v>40</v>
      </c>
      <c r="AU70" s="1" t="s">
        <v>608</v>
      </c>
    </row>
    <row r="71" spans="1:49">
      <c r="A71" s="1" t="s">
        <v>139</v>
      </c>
      <c r="B71" s="1">
        <v>2022</v>
      </c>
      <c r="C71" s="2">
        <v>44752</v>
      </c>
      <c r="D71" s="1" t="s">
        <v>66</v>
      </c>
      <c r="E71" s="1" t="s">
        <v>715</v>
      </c>
      <c r="F71" s="1" t="s">
        <v>161</v>
      </c>
      <c r="G71" s="13" t="e">
        <f>(C71-VLOOKUP(E71,Riders!$A$2:$C$267,2,FALSE))/365</f>
        <v>#N/A</v>
      </c>
      <c r="H71" s="1">
        <v>23</v>
      </c>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c r="AP71" s="68"/>
      <c r="AQ71" s="68"/>
      <c r="AR71" s="68"/>
      <c r="AS71" s="68"/>
      <c r="AT71" s="68">
        <v>40</v>
      </c>
      <c r="AU71" s="68" t="s">
        <v>608</v>
      </c>
    </row>
    <row r="72" spans="1:49">
      <c r="A72" s="4" t="s">
        <v>162</v>
      </c>
      <c r="B72" s="4">
        <v>2022</v>
      </c>
      <c r="C72" s="5">
        <v>44696</v>
      </c>
      <c r="D72" s="4" t="s">
        <v>66</v>
      </c>
      <c r="E72" s="4" t="s">
        <v>481</v>
      </c>
      <c r="F72" s="4" t="s">
        <v>29</v>
      </c>
      <c r="G72" s="4"/>
      <c r="H72" s="4">
        <v>1</v>
      </c>
      <c r="I72" s="70"/>
      <c r="J72" s="70"/>
      <c r="K72" s="70"/>
      <c r="L72" s="70"/>
      <c r="M72" s="70"/>
      <c r="N72" s="70">
        <v>1</v>
      </c>
      <c r="O72" s="70"/>
      <c r="P72" s="70"/>
      <c r="Q72" s="70">
        <v>1</v>
      </c>
      <c r="R72" s="70">
        <v>1</v>
      </c>
      <c r="S72" s="70"/>
      <c r="T72" s="70">
        <v>1</v>
      </c>
      <c r="U72" s="70">
        <v>1</v>
      </c>
      <c r="V72" s="70"/>
      <c r="W72" s="70">
        <v>1</v>
      </c>
      <c r="X72" s="70"/>
      <c r="Y72" s="70">
        <v>1</v>
      </c>
      <c r="Z72" s="70"/>
      <c r="AA72" s="70"/>
      <c r="AB72" s="70"/>
      <c r="AC72" s="70"/>
      <c r="AD72" s="70"/>
      <c r="AE72" s="70"/>
      <c r="AF72" s="70"/>
      <c r="AG72" s="70"/>
      <c r="AH72" s="70"/>
      <c r="AI72" s="70"/>
      <c r="AJ72" s="70"/>
      <c r="AK72" s="70"/>
      <c r="AL72" s="70"/>
      <c r="AM72" s="70"/>
      <c r="AN72" s="70"/>
      <c r="AO72" s="70"/>
      <c r="AP72" s="70"/>
      <c r="AQ72" s="70"/>
      <c r="AR72" s="70"/>
      <c r="AS72" s="70">
        <v>40</v>
      </c>
      <c r="AT72" s="70"/>
      <c r="AU72" s="70">
        <v>47</v>
      </c>
      <c r="AV72" s="7">
        <v>0.43263888888888885</v>
      </c>
      <c r="AW72" s="70">
        <v>57.784999999999997</v>
      </c>
    </row>
    <row r="73" spans="1:49">
      <c r="A73" s="4" t="s">
        <v>162</v>
      </c>
      <c r="B73" s="4">
        <v>2022</v>
      </c>
      <c r="C73" s="5">
        <v>44696</v>
      </c>
      <c r="D73" s="4" t="s">
        <v>66</v>
      </c>
      <c r="E73" s="4" t="s">
        <v>586</v>
      </c>
      <c r="F73" s="4" t="s">
        <v>113</v>
      </c>
      <c r="G73" s="4"/>
      <c r="H73" s="4">
        <v>2</v>
      </c>
      <c r="I73" s="70"/>
      <c r="J73" s="70"/>
      <c r="K73" s="70"/>
      <c r="L73" s="70"/>
      <c r="M73" s="70"/>
      <c r="N73" s="70"/>
      <c r="O73" s="70"/>
      <c r="P73" s="70"/>
      <c r="Q73" s="70"/>
      <c r="R73" s="70"/>
      <c r="S73" s="70"/>
      <c r="T73" s="70"/>
      <c r="U73" s="70"/>
      <c r="V73" s="70"/>
      <c r="W73" s="70"/>
      <c r="X73" s="70"/>
      <c r="Y73" s="70"/>
      <c r="Z73" s="70"/>
      <c r="AA73" s="70">
        <v>1</v>
      </c>
      <c r="AB73" s="70">
        <v>1</v>
      </c>
      <c r="AC73" s="70">
        <v>1</v>
      </c>
      <c r="AD73" s="70">
        <v>1</v>
      </c>
      <c r="AE73" s="70">
        <v>1</v>
      </c>
      <c r="AF73" s="70"/>
      <c r="AG73" s="70"/>
      <c r="AH73" s="70"/>
      <c r="AI73" s="70"/>
      <c r="AJ73" s="70"/>
      <c r="AK73" s="70"/>
      <c r="AL73" s="70"/>
      <c r="AM73" s="70"/>
      <c r="AN73" s="70"/>
      <c r="AO73" s="70">
        <v>1</v>
      </c>
      <c r="AP73" s="70"/>
      <c r="AQ73" s="70"/>
      <c r="AR73" s="70"/>
      <c r="AS73" s="70">
        <v>40</v>
      </c>
      <c r="AT73" s="70"/>
      <c r="AU73" s="70">
        <v>46</v>
      </c>
    </row>
    <row r="74" spans="1:49">
      <c r="A74" s="4" t="s">
        <v>162</v>
      </c>
      <c r="B74" s="4">
        <v>2022</v>
      </c>
      <c r="C74" s="5">
        <v>44696</v>
      </c>
      <c r="D74" s="4" t="s">
        <v>66</v>
      </c>
      <c r="E74" s="4" t="s">
        <v>487</v>
      </c>
      <c r="F74" s="4" t="s">
        <v>164</v>
      </c>
      <c r="G74" s="4"/>
      <c r="H74" s="4">
        <v>3</v>
      </c>
      <c r="I74" s="70"/>
      <c r="J74" s="70"/>
      <c r="K74" s="70"/>
      <c r="L74" s="70"/>
      <c r="M74" s="70"/>
      <c r="N74" s="70"/>
      <c r="O74" s="70"/>
      <c r="P74" s="70"/>
      <c r="Q74" s="70"/>
      <c r="R74" s="70"/>
      <c r="S74" s="70"/>
      <c r="T74" s="70"/>
      <c r="U74" s="70"/>
      <c r="V74" s="70"/>
      <c r="W74" s="70"/>
      <c r="X74" s="70"/>
      <c r="Y74" s="70"/>
      <c r="Z74" s="70"/>
      <c r="AA74" s="70"/>
      <c r="AB74" s="70"/>
      <c r="AC74" s="70"/>
      <c r="AD74" s="70"/>
      <c r="AE74" s="70"/>
      <c r="AF74" s="70"/>
      <c r="AG74" s="70"/>
      <c r="AH74" s="70"/>
      <c r="AI74" s="70"/>
      <c r="AJ74" s="70"/>
      <c r="AK74" s="70"/>
      <c r="AL74" s="70"/>
      <c r="AM74" s="70"/>
      <c r="AN74" s="70"/>
      <c r="AO74" s="70"/>
      <c r="AP74" s="70"/>
      <c r="AQ74" s="70"/>
      <c r="AR74" s="70"/>
      <c r="AS74" s="70">
        <v>40</v>
      </c>
      <c r="AT74" s="70"/>
      <c r="AU74" s="70">
        <v>40</v>
      </c>
    </row>
    <row r="75" spans="1:49">
      <c r="A75" s="4" t="s">
        <v>162</v>
      </c>
      <c r="B75" s="4">
        <v>2022</v>
      </c>
      <c r="C75" s="5">
        <v>44696</v>
      </c>
      <c r="D75" s="4" t="s">
        <v>66</v>
      </c>
      <c r="E75" s="4" t="s">
        <v>593</v>
      </c>
      <c r="F75" s="4" t="s">
        <v>23</v>
      </c>
      <c r="G75" s="4"/>
      <c r="H75" s="4">
        <v>4</v>
      </c>
      <c r="I75" s="70"/>
      <c r="J75" s="70"/>
      <c r="K75" s="70"/>
      <c r="L75" s="70"/>
      <c r="M75" s="70"/>
      <c r="N75" s="70"/>
      <c r="O75" s="70"/>
      <c r="P75" s="70"/>
      <c r="Q75" s="70"/>
      <c r="R75" s="70"/>
      <c r="S75" s="70"/>
      <c r="T75" s="70"/>
      <c r="U75" s="70"/>
      <c r="V75" s="70"/>
      <c r="W75" s="70"/>
      <c r="X75" s="70"/>
      <c r="Y75" s="70"/>
      <c r="Z75" s="70"/>
      <c r="AA75" s="70"/>
      <c r="AB75" s="70"/>
      <c r="AC75" s="70"/>
      <c r="AD75" s="70"/>
      <c r="AE75" s="70"/>
      <c r="AF75" s="70"/>
      <c r="AG75" s="70"/>
      <c r="AH75" s="70"/>
      <c r="AI75" s="70">
        <v>1</v>
      </c>
      <c r="AJ75" s="70">
        <v>1</v>
      </c>
      <c r="AK75" s="70">
        <v>1</v>
      </c>
      <c r="AL75" s="70">
        <v>1</v>
      </c>
      <c r="AM75" s="70">
        <v>1</v>
      </c>
      <c r="AN75" s="70">
        <v>1</v>
      </c>
      <c r="AO75" s="70"/>
      <c r="AP75" s="70"/>
      <c r="AQ75" s="70"/>
      <c r="AR75" s="70"/>
      <c r="AS75" s="70">
        <v>20</v>
      </c>
      <c r="AT75" s="70"/>
      <c r="AU75" s="70">
        <v>26</v>
      </c>
    </row>
    <row r="76" spans="1:49">
      <c r="A76" s="4" t="s">
        <v>162</v>
      </c>
      <c r="B76" s="4">
        <v>2022</v>
      </c>
      <c r="C76" s="5">
        <v>44696</v>
      </c>
      <c r="D76" s="4" t="s">
        <v>66</v>
      </c>
      <c r="E76" s="4" t="s">
        <v>496</v>
      </c>
      <c r="F76" s="4" t="s">
        <v>85</v>
      </c>
      <c r="G76" s="4"/>
      <c r="H76" s="4">
        <v>5</v>
      </c>
      <c r="I76" s="70"/>
      <c r="J76" s="70"/>
      <c r="K76" s="70"/>
      <c r="L76" s="70"/>
      <c r="M76" s="70"/>
      <c r="N76" s="70"/>
      <c r="O76" s="70"/>
      <c r="P76" s="70">
        <v>1</v>
      </c>
      <c r="Q76" s="70"/>
      <c r="R76" s="70"/>
      <c r="S76" s="70">
        <v>1</v>
      </c>
      <c r="T76" s="70"/>
      <c r="U76" s="70"/>
      <c r="V76" s="70">
        <v>1</v>
      </c>
      <c r="W76" s="70"/>
      <c r="X76" s="70">
        <v>1</v>
      </c>
      <c r="Y76" s="70"/>
      <c r="Z76" s="70"/>
      <c r="AA76" s="70"/>
      <c r="AB76" s="70"/>
      <c r="AC76" s="70"/>
      <c r="AD76" s="70"/>
      <c r="AE76" s="70"/>
      <c r="AF76" s="70"/>
      <c r="AG76" s="70"/>
      <c r="AH76" s="70"/>
      <c r="AI76" s="70"/>
      <c r="AJ76" s="70"/>
      <c r="AK76" s="70"/>
      <c r="AL76" s="70"/>
      <c r="AM76" s="70"/>
      <c r="AN76" s="70"/>
      <c r="AO76" s="70"/>
      <c r="AP76" s="70"/>
      <c r="AQ76" s="70"/>
      <c r="AR76" s="70"/>
      <c r="AS76" s="70">
        <v>20</v>
      </c>
      <c r="AT76" s="70"/>
      <c r="AU76" s="70">
        <v>24</v>
      </c>
    </row>
    <row r="77" spans="1:49">
      <c r="A77" s="4" t="s">
        <v>162</v>
      </c>
      <c r="B77" s="4">
        <v>2022</v>
      </c>
      <c r="C77" s="5">
        <v>44696</v>
      </c>
      <c r="D77" s="4" t="s">
        <v>66</v>
      </c>
      <c r="E77" s="4" t="s">
        <v>699</v>
      </c>
      <c r="F77" s="4" t="s">
        <v>39</v>
      </c>
      <c r="G77" s="4"/>
      <c r="H77" s="4">
        <v>6</v>
      </c>
      <c r="I77" s="70"/>
      <c r="J77" s="70"/>
      <c r="K77" s="70"/>
      <c r="L77" s="70"/>
      <c r="M77" s="70"/>
      <c r="N77" s="70"/>
      <c r="O77" s="70">
        <v>1</v>
      </c>
      <c r="P77" s="70"/>
      <c r="Q77" s="70"/>
      <c r="R77" s="70"/>
      <c r="S77" s="70"/>
      <c r="T77" s="70"/>
      <c r="U77" s="70"/>
      <c r="V77" s="70"/>
      <c r="W77" s="70"/>
      <c r="X77" s="70"/>
      <c r="Y77" s="70"/>
      <c r="Z77" s="70"/>
      <c r="AA77" s="70"/>
      <c r="AB77" s="70"/>
      <c r="AC77" s="70"/>
      <c r="AD77" s="70"/>
      <c r="AE77" s="70"/>
      <c r="AF77" s="70"/>
      <c r="AG77" s="70"/>
      <c r="AH77" s="70"/>
      <c r="AI77" s="70"/>
      <c r="AJ77" s="70"/>
      <c r="AK77" s="70"/>
      <c r="AL77" s="70"/>
      <c r="AM77" s="70"/>
      <c r="AN77" s="70"/>
      <c r="AO77" s="70"/>
      <c r="AP77" s="70"/>
      <c r="AQ77" s="70"/>
      <c r="AR77" s="70"/>
      <c r="AS77" s="70">
        <v>20</v>
      </c>
      <c r="AT77" s="70"/>
      <c r="AU77" s="70">
        <v>21</v>
      </c>
    </row>
    <row r="78" spans="1:49">
      <c r="A78" s="4" t="s">
        <v>162</v>
      </c>
      <c r="B78" s="4">
        <v>2022</v>
      </c>
      <c r="C78" s="5">
        <v>44696</v>
      </c>
      <c r="D78" s="4" t="s">
        <v>66</v>
      </c>
      <c r="E78" s="4" t="s">
        <v>479</v>
      </c>
      <c r="F78" s="4" t="s">
        <v>480</v>
      </c>
      <c r="G78" s="4"/>
      <c r="H78" s="4">
        <v>7</v>
      </c>
      <c r="I78" s="70"/>
      <c r="J78" s="70"/>
      <c r="K78" s="70"/>
      <c r="L78" s="70"/>
      <c r="M78" s="70"/>
      <c r="N78" s="70"/>
      <c r="O78" s="70"/>
      <c r="P78" s="70"/>
      <c r="Q78" s="70"/>
      <c r="R78" s="70"/>
      <c r="S78" s="70"/>
      <c r="T78" s="70"/>
      <c r="U78" s="70"/>
      <c r="V78" s="70"/>
      <c r="W78" s="70"/>
      <c r="X78" s="70"/>
      <c r="Y78" s="70"/>
      <c r="Z78" s="70"/>
      <c r="AA78" s="70"/>
      <c r="AB78" s="70"/>
      <c r="AC78" s="70"/>
      <c r="AD78" s="70"/>
      <c r="AE78" s="70"/>
      <c r="AF78" s="70"/>
      <c r="AG78" s="70"/>
      <c r="AH78" s="70"/>
      <c r="AI78" s="70"/>
      <c r="AJ78" s="70"/>
      <c r="AK78" s="70"/>
      <c r="AL78" s="70"/>
      <c r="AM78" s="70"/>
      <c r="AN78" s="70"/>
      <c r="AO78" s="70"/>
      <c r="AP78" s="70"/>
      <c r="AQ78" s="70"/>
      <c r="AR78" s="70"/>
      <c r="AS78" s="70">
        <v>20</v>
      </c>
      <c r="AT78" s="70"/>
      <c r="AU78" s="70">
        <v>20</v>
      </c>
    </row>
    <row r="79" spans="1:49">
      <c r="A79" s="4" t="s">
        <v>162</v>
      </c>
      <c r="B79" s="4">
        <v>2022</v>
      </c>
      <c r="C79" s="5">
        <v>44696</v>
      </c>
      <c r="D79" s="4" t="s">
        <v>66</v>
      </c>
      <c r="E79" s="4" t="s">
        <v>616</v>
      </c>
      <c r="F79" s="4" t="s">
        <v>228</v>
      </c>
      <c r="G79" s="4"/>
      <c r="H79" s="4">
        <v>8</v>
      </c>
      <c r="I79" s="70"/>
      <c r="J79" s="70"/>
      <c r="K79" s="70"/>
      <c r="L79" s="70"/>
      <c r="M79" s="70"/>
      <c r="N79" s="70"/>
      <c r="O79" s="70"/>
      <c r="P79" s="70"/>
      <c r="Q79" s="70"/>
      <c r="R79" s="70"/>
      <c r="S79" s="70"/>
      <c r="T79" s="70"/>
      <c r="U79" s="70"/>
      <c r="V79" s="70"/>
      <c r="W79" s="70"/>
      <c r="X79" s="70"/>
      <c r="Y79" s="70"/>
      <c r="Z79" s="70"/>
      <c r="AA79" s="70"/>
      <c r="AB79" s="70"/>
      <c r="AC79" s="70"/>
      <c r="AD79" s="70"/>
      <c r="AE79" s="70"/>
      <c r="AF79" s="70">
        <v>1</v>
      </c>
      <c r="AG79" s="70">
        <v>1</v>
      </c>
      <c r="AH79" s="70">
        <v>1</v>
      </c>
      <c r="AI79" s="70"/>
      <c r="AJ79" s="70"/>
      <c r="AK79" s="70"/>
      <c r="AL79" s="70"/>
      <c r="AM79" s="70"/>
      <c r="AN79" s="70"/>
      <c r="AO79" s="70"/>
      <c r="AP79" s="70">
        <v>1</v>
      </c>
      <c r="AQ79" s="70"/>
      <c r="AR79" s="70">
        <v>1</v>
      </c>
      <c r="AS79" s="70"/>
      <c r="AT79" s="70"/>
      <c r="AU79" s="70">
        <v>5</v>
      </c>
    </row>
    <row r="80" spans="1:49">
      <c r="A80" s="4" t="s">
        <v>162</v>
      </c>
      <c r="B80" s="4">
        <v>2022</v>
      </c>
      <c r="C80" s="5">
        <v>44696</v>
      </c>
      <c r="D80" s="4" t="s">
        <v>66</v>
      </c>
      <c r="E80" s="4" t="s">
        <v>622</v>
      </c>
      <c r="F80" s="4" t="s">
        <v>44</v>
      </c>
      <c r="G80" s="4"/>
      <c r="H80" s="4">
        <v>9</v>
      </c>
      <c r="I80" s="70">
        <v>1</v>
      </c>
      <c r="J80" s="70">
        <v>1</v>
      </c>
      <c r="K80" s="70">
        <v>1</v>
      </c>
      <c r="L80" s="70">
        <v>1</v>
      </c>
      <c r="M80" s="70">
        <v>1</v>
      </c>
      <c r="N80" s="70"/>
      <c r="O80" s="70"/>
      <c r="P80" s="70"/>
      <c r="Q80" s="70"/>
      <c r="R80" s="70"/>
      <c r="S80" s="70"/>
      <c r="T80" s="70"/>
      <c r="U80" s="70"/>
      <c r="V80" s="70"/>
      <c r="W80" s="70"/>
      <c r="X80" s="70"/>
      <c r="Y80" s="70"/>
      <c r="Z80" s="70"/>
      <c r="AA80" s="70"/>
      <c r="AB80" s="70"/>
      <c r="AC80" s="70"/>
      <c r="AD80" s="70"/>
      <c r="AE80" s="70"/>
      <c r="AF80" s="70"/>
      <c r="AG80" s="70"/>
      <c r="AH80" s="70"/>
      <c r="AI80" s="70"/>
      <c r="AJ80" s="70"/>
      <c r="AK80" s="70"/>
      <c r="AL80" s="70"/>
      <c r="AM80" s="70"/>
      <c r="AN80" s="70"/>
      <c r="AO80" s="70"/>
      <c r="AP80" s="70"/>
      <c r="AQ80" s="70"/>
      <c r="AR80" s="70"/>
      <c r="AS80" s="70">
        <v>20</v>
      </c>
      <c r="AT80" s="70">
        <v>20</v>
      </c>
      <c r="AU80" s="70">
        <v>5</v>
      </c>
    </row>
    <row r="81" spans="1:49">
      <c r="A81" s="4" t="s">
        <v>162</v>
      </c>
      <c r="B81" s="4">
        <v>2022</v>
      </c>
      <c r="C81" s="5">
        <v>44696</v>
      </c>
      <c r="D81" s="4" t="s">
        <v>66</v>
      </c>
      <c r="E81" s="4" t="s">
        <v>519</v>
      </c>
      <c r="F81" s="4" t="s">
        <v>250</v>
      </c>
      <c r="G81" s="4"/>
      <c r="H81" s="4">
        <v>10</v>
      </c>
      <c r="I81" s="70"/>
      <c r="J81" s="70"/>
      <c r="K81" s="70"/>
      <c r="L81" s="70"/>
      <c r="M81" s="70"/>
      <c r="N81" s="70"/>
      <c r="O81" s="70"/>
      <c r="P81" s="70"/>
      <c r="Q81" s="70"/>
      <c r="R81" s="70"/>
      <c r="S81" s="70"/>
      <c r="T81" s="70"/>
      <c r="U81" s="70"/>
      <c r="V81" s="70"/>
      <c r="W81" s="70"/>
      <c r="X81" s="70"/>
      <c r="Y81" s="70"/>
      <c r="Z81" s="70">
        <v>1</v>
      </c>
      <c r="AA81" s="70"/>
      <c r="AB81" s="70"/>
      <c r="AC81" s="70"/>
      <c r="AD81" s="70"/>
      <c r="AE81" s="70"/>
      <c r="AF81" s="70"/>
      <c r="AG81" s="70"/>
      <c r="AH81" s="70"/>
      <c r="AI81" s="70"/>
      <c r="AJ81" s="70"/>
      <c r="AK81" s="70"/>
      <c r="AL81" s="70"/>
      <c r="AM81" s="70"/>
      <c r="AN81" s="70"/>
      <c r="AO81" s="70"/>
      <c r="AP81" s="70"/>
      <c r="AQ81" s="70"/>
      <c r="AR81" s="70"/>
      <c r="AS81" s="70"/>
      <c r="AT81" s="70"/>
      <c r="AU81" s="70">
        <v>1</v>
      </c>
    </row>
    <row r="82" spans="1:49">
      <c r="A82" s="4" t="s">
        <v>162</v>
      </c>
      <c r="B82" s="4">
        <v>2022</v>
      </c>
      <c r="C82" s="5">
        <v>44696</v>
      </c>
      <c r="D82" s="4" t="s">
        <v>66</v>
      </c>
      <c r="E82" s="4" t="s">
        <v>53</v>
      </c>
      <c r="F82" s="4" t="s">
        <v>25</v>
      </c>
      <c r="G82" s="4"/>
      <c r="H82" s="4">
        <v>11</v>
      </c>
      <c r="I82" s="70"/>
      <c r="J82" s="70"/>
      <c r="K82" s="70"/>
      <c r="L82" s="70"/>
      <c r="M82" s="70"/>
      <c r="N82" s="70"/>
      <c r="O82" s="70"/>
      <c r="P82" s="70"/>
      <c r="Q82" s="70"/>
      <c r="R82" s="70"/>
      <c r="S82" s="70"/>
      <c r="T82" s="70"/>
      <c r="U82" s="70"/>
      <c r="V82" s="70"/>
      <c r="W82" s="70"/>
      <c r="X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v>0</v>
      </c>
    </row>
    <row r="83" spans="1:49">
      <c r="A83" s="4" t="s">
        <v>162</v>
      </c>
      <c r="B83" s="4">
        <v>2022</v>
      </c>
      <c r="C83" s="5">
        <v>44696</v>
      </c>
      <c r="D83" s="4" t="s">
        <v>66</v>
      </c>
      <c r="E83" s="4" t="s">
        <v>739</v>
      </c>
      <c r="F83" s="4" t="s">
        <v>33</v>
      </c>
      <c r="G83" s="4"/>
      <c r="H83" s="4">
        <v>12</v>
      </c>
      <c r="I83" s="70"/>
      <c r="J83" s="70"/>
      <c r="K83" s="70"/>
      <c r="L83" s="70"/>
      <c r="M83" s="70"/>
      <c r="N83" s="70"/>
      <c r="O83" s="70"/>
      <c r="P83" s="70"/>
      <c r="Q83" s="70"/>
      <c r="R83" s="70"/>
      <c r="S83" s="70"/>
      <c r="T83" s="70"/>
      <c r="U83" s="70"/>
      <c r="V83" s="70"/>
      <c r="W83" s="70"/>
      <c r="X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v>0</v>
      </c>
    </row>
    <row r="84" spans="1:49">
      <c r="A84" s="4" t="s">
        <v>162</v>
      </c>
      <c r="B84" s="4">
        <v>2022</v>
      </c>
      <c r="C84" s="5">
        <v>44696</v>
      </c>
      <c r="D84" s="4" t="s">
        <v>66</v>
      </c>
      <c r="E84" s="4" t="s">
        <v>596</v>
      </c>
      <c r="F84" s="4" t="s">
        <v>31</v>
      </c>
      <c r="G84" s="4"/>
      <c r="H84" s="4">
        <v>13</v>
      </c>
      <c r="I84" s="70"/>
      <c r="J84" s="70"/>
      <c r="K84" s="70"/>
      <c r="L84" s="70"/>
      <c r="M84" s="70"/>
      <c r="N84" s="70"/>
      <c r="O84" s="70"/>
      <c r="P84" s="70"/>
      <c r="Q84" s="70"/>
      <c r="R84" s="70"/>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v>0</v>
      </c>
    </row>
    <row r="85" spans="1:49">
      <c r="A85" s="4" t="s">
        <v>162</v>
      </c>
      <c r="B85" s="4">
        <v>2022</v>
      </c>
      <c r="C85" s="5">
        <v>44696</v>
      </c>
      <c r="D85" s="4" t="s">
        <v>66</v>
      </c>
      <c r="E85" s="4" t="s">
        <v>750</v>
      </c>
      <c r="F85" s="4" t="s">
        <v>46</v>
      </c>
      <c r="G85" s="4"/>
      <c r="H85" s="4">
        <v>14</v>
      </c>
      <c r="I85" s="70"/>
      <c r="J85" s="70"/>
      <c r="K85" s="70"/>
      <c r="L85" s="70"/>
      <c r="M85" s="70"/>
      <c r="N85" s="70"/>
      <c r="O85" s="70"/>
      <c r="P85" s="70"/>
      <c r="Q85" s="70"/>
      <c r="R85" s="70"/>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v>0</v>
      </c>
    </row>
    <row r="86" spans="1:49">
      <c r="A86" s="4" t="s">
        <v>162</v>
      </c>
      <c r="B86" s="4">
        <v>2022</v>
      </c>
      <c r="C86" s="5">
        <v>44696</v>
      </c>
      <c r="D86" s="4" t="s">
        <v>66</v>
      </c>
      <c r="E86" s="4" t="s">
        <v>494</v>
      </c>
      <c r="F86" s="4" t="s">
        <v>37</v>
      </c>
      <c r="G86" s="4"/>
      <c r="H86" s="4">
        <v>15</v>
      </c>
      <c r="I86" s="70"/>
      <c r="J86" s="70"/>
      <c r="K86" s="70"/>
      <c r="L86" s="70"/>
      <c r="M86" s="70"/>
      <c r="N86" s="70"/>
      <c r="O86" s="70"/>
      <c r="P86" s="70"/>
      <c r="Q86" s="70"/>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v>0</v>
      </c>
    </row>
    <row r="87" spans="1:49">
      <c r="A87" s="4" t="s">
        <v>162</v>
      </c>
      <c r="B87" s="4">
        <v>2022</v>
      </c>
      <c r="C87" s="5">
        <v>44696</v>
      </c>
      <c r="D87" s="4" t="s">
        <v>66</v>
      </c>
      <c r="E87" s="4" t="s">
        <v>734</v>
      </c>
      <c r="F87" s="4" t="s">
        <v>102</v>
      </c>
      <c r="G87" s="4"/>
      <c r="H87" s="4">
        <v>16</v>
      </c>
      <c r="I87" s="70"/>
      <c r="J87" s="70"/>
      <c r="K87" s="70"/>
      <c r="L87" s="70"/>
      <c r="M87" s="70"/>
      <c r="N87" s="70"/>
      <c r="O87" s="70"/>
      <c r="P87" s="70"/>
      <c r="Q87" s="70"/>
      <c r="R87" s="70"/>
      <c r="S87" s="70"/>
      <c r="T87" s="70"/>
      <c r="U87" s="70"/>
      <c r="V87" s="70"/>
      <c r="W87" s="70"/>
      <c r="X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v>0</v>
      </c>
    </row>
    <row r="88" spans="1:49">
      <c r="A88" s="4" t="s">
        <v>162</v>
      </c>
      <c r="B88" s="4">
        <v>2022</v>
      </c>
      <c r="C88" s="5">
        <v>44696</v>
      </c>
      <c r="D88" s="4" t="s">
        <v>66</v>
      </c>
      <c r="E88" s="4" t="s">
        <v>748</v>
      </c>
      <c r="F88" s="4" t="s">
        <v>35</v>
      </c>
      <c r="G88" s="4"/>
      <c r="H88" s="4">
        <v>17</v>
      </c>
      <c r="I88" s="70"/>
      <c r="J88" s="70"/>
      <c r="K88" s="70"/>
      <c r="L88" s="70"/>
      <c r="M88" s="70"/>
      <c r="N88" s="70"/>
      <c r="O88" s="70"/>
      <c r="P88" s="70"/>
      <c r="Q88" s="70"/>
      <c r="R88" s="70"/>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v>0</v>
      </c>
    </row>
    <row r="89" spans="1:49">
      <c r="A89" s="4" t="s">
        <v>162</v>
      </c>
      <c r="B89" s="4">
        <v>2022</v>
      </c>
      <c r="C89" s="5">
        <v>44696</v>
      </c>
      <c r="D89" s="4" t="s">
        <v>66</v>
      </c>
      <c r="E89" s="4" t="s">
        <v>713</v>
      </c>
      <c r="F89" s="4" t="s">
        <v>727</v>
      </c>
      <c r="G89" s="4"/>
      <c r="H89" s="4">
        <v>18</v>
      </c>
      <c r="I89" s="70"/>
      <c r="J89" s="70"/>
      <c r="K89" s="70"/>
      <c r="L89" s="70"/>
      <c r="M89" s="70"/>
      <c r="N89" s="70"/>
      <c r="O89" s="70"/>
      <c r="P89" s="70"/>
      <c r="Q89" s="70"/>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v>0</v>
      </c>
    </row>
    <row r="90" spans="1:49">
      <c r="A90" s="4" t="s">
        <v>162</v>
      </c>
      <c r="B90" s="4">
        <v>2022</v>
      </c>
      <c r="C90" s="5">
        <v>44696</v>
      </c>
      <c r="D90" s="4" t="s">
        <v>66</v>
      </c>
      <c r="E90" s="4" t="s">
        <v>476</v>
      </c>
      <c r="F90" s="4" t="s">
        <v>78</v>
      </c>
      <c r="G90" s="4"/>
      <c r="H90" s="4">
        <v>19</v>
      </c>
      <c r="I90" s="70"/>
      <c r="J90" s="70"/>
      <c r="K90" s="70"/>
      <c r="L90" s="70"/>
      <c r="M90" s="70"/>
      <c r="N90" s="70"/>
      <c r="O90" s="70"/>
      <c r="P90" s="70"/>
      <c r="Q90" s="70"/>
      <c r="R90" s="70"/>
      <c r="S90" s="70"/>
      <c r="T90" s="70"/>
      <c r="U90" s="70"/>
      <c r="V90" s="70"/>
      <c r="W90" s="70"/>
      <c r="X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v>0</v>
      </c>
    </row>
    <row r="91" spans="1:49">
      <c r="A91" s="4" t="s">
        <v>162</v>
      </c>
      <c r="B91" s="4">
        <v>2022</v>
      </c>
      <c r="C91" s="5">
        <v>44696</v>
      </c>
      <c r="D91" s="4" t="s">
        <v>66</v>
      </c>
      <c r="E91" s="4" t="s">
        <v>614</v>
      </c>
      <c r="F91" s="4" t="s">
        <v>56</v>
      </c>
      <c r="G91" s="4"/>
      <c r="H91" s="4">
        <v>20</v>
      </c>
      <c r="I91" s="70"/>
      <c r="J91" s="70"/>
      <c r="K91" s="70"/>
      <c r="L91" s="70"/>
      <c r="M91" s="70"/>
      <c r="N91" s="70"/>
      <c r="O91" s="70"/>
      <c r="P91" s="70"/>
      <c r="Q91" s="70"/>
      <c r="R91" s="70"/>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v>0</v>
      </c>
    </row>
    <row r="92" spans="1:49">
      <c r="A92" s="4" t="s">
        <v>162</v>
      </c>
      <c r="B92" s="4">
        <v>2022</v>
      </c>
      <c r="C92" s="5">
        <v>44696</v>
      </c>
      <c r="D92" s="4" t="s">
        <v>66</v>
      </c>
      <c r="E92" s="4" t="s">
        <v>740</v>
      </c>
      <c r="F92" s="4" t="s">
        <v>150</v>
      </c>
      <c r="G92" s="4"/>
      <c r="H92" s="4">
        <v>21</v>
      </c>
      <c r="I92" s="70"/>
      <c r="J92" s="70"/>
      <c r="K92" s="70"/>
      <c r="L92" s="70"/>
      <c r="M92" s="70"/>
      <c r="N92" s="70"/>
      <c r="O92" s="70"/>
      <c r="P92" s="70"/>
      <c r="Q92" s="70"/>
      <c r="R92" s="70"/>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v>0</v>
      </c>
    </row>
    <row r="93" spans="1:49">
      <c r="A93" s="4" t="s">
        <v>162</v>
      </c>
      <c r="B93" s="4">
        <v>2022</v>
      </c>
      <c r="C93" s="5">
        <v>44696</v>
      </c>
      <c r="D93" s="4" t="s">
        <v>66</v>
      </c>
      <c r="E93" s="4" t="s">
        <v>523</v>
      </c>
      <c r="F93" s="4" t="s">
        <v>524</v>
      </c>
      <c r="G93" s="4"/>
      <c r="H93" s="4">
        <v>22</v>
      </c>
      <c r="I93" s="70"/>
      <c r="J93" s="70"/>
      <c r="K93" s="70"/>
      <c r="L93" s="70"/>
      <c r="M93" s="70"/>
      <c r="N93" s="70"/>
      <c r="O93" s="70"/>
      <c r="P93" s="70"/>
      <c r="Q93" s="70"/>
      <c r="R93" s="70"/>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70"/>
      <c r="AS93" s="70"/>
      <c r="AT93" s="70">
        <v>20</v>
      </c>
      <c r="AU93" s="70">
        <v>-20</v>
      </c>
    </row>
    <row r="94" spans="1:49">
      <c r="A94" s="1" t="s">
        <v>65</v>
      </c>
      <c r="B94" s="1">
        <v>2022</v>
      </c>
      <c r="C94" s="2">
        <v>44675</v>
      </c>
      <c r="D94" s="1" t="s">
        <v>66</v>
      </c>
      <c r="E94" s="1" t="s">
        <v>487</v>
      </c>
      <c r="F94" s="1" t="s">
        <v>164</v>
      </c>
      <c r="G94" s="1"/>
      <c r="H94" s="1">
        <v>1</v>
      </c>
      <c r="I94">
        <v>1</v>
      </c>
      <c r="J94">
        <v>1</v>
      </c>
      <c r="K94">
        <v>1</v>
      </c>
      <c r="L94">
        <v>1</v>
      </c>
      <c r="M94">
        <v>1</v>
      </c>
      <c r="N94">
        <v>1</v>
      </c>
      <c r="O94">
        <v>1</v>
      </c>
      <c r="P94">
        <v>1</v>
      </c>
      <c r="Q94">
        <v>1</v>
      </c>
      <c r="R94">
        <v>1</v>
      </c>
      <c r="S94">
        <v>1</v>
      </c>
      <c r="T94">
        <v>1</v>
      </c>
      <c r="AU94">
        <v>12</v>
      </c>
      <c r="AV94" s="7">
        <v>0.44513888888888892</v>
      </c>
      <c r="AW94">
        <v>56.161999999999999</v>
      </c>
    </row>
    <row r="95" spans="1:49">
      <c r="A95" s="1" t="s">
        <v>65</v>
      </c>
      <c r="B95" s="1">
        <v>2022</v>
      </c>
      <c r="C95" s="2">
        <v>44675</v>
      </c>
      <c r="D95" s="1" t="s">
        <v>66</v>
      </c>
      <c r="E95" s="1" t="s">
        <v>618</v>
      </c>
      <c r="F95" s="1" t="s">
        <v>37</v>
      </c>
      <c r="G95" s="1"/>
      <c r="H95" s="1">
        <v>2</v>
      </c>
      <c r="AC95">
        <v>1</v>
      </c>
      <c r="AD95">
        <v>1</v>
      </c>
      <c r="AE95">
        <v>1</v>
      </c>
      <c r="AG95">
        <v>1</v>
      </c>
      <c r="AH95">
        <v>1</v>
      </c>
      <c r="AI95">
        <v>1</v>
      </c>
      <c r="AJ95">
        <v>1</v>
      </c>
      <c r="AL95">
        <v>1</v>
      </c>
      <c r="AN95">
        <v>1</v>
      </c>
      <c r="AU95">
        <v>9</v>
      </c>
    </row>
    <row r="96" spans="1:49">
      <c r="A96" s="1" t="s">
        <v>65</v>
      </c>
      <c r="B96" s="1">
        <v>2022</v>
      </c>
      <c r="C96" s="2">
        <v>44675</v>
      </c>
      <c r="D96" s="1" t="s">
        <v>66</v>
      </c>
      <c r="E96" s="1" t="s">
        <v>587</v>
      </c>
      <c r="F96" s="1" t="s">
        <v>75</v>
      </c>
      <c r="G96" s="1"/>
      <c r="H96" s="1">
        <v>3</v>
      </c>
      <c r="U96">
        <v>1</v>
      </c>
      <c r="W96">
        <v>1</v>
      </c>
      <c r="AF96">
        <v>1</v>
      </c>
      <c r="AK96">
        <v>1</v>
      </c>
      <c r="AM96">
        <v>1</v>
      </c>
      <c r="AU96">
        <v>5</v>
      </c>
    </row>
    <row r="97" spans="1:47">
      <c r="A97" s="1" t="s">
        <v>65</v>
      </c>
      <c r="B97" s="1">
        <v>2022</v>
      </c>
      <c r="C97" s="2">
        <v>44675</v>
      </c>
      <c r="D97" s="1" t="s">
        <v>66</v>
      </c>
      <c r="E97" s="1" t="s">
        <v>629</v>
      </c>
      <c r="F97" s="1" t="s">
        <v>763</v>
      </c>
      <c r="G97" s="1"/>
      <c r="H97" s="1">
        <v>4</v>
      </c>
      <c r="X97">
        <v>1</v>
      </c>
      <c r="Z97">
        <v>1</v>
      </c>
      <c r="AQ97">
        <v>1</v>
      </c>
      <c r="AR97">
        <v>1</v>
      </c>
      <c r="AU97">
        <v>4</v>
      </c>
    </row>
    <row r="98" spans="1:47">
      <c r="A98" s="1" t="s">
        <v>65</v>
      </c>
      <c r="B98" s="1">
        <v>2022</v>
      </c>
      <c r="C98" s="2">
        <v>44675</v>
      </c>
      <c r="D98" s="1" t="s">
        <v>66</v>
      </c>
      <c r="E98" s="1" t="s">
        <v>593</v>
      </c>
      <c r="F98" s="1" t="s">
        <v>23</v>
      </c>
      <c r="G98" s="1"/>
      <c r="H98" s="1">
        <v>5</v>
      </c>
      <c r="AB98">
        <v>1</v>
      </c>
      <c r="AO98">
        <v>1</v>
      </c>
      <c r="AU98">
        <v>2</v>
      </c>
    </row>
    <row r="99" spans="1:47">
      <c r="A99" s="1" t="s">
        <v>65</v>
      </c>
      <c r="B99" s="1">
        <v>2022</v>
      </c>
      <c r="C99" s="2">
        <v>44675</v>
      </c>
      <c r="D99" s="1" t="s">
        <v>66</v>
      </c>
      <c r="E99" s="1" t="s">
        <v>588</v>
      </c>
      <c r="F99" s="1" t="s">
        <v>78</v>
      </c>
      <c r="G99" s="1"/>
      <c r="H99" s="1">
        <v>6</v>
      </c>
      <c r="AA99">
        <v>1</v>
      </c>
      <c r="AU99">
        <v>1</v>
      </c>
    </row>
    <row r="100" spans="1:47">
      <c r="A100" s="1" t="s">
        <v>65</v>
      </c>
      <c r="B100" s="1">
        <v>2022</v>
      </c>
      <c r="C100" s="2">
        <v>44675</v>
      </c>
      <c r="D100" s="1" t="s">
        <v>66</v>
      </c>
      <c r="E100" s="1" t="s">
        <v>595</v>
      </c>
      <c r="F100" s="1" t="s">
        <v>31</v>
      </c>
      <c r="G100" s="1"/>
      <c r="H100" s="1">
        <v>7</v>
      </c>
      <c r="AP100">
        <v>1</v>
      </c>
      <c r="AU100">
        <v>1</v>
      </c>
    </row>
    <row r="101" spans="1:47">
      <c r="A101" s="1" t="s">
        <v>65</v>
      </c>
      <c r="B101" s="1">
        <v>2022</v>
      </c>
      <c r="C101" s="2">
        <v>44675</v>
      </c>
      <c r="D101" s="1" t="s">
        <v>66</v>
      </c>
      <c r="E101" s="1" t="s">
        <v>481</v>
      </c>
      <c r="F101" s="1" t="s">
        <v>29</v>
      </c>
      <c r="G101" s="1"/>
      <c r="H101" s="1">
        <v>8</v>
      </c>
      <c r="Y101">
        <v>1</v>
      </c>
      <c r="AU101">
        <v>1</v>
      </c>
    </row>
    <row r="102" spans="1:47">
      <c r="A102" s="1" t="s">
        <v>65</v>
      </c>
      <c r="B102" s="1">
        <v>2022</v>
      </c>
      <c r="C102" s="2">
        <v>44675</v>
      </c>
      <c r="D102" s="1" t="s">
        <v>66</v>
      </c>
      <c r="E102" s="1" t="s">
        <v>473</v>
      </c>
      <c r="F102" s="1" t="s">
        <v>25</v>
      </c>
      <c r="G102" s="1"/>
      <c r="H102" s="1">
        <v>9</v>
      </c>
      <c r="V102">
        <v>1</v>
      </c>
      <c r="AU102">
        <v>1</v>
      </c>
    </row>
    <row r="103" spans="1:47">
      <c r="A103" s="1" t="s">
        <v>65</v>
      </c>
      <c r="B103" s="1">
        <v>2022</v>
      </c>
      <c r="C103" s="2">
        <v>44675</v>
      </c>
      <c r="D103" s="1" t="s">
        <v>66</v>
      </c>
      <c r="E103" s="1" t="s">
        <v>622</v>
      </c>
      <c r="F103" s="1" t="s">
        <v>44</v>
      </c>
      <c r="G103" s="1"/>
      <c r="H103" s="1">
        <v>10</v>
      </c>
      <c r="AU103">
        <v>0</v>
      </c>
    </row>
    <row r="104" spans="1:47">
      <c r="A104" s="1" t="s">
        <v>65</v>
      </c>
      <c r="B104" s="1">
        <v>2022</v>
      </c>
      <c r="C104" s="2">
        <v>44675</v>
      </c>
      <c r="D104" s="1" t="s">
        <v>66</v>
      </c>
      <c r="E104" s="1" t="s">
        <v>479</v>
      </c>
      <c r="F104" s="1" t="s">
        <v>480</v>
      </c>
      <c r="G104" s="1"/>
      <c r="H104" s="1">
        <v>11</v>
      </c>
      <c r="AU104">
        <v>0</v>
      </c>
    </row>
    <row r="105" spans="1:47">
      <c r="A105" s="1" t="s">
        <v>65</v>
      </c>
      <c r="B105" s="1">
        <v>2022</v>
      </c>
      <c r="C105" s="2">
        <v>44675</v>
      </c>
      <c r="D105" s="1" t="s">
        <v>66</v>
      </c>
      <c r="E105" s="1" t="s">
        <v>606</v>
      </c>
      <c r="F105" s="1" t="s">
        <v>33</v>
      </c>
      <c r="G105" s="1"/>
      <c r="H105" s="1">
        <v>12</v>
      </c>
      <c r="AU105">
        <v>0</v>
      </c>
    </row>
    <row r="106" spans="1:47">
      <c r="A106" s="1" t="s">
        <v>65</v>
      </c>
      <c r="B106" s="1">
        <v>2022</v>
      </c>
      <c r="C106" s="2">
        <v>44675</v>
      </c>
      <c r="D106" s="1" t="s">
        <v>66</v>
      </c>
      <c r="E106" s="1" t="s">
        <v>766</v>
      </c>
      <c r="F106" s="1" t="s">
        <v>178</v>
      </c>
      <c r="G106" s="1"/>
      <c r="H106" s="1">
        <v>13</v>
      </c>
      <c r="AU106">
        <v>0</v>
      </c>
    </row>
    <row r="107" spans="1:47">
      <c r="A107" s="1" t="s">
        <v>65</v>
      </c>
      <c r="B107" s="1">
        <v>2022</v>
      </c>
      <c r="C107" s="2">
        <v>44675</v>
      </c>
      <c r="D107" s="1" t="s">
        <v>66</v>
      </c>
      <c r="E107" s="1" t="s">
        <v>617</v>
      </c>
      <c r="F107" s="1" t="s">
        <v>46</v>
      </c>
      <c r="G107" s="1"/>
      <c r="H107" s="1">
        <v>14</v>
      </c>
      <c r="AU107">
        <v>0</v>
      </c>
    </row>
    <row r="108" spans="1:47">
      <c r="A108" s="1" t="s">
        <v>65</v>
      </c>
      <c r="B108" s="1">
        <v>2022</v>
      </c>
      <c r="C108" s="2">
        <v>44675</v>
      </c>
      <c r="D108" s="1" t="s">
        <v>66</v>
      </c>
      <c r="E108" s="1" t="s">
        <v>483</v>
      </c>
      <c r="F108" s="1" t="s">
        <v>484</v>
      </c>
      <c r="G108" s="1"/>
      <c r="H108" s="1">
        <v>15</v>
      </c>
      <c r="AU108">
        <v>0</v>
      </c>
    </row>
    <row r="109" spans="1:47">
      <c r="A109" s="1" t="s">
        <v>65</v>
      </c>
      <c r="B109" s="1">
        <v>2022</v>
      </c>
      <c r="C109" s="2">
        <v>44675</v>
      </c>
      <c r="D109" s="1" t="s">
        <v>66</v>
      </c>
      <c r="E109" s="1" t="s">
        <v>660</v>
      </c>
      <c r="F109" s="1" t="s">
        <v>760</v>
      </c>
      <c r="G109" s="1"/>
      <c r="H109" s="1">
        <v>16</v>
      </c>
      <c r="AU109">
        <v>0</v>
      </c>
    </row>
    <row r="110" spans="1:47">
      <c r="A110" s="1" t="s">
        <v>65</v>
      </c>
      <c r="B110" s="1">
        <v>2022</v>
      </c>
      <c r="C110" s="2">
        <v>44675</v>
      </c>
      <c r="D110" s="1" t="s">
        <v>66</v>
      </c>
      <c r="E110" s="1" t="s">
        <v>592</v>
      </c>
      <c r="F110" s="1" t="s">
        <v>228</v>
      </c>
      <c r="G110" s="1"/>
      <c r="H110" s="1">
        <v>17</v>
      </c>
      <c r="AU110">
        <v>0</v>
      </c>
    </row>
    <row r="111" spans="1:47">
      <c r="A111" s="1" t="s">
        <v>65</v>
      </c>
      <c r="B111" s="1">
        <v>2022</v>
      </c>
      <c r="C111" s="2">
        <v>44675</v>
      </c>
      <c r="D111" s="1" t="s">
        <v>66</v>
      </c>
      <c r="E111" s="1" t="s">
        <v>599</v>
      </c>
      <c r="F111" s="1" t="s">
        <v>35</v>
      </c>
      <c r="G111" s="1"/>
      <c r="H111" s="1">
        <v>18</v>
      </c>
      <c r="AU111">
        <v>0</v>
      </c>
    </row>
    <row r="112" spans="1:47">
      <c r="A112" s="1" t="s">
        <v>65</v>
      </c>
      <c r="B112" s="1">
        <v>2022</v>
      </c>
      <c r="C112" s="2">
        <v>44675</v>
      </c>
      <c r="D112" s="1" t="s">
        <v>66</v>
      </c>
      <c r="E112" s="1" t="s">
        <v>648</v>
      </c>
      <c r="F112" s="1" t="s">
        <v>73</v>
      </c>
      <c r="G112" s="1"/>
      <c r="H112" s="1">
        <v>19</v>
      </c>
      <c r="AU112">
        <v>0</v>
      </c>
    </row>
    <row r="113" spans="1:49">
      <c r="A113" s="1" t="s">
        <v>65</v>
      </c>
      <c r="B113" s="1">
        <v>2022</v>
      </c>
      <c r="C113" s="2">
        <v>44675</v>
      </c>
      <c r="D113" s="1" t="s">
        <v>66</v>
      </c>
      <c r="E113" s="1" t="s">
        <v>787</v>
      </c>
      <c r="F113" s="1" t="s">
        <v>113</v>
      </c>
      <c r="G113" s="1"/>
      <c r="H113" s="1">
        <v>20</v>
      </c>
      <c r="AU113">
        <v>0</v>
      </c>
    </row>
    <row r="114" spans="1:49">
      <c r="A114" s="1" t="s">
        <v>65</v>
      </c>
      <c r="B114" s="1">
        <v>2022</v>
      </c>
      <c r="C114" s="2">
        <v>44675</v>
      </c>
      <c r="D114" s="1" t="s">
        <v>66</v>
      </c>
      <c r="E114" s="1" t="s">
        <v>585</v>
      </c>
      <c r="F114" s="1" t="s">
        <v>27</v>
      </c>
      <c r="G114" s="1"/>
      <c r="H114" s="1">
        <v>21</v>
      </c>
      <c r="AU114">
        <v>0</v>
      </c>
    </row>
    <row r="115" spans="1:49">
      <c r="A115" s="1" t="s">
        <v>65</v>
      </c>
      <c r="B115" s="1">
        <v>2022</v>
      </c>
      <c r="C115" s="2">
        <v>44675</v>
      </c>
      <c r="D115" s="1" t="s">
        <v>66</v>
      </c>
      <c r="E115" s="1" t="s">
        <v>496</v>
      </c>
      <c r="F115" s="1" t="s">
        <v>85</v>
      </c>
      <c r="G115" s="1"/>
      <c r="H115" s="1">
        <v>22</v>
      </c>
      <c r="AU115">
        <v>0</v>
      </c>
    </row>
    <row r="116" spans="1:49">
      <c r="A116" s="1" t="s">
        <v>65</v>
      </c>
      <c r="B116" s="1">
        <v>2022</v>
      </c>
      <c r="C116" s="2">
        <v>44675</v>
      </c>
      <c r="D116" s="1" t="s">
        <v>66</v>
      </c>
      <c r="E116" s="1" t="s">
        <v>522</v>
      </c>
      <c r="F116" s="68" t="s">
        <v>58</v>
      </c>
      <c r="G116" s="68"/>
      <c r="H116" s="68">
        <v>23</v>
      </c>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U116">
        <v>0</v>
      </c>
    </row>
    <row r="117" spans="1:49">
      <c r="A117" s="1" t="s">
        <v>65</v>
      </c>
      <c r="B117" s="1">
        <v>2022</v>
      </c>
      <c r="C117" s="2">
        <v>44675</v>
      </c>
      <c r="D117" s="1" t="s">
        <v>66</v>
      </c>
      <c r="E117" s="1" t="s">
        <v>499</v>
      </c>
      <c r="F117" s="68" t="s">
        <v>145</v>
      </c>
      <c r="G117" s="68"/>
      <c r="H117" s="68" t="s">
        <v>608</v>
      </c>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T117">
        <v>20</v>
      </c>
      <c r="AU117" t="s">
        <v>608</v>
      </c>
    </row>
    <row r="118" spans="1:49">
      <c r="A118" s="4" t="s">
        <v>182</v>
      </c>
      <c r="B118" s="4">
        <v>2021</v>
      </c>
      <c r="C118" s="5">
        <v>44492</v>
      </c>
      <c r="D118" s="4" t="s">
        <v>20</v>
      </c>
      <c r="E118" s="4" t="s">
        <v>586</v>
      </c>
      <c r="F118" s="70" t="s">
        <v>113</v>
      </c>
      <c r="G118" s="70"/>
      <c r="H118" s="70">
        <v>1</v>
      </c>
      <c r="I118" s="3"/>
      <c r="J118" s="3"/>
      <c r="K118" s="3"/>
      <c r="L118" s="3"/>
      <c r="M118" s="3"/>
      <c r="N118" s="3"/>
      <c r="O118" s="3"/>
      <c r="P118" s="3"/>
      <c r="Q118" s="3"/>
      <c r="R118" s="3"/>
      <c r="S118" s="3"/>
      <c r="T118" s="3"/>
      <c r="U118" s="3"/>
      <c r="V118" s="3">
        <v>1</v>
      </c>
      <c r="W118" s="3">
        <v>1</v>
      </c>
      <c r="X118" s="3"/>
      <c r="Y118" s="3"/>
      <c r="Z118" s="3"/>
      <c r="AA118" s="3">
        <v>1</v>
      </c>
      <c r="AB118" s="3">
        <v>1</v>
      </c>
      <c r="AC118" s="3">
        <v>1</v>
      </c>
      <c r="AD118" s="3">
        <v>1</v>
      </c>
      <c r="AE118" s="3">
        <v>1</v>
      </c>
      <c r="AF118" s="3"/>
      <c r="AG118" s="3">
        <v>1</v>
      </c>
      <c r="AH118" s="3"/>
      <c r="AI118" s="3"/>
      <c r="AJ118" s="3"/>
      <c r="AK118" s="3"/>
      <c r="AL118" s="3"/>
      <c r="AM118" s="3"/>
      <c r="AN118" s="3"/>
      <c r="AO118" s="3"/>
      <c r="AP118" s="3"/>
      <c r="AQ118" s="3"/>
      <c r="AR118" s="3"/>
      <c r="AS118">
        <v>20</v>
      </c>
      <c r="AU118">
        <v>28</v>
      </c>
      <c r="AV118" s="7">
        <v>0.4381944444444445</v>
      </c>
      <c r="AW118">
        <v>57.052</v>
      </c>
    </row>
    <row r="119" spans="1:49">
      <c r="A119" s="4" t="s">
        <v>182</v>
      </c>
      <c r="B119" s="4">
        <v>2021</v>
      </c>
      <c r="C119" s="5">
        <v>44492</v>
      </c>
      <c r="D119" s="4" t="s">
        <v>20</v>
      </c>
      <c r="E119" s="4" t="s">
        <v>840</v>
      </c>
      <c r="F119" s="70" t="s">
        <v>480</v>
      </c>
      <c r="G119" s="70"/>
      <c r="H119" s="70">
        <v>2</v>
      </c>
      <c r="I119" s="3"/>
      <c r="J119" s="3"/>
      <c r="K119" s="3"/>
      <c r="L119" s="3"/>
      <c r="M119" s="3"/>
      <c r="N119" s="3"/>
      <c r="O119" s="3"/>
      <c r="P119" s="3"/>
      <c r="Q119" s="3"/>
      <c r="R119" s="3"/>
      <c r="S119" s="3"/>
      <c r="T119" s="3"/>
      <c r="U119" s="3"/>
      <c r="V119" s="3"/>
      <c r="W119" s="3"/>
      <c r="X119" s="3">
        <v>1</v>
      </c>
      <c r="Y119" s="3">
        <v>1</v>
      </c>
      <c r="Z119" s="3">
        <v>1</v>
      </c>
      <c r="AA119" s="3"/>
      <c r="AB119" s="3"/>
      <c r="AC119" s="3"/>
      <c r="AD119" s="3"/>
      <c r="AE119" s="3"/>
      <c r="AF119" s="3">
        <v>1</v>
      </c>
      <c r="AG119" s="3"/>
      <c r="AH119" s="3"/>
      <c r="AI119" s="3"/>
      <c r="AJ119" s="3"/>
      <c r="AK119" s="3"/>
      <c r="AL119" s="3"/>
      <c r="AM119" s="3"/>
      <c r="AN119" s="3"/>
      <c r="AO119" s="3"/>
      <c r="AP119" s="3"/>
      <c r="AQ119" s="3"/>
      <c r="AR119" s="3"/>
      <c r="AS119">
        <v>20</v>
      </c>
      <c r="AU119">
        <v>24</v>
      </c>
    </row>
    <row r="120" spans="1:49">
      <c r="A120" s="4" t="s">
        <v>182</v>
      </c>
      <c r="B120" s="4">
        <v>2021</v>
      </c>
      <c r="C120" s="5">
        <v>44492</v>
      </c>
      <c r="D120" s="4" t="s">
        <v>20</v>
      </c>
      <c r="E120" s="4" t="s">
        <v>600</v>
      </c>
      <c r="F120" s="70" t="s">
        <v>35</v>
      </c>
      <c r="G120" s="70"/>
      <c r="H120" s="70">
        <v>3</v>
      </c>
      <c r="I120" s="3"/>
      <c r="J120" s="3"/>
      <c r="K120" s="3">
        <v>1</v>
      </c>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v>20</v>
      </c>
      <c r="AU120">
        <v>21</v>
      </c>
    </row>
    <row r="121" spans="1:49">
      <c r="A121" s="4" t="s">
        <v>182</v>
      </c>
      <c r="B121" s="4">
        <v>2021</v>
      </c>
      <c r="C121" s="5">
        <v>44492</v>
      </c>
      <c r="D121" s="4" t="s">
        <v>20</v>
      </c>
      <c r="E121" s="4" t="s">
        <v>494</v>
      </c>
      <c r="F121" s="70" t="s">
        <v>37</v>
      </c>
      <c r="G121" s="70"/>
      <c r="H121" s="70">
        <v>4</v>
      </c>
      <c r="I121" s="3"/>
      <c r="J121" s="3"/>
      <c r="K121" s="3"/>
      <c r="L121" s="3"/>
      <c r="M121" s="3"/>
      <c r="N121" s="3">
        <v>1</v>
      </c>
      <c r="O121" s="3"/>
      <c r="P121" s="3">
        <v>1</v>
      </c>
      <c r="Q121" s="3"/>
      <c r="R121" s="3"/>
      <c r="S121" s="3">
        <v>1</v>
      </c>
      <c r="T121" s="3"/>
      <c r="U121" s="3">
        <v>1</v>
      </c>
      <c r="V121" s="3"/>
      <c r="W121" s="3"/>
      <c r="X121" s="3"/>
      <c r="Y121" s="3"/>
      <c r="Z121" s="3"/>
      <c r="AA121" s="3"/>
      <c r="AB121" s="3"/>
      <c r="AC121" s="3"/>
      <c r="AD121" s="3"/>
      <c r="AE121" s="3"/>
      <c r="AF121" s="3"/>
      <c r="AG121" s="3"/>
      <c r="AH121" s="3"/>
      <c r="AI121" s="3"/>
      <c r="AJ121" s="3"/>
      <c r="AK121" s="3"/>
      <c r="AL121" s="3"/>
      <c r="AM121" s="3"/>
      <c r="AN121" s="3"/>
      <c r="AO121" s="3"/>
      <c r="AP121" s="3"/>
      <c r="AQ121" s="3"/>
      <c r="AR121" s="3"/>
      <c r="AU121">
        <v>4</v>
      </c>
    </row>
    <row r="122" spans="1:49">
      <c r="A122" s="4" t="s">
        <v>182</v>
      </c>
      <c r="B122" s="4">
        <v>2021</v>
      </c>
      <c r="C122" s="5">
        <v>44492</v>
      </c>
      <c r="D122" s="4" t="s">
        <v>20</v>
      </c>
      <c r="E122" s="4" t="s">
        <v>807</v>
      </c>
      <c r="F122" s="70" t="s">
        <v>102</v>
      </c>
      <c r="G122" s="70"/>
      <c r="H122" s="70">
        <v>5</v>
      </c>
      <c r="I122" s="3"/>
      <c r="J122" s="3"/>
      <c r="K122" s="3"/>
      <c r="L122" s="3"/>
      <c r="M122" s="3"/>
      <c r="N122" s="3"/>
      <c r="O122" s="3">
        <v>1</v>
      </c>
      <c r="P122" s="3"/>
      <c r="Q122" s="3">
        <v>1</v>
      </c>
      <c r="R122" s="3"/>
      <c r="S122" s="3"/>
      <c r="T122" s="3">
        <v>1</v>
      </c>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U122">
        <v>3</v>
      </c>
    </row>
    <row r="123" spans="1:49">
      <c r="A123" s="4" t="s">
        <v>182</v>
      </c>
      <c r="B123" s="4">
        <v>2021</v>
      </c>
      <c r="C123" s="5">
        <v>44492</v>
      </c>
      <c r="D123" s="4" t="s">
        <v>20</v>
      </c>
      <c r="E123" s="4" t="s">
        <v>814</v>
      </c>
      <c r="F123" s="70" t="s">
        <v>33</v>
      </c>
      <c r="G123" s="70"/>
      <c r="H123" s="70">
        <v>6</v>
      </c>
      <c r="I123" s="3"/>
      <c r="J123" s="3"/>
      <c r="K123" s="3"/>
      <c r="L123" s="3"/>
      <c r="M123" s="3">
        <v>1</v>
      </c>
      <c r="N123" s="3"/>
      <c r="O123" s="3"/>
      <c r="P123" s="3"/>
      <c r="Q123" s="3"/>
      <c r="R123" s="3">
        <v>1</v>
      </c>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U123">
        <v>2</v>
      </c>
    </row>
    <row r="124" spans="1:49">
      <c r="A124" s="4" t="s">
        <v>182</v>
      </c>
      <c r="B124" s="4">
        <v>2021</v>
      </c>
      <c r="C124" s="5">
        <v>44492</v>
      </c>
      <c r="D124" s="4" t="s">
        <v>20</v>
      </c>
      <c r="E124" s="4" t="s">
        <v>821</v>
      </c>
      <c r="F124" s="70" t="s">
        <v>484</v>
      </c>
      <c r="G124" s="70"/>
      <c r="H124" s="70">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v>1</v>
      </c>
      <c r="AU124">
        <v>1</v>
      </c>
    </row>
    <row r="125" spans="1:49">
      <c r="A125" s="4" t="s">
        <v>182</v>
      </c>
      <c r="B125" s="4">
        <v>2021</v>
      </c>
      <c r="C125" s="5">
        <v>44492</v>
      </c>
      <c r="D125" s="4" t="s">
        <v>20</v>
      </c>
      <c r="E125" s="4" t="s">
        <v>473</v>
      </c>
      <c r="F125" s="70" t="s">
        <v>25</v>
      </c>
      <c r="G125" s="70"/>
      <c r="H125" s="70">
        <v>8</v>
      </c>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U125">
        <v>0</v>
      </c>
    </row>
    <row r="126" spans="1:49">
      <c r="A126" s="4" t="s">
        <v>182</v>
      </c>
      <c r="B126" s="4">
        <v>2021</v>
      </c>
      <c r="C126" s="5">
        <v>44492</v>
      </c>
      <c r="D126" s="4" t="s">
        <v>20</v>
      </c>
      <c r="E126" s="4" t="s">
        <v>811</v>
      </c>
      <c r="F126" s="70" t="s">
        <v>188</v>
      </c>
      <c r="G126" s="70"/>
      <c r="H126" s="70">
        <v>9</v>
      </c>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U126">
        <v>0</v>
      </c>
    </row>
    <row r="127" spans="1:49">
      <c r="A127" s="4" t="s">
        <v>182</v>
      </c>
      <c r="B127" s="4">
        <v>2021</v>
      </c>
      <c r="C127" s="5">
        <v>44492</v>
      </c>
      <c r="D127" s="4" t="s">
        <v>20</v>
      </c>
      <c r="E127" s="4" t="s">
        <v>617</v>
      </c>
      <c r="F127" s="70" t="s">
        <v>46</v>
      </c>
      <c r="G127" s="70"/>
      <c r="H127" s="70">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c r="A128" s="4" t="s">
        <v>182</v>
      </c>
      <c r="B128" s="4">
        <v>2021</v>
      </c>
      <c r="C128" s="5">
        <v>44492</v>
      </c>
      <c r="D128" s="4" t="s">
        <v>20</v>
      </c>
      <c r="E128" s="4" t="s">
        <v>588</v>
      </c>
      <c r="F128" s="70" t="s">
        <v>78</v>
      </c>
      <c r="G128" s="70"/>
      <c r="H128" s="70">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c r="A129" s="4" t="s">
        <v>182</v>
      </c>
      <c r="B129" s="4">
        <v>2021</v>
      </c>
      <c r="C129" s="5">
        <v>44492</v>
      </c>
      <c r="D129" s="4" t="s">
        <v>20</v>
      </c>
      <c r="E129" s="4" t="s">
        <v>493</v>
      </c>
      <c r="F129" s="70" t="s">
        <v>31</v>
      </c>
      <c r="G129" s="70"/>
      <c r="H129" s="70">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c r="A130" s="4" t="s">
        <v>182</v>
      </c>
      <c r="B130" s="4">
        <v>2021</v>
      </c>
      <c r="C130" s="5">
        <v>44492</v>
      </c>
      <c r="D130" s="4" t="s">
        <v>20</v>
      </c>
      <c r="E130" s="4" t="s">
        <v>828</v>
      </c>
      <c r="F130" s="70" t="s">
        <v>82</v>
      </c>
      <c r="G130" s="70"/>
      <c r="H130" s="70">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v>1</v>
      </c>
      <c r="AI130" s="3">
        <v>1</v>
      </c>
      <c r="AJ130" s="3">
        <v>1</v>
      </c>
      <c r="AK130" s="3">
        <v>1</v>
      </c>
      <c r="AL130" s="3">
        <v>1</v>
      </c>
      <c r="AM130" s="3">
        <v>1</v>
      </c>
      <c r="AN130" s="3">
        <v>1</v>
      </c>
      <c r="AO130" s="3">
        <v>1</v>
      </c>
      <c r="AP130" s="3">
        <v>1</v>
      </c>
      <c r="AQ130" s="3">
        <v>1</v>
      </c>
      <c r="AR130" s="3"/>
      <c r="AT130">
        <v>20</v>
      </c>
      <c r="AU130">
        <v>-10</v>
      </c>
    </row>
    <row r="131" spans="1:49">
      <c r="A131" s="55" t="s">
        <v>182</v>
      </c>
      <c r="B131" s="55">
        <v>2021</v>
      </c>
      <c r="C131" s="62">
        <v>44492</v>
      </c>
      <c r="D131" s="55" t="s">
        <v>20</v>
      </c>
      <c r="E131" s="55" t="s">
        <v>584</v>
      </c>
      <c r="F131" s="70" t="s">
        <v>27</v>
      </c>
      <c r="G131" s="70"/>
      <c r="H131" s="70">
        <v>14</v>
      </c>
      <c r="I131" s="11">
        <v>1</v>
      </c>
      <c r="J131" s="11">
        <v>1</v>
      </c>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T131">
        <v>20</v>
      </c>
      <c r="AU131">
        <v>-18</v>
      </c>
    </row>
    <row r="132" spans="1:49">
      <c r="A132" s="4" t="s">
        <v>182</v>
      </c>
      <c r="B132" s="4">
        <v>2021</v>
      </c>
      <c r="C132" s="5">
        <v>44492</v>
      </c>
      <c r="D132" s="4" t="s">
        <v>20</v>
      </c>
      <c r="E132" s="4" t="s">
        <v>650</v>
      </c>
      <c r="F132" s="4" t="s">
        <v>85</v>
      </c>
      <c r="G132" s="4"/>
      <c r="H132" s="4">
        <v>15</v>
      </c>
      <c r="I132" s="3"/>
      <c r="J132" s="3"/>
      <c r="K132" s="3"/>
      <c r="L132" s="3">
        <v>1</v>
      </c>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v>20</v>
      </c>
      <c r="AU132" s="3">
        <v>-19</v>
      </c>
    </row>
    <row r="133" spans="1:49">
      <c r="A133" s="4" t="s">
        <v>182</v>
      </c>
      <c r="B133" s="4">
        <v>2021</v>
      </c>
      <c r="C133" s="5">
        <v>44492</v>
      </c>
      <c r="D133" s="4" t="s">
        <v>20</v>
      </c>
      <c r="E133" s="4" t="s">
        <v>837</v>
      </c>
      <c r="F133" s="4" t="s">
        <v>56</v>
      </c>
      <c r="G133" s="4"/>
      <c r="H133" s="4">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v>20</v>
      </c>
      <c r="AU133" s="3">
        <v>-20</v>
      </c>
    </row>
    <row r="134" spans="1:49">
      <c r="A134" s="4" t="s">
        <v>182</v>
      </c>
      <c r="B134" s="4">
        <v>2021</v>
      </c>
      <c r="C134" s="5">
        <v>44492</v>
      </c>
      <c r="D134" s="4" t="s">
        <v>20</v>
      </c>
      <c r="E134" s="4" t="s">
        <v>490</v>
      </c>
      <c r="F134" s="4" t="s">
        <v>42</v>
      </c>
      <c r="G134" s="4"/>
      <c r="H134" s="4">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v>20</v>
      </c>
      <c r="AU134" s="3">
        <v>-20</v>
      </c>
    </row>
    <row r="135" spans="1:49">
      <c r="A135" s="4" t="s">
        <v>182</v>
      </c>
      <c r="B135" s="4">
        <v>2021</v>
      </c>
      <c r="C135" s="5">
        <v>44492</v>
      </c>
      <c r="D135" s="4" t="s">
        <v>20</v>
      </c>
      <c r="E135" s="4" t="s">
        <v>622</v>
      </c>
      <c r="F135" s="4" t="s">
        <v>44</v>
      </c>
      <c r="G135" s="4"/>
      <c r="H135" s="4">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v>20</v>
      </c>
      <c r="AU135" s="3">
        <v>-20</v>
      </c>
    </row>
    <row r="136" spans="1:49">
      <c r="A136" s="4" t="s">
        <v>182</v>
      </c>
      <c r="B136" s="4">
        <v>2021</v>
      </c>
      <c r="C136" s="5">
        <v>44492</v>
      </c>
      <c r="D136" s="4" t="s">
        <v>20</v>
      </c>
      <c r="E136" s="4" t="s">
        <v>495</v>
      </c>
      <c r="F136" s="4" t="s">
        <v>104</v>
      </c>
      <c r="G136" s="4"/>
      <c r="H136" s="4">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v>20</v>
      </c>
      <c r="AU136" s="3">
        <v>-20</v>
      </c>
    </row>
    <row r="137" spans="1:49">
      <c r="A137" s="4" t="s">
        <v>182</v>
      </c>
      <c r="B137" s="4">
        <v>2021</v>
      </c>
      <c r="C137" s="5">
        <v>44492</v>
      </c>
      <c r="D137" s="4" t="s">
        <v>20</v>
      </c>
      <c r="E137" s="4" t="s">
        <v>487</v>
      </c>
      <c r="F137" s="4" t="s">
        <v>164</v>
      </c>
      <c r="G137" s="4"/>
      <c r="H137" s="4">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v>20</v>
      </c>
      <c r="AU137" s="3">
        <v>-20</v>
      </c>
    </row>
    <row r="138" spans="1:49">
      <c r="A138" s="4" t="s">
        <v>182</v>
      </c>
      <c r="B138" s="4">
        <v>2021</v>
      </c>
      <c r="C138" s="5">
        <v>44492</v>
      </c>
      <c r="D138" s="4" t="s">
        <v>20</v>
      </c>
      <c r="E138" s="4" t="s">
        <v>642</v>
      </c>
      <c r="F138" s="4" t="s">
        <v>23</v>
      </c>
      <c r="G138" s="4"/>
      <c r="H138" s="4">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v>20</v>
      </c>
      <c r="AU138" s="3">
        <v>-20</v>
      </c>
    </row>
    <row r="139" spans="1:49">
      <c r="A139" s="1" t="s">
        <v>139</v>
      </c>
      <c r="B139" s="1">
        <v>2021</v>
      </c>
      <c r="C139" s="2">
        <v>44451</v>
      </c>
      <c r="D139" s="1" t="s">
        <v>66</v>
      </c>
      <c r="E139" s="1" t="s">
        <v>1260</v>
      </c>
      <c r="F139" s="3" t="s">
        <v>44</v>
      </c>
      <c r="G139" s="3"/>
      <c r="H139" s="3">
        <v>1</v>
      </c>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v>1</v>
      </c>
      <c r="AH139" s="1">
        <v>1</v>
      </c>
      <c r="AI139" s="1">
        <v>1</v>
      </c>
      <c r="AJ139" s="1">
        <v>1</v>
      </c>
      <c r="AK139" s="1">
        <v>1</v>
      </c>
      <c r="AL139" s="1">
        <v>1</v>
      </c>
      <c r="AM139" s="1"/>
      <c r="AN139" s="1"/>
      <c r="AO139" s="1"/>
      <c r="AP139" s="1"/>
      <c r="AQ139" s="1"/>
      <c r="AR139" s="1"/>
      <c r="AS139" s="3">
        <v>20</v>
      </c>
      <c r="AT139" s="3"/>
      <c r="AU139" s="3">
        <v>26</v>
      </c>
      <c r="AV139" s="7">
        <v>0.46527777777777773</v>
      </c>
      <c r="AW139">
        <v>53.695999999999998</v>
      </c>
    </row>
    <row r="140" spans="1:49">
      <c r="A140" s="1" t="s">
        <v>139</v>
      </c>
      <c r="B140" s="1">
        <v>2021</v>
      </c>
      <c r="C140" s="2">
        <v>44451</v>
      </c>
      <c r="D140" s="1" t="s">
        <v>66</v>
      </c>
      <c r="E140" s="1" t="s">
        <v>519</v>
      </c>
      <c r="F140" s="3" t="s">
        <v>250</v>
      </c>
      <c r="G140" s="3"/>
      <c r="H140" s="3">
        <v>2</v>
      </c>
      <c r="I140" s="1"/>
      <c r="J140" s="1"/>
      <c r="K140" s="1"/>
      <c r="L140" s="1"/>
      <c r="M140" s="1">
        <v>1</v>
      </c>
      <c r="N140" s="1"/>
      <c r="O140" s="1">
        <v>1</v>
      </c>
      <c r="P140" s="1"/>
      <c r="Q140" s="1">
        <v>1</v>
      </c>
      <c r="R140" s="1">
        <v>1</v>
      </c>
      <c r="S140" s="1"/>
      <c r="T140" s="1">
        <v>1</v>
      </c>
      <c r="U140" s="1">
        <v>1</v>
      </c>
      <c r="V140" s="1">
        <v>1</v>
      </c>
      <c r="W140" s="1">
        <v>1</v>
      </c>
      <c r="X140" s="1">
        <v>1</v>
      </c>
      <c r="Y140" s="1">
        <v>1</v>
      </c>
      <c r="Z140" s="1">
        <v>1</v>
      </c>
      <c r="AA140" s="1">
        <v>1</v>
      </c>
      <c r="AB140" s="1">
        <v>1</v>
      </c>
      <c r="AC140" s="1">
        <v>1</v>
      </c>
      <c r="AD140" s="1">
        <v>1</v>
      </c>
      <c r="AE140" s="1">
        <v>1</v>
      </c>
      <c r="AF140" s="1">
        <v>1</v>
      </c>
      <c r="AG140" s="1"/>
      <c r="AH140" s="1"/>
      <c r="AI140" s="1"/>
      <c r="AJ140" s="1"/>
      <c r="AK140" s="1"/>
      <c r="AL140" s="1"/>
      <c r="AM140" s="1"/>
      <c r="AN140" s="1"/>
      <c r="AO140" s="1"/>
      <c r="AP140" s="1"/>
      <c r="AQ140" s="1"/>
      <c r="AR140" s="1">
        <v>1</v>
      </c>
      <c r="AS140" s="3"/>
      <c r="AT140" s="3"/>
      <c r="AU140" s="3">
        <v>18</v>
      </c>
    </row>
    <row r="141" spans="1:49">
      <c r="A141" s="1" t="s">
        <v>139</v>
      </c>
      <c r="B141" s="1">
        <v>2021</v>
      </c>
      <c r="C141" s="2">
        <v>44451</v>
      </c>
      <c r="D141" s="1" t="s">
        <v>66</v>
      </c>
      <c r="E141" s="1" t="s">
        <v>837</v>
      </c>
      <c r="F141" s="3" t="s">
        <v>56</v>
      </c>
      <c r="G141" s="3"/>
      <c r="H141" s="3">
        <v>3</v>
      </c>
      <c r="I141" s="1"/>
      <c r="J141" s="1"/>
      <c r="K141" s="1"/>
      <c r="L141" s="1">
        <v>1</v>
      </c>
      <c r="M141" s="1"/>
      <c r="N141" s="1">
        <v>1</v>
      </c>
      <c r="O141" s="1">
        <v>1</v>
      </c>
      <c r="P141" s="1">
        <v>1</v>
      </c>
      <c r="Q141" s="1"/>
      <c r="R141" s="1"/>
      <c r="S141" s="1">
        <v>1</v>
      </c>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3"/>
      <c r="AT141" s="3"/>
      <c r="AU141" s="3">
        <v>5</v>
      </c>
    </row>
    <row r="142" spans="1:49">
      <c r="A142" s="1" t="s">
        <v>139</v>
      </c>
      <c r="B142" s="1">
        <v>2021</v>
      </c>
      <c r="C142" s="2">
        <v>44451</v>
      </c>
      <c r="D142" s="1" t="s">
        <v>66</v>
      </c>
      <c r="E142" s="1" t="s">
        <v>740</v>
      </c>
      <c r="F142" s="3" t="s">
        <v>150</v>
      </c>
      <c r="G142" s="3"/>
      <c r="H142" s="3">
        <v>4</v>
      </c>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v>1</v>
      </c>
      <c r="AO142" s="1">
        <v>1</v>
      </c>
      <c r="AP142" s="1">
        <v>1</v>
      </c>
      <c r="AQ142" s="1">
        <v>1</v>
      </c>
      <c r="AR142" s="1"/>
      <c r="AS142" s="3"/>
      <c r="AT142" s="3"/>
      <c r="AU142" s="3">
        <v>4</v>
      </c>
    </row>
    <row r="143" spans="1:49">
      <c r="A143" s="1" t="s">
        <v>139</v>
      </c>
      <c r="B143" s="1">
        <v>2021</v>
      </c>
      <c r="C143" s="2">
        <v>44451</v>
      </c>
      <c r="D143" s="1" t="s">
        <v>66</v>
      </c>
      <c r="E143" s="1" t="s">
        <v>823</v>
      </c>
      <c r="F143" s="3" t="s">
        <v>166</v>
      </c>
      <c r="G143" s="3"/>
      <c r="H143" s="3">
        <v>5</v>
      </c>
      <c r="I143" s="1">
        <v>1</v>
      </c>
      <c r="J143" s="1">
        <v>1</v>
      </c>
      <c r="K143" s="1">
        <v>1</v>
      </c>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3"/>
      <c r="AT143" s="3"/>
      <c r="AU143" s="3">
        <v>3</v>
      </c>
    </row>
    <row r="144" spans="1:49">
      <c r="A144" s="1" t="s">
        <v>139</v>
      </c>
      <c r="B144" s="1">
        <v>2021</v>
      </c>
      <c r="C144" s="2">
        <v>44451</v>
      </c>
      <c r="D144" s="1" t="s">
        <v>66</v>
      </c>
      <c r="E144" s="1" t="s">
        <v>696</v>
      </c>
      <c r="F144" s="3" t="s">
        <v>33</v>
      </c>
      <c r="G144" s="3"/>
      <c r="H144" s="3">
        <v>6</v>
      </c>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v>1</v>
      </c>
      <c r="AN144" s="1"/>
      <c r="AO144" s="1"/>
      <c r="AP144" s="1"/>
      <c r="AQ144" s="1"/>
      <c r="AR144" s="1"/>
      <c r="AS144" s="3"/>
      <c r="AT144" s="3"/>
      <c r="AU144" s="3">
        <v>1</v>
      </c>
    </row>
    <row r="145" spans="1:49">
      <c r="A145" s="1" t="s">
        <v>139</v>
      </c>
      <c r="B145" s="1">
        <v>2021</v>
      </c>
      <c r="C145" s="2">
        <v>44451</v>
      </c>
      <c r="D145" s="1" t="s">
        <v>66</v>
      </c>
      <c r="E145" s="1" t="s">
        <v>635</v>
      </c>
      <c r="F145" s="3" t="s">
        <v>207</v>
      </c>
      <c r="G145" s="3"/>
      <c r="H145" s="3">
        <v>7</v>
      </c>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3"/>
      <c r="AT145" s="3"/>
      <c r="AU145" s="3">
        <v>0</v>
      </c>
    </row>
    <row r="146" spans="1:49">
      <c r="A146" s="1" t="s">
        <v>139</v>
      </c>
      <c r="B146" s="1">
        <v>2021</v>
      </c>
      <c r="C146" s="2">
        <v>44451</v>
      </c>
      <c r="D146" s="1" t="s">
        <v>66</v>
      </c>
      <c r="E146" s="1" t="s">
        <v>712</v>
      </c>
      <c r="F146" s="3" t="s">
        <v>164</v>
      </c>
      <c r="G146" s="3"/>
      <c r="H146" s="3">
        <v>8</v>
      </c>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3"/>
      <c r="AT146" s="3"/>
      <c r="AU146" s="3">
        <v>0</v>
      </c>
    </row>
    <row r="147" spans="1:49">
      <c r="A147" s="1" t="s">
        <v>139</v>
      </c>
      <c r="B147" s="1">
        <v>2021</v>
      </c>
      <c r="C147" s="2">
        <v>44451</v>
      </c>
      <c r="D147" s="1" t="s">
        <v>66</v>
      </c>
      <c r="E147" s="1" t="s">
        <v>344</v>
      </c>
      <c r="F147" s="3" t="s">
        <v>154</v>
      </c>
      <c r="G147" s="3"/>
      <c r="H147" s="3">
        <v>9</v>
      </c>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3"/>
      <c r="AT147" s="3"/>
      <c r="AU147" s="3">
        <v>0</v>
      </c>
    </row>
    <row r="148" spans="1:49">
      <c r="A148" s="1" t="s">
        <v>139</v>
      </c>
      <c r="B148" s="1">
        <v>2021</v>
      </c>
      <c r="C148" s="2">
        <v>44451</v>
      </c>
      <c r="D148" s="1" t="s">
        <v>66</v>
      </c>
      <c r="E148" s="1" t="s">
        <v>523</v>
      </c>
      <c r="F148" s="3" t="s">
        <v>524</v>
      </c>
      <c r="G148" s="3"/>
      <c r="H148" s="3">
        <v>10</v>
      </c>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3"/>
      <c r="AT148" s="3"/>
      <c r="AU148" s="3">
        <v>0</v>
      </c>
    </row>
    <row r="149" spans="1:49">
      <c r="A149" s="1" t="s">
        <v>139</v>
      </c>
      <c r="B149" s="1">
        <v>2021</v>
      </c>
      <c r="C149" s="2">
        <v>44451</v>
      </c>
      <c r="D149" s="1" t="s">
        <v>66</v>
      </c>
      <c r="E149" s="1" t="s">
        <v>893</v>
      </c>
      <c r="F149" s="3" t="s">
        <v>224</v>
      </c>
      <c r="G149" s="3"/>
      <c r="H149" s="3">
        <v>11</v>
      </c>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3"/>
      <c r="AT149" s="3"/>
      <c r="AU149" s="3">
        <v>0</v>
      </c>
    </row>
    <row r="150" spans="1:49">
      <c r="A150" s="1" t="s">
        <v>139</v>
      </c>
      <c r="B150" s="1">
        <v>2021</v>
      </c>
      <c r="C150" s="2">
        <v>44451</v>
      </c>
      <c r="D150" s="1" t="s">
        <v>66</v>
      </c>
      <c r="E150" s="1" t="s">
        <v>1265</v>
      </c>
      <c r="F150" s="3" t="s">
        <v>52</v>
      </c>
      <c r="G150" s="3"/>
      <c r="H150" s="3">
        <v>12</v>
      </c>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3"/>
      <c r="AT150" s="3"/>
      <c r="AU150" s="3">
        <v>0</v>
      </c>
      <c r="AW150" s="47"/>
    </row>
    <row r="151" spans="1:49">
      <c r="A151" s="1" t="s">
        <v>139</v>
      </c>
      <c r="B151" s="1">
        <v>2021</v>
      </c>
      <c r="C151" s="2">
        <v>44451</v>
      </c>
      <c r="D151" s="1" t="s">
        <v>66</v>
      </c>
      <c r="E151" s="1" t="s">
        <v>643</v>
      </c>
      <c r="F151" s="3" t="s">
        <v>78</v>
      </c>
      <c r="G151" s="3"/>
      <c r="H151" s="3">
        <v>13</v>
      </c>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3"/>
      <c r="AT151" s="3"/>
      <c r="AU151" s="3">
        <v>0</v>
      </c>
    </row>
    <row r="152" spans="1:49">
      <c r="A152" s="1" t="s">
        <v>139</v>
      </c>
      <c r="B152" s="1">
        <v>2021</v>
      </c>
      <c r="C152" s="2">
        <v>44451</v>
      </c>
      <c r="D152" s="1" t="s">
        <v>66</v>
      </c>
      <c r="E152" s="1" t="s">
        <v>495</v>
      </c>
      <c r="F152" s="3" t="s">
        <v>104</v>
      </c>
      <c r="G152" s="3"/>
      <c r="H152" s="3">
        <v>14</v>
      </c>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3"/>
      <c r="AT152" s="3">
        <v>20</v>
      </c>
      <c r="AU152" s="3">
        <v>-20</v>
      </c>
    </row>
    <row r="153" spans="1:49">
      <c r="A153" s="1" t="s">
        <v>139</v>
      </c>
      <c r="B153" s="1">
        <v>2021</v>
      </c>
      <c r="C153" s="2">
        <v>44451</v>
      </c>
      <c r="D153" s="1" t="s">
        <v>66</v>
      </c>
      <c r="E153" s="1" t="s">
        <v>694</v>
      </c>
      <c r="F153" s="3" t="s">
        <v>724</v>
      </c>
      <c r="G153" s="3"/>
      <c r="H153" s="3">
        <v>15</v>
      </c>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3"/>
      <c r="AT153" s="3">
        <v>20</v>
      </c>
      <c r="AU153" s="3">
        <v>-40</v>
      </c>
    </row>
    <row r="154" spans="1:49">
      <c r="A154" s="1" t="s">
        <v>139</v>
      </c>
      <c r="B154" s="1">
        <v>2021</v>
      </c>
      <c r="C154" s="2">
        <v>44451</v>
      </c>
      <c r="D154" s="1" t="s">
        <v>66</v>
      </c>
      <c r="E154" s="1" t="s">
        <v>894</v>
      </c>
      <c r="F154" s="3" t="s">
        <v>63</v>
      </c>
      <c r="G154" s="3"/>
      <c r="H154" s="3">
        <v>16</v>
      </c>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3"/>
      <c r="AT154" s="3">
        <v>40</v>
      </c>
      <c r="AU154" s="3">
        <v>-40</v>
      </c>
    </row>
    <row r="155" spans="1:49">
      <c r="A155" s="4" t="s">
        <v>1274</v>
      </c>
      <c r="B155" s="4">
        <v>2021</v>
      </c>
      <c r="C155" s="5">
        <v>44388</v>
      </c>
      <c r="D155" s="4" t="s">
        <v>66</v>
      </c>
      <c r="E155" s="4" t="s">
        <v>840</v>
      </c>
      <c r="F155" s="4" t="s">
        <v>480</v>
      </c>
      <c r="G155" s="4"/>
      <c r="H155" s="4">
        <v>1</v>
      </c>
      <c r="I155" s="4"/>
      <c r="J155" s="4"/>
      <c r="K155" s="4"/>
      <c r="L155" s="4"/>
      <c r="M155" s="4"/>
      <c r="N155" s="4"/>
      <c r="O155" s="4"/>
      <c r="P155" s="4"/>
      <c r="Q155" s="4"/>
      <c r="R155" s="4"/>
      <c r="S155" s="4"/>
      <c r="T155" s="4"/>
      <c r="U155" s="4">
        <v>1</v>
      </c>
      <c r="V155" s="4">
        <v>1</v>
      </c>
      <c r="W155" s="4"/>
      <c r="X155" s="4">
        <v>1</v>
      </c>
      <c r="Y155" s="4"/>
      <c r="Z155" s="4">
        <v>1</v>
      </c>
      <c r="AA155" s="4"/>
      <c r="AB155" s="4"/>
      <c r="AC155" s="4"/>
      <c r="AD155" s="4">
        <v>1</v>
      </c>
      <c r="AE155" s="4"/>
      <c r="AF155" s="4"/>
      <c r="AG155" s="4"/>
      <c r="AH155" s="4"/>
      <c r="AI155" s="4"/>
      <c r="AJ155" s="4"/>
      <c r="AK155" s="4"/>
      <c r="AL155" s="4">
        <v>1</v>
      </c>
      <c r="AM155" s="4">
        <v>1</v>
      </c>
      <c r="AN155" s="4"/>
      <c r="AO155" s="4"/>
      <c r="AP155" s="4"/>
      <c r="AQ155" s="4"/>
      <c r="AR155" s="4"/>
      <c r="AS155" s="4">
        <v>20</v>
      </c>
      <c r="AT155" s="4"/>
      <c r="AU155" s="4">
        <v>27</v>
      </c>
      <c r="AV155" s="7">
        <v>0.4548611111111111</v>
      </c>
      <c r="AW155">
        <v>54.893999999999998</v>
      </c>
    </row>
    <row r="156" spans="1:49">
      <c r="A156" s="4" t="s">
        <v>1274</v>
      </c>
      <c r="B156" s="4">
        <v>2021</v>
      </c>
      <c r="C156" s="5">
        <v>44388</v>
      </c>
      <c r="D156" s="4" t="s">
        <v>66</v>
      </c>
      <c r="E156" s="4" t="s">
        <v>340</v>
      </c>
      <c r="F156" s="4" t="s">
        <v>142</v>
      </c>
      <c r="G156" s="4"/>
      <c r="H156" s="4">
        <v>2</v>
      </c>
      <c r="I156" s="4"/>
      <c r="J156" s="4"/>
      <c r="K156" s="4"/>
      <c r="L156" s="4"/>
      <c r="M156" s="4"/>
      <c r="N156" s="4"/>
      <c r="O156" s="4"/>
      <c r="P156" s="4"/>
      <c r="Q156" s="4"/>
      <c r="R156" s="4"/>
      <c r="S156" s="4"/>
      <c r="T156" s="4">
        <v>1</v>
      </c>
      <c r="U156" s="4"/>
      <c r="V156" s="4"/>
      <c r="W156" s="4"/>
      <c r="X156" s="4"/>
      <c r="Y156" s="4"/>
      <c r="Z156" s="4"/>
      <c r="AA156" s="4">
        <v>1</v>
      </c>
      <c r="AB156" s="4"/>
      <c r="AC156" s="4"/>
      <c r="AD156" s="4"/>
      <c r="AE156" s="4"/>
      <c r="AF156" s="4"/>
      <c r="AG156" s="4">
        <v>1</v>
      </c>
      <c r="AH156" s="4"/>
      <c r="AI156" s="4"/>
      <c r="AJ156" s="4"/>
      <c r="AK156" s="4"/>
      <c r="AL156" s="4"/>
      <c r="AM156" s="4"/>
      <c r="AN156" s="4"/>
      <c r="AO156" s="4"/>
      <c r="AP156" s="4"/>
      <c r="AQ156" s="4"/>
      <c r="AR156" s="4"/>
      <c r="AS156" s="4">
        <v>20</v>
      </c>
      <c r="AT156" s="4"/>
      <c r="AU156" s="4">
        <v>23</v>
      </c>
    </row>
    <row r="157" spans="1:49">
      <c r="A157" s="4" t="s">
        <v>1274</v>
      </c>
      <c r="B157" s="4">
        <v>2021</v>
      </c>
      <c r="C157" s="5">
        <v>44388</v>
      </c>
      <c r="D157" s="4" t="s">
        <v>66</v>
      </c>
      <c r="E157" s="4" t="s">
        <v>849</v>
      </c>
      <c r="F157" s="4" t="s">
        <v>198</v>
      </c>
      <c r="G157" s="4"/>
      <c r="H157" s="4">
        <v>3</v>
      </c>
      <c r="I157" s="4"/>
      <c r="J157" s="4"/>
      <c r="K157" s="4"/>
      <c r="L157" s="4"/>
      <c r="M157" s="4"/>
      <c r="N157" s="4"/>
      <c r="O157" s="4"/>
      <c r="P157" s="4"/>
      <c r="Q157" s="4"/>
      <c r="R157" s="4"/>
      <c r="S157" s="4"/>
      <c r="T157" s="4"/>
      <c r="U157" s="4"/>
      <c r="V157" s="4"/>
      <c r="W157" s="4">
        <v>1</v>
      </c>
      <c r="X157" s="4"/>
      <c r="Y157" s="4">
        <v>1</v>
      </c>
      <c r="Z157" s="4"/>
      <c r="AA157" s="4"/>
      <c r="AB157" s="4">
        <v>1</v>
      </c>
      <c r="AC157" s="4"/>
      <c r="AD157" s="4"/>
      <c r="AE157" s="4"/>
      <c r="AF157" s="4"/>
      <c r="AG157" s="4"/>
      <c r="AH157" s="4"/>
      <c r="AI157" s="4"/>
      <c r="AJ157" s="4"/>
      <c r="AK157" s="4"/>
      <c r="AL157" s="4"/>
      <c r="AM157" s="4"/>
      <c r="AN157" s="4"/>
      <c r="AO157" s="4"/>
      <c r="AP157" s="4"/>
      <c r="AQ157" s="4"/>
      <c r="AR157" s="4"/>
      <c r="AS157" s="4">
        <v>20</v>
      </c>
      <c r="AT157" s="4"/>
      <c r="AU157" s="4">
        <v>23</v>
      </c>
    </row>
    <row r="158" spans="1:49">
      <c r="A158" s="4" t="s">
        <v>1274</v>
      </c>
      <c r="B158" s="4">
        <v>2021</v>
      </c>
      <c r="C158" s="5">
        <v>44388</v>
      </c>
      <c r="D158" s="4" t="s">
        <v>66</v>
      </c>
      <c r="E158" s="4" t="s">
        <v>811</v>
      </c>
      <c r="F158" s="4" t="s">
        <v>188</v>
      </c>
      <c r="G158" s="4"/>
      <c r="H158" s="4">
        <v>4</v>
      </c>
      <c r="I158" s="4"/>
      <c r="J158" s="4"/>
      <c r="K158" s="4"/>
      <c r="L158" s="4"/>
      <c r="M158" s="4"/>
      <c r="N158" s="4"/>
      <c r="O158" s="4"/>
      <c r="P158" s="4"/>
      <c r="Q158" s="4"/>
      <c r="R158" s="4"/>
      <c r="S158" s="4"/>
      <c r="T158" s="4"/>
      <c r="U158" s="4"/>
      <c r="V158" s="4"/>
      <c r="W158" s="4"/>
      <c r="X158" s="4"/>
      <c r="Y158" s="4"/>
      <c r="Z158" s="4"/>
      <c r="AA158" s="4"/>
      <c r="AB158" s="4"/>
      <c r="AC158" s="4">
        <v>1</v>
      </c>
      <c r="AD158" s="4"/>
      <c r="AE158" s="4"/>
      <c r="AF158" s="4"/>
      <c r="AG158" s="4"/>
      <c r="AH158" s="4">
        <v>1</v>
      </c>
      <c r="AI158" s="4"/>
      <c r="AJ158" s="4"/>
      <c r="AK158" s="4"/>
      <c r="AL158" s="4"/>
      <c r="AM158" s="4"/>
      <c r="AN158" s="4"/>
      <c r="AO158" s="4"/>
      <c r="AP158" s="4"/>
      <c r="AQ158" s="4"/>
      <c r="AR158" s="4"/>
      <c r="AS158" s="4">
        <v>20</v>
      </c>
      <c r="AT158" s="4"/>
      <c r="AU158" s="4">
        <v>22</v>
      </c>
    </row>
    <row r="159" spans="1:49">
      <c r="A159" s="4" t="s">
        <v>1274</v>
      </c>
      <c r="B159" s="4">
        <v>2021</v>
      </c>
      <c r="C159" s="5">
        <v>44388</v>
      </c>
      <c r="D159" s="4" t="s">
        <v>66</v>
      </c>
      <c r="E159" s="4" t="s">
        <v>829</v>
      </c>
      <c r="F159" s="4" t="s">
        <v>82</v>
      </c>
      <c r="G159" s="4"/>
      <c r="H159" s="4">
        <v>5</v>
      </c>
      <c r="I159" s="4"/>
      <c r="J159" s="4"/>
      <c r="K159" s="4"/>
      <c r="L159" s="4"/>
      <c r="M159" s="4"/>
      <c r="N159" s="4"/>
      <c r="O159" s="4"/>
      <c r="P159" s="4"/>
      <c r="Q159" s="4"/>
      <c r="R159" s="4"/>
      <c r="S159" s="4"/>
      <c r="T159" s="4"/>
      <c r="U159" s="4"/>
      <c r="V159" s="4"/>
      <c r="W159" s="4"/>
      <c r="X159" s="4"/>
      <c r="Y159" s="4"/>
      <c r="Z159" s="4"/>
      <c r="AA159" s="4"/>
      <c r="AB159" s="4"/>
      <c r="AC159" s="4"/>
      <c r="AD159" s="4"/>
      <c r="AE159" s="4"/>
      <c r="AF159" s="4">
        <v>1</v>
      </c>
      <c r="AG159" s="4"/>
      <c r="AH159" s="4"/>
      <c r="AI159" s="4"/>
      <c r="AJ159" s="4"/>
      <c r="AK159" s="4"/>
      <c r="AL159" s="4"/>
      <c r="AM159" s="4"/>
      <c r="AN159" s="4"/>
      <c r="AO159" s="4"/>
      <c r="AP159" s="4"/>
      <c r="AQ159" s="4"/>
      <c r="AR159" s="4"/>
      <c r="AS159" s="4">
        <v>20</v>
      </c>
      <c r="AT159" s="4"/>
      <c r="AU159" s="4">
        <v>21</v>
      </c>
    </row>
    <row r="160" spans="1:49">
      <c r="A160" s="4" t="s">
        <v>1274</v>
      </c>
      <c r="B160" s="4">
        <v>2021</v>
      </c>
      <c r="C160" s="5">
        <v>44388</v>
      </c>
      <c r="D160" s="4" t="s">
        <v>66</v>
      </c>
      <c r="E160" s="4" t="s">
        <v>519</v>
      </c>
      <c r="F160" s="4" t="s">
        <v>250</v>
      </c>
      <c r="G160" s="4"/>
      <c r="H160" s="4">
        <v>6</v>
      </c>
      <c r="I160" s="4"/>
      <c r="J160" s="4"/>
      <c r="K160" s="4"/>
      <c r="L160" s="4"/>
      <c r="M160" s="4"/>
      <c r="N160" s="4"/>
      <c r="O160" s="4"/>
      <c r="P160" s="4"/>
      <c r="Q160" s="4"/>
      <c r="R160" s="4"/>
      <c r="S160" s="4"/>
      <c r="T160" s="4"/>
      <c r="U160" s="4"/>
      <c r="V160" s="4"/>
      <c r="W160" s="4"/>
      <c r="X160" s="4"/>
      <c r="Y160" s="4"/>
      <c r="Z160" s="4"/>
      <c r="AA160" s="4"/>
      <c r="AB160" s="4"/>
      <c r="AC160" s="4"/>
      <c r="AD160" s="4"/>
      <c r="AE160" s="4">
        <v>1</v>
      </c>
      <c r="AF160" s="4"/>
      <c r="AG160" s="4"/>
      <c r="AH160" s="4"/>
      <c r="AI160" s="4"/>
      <c r="AJ160" s="4"/>
      <c r="AK160" s="4"/>
      <c r="AL160" s="4"/>
      <c r="AM160" s="4"/>
      <c r="AN160" s="4"/>
      <c r="AO160" s="4"/>
      <c r="AP160" s="4"/>
      <c r="AQ160" s="4"/>
      <c r="AR160" s="4"/>
      <c r="AS160" s="4">
        <v>20</v>
      </c>
      <c r="AT160" s="4"/>
      <c r="AU160" s="4">
        <v>21</v>
      </c>
    </row>
    <row r="161" spans="1:49">
      <c r="A161" s="4" t="s">
        <v>1274</v>
      </c>
      <c r="B161" s="4">
        <v>2021</v>
      </c>
      <c r="C161" s="5">
        <v>44388</v>
      </c>
      <c r="D161" s="4" t="s">
        <v>66</v>
      </c>
      <c r="E161" s="4" t="s">
        <v>871</v>
      </c>
      <c r="F161" s="4" t="s">
        <v>178</v>
      </c>
      <c r="G161" s="4"/>
      <c r="H161" s="4">
        <v>7</v>
      </c>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v>20</v>
      </c>
      <c r="AT161" s="4"/>
      <c r="AU161" s="4">
        <v>20</v>
      </c>
    </row>
    <row r="162" spans="1:49">
      <c r="A162" s="4" t="s">
        <v>1274</v>
      </c>
      <c r="B162" s="4">
        <v>2021</v>
      </c>
      <c r="C162" s="5">
        <v>44388</v>
      </c>
      <c r="D162" s="4" t="s">
        <v>66</v>
      </c>
      <c r="E162" s="4" t="s">
        <v>779</v>
      </c>
      <c r="F162" s="4" t="s">
        <v>1293</v>
      </c>
      <c r="G162" s="4"/>
      <c r="H162" s="4">
        <v>8</v>
      </c>
      <c r="I162" s="4">
        <v>1</v>
      </c>
      <c r="J162" s="4">
        <v>1</v>
      </c>
      <c r="K162" s="4">
        <v>1</v>
      </c>
      <c r="L162" s="4">
        <v>1</v>
      </c>
      <c r="M162" s="4">
        <v>1</v>
      </c>
      <c r="N162" s="4">
        <v>1</v>
      </c>
      <c r="O162" s="4">
        <v>1</v>
      </c>
      <c r="P162" s="4">
        <v>1</v>
      </c>
      <c r="Q162" s="4">
        <v>1</v>
      </c>
      <c r="R162" s="4">
        <v>1</v>
      </c>
      <c r="S162" s="4">
        <v>1</v>
      </c>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v>11</v>
      </c>
    </row>
    <row r="163" spans="1:49">
      <c r="A163" s="4" t="s">
        <v>1274</v>
      </c>
      <c r="B163" s="4">
        <v>2021</v>
      </c>
      <c r="C163" s="5">
        <v>44388</v>
      </c>
      <c r="D163" s="4" t="s">
        <v>66</v>
      </c>
      <c r="E163" s="4" t="s">
        <v>508</v>
      </c>
      <c r="F163" s="4" t="s">
        <v>85</v>
      </c>
      <c r="G163" s="4"/>
      <c r="H163" s="4">
        <v>9</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v>1</v>
      </c>
      <c r="AO163" s="4">
        <v>1</v>
      </c>
      <c r="AP163" s="4">
        <v>1</v>
      </c>
      <c r="AQ163" s="4">
        <v>1</v>
      </c>
      <c r="AR163" s="4">
        <v>1</v>
      </c>
      <c r="AS163" s="4"/>
      <c r="AT163" s="4"/>
      <c r="AU163" s="4">
        <v>5</v>
      </c>
    </row>
    <row r="164" spans="1:49">
      <c r="A164" s="4" t="s">
        <v>1274</v>
      </c>
      <c r="B164" s="4">
        <v>2021</v>
      </c>
      <c r="C164" s="5">
        <v>44388</v>
      </c>
      <c r="D164" s="4" t="s">
        <v>66</v>
      </c>
      <c r="E164" s="4" t="s">
        <v>1304</v>
      </c>
      <c r="F164" s="4" t="s">
        <v>1276</v>
      </c>
      <c r="G164" s="4"/>
      <c r="H164" s="4">
        <v>10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v>1</v>
      </c>
      <c r="AJ164" s="4"/>
      <c r="AK164" s="4">
        <v>1</v>
      </c>
      <c r="AL164" s="4"/>
      <c r="AM164" s="4"/>
      <c r="AN164" s="4"/>
      <c r="AO164" s="4"/>
      <c r="AP164" s="4"/>
      <c r="AQ164" s="4"/>
      <c r="AR164" s="4"/>
      <c r="AS164" s="4"/>
      <c r="AT164" s="4"/>
      <c r="AU164" s="4">
        <v>2</v>
      </c>
    </row>
    <row r="165" spans="1:49">
      <c r="A165" s="4" t="s">
        <v>1274</v>
      </c>
      <c r="B165" s="4">
        <v>2021</v>
      </c>
      <c r="C165" s="5">
        <v>44388</v>
      </c>
      <c r="D165" s="4" t="s">
        <v>66</v>
      </c>
      <c r="E165" s="4" t="s">
        <v>491</v>
      </c>
      <c r="F165" s="4" t="s">
        <v>492</v>
      </c>
      <c r="G165" s="4"/>
      <c r="H165" s="4">
        <v>11</v>
      </c>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v>1</v>
      </c>
      <c r="AK165" s="4"/>
      <c r="AL165" s="4"/>
      <c r="AM165" s="4"/>
      <c r="AN165" s="4"/>
      <c r="AO165" s="4"/>
      <c r="AP165" s="4"/>
      <c r="AQ165" s="4"/>
      <c r="AR165" s="4"/>
      <c r="AS165" s="4"/>
      <c r="AT165" s="4"/>
      <c r="AU165" s="4">
        <v>1</v>
      </c>
    </row>
    <row r="166" spans="1:49">
      <c r="A166" s="4" t="s">
        <v>1274</v>
      </c>
      <c r="B166" s="4">
        <v>2021</v>
      </c>
      <c r="C166" s="5">
        <v>44388</v>
      </c>
      <c r="D166" s="4" t="s">
        <v>66</v>
      </c>
      <c r="E166" s="4" t="s">
        <v>48</v>
      </c>
      <c r="F166" s="4" t="s">
        <v>27</v>
      </c>
      <c r="G166" s="4"/>
      <c r="H166" s="4">
        <v>12</v>
      </c>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v>0</v>
      </c>
    </row>
    <row r="167" spans="1:49">
      <c r="A167" s="4" t="s">
        <v>1274</v>
      </c>
      <c r="B167" s="4">
        <v>2021</v>
      </c>
      <c r="C167" s="5">
        <v>44388</v>
      </c>
      <c r="D167" s="4" t="s">
        <v>66</v>
      </c>
      <c r="E167" s="4" t="s">
        <v>1308</v>
      </c>
      <c r="F167" s="4" t="s">
        <v>25</v>
      </c>
      <c r="G167" s="4"/>
      <c r="H167" s="4">
        <v>13</v>
      </c>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v>0</v>
      </c>
    </row>
    <row r="168" spans="1:49">
      <c r="A168" s="4" t="s">
        <v>1274</v>
      </c>
      <c r="B168" s="4">
        <v>2021</v>
      </c>
      <c r="C168" s="5">
        <v>44388</v>
      </c>
      <c r="D168" s="4" t="s">
        <v>66</v>
      </c>
      <c r="E168" s="4" t="s">
        <v>490</v>
      </c>
      <c r="F168" s="4" t="s">
        <v>42</v>
      </c>
      <c r="G168" s="4"/>
      <c r="H168" s="4">
        <v>14</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v>0</v>
      </c>
    </row>
    <row r="169" spans="1:49">
      <c r="A169" s="4" t="s">
        <v>1274</v>
      </c>
      <c r="B169" s="4">
        <v>2021</v>
      </c>
      <c r="C169" s="5">
        <v>44388</v>
      </c>
      <c r="D169" s="4" t="s">
        <v>66</v>
      </c>
      <c r="E169" s="4" t="s">
        <v>1291</v>
      </c>
      <c r="F169" s="4" t="s">
        <v>647</v>
      </c>
      <c r="G169" s="4"/>
      <c r="H169" s="4">
        <v>15</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v>0</v>
      </c>
    </row>
    <row r="170" spans="1:49">
      <c r="A170" s="4" t="s">
        <v>1274</v>
      </c>
      <c r="B170" s="4">
        <v>2021</v>
      </c>
      <c r="C170" s="5">
        <v>44388</v>
      </c>
      <c r="D170" s="4" t="s">
        <v>66</v>
      </c>
      <c r="E170" s="4" t="s">
        <v>860</v>
      </c>
      <c r="F170" s="4" t="s">
        <v>207</v>
      </c>
      <c r="G170" s="4"/>
      <c r="H170" s="4">
        <v>16</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v>0</v>
      </c>
    </row>
    <row r="171" spans="1:49">
      <c r="A171" s="4" t="s">
        <v>1274</v>
      </c>
      <c r="B171" s="4">
        <v>2021</v>
      </c>
      <c r="C171" s="5">
        <v>44388</v>
      </c>
      <c r="D171" s="4" t="s">
        <v>66</v>
      </c>
      <c r="E171" s="4" t="s">
        <v>1290</v>
      </c>
      <c r="F171" s="4" t="s">
        <v>58</v>
      </c>
      <c r="G171" s="4"/>
      <c r="H171" s="4">
        <v>17</v>
      </c>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v>20</v>
      </c>
      <c r="AU171" s="4">
        <v>-20</v>
      </c>
    </row>
    <row r="172" spans="1:49">
      <c r="A172" s="4" t="s">
        <v>1274</v>
      </c>
      <c r="B172" s="4">
        <v>2021</v>
      </c>
      <c r="C172" s="5">
        <v>44388</v>
      </c>
      <c r="D172" s="4" t="s">
        <v>66</v>
      </c>
      <c r="E172" s="4" t="s">
        <v>1288</v>
      </c>
      <c r="F172" s="4" t="s">
        <v>1286</v>
      </c>
      <c r="G172" s="4"/>
      <c r="H172" s="4">
        <v>18</v>
      </c>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v>20</v>
      </c>
      <c r="AU172" s="4">
        <v>-20</v>
      </c>
    </row>
    <row r="173" spans="1:49">
      <c r="A173" s="1" t="s">
        <v>217</v>
      </c>
      <c r="B173" s="1">
        <v>2020</v>
      </c>
      <c r="C173" s="2">
        <v>43890</v>
      </c>
      <c r="D173" s="1" t="s">
        <v>20</v>
      </c>
      <c r="E173" s="1" t="s">
        <v>593</v>
      </c>
      <c r="F173" s="1" t="s">
        <v>23</v>
      </c>
      <c r="G173" s="1"/>
      <c r="H173" s="1">
        <v>1</v>
      </c>
      <c r="I173" s="1"/>
      <c r="J173" s="1"/>
      <c r="K173" s="1"/>
      <c r="L173" s="1"/>
      <c r="M173" s="1"/>
      <c r="N173" s="1"/>
      <c r="O173" s="1"/>
      <c r="P173" s="1"/>
      <c r="Q173" s="1"/>
      <c r="R173" s="1"/>
      <c r="S173" s="1"/>
      <c r="T173" s="1"/>
      <c r="U173" s="1"/>
      <c r="V173" s="1"/>
      <c r="W173" s="1"/>
      <c r="X173" s="1"/>
      <c r="Y173" s="1"/>
      <c r="Z173" s="1">
        <v>1</v>
      </c>
      <c r="AA173" s="1">
        <v>1</v>
      </c>
      <c r="AB173" s="1">
        <v>1</v>
      </c>
      <c r="AC173" s="1">
        <v>1</v>
      </c>
      <c r="AD173" s="1">
        <v>1</v>
      </c>
      <c r="AE173" s="1">
        <v>1</v>
      </c>
      <c r="AF173" s="1">
        <v>1</v>
      </c>
      <c r="AG173" s="1">
        <v>1</v>
      </c>
      <c r="AH173" s="1">
        <v>1</v>
      </c>
      <c r="AI173" s="1">
        <v>1</v>
      </c>
      <c r="AJ173" s="1">
        <v>1</v>
      </c>
      <c r="AK173" s="1"/>
      <c r="AL173" s="1"/>
      <c r="AM173" s="1"/>
      <c r="AN173" s="1"/>
      <c r="AO173" s="1"/>
      <c r="AP173" s="1"/>
      <c r="AQ173" s="1"/>
      <c r="AR173" s="1"/>
      <c r="AS173" s="1">
        <v>20</v>
      </c>
      <c r="AT173" s="1"/>
      <c r="AU173" s="1">
        <v>31</v>
      </c>
      <c r="AV173" s="7">
        <v>0.43472222222222223</v>
      </c>
      <c r="AW173" s="68">
        <v>57.43</v>
      </c>
    </row>
    <row r="174" spans="1:49">
      <c r="A174" s="1" t="s">
        <v>217</v>
      </c>
      <c r="B174" s="1">
        <v>2020</v>
      </c>
      <c r="C174" s="2">
        <v>43890</v>
      </c>
      <c r="D174" s="1" t="s">
        <v>20</v>
      </c>
      <c r="E174" s="1" t="s">
        <v>585</v>
      </c>
      <c r="F174" s="1" t="s">
        <v>27</v>
      </c>
      <c r="G174" s="1"/>
      <c r="H174" s="1">
        <v>2</v>
      </c>
      <c r="I174" s="1">
        <v>1</v>
      </c>
      <c r="J174" s="1">
        <v>1</v>
      </c>
      <c r="K174" s="1">
        <v>1</v>
      </c>
      <c r="L174" s="1">
        <v>1</v>
      </c>
      <c r="M174" s="1">
        <v>1</v>
      </c>
      <c r="N174" s="1">
        <v>1</v>
      </c>
      <c r="O174" s="1">
        <v>1</v>
      </c>
      <c r="P174" s="1">
        <v>1</v>
      </c>
      <c r="Q174" s="1">
        <v>1</v>
      </c>
      <c r="R174" s="1">
        <v>1</v>
      </c>
      <c r="S174" s="1">
        <v>1</v>
      </c>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v>20</v>
      </c>
      <c r="AT174" s="1"/>
      <c r="AU174" s="1">
        <v>31</v>
      </c>
      <c r="AW174" s="47"/>
    </row>
    <row r="175" spans="1:49">
      <c r="A175" s="1" t="s">
        <v>217</v>
      </c>
      <c r="B175" s="1">
        <v>2020</v>
      </c>
      <c r="C175" s="2">
        <v>43890</v>
      </c>
      <c r="D175" s="1" t="s">
        <v>20</v>
      </c>
      <c r="E175" s="1" t="s">
        <v>597</v>
      </c>
      <c r="F175" s="1" t="s">
        <v>29</v>
      </c>
      <c r="G175" s="1"/>
      <c r="H175" s="1">
        <v>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v>1</v>
      </c>
      <c r="AL175" s="1">
        <v>1</v>
      </c>
      <c r="AM175" s="1">
        <v>1</v>
      </c>
      <c r="AN175" s="1">
        <v>1</v>
      </c>
      <c r="AO175" s="1">
        <v>1</v>
      </c>
      <c r="AP175" s="1"/>
      <c r="AQ175" s="1"/>
      <c r="AR175" s="1"/>
      <c r="AS175" s="1">
        <v>20</v>
      </c>
      <c r="AT175" s="1"/>
      <c r="AU175" s="1">
        <v>25</v>
      </c>
    </row>
    <row r="176" spans="1:49">
      <c r="A176" s="1" t="s">
        <v>217</v>
      </c>
      <c r="B176" s="1">
        <v>2020</v>
      </c>
      <c r="C176" s="2">
        <v>43890</v>
      </c>
      <c r="D176" s="1" t="s">
        <v>20</v>
      </c>
      <c r="E176" s="1" t="s">
        <v>656</v>
      </c>
      <c r="F176" s="1" t="s">
        <v>484</v>
      </c>
      <c r="G176" s="1"/>
      <c r="H176" s="1">
        <v>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v>1</v>
      </c>
      <c r="AQ176" s="1"/>
      <c r="AR176" s="1"/>
      <c r="AS176" s="1">
        <v>20</v>
      </c>
      <c r="AT176" s="1"/>
      <c r="AU176" s="1">
        <v>21</v>
      </c>
    </row>
    <row r="177" spans="1:47">
      <c r="A177" s="1" t="s">
        <v>217</v>
      </c>
      <c r="B177" s="1">
        <v>2020</v>
      </c>
      <c r="C177" s="2">
        <v>43890</v>
      </c>
      <c r="D177" s="1" t="s">
        <v>20</v>
      </c>
      <c r="E177" s="1" t="s">
        <v>814</v>
      </c>
      <c r="F177" s="1" t="s">
        <v>33</v>
      </c>
      <c r="G177" s="1"/>
      <c r="H177" s="1">
        <v>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v>1</v>
      </c>
      <c r="AR177" s="1">
        <v>1</v>
      </c>
      <c r="AS177" s="1"/>
      <c r="AT177" s="1"/>
      <c r="AU177" s="1">
        <v>2</v>
      </c>
    </row>
    <row r="178" spans="1:47">
      <c r="A178" s="1" t="s">
        <v>217</v>
      </c>
      <c r="B178" s="1">
        <v>2020</v>
      </c>
      <c r="C178" s="2">
        <v>43890</v>
      </c>
      <c r="D178" s="1" t="s">
        <v>20</v>
      </c>
      <c r="E178" s="1" t="s">
        <v>487</v>
      </c>
      <c r="F178" s="1" t="s">
        <v>164</v>
      </c>
      <c r="G178" s="1"/>
      <c r="H178" s="1">
        <v>6</v>
      </c>
      <c r="I178" s="1"/>
      <c r="J178" s="1"/>
      <c r="K178" s="1"/>
      <c r="L178" s="1"/>
      <c r="M178" s="1"/>
      <c r="N178" s="1"/>
      <c r="O178" s="1"/>
      <c r="P178" s="1"/>
      <c r="Q178" s="1"/>
      <c r="R178" s="1"/>
      <c r="S178" s="1"/>
      <c r="T178" s="1"/>
      <c r="U178" s="1"/>
      <c r="V178" s="1"/>
      <c r="W178" s="1"/>
      <c r="X178" s="1">
        <v>1</v>
      </c>
      <c r="Y178" s="1">
        <v>1</v>
      </c>
      <c r="Z178" s="1"/>
      <c r="AA178" s="1"/>
      <c r="AB178" s="1"/>
      <c r="AC178" s="1"/>
      <c r="AD178" s="1"/>
      <c r="AE178" s="1"/>
      <c r="AF178" s="1"/>
      <c r="AG178" s="1"/>
      <c r="AH178" s="1"/>
      <c r="AI178" s="1"/>
      <c r="AJ178" s="1"/>
      <c r="AK178" s="1"/>
      <c r="AL178" s="1"/>
      <c r="AM178" s="1"/>
      <c r="AN178" s="1"/>
      <c r="AO178" s="1"/>
      <c r="AP178" s="1"/>
      <c r="AQ178" s="1"/>
      <c r="AR178" s="1"/>
      <c r="AS178" s="1"/>
      <c r="AT178" s="1"/>
      <c r="AU178" s="1">
        <v>2</v>
      </c>
    </row>
    <row r="179" spans="1:47">
      <c r="A179" s="1" t="s">
        <v>217</v>
      </c>
      <c r="B179" s="1">
        <v>2020</v>
      </c>
      <c r="C179" s="2">
        <v>43890</v>
      </c>
      <c r="D179" s="1" t="s">
        <v>20</v>
      </c>
      <c r="E179" s="1" t="s">
        <v>787</v>
      </c>
      <c r="F179" s="1" t="s">
        <v>113</v>
      </c>
      <c r="G179" s="1"/>
      <c r="H179" s="1">
        <v>7</v>
      </c>
      <c r="I179" s="1"/>
      <c r="J179" s="1"/>
      <c r="K179" s="1"/>
      <c r="L179" s="1"/>
      <c r="M179" s="1"/>
      <c r="N179" s="1"/>
      <c r="O179" s="1"/>
      <c r="P179" s="1"/>
      <c r="Q179" s="1"/>
      <c r="R179" s="1"/>
      <c r="S179" s="1"/>
      <c r="T179" s="1"/>
      <c r="U179" s="1">
        <v>1</v>
      </c>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v>1</v>
      </c>
    </row>
    <row r="180" spans="1:47">
      <c r="A180" s="1" t="s">
        <v>217</v>
      </c>
      <c r="B180" s="1">
        <v>2020</v>
      </c>
      <c r="C180" s="2">
        <v>43890</v>
      </c>
      <c r="D180" s="1" t="s">
        <v>20</v>
      </c>
      <c r="E180" s="1" t="s">
        <v>522</v>
      </c>
      <c r="F180" s="1" t="s">
        <v>58</v>
      </c>
      <c r="G180" s="1"/>
      <c r="H180" s="1">
        <v>8</v>
      </c>
      <c r="I180" s="1"/>
      <c r="J180" s="1"/>
      <c r="K180" s="1"/>
      <c r="L180" s="1"/>
      <c r="M180" s="1"/>
      <c r="N180" s="1"/>
      <c r="O180" s="1"/>
      <c r="P180" s="1"/>
      <c r="Q180" s="1"/>
      <c r="R180" s="1"/>
      <c r="S180" s="1"/>
      <c r="T180" s="1">
        <v>1</v>
      </c>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v>1</v>
      </c>
    </row>
    <row r="181" spans="1:47">
      <c r="A181" s="1" t="s">
        <v>217</v>
      </c>
      <c r="B181" s="1">
        <v>2020</v>
      </c>
      <c r="C181" s="2">
        <v>43890</v>
      </c>
      <c r="D181" s="1" t="s">
        <v>20</v>
      </c>
      <c r="E181" s="1" t="s">
        <v>493</v>
      </c>
      <c r="F181" s="1" t="s">
        <v>31</v>
      </c>
      <c r="G181" s="1"/>
      <c r="H181" s="1">
        <v>9</v>
      </c>
      <c r="I181" s="1"/>
      <c r="J181" s="1"/>
      <c r="K181" s="1"/>
      <c r="L181" s="1"/>
      <c r="M181" s="1"/>
      <c r="N181" s="1"/>
      <c r="O181" s="1"/>
      <c r="P181" s="1"/>
      <c r="Q181" s="1"/>
      <c r="R181" s="1"/>
      <c r="S181" s="1"/>
      <c r="T181" s="1"/>
      <c r="U181" s="1"/>
      <c r="V181" s="1"/>
      <c r="W181" s="1">
        <v>1</v>
      </c>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v>1</v>
      </c>
    </row>
    <row r="182" spans="1:47">
      <c r="A182" s="1" t="s">
        <v>217</v>
      </c>
      <c r="B182" s="1">
        <v>2020</v>
      </c>
      <c r="C182" s="2">
        <v>43890</v>
      </c>
      <c r="D182" s="1" t="s">
        <v>20</v>
      </c>
      <c r="E182" s="1" t="s">
        <v>599</v>
      </c>
      <c r="F182" s="1" t="s">
        <v>35</v>
      </c>
      <c r="G182" s="1"/>
      <c r="H182" s="1">
        <v>10</v>
      </c>
      <c r="I182" s="1"/>
      <c r="J182" s="1"/>
      <c r="K182" s="1"/>
      <c r="L182" s="1"/>
      <c r="M182" s="1"/>
      <c r="N182" s="1"/>
      <c r="O182" s="1"/>
      <c r="P182" s="1"/>
      <c r="Q182" s="1"/>
      <c r="R182" s="1"/>
      <c r="S182" s="1"/>
      <c r="T182" s="1"/>
      <c r="U182" s="1"/>
      <c r="V182" s="1">
        <v>1</v>
      </c>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v>1</v>
      </c>
    </row>
    <row r="183" spans="1:47">
      <c r="A183" s="1" t="s">
        <v>217</v>
      </c>
      <c r="B183" s="1">
        <v>2020</v>
      </c>
      <c r="C183" s="2">
        <v>43890</v>
      </c>
      <c r="D183" s="1" t="s">
        <v>20</v>
      </c>
      <c r="E183" s="1" t="s">
        <v>1647</v>
      </c>
      <c r="F183" s="1" t="s">
        <v>102</v>
      </c>
      <c r="G183" s="1"/>
      <c r="H183" s="1">
        <v>11</v>
      </c>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v>0</v>
      </c>
    </row>
    <row r="184" spans="1:47">
      <c r="A184" s="1" t="s">
        <v>217</v>
      </c>
      <c r="B184" s="1">
        <v>2020</v>
      </c>
      <c r="C184" s="2">
        <v>43890</v>
      </c>
      <c r="D184" s="1" t="s">
        <v>20</v>
      </c>
      <c r="E184" s="1" t="s">
        <v>588</v>
      </c>
      <c r="F184" s="1" t="s">
        <v>78</v>
      </c>
      <c r="G184" s="1"/>
      <c r="H184" s="1">
        <v>12</v>
      </c>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v>0</v>
      </c>
    </row>
    <row r="185" spans="1:47">
      <c r="A185" s="1" t="s">
        <v>217</v>
      </c>
      <c r="B185" s="1">
        <v>2020</v>
      </c>
      <c r="C185" s="2">
        <v>43890</v>
      </c>
      <c r="D185" s="1" t="s">
        <v>20</v>
      </c>
      <c r="E185" s="1" t="s">
        <v>340</v>
      </c>
      <c r="F185" s="1" t="s">
        <v>142</v>
      </c>
      <c r="G185" s="1"/>
      <c r="H185" s="1">
        <v>13</v>
      </c>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v>0</v>
      </c>
    </row>
    <row r="186" spans="1:47">
      <c r="A186" s="1" t="s">
        <v>217</v>
      </c>
      <c r="B186" s="1">
        <v>2020</v>
      </c>
      <c r="C186" s="2">
        <v>43890</v>
      </c>
      <c r="D186" s="1" t="s">
        <v>20</v>
      </c>
      <c r="E186" s="1" t="s">
        <v>473</v>
      </c>
      <c r="F186" s="1" t="s">
        <v>25</v>
      </c>
      <c r="G186" s="1"/>
      <c r="H186" s="1">
        <v>14</v>
      </c>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v>0</v>
      </c>
    </row>
    <row r="187" spans="1:47">
      <c r="A187" s="1" t="s">
        <v>217</v>
      </c>
      <c r="B187" s="1">
        <v>2020</v>
      </c>
      <c r="C187" s="2">
        <v>43890</v>
      </c>
      <c r="D187" s="1" t="s">
        <v>20</v>
      </c>
      <c r="E187" s="1" t="s">
        <v>791</v>
      </c>
      <c r="F187" s="1" t="s">
        <v>480</v>
      </c>
      <c r="G187" s="1"/>
      <c r="H187" s="1">
        <v>15</v>
      </c>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v>0</v>
      </c>
    </row>
    <row r="188" spans="1:47">
      <c r="A188" s="1" t="s">
        <v>217</v>
      </c>
      <c r="B188" s="1">
        <v>2020</v>
      </c>
      <c r="C188" s="2">
        <v>43890</v>
      </c>
      <c r="D188" s="1" t="s">
        <v>20</v>
      </c>
      <c r="E188" s="1" t="s">
        <v>750</v>
      </c>
      <c r="F188" s="1" t="s">
        <v>46</v>
      </c>
      <c r="G188" s="1"/>
      <c r="H188" s="1">
        <v>16</v>
      </c>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v>0</v>
      </c>
    </row>
    <row r="189" spans="1:47">
      <c r="A189" s="1" t="s">
        <v>217</v>
      </c>
      <c r="B189" s="1">
        <v>2020</v>
      </c>
      <c r="C189" s="2">
        <v>43890</v>
      </c>
      <c r="D189" s="1" t="s">
        <v>20</v>
      </c>
      <c r="E189" s="1" t="s">
        <v>1643</v>
      </c>
      <c r="F189" s="1" t="s">
        <v>85</v>
      </c>
      <c r="G189" s="1"/>
      <c r="H189" s="1">
        <v>17</v>
      </c>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v>0</v>
      </c>
    </row>
    <row r="190" spans="1:47">
      <c r="A190" s="1" t="s">
        <v>217</v>
      </c>
      <c r="B190" s="1">
        <v>2020</v>
      </c>
      <c r="C190" s="2">
        <v>43890</v>
      </c>
      <c r="D190" s="1" t="s">
        <v>20</v>
      </c>
      <c r="E190" s="1" t="s">
        <v>829</v>
      </c>
      <c r="F190" s="1" t="s">
        <v>82</v>
      </c>
      <c r="G190" s="1"/>
      <c r="H190" s="1">
        <v>18</v>
      </c>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v>0</v>
      </c>
    </row>
    <row r="191" spans="1:47">
      <c r="A191" s="1" t="s">
        <v>217</v>
      </c>
      <c r="B191" s="1">
        <v>2020</v>
      </c>
      <c r="C191" s="2">
        <v>43890</v>
      </c>
      <c r="D191" s="1" t="s">
        <v>20</v>
      </c>
      <c r="E191" s="1" t="s">
        <v>1654</v>
      </c>
      <c r="F191" s="1" t="s">
        <v>39</v>
      </c>
      <c r="G191" s="1"/>
      <c r="H191" s="1">
        <v>19</v>
      </c>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v>0</v>
      </c>
    </row>
    <row r="192" spans="1:47">
      <c r="A192" s="1" t="s">
        <v>217</v>
      </c>
      <c r="B192" s="1">
        <v>2020</v>
      </c>
      <c r="C192" s="2">
        <v>43890</v>
      </c>
      <c r="D192" s="1" t="s">
        <v>20</v>
      </c>
      <c r="E192" s="1" t="s">
        <v>856</v>
      </c>
      <c r="F192" s="1" t="s">
        <v>207</v>
      </c>
      <c r="G192" s="1"/>
      <c r="H192" s="1">
        <v>20</v>
      </c>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v>0</v>
      </c>
    </row>
    <row r="193" spans="1:49">
      <c r="A193" s="1" t="s">
        <v>217</v>
      </c>
      <c r="B193" s="1">
        <v>2020</v>
      </c>
      <c r="C193" s="2">
        <v>43890</v>
      </c>
      <c r="D193" s="1" t="s">
        <v>20</v>
      </c>
      <c r="E193" s="1" t="s">
        <v>823</v>
      </c>
      <c r="F193" s="1" t="s">
        <v>37</v>
      </c>
      <c r="G193" s="1"/>
      <c r="H193" s="1">
        <v>21</v>
      </c>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v>0</v>
      </c>
    </row>
    <row r="194" spans="1:49">
      <c r="A194" s="1" t="s">
        <v>217</v>
      </c>
      <c r="B194" s="1">
        <v>2020</v>
      </c>
      <c r="C194" s="2">
        <v>43890</v>
      </c>
      <c r="D194" s="1" t="s">
        <v>20</v>
      </c>
      <c r="E194" s="1" t="s">
        <v>1652</v>
      </c>
      <c r="F194" s="1" t="s">
        <v>56</v>
      </c>
      <c r="G194" s="1"/>
      <c r="H194" s="1">
        <v>22</v>
      </c>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v>0</v>
      </c>
    </row>
    <row r="195" spans="1:49">
      <c r="A195" s="1" t="s">
        <v>217</v>
      </c>
      <c r="B195" s="1">
        <v>2020</v>
      </c>
      <c r="C195" s="2">
        <v>43890</v>
      </c>
      <c r="D195" s="1" t="s">
        <v>20</v>
      </c>
      <c r="E195" s="1" t="s">
        <v>717</v>
      </c>
      <c r="F195" s="1" t="s">
        <v>152</v>
      </c>
      <c r="G195" s="1"/>
      <c r="H195" s="1">
        <v>23</v>
      </c>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v>0</v>
      </c>
    </row>
    <row r="196" spans="1:49">
      <c r="A196" s="1" t="s">
        <v>217</v>
      </c>
      <c r="B196" s="1">
        <v>2020</v>
      </c>
      <c r="C196" s="2">
        <v>43890</v>
      </c>
      <c r="D196" s="1" t="s">
        <v>20</v>
      </c>
      <c r="E196" s="1" t="s">
        <v>1653</v>
      </c>
      <c r="F196" s="1" t="s">
        <v>188</v>
      </c>
      <c r="G196" s="1"/>
      <c r="H196" s="1">
        <v>24</v>
      </c>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v>20</v>
      </c>
      <c r="AU196" s="1">
        <v>-20</v>
      </c>
      <c r="AW196" s="47"/>
    </row>
    <row r="197" spans="1:49">
      <c r="A197" s="4" t="s">
        <v>162</v>
      </c>
      <c r="B197" s="4">
        <v>2020</v>
      </c>
      <c r="C197" s="5">
        <v>43855</v>
      </c>
      <c r="D197" s="4" t="s">
        <v>66</v>
      </c>
      <c r="E197" s="4" t="s">
        <v>593</v>
      </c>
      <c r="F197" s="4" t="s">
        <v>23</v>
      </c>
      <c r="G197" s="4"/>
      <c r="H197" s="4">
        <v>1</v>
      </c>
      <c r="I197" s="4"/>
      <c r="J197" s="4"/>
      <c r="K197" s="4"/>
      <c r="L197" s="4"/>
      <c r="M197" s="4"/>
      <c r="N197" s="4">
        <v>1</v>
      </c>
      <c r="O197" s="4"/>
      <c r="P197" s="4"/>
      <c r="Q197" s="4">
        <v>1</v>
      </c>
      <c r="R197" s="4">
        <v>1</v>
      </c>
      <c r="S197" s="4">
        <v>1</v>
      </c>
      <c r="T197" s="4">
        <v>1</v>
      </c>
      <c r="U197" s="4"/>
      <c r="V197" s="4"/>
      <c r="W197" s="4"/>
      <c r="X197" s="4"/>
      <c r="Y197" s="4"/>
      <c r="Z197" s="4"/>
      <c r="AA197" s="4"/>
      <c r="AB197" s="4"/>
      <c r="AC197" s="4"/>
      <c r="AD197" s="4"/>
      <c r="AE197" s="4"/>
      <c r="AF197" s="4"/>
      <c r="AG197" s="4"/>
      <c r="AH197" s="4">
        <v>1</v>
      </c>
      <c r="AI197" s="4">
        <v>1</v>
      </c>
      <c r="AJ197" s="4">
        <v>1</v>
      </c>
      <c r="AK197" s="4">
        <v>1</v>
      </c>
      <c r="AL197" s="4">
        <v>1</v>
      </c>
      <c r="AM197" s="4">
        <v>1</v>
      </c>
      <c r="AN197" s="4"/>
      <c r="AO197" s="4"/>
      <c r="AP197" s="4"/>
      <c r="AQ197" s="4"/>
      <c r="AR197" s="4"/>
      <c r="AS197" s="4">
        <v>40</v>
      </c>
      <c r="AT197" s="4"/>
      <c r="AU197" s="4">
        <v>51</v>
      </c>
      <c r="AV197" s="7">
        <v>0.46458333333333335</v>
      </c>
      <c r="AW197" s="70">
        <v>53.741</v>
      </c>
    </row>
    <row r="198" spans="1:49">
      <c r="A198" s="4" t="s">
        <v>162</v>
      </c>
      <c r="B198" s="4">
        <v>2020</v>
      </c>
      <c r="C198" s="5">
        <v>43855</v>
      </c>
      <c r="D198" s="4" t="s">
        <v>66</v>
      </c>
      <c r="E198" s="4" t="s">
        <v>585</v>
      </c>
      <c r="F198" s="4" t="s">
        <v>27</v>
      </c>
      <c r="G198" s="4"/>
      <c r="H198" s="4">
        <v>2</v>
      </c>
      <c r="I198" s="4"/>
      <c r="J198" s="4"/>
      <c r="K198" s="4"/>
      <c r="L198" s="4"/>
      <c r="M198" s="4">
        <v>1</v>
      </c>
      <c r="N198" s="4"/>
      <c r="O198" s="4"/>
      <c r="P198" s="4">
        <v>1</v>
      </c>
      <c r="Q198" s="4"/>
      <c r="R198" s="4"/>
      <c r="S198" s="4"/>
      <c r="T198" s="4"/>
      <c r="U198" s="4"/>
      <c r="V198" s="4"/>
      <c r="W198" s="4"/>
      <c r="X198" s="4"/>
      <c r="Y198" s="4"/>
      <c r="Z198" s="4"/>
      <c r="AA198" s="4"/>
      <c r="AB198" s="4">
        <v>1</v>
      </c>
      <c r="AC198" s="4"/>
      <c r="AD198" s="4"/>
      <c r="AE198" s="4"/>
      <c r="AF198" s="4">
        <v>1</v>
      </c>
      <c r="AG198" s="4"/>
      <c r="AH198" s="4"/>
      <c r="AI198" s="4"/>
      <c r="AJ198" s="4"/>
      <c r="AK198" s="4"/>
      <c r="AL198" s="4"/>
      <c r="AM198" s="4"/>
      <c r="AN198" s="4"/>
      <c r="AO198" s="4">
        <v>1</v>
      </c>
      <c r="AP198" s="4"/>
      <c r="AQ198" s="4"/>
      <c r="AR198" s="4"/>
      <c r="AS198" s="4">
        <v>40</v>
      </c>
      <c r="AT198" s="4"/>
      <c r="AU198" s="4">
        <v>47</v>
      </c>
    </row>
    <row r="199" spans="1:49">
      <c r="A199" s="4" t="s">
        <v>162</v>
      </c>
      <c r="B199" s="4">
        <v>2020</v>
      </c>
      <c r="C199" s="5">
        <v>43855</v>
      </c>
      <c r="D199" s="4" t="s">
        <v>66</v>
      </c>
      <c r="E199" s="4" t="s">
        <v>586</v>
      </c>
      <c r="F199" s="4" t="s">
        <v>113</v>
      </c>
      <c r="G199" s="4"/>
      <c r="H199" s="4">
        <v>3</v>
      </c>
      <c r="I199" s="4"/>
      <c r="J199" s="4"/>
      <c r="K199" s="4"/>
      <c r="L199" s="4">
        <v>1</v>
      </c>
      <c r="M199" s="4"/>
      <c r="N199" s="4"/>
      <c r="O199" s="4">
        <v>1</v>
      </c>
      <c r="P199" s="4"/>
      <c r="Q199" s="4"/>
      <c r="R199" s="4"/>
      <c r="S199" s="4"/>
      <c r="T199" s="4"/>
      <c r="U199" s="4"/>
      <c r="V199" s="4"/>
      <c r="W199" s="4"/>
      <c r="X199" s="4"/>
      <c r="Y199" s="4"/>
      <c r="Z199" s="4"/>
      <c r="AA199" s="4"/>
      <c r="AB199" s="4"/>
      <c r="AC199" s="4"/>
      <c r="AD199" s="4"/>
      <c r="AE199" s="4">
        <v>1</v>
      </c>
      <c r="AF199" s="4"/>
      <c r="AG199" s="4">
        <v>1</v>
      </c>
      <c r="AH199" s="4"/>
      <c r="AI199" s="4"/>
      <c r="AJ199" s="4"/>
      <c r="AK199" s="4"/>
      <c r="AL199" s="4"/>
      <c r="AM199" s="4"/>
      <c r="AN199" s="4"/>
      <c r="AO199" s="4"/>
      <c r="AP199" s="4">
        <v>1</v>
      </c>
      <c r="AQ199" s="4">
        <v>1</v>
      </c>
      <c r="AR199" s="4"/>
      <c r="AS199" s="4">
        <v>40</v>
      </c>
      <c r="AT199" s="4"/>
      <c r="AU199" s="4">
        <v>46</v>
      </c>
    </row>
    <row r="200" spans="1:49">
      <c r="A200" s="4" t="s">
        <v>162</v>
      </c>
      <c r="B200" s="4">
        <v>2020</v>
      </c>
      <c r="C200" s="5">
        <v>43855</v>
      </c>
      <c r="D200" s="4" t="s">
        <v>66</v>
      </c>
      <c r="E200" s="4" t="s">
        <v>487</v>
      </c>
      <c r="F200" s="4" t="s">
        <v>164</v>
      </c>
      <c r="G200" s="4"/>
      <c r="H200" s="4">
        <v>4</v>
      </c>
      <c r="I200" s="4"/>
      <c r="J200" s="4">
        <v>1</v>
      </c>
      <c r="K200" s="4">
        <v>1</v>
      </c>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v>40</v>
      </c>
      <c r="AT200" s="4"/>
      <c r="AU200" s="4">
        <v>42</v>
      </c>
    </row>
    <row r="201" spans="1:49">
      <c r="A201" s="4" t="s">
        <v>162</v>
      </c>
      <c r="B201" s="4">
        <v>2020</v>
      </c>
      <c r="C201" s="5">
        <v>43855</v>
      </c>
      <c r="D201" s="4" t="s">
        <v>66</v>
      </c>
      <c r="E201" s="4" t="s">
        <v>340</v>
      </c>
      <c r="F201" s="4" t="s">
        <v>142</v>
      </c>
      <c r="G201" s="4"/>
      <c r="H201" s="4">
        <v>5</v>
      </c>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v>40</v>
      </c>
      <c r="AT201" s="4"/>
      <c r="AU201" s="4">
        <v>40</v>
      </c>
    </row>
    <row r="202" spans="1:49">
      <c r="A202" s="4" t="s">
        <v>162</v>
      </c>
      <c r="B202" s="4">
        <v>2020</v>
      </c>
      <c r="C202" s="5">
        <v>43855</v>
      </c>
      <c r="D202" s="4" t="s">
        <v>66</v>
      </c>
      <c r="E202" s="4" t="s">
        <v>1652</v>
      </c>
      <c r="F202" s="4" t="s">
        <v>56</v>
      </c>
      <c r="G202" s="4"/>
      <c r="H202" s="4">
        <v>6</v>
      </c>
      <c r="I202" s="4"/>
      <c r="J202" s="4"/>
      <c r="K202" s="4"/>
      <c r="L202" s="4"/>
      <c r="M202" s="4"/>
      <c r="N202" s="4"/>
      <c r="O202" s="4"/>
      <c r="P202" s="4"/>
      <c r="Q202" s="4"/>
      <c r="R202" s="4"/>
      <c r="S202" s="4"/>
      <c r="T202" s="4"/>
      <c r="U202" s="4"/>
      <c r="V202" s="4">
        <v>1</v>
      </c>
      <c r="W202" s="4">
        <v>1</v>
      </c>
      <c r="X202" s="4">
        <v>1</v>
      </c>
      <c r="Y202" s="4">
        <v>1</v>
      </c>
      <c r="Z202" s="4">
        <v>1</v>
      </c>
      <c r="AA202" s="4">
        <v>1</v>
      </c>
      <c r="AB202" s="4"/>
      <c r="AC202" s="4"/>
      <c r="AD202" s="4"/>
      <c r="AE202" s="4"/>
      <c r="AF202" s="4"/>
      <c r="AG202" s="4"/>
      <c r="AH202" s="4"/>
      <c r="AI202" s="4"/>
      <c r="AJ202" s="4"/>
      <c r="AK202" s="4"/>
      <c r="AL202" s="4"/>
      <c r="AM202" s="4"/>
      <c r="AN202" s="4"/>
      <c r="AO202" s="4"/>
      <c r="AP202" s="4"/>
      <c r="AQ202" s="4"/>
      <c r="AR202" s="4"/>
      <c r="AS202" s="4">
        <v>20</v>
      </c>
      <c r="AT202" s="4"/>
      <c r="AU202" s="4">
        <v>26</v>
      </c>
    </row>
    <row r="203" spans="1:49">
      <c r="A203" s="4" t="s">
        <v>162</v>
      </c>
      <c r="B203" s="4">
        <v>2020</v>
      </c>
      <c r="C203" s="5">
        <v>43855</v>
      </c>
      <c r="D203" s="4" t="s">
        <v>66</v>
      </c>
      <c r="E203" s="4" t="s">
        <v>1637</v>
      </c>
      <c r="F203" s="4" t="s">
        <v>480</v>
      </c>
      <c r="G203" s="4"/>
      <c r="H203" s="4">
        <v>7</v>
      </c>
      <c r="I203" s="4"/>
      <c r="J203" s="4"/>
      <c r="K203" s="4"/>
      <c r="L203" s="4"/>
      <c r="M203" s="4"/>
      <c r="N203" s="4"/>
      <c r="O203" s="4"/>
      <c r="P203" s="4"/>
      <c r="Q203" s="4"/>
      <c r="R203" s="4"/>
      <c r="S203" s="4"/>
      <c r="T203" s="4"/>
      <c r="U203" s="4">
        <v>1</v>
      </c>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v>20</v>
      </c>
      <c r="AT203" s="4"/>
      <c r="AU203" s="4">
        <v>21</v>
      </c>
    </row>
    <row r="204" spans="1:49">
      <c r="A204" s="4" t="s">
        <v>162</v>
      </c>
      <c r="B204" s="4">
        <v>2020</v>
      </c>
      <c r="C204" s="5">
        <v>43855</v>
      </c>
      <c r="D204" s="4" t="s">
        <v>66</v>
      </c>
      <c r="E204" s="4" t="s">
        <v>1653</v>
      </c>
      <c r="F204" s="4" t="s">
        <v>188</v>
      </c>
      <c r="G204" s="4"/>
      <c r="H204" s="4">
        <v>8</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v>1</v>
      </c>
      <c r="AO204" s="4"/>
      <c r="AP204" s="4"/>
      <c r="AQ204" s="4"/>
      <c r="AR204" s="4"/>
      <c r="AS204" s="4">
        <v>20</v>
      </c>
      <c r="AT204" s="4"/>
      <c r="AU204" s="4">
        <v>21</v>
      </c>
    </row>
    <row r="205" spans="1:49">
      <c r="A205" s="4" t="s">
        <v>162</v>
      </c>
      <c r="B205" s="4">
        <v>2020</v>
      </c>
      <c r="C205" s="5">
        <v>43855</v>
      </c>
      <c r="D205" s="4" t="s">
        <v>66</v>
      </c>
      <c r="E205" s="4" t="s">
        <v>681</v>
      </c>
      <c r="F205" s="4" t="s">
        <v>25</v>
      </c>
      <c r="G205" s="4"/>
      <c r="H205" s="4">
        <v>9</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v>20</v>
      </c>
      <c r="AT205" s="4"/>
      <c r="AU205" s="4">
        <v>20</v>
      </c>
    </row>
    <row r="206" spans="1:49">
      <c r="A206" s="4" t="s">
        <v>162</v>
      </c>
      <c r="B206" s="4">
        <v>2020</v>
      </c>
      <c r="C206" s="5">
        <v>43855</v>
      </c>
      <c r="D206" s="4" t="s">
        <v>66</v>
      </c>
      <c r="E206" s="4" t="s">
        <v>750</v>
      </c>
      <c r="F206" s="4" t="s">
        <v>46</v>
      </c>
      <c r="G206" s="4"/>
      <c r="H206" s="4">
        <v>10</v>
      </c>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v>20</v>
      </c>
      <c r="AT206" s="4"/>
      <c r="AU206" s="4">
        <v>20</v>
      </c>
    </row>
    <row r="207" spans="1:49">
      <c r="A207" s="4" t="s">
        <v>162</v>
      </c>
      <c r="B207" s="4">
        <v>2020</v>
      </c>
      <c r="C207" s="5">
        <v>43855</v>
      </c>
      <c r="D207" s="4" t="s">
        <v>66</v>
      </c>
      <c r="E207" s="4" t="s">
        <v>1663</v>
      </c>
      <c r="F207" s="4" t="s">
        <v>29</v>
      </c>
      <c r="G207" s="4"/>
      <c r="H207" s="4">
        <v>11</v>
      </c>
      <c r="I207" s="4">
        <v>1</v>
      </c>
      <c r="J207" s="4"/>
      <c r="K207" s="4"/>
      <c r="L207" s="4"/>
      <c r="M207" s="4"/>
      <c r="N207" s="4"/>
      <c r="O207" s="4"/>
      <c r="P207" s="4"/>
      <c r="Q207" s="4"/>
      <c r="R207" s="4"/>
      <c r="S207" s="4"/>
      <c r="T207" s="4"/>
      <c r="U207" s="4"/>
      <c r="V207" s="4"/>
      <c r="W207" s="4"/>
      <c r="X207" s="4"/>
      <c r="Y207" s="4"/>
      <c r="Z207" s="4"/>
      <c r="AA207" s="4"/>
      <c r="AB207" s="4"/>
      <c r="AC207" s="4"/>
      <c r="AD207" s="4">
        <v>1</v>
      </c>
      <c r="AE207" s="4"/>
      <c r="AF207" s="4"/>
      <c r="AG207" s="4"/>
      <c r="AH207" s="4"/>
      <c r="AI207" s="4"/>
      <c r="AJ207" s="4"/>
      <c r="AK207" s="4"/>
      <c r="AL207" s="4"/>
      <c r="AM207" s="4"/>
      <c r="AN207" s="4"/>
      <c r="AO207" s="4"/>
      <c r="AP207" s="4"/>
      <c r="AQ207" s="4"/>
      <c r="AR207" s="4"/>
      <c r="AS207" s="4"/>
      <c r="AT207" s="4"/>
      <c r="AU207" s="4">
        <v>2</v>
      </c>
    </row>
    <row r="208" spans="1:49">
      <c r="A208" s="4" t="s">
        <v>162</v>
      </c>
      <c r="B208" s="4">
        <v>2020</v>
      </c>
      <c r="C208" s="5">
        <v>43855</v>
      </c>
      <c r="D208" s="4" t="s">
        <v>66</v>
      </c>
      <c r="E208" s="4" t="s">
        <v>1654</v>
      </c>
      <c r="F208" s="4" t="s">
        <v>39</v>
      </c>
      <c r="G208" s="4"/>
      <c r="H208" s="4">
        <v>12</v>
      </c>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v>1</v>
      </c>
      <c r="AS208" s="4"/>
      <c r="AT208" s="4"/>
      <c r="AU208" s="4">
        <v>1</v>
      </c>
    </row>
    <row r="209" spans="1:49">
      <c r="A209" s="4" t="s">
        <v>162</v>
      </c>
      <c r="B209" s="4">
        <v>2020</v>
      </c>
      <c r="C209" s="5">
        <v>43855</v>
      </c>
      <c r="D209" s="4" t="s">
        <v>66</v>
      </c>
      <c r="E209" s="4" t="s">
        <v>829</v>
      </c>
      <c r="F209" s="4" t="s">
        <v>82</v>
      </c>
      <c r="G209" s="4"/>
      <c r="H209" s="4">
        <v>13</v>
      </c>
      <c r="I209" s="4"/>
      <c r="J209" s="4"/>
      <c r="K209" s="4"/>
      <c r="L209" s="4"/>
      <c r="M209" s="4"/>
      <c r="N209" s="4"/>
      <c r="O209" s="4"/>
      <c r="P209" s="4"/>
      <c r="Q209" s="4"/>
      <c r="R209" s="4"/>
      <c r="S209" s="4"/>
      <c r="T209" s="4"/>
      <c r="U209" s="4"/>
      <c r="V209" s="4"/>
      <c r="W209" s="4"/>
      <c r="X209" s="4"/>
      <c r="Y209" s="4"/>
      <c r="Z209" s="4"/>
      <c r="AA209" s="4"/>
      <c r="AB209" s="4"/>
      <c r="AC209" s="4">
        <v>1</v>
      </c>
      <c r="AD209" s="4"/>
      <c r="AE209" s="4"/>
      <c r="AF209" s="4"/>
      <c r="AG209" s="4"/>
      <c r="AH209" s="4"/>
      <c r="AI209" s="4"/>
      <c r="AJ209" s="4"/>
      <c r="AK209" s="4"/>
      <c r="AL209" s="4"/>
      <c r="AM209" s="4"/>
      <c r="AN209" s="4"/>
      <c r="AO209" s="4"/>
      <c r="AP209" s="4"/>
      <c r="AQ209" s="4"/>
      <c r="AR209" s="4"/>
      <c r="AS209" s="4"/>
      <c r="AT209" s="4"/>
      <c r="AU209" s="4">
        <v>1</v>
      </c>
    </row>
    <row r="210" spans="1:49">
      <c r="A210" s="4" t="s">
        <v>162</v>
      </c>
      <c r="B210" s="4">
        <v>2020</v>
      </c>
      <c r="C210" s="5">
        <v>43855</v>
      </c>
      <c r="D210" s="4" t="s">
        <v>66</v>
      </c>
      <c r="E210" s="4" t="s">
        <v>491</v>
      </c>
      <c r="F210" s="4" t="s">
        <v>492</v>
      </c>
      <c r="G210" s="4"/>
      <c r="H210" s="4">
        <v>14</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v>0</v>
      </c>
    </row>
    <row r="211" spans="1:49">
      <c r="A211" s="4" t="s">
        <v>162</v>
      </c>
      <c r="B211" s="4">
        <v>2020</v>
      </c>
      <c r="C211" s="5">
        <v>43855</v>
      </c>
      <c r="D211" s="4" t="s">
        <v>66</v>
      </c>
      <c r="E211" s="4" t="s">
        <v>878</v>
      </c>
      <c r="F211" s="4" t="s">
        <v>85</v>
      </c>
      <c r="G211" s="4"/>
      <c r="H211" s="4">
        <v>15</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v>0</v>
      </c>
    </row>
    <row r="212" spans="1:49">
      <c r="A212" s="4" t="s">
        <v>162</v>
      </c>
      <c r="B212" s="4">
        <v>2020</v>
      </c>
      <c r="C212" s="5">
        <v>43855</v>
      </c>
      <c r="D212" s="4" t="s">
        <v>66</v>
      </c>
      <c r="E212" s="4" t="s">
        <v>717</v>
      </c>
      <c r="F212" s="4" t="s">
        <v>152</v>
      </c>
      <c r="G212" s="4"/>
      <c r="H212" s="4">
        <v>16</v>
      </c>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v>0</v>
      </c>
    </row>
    <row r="213" spans="1:49">
      <c r="A213" s="4" t="s">
        <v>162</v>
      </c>
      <c r="B213" s="4">
        <v>2020</v>
      </c>
      <c r="C213" s="5">
        <v>43855</v>
      </c>
      <c r="D213" s="4" t="s">
        <v>66</v>
      </c>
      <c r="E213" s="4" t="s">
        <v>739</v>
      </c>
      <c r="F213" s="4" t="s">
        <v>33</v>
      </c>
      <c r="G213" s="4"/>
      <c r="H213" s="4">
        <v>17</v>
      </c>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v>0</v>
      </c>
    </row>
    <row r="214" spans="1:49">
      <c r="A214" s="4" t="s">
        <v>162</v>
      </c>
      <c r="B214" s="4">
        <v>2020</v>
      </c>
      <c r="C214" s="5">
        <v>43855</v>
      </c>
      <c r="D214" s="4" t="s">
        <v>66</v>
      </c>
      <c r="E214" s="4" t="s">
        <v>499</v>
      </c>
      <c r="F214" s="4" t="s">
        <v>1683</v>
      </c>
      <c r="G214" s="4"/>
      <c r="H214" s="4">
        <v>18</v>
      </c>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v>0</v>
      </c>
    </row>
    <row r="215" spans="1:49">
      <c r="A215" s="4" t="s">
        <v>162</v>
      </c>
      <c r="B215" s="4">
        <v>2020</v>
      </c>
      <c r="C215" s="5">
        <v>43855</v>
      </c>
      <c r="D215" s="4" t="s">
        <v>66</v>
      </c>
      <c r="E215" s="4" t="s">
        <v>1684</v>
      </c>
      <c r="F215" s="4" t="s">
        <v>212</v>
      </c>
      <c r="G215" s="4"/>
      <c r="H215" s="4">
        <v>19</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v>0</v>
      </c>
    </row>
    <row r="216" spans="1:49">
      <c r="A216" s="4" t="s">
        <v>162</v>
      </c>
      <c r="B216" s="4">
        <v>2020</v>
      </c>
      <c r="C216" s="5">
        <v>43855</v>
      </c>
      <c r="D216" s="4" t="s">
        <v>66</v>
      </c>
      <c r="E216" s="4" t="s">
        <v>1685</v>
      </c>
      <c r="F216" s="4" t="s">
        <v>58</v>
      </c>
      <c r="G216" s="4"/>
      <c r="H216" s="4">
        <v>20</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v>20</v>
      </c>
      <c r="AU216" s="4">
        <v>-20</v>
      </c>
    </row>
    <row r="217" spans="1:49">
      <c r="A217" s="4" t="s">
        <v>162</v>
      </c>
      <c r="B217" s="4">
        <v>2020</v>
      </c>
      <c r="C217" s="5">
        <v>43855</v>
      </c>
      <c r="D217" s="4" t="s">
        <v>66</v>
      </c>
      <c r="E217" s="4" t="s">
        <v>823</v>
      </c>
      <c r="F217" s="4" t="s">
        <v>37</v>
      </c>
      <c r="G217" s="4"/>
      <c r="H217" s="4">
        <v>21</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v>20</v>
      </c>
      <c r="AU217" s="4">
        <v>-20</v>
      </c>
    </row>
    <row r="218" spans="1:49">
      <c r="A218" s="4" t="s">
        <v>162</v>
      </c>
      <c r="B218" s="4">
        <v>2020</v>
      </c>
      <c r="C218" s="5">
        <v>43855</v>
      </c>
      <c r="D218" s="4" t="s">
        <v>66</v>
      </c>
      <c r="E218" s="4" t="s">
        <v>857</v>
      </c>
      <c r="F218" s="4" t="s">
        <v>207</v>
      </c>
      <c r="G218" s="4"/>
      <c r="H218" s="4">
        <v>22</v>
      </c>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v>20</v>
      </c>
      <c r="AU218" s="4">
        <v>-20</v>
      </c>
      <c r="AW218" s="47"/>
    </row>
    <row r="219" spans="1:49">
      <c r="A219" s="1" t="s">
        <v>222</v>
      </c>
      <c r="B219" s="1">
        <v>2019</v>
      </c>
      <c r="C219" s="2">
        <v>43813</v>
      </c>
      <c r="D219" s="1" t="s">
        <v>66</v>
      </c>
      <c r="E219" s="1" t="s">
        <v>600</v>
      </c>
      <c r="F219" s="1" t="s">
        <v>35</v>
      </c>
      <c r="G219" s="1"/>
      <c r="H219" s="1">
        <v>1</v>
      </c>
      <c r="I219" s="1"/>
      <c r="J219" s="1"/>
      <c r="K219" s="1"/>
      <c r="L219" s="1"/>
      <c r="M219" s="1"/>
      <c r="N219" s="1"/>
      <c r="O219" s="1"/>
      <c r="P219" s="1"/>
      <c r="Q219" s="1"/>
      <c r="R219" s="1">
        <v>1</v>
      </c>
      <c r="S219" s="1">
        <v>1</v>
      </c>
      <c r="T219" s="1">
        <v>1</v>
      </c>
      <c r="U219" s="1">
        <v>1</v>
      </c>
      <c r="V219" s="1"/>
      <c r="W219" s="1"/>
      <c r="X219" s="1">
        <v>1</v>
      </c>
      <c r="Y219" s="1"/>
      <c r="Z219" s="1"/>
      <c r="AA219" s="1">
        <v>1</v>
      </c>
      <c r="AB219" s="1"/>
      <c r="AC219" s="1"/>
      <c r="AD219" s="1">
        <v>1</v>
      </c>
      <c r="AE219" s="1"/>
      <c r="AF219" s="1"/>
      <c r="AG219" s="1">
        <v>1</v>
      </c>
      <c r="AH219" s="1"/>
      <c r="AI219" s="1"/>
      <c r="AJ219" s="1">
        <v>1</v>
      </c>
      <c r="AK219" s="1"/>
      <c r="AL219" s="1"/>
      <c r="AM219" s="1">
        <v>1</v>
      </c>
      <c r="AN219" s="1"/>
      <c r="AO219" s="1"/>
      <c r="AP219" s="1"/>
      <c r="AQ219" s="1"/>
      <c r="AR219" s="1"/>
      <c r="AS219" s="1">
        <v>20</v>
      </c>
      <c r="AT219" s="1"/>
      <c r="AU219" s="1">
        <v>30</v>
      </c>
      <c r="AV219" s="7">
        <v>0.46180555555555558</v>
      </c>
      <c r="AW219" s="68">
        <v>54.131999999999998</v>
      </c>
    </row>
    <row r="220" spans="1:49">
      <c r="A220" s="1" t="s">
        <v>222</v>
      </c>
      <c r="B220" s="1">
        <v>2019</v>
      </c>
      <c r="C220" s="2">
        <v>43813</v>
      </c>
      <c r="D220" s="1" t="s">
        <v>66</v>
      </c>
      <c r="E220" s="1" t="s">
        <v>493</v>
      </c>
      <c r="F220" s="1" t="s">
        <v>760</v>
      </c>
      <c r="G220" s="1"/>
      <c r="H220" s="1">
        <v>2</v>
      </c>
      <c r="I220" s="1"/>
      <c r="J220" s="1"/>
      <c r="K220" s="1"/>
      <c r="L220" s="1"/>
      <c r="M220" s="1"/>
      <c r="N220" s="1"/>
      <c r="O220" s="1"/>
      <c r="P220" s="1">
        <v>1</v>
      </c>
      <c r="Q220" s="1">
        <v>1</v>
      </c>
      <c r="R220" s="1"/>
      <c r="S220" s="1"/>
      <c r="T220" s="1"/>
      <c r="U220" s="1"/>
      <c r="V220" s="1">
        <v>1</v>
      </c>
      <c r="W220" s="1"/>
      <c r="X220" s="1"/>
      <c r="Y220" s="1">
        <v>1</v>
      </c>
      <c r="Z220" s="1"/>
      <c r="AA220" s="1"/>
      <c r="AB220" s="1">
        <v>1</v>
      </c>
      <c r="AC220" s="1"/>
      <c r="AD220" s="1"/>
      <c r="AE220" s="1">
        <v>1</v>
      </c>
      <c r="AF220" s="1"/>
      <c r="AG220" s="1"/>
      <c r="AH220" s="1">
        <v>1</v>
      </c>
      <c r="AI220" s="1"/>
      <c r="AJ220" s="1"/>
      <c r="AK220" s="1">
        <v>1</v>
      </c>
      <c r="AL220" s="1"/>
      <c r="AM220" s="1"/>
      <c r="AN220" s="1"/>
      <c r="AO220" s="1"/>
      <c r="AP220" s="1"/>
      <c r="AQ220" s="1"/>
      <c r="AR220" s="1"/>
      <c r="AS220" s="1">
        <v>20</v>
      </c>
      <c r="AT220" s="1"/>
      <c r="AU220" s="1">
        <v>28</v>
      </c>
    </row>
    <row r="221" spans="1:49">
      <c r="A221" s="1" t="s">
        <v>222</v>
      </c>
      <c r="B221" s="1">
        <v>2019</v>
      </c>
      <c r="C221" s="2">
        <v>43813</v>
      </c>
      <c r="D221" s="1" t="s">
        <v>66</v>
      </c>
      <c r="E221" s="1" t="s">
        <v>340</v>
      </c>
      <c r="F221" s="1" t="s">
        <v>142</v>
      </c>
      <c r="G221" s="1"/>
      <c r="H221" s="1">
        <v>3</v>
      </c>
      <c r="I221" s="1"/>
      <c r="J221" s="1"/>
      <c r="K221" s="1"/>
      <c r="L221" s="1"/>
      <c r="M221" s="1"/>
      <c r="N221" s="1"/>
      <c r="O221" s="1"/>
      <c r="P221" s="1"/>
      <c r="Q221" s="1"/>
      <c r="R221" s="1"/>
      <c r="S221" s="1"/>
      <c r="T221" s="1"/>
      <c r="U221" s="1"/>
      <c r="V221" s="1"/>
      <c r="W221" s="1">
        <v>1</v>
      </c>
      <c r="X221" s="1"/>
      <c r="Y221" s="1"/>
      <c r="Z221" s="1">
        <v>1</v>
      </c>
      <c r="AA221" s="1"/>
      <c r="AB221" s="1"/>
      <c r="AC221" s="1">
        <v>1</v>
      </c>
      <c r="AD221" s="1"/>
      <c r="AE221" s="1"/>
      <c r="AF221" s="1">
        <v>1</v>
      </c>
      <c r="AG221" s="1"/>
      <c r="AH221" s="1"/>
      <c r="AI221" s="1">
        <v>1</v>
      </c>
      <c r="AJ221" s="1"/>
      <c r="AK221" s="1"/>
      <c r="AL221" s="1">
        <v>1</v>
      </c>
      <c r="AM221" s="1"/>
      <c r="AN221" s="1"/>
      <c r="AO221" s="1"/>
      <c r="AP221" s="1"/>
      <c r="AQ221" s="1"/>
      <c r="AR221" s="1"/>
      <c r="AS221" s="1">
        <v>20</v>
      </c>
      <c r="AT221" s="1"/>
      <c r="AU221" s="1">
        <v>26</v>
      </c>
    </row>
    <row r="222" spans="1:49">
      <c r="A222" s="1" t="s">
        <v>222</v>
      </c>
      <c r="B222" s="1">
        <v>2019</v>
      </c>
      <c r="C222" s="2">
        <v>43813</v>
      </c>
      <c r="D222" s="1" t="s">
        <v>66</v>
      </c>
      <c r="E222" s="1" t="s">
        <v>750</v>
      </c>
      <c r="F222" s="1" t="s">
        <v>46</v>
      </c>
      <c r="G222" s="1"/>
      <c r="H222" s="1">
        <v>4</v>
      </c>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v>1</v>
      </c>
      <c r="AP222" s="1"/>
      <c r="AQ222" s="1"/>
      <c r="AR222" s="1"/>
      <c r="AS222" s="1">
        <v>20</v>
      </c>
      <c r="AT222" s="1"/>
      <c r="AU222" s="1">
        <v>21</v>
      </c>
    </row>
    <row r="223" spans="1:49">
      <c r="A223" s="1" t="s">
        <v>222</v>
      </c>
      <c r="B223" s="1">
        <v>2019</v>
      </c>
      <c r="C223" s="2">
        <v>43813</v>
      </c>
      <c r="D223" s="1" t="s">
        <v>66</v>
      </c>
      <c r="E223" s="1" t="s">
        <v>1654</v>
      </c>
      <c r="F223" s="1" t="s">
        <v>39</v>
      </c>
      <c r="G223" s="1"/>
      <c r="H223" s="1">
        <v>5</v>
      </c>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v>20</v>
      </c>
      <c r="AT223" s="1"/>
      <c r="AU223" s="1">
        <v>20</v>
      </c>
    </row>
    <row r="224" spans="1:49">
      <c r="A224" s="1" t="s">
        <v>222</v>
      </c>
      <c r="B224" s="1">
        <v>2019</v>
      </c>
      <c r="C224" s="2">
        <v>43813</v>
      </c>
      <c r="D224" s="1" t="s">
        <v>66</v>
      </c>
      <c r="E224" s="1" t="s">
        <v>857</v>
      </c>
      <c r="F224" s="1" t="s">
        <v>207</v>
      </c>
      <c r="G224" s="1"/>
      <c r="H224" s="1">
        <v>6</v>
      </c>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v>20</v>
      </c>
      <c r="AT224" s="1"/>
      <c r="AU224" s="1">
        <v>20</v>
      </c>
    </row>
    <row r="225" spans="1:49">
      <c r="A225" s="1" t="s">
        <v>222</v>
      </c>
      <c r="B225" s="1">
        <v>2019</v>
      </c>
      <c r="C225" s="2">
        <v>43813</v>
      </c>
      <c r="D225" s="1" t="s">
        <v>66</v>
      </c>
      <c r="E225" s="1" t="s">
        <v>1652</v>
      </c>
      <c r="F225" s="1" t="s">
        <v>56</v>
      </c>
      <c r="G225" s="1"/>
      <c r="H225" s="1">
        <v>7</v>
      </c>
      <c r="I225" s="1"/>
      <c r="J225" s="1"/>
      <c r="K225" s="1">
        <v>1</v>
      </c>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v>1</v>
      </c>
      <c r="AO225" s="1"/>
      <c r="AP225" s="1">
        <v>1</v>
      </c>
      <c r="AQ225" s="1">
        <v>1</v>
      </c>
      <c r="AR225" s="1">
        <v>1</v>
      </c>
      <c r="AS225" s="1"/>
      <c r="AT225" s="1"/>
      <c r="AU225" s="1">
        <v>5</v>
      </c>
    </row>
    <row r="226" spans="1:49">
      <c r="A226" s="1" t="s">
        <v>222</v>
      </c>
      <c r="B226" s="1">
        <v>2019</v>
      </c>
      <c r="C226" s="2">
        <v>43813</v>
      </c>
      <c r="D226" s="1" t="s">
        <v>66</v>
      </c>
      <c r="E226" s="1" t="s">
        <v>814</v>
      </c>
      <c r="F226" s="1" t="s">
        <v>33</v>
      </c>
      <c r="G226" s="1"/>
      <c r="H226" s="1">
        <v>8</v>
      </c>
      <c r="I226" s="1"/>
      <c r="J226" s="1">
        <v>1</v>
      </c>
      <c r="K226" s="1"/>
      <c r="L226" s="1">
        <v>1</v>
      </c>
      <c r="M226" s="1">
        <v>1</v>
      </c>
      <c r="N226" s="1">
        <v>1</v>
      </c>
      <c r="O226" s="1">
        <v>1</v>
      </c>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v>5</v>
      </c>
    </row>
    <row r="227" spans="1:49">
      <c r="A227" s="1" t="s">
        <v>222</v>
      </c>
      <c r="B227" s="1">
        <v>2019</v>
      </c>
      <c r="C227" s="2">
        <v>43813</v>
      </c>
      <c r="D227" s="1" t="s">
        <v>66</v>
      </c>
      <c r="E227" s="1" t="s">
        <v>1649</v>
      </c>
      <c r="F227" s="1" t="s">
        <v>164</v>
      </c>
      <c r="G227" s="1"/>
      <c r="H227" s="1">
        <v>9</v>
      </c>
      <c r="I227" s="1">
        <v>1</v>
      </c>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v>1</v>
      </c>
    </row>
    <row r="228" spans="1:49">
      <c r="A228" s="1" t="s">
        <v>222</v>
      </c>
      <c r="B228" s="1">
        <v>2019</v>
      </c>
      <c r="C228" s="2">
        <v>43813</v>
      </c>
      <c r="D228" s="1" t="s">
        <v>66</v>
      </c>
      <c r="E228" s="1" t="s">
        <v>811</v>
      </c>
      <c r="F228" s="1" t="s">
        <v>188</v>
      </c>
      <c r="G228" s="1"/>
      <c r="H228" s="1">
        <v>10</v>
      </c>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v>0</v>
      </c>
    </row>
    <row r="229" spans="1:49">
      <c r="A229" s="1" t="s">
        <v>222</v>
      </c>
      <c r="B229" s="1">
        <v>2019</v>
      </c>
      <c r="C229" s="2">
        <v>43813</v>
      </c>
      <c r="D229" s="1" t="s">
        <v>66</v>
      </c>
      <c r="E229" s="1" t="s">
        <v>824</v>
      </c>
      <c r="F229" s="1" t="s">
        <v>27</v>
      </c>
      <c r="G229" s="1"/>
      <c r="H229" s="1">
        <v>11</v>
      </c>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v>0</v>
      </c>
    </row>
    <row r="230" spans="1:49">
      <c r="A230" s="1" t="s">
        <v>222</v>
      </c>
      <c r="B230" s="1">
        <v>2019</v>
      </c>
      <c r="C230" s="2">
        <v>43813</v>
      </c>
      <c r="D230" s="1" t="s">
        <v>66</v>
      </c>
      <c r="E230" s="1" t="s">
        <v>597</v>
      </c>
      <c r="F230" s="1" t="s">
        <v>29</v>
      </c>
      <c r="G230" s="1"/>
      <c r="H230" s="1">
        <v>12</v>
      </c>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v>0</v>
      </c>
    </row>
    <row r="231" spans="1:49">
      <c r="A231" s="1" t="s">
        <v>222</v>
      </c>
      <c r="B231" s="1">
        <v>2019</v>
      </c>
      <c r="C231" s="2">
        <v>43813</v>
      </c>
      <c r="D231" s="1" t="s">
        <v>66</v>
      </c>
      <c r="E231" s="1" t="s">
        <v>1647</v>
      </c>
      <c r="F231" s="1" t="s">
        <v>102</v>
      </c>
      <c r="G231" s="1"/>
      <c r="H231" s="1">
        <v>13</v>
      </c>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v>0</v>
      </c>
    </row>
    <row r="232" spans="1:49">
      <c r="A232" s="1" t="s">
        <v>222</v>
      </c>
      <c r="B232" s="1">
        <v>2019</v>
      </c>
      <c r="C232" s="2">
        <v>43813</v>
      </c>
      <c r="D232" s="1" t="s">
        <v>66</v>
      </c>
      <c r="E232" s="1" t="s">
        <v>828</v>
      </c>
      <c r="F232" s="1" t="s">
        <v>82</v>
      </c>
      <c r="G232" s="1"/>
      <c r="H232" s="1">
        <v>14</v>
      </c>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v>0</v>
      </c>
    </row>
    <row r="233" spans="1:49">
      <c r="A233" s="1" t="s">
        <v>222</v>
      </c>
      <c r="B233" s="1">
        <v>2019</v>
      </c>
      <c r="C233" s="2">
        <v>43813</v>
      </c>
      <c r="D233" s="1" t="s">
        <v>66</v>
      </c>
      <c r="E233" s="1" t="s">
        <v>522</v>
      </c>
      <c r="F233" s="1" t="s">
        <v>58</v>
      </c>
      <c r="G233" s="1"/>
      <c r="H233" s="1">
        <v>15</v>
      </c>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v>0</v>
      </c>
    </row>
    <row r="234" spans="1:49">
      <c r="A234" s="1" t="s">
        <v>222</v>
      </c>
      <c r="B234" s="1">
        <v>2019</v>
      </c>
      <c r="C234" s="2">
        <v>43813</v>
      </c>
      <c r="D234" s="1" t="s">
        <v>66</v>
      </c>
      <c r="E234" s="1" t="s">
        <v>508</v>
      </c>
      <c r="F234" s="1" t="s">
        <v>85</v>
      </c>
      <c r="G234" s="1"/>
      <c r="H234" s="1">
        <v>16</v>
      </c>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v>0</v>
      </c>
    </row>
    <row r="235" spans="1:49">
      <c r="A235" s="1" t="s">
        <v>222</v>
      </c>
      <c r="B235" s="1">
        <v>2019</v>
      </c>
      <c r="C235" s="2">
        <v>43813</v>
      </c>
      <c r="D235" s="1" t="s">
        <v>66</v>
      </c>
      <c r="E235" s="1" t="s">
        <v>682</v>
      </c>
      <c r="F235" s="1" t="s">
        <v>25</v>
      </c>
      <c r="G235" s="1"/>
      <c r="H235" s="1">
        <v>17</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v>0</v>
      </c>
    </row>
    <row r="236" spans="1:49">
      <c r="A236" s="1" t="s">
        <v>222</v>
      </c>
      <c r="B236" s="1">
        <v>2019</v>
      </c>
      <c r="C236" s="2">
        <v>43813</v>
      </c>
      <c r="D236" s="1" t="s">
        <v>66</v>
      </c>
      <c r="E236" s="1" t="s">
        <v>791</v>
      </c>
      <c r="F236" s="1" t="s">
        <v>480</v>
      </c>
      <c r="G236" s="1"/>
      <c r="H236" s="1">
        <v>18</v>
      </c>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v>0</v>
      </c>
    </row>
    <row r="237" spans="1:49">
      <c r="A237" s="1" t="s">
        <v>222</v>
      </c>
      <c r="B237" s="1">
        <v>2019</v>
      </c>
      <c r="C237" s="2">
        <v>43813</v>
      </c>
      <c r="D237" s="1" t="s">
        <v>66</v>
      </c>
      <c r="E237" s="1" t="s">
        <v>717</v>
      </c>
      <c r="F237" s="1" t="s">
        <v>152</v>
      </c>
      <c r="G237" s="1"/>
      <c r="H237" s="1">
        <v>19</v>
      </c>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v>0</v>
      </c>
    </row>
    <row r="238" spans="1:49">
      <c r="A238" s="1" t="s">
        <v>222</v>
      </c>
      <c r="B238" s="1">
        <v>2019</v>
      </c>
      <c r="C238" s="2">
        <v>43813</v>
      </c>
      <c r="D238" s="1" t="s">
        <v>66</v>
      </c>
      <c r="E238" s="1" t="s">
        <v>1696</v>
      </c>
      <c r="F238" s="1" t="s">
        <v>145</v>
      </c>
      <c r="G238" s="1"/>
      <c r="H238" s="1">
        <v>20</v>
      </c>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v>0</v>
      </c>
    </row>
    <row r="239" spans="1:49">
      <c r="A239" s="1" t="s">
        <v>222</v>
      </c>
      <c r="B239" s="1">
        <v>2019</v>
      </c>
      <c r="C239" s="2">
        <v>43813</v>
      </c>
      <c r="D239" s="1" t="s">
        <v>66</v>
      </c>
      <c r="E239" s="1" t="s">
        <v>1697</v>
      </c>
      <c r="F239" s="1" t="s">
        <v>212</v>
      </c>
      <c r="G239" s="1"/>
      <c r="H239" s="1">
        <v>21</v>
      </c>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v>0</v>
      </c>
      <c r="AW239" s="47"/>
    </row>
    <row r="240" spans="1:49">
      <c r="A240" s="1" t="s">
        <v>222</v>
      </c>
      <c r="B240" s="1">
        <v>2019</v>
      </c>
      <c r="C240" s="2">
        <v>43813</v>
      </c>
      <c r="D240" s="1" t="s">
        <v>66</v>
      </c>
      <c r="E240" s="1" t="s">
        <v>1698</v>
      </c>
      <c r="F240" s="1" t="s">
        <v>524</v>
      </c>
      <c r="G240" s="1"/>
      <c r="H240" s="1">
        <v>22</v>
      </c>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v>20</v>
      </c>
      <c r="AU240" s="1">
        <v>-20</v>
      </c>
    </row>
    <row r="241" spans="1:49">
      <c r="A241" s="4" t="s">
        <v>225</v>
      </c>
      <c r="B241" s="4">
        <v>2019</v>
      </c>
      <c r="C241" s="5">
        <v>43806</v>
      </c>
      <c r="D241" s="4" t="s">
        <v>66</v>
      </c>
      <c r="E241" s="4" t="s">
        <v>493</v>
      </c>
      <c r="F241" s="4" t="s">
        <v>31</v>
      </c>
      <c r="G241" s="4"/>
      <c r="H241" s="4">
        <v>1</v>
      </c>
      <c r="I241" s="4"/>
      <c r="J241" s="4"/>
      <c r="K241" s="4"/>
      <c r="L241" s="4"/>
      <c r="M241" s="4"/>
      <c r="N241" s="4"/>
      <c r="O241" s="4"/>
      <c r="P241" s="4"/>
      <c r="Q241" s="4"/>
      <c r="R241" s="4"/>
      <c r="S241" s="4"/>
      <c r="T241" s="4"/>
      <c r="U241" s="4">
        <v>1</v>
      </c>
      <c r="V241" s="4"/>
      <c r="W241" s="4">
        <v>1</v>
      </c>
      <c r="X241" s="4"/>
      <c r="Y241" s="4">
        <v>1</v>
      </c>
      <c r="Z241" s="4"/>
      <c r="AA241" s="4">
        <v>1</v>
      </c>
      <c r="AB241" s="4"/>
      <c r="AC241" s="4">
        <v>1</v>
      </c>
      <c r="AD241" s="4"/>
      <c r="AE241" s="4"/>
      <c r="AF241" s="4"/>
      <c r="AG241" s="4"/>
      <c r="AH241" s="4"/>
      <c r="AI241" s="4"/>
      <c r="AJ241" s="4"/>
      <c r="AK241" s="4"/>
      <c r="AL241" s="4"/>
      <c r="AM241" s="4"/>
      <c r="AN241" s="4"/>
      <c r="AO241" s="4"/>
      <c r="AP241" s="4"/>
      <c r="AQ241" s="4"/>
      <c r="AR241" s="4"/>
      <c r="AS241" s="4">
        <v>20</v>
      </c>
      <c r="AT241" s="4"/>
      <c r="AU241" s="4">
        <v>25</v>
      </c>
      <c r="AV241" s="7">
        <v>0.44930555555555557</v>
      </c>
      <c r="AW241" s="70">
        <v>55.6</v>
      </c>
    </row>
    <row r="242" spans="1:49">
      <c r="A242" s="4" t="s">
        <v>225</v>
      </c>
      <c r="B242" s="4">
        <v>2019</v>
      </c>
      <c r="C242" s="5">
        <v>43806</v>
      </c>
      <c r="D242" s="4" t="s">
        <v>66</v>
      </c>
      <c r="E242" s="4" t="s">
        <v>522</v>
      </c>
      <c r="F242" s="4" t="s">
        <v>58</v>
      </c>
      <c r="G242" s="4"/>
      <c r="H242" s="4">
        <v>2</v>
      </c>
      <c r="I242" s="4"/>
      <c r="J242" s="4"/>
      <c r="K242" s="4"/>
      <c r="L242" s="4"/>
      <c r="M242" s="4"/>
      <c r="N242" s="4"/>
      <c r="O242" s="4"/>
      <c r="P242" s="4"/>
      <c r="Q242" s="4"/>
      <c r="R242" s="4"/>
      <c r="S242" s="4"/>
      <c r="T242" s="4"/>
      <c r="U242" s="4"/>
      <c r="V242" s="4">
        <v>1</v>
      </c>
      <c r="W242" s="4"/>
      <c r="X242" s="4">
        <v>1</v>
      </c>
      <c r="Y242" s="4"/>
      <c r="Z242" s="4">
        <v>1</v>
      </c>
      <c r="AA242" s="4"/>
      <c r="AB242" s="4">
        <v>1</v>
      </c>
      <c r="AC242" s="4"/>
      <c r="AD242" s="4"/>
      <c r="AE242" s="4"/>
      <c r="AF242" s="4">
        <v>1</v>
      </c>
      <c r="AG242" s="4"/>
      <c r="AH242" s="4"/>
      <c r="AI242" s="4"/>
      <c r="AJ242" s="4"/>
      <c r="AK242" s="4"/>
      <c r="AL242" s="4"/>
      <c r="AM242" s="4"/>
      <c r="AN242" s="4"/>
      <c r="AO242" s="4"/>
      <c r="AP242" s="4"/>
      <c r="AQ242" s="4"/>
      <c r="AR242" s="4"/>
      <c r="AS242" s="4">
        <v>20</v>
      </c>
      <c r="AT242" s="4"/>
      <c r="AU242" s="4">
        <v>25</v>
      </c>
    </row>
    <row r="243" spans="1:49">
      <c r="A243" s="4" t="s">
        <v>225</v>
      </c>
      <c r="B243" s="4">
        <v>2019</v>
      </c>
      <c r="C243" s="5">
        <v>43806</v>
      </c>
      <c r="D243" s="4" t="s">
        <v>66</v>
      </c>
      <c r="E243" s="4" t="s">
        <v>1647</v>
      </c>
      <c r="F243" s="4" t="s">
        <v>102</v>
      </c>
      <c r="G243" s="4"/>
      <c r="H243" s="4">
        <v>3</v>
      </c>
      <c r="I243" s="4"/>
      <c r="J243" s="4"/>
      <c r="K243" s="4"/>
      <c r="L243" s="4"/>
      <c r="M243" s="4"/>
      <c r="N243" s="4"/>
      <c r="O243" s="4"/>
      <c r="P243" s="4"/>
      <c r="Q243" s="4"/>
      <c r="R243" s="4"/>
      <c r="S243" s="4"/>
      <c r="T243" s="4"/>
      <c r="U243" s="4"/>
      <c r="V243" s="4"/>
      <c r="W243" s="4"/>
      <c r="X243" s="4"/>
      <c r="Y243" s="4"/>
      <c r="Z243" s="4"/>
      <c r="AA243" s="4"/>
      <c r="AB243" s="4"/>
      <c r="AC243" s="4"/>
      <c r="AD243" s="4">
        <v>1</v>
      </c>
      <c r="AE243" s="4">
        <v>1</v>
      </c>
      <c r="AF243" s="4"/>
      <c r="AG243" s="4"/>
      <c r="AH243" s="4"/>
      <c r="AI243" s="4"/>
      <c r="AJ243" s="4"/>
      <c r="AK243" s="4"/>
      <c r="AL243" s="4"/>
      <c r="AM243" s="4">
        <v>1</v>
      </c>
      <c r="AN243" s="4"/>
      <c r="AO243" s="4"/>
      <c r="AP243" s="4"/>
      <c r="AQ243" s="4"/>
      <c r="AR243" s="4"/>
      <c r="AS243" s="4">
        <v>20</v>
      </c>
      <c r="AT243" s="4"/>
      <c r="AU243" s="4">
        <v>23</v>
      </c>
    </row>
    <row r="244" spans="1:49">
      <c r="A244" s="4" t="s">
        <v>225</v>
      </c>
      <c r="B244" s="4">
        <v>2019</v>
      </c>
      <c r="C244" s="5">
        <v>43806</v>
      </c>
      <c r="D244" s="4" t="s">
        <v>66</v>
      </c>
      <c r="E244" s="4" t="s">
        <v>750</v>
      </c>
      <c r="F244" s="4" t="s">
        <v>46</v>
      </c>
      <c r="G244" s="4"/>
      <c r="H244" s="4">
        <v>4</v>
      </c>
      <c r="I244" s="4">
        <v>1</v>
      </c>
      <c r="J244" s="4">
        <v>1</v>
      </c>
      <c r="K244" s="4">
        <v>1</v>
      </c>
      <c r="L244" s="4">
        <v>1</v>
      </c>
      <c r="M244" s="4">
        <v>1</v>
      </c>
      <c r="N244" s="4">
        <v>1</v>
      </c>
      <c r="O244" s="4">
        <v>1</v>
      </c>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v>7</v>
      </c>
    </row>
    <row r="245" spans="1:49">
      <c r="A245" s="4" t="s">
        <v>225</v>
      </c>
      <c r="B245" s="4">
        <v>2019</v>
      </c>
      <c r="C245" s="5">
        <v>43806</v>
      </c>
      <c r="D245" s="4" t="s">
        <v>66</v>
      </c>
      <c r="E245" s="4" t="s">
        <v>599</v>
      </c>
      <c r="F245" s="4" t="s">
        <v>35</v>
      </c>
      <c r="G245" s="4"/>
      <c r="H245" s="4">
        <v>5</v>
      </c>
      <c r="I245" s="4"/>
      <c r="J245" s="4"/>
      <c r="K245" s="4"/>
      <c r="L245" s="4"/>
      <c r="M245" s="4"/>
      <c r="N245" s="4"/>
      <c r="O245" s="4"/>
      <c r="P245" s="4"/>
      <c r="Q245" s="4"/>
      <c r="R245" s="4"/>
      <c r="S245" s="4">
        <v>1</v>
      </c>
      <c r="T245" s="4">
        <v>1</v>
      </c>
      <c r="U245" s="4"/>
      <c r="V245" s="4"/>
      <c r="W245" s="4"/>
      <c r="X245" s="4"/>
      <c r="Y245" s="4"/>
      <c r="Z245" s="4"/>
      <c r="AA245" s="4"/>
      <c r="AB245" s="4"/>
      <c r="AC245" s="4"/>
      <c r="AD245" s="4"/>
      <c r="AE245" s="4"/>
      <c r="AF245" s="4"/>
      <c r="AG245" s="4"/>
      <c r="AH245" s="4"/>
      <c r="AI245" s="4"/>
      <c r="AJ245" s="4"/>
      <c r="AK245" s="4">
        <v>1</v>
      </c>
      <c r="AL245" s="4">
        <v>1</v>
      </c>
      <c r="AM245" s="4"/>
      <c r="AN245" s="4"/>
      <c r="AO245" s="4">
        <v>1</v>
      </c>
      <c r="AP245" s="4"/>
      <c r="AQ245" s="4"/>
      <c r="AR245" s="4"/>
      <c r="AS245" s="4"/>
      <c r="AT245" s="4"/>
      <c r="AU245" s="4">
        <v>5</v>
      </c>
    </row>
    <row r="246" spans="1:49">
      <c r="A246" s="4" t="s">
        <v>225</v>
      </c>
      <c r="B246" s="4">
        <v>2019</v>
      </c>
      <c r="C246" s="5">
        <v>43806</v>
      </c>
      <c r="D246" s="4" t="s">
        <v>66</v>
      </c>
      <c r="E246" s="4" t="s">
        <v>1652</v>
      </c>
      <c r="F246" s="4" t="s">
        <v>56</v>
      </c>
      <c r="G246" s="4"/>
      <c r="H246" s="4">
        <v>6</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v>1</v>
      </c>
      <c r="AH246" s="4">
        <v>1</v>
      </c>
      <c r="AI246" s="4">
        <v>1</v>
      </c>
      <c r="AJ246" s="4">
        <v>1</v>
      </c>
      <c r="AK246" s="4"/>
      <c r="AL246" s="4"/>
      <c r="AM246" s="4"/>
      <c r="AN246" s="4"/>
      <c r="AO246" s="4"/>
      <c r="AP246" s="4"/>
      <c r="AQ246" s="4"/>
      <c r="AR246" s="4"/>
      <c r="AS246" s="4"/>
      <c r="AT246" s="4"/>
      <c r="AU246" s="4">
        <v>4</v>
      </c>
    </row>
    <row r="247" spans="1:49">
      <c r="A247" s="4" t="s">
        <v>225</v>
      </c>
      <c r="B247" s="4">
        <v>2019</v>
      </c>
      <c r="C247" s="5">
        <v>43806</v>
      </c>
      <c r="D247" s="4" t="s">
        <v>66</v>
      </c>
      <c r="E247" s="4" t="s">
        <v>717</v>
      </c>
      <c r="F247" s="4" t="s">
        <v>152</v>
      </c>
      <c r="G247" s="4"/>
      <c r="H247" s="4">
        <v>7</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v>1</v>
      </c>
      <c r="AQ247" s="4">
        <v>1</v>
      </c>
      <c r="AR247" s="4">
        <v>1</v>
      </c>
      <c r="AS247" s="4"/>
      <c r="AT247" s="4"/>
      <c r="AU247" s="4">
        <v>3</v>
      </c>
    </row>
    <row r="248" spans="1:49">
      <c r="A248" s="4" t="s">
        <v>225</v>
      </c>
      <c r="B248" s="4">
        <v>2019</v>
      </c>
      <c r="C248" s="5">
        <v>43806</v>
      </c>
      <c r="D248" s="4" t="s">
        <v>66</v>
      </c>
      <c r="E248" s="4" t="s">
        <v>689</v>
      </c>
      <c r="F248" s="4" t="s">
        <v>25</v>
      </c>
      <c r="G248" s="4"/>
      <c r="H248" s="4">
        <v>8</v>
      </c>
      <c r="I248" s="4"/>
      <c r="J248" s="4"/>
      <c r="K248" s="4"/>
      <c r="L248" s="4"/>
      <c r="M248" s="4"/>
      <c r="N248" s="4"/>
      <c r="O248" s="4"/>
      <c r="P248" s="4">
        <v>1</v>
      </c>
      <c r="Q248" s="4">
        <v>1</v>
      </c>
      <c r="R248" s="4">
        <v>1</v>
      </c>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v>3</v>
      </c>
    </row>
    <row r="249" spans="1:49">
      <c r="A249" s="4" t="s">
        <v>225</v>
      </c>
      <c r="B249" s="4">
        <v>2019</v>
      </c>
      <c r="C249" s="5">
        <v>43806</v>
      </c>
      <c r="D249" s="4" t="s">
        <v>66</v>
      </c>
      <c r="E249" s="4" t="s">
        <v>597</v>
      </c>
      <c r="F249" s="4" t="s">
        <v>29</v>
      </c>
      <c r="G249" s="4"/>
      <c r="H249" s="4">
        <v>9</v>
      </c>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v>1</v>
      </c>
      <c r="AO249" s="4"/>
      <c r="AP249" s="4"/>
      <c r="AQ249" s="4"/>
      <c r="AR249" s="4"/>
      <c r="AS249" s="4"/>
      <c r="AT249" s="4"/>
      <c r="AU249" s="4">
        <v>1</v>
      </c>
    </row>
    <row r="250" spans="1:49">
      <c r="A250" s="4" t="s">
        <v>225</v>
      </c>
      <c r="B250" s="4">
        <v>2019</v>
      </c>
      <c r="C250" s="5">
        <v>43806</v>
      </c>
      <c r="D250" s="4" t="s">
        <v>66</v>
      </c>
      <c r="E250" s="4" t="s">
        <v>508</v>
      </c>
      <c r="F250" s="4" t="s">
        <v>85</v>
      </c>
      <c r="G250" s="4"/>
      <c r="H250" s="4">
        <v>10</v>
      </c>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v>0</v>
      </c>
    </row>
    <row r="251" spans="1:49">
      <c r="A251" s="4" t="s">
        <v>225</v>
      </c>
      <c r="B251" s="4">
        <v>2019</v>
      </c>
      <c r="C251" s="5">
        <v>43806</v>
      </c>
      <c r="D251" s="4" t="s">
        <v>66</v>
      </c>
      <c r="E251" s="4" t="s">
        <v>340</v>
      </c>
      <c r="F251" s="4" t="s">
        <v>142</v>
      </c>
      <c r="G251" s="4"/>
      <c r="H251" s="4">
        <v>11</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v>0</v>
      </c>
    </row>
    <row r="252" spans="1:49">
      <c r="A252" s="4" t="s">
        <v>225</v>
      </c>
      <c r="B252" s="4">
        <v>2019</v>
      </c>
      <c r="C252" s="5">
        <v>43806</v>
      </c>
      <c r="D252" s="4" t="s">
        <v>66</v>
      </c>
      <c r="E252" s="4" t="s">
        <v>1649</v>
      </c>
      <c r="F252" s="4" t="s">
        <v>164</v>
      </c>
      <c r="G252" s="4"/>
      <c r="H252" s="4">
        <v>12</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v>0</v>
      </c>
    </row>
    <row r="253" spans="1:49">
      <c r="A253" s="4" t="s">
        <v>225</v>
      </c>
      <c r="B253" s="4">
        <v>2019</v>
      </c>
      <c r="C253" s="5">
        <v>43806</v>
      </c>
      <c r="D253" s="4" t="s">
        <v>66</v>
      </c>
      <c r="E253" s="4" t="s">
        <v>791</v>
      </c>
      <c r="F253" s="4" t="s">
        <v>480</v>
      </c>
      <c r="G253" s="4"/>
      <c r="H253" s="4">
        <v>13</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v>0</v>
      </c>
    </row>
    <row r="254" spans="1:49">
      <c r="A254" s="4" t="s">
        <v>225</v>
      </c>
      <c r="B254" s="4">
        <v>2019</v>
      </c>
      <c r="C254" s="5">
        <v>43806</v>
      </c>
      <c r="D254" s="4" t="s">
        <v>66</v>
      </c>
      <c r="E254" s="4" t="s">
        <v>1696</v>
      </c>
      <c r="F254" s="4" t="s">
        <v>145</v>
      </c>
      <c r="G254" s="4"/>
      <c r="H254" s="4">
        <v>14</v>
      </c>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v>0</v>
      </c>
    </row>
    <row r="255" spans="1:49">
      <c r="A255" s="4" t="s">
        <v>225</v>
      </c>
      <c r="B255" s="4">
        <v>2019</v>
      </c>
      <c r="C255" s="5">
        <v>43806</v>
      </c>
      <c r="D255" s="4" t="s">
        <v>66</v>
      </c>
      <c r="E255" s="4" t="s">
        <v>1653</v>
      </c>
      <c r="F255" s="4" t="s">
        <v>188</v>
      </c>
      <c r="G255" s="4"/>
      <c r="H255" s="4">
        <v>15</v>
      </c>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v>0</v>
      </c>
    </row>
    <row r="256" spans="1:49">
      <c r="A256" s="4" t="s">
        <v>225</v>
      </c>
      <c r="B256" s="4">
        <v>2019</v>
      </c>
      <c r="C256" s="5">
        <v>43806</v>
      </c>
      <c r="D256" s="4" t="s">
        <v>66</v>
      </c>
      <c r="E256" s="4" t="s">
        <v>828</v>
      </c>
      <c r="F256" s="4" t="s">
        <v>82</v>
      </c>
      <c r="G256" s="4"/>
      <c r="H256" s="4">
        <v>16</v>
      </c>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v>0</v>
      </c>
    </row>
    <row r="257" spans="1:49">
      <c r="A257" s="4" t="s">
        <v>225</v>
      </c>
      <c r="B257" s="4">
        <v>2019</v>
      </c>
      <c r="C257" s="5">
        <v>43806</v>
      </c>
      <c r="D257" s="4" t="s">
        <v>66</v>
      </c>
      <c r="E257" s="4" t="s">
        <v>1697</v>
      </c>
      <c r="F257" s="4" t="s">
        <v>212</v>
      </c>
      <c r="G257" s="4"/>
      <c r="H257" s="4">
        <v>17</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v>0</v>
      </c>
    </row>
    <row r="258" spans="1:49">
      <c r="A258" s="4" t="s">
        <v>225</v>
      </c>
      <c r="B258" s="4">
        <v>2019</v>
      </c>
      <c r="C258" s="5">
        <v>43806</v>
      </c>
      <c r="D258" s="4" t="s">
        <v>66</v>
      </c>
      <c r="E258" s="4" t="s">
        <v>857</v>
      </c>
      <c r="F258" s="4" t="s">
        <v>207</v>
      </c>
      <c r="G258" s="4"/>
      <c r="H258" s="4">
        <v>18</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v>0</v>
      </c>
    </row>
    <row r="259" spans="1:49">
      <c r="A259" s="4" t="s">
        <v>225</v>
      </c>
      <c r="B259" s="4">
        <v>2019</v>
      </c>
      <c r="C259" s="5">
        <v>43806</v>
      </c>
      <c r="D259" s="4" t="s">
        <v>66</v>
      </c>
      <c r="E259" s="4" t="s">
        <v>1654</v>
      </c>
      <c r="F259" s="4" t="s">
        <v>39</v>
      </c>
      <c r="G259" s="4"/>
      <c r="H259" s="4">
        <v>19</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v>0</v>
      </c>
    </row>
    <row r="260" spans="1:49">
      <c r="A260" s="4" t="s">
        <v>225</v>
      </c>
      <c r="B260" s="4">
        <v>2019</v>
      </c>
      <c r="C260" s="5">
        <v>43806</v>
      </c>
      <c r="D260" s="4" t="s">
        <v>66</v>
      </c>
      <c r="E260" s="4" t="s">
        <v>642</v>
      </c>
      <c r="F260" s="4" t="s">
        <v>23</v>
      </c>
      <c r="G260" s="4"/>
      <c r="H260" s="4">
        <v>20</v>
      </c>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v>0</v>
      </c>
    </row>
    <row r="261" spans="1:49">
      <c r="A261" s="4" t="s">
        <v>225</v>
      </c>
      <c r="B261" s="4">
        <v>2019</v>
      </c>
      <c r="C261" s="5">
        <v>43806</v>
      </c>
      <c r="D261" s="4" t="s">
        <v>66</v>
      </c>
      <c r="E261" s="4" t="s">
        <v>1698</v>
      </c>
      <c r="F261" s="4" t="s">
        <v>524</v>
      </c>
      <c r="G261" s="4"/>
      <c r="H261" s="4">
        <v>21</v>
      </c>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v>20</v>
      </c>
      <c r="AU261" s="4">
        <v>-20</v>
      </c>
    </row>
    <row r="262" spans="1:49">
      <c r="A262" s="1" t="s">
        <v>226</v>
      </c>
      <c r="B262" s="1">
        <v>2019</v>
      </c>
      <c r="C262" s="2">
        <v>43799</v>
      </c>
      <c r="D262" s="1" t="s">
        <v>66</v>
      </c>
      <c r="E262" s="1" t="s">
        <v>597</v>
      </c>
      <c r="F262" s="1" t="s">
        <v>29</v>
      </c>
      <c r="G262" s="1"/>
      <c r="H262" s="1">
        <v>1</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v>1</v>
      </c>
      <c r="AN262" s="1">
        <v>1</v>
      </c>
      <c r="AO262" s="1">
        <v>1</v>
      </c>
      <c r="AP262" s="1">
        <v>1</v>
      </c>
      <c r="AQ262" s="1"/>
      <c r="AR262" s="1"/>
      <c r="AS262" s="1">
        <v>20</v>
      </c>
      <c r="AT262" s="1"/>
      <c r="AU262" s="1">
        <v>24</v>
      </c>
      <c r="AV262" s="7">
        <v>0.44166666666666665</v>
      </c>
      <c r="AW262" s="68">
        <v>56.533000000000001</v>
      </c>
    </row>
    <row r="263" spans="1:49">
      <c r="A263" s="1" t="s">
        <v>226</v>
      </c>
      <c r="B263" s="1">
        <v>2019</v>
      </c>
      <c r="C263" s="2">
        <v>43799</v>
      </c>
      <c r="D263" s="1" t="s">
        <v>66</v>
      </c>
      <c r="E263" s="1" t="s">
        <v>1652</v>
      </c>
      <c r="F263" s="1" t="s">
        <v>56</v>
      </c>
      <c r="G263" s="1"/>
      <c r="H263" s="1">
        <v>2</v>
      </c>
      <c r="I263" s="1"/>
      <c r="J263" s="1"/>
      <c r="K263" s="1">
        <v>1</v>
      </c>
      <c r="L263" s="1"/>
      <c r="M263" s="1">
        <v>1</v>
      </c>
      <c r="N263" s="1"/>
      <c r="O263" s="1">
        <v>1</v>
      </c>
      <c r="P263" s="1"/>
      <c r="Q263" s="1">
        <v>1</v>
      </c>
      <c r="R263" s="1"/>
      <c r="S263" s="1">
        <v>1</v>
      </c>
      <c r="T263" s="1">
        <v>1</v>
      </c>
      <c r="U263" s="1">
        <v>1</v>
      </c>
      <c r="V263" s="1">
        <v>1</v>
      </c>
      <c r="W263" s="1">
        <v>1</v>
      </c>
      <c r="X263" s="1">
        <v>1</v>
      </c>
      <c r="Y263" s="1">
        <v>1</v>
      </c>
      <c r="Z263" s="1">
        <v>1</v>
      </c>
      <c r="AA263" s="1"/>
      <c r="AB263" s="1"/>
      <c r="AC263" s="1"/>
      <c r="AD263" s="1"/>
      <c r="AE263" s="1"/>
      <c r="AF263" s="1"/>
      <c r="AG263" s="1"/>
      <c r="AH263" s="1"/>
      <c r="AI263" s="1"/>
      <c r="AJ263" s="1"/>
      <c r="AK263" s="1"/>
      <c r="AL263" s="1"/>
      <c r="AM263" s="1"/>
      <c r="AN263" s="1"/>
      <c r="AO263" s="1"/>
      <c r="AP263" s="1"/>
      <c r="AQ263" s="1"/>
      <c r="AR263" s="1"/>
      <c r="AS263" s="1"/>
      <c r="AT263" s="1"/>
      <c r="AU263" s="1">
        <v>12</v>
      </c>
    </row>
    <row r="264" spans="1:49">
      <c r="A264" s="1" t="s">
        <v>226</v>
      </c>
      <c r="B264" s="1">
        <v>2019</v>
      </c>
      <c r="C264" s="2">
        <v>43799</v>
      </c>
      <c r="D264" s="1" t="s">
        <v>66</v>
      </c>
      <c r="E264" s="1" t="s">
        <v>717</v>
      </c>
      <c r="F264" s="1" t="s">
        <v>152</v>
      </c>
      <c r="G264" s="1"/>
      <c r="H264" s="1">
        <v>3</v>
      </c>
      <c r="I264" s="1">
        <v>1</v>
      </c>
      <c r="J264" s="1">
        <v>1</v>
      </c>
      <c r="K264" s="1"/>
      <c r="L264" s="1">
        <v>1</v>
      </c>
      <c r="M264" s="1"/>
      <c r="N264" s="1">
        <v>1</v>
      </c>
      <c r="O264" s="1"/>
      <c r="P264" s="1">
        <v>1</v>
      </c>
      <c r="Q264" s="1"/>
      <c r="R264" s="1">
        <v>1</v>
      </c>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v>20</v>
      </c>
      <c r="AT264" s="1">
        <v>20</v>
      </c>
      <c r="AU264" s="1">
        <v>6</v>
      </c>
    </row>
    <row r="265" spans="1:49">
      <c r="A265" s="1" t="s">
        <v>226</v>
      </c>
      <c r="B265" s="1">
        <v>2019</v>
      </c>
      <c r="C265" s="2">
        <v>43799</v>
      </c>
      <c r="D265" s="1" t="s">
        <v>66</v>
      </c>
      <c r="E265" s="1" t="s">
        <v>599</v>
      </c>
      <c r="F265" s="1" t="s">
        <v>35</v>
      </c>
      <c r="G265" s="1"/>
      <c r="H265" s="1">
        <v>4</v>
      </c>
      <c r="I265" s="1"/>
      <c r="J265" s="1"/>
      <c r="K265" s="1"/>
      <c r="L265" s="1"/>
      <c r="M265" s="1"/>
      <c r="N265" s="1"/>
      <c r="O265" s="1"/>
      <c r="P265" s="1"/>
      <c r="Q265" s="1"/>
      <c r="R265" s="1"/>
      <c r="S265" s="1"/>
      <c r="T265" s="1"/>
      <c r="U265" s="1"/>
      <c r="V265" s="1"/>
      <c r="W265" s="1"/>
      <c r="X265" s="1"/>
      <c r="Y265" s="1"/>
      <c r="Z265" s="1"/>
      <c r="AA265" s="1">
        <v>1</v>
      </c>
      <c r="AB265" s="1"/>
      <c r="AC265" s="1">
        <v>1</v>
      </c>
      <c r="AD265" s="1"/>
      <c r="AE265" s="1"/>
      <c r="AF265" s="1"/>
      <c r="AG265" s="1"/>
      <c r="AH265" s="1"/>
      <c r="AI265" s="1"/>
      <c r="AJ265" s="1">
        <v>1</v>
      </c>
      <c r="AK265" s="1"/>
      <c r="AL265" s="1"/>
      <c r="AM265" s="1"/>
      <c r="AN265" s="1"/>
      <c r="AO265" s="1"/>
      <c r="AP265" s="1"/>
      <c r="AQ265" s="1"/>
      <c r="AR265" s="1"/>
      <c r="AS265" s="1"/>
      <c r="AT265" s="1"/>
      <c r="AU265" s="1">
        <v>3</v>
      </c>
    </row>
    <row r="266" spans="1:49">
      <c r="A266" s="1" t="s">
        <v>226</v>
      </c>
      <c r="B266" s="1">
        <v>2019</v>
      </c>
      <c r="C266" s="2">
        <v>43799</v>
      </c>
      <c r="D266" s="1" t="s">
        <v>66</v>
      </c>
      <c r="E266" s="1" t="s">
        <v>589</v>
      </c>
      <c r="F266" s="1" t="s">
        <v>78</v>
      </c>
      <c r="G266" s="1"/>
      <c r="H266" s="1">
        <v>5</v>
      </c>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v>1</v>
      </c>
      <c r="AM266" s="1"/>
      <c r="AN266" s="1"/>
      <c r="AO266" s="1"/>
      <c r="AP266" s="1"/>
      <c r="AQ266" s="1"/>
      <c r="AR266" s="1">
        <v>1</v>
      </c>
      <c r="AS266" s="1"/>
      <c r="AT266" s="1"/>
      <c r="AU266" s="1">
        <v>2</v>
      </c>
    </row>
    <row r="267" spans="1:49">
      <c r="A267" s="1" t="s">
        <v>226</v>
      </c>
      <c r="B267" s="1">
        <v>2019</v>
      </c>
      <c r="C267" s="2">
        <v>43799</v>
      </c>
      <c r="D267" s="1" t="s">
        <v>66</v>
      </c>
      <c r="E267" s="1" t="s">
        <v>487</v>
      </c>
      <c r="F267" s="1" t="s">
        <v>164</v>
      </c>
      <c r="G267" s="1"/>
      <c r="H267" s="1">
        <v>6</v>
      </c>
      <c r="I267" s="1"/>
      <c r="J267" s="1"/>
      <c r="K267" s="1"/>
      <c r="L267" s="1"/>
      <c r="M267" s="1"/>
      <c r="N267" s="1"/>
      <c r="O267" s="1"/>
      <c r="P267" s="1"/>
      <c r="Q267" s="1"/>
      <c r="R267" s="1"/>
      <c r="S267" s="1"/>
      <c r="T267" s="1"/>
      <c r="U267" s="1"/>
      <c r="V267" s="1"/>
      <c r="W267" s="1"/>
      <c r="X267" s="1"/>
      <c r="Y267" s="1"/>
      <c r="Z267" s="1"/>
      <c r="AA267" s="1"/>
      <c r="AB267" s="1"/>
      <c r="AC267" s="1"/>
      <c r="AD267" s="1"/>
      <c r="AE267" s="1">
        <v>1</v>
      </c>
      <c r="AF267" s="1">
        <v>1</v>
      </c>
      <c r="AG267" s="1"/>
      <c r="AH267" s="1"/>
      <c r="AI267" s="1"/>
      <c r="AJ267" s="1"/>
      <c r="AK267" s="1"/>
      <c r="AL267" s="1"/>
      <c r="AM267" s="1"/>
      <c r="AN267" s="1"/>
      <c r="AO267" s="1"/>
      <c r="AP267" s="1"/>
      <c r="AQ267" s="1"/>
      <c r="AR267" s="1"/>
      <c r="AS267" s="1"/>
      <c r="AT267" s="1"/>
      <c r="AU267" s="1">
        <v>2</v>
      </c>
    </row>
    <row r="268" spans="1:49">
      <c r="A268" s="1" t="s">
        <v>226</v>
      </c>
      <c r="B268" s="1">
        <v>2019</v>
      </c>
      <c r="C268" s="2">
        <v>43799</v>
      </c>
      <c r="D268" s="1" t="s">
        <v>66</v>
      </c>
      <c r="E268" s="1" t="s">
        <v>1653</v>
      </c>
      <c r="F268" s="1" t="s">
        <v>188</v>
      </c>
      <c r="G268" s="1"/>
      <c r="H268" s="1">
        <v>7</v>
      </c>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v>1</v>
      </c>
      <c r="AL268" s="1"/>
      <c r="AM268" s="1"/>
      <c r="AN268" s="1"/>
      <c r="AO268" s="1"/>
      <c r="AP268" s="1"/>
      <c r="AQ268" s="1"/>
      <c r="AR268" s="1"/>
      <c r="AS268" s="1"/>
      <c r="AT268" s="1"/>
      <c r="AU268" s="1">
        <v>1</v>
      </c>
    </row>
    <row r="269" spans="1:49">
      <c r="A269" s="1" t="s">
        <v>226</v>
      </c>
      <c r="B269" s="1">
        <v>2019</v>
      </c>
      <c r="C269" s="2">
        <v>43799</v>
      </c>
      <c r="D269" s="1" t="s">
        <v>66</v>
      </c>
      <c r="E269" s="1" t="s">
        <v>1660</v>
      </c>
      <c r="F269" s="1" t="s">
        <v>113</v>
      </c>
      <c r="G269" s="1"/>
      <c r="H269" s="1">
        <v>8</v>
      </c>
      <c r="I269" s="1"/>
      <c r="J269" s="1"/>
      <c r="K269" s="1"/>
      <c r="L269" s="1"/>
      <c r="M269" s="1"/>
      <c r="N269" s="1"/>
      <c r="O269" s="1"/>
      <c r="P269" s="1"/>
      <c r="Q269" s="1"/>
      <c r="R269" s="1"/>
      <c r="S269" s="1"/>
      <c r="T269" s="1"/>
      <c r="U269" s="1"/>
      <c r="V269" s="1"/>
      <c r="W269" s="1"/>
      <c r="X269" s="1"/>
      <c r="Y269" s="1"/>
      <c r="Z269" s="1"/>
      <c r="AA269" s="1"/>
      <c r="AB269" s="1">
        <v>1</v>
      </c>
      <c r="AC269" s="1"/>
      <c r="AD269" s="1"/>
      <c r="AE269" s="1"/>
      <c r="AF269" s="1"/>
      <c r="AG269" s="1"/>
      <c r="AH269" s="1"/>
      <c r="AI269" s="1"/>
      <c r="AJ269" s="1"/>
      <c r="AK269" s="1"/>
      <c r="AL269" s="1"/>
      <c r="AM269" s="1"/>
      <c r="AN269" s="1"/>
      <c r="AO269" s="1"/>
      <c r="AP269" s="1"/>
      <c r="AQ269" s="1"/>
      <c r="AR269" s="1"/>
      <c r="AS269" s="1"/>
      <c r="AT269" s="1"/>
      <c r="AU269" s="1">
        <v>1</v>
      </c>
    </row>
    <row r="270" spans="1:49">
      <c r="A270" s="1" t="s">
        <v>226</v>
      </c>
      <c r="B270" s="1">
        <v>2019</v>
      </c>
      <c r="C270" s="2">
        <v>43799</v>
      </c>
      <c r="D270" s="1" t="s">
        <v>66</v>
      </c>
      <c r="E270" s="1" t="s">
        <v>596</v>
      </c>
      <c r="F270" s="1" t="s">
        <v>760</v>
      </c>
      <c r="G270" s="1"/>
      <c r="H270" s="1">
        <v>9</v>
      </c>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v>1</v>
      </c>
      <c r="AH270" s="1"/>
      <c r="AI270" s="1"/>
      <c r="AJ270" s="1"/>
      <c r="AK270" s="1"/>
      <c r="AL270" s="1"/>
      <c r="AM270" s="1"/>
      <c r="AN270" s="1"/>
      <c r="AO270" s="1"/>
      <c r="AP270" s="1"/>
      <c r="AQ270" s="1"/>
      <c r="AR270" s="1"/>
      <c r="AS270" s="1"/>
      <c r="AT270" s="1"/>
      <c r="AU270" s="1">
        <v>1</v>
      </c>
    </row>
    <row r="271" spans="1:49">
      <c r="A271" s="1" t="s">
        <v>226</v>
      </c>
      <c r="B271" s="1">
        <v>2019</v>
      </c>
      <c r="C271" s="2">
        <v>43799</v>
      </c>
      <c r="D271" s="1" t="s">
        <v>66</v>
      </c>
      <c r="E271" s="1" t="s">
        <v>592</v>
      </c>
      <c r="F271" s="1" t="s">
        <v>23</v>
      </c>
      <c r="G271" s="1"/>
      <c r="H271" s="1">
        <v>10</v>
      </c>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v>1</v>
      </c>
      <c r="AI271" s="1"/>
      <c r="AJ271" s="1"/>
      <c r="AK271" s="1"/>
      <c r="AL271" s="1"/>
      <c r="AM271" s="1"/>
      <c r="AN271" s="1"/>
      <c r="AO271" s="1"/>
      <c r="AP271" s="1"/>
      <c r="AQ271" s="1"/>
      <c r="AR271" s="1"/>
      <c r="AS271" s="1"/>
      <c r="AT271" s="1"/>
      <c r="AU271" s="1">
        <v>1</v>
      </c>
    </row>
    <row r="272" spans="1:49">
      <c r="A272" s="1" t="s">
        <v>226</v>
      </c>
      <c r="B272" s="1">
        <v>2019</v>
      </c>
      <c r="C272" s="2">
        <v>43799</v>
      </c>
      <c r="D272" s="1" t="s">
        <v>66</v>
      </c>
      <c r="E272" s="1" t="s">
        <v>1643</v>
      </c>
      <c r="F272" s="1" t="s">
        <v>85</v>
      </c>
      <c r="G272" s="1"/>
      <c r="H272" s="1">
        <v>11</v>
      </c>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v>1</v>
      </c>
      <c r="AJ272" s="1"/>
      <c r="AK272" s="1"/>
      <c r="AL272" s="1"/>
      <c r="AM272" s="1"/>
      <c r="AN272" s="1"/>
      <c r="AO272" s="1"/>
      <c r="AP272" s="1"/>
      <c r="AQ272" s="1"/>
      <c r="AR272" s="1"/>
      <c r="AS272" s="1"/>
      <c r="AT272" s="1"/>
      <c r="AU272" s="1">
        <v>1</v>
      </c>
    </row>
    <row r="273" spans="1:49">
      <c r="A273" s="1" t="s">
        <v>226</v>
      </c>
      <c r="B273" s="1">
        <v>2019</v>
      </c>
      <c r="C273" s="2">
        <v>43799</v>
      </c>
      <c r="D273" s="1" t="s">
        <v>66</v>
      </c>
      <c r="E273" s="1" t="s">
        <v>814</v>
      </c>
      <c r="F273" s="1" t="s">
        <v>33</v>
      </c>
      <c r="G273" s="1"/>
      <c r="H273" s="1">
        <v>12</v>
      </c>
      <c r="I273" s="1"/>
      <c r="J273" s="1"/>
      <c r="K273" s="1"/>
      <c r="L273" s="1"/>
      <c r="M273" s="1"/>
      <c r="N273" s="1"/>
      <c r="O273" s="1"/>
      <c r="P273" s="1"/>
      <c r="Q273" s="1"/>
      <c r="R273" s="1"/>
      <c r="S273" s="1"/>
      <c r="T273" s="1"/>
      <c r="U273" s="1"/>
      <c r="V273" s="1"/>
      <c r="W273" s="1"/>
      <c r="X273" s="1"/>
      <c r="Y273" s="1"/>
      <c r="Z273" s="1"/>
      <c r="AA273" s="1"/>
      <c r="AB273" s="1"/>
      <c r="AC273" s="1"/>
      <c r="AD273" s="1">
        <v>1</v>
      </c>
      <c r="AE273" s="1"/>
      <c r="AF273" s="1"/>
      <c r="AG273" s="1"/>
      <c r="AH273" s="1"/>
      <c r="AI273" s="1"/>
      <c r="AJ273" s="1"/>
      <c r="AK273" s="1"/>
      <c r="AL273" s="1"/>
      <c r="AM273" s="1"/>
      <c r="AN273" s="1"/>
      <c r="AO273" s="1"/>
      <c r="AP273" s="1"/>
      <c r="AQ273" s="1"/>
      <c r="AR273" s="1"/>
      <c r="AS273" s="1"/>
      <c r="AT273" s="1"/>
      <c r="AU273" s="1">
        <v>1</v>
      </c>
    </row>
    <row r="274" spans="1:49">
      <c r="A274" s="1" t="s">
        <v>226</v>
      </c>
      <c r="B274" s="1">
        <v>2019</v>
      </c>
      <c r="C274" s="2">
        <v>43799</v>
      </c>
      <c r="D274" s="1" t="s">
        <v>66</v>
      </c>
      <c r="E274" s="1" t="s">
        <v>840</v>
      </c>
      <c r="F274" s="1" t="s">
        <v>480</v>
      </c>
      <c r="G274" s="1"/>
      <c r="H274" s="1">
        <v>13</v>
      </c>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v>0</v>
      </c>
    </row>
    <row r="275" spans="1:49">
      <c r="A275" s="1" t="s">
        <v>226</v>
      </c>
      <c r="B275" s="1">
        <v>2019</v>
      </c>
      <c r="C275" s="2">
        <v>43799</v>
      </c>
      <c r="D275" s="1" t="s">
        <v>66</v>
      </c>
      <c r="E275" s="1" t="s">
        <v>340</v>
      </c>
      <c r="F275" s="1" t="s">
        <v>142</v>
      </c>
      <c r="G275" s="1"/>
      <c r="H275" s="1">
        <v>14</v>
      </c>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v>0</v>
      </c>
    </row>
    <row r="276" spans="1:49">
      <c r="A276" s="1" t="s">
        <v>226</v>
      </c>
      <c r="B276" s="1">
        <v>2019</v>
      </c>
      <c r="C276" s="2">
        <v>43799</v>
      </c>
      <c r="D276" s="1" t="s">
        <v>66</v>
      </c>
      <c r="E276" s="1" t="s">
        <v>1720</v>
      </c>
      <c r="F276" s="1" t="s">
        <v>484</v>
      </c>
      <c r="G276" s="1"/>
      <c r="H276" s="1">
        <v>15</v>
      </c>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v>0</v>
      </c>
    </row>
    <row r="277" spans="1:49">
      <c r="A277" s="1" t="s">
        <v>226</v>
      </c>
      <c r="B277" s="1">
        <v>2019</v>
      </c>
      <c r="C277" s="2">
        <v>43799</v>
      </c>
      <c r="D277" s="1" t="s">
        <v>66</v>
      </c>
      <c r="E277" s="1" t="s">
        <v>828</v>
      </c>
      <c r="F277" s="1" t="s">
        <v>82</v>
      </c>
      <c r="G277" s="1"/>
      <c r="H277" s="1">
        <v>16</v>
      </c>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v>0</v>
      </c>
    </row>
    <row r="278" spans="1:49">
      <c r="A278" s="1" t="s">
        <v>226</v>
      </c>
      <c r="B278" s="1">
        <v>2019</v>
      </c>
      <c r="C278" s="2">
        <v>43799</v>
      </c>
      <c r="D278" s="1" t="s">
        <v>66</v>
      </c>
      <c r="E278" s="1" t="s">
        <v>618</v>
      </c>
      <c r="F278" s="1" t="s">
        <v>37</v>
      </c>
      <c r="G278" s="1"/>
      <c r="H278" s="1">
        <v>17</v>
      </c>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v>0</v>
      </c>
    </row>
    <row r="279" spans="1:49">
      <c r="A279" s="1" t="s">
        <v>226</v>
      </c>
      <c r="B279" s="1">
        <v>2019</v>
      </c>
      <c r="C279" s="2">
        <v>43799</v>
      </c>
      <c r="D279" s="1" t="s">
        <v>66</v>
      </c>
      <c r="E279" s="1" t="s">
        <v>1698</v>
      </c>
      <c r="F279" s="1" t="s">
        <v>524</v>
      </c>
      <c r="G279" s="1"/>
      <c r="H279" s="1">
        <v>18</v>
      </c>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v>0</v>
      </c>
    </row>
    <row r="280" spans="1:49">
      <c r="A280" s="1" t="s">
        <v>226</v>
      </c>
      <c r="B280" s="1">
        <v>2019</v>
      </c>
      <c r="C280" s="2">
        <v>43799</v>
      </c>
      <c r="D280" s="1" t="s">
        <v>66</v>
      </c>
      <c r="E280" s="1" t="s">
        <v>522</v>
      </c>
      <c r="F280" s="1" t="s">
        <v>58</v>
      </c>
      <c r="G280" s="1"/>
      <c r="H280" s="1">
        <v>19</v>
      </c>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v>0</v>
      </c>
    </row>
    <row r="281" spans="1:49">
      <c r="A281" s="1" t="s">
        <v>226</v>
      </c>
      <c r="B281" s="1">
        <v>2019</v>
      </c>
      <c r="C281" s="2">
        <v>43799</v>
      </c>
      <c r="D281" s="1" t="s">
        <v>66</v>
      </c>
      <c r="E281" s="1" t="s">
        <v>1696</v>
      </c>
      <c r="F281" s="1" t="s">
        <v>145</v>
      </c>
      <c r="G281" s="1"/>
      <c r="H281" s="1">
        <v>20</v>
      </c>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v>0</v>
      </c>
    </row>
    <row r="282" spans="1:49">
      <c r="A282" s="1" t="s">
        <v>226</v>
      </c>
      <c r="B282" s="1">
        <v>2019</v>
      </c>
      <c r="C282" s="2">
        <v>43799</v>
      </c>
      <c r="D282" s="1" t="s">
        <v>66</v>
      </c>
      <c r="E282" s="1" t="s">
        <v>69</v>
      </c>
      <c r="F282" s="1" t="s">
        <v>25</v>
      </c>
      <c r="G282" s="1"/>
      <c r="H282" s="1">
        <v>21</v>
      </c>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v>0</v>
      </c>
    </row>
    <row r="283" spans="1:49">
      <c r="A283" s="1" t="s">
        <v>226</v>
      </c>
      <c r="B283" s="1">
        <v>2019</v>
      </c>
      <c r="C283" s="2">
        <v>43799</v>
      </c>
      <c r="D283" s="1" t="s">
        <v>66</v>
      </c>
      <c r="E283" s="1" t="s">
        <v>1684</v>
      </c>
      <c r="F283" s="1" t="s">
        <v>212</v>
      </c>
      <c r="G283" s="1"/>
      <c r="H283" s="1">
        <v>22</v>
      </c>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v>0</v>
      </c>
    </row>
    <row r="284" spans="1:49">
      <c r="A284" s="1" t="s">
        <v>226</v>
      </c>
      <c r="B284" s="1">
        <v>2019</v>
      </c>
      <c r="C284" s="2">
        <v>43799</v>
      </c>
      <c r="D284" s="1" t="s">
        <v>66</v>
      </c>
      <c r="E284" s="1" t="s">
        <v>607</v>
      </c>
      <c r="F284" s="1" t="s">
        <v>46</v>
      </c>
      <c r="G284" s="1"/>
      <c r="H284" s="1">
        <v>23</v>
      </c>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v>20</v>
      </c>
      <c r="AU284" s="1">
        <v>-20</v>
      </c>
    </row>
    <row r="285" spans="1:49">
      <c r="A285" s="1" t="s">
        <v>226</v>
      </c>
      <c r="B285" s="1">
        <v>2019</v>
      </c>
      <c r="C285" s="2">
        <v>43799</v>
      </c>
      <c r="D285" s="1" t="s">
        <v>66</v>
      </c>
      <c r="E285" s="1" t="s">
        <v>1695</v>
      </c>
      <c r="F285" s="1" t="s">
        <v>39</v>
      </c>
      <c r="G285" s="1"/>
      <c r="H285" s="1">
        <v>24</v>
      </c>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v>20</v>
      </c>
      <c r="AU285" s="1">
        <v>-20</v>
      </c>
    </row>
    <row r="286" spans="1:49">
      <c r="A286" s="4" t="s">
        <v>65</v>
      </c>
      <c r="B286" s="4">
        <v>2019</v>
      </c>
      <c r="C286" s="5">
        <v>43779</v>
      </c>
      <c r="D286" s="4" t="s">
        <v>66</v>
      </c>
      <c r="E286" s="4" t="s">
        <v>1660</v>
      </c>
      <c r="F286" s="4" t="s">
        <v>113</v>
      </c>
      <c r="G286" s="4"/>
      <c r="H286" s="4">
        <v>1</v>
      </c>
      <c r="I286" s="4"/>
      <c r="J286" s="4"/>
      <c r="K286" s="4"/>
      <c r="L286" s="4"/>
      <c r="M286" s="4"/>
      <c r="N286" s="4"/>
      <c r="O286" s="4"/>
      <c r="P286" s="4">
        <v>1</v>
      </c>
      <c r="Q286" s="4">
        <v>1</v>
      </c>
      <c r="R286" s="4"/>
      <c r="S286" s="4"/>
      <c r="T286" s="4">
        <v>1</v>
      </c>
      <c r="U286" s="4"/>
      <c r="V286" s="4"/>
      <c r="W286" s="4"/>
      <c r="X286" s="4"/>
      <c r="Y286" s="4">
        <v>1</v>
      </c>
      <c r="Z286" s="4"/>
      <c r="AA286" s="4"/>
      <c r="AB286" s="4"/>
      <c r="AC286" s="4"/>
      <c r="AD286" s="4"/>
      <c r="AE286" s="4"/>
      <c r="AF286" s="4"/>
      <c r="AG286" s="4"/>
      <c r="AH286" s="4"/>
      <c r="AI286" s="4"/>
      <c r="AJ286" s="4"/>
      <c r="AK286" s="4"/>
      <c r="AL286" s="4"/>
      <c r="AM286" s="4"/>
      <c r="AN286" s="4"/>
      <c r="AO286" s="4"/>
      <c r="AP286" s="4"/>
      <c r="AQ286" s="4"/>
      <c r="AR286" s="4"/>
      <c r="AS286" s="4">
        <v>20</v>
      </c>
      <c r="AT286" s="4"/>
      <c r="AU286" s="4">
        <v>24</v>
      </c>
      <c r="AV286" s="7">
        <v>0.44236111111111115</v>
      </c>
      <c r="AW286">
        <v>56.436</v>
      </c>
    </row>
    <row r="287" spans="1:49">
      <c r="A287" s="4" t="s">
        <v>65</v>
      </c>
      <c r="B287" s="4">
        <v>2019</v>
      </c>
      <c r="C287" s="5">
        <v>43779</v>
      </c>
      <c r="D287" s="4" t="s">
        <v>66</v>
      </c>
      <c r="E287" s="4" t="s">
        <v>814</v>
      </c>
      <c r="F287" s="4" t="s">
        <v>33</v>
      </c>
      <c r="G287" s="4"/>
      <c r="H287" s="4">
        <v>2</v>
      </c>
      <c r="I287" s="4"/>
      <c r="J287" s="4">
        <v>1</v>
      </c>
      <c r="K287" s="4"/>
      <c r="L287" s="4">
        <v>1</v>
      </c>
      <c r="M287" s="4"/>
      <c r="N287" s="4"/>
      <c r="O287" s="4"/>
      <c r="P287" s="4"/>
      <c r="Q287" s="4"/>
      <c r="R287" s="4"/>
      <c r="S287" s="4"/>
      <c r="T287" s="4"/>
      <c r="U287" s="4"/>
      <c r="V287" s="4">
        <v>1</v>
      </c>
      <c r="W287" s="4"/>
      <c r="X287" s="4"/>
      <c r="Y287" s="4"/>
      <c r="Z287" s="4"/>
      <c r="AA287" s="4"/>
      <c r="AB287" s="4"/>
      <c r="AC287" s="4"/>
      <c r="AD287" s="4"/>
      <c r="AE287" s="4"/>
      <c r="AF287" s="4"/>
      <c r="AG287" s="4"/>
      <c r="AH287" s="4"/>
      <c r="AI287" s="4"/>
      <c r="AJ287" s="4"/>
      <c r="AK287" s="4"/>
      <c r="AL287" s="4"/>
      <c r="AM287" s="4"/>
      <c r="AN287" s="4"/>
      <c r="AO287" s="4"/>
      <c r="AP287" s="4"/>
      <c r="AQ287" s="4"/>
      <c r="AR287" s="4"/>
      <c r="AS287" s="4">
        <v>20</v>
      </c>
      <c r="AT287" s="4"/>
      <c r="AU287" s="4">
        <v>23</v>
      </c>
      <c r="AW287" s="47"/>
    </row>
    <row r="288" spans="1:49">
      <c r="A288" s="4" t="s">
        <v>65</v>
      </c>
      <c r="B288" s="4">
        <v>2019</v>
      </c>
      <c r="C288" s="5">
        <v>43779</v>
      </c>
      <c r="D288" s="4" t="s">
        <v>66</v>
      </c>
      <c r="E288" s="4" t="s">
        <v>600</v>
      </c>
      <c r="F288" s="4" t="s">
        <v>35</v>
      </c>
      <c r="G288" s="4"/>
      <c r="H288" s="4">
        <v>3</v>
      </c>
      <c r="I288" s="4"/>
      <c r="J288" s="4"/>
      <c r="K288" s="4"/>
      <c r="L288" s="4"/>
      <c r="M288" s="4"/>
      <c r="N288" s="4"/>
      <c r="O288" s="4"/>
      <c r="P288" s="4"/>
      <c r="Q288" s="4"/>
      <c r="R288" s="4"/>
      <c r="S288" s="4"/>
      <c r="T288" s="4"/>
      <c r="U288" s="4"/>
      <c r="V288" s="4"/>
      <c r="W288" s="4">
        <v>1</v>
      </c>
      <c r="X288" s="4"/>
      <c r="Y288" s="4"/>
      <c r="Z288" s="4"/>
      <c r="AA288" s="4"/>
      <c r="AB288" s="4"/>
      <c r="AC288" s="4">
        <v>1</v>
      </c>
      <c r="AD288" s="4">
        <v>1</v>
      </c>
      <c r="AE288" s="4"/>
      <c r="AF288" s="4"/>
      <c r="AG288" s="4"/>
      <c r="AH288" s="4"/>
      <c r="AI288" s="4"/>
      <c r="AJ288" s="4"/>
      <c r="AK288" s="4"/>
      <c r="AL288" s="4"/>
      <c r="AM288" s="4"/>
      <c r="AN288" s="4"/>
      <c r="AO288" s="4"/>
      <c r="AP288" s="4"/>
      <c r="AQ288" s="4"/>
      <c r="AR288" s="4"/>
      <c r="AS288" s="4">
        <v>20</v>
      </c>
      <c r="AT288" s="4"/>
      <c r="AU288" s="4">
        <v>23</v>
      </c>
    </row>
    <row r="289" spans="1:47">
      <c r="A289" s="4" t="s">
        <v>65</v>
      </c>
      <c r="B289" s="4">
        <v>2019</v>
      </c>
      <c r="C289" s="5">
        <v>43779</v>
      </c>
      <c r="D289" s="4" t="s">
        <v>66</v>
      </c>
      <c r="E289" s="4" t="s">
        <v>589</v>
      </c>
      <c r="F289" s="4" t="s">
        <v>78</v>
      </c>
      <c r="G289" s="4"/>
      <c r="H289" s="4">
        <v>4</v>
      </c>
      <c r="I289" s="4"/>
      <c r="J289" s="4"/>
      <c r="K289" s="4"/>
      <c r="L289" s="4"/>
      <c r="M289" s="4"/>
      <c r="N289" s="4"/>
      <c r="O289" s="4"/>
      <c r="P289" s="4"/>
      <c r="Q289" s="4"/>
      <c r="R289" s="4"/>
      <c r="S289" s="4">
        <v>1</v>
      </c>
      <c r="T289" s="4"/>
      <c r="U289" s="4"/>
      <c r="V289" s="4"/>
      <c r="W289" s="4"/>
      <c r="X289" s="4">
        <v>1</v>
      </c>
      <c r="Y289" s="4"/>
      <c r="Z289" s="4"/>
      <c r="AA289" s="4"/>
      <c r="AB289" s="4"/>
      <c r="AC289" s="4"/>
      <c r="AD289" s="4"/>
      <c r="AE289" s="4"/>
      <c r="AF289" s="4"/>
      <c r="AG289" s="4"/>
      <c r="AH289" s="4"/>
      <c r="AI289" s="4"/>
      <c r="AJ289" s="4"/>
      <c r="AK289" s="4"/>
      <c r="AL289" s="4"/>
      <c r="AM289" s="4"/>
      <c r="AN289" s="4"/>
      <c r="AO289" s="4"/>
      <c r="AP289" s="4"/>
      <c r="AQ289" s="4"/>
      <c r="AR289" s="4"/>
      <c r="AS289" s="4">
        <v>20</v>
      </c>
      <c r="AT289" s="4"/>
      <c r="AU289" s="4">
        <v>22</v>
      </c>
    </row>
    <row r="290" spans="1:47">
      <c r="A290" s="4" t="s">
        <v>65</v>
      </c>
      <c r="B290" s="4">
        <v>2019</v>
      </c>
      <c r="C290" s="5">
        <v>43779</v>
      </c>
      <c r="D290" s="4" t="s">
        <v>66</v>
      </c>
      <c r="E290" s="4" t="s">
        <v>69</v>
      </c>
      <c r="F290" s="4" t="s">
        <v>25</v>
      </c>
      <c r="G290" s="4"/>
      <c r="H290" s="4">
        <v>5</v>
      </c>
      <c r="I290" s="4"/>
      <c r="J290" s="4"/>
      <c r="K290" s="4"/>
      <c r="L290" s="4"/>
      <c r="M290" s="4"/>
      <c r="N290" s="4"/>
      <c r="O290" s="4"/>
      <c r="P290" s="4"/>
      <c r="Q290" s="4"/>
      <c r="R290" s="4"/>
      <c r="S290" s="4"/>
      <c r="T290" s="4"/>
      <c r="U290" s="4"/>
      <c r="V290" s="4"/>
      <c r="W290" s="4"/>
      <c r="X290" s="4"/>
      <c r="Y290" s="4"/>
      <c r="Z290" s="4"/>
      <c r="AA290" s="4">
        <v>1</v>
      </c>
      <c r="AB290" s="4">
        <v>1</v>
      </c>
      <c r="AC290" s="4"/>
      <c r="AD290" s="4"/>
      <c r="AE290" s="4"/>
      <c r="AF290" s="4"/>
      <c r="AG290" s="4"/>
      <c r="AH290" s="4"/>
      <c r="AI290" s="4"/>
      <c r="AJ290" s="4"/>
      <c r="AK290" s="4"/>
      <c r="AL290" s="4"/>
      <c r="AM290" s="4"/>
      <c r="AN290" s="4"/>
      <c r="AO290" s="4"/>
      <c r="AP290" s="4"/>
      <c r="AQ290" s="4"/>
      <c r="AR290" s="4"/>
      <c r="AS290" s="4">
        <v>20</v>
      </c>
      <c r="AT290" s="4"/>
      <c r="AU290" s="4">
        <v>22</v>
      </c>
    </row>
    <row r="291" spans="1:47">
      <c r="A291" s="4" t="s">
        <v>65</v>
      </c>
      <c r="B291" s="4">
        <v>2019</v>
      </c>
      <c r="C291" s="5">
        <v>43779</v>
      </c>
      <c r="D291" s="4" t="s">
        <v>66</v>
      </c>
      <c r="E291" s="4" t="s">
        <v>1643</v>
      </c>
      <c r="F291" s="4" t="s">
        <v>85</v>
      </c>
      <c r="G291" s="4"/>
      <c r="H291" s="4">
        <v>6</v>
      </c>
      <c r="I291" s="4"/>
      <c r="J291" s="4"/>
      <c r="K291" s="4"/>
      <c r="L291" s="4"/>
      <c r="M291" s="4"/>
      <c r="N291" s="4"/>
      <c r="O291" s="4"/>
      <c r="P291" s="4"/>
      <c r="Q291" s="4"/>
      <c r="R291" s="4">
        <v>1</v>
      </c>
      <c r="S291" s="4"/>
      <c r="T291" s="4"/>
      <c r="U291" s="4">
        <v>1</v>
      </c>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v>20</v>
      </c>
      <c r="AT291" s="4"/>
      <c r="AU291" s="4">
        <v>22</v>
      </c>
    </row>
    <row r="292" spans="1:47">
      <c r="A292" s="4" t="s">
        <v>65</v>
      </c>
      <c r="B292" s="4">
        <v>2019</v>
      </c>
      <c r="C292" s="5">
        <v>43779</v>
      </c>
      <c r="D292" s="4" t="s">
        <v>66</v>
      </c>
      <c r="E292" s="4" t="s">
        <v>656</v>
      </c>
      <c r="F292" s="4" t="s">
        <v>484</v>
      </c>
      <c r="G292" s="4"/>
      <c r="H292" s="4">
        <v>7</v>
      </c>
      <c r="I292" s="4"/>
      <c r="J292" s="4"/>
      <c r="K292" s="4"/>
      <c r="L292" s="4"/>
      <c r="M292" s="4"/>
      <c r="N292" s="4"/>
      <c r="O292" s="4"/>
      <c r="P292" s="4"/>
      <c r="Q292" s="4"/>
      <c r="R292" s="4"/>
      <c r="S292" s="4"/>
      <c r="T292" s="4"/>
      <c r="U292" s="4"/>
      <c r="V292" s="4"/>
      <c r="W292" s="4"/>
      <c r="X292" s="4"/>
      <c r="Y292" s="4"/>
      <c r="Z292" s="4">
        <v>1</v>
      </c>
      <c r="AA292" s="4"/>
      <c r="AB292" s="4"/>
      <c r="AC292" s="4"/>
      <c r="AD292" s="4"/>
      <c r="AE292" s="4"/>
      <c r="AF292" s="4"/>
      <c r="AG292" s="4"/>
      <c r="AH292" s="4"/>
      <c r="AI292" s="4"/>
      <c r="AJ292" s="4"/>
      <c r="AK292" s="4"/>
      <c r="AL292" s="4"/>
      <c r="AM292" s="4"/>
      <c r="AN292" s="4"/>
      <c r="AO292" s="4"/>
      <c r="AP292" s="4"/>
      <c r="AQ292" s="4"/>
      <c r="AR292" s="4"/>
      <c r="AS292" s="4">
        <v>20</v>
      </c>
      <c r="AT292" s="4"/>
      <c r="AU292" s="4">
        <v>21</v>
      </c>
    </row>
    <row r="293" spans="1:47">
      <c r="A293" s="4" t="s">
        <v>65</v>
      </c>
      <c r="B293" s="4">
        <v>2019</v>
      </c>
      <c r="C293" s="5">
        <v>43779</v>
      </c>
      <c r="D293" s="4" t="s">
        <v>66</v>
      </c>
      <c r="E293" s="4" t="s">
        <v>593</v>
      </c>
      <c r="F293" s="4" t="s">
        <v>23</v>
      </c>
      <c r="G293" s="4"/>
      <c r="H293" s="4">
        <v>8</v>
      </c>
      <c r="I293" s="4"/>
      <c r="J293" s="4"/>
      <c r="K293" s="4"/>
      <c r="L293" s="4"/>
      <c r="M293" s="4"/>
      <c r="N293" s="4"/>
      <c r="O293" s="4"/>
      <c r="P293" s="4"/>
      <c r="Q293" s="4"/>
      <c r="R293" s="4"/>
      <c r="S293" s="4"/>
      <c r="T293" s="4"/>
      <c r="U293" s="4"/>
      <c r="V293" s="4"/>
      <c r="W293" s="4"/>
      <c r="X293" s="4"/>
      <c r="Y293" s="4"/>
      <c r="Z293" s="4"/>
      <c r="AA293" s="4"/>
      <c r="AB293" s="4"/>
      <c r="AC293" s="4"/>
      <c r="AD293" s="4"/>
      <c r="AE293" s="4">
        <v>1</v>
      </c>
      <c r="AF293" s="4"/>
      <c r="AG293" s="4">
        <v>1</v>
      </c>
      <c r="AH293" s="4"/>
      <c r="AI293" s="4">
        <v>1</v>
      </c>
      <c r="AJ293" s="4">
        <v>1</v>
      </c>
      <c r="AK293" s="4">
        <v>1</v>
      </c>
      <c r="AL293" s="4">
        <v>1</v>
      </c>
      <c r="AM293" s="4">
        <v>1</v>
      </c>
      <c r="AN293" s="4">
        <v>1</v>
      </c>
      <c r="AO293" s="4"/>
      <c r="AP293" s="4"/>
      <c r="AQ293" s="4"/>
      <c r="AR293" s="4"/>
      <c r="AS293" s="4"/>
      <c r="AT293" s="4"/>
      <c r="AU293" s="4">
        <v>8</v>
      </c>
    </row>
    <row r="294" spans="1:47">
      <c r="A294" s="4" t="s">
        <v>65</v>
      </c>
      <c r="B294" s="4">
        <v>2019</v>
      </c>
      <c r="C294" s="5">
        <v>43779</v>
      </c>
      <c r="D294" s="4" t="s">
        <v>66</v>
      </c>
      <c r="E294" s="4" t="s">
        <v>585</v>
      </c>
      <c r="F294" s="4" t="s">
        <v>27</v>
      </c>
      <c r="G294" s="4"/>
      <c r="H294" s="4">
        <v>9</v>
      </c>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v>1</v>
      </c>
      <c r="AP294" s="4"/>
      <c r="AQ294" s="4"/>
      <c r="AR294" s="4">
        <v>1</v>
      </c>
      <c r="AS294" s="4"/>
      <c r="AT294" s="4"/>
      <c r="AU294" s="4">
        <v>2</v>
      </c>
    </row>
    <row r="295" spans="1:47">
      <c r="A295" s="4" t="s">
        <v>65</v>
      </c>
      <c r="B295" s="4">
        <v>2019</v>
      </c>
      <c r="C295" s="5">
        <v>43779</v>
      </c>
      <c r="D295" s="4" t="s">
        <v>66</v>
      </c>
      <c r="E295" s="4" t="s">
        <v>1652</v>
      </c>
      <c r="F295" s="4" t="s">
        <v>56</v>
      </c>
      <c r="G295" s="4"/>
      <c r="H295" s="4">
        <v>10</v>
      </c>
      <c r="I295" s="4"/>
      <c r="J295" s="4"/>
      <c r="K295" s="4"/>
      <c r="L295" s="4"/>
      <c r="M295" s="4"/>
      <c r="N295" s="4"/>
      <c r="O295" s="4"/>
      <c r="P295" s="4"/>
      <c r="Q295" s="4"/>
      <c r="R295" s="4"/>
      <c r="S295" s="4"/>
      <c r="T295" s="4"/>
      <c r="U295" s="4"/>
      <c r="V295" s="4"/>
      <c r="W295" s="4"/>
      <c r="X295" s="4"/>
      <c r="Y295" s="4"/>
      <c r="Z295" s="4"/>
      <c r="AA295" s="4"/>
      <c r="AB295" s="4"/>
      <c r="AC295" s="4"/>
      <c r="AD295" s="4"/>
      <c r="AE295" s="4"/>
      <c r="AF295" s="4">
        <v>1</v>
      </c>
      <c r="AG295" s="4"/>
      <c r="AH295" s="4">
        <v>1</v>
      </c>
      <c r="AI295" s="4"/>
      <c r="AJ295" s="4"/>
      <c r="AK295" s="4"/>
      <c r="AL295" s="4"/>
      <c r="AM295" s="4"/>
      <c r="AN295" s="4"/>
      <c r="AO295" s="4"/>
      <c r="AP295" s="4"/>
      <c r="AQ295" s="4"/>
      <c r="AR295" s="4"/>
      <c r="AS295" s="4"/>
      <c r="AT295" s="4"/>
      <c r="AU295" s="4">
        <v>2</v>
      </c>
    </row>
    <row r="296" spans="1:47">
      <c r="A296" s="4" t="s">
        <v>65</v>
      </c>
      <c r="B296" s="4">
        <v>2019</v>
      </c>
      <c r="C296" s="5">
        <v>43779</v>
      </c>
      <c r="D296" s="4" t="s">
        <v>66</v>
      </c>
      <c r="E296" s="4" t="s">
        <v>717</v>
      </c>
      <c r="F296" s="4" t="s">
        <v>152</v>
      </c>
      <c r="G296" s="4"/>
      <c r="H296" s="4">
        <v>11</v>
      </c>
      <c r="I296" s="4"/>
      <c r="J296" s="4"/>
      <c r="K296" s="4"/>
      <c r="L296" s="4"/>
      <c r="M296" s="4"/>
      <c r="N296" s="4">
        <v>1</v>
      </c>
      <c r="O296" s="4">
        <v>1</v>
      </c>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v>2</v>
      </c>
    </row>
    <row r="297" spans="1:47">
      <c r="A297" s="4" t="s">
        <v>65</v>
      </c>
      <c r="B297" s="4">
        <v>2019</v>
      </c>
      <c r="C297" s="5">
        <v>43779</v>
      </c>
      <c r="D297" s="4" t="s">
        <v>66</v>
      </c>
      <c r="E297" s="4" t="s">
        <v>1644</v>
      </c>
      <c r="F297" s="4" t="s">
        <v>37</v>
      </c>
      <c r="G297" s="4"/>
      <c r="H297" s="4">
        <v>12</v>
      </c>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v>1</v>
      </c>
      <c r="AQ297" s="4"/>
      <c r="AR297" s="4"/>
      <c r="AS297" s="4"/>
      <c r="AT297" s="4"/>
      <c r="AU297" s="4">
        <v>1</v>
      </c>
    </row>
    <row r="298" spans="1:47">
      <c r="A298" s="4" t="s">
        <v>65</v>
      </c>
      <c r="B298" s="4">
        <v>2019</v>
      </c>
      <c r="C298" s="5">
        <v>43779</v>
      </c>
      <c r="D298" s="4" t="s">
        <v>66</v>
      </c>
      <c r="E298" s="4" t="s">
        <v>487</v>
      </c>
      <c r="F298" s="4" t="s">
        <v>164</v>
      </c>
      <c r="G298" s="4"/>
      <c r="H298" s="4">
        <v>13</v>
      </c>
      <c r="I298" s="4"/>
      <c r="J298" s="4"/>
      <c r="K298" s="4"/>
      <c r="L298" s="4"/>
      <c r="M298" s="4">
        <v>1</v>
      </c>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v>1</v>
      </c>
    </row>
    <row r="299" spans="1:47">
      <c r="A299" s="4" t="s">
        <v>65</v>
      </c>
      <c r="B299" s="4">
        <v>2019</v>
      </c>
      <c r="C299" s="5">
        <v>43779</v>
      </c>
      <c r="D299" s="4" t="s">
        <v>66</v>
      </c>
      <c r="E299" s="4" t="s">
        <v>1296</v>
      </c>
      <c r="F299" s="4" t="s">
        <v>188</v>
      </c>
      <c r="G299" s="4"/>
      <c r="H299" s="4">
        <v>14</v>
      </c>
      <c r="I299" s="4"/>
      <c r="J299" s="4"/>
      <c r="K299" s="4">
        <v>1</v>
      </c>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v>1</v>
      </c>
    </row>
    <row r="300" spans="1:47">
      <c r="A300" s="4" t="s">
        <v>65</v>
      </c>
      <c r="B300" s="4">
        <v>2019</v>
      </c>
      <c r="C300" s="5">
        <v>43779</v>
      </c>
      <c r="D300" s="4" t="s">
        <v>66</v>
      </c>
      <c r="E300" s="4" t="s">
        <v>1648</v>
      </c>
      <c r="F300" s="4" t="s">
        <v>102</v>
      </c>
      <c r="G300" s="4"/>
      <c r="H300" s="4">
        <v>15</v>
      </c>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v>0</v>
      </c>
    </row>
    <row r="301" spans="1:47">
      <c r="A301" s="4" t="s">
        <v>65</v>
      </c>
      <c r="B301" s="4">
        <v>2019</v>
      </c>
      <c r="C301" s="5">
        <v>43779</v>
      </c>
      <c r="D301" s="4" t="s">
        <v>66</v>
      </c>
      <c r="E301" s="4" t="s">
        <v>340</v>
      </c>
      <c r="F301" s="4" t="s">
        <v>142</v>
      </c>
      <c r="G301" s="4"/>
      <c r="H301" s="4">
        <v>16</v>
      </c>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v>0</v>
      </c>
    </row>
    <row r="302" spans="1:47">
      <c r="A302" s="4" t="s">
        <v>65</v>
      </c>
      <c r="B302" s="4">
        <v>2019</v>
      </c>
      <c r="C302" s="5">
        <v>43779</v>
      </c>
      <c r="D302" s="4" t="s">
        <v>66</v>
      </c>
      <c r="E302" s="4" t="s">
        <v>597</v>
      </c>
      <c r="F302" s="4" t="s">
        <v>29</v>
      </c>
      <c r="G302" s="4"/>
      <c r="H302" s="4">
        <v>17</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v>0</v>
      </c>
    </row>
    <row r="303" spans="1:47">
      <c r="A303" s="4" t="s">
        <v>65</v>
      </c>
      <c r="B303" s="4">
        <v>2019</v>
      </c>
      <c r="C303" s="5">
        <v>43779</v>
      </c>
      <c r="D303" s="4" t="s">
        <v>66</v>
      </c>
      <c r="E303" s="4" t="s">
        <v>828</v>
      </c>
      <c r="F303" s="4" t="s">
        <v>82</v>
      </c>
      <c r="G303" s="4"/>
      <c r="H303" s="4">
        <v>18</v>
      </c>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v>0</v>
      </c>
    </row>
    <row r="304" spans="1:47">
      <c r="A304" s="4" t="s">
        <v>65</v>
      </c>
      <c r="B304" s="4">
        <v>2019</v>
      </c>
      <c r="C304" s="5">
        <v>43779</v>
      </c>
      <c r="D304" s="4" t="s">
        <v>66</v>
      </c>
      <c r="E304" s="4" t="s">
        <v>595</v>
      </c>
      <c r="F304" s="4" t="s">
        <v>31</v>
      </c>
      <c r="G304" s="4"/>
      <c r="H304" s="4">
        <v>19</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v>0</v>
      </c>
    </row>
    <row r="305" spans="1:49">
      <c r="A305" s="4" t="s">
        <v>65</v>
      </c>
      <c r="B305" s="4">
        <v>2019</v>
      </c>
      <c r="C305" s="5">
        <v>43779</v>
      </c>
      <c r="D305" s="4" t="s">
        <v>66</v>
      </c>
      <c r="E305" s="4" t="s">
        <v>841</v>
      </c>
      <c r="F305" s="4" t="s">
        <v>480</v>
      </c>
      <c r="G305" s="4"/>
      <c r="H305" s="4">
        <v>20</v>
      </c>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v>0</v>
      </c>
    </row>
    <row r="306" spans="1:49">
      <c r="A306" s="4" t="s">
        <v>65</v>
      </c>
      <c r="B306" s="4">
        <v>2019</v>
      </c>
      <c r="C306" s="5">
        <v>43779</v>
      </c>
      <c r="D306" s="4" t="s">
        <v>66</v>
      </c>
      <c r="E306" s="4" t="s">
        <v>1698</v>
      </c>
      <c r="F306" s="4" t="s">
        <v>524</v>
      </c>
      <c r="G306" s="4"/>
      <c r="H306" s="4">
        <v>21</v>
      </c>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v>0</v>
      </c>
    </row>
    <row r="307" spans="1:49">
      <c r="A307" s="4" t="s">
        <v>65</v>
      </c>
      <c r="B307" s="4">
        <v>2019</v>
      </c>
      <c r="C307" s="5">
        <v>43779</v>
      </c>
      <c r="D307" s="4" t="s">
        <v>66</v>
      </c>
      <c r="E307" s="4" t="s">
        <v>1654</v>
      </c>
      <c r="F307" s="4" t="s">
        <v>39</v>
      </c>
      <c r="G307" s="4"/>
      <c r="H307" s="4">
        <v>22</v>
      </c>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v>0</v>
      </c>
    </row>
    <row r="308" spans="1:49">
      <c r="A308" s="4" t="s">
        <v>65</v>
      </c>
      <c r="B308" s="4">
        <v>2019</v>
      </c>
      <c r="C308" s="5">
        <v>43779</v>
      </c>
      <c r="D308" s="4" t="s">
        <v>66</v>
      </c>
      <c r="E308" s="4" t="s">
        <v>1662</v>
      </c>
      <c r="F308" s="4" t="s">
        <v>58</v>
      </c>
      <c r="G308" s="4"/>
      <c r="H308" s="4">
        <v>23</v>
      </c>
      <c r="I308" s="4">
        <v>1</v>
      </c>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v>20</v>
      </c>
      <c r="AU308" s="4">
        <v>-19</v>
      </c>
    </row>
    <row r="309" spans="1:49">
      <c r="A309" s="4" t="s">
        <v>65</v>
      </c>
      <c r="B309" s="4">
        <v>2019</v>
      </c>
      <c r="C309" s="5">
        <v>43779</v>
      </c>
      <c r="D309" s="4" t="s">
        <v>66</v>
      </c>
      <c r="E309" s="4" t="s">
        <v>858</v>
      </c>
      <c r="F309" s="4" t="s">
        <v>207</v>
      </c>
      <c r="G309" s="4"/>
      <c r="H309" s="4">
        <v>24</v>
      </c>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v>20</v>
      </c>
      <c r="AU309" s="4">
        <v>-20</v>
      </c>
    </row>
    <row r="310" spans="1:49">
      <c r="A310" s="1" t="s">
        <v>233</v>
      </c>
      <c r="B310" s="1">
        <v>2019</v>
      </c>
      <c r="C310" s="2">
        <v>43771</v>
      </c>
      <c r="D310" s="1" t="s">
        <v>66</v>
      </c>
      <c r="E310" s="1" t="s">
        <v>1644</v>
      </c>
      <c r="F310" s="1" t="s">
        <v>37</v>
      </c>
      <c r="G310" s="1"/>
      <c r="H310" s="1">
        <v>1</v>
      </c>
      <c r="I310" s="1">
        <v>1</v>
      </c>
      <c r="J310" s="1">
        <v>1</v>
      </c>
      <c r="K310" s="1">
        <v>1</v>
      </c>
      <c r="L310" s="1">
        <v>1</v>
      </c>
      <c r="M310" s="1">
        <v>1</v>
      </c>
      <c r="N310" s="1">
        <v>1</v>
      </c>
      <c r="O310" s="1">
        <v>1</v>
      </c>
      <c r="P310" s="1">
        <v>1</v>
      </c>
      <c r="Q310" s="1">
        <v>1</v>
      </c>
      <c r="R310" s="1">
        <v>1</v>
      </c>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v>20</v>
      </c>
      <c r="AT310" s="1"/>
      <c r="AU310" s="1">
        <v>30</v>
      </c>
      <c r="AV310" s="7">
        <v>0.44305555555555554</v>
      </c>
      <c r="AW310" s="68">
        <v>56.390999999999998</v>
      </c>
    </row>
    <row r="311" spans="1:49">
      <c r="A311" s="1" t="s">
        <v>233</v>
      </c>
      <c r="B311" s="1">
        <v>2019</v>
      </c>
      <c r="C311" s="2">
        <v>43771</v>
      </c>
      <c r="D311" s="1" t="s">
        <v>66</v>
      </c>
      <c r="E311" s="1" t="s">
        <v>787</v>
      </c>
      <c r="F311" s="1" t="s">
        <v>113</v>
      </c>
      <c r="G311" s="1"/>
      <c r="H311" s="1">
        <v>2</v>
      </c>
      <c r="I311" s="1"/>
      <c r="J311" s="1"/>
      <c r="K311" s="1"/>
      <c r="L311" s="1"/>
      <c r="M311" s="1"/>
      <c r="N311" s="1"/>
      <c r="O311" s="1"/>
      <c r="P311" s="1"/>
      <c r="Q311" s="1"/>
      <c r="R311" s="1"/>
      <c r="S311" s="1"/>
      <c r="T311" s="1"/>
      <c r="U311" s="1"/>
      <c r="V311" s="1"/>
      <c r="W311" s="1"/>
      <c r="X311" s="1"/>
      <c r="Y311" s="1"/>
      <c r="Z311" s="1"/>
      <c r="AA311" s="1"/>
      <c r="AB311" s="1"/>
      <c r="AC311" s="1"/>
      <c r="AD311" s="1"/>
      <c r="AE311" s="1">
        <v>1</v>
      </c>
      <c r="AF311" s="1"/>
      <c r="AG311" s="1">
        <v>1</v>
      </c>
      <c r="AH311" s="1"/>
      <c r="AI311" s="1">
        <v>1</v>
      </c>
      <c r="AJ311" s="1"/>
      <c r="AK311" s="1"/>
      <c r="AL311" s="1"/>
      <c r="AM311" s="1"/>
      <c r="AN311" s="1"/>
      <c r="AO311" s="1">
        <v>1</v>
      </c>
      <c r="AP311" s="1">
        <v>1</v>
      </c>
      <c r="AQ311" s="1"/>
      <c r="AR311" s="1"/>
      <c r="AS311" s="1">
        <v>20</v>
      </c>
      <c r="AT311" s="1"/>
      <c r="AU311" s="1">
        <v>25</v>
      </c>
    </row>
    <row r="312" spans="1:49">
      <c r="A312" s="1" t="s">
        <v>233</v>
      </c>
      <c r="B312" s="1">
        <v>2019</v>
      </c>
      <c r="C312" s="2">
        <v>43771</v>
      </c>
      <c r="D312" s="1" t="s">
        <v>66</v>
      </c>
      <c r="E312" s="1" t="s">
        <v>473</v>
      </c>
      <c r="F312" s="1" t="s">
        <v>25</v>
      </c>
      <c r="G312" s="1"/>
      <c r="H312" s="1">
        <v>3</v>
      </c>
      <c r="I312" s="1"/>
      <c r="J312" s="1"/>
      <c r="K312" s="1"/>
      <c r="L312" s="1"/>
      <c r="M312" s="1"/>
      <c r="N312" s="1"/>
      <c r="O312" s="1"/>
      <c r="P312" s="1"/>
      <c r="Q312" s="1"/>
      <c r="R312" s="1"/>
      <c r="S312" s="1"/>
      <c r="T312" s="1"/>
      <c r="U312" s="1"/>
      <c r="V312" s="1"/>
      <c r="W312" s="1"/>
      <c r="X312" s="1"/>
      <c r="Y312" s="1"/>
      <c r="Z312" s="1"/>
      <c r="AA312" s="1"/>
      <c r="AB312" s="1"/>
      <c r="AC312" s="1">
        <v>1</v>
      </c>
      <c r="AD312" s="1">
        <v>1</v>
      </c>
      <c r="AE312" s="1"/>
      <c r="AF312" s="1">
        <v>1</v>
      </c>
      <c r="AG312" s="1"/>
      <c r="AH312" s="1">
        <v>1</v>
      </c>
      <c r="AI312" s="1"/>
      <c r="AJ312" s="1"/>
      <c r="AK312" s="1"/>
      <c r="AL312" s="1"/>
      <c r="AM312" s="1"/>
      <c r="AN312" s="1"/>
      <c r="AO312" s="1"/>
      <c r="AP312" s="1"/>
      <c r="AQ312" s="1"/>
      <c r="AR312" s="1"/>
      <c r="AS312" s="1">
        <v>20</v>
      </c>
      <c r="AT312" s="1"/>
      <c r="AU312" s="1">
        <v>24</v>
      </c>
    </row>
    <row r="313" spans="1:49">
      <c r="A313" s="1" t="s">
        <v>233</v>
      </c>
      <c r="B313" s="1">
        <v>2019</v>
      </c>
      <c r="C313" s="2">
        <v>43771</v>
      </c>
      <c r="D313" s="1" t="s">
        <v>66</v>
      </c>
      <c r="E313" s="1" t="s">
        <v>841</v>
      </c>
      <c r="F313" s="1" t="s">
        <v>480</v>
      </c>
      <c r="G313" s="1"/>
      <c r="H313" s="1">
        <v>4</v>
      </c>
      <c r="I313" s="1"/>
      <c r="J313" s="1"/>
      <c r="K313" s="1"/>
      <c r="L313" s="1"/>
      <c r="M313" s="1"/>
      <c r="N313" s="1"/>
      <c r="O313" s="1"/>
      <c r="P313" s="1"/>
      <c r="Q313" s="1"/>
      <c r="R313" s="1"/>
      <c r="S313" s="1">
        <v>1</v>
      </c>
      <c r="T313" s="1"/>
      <c r="U313" s="1"/>
      <c r="V313" s="1"/>
      <c r="W313" s="1"/>
      <c r="X313" s="1"/>
      <c r="Y313" s="1"/>
      <c r="Z313" s="1"/>
      <c r="AA313" s="1"/>
      <c r="AB313" s="1"/>
      <c r="AC313" s="1"/>
      <c r="AD313" s="1"/>
      <c r="AE313" s="1"/>
      <c r="AF313" s="1"/>
      <c r="AG313" s="1"/>
      <c r="AH313" s="1"/>
      <c r="AI313" s="1"/>
      <c r="AJ313" s="1">
        <v>1</v>
      </c>
      <c r="AK313" s="1">
        <v>1</v>
      </c>
      <c r="AL313" s="1">
        <v>1</v>
      </c>
      <c r="AM313" s="1"/>
      <c r="AN313" s="1"/>
      <c r="AO313" s="1"/>
      <c r="AP313" s="1"/>
      <c r="AQ313" s="1"/>
      <c r="AR313" s="1"/>
      <c r="AS313" s="1">
        <v>20</v>
      </c>
      <c r="AT313" s="1"/>
      <c r="AU313" s="1">
        <v>24</v>
      </c>
    </row>
    <row r="314" spans="1:49">
      <c r="A314" s="1" t="s">
        <v>233</v>
      </c>
      <c r="B314" s="1">
        <v>2019</v>
      </c>
      <c r="C314" s="2">
        <v>43771</v>
      </c>
      <c r="D314" s="1" t="s">
        <v>66</v>
      </c>
      <c r="E314" s="1" t="s">
        <v>717</v>
      </c>
      <c r="F314" s="1" t="s">
        <v>152</v>
      </c>
      <c r="G314" s="1"/>
      <c r="H314" s="1">
        <v>5</v>
      </c>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v>1</v>
      </c>
      <c r="AN314" s="1"/>
      <c r="AO314" s="1"/>
      <c r="AP314" s="1"/>
      <c r="AQ314" s="1"/>
      <c r="AR314" s="1"/>
      <c r="AS314" s="1">
        <v>20</v>
      </c>
      <c r="AT314" s="1"/>
      <c r="AU314" s="1">
        <v>21</v>
      </c>
    </row>
    <row r="315" spans="1:49">
      <c r="A315" s="1" t="s">
        <v>233</v>
      </c>
      <c r="B315" s="1">
        <v>2019</v>
      </c>
      <c r="C315" s="2">
        <v>43771</v>
      </c>
      <c r="D315" s="1" t="s">
        <v>66</v>
      </c>
      <c r="E315" s="1" t="s">
        <v>607</v>
      </c>
      <c r="F315" s="1" t="s">
        <v>46</v>
      </c>
      <c r="G315" s="1"/>
      <c r="H315" s="1">
        <v>6</v>
      </c>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v>20</v>
      </c>
      <c r="AT315" s="1"/>
      <c r="AU315" s="1">
        <v>20</v>
      </c>
    </row>
    <row r="316" spans="1:49">
      <c r="A316" s="1" t="s">
        <v>233</v>
      </c>
      <c r="B316" s="1">
        <v>2019</v>
      </c>
      <c r="C316" s="2">
        <v>43771</v>
      </c>
      <c r="D316" s="1" t="s">
        <v>66</v>
      </c>
      <c r="E316" s="1" t="s">
        <v>656</v>
      </c>
      <c r="F316" s="1" t="s">
        <v>484</v>
      </c>
      <c r="G316" s="1"/>
      <c r="H316" s="1">
        <v>7</v>
      </c>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v>20</v>
      </c>
      <c r="AT316" s="1"/>
      <c r="AU316" s="1">
        <v>20</v>
      </c>
    </row>
    <row r="317" spans="1:49">
      <c r="A317" s="1" t="s">
        <v>233</v>
      </c>
      <c r="B317" s="1">
        <v>2019</v>
      </c>
      <c r="C317" s="2">
        <v>43771</v>
      </c>
      <c r="D317" s="1" t="s">
        <v>66</v>
      </c>
      <c r="E317" s="1" t="s">
        <v>1653</v>
      </c>
      <c r="F317" s="1" t="s">
        <v>188</v>
      </c>
      <c r="G317" s="1"/>
      <c r="H317" s="1">
        <v>8</v>
      </c>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v>20</v>
      </c>
      <c r="AT317" s="1"/>
      <c r="AU317" s="1">
        <v>20</v>
      </c>
    </row>
    <row r="318" spans="1:49">
      <c r="A318" s="1" t="s">
        <v>233</v>
      </c>
      <c r="B318" s="1">
        <v>2019</v>
      </c>
      <c r="C318" s="2">
        <v>43771</v>
      </c>
      <c r="D318" s="1" t="s">
        <v>66</v>
      </c>
      <c r="E318" s="1" t="s">
        <v>1654</v>
      </c>
      <c r="F318" s="1" t="s">
        <v>39</v>
      </c>
      <c r="G318" s="1"/>
      <c r="H318" s="1">
        <v>9</v>
      </c>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v>20</v>
      </c>
      <c r="AT318" s="1"/>
      <c r="AU318" s="1">
        <v>20</v>
      </c>
    </row>
    <row r="319" spans="1:49">
      <c r="A319" s="1" t="s">
        <v>233</v>
      </c>
      <c r="B319" s="1">
        <v>2019</v>
      </c>
      <c r="C319" s="2">
        <v>43771</v>
      </c>
      <c r="D319" s="1" t="s">
        <v>66</v>
      </c>
      <c r="E319" s="1" t="s">
        <v>1724</v>
      </c>
      <c r="F319" s="1" t="s">
        <v>78</v>
      </c>
      <c r="G319" s="1"/>
      <c r="H319" s="1">
        <v>10</v>
      </c>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v>20</v>
      </c>
      <c r="AT319" s="1"/>
      <c r="AU319" s="1">
        <v>20</v>
      </c>
    </row>
    <row r="320" spans="1:49">
      <c r="A320" s="1" t="s">
        <v>233</v>
      </c>
      <c r="B320" s="1">
        <v>2019</v>
      </c>
      <c r="C320" s="2">
        <v>43771</v>
      </c>
      <c r="D320" s="1" t="s">
        <v>66</v>
      </c>
      <c r="E320" s="1" t="s">
        <v>856</v>
      </c>
      <c r="F320" s="1" t="s">
        <v>207</v>
      </c>
      <c r="G320" s="1"/>
      <c r="H320" s="1">
        <v>11</v>
      </c>
      <c r="I320" s="1"/>
      <c r="J320" s="1"/>
      <c r="K320" s="1"/>
      <c r="L320" s="1"/>
      <c r="M320" s="1"/>
      <c r="N320" s="1"/>
      <c r="O320" s="1"/>
      <c r="P320" s="1"/>
      <c r="Q320" s="1"/>
      <c r="R320" s="1"/>
      <c r="S320" s="1"/>
      <c r="T320" s="1">
        <v>1</v>
      </c>
      <c r="U320" s="1">
        <v>1</v>
      </c>
      <c r="V320" s="1">
        <v>1</v>
      </c>
      <c r="W320" s="1">
        <v>1</v>
      </c>
      <c r="X320" s="1"/>
      <c r="Y320" s="1">
        <v>1</v>
      </c>
      <c r="Z320" s="1"/>
      <c r="AA320" s="1"/>
      <c r="AB320" s="1"/>
      <c r="AC320" s="1"/>
      <c r="AD320" s="1"/>
      <c r="AE320" s="1"/>
      <c r="AF320" s="1"/>
      <c r="AG320" s="1"/>
      <c r="AH320" s="1"/>
      <c r="AI320" s="1"/>
      <c r="AJ320" s="1"/>
      <c r="AK320" s="1"/>
      <c r="AL320" s="1"/>
      <c r="AM320" s="1"/>
      <c r="AN320" s="1"/>
      <c r="AO320" s="1"/>
      <c r="AP320" s="1"/>
      <c r="AQ320" s="1"/>
      <c r="AR320" s="1"/>
      <c r="AS320" s="1"/>
      <c r="AT320" s="1"/>
      <c r="AU320" s="1">
        <v>5</v>
      </c>
    </row>
    <row r="321" spans="1:49">
      <c r="A321" s="1" t="s">
        <v>233</v>
      </c>
      <c r="B321" s="1">
        <v>2019</v>
      </c>
      <c r="C321" s="2">
        <v>43771</v>
      </c>
      <c r="D321" s="1" t="s">
        <v>66</v>
      </c>
      <c r="E321" s="1" t="s">
        <v>508</v>
      </c>
      <c r="F321" s="1" t="s">
        <v>85</v>
      </c>
      <c r="G321" s="1"/>
      <c r="H321" s="1">
        <v>12</v>
      </c>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v>1</v>
      </c>
      <c r="AR321" s="1">
        <v>1</v>
      </c>
      <c r="AS321" s="1"/>
      <c r="AT321" s="1"/>
      <c r="AU321" s="1">
        <v>2</v>
      </c>
    </row>
    <row r="322" spans="1:49">
      <c r="A322" s="1" t="s">
        <v>233</v>
      </c>
      <c r="B322" s="1">
        <v>2019</v>
      </c>
      <c r="C322" s="2">
        <v>43771</v>
      </c>
      <c r="D322" s="1" t="s">
        <v>66</v>
      </c>
      <c r="E322" s="1" t="s">
        <v>340</v>
      </c>
      <c r="F322" s="1" t="s">
        <v>142</v>
      </c>
      <c r="G322" s="1"/>
      <c r="H322" s="1">
        <v>13</v>
      </c>
      <c r="I322" s="1"/>
      <c r="J322" s="1"/>
      <c r="K322" s="1"/>
      <c r="L322" s="1"/>
      <c r="M322" s="1"/>
      <c r="N322" s="1"/>
      <c r="O322" s="1"/>
      <c r="P322" s="1"/>
      <c r="Q322" s="1"/>
      <c r="R322" s="1"/>
      <c r="S322" s="1"/>
      <c r="T322" s="1"/>
      <c r="U322" s="1"/>
      <c r="V322" s="1"/>
      <c r="W322" s="1"/>
      <c r="X322" s="1"/>
      <c r="Y322" s="1"/>
      <c r="Z322" s="1"/>
      <c r="AA322" s="1"/>
      <c r="AB322" s="1">
        <v>1</v>
      </c>
      <c r="AC322" s="1"/>
      <c r="AD322" s="1"/>
      <c r="AE322" s="1"/>
      <c r="AF322" s="1"/>
      <c r="AG322" s="1"/>
      <c r="AH322" s="1"/>
      <c r="AI322" s="1"/>
      <c r="AJ322" s="1"/>
      <c r="AK322" s="1"/>
      <c r="AL322" s="1"/>
      <c r="AM322" s="1"/>
      <c r="AN322" s="1">
        <v>1</v>
      </c>
      <c r="AO322" s="1"/>
      <c r="AP322" s="1"/>
      <c r="AQ322" s="1"/>
      <c r="AR322" s="1"/>
      <c r="AS322" s="1"/>
      <c r="AT322" s="1"/>
      <c r="AU322" s="1">
        <v>2</v>
      </c>
    </row>
    <row r="323" spans="1:49">
      <c r="A323" s="1" t="s">
        <v>233</v>
      </c>
      <c r="B323" s="1">
        <v>2019</v>
      </c>
      <c r="C323" s="2">
        <v>43771</v>
      </c>
      <c r="D323" s="1" t="s">
        <v>66</v>
      </c>
      <c r="E323" s="1" t="s">
        <v>1642</v>
      </c>
      <c r="F323" s="1" t="s">
        <v>27</v>
      </c>
      <c r="G323" s="1"/>
      <c r="H323" s="1">
        <v>14</v>
      </c>
      <c r="I323" s="1"/>
      <c r="J323" s="1"/>
      <c r="K323" s="1"/>
      <c r="L323" s="1"/>
      <c r="M323" s="1"/>
      <c r="N323" s="1"/>
      <c r="O323" s="1"/>
      <c r="P323" s="1"/>
      <c r="Q323" s="1"/>
      <c r="R323" s="1"/>
      <c r="S323" s="1"/>
      <c r="T323" s="1"/>
      <c r="U323" s="1"/>
      <c r="V323" s="1"/>
      <c r="W323" s="1"/>
      <c r="X323" s="1">
        <v>1</v>
      </c>
      <c r="Y323" s="1"/>
      <c r="Z323" s="1"/>
      <c r="AA323" s="1"/>
      <c r="AB323" s="1"/>
      <c r="AC323" s="1"/>
      <c r="AD323" s="1"/>
      <c r="AE323" s="1"/>
      <c r="AF323" s="1"/>
      <c r="AG323" s="1"/>
      <c r="AH323" s="1"/>
      <c r="AI323" s="1"/>
      <c r="AJ323" s="1"/>
      <c r="AK323" s="1"/>
      <c r="AL323" s="1"/>
      <c r="AM323" s="1"/>
      <c r="AN323" s="1"/>
      <c r="AO323" s="1"/>
      <c r="AP323" s="1"/>
      <c r="AQ323" s="1"/>
      <c r="AR323" s="1"/>
      <c r="AS323" s="1"/>
      <c r="AT323" s="1"/>
      <c r="AU323" s="1">
        <v>1</v>
      </c>
    </row>
    <row r="324" spans="1:49">
      <c r="A324" s="1" t="s">
        <v>233</v>
      </c>
      <c r="B324" s="1">
        <v>2019</v>
      </c>
      <c r="C324" s="2">
        <v>43771</v>
      </c>
      <c r="D324" s="1" t="s">
        <v>66</v>
      </c>
      <c r="E324" s="1" t="s">
        <v>753</v>
      </c>
      <c r="F324" s="1" t="s">
        <v>23</v>
      </c>
      <c r="G324" s="1"/>
      <c r="H324" s="1">
        <v>15</v>
      </c>
      <c r="I324" s="1"/>
      <c r="J324" s="1"/>
      <c r="K324" s="1"/>
      <c r="L324" s="1"/>
      <c r="M324" s="1"/>
      <c r="N324" s="1"/>
      <c r="O324" s="1"/>
      <c r="P324" s="1"/>
      <c r="Q324" s="1"/>
      <c r="R324" s="1"/>
      <c r="S324" s="1"/>
      <c r="T324" s="1"/>
      <c r="U324" s="1"/>
      <c r="V324" s="1"/>
      <c r="W324" s="1"/>
      <c r="X324" s="1"/>
      <c r="Y324" s="1"/>
      <c r="Z324" s="1">
        <v>1</v>
      </c>
      <c r="AA324" s="1"/>
      <c r="AB324" s="1"/>
      <c r="AC324" s="1"/>
      <c r="AD324" s="1"/>
      <c r="AE324" s="1"/>
      <c r="AF324" s="1"/>
      <c r="AG324" s="1"/>
      <c r="AH324" s="1"/>
      <c r="AI324" s="1"/>
      <c r="AJ324" s="1"/>
      <c r="AK324" s="1"/>
      <c r="AL324" s="1"/>
      <c r="AM324" s="1"/>
      <c r="AN324" s="1"/>
      <c r="AO324" s="1"/>
      <c r="AP324" s="1"/>
      <c r="AQ324" s="1"/>
      <c r="AR324" s="1"/>
      <c r="AS324" s="1"/>
      <c r="AT324" s="1"/>
      <c r="AU324" s="1">
        <v>1</v>
      </c>
    </row>
    <row r="325" spans="1:49">
      <c r="A325" s="1" t="s">
        <v>233</v>
      </c>
      <c r="B325" s="1">
        <v>2019</v>
      </c>
      <c r="C325" s="2">
        <v>43771</v>
      </c>
      <c r="D325" s="1" t="s">
        <v>66</v>
      </c>
      <c r="E325" s="1" t="s">
        <v>1663</v>
      </c>
      <c r="F325" s="1" t="s">
        <v>29</v>
      </c>
      <c r="G325" s="1"/>
      <c r="H325" s="1">
        <v>16</v>
      </c>
      <c r="I325" s="1"/>
      <c r="J325" s="1"/>
      <c r="K325" s="1"/>
      <c r="L325" s="1"/>
      <c r="M325" s="1"/>
      <c r="N325" s="1"/>
      <c r="O325" s="1"/>
      <c r="P325" s="1"/>
      <c r="Q325" s="1"/>
      <c r="R325" s="1"/>
      <c r="S325" s="1"/>
      <c r="T325" s="1"/>
      <c r="U325" s="1"/>
      <c r="V325" s="1"/>
      <c r="W325" s="1"/>
      <c r="X325" s="1"/>
      <c r="Y325" s="1"/>
      <c r="Z325" s="1"/>
      <c r="AA325" s="1">
        <v>1</v>
      </c>
      <c r="AB325" s="1"/>
      <c r="AC325" s="1"/>
      <c r="AD325" s="1"/>
      <c r="AE325" s="1"/>
      <c r="AF325" s="1"/>
      <c r="AG325" s="1"/>
      <c r="AH325" s="1"/>
      <c r="AI325" s="1"/>
      <c r="AJ325" s="1"/>
      <c r="AK325" s="1"/>
      <c r="AL325" s="1"/>
      <c r="AM325" s="1"/>
      <c r="AN325" s="1"/>
      <c r="AO325" s="1"/>
      <c r="AP325" s="1"/>
      <c r="AQ325" s="1"/>
      <c r="AR325" s="1"/>
      <c r="AS325" s="1"/>
      <c r="AT325" s="1"/>
      <c r="AU325" s="1">
        <v>1</v>
      </c>
    </row>
    <row r="326" spans="1:49">
      <c r="A326" s="1" t="s">
        <v>233</v>
      </c>
      <c r="B326" s="1">
        <v>2019</v>
      </c>
      <c r="C326" s="2">
        <v>43771</v>
      </c>
      <c r="D326" s="1" t="s">
        <v>66</v>
      </c>
      <c r="E326" s="1" t="s">
        <v>829</v>
      </c>
      <c r="F326" s="1" t="s">
        <v>82</v>
      </c>
      <c r="G326" s="1"/>
      <c r="H326" s="1">
        <v>17</v>
      </c>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v>0</v>
      </c>
    </row>
    <row r="327" spans="1:49">
      <c r="A327" s="1" t="s">
        <v>233</v>
      </c>
      <c r="B327" s="1">
        <v>2019</v>
      </c>
      <c r="C327" s="2">
        <v>43771</v>
      </c>
      <c r="D327" s="1" t="s">
        <v>66</v>
      </c>
      <c r="E327" s="1" t="s">
        <v>522</v>
      </c>
      <c r="F327" s="1" t="s">
        <v>58</v>
      </c>
      <c r="G327" s="1"/>
      <c r="H327" s="1">
        <v>18</v>
      </c>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v>0</v>
      </c>
    </row>
    <row r="328" spans="1:49">
      <c r="A328" s="1" t="s">
        <v>233</v>
      </c>
      <c r="B328" s="1">
        <v>2019</v>
      </c>
      <c r="C328" s="2">
        <v>43771</v>
      </c>
      <c r="D328" s="1" t="s">
        <v>66</v>
      </c>
      <c r="E328" s="1" t="s">
        <v>1698</v>
      </c>
      <c r="F328" s="1" t="s">
        <v>524</v>
      </c>
      <c r="G328" s="1"/>
      <c r="H328" s="1">
        <v>19</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v>0</v>
      </c>
    </row>
    <row r="329" spans="1:49">
      <c r="A329" s="1" t="s">
        <v>233</v>
      </c>
      <c r="B329" s="1">
        <v>2019</v>
      </c>
      <c r="C329" s="2">
        <v>43771</v>
      </c>
      <c r="D329" s="1" t="s">
        <v>66</v>
      </c>
      <c r="E329" s="1" t="s">
        <v>1745</v>
      </c>
      <c r="F329" s="1" t="s">
        <v>164</v>
      </c>
      <c r="G329" s="1"/>
      <c r="H329" s="1">
        <v>20</v>
      </c>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v>0</v>
      </c>
    </row>
    <row r="330" spans="1:49">
      <c r="A330" s="1" t="s">
        <v>233</v>
      </c>
      <c r="B330" s="1">
        <v>2019</v>
      </c>
      <c r="C330" s="2">
        <v>43771</v>
      </c>
      <c r="D330" s="1" t="s">
        <v>66</v>
      </c>
      <c r="E330" s="1" t="s">
        <v>696</v>
      </c>
      <c r="F330" s="1" t="s">
        <v>33</v>
      </c>
      <c r="G330" s="1"/>
      <c r="H330" s="1">
        <v>21</v>
      </c>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v>0</v>
      </c>
    </row>
    <row r="331" spans="1:49">
      <c r="A331" s="4" t="s">
        <v>281</v>
      </c>
      <c r="B331" s="4">
        <v>2019</v>
      </c>
      <c r="C331" s="5">
        <v>43526</v>
      </c>
      <c r="D331" s="4" t="s">
        <v>20</v>
      </c>
      <c r="E331" s="4" t="s">
        <v>586</v>
      </c>
      <c r="F331" s="4" t="s">
        <v>113</v>
      </c>
      <c r="G331" s="4"/>
      <c r="H331" s="4">
        <v>1</v>
      </c>
      <c r="I331" s="4"/>
      <c r="J331" s="4"/>
      <c r="K331" s="4"/>
      <c r="L331" s="4"/>
      <c r="M331" s="4"/>
      <c r="N331" s="4"/>
      <c r="O331" s="4"/>
      <c r="P331" s="4"/>
      <c r="Q331" s="4"/>
      <c r="R331" s="4"/>
      <c r="S331" s="4"/>
      <c r="T331" s="4"/>
      <c r="U331" s="4"/>
      <c r="V331" s="4"/>
      <c r="W331" s="4">
        <v>1</v>
      </c>
      <c r="X331" s="4"/>
      <c r="Y331" s="4">
        <v>1</v>
      </c>
      <c r="Z331" s="4"/>
      <c r="AA331" s="4">
        <v>1</v>
      </c>
      <c r="AB331" s="4">
        <v>1</v>
      </c>
      <c r="AC331" s="4">
        <v>1</v>
      </c>
      <c r="AD331" s="4"/>
      <c r="AE331" s="4"/>
      <c r="AF331" s="4"/>
      <c r="AG331" s="4"/>
      <c r="AH331" s="4"/>
      <c r="AI331" s="4"/>
      <c r="AJ331" s="4"/>
      <c r="AK331" s="4"/>
      <c r="AL331" s="4"/>
      <c r="AM331" s="4"/>
      <c r="AN331" s="4"/>
      <c r="AO331" s="4"/>
      <c r="AP331" s="4"/>
      <c r="AQ331" s="4"/>
      <c r="AR331" s="4"/>
      <c r="AS331" s="4">
        <v>20</v>
      </c>
      <c r="AT331" s="4"/>
      <c r="AU331" s="4">
        <v>25</v>
      </c>
      <c r="AV331" s="7">
        <v>0.43888888888888888</v>
      </c>
      <c r="AW331">
        <v>56.91</v>
      </c>
    </row>
    <row r="332" spans="1:49">
      <c r="A332" s="4" t="s">
        <v>281</v>
      </c>
      <c r="B332" s="4">
        <v>2019</v>
      </c>
      <c r="C332" s="5">
        <v>43526</v>
      </c>
      <c r="D332" s="4" t="s">
        <v>20</v>
      </c>
      <c r="E332" s="4" t="s">
        <v>493</v>
      </c>
      <c r="F332" s="4" t="s">
        <v>31</v>
      </c>
      <c r="G332" s="4"/>
      <c r="H332" s="4">
        <v>2</v>
      </c>
      <c r="I332" s="4"/>
      <c r="J332" s="4"/>
      <c r="K332" s="4"/>
      <c r="L332" s="4"/>
      <c r="M332" s="4"/>
      <c r="N332" s="4"/>
      <c r="O332" s="4"/>
      <c r="P332" s="4"/>
      <c r="Q332" s="4"/>
      <c r="R332" s="4"/>
      <c r="S332" s="4"/>
      <c r="T332" s="4"/>
      <c r="U332" s="4"/>
      <c r="V332" s="4"/>
      <c r="W332" s="4"/>
      <c r="X332" s="4">
        <v>1</v>
      </c>
      <c r="Y332" s="4"/>
      <c r="Z332" s="4">
        <v>1</v>
      </c>
      <c r="AA332" s="4"/>
      <c r="AB332" s="4"/>
      <c r="AC332" s="4"/>
      <c r="AD332" s="4"/>
      <c r="AE332" s="4"/>
      <c r="AF332" s="4"/>
      <c r="AG332" s="4"/>
      <c r="AH332" s="4"/>
      <c r="AI332" s="4"/>
      <c r="AJ332" s="4"/>
      <c r="AK332" s="4"/>
      <c r="AL332" s="4"/>
      <c r="AM332" s="4"/>
      <c r="AN332" s="4"/>
      <c r="AO332" s="4"/>
      <c r="AP332" s="4"/>
      <c r="AQ332" s="4"/>
      <c r="AR332" s="4"/>
      <c r="AS332" s="4">
        <v>20</v>
      </c>
      <c r="AT332" s="4"/>
      <c r="AU332" s="4">
        <v>22</v>
      </c>
    </row>
    <row r="333" spans="1:49">
      <c r="A333" s="4" t="s">
        <v>281</v>
      </c>
      <c r="B333" s="4">
        <v>2019</v>
      </c>
      <c r="C333" s="5">
        <v>43526</v>
      </c>
      <c r="D333" s="4" t="s">
        <v>20</v>
      </c>
      <c r="E333" s="4" t="s">
        <v>585</v>
      </c>
      <c r="F333" s="4" t="s">
        <v>27</v>
      </c>
      <c r="G333" s="4"/>
      <c r="H333" s="4">
        <v>3</v>
      </c>
      <c r="I333" s="4"/>
      <c r="J333" s="4">
        <v>1</v>
      </c>
      <c r="K333" s="4">
        <v>1</v>
      </c>
      <c r="L333" s="4">
        <v>1</v>
      </c>
      <c r="M333" s="4">
        <v>1</v>
      </c>
      <c r="N333" s="4">
        <v>1</v>
      </c>
      <c r="O333" s="4">
        <v>1</v>
      </c>
      <c r="P333" s="4">
        <v>1</v>
      </c>
      <c r="Q333" s="4">
        <v>1</v>
      </c>
      <c r="R333" s="4">
        <v>1</v>
      </c>
      <c r="S333" s="4">
        <v>1</v>
      </c>
      <c r="T333" s="4">
        <v>1</v>
      </c>
      <c r="U333" s="4">
        <v>1</v>
      </c>
      <c r="V333" s="4">
        <v>1</v>
      </c>
      <c r="W333" s="4"/>
      <c r="X333" s="4"/>
      <c r="Y333" s="4"/>
      <c r="Z333" s="4"/>
      <c r="AA333" s="4"/>
      <c r="AB333" s="4"/>
      <c r="AC333" s="4"/>
      <c r="AD333" s="4">
        <v>1</v>
      </c>
      <c r="AE333" s="4">
        <v>1</v>
      </c>
      <c r="AF333" s="4"/>
      <c r="AG333" s="4"/>
      <c r="AH333" s="4"/>
      <c r="AI333" s="4"/>
      <c r="AJ333" s="4"/>
      <c r="AK333" s="4"/>
      <c r="AL333" s="4"/>
      <c r="AM333" s="4"/>
      <c r="AN333" s="4"/>
      <c r="AO333" s="4"/>
      <c r="AP333" s="4"/>
      <c r="AQ333" s="4"/>
      <c r="AR333" s="4"/>
      <c r="AS333" s="4"/>
      <c r="AT333" s="4"/>
      <c r="AU333" s="4">
        <v>15</v>
      </c>
    </row>
    <row r="334" spans="1:49">
      <c r="A334" s="4" t="s">
        <v>281</v>
      </c>
      <c r="B334" s="4">
        <v>2019</v>
      </c>
      <c r="C334" s="5">
        <v>43526</v>
      </c>
      <c r="D334" s="4" t="s">
        <v>20</v>
      </c>
      <c r="E334" s="4" t="s">
        <v>599</v>
      </c>
      <c r="F334" s="4" t="s">
        <v>35</v>
      </c>
      <c r="G334" s="4"/>
      <c r="H334" s="4">
        <v>4</v>
      </c>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v>1</v>
      </c>
      <c r="AJ334" s="4">
        <v>1</v>
      </c>
      <c r="AK334" s="4"/>
      <c r="AL334" s="4">
        <v>1</v>
      </c>
      <c r="AM334" s="4"/>
      <c r="AN334" s="4">
        <v>1</v>
      </c>
      <c r="AO334" s="4"/>
      <c r="AP334" s="4"/>
      <c r="AQ334" s="4"/>
      <c r="AR334" s="4"/>
      <c r="AS334" s="4"/>
      <c r="AT334" s="4"/>
      <c r="AU334" s="4">
        <v>4</v>
      </c>
    </row>
    <row r="335" spans="1:49">
      <c r="A335" s="4" t="s">
        <v>281</v>
      </c>
      <c r="B335" s="4">
        <v>2019</v>
      </c>
      <c r="C335" s="5">
        <v>43526</v>
      </c>
      <c r="D335" s="4" t="s">
        <v>20</v>
      </c>
      <c r="E335" s="4" t="s">
        <v>649</v>
      </c>
      <c r="F335" s="4" t="s">
        <v>29</v>
      </c>
      <c r="G335" s="4"/>
      <c r="H335" s="4">
        <v>5</v>
      </c>
      <c r="I335" s="4"/>
      <c r="J335" s="4"/>
      <c r="K335" s="4"/>
      <c r="L335" s="4"/>
      <c r="M335" s="4"/>
      <c r="N335" s="4"/>
      <c r="O335" s="4"/>
      <c r="P335" s="4"/>
      <c r="Q335" s="4"/>
      <c r="R335" s="4"/>
      <c r="S335" s="4"/>
      <c r="T335" s="4"/>
      <c r="U335" s="4"/>
      <c r="V335" s="4"/>
      <c r="W335" s="4"/>
      <c r="X335" s="4"/>
      <c r="Y335" s="4"/>
      <c r="Z335" s="4"/>
      <c r="AA335" s="4"/>
      <c r="AB335" s="4"/>
      <c r="AC335" s="4"/>
      <c r="AD335" s="4"/>
      <c r="AE335" s="4"/>
      <c r="AF335" s="4">
        <v>1</v>
      </c>
      <c r="AG335" s="4">
        <v>1</v>
      </c>
      <c r="AH335" s="4">
        <v>1</v>
      </c>
      <c r="AI335" s="4"/>
      <c r="AJ335" s="4"/>
      <c r="AK335" s="4"/>
      <c r="AL335" s="4"/>
      <c r="AM335" s="4"/>
      <c r="AN335" s="4"/>
      <c r="AO335" s="4"/>
      <c r="AP335" s="4"/>
      <c r="AQ335" s="4"/>
      <c r="AR335" s="4"/>
      <c r="AS335" s="4"/>
      <c r="AT335" s="4"/>
      <c r="AU335" s="4">
        <v>3</v>
      </c>
    </row>
    <row r="336" spans="1:49">
      <c r="A336" s="4" t="s">
        <v>281</v>
      </c>
      <c r="B336" s="4">
        <v>2019</v>
      </c>
      <c r="C336" s="5">
        <v>43526</v>
      </c>
      <c r="D336" s="4" t="s">
        <v>20</v>
      </c>
      <c r="E336" s="4" t="s">
        <v>340</v>
      </c>
      <c r="F336" s="4" t="s">
        <v>142</v>
      </c>
      <c r="G336" s="4"/>
      <c r="H336" s="4">
        <v>6</v>
      </c>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v>1</v>
      </c>
      <c r="AQ336" s="4"/>
      <c r="AR336" s="4">
        <v>1</v>
      </c>
      <c r="AS336" s="4"/>
      <c r="AT336" s="4"/>
      <c r="AU336" s="4">
        <v>2</v>
      </c>
    </row>
    <row r="337" spans="1:47">
      <c r="A337" s="4" t="s">
        <v>281</v>
      </c>
      <c r="B337" s="4">
        <v>2019</v>
      </c>
      <c r="C337" s="5">
        <v>43526</v>
      </c>
      <c r="D337" s="4" t="s">
        <v>20</v>
      </c>
      <c r="E337" s="4" t="s">
        <v>753</v>
      </c>
      <c r="F337" s="4" t="s">
        <v>23</v>
      </c>
      <c r="G337" s="4"/>
      <c r="H337" s="4">
        <v>7</v>
      </c>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v>1</v>
      </c>
      <c r="AL337" s="4"/>
      <c r="AM337" s="4">
        <v>1</v>
      </c>
      <c r="AN337" s="4"/>
      <c r="AO337" s="4"/>
      <c r="AP337" s="4"/>
      <c r="AQ337" s="4"/>
      <c r="AR337" s="4"/>
      <c r="AS337" s="4"/>
      <c r="AT337" s="4"/>
      <c r="AU337" s="4">
        <v>2</v>
      </c>
    </row>
    <row r="338" spans="1:47">
      <c r="A338" s="4" t="s">
        <v>281</v>
      </c>
      <c r="B338" s="4">
        <v>2019</v>
      </c>
      <c r="C338" s="5">
        <v>43526</v>
      </c>
      <c r="D338" s="4" t="s">
        <v>20</v>
      </c>
      <c r="E338" s="4" t="s">
        <v>1644</v>
      </c>
      <c r="F338" s="4" t="s">
        <v>37</v>
      </c>
      <c r="G338" s="4"/>
      <c r="H338" s="4">
        <v>8</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v>1</v>
      </c>
      <c r="AP338" s="4"/>
      <c r="AQ338" s="4"/>
      <c r="AR338" s="4"/>
      <c r="AS338" s="4"/>
      <c r="AT338" s="4"/>
      <c r="AU338" s="4">
        <v>1</v>
      </c>
    </row>
    <row r="339" spans="1:47">
      <c r="A339" s="4" t="s">
        <v>281</v>
      </c>
      <c r="B339" s="4">
        <v>2019</v>
      </c>
      <c r="C339" s="5">
        <v>43526</v>
      </c>
      <c r="D339" s="4" t="s">
        <v>20</v>
      </c>
      <c r="E339" s="4" t="s">
        <v>590</v>
      </c>
      <c r="F339" s="4" t="s">
        <v>25</v>
      </c>
      <c r="G339" s="4"/>
      <c r="H339" s="4">
        <v>9</v>
      </c>
      <c r="I339" s="4">
        <v>1</v>
      </c>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v>1</v>
      </c>
    </row>
    <row r="340" spans="1:47">
      <c r="A340" s="4" t="s">
        <v>281</v>
      </c>
      <c r="B340" s="4">
        <v>2019</v>
      </c>
      <c r="C340" s="5">
        <v>43526</v>
      </c>
      <c r="D340" s="4" t="s">
        <v>20</v>
      </c>
      <c r="E340" s="4" t="s">
        <v>814</v>
      </c>
      <c r="F340" s="4" t="s">
        <v>33</v>
      </c>
      <c r="G340" s="4"/>
      <c r="H340" s="4">
        <v>10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v>0</v>
      </c>
    </row>
    <row r="341" spans="1:47">
      <c r="A341" s="4" t="s">
        <v>281</v>
      </c>
      <c r="B341" s="4">
        <v>2019</v>
      </c>
      <c r="C341" s="5">
        <v>43526</v>
      </c>
      <c r="D341" s="4" t="s">
        <v>20</v>
      </c>
      <c r="E341" s="4" t="s">
        <v>602</v>
      </c>
      <c r="F341" s="4" t="s">
        <v>102</v>
      </c>
      <c r="G341" s="4"/>
      <c r="H341" s="4">
        <v>11</v>
      </c>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v>0</v>
      </c>
    </row>
    <row r="342" spans="1:47">
      <c r="A342" s="4" t="s">
        <v>281</v>
      </c>
      <c r="B342" s="4">
        <v>2019</v>
      </c>
      <c r="C342" s="5">
        <v>43526</v>
      </c>
      <c r="D342" s="4" t="s">
        <v>20</v>
      </c>
      <c r="E342" s="4" t="s">
        <v>1653</v>
      </c>
      <c r="F342" s="4" t="s">
        <v>188</v>
      </c>
      <c r="G342" s="4"/>
      <c r="H342" s="4">
        <v>12</v>
      </c>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v>0</v>
      </c>
    </row>
    <row r="343" spans="1:47">
      <c r="A343" s="4" t="s">
        <v>281</v>
      </c>
      <c r="B343" s="4">
        <v>2019</v>
      </c>
      <c r="C343" s="5">
        <v>43526</v>
      </c>
      <c r="D343" s="4" t="s">
        <v>20</v>
      </c>
      <c r="E343" s="4" t="s">
        <v>604</v>
      </c>
      <c r="F343" s="4" t="s">
        <v>484</v>
      </c>
      <c r="G343" s="4"/>
      <c r="H343" s="4">
        <v>13</v>
      </c>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v>0</v>
      </c>
    </row>
    <row r="344" spans="1:47">
      <c r="A344" s="4" t="s">
        <v>281</v>
      </c>
      <c r="B344" s="4">
        <v>2019</v>
      </c>
      <c r="C344" s="5">
        <v>43526</v>
      </c>
      <c r="D344" s="4" t="s">
        <v>20</v>
      </c>
      <c r="E344" s="4" t="s">
        <v>1724</v>
      </c>
      <c r="F344" s="4" t="s">
        <v>78</v>
      </c>
      <c r="G344" s="4"/>
      <c r="H344" s="4">
        <v>14</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v>0</v>
      </c>
    </row>
    <row r="345" spans="1:47">
      <c r="A345" s="4" t="s">
        <v>281</v>
      </c>
      <c r="B345" s="4">
        <v>2019</v>
      </c>
      <c r="C345" s="5">
        <v>43526</v>
      </c>
      <c r="D345" s="4" t="s">
        <v>20</v>
      </c>
      <c r="E345" s="4" t="s">
        <v>1649</v>
      </c>
      <c r="F345" s="4" t="s">
        <v>164</v>
      </c>
      <c r="G345" s="4"/>
      <c r="H345" s="4">
        <v>15</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v>0</v>
      </c>
    </row>
    <row r="346" spans="1:47">
      <c r="A346" s="4" t="s">
        <v>281</v>
      </c>
      <c r="B346" s="4">
        <v>2019</v>
      </c>
      <c r="C346" s="5">
        <v>43526</v>
      </c>
      <c r="D346" s="4" t="s">
        <v>20</v>
      </c>
      <c r="E346" s="4" t="s">
        <v>508</v>
      </c>
      <c r="F346" s="4" t="s">
        <v>85</v>
      </c>
      <c r="G346" s="4"/>
      <c r="H346" s="4">
        <v>16</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v>0</v>
      </c>
    </row>
    <row r="347" spans="1:47">
      <c r="A347" s="4" t="s">
        <v>281</v>
      </c>
      <c r="B347" s="4">
        <v>2019</v>
      </c>
      <c r="C347" s="5">
        <v>43526</v>
      </c>
      <c r="D347" s="4" t="s">
        <v>20</v>
      </c>
      <c r="E347" s="4" t="s">
        <v>3019</v>
      </c>
      <c r="F347" s="4" t="s">
        <v>145</v>
      </c>
      <c r="G347" s="4"/>
      <c r="H347" s="4">
        <v>17</v>
      </c>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v>0</v>
      </c>
    </row>
    <row r="348" spans="1:47">
      <c r="A348" s="4" t="s">
        <v>281</v>
      </c>
      <c r="B348" s="4">
        <v>2019</v>
      </c>
      <c r="C348" s="5">
        <v>43526</v>
      </c>
      <c r="D348" s="4" t="s">
        <v>20</v>
      </c>
      <c r="E348" s="4" t="s">
        <v>717</v>
      </c>
      <c r="F348" s="4" t="s">
        <v>152</v>
      </c>
      <c r="G348" s="4"/>
      <c r="H348" s="4">
        <v>18</v>
      </c>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v>0</v>
      </c>
    </row>
    <row r="349" spans="1:47">
      <c r="A349" s="4" t="s">
        <v>281</v>
      </c>
      <c r="B349" s="4">
        <v>2019</v>
      </c>
      <c r="C349" s="5">
        <v>43526</v>
      </c>
      <c r="D349" s="4" t="s">
        <v>20</v>
      </c>
      <c r="E349" s="4" t="s">
        <v>609</v>
      </c>
      <c r="F349" s="4" t="s">
        <v>46</v>
      </c>
      <c r="G349" s="4"/>
      <c r="H349" s="4">
        <v>19</v>
      </c>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v>0</v>
      </c>
    </row>
    <row r="350" spans="1:47">
      <c r="A350" s="4" t="s">
        <v>281</v>
      </c>
      <c r="B350" s="4">
        <v>2019</v>
      </c>
      <c r="C350" s="5">
        <v>43526</v>
      </c>
      <c r="D350" s="4" t="s">
        <v>20</v>
      </c>
      <c r="E350" s="4" t="s">
        <v>791</v>
      </c>
      <c r="F350" s="4" t="s">
        <v>480</v>
      </c>
      <c r="G350" s="4"/>
      <c r="H350" s="4">
        <v>20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v>0</v>
      </c>
    </row>
    <row r="351" spans="1:47">
      <c r="A351" s="4" t="s">
        <v>281</v>
      </c>
      <c r="B351" s="4">
        <v>2019</v>
      </c>
      <c r="C351" s="5">
        <v>43526</v>
      </c>
      <c r="D351" s="4" t="s">
        <v>20</v>
      </c>
      <c r="E351" s="4" t="s">
        <v>1652</v>
      </c>
      <c r="F351" s="4" t="s">
        <v>56</v>
      </c>
      <c r="G351" s="4"/>
      <c r="H351" s="4">
        <v>21</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v>0</v>
      </c>
    </row>
    <row r="352" spans="1:47">
      <c r="A352" s="4" t="s">
        <v>281</v>
      </c>
      <c r="B352" s="4">
        <v>2019</v>
      </c>
      <c r="C352" s="5">
        <v>43526</v>
      </c>
      <c r="D352" s="4" t="s">
        <v>20</v>
      </c>
      <c r="E352" s="4" t="s">
        <v>829</v>
      </c>
      <c r="F352" s="4" t="s">
        <v>82</v>
      </c>
      <c r="G352" s="4"/>
      <c r="H352" s="4">
        <v>22</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v>0</v>
      </c>
    </row>
    <row r="353" spans="1:49">
      <c r="A353" s="4" t="s">
        <v>281</v>
      </c>
      <c r="B353" s="4">
        <v>2019</v>
      </c>
      <c r="C353" s="5">
        <v>43526</v>
      </c>
      <c r="D353" s="4" t="s">
        <v>20</v>
      </c>
      <c r="E353" s="4" t="s">
        <v>522</v>
      </c>
      <c r="F353" s="4" t="s">
        <v>58</v>
      </c>
      <c r="G353" s="4"/>
      <c r="H353" s="4">
        <v>23</v>
      </c>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v>0</v>
      </c>
    </row>
    <row r="354" spans="1:49">
      <c r="A354" s="4" t="s">
        <v>281</v>
      </c>
      <c r="B354" s="4">
        <v>2019</v>
      </c>
      <c r="C354" s="5">
        <v>43526</v>
      </c>
      <c r="D354" s="4" t="s">
        <v>20</v>
      </c>
      <c r="E354" s="4" t="s">
        <v>344</v>
      </c>
      <c r="F354" s="4" t="s">
        <v>154</v>
      </c>
      <c r="G354" s="4"/>
      <c r="H354" s="4">
        <v>24</v>
      </c>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v>40</v>
      </c>
      <c r="AU354" s="4">
        <v>-40</v>
      </c>
    </row>
    <row r="355" spans="1:49">
      <c r="A355" s="1" t="s">
        <v>226</v>
      </c>
      <c r="B355" s="1">
        <v>2019</v>
      </c>
      <c r="C355" s="2">
        <v>43491</v>
      </c>
      <c r="D355" s="1" t="s">
        <v>66</v>
      </c>
      <c r="E355" s="1" t="s">
        <v>1647</v>
      </c>
      <c r="F355" s="1" t="s">
        <v>102</v>
      </c>
      <c r="G355" s="1"/>
      <c r="H355" s="1">
        <v>1</v>
      </c>
      <c r="I355" s="1"/>
      <c r="J355" s="1"/>
      <c r="K355" s="1"/>
      <c r="L355" s="1"/>
      <c r="M355" s="1"/>
      <c r="N355" s="1"/>
      <c r="O355" s="1"/>
      <c r="P355" s="1"/>
      <c r="Q355" s="1"/>
      <c r="R355" s="1"/>
      <c r="S355" s="1"/>
      <c r="T355" s="1"/>
      <c r="U355" s="1"/>
      <c r="V355" s="1">
        <v>1</v>
      </c>
      <c r="W355" s="1">
        <v>1</v>
      </c>
      <c r="X355" s="1">
        <v>1</v>
      </c>
      <c r="Y355" s="1">
        <v>1</v>
      </c>
      <c r="Z355" s="1"/>
      <c r="AA355" s="1"/>
      <c r="AB355" s="1"/>
      <c r="AC355" s="1"/>
      <c r="AD355" s="1"/>
      <c r="AE355" s="1"/>
      <c r="AF355" s="1"/>
      <c r="AG355" s="1"/>
      <c r="AH355" s="1"/>
      <c r="AI355" s="1"/>
      <c r="AJ355" s="1"/>
      <c r="AK355" s="1"/>
      <c r="AL355" s="1"/>
      <c r="AM355" s="1">
        <v>1</v>
      </c>
      <c r="AN355" s="1">
        <v>1</v>
      </c>
      <c r="AO355" s="1"/>
      <c r="AP355" s="1"/>
      <c r="AQ355" s="1"/>
      <c r="AR355" s="1"/>
      <c r="AS355" s="1">
        <v>20</v>
      </c>
      <c r="AT355" s="1"/>
      <c r="AU355" s="1">
        <v>26</v>
      </c>
      <c r="AV355" s="7">
        <v>0.42499999999999999</v>
      </c>
      <c r="AW355">
        <v>58.8</v>
      </c>
    </row>
    <row r="356" spans="1:49">
      <c r="A356" s="1" t="s">
        <v>226</v>
      </c>
      <c r="B356" s="1">
        <v>2019</v>
      </c>
      <c r="C356" s="2">
        <v>43491</v>
      </c>
      <c r="D356" s="1" t="s">
        <v>66</v>
      </c>
      <c r="E356" s="1" t="s">
        <v>599</v>
      </c>
      <c r="F356" s="1" t="s">
        <v>35</v>
      </c>
      <c r="G356" s="1"/>
      <c r="H356" s="1">
        <v>2</v>
      </c>
      <c r="I356" s="1"/>
      <c r="J356" s="1"/>
      <c r="K356" s="1"/>
      <c r="L356" s="1"/>
      <c r="M356" s="1"/>
      <c r="N356" s="1">
        <v>1</v>
      </c>
      <c r="O356" s="1"/>
      <c r="P356" s="1"/>
      <c r="Q356" s="1">
        <v>1</v>
      </c>
      <c r="R356" s="1">
        <v>1</v>
      </c>
      <c r="S356" s="1"/>
      <c r="T356" s="1"/>
      <c r="U356" s="1"/>
      <c r="V356" s="1"/>
      <c r="W356" s="1"/>
      <c r="X356" s="1"/>
      <c r="Y356" s="1"/>
      <c r="Z356" s="1"/>
      <c r="AA356" s="1">
        <v>1</v>
      </c>
      <c r="AB356" s="1"/>
      <c r="AC356" s="1">
        <v>1</v>
      </c>
      <c r="AD356" s="1"/>
      <c r="AE356" s="1"/>
      <c r="AF356" s="1"/>
      <c r="AG356" s="1"/>
      <c r="AH356" s="1"/>
      <c r="AI356" s="1"/>
      <c r="AJ356" s="1"/>
      <c r="AK356" s="1"/>
      <c r="AL356" s="1"/>
      <c r="AM356" s="1"/>
      <c r="AN356" s="1"/>
      <c r="AO356" s="1"/>
      <c r="AP356" s="1"/>
      <c r="AQ356" s="1"/>
      <c r="AR356" s="1"/>
      <c r="AS356" s="1">
        <v>20</v>
      </c>
      <c r="AT356" s="1"/>
      <c r="AU356" s="1">
        <v>25</v>
      </c>
      <c r="AW356" s="47"/>
    </row>
    <row r="357" spans="1:49">
      <c r="A357" s="1" t="s">
        <v>226</v>
      </c>
      <c r="B357" s="1">
        <v>2019</v>
      </c>
      <c r="C357" s="2">
        <v>43491</v>
      </c>
      <c r="D357" s="1" t="s">
        <v>66</v>
      </c>
      <c r="E357" s="1" t="s">
        <v>340</v>
      </c>
      <c r="F357" s="1" t="s">
        <v>142</v>
      </c>
      <c r="G357" s="1"/>
      <c r="H357" s="1">
        <v>3</v>
      </c>
      <c r="I357" s="1"/>
      <c r="J357" s="1"/>
      <c r="K357" s="1"/>
      <c r="L357" s="1">
        <v>1</v>
      </c>
      <c r="M357" s="1"/>
      <c r="N357" s="1"/>
      <c r="O357" s="1"/>
      <c r="P357" s="1"/>
      <c r="Q357" s="1"/>
      <c r="R357" s="1"/>
      <c r="S357" s="1"/>
      <c r="T357" s="1"/>
      <c r="U357" s="1"/>
      <c r="V357" s="1"/>
      <c r="W357" s="1"/>
      <c r="X357" s="1"/>
      <c r="Y357" s="1"/>
      <c r="Z357" s="1"/>
      <c r="AA357" s="1"/>
      <c r="AB357" s="1">
        <v>1</v>
      </c>
      <c r="AC357" s="1"/>
      <c r="AD357" s="1"/>
      <c r="AE357" s="1"/>
      <c r="AF357" s="1"/>
      <c r="AG357" s="1"/>
      <c r="AH357" s="1"/>
      <c r="AI357" s="1"/>
      <c r="AJ357" s="1"/>
      <c r="AK357" s="1"/>
      <c r="AL357" s="1"/>
      <c r="AM357" s="1"/>
      <c r="AN357" s="1"/>
      <c r="AO357" s="1"/>
      <c r="AP357" s="1"/>
      <c r="AQ357" s="1"/>
      <c r="AR357" s="1"/>
      <c r="AS357" s="1">
        <v>20</v>
      </c>
      <c r="AT357" s="1"/>
      <c r="AU357" s="1">
        <v>22</v>
      </c>
    </row>
    <row r="358" spans="1:49">
      <c r="A358" s="1" t="s">
        <v>226</v>
      </c>
      <c r="B358" s="1">
        <v>2019</v>
      </c>
      <c r="C358" s="2">
        <v>43491</v>
      </c>
      <c r="D358" s="1" t="s">
        <v>66</v>
      </c>
      <c r="E358" s="1" t="s">
        <v>604</v>
      </c>
      <c r="F358" s="1" t="s">
        <v>484</v>
      </c>
      <c r="G358" s="1"/>
      <c r="H358" s="1">
        <v>4</v>
      </c>
      <c r="I358" s="1"/>
      <c r="J358" s="1"/>
      <c r="K358" s="1"/>
      <c r="L358" s="1"/>
      <c r="M358" s="1"/>
      <c r="N358" s="1"/>
      <c r="O358" s="1"/>
      <c r="P358" s="1"/>
      <c r="Q358" s="1"/>
      <c r="R358" s="1"/>
      <c r="S358" s="1"/>
      <c r="T358" s="1"/>
      <c r="U358" s="1"/>
      <c r="V358" s="1"/>
      <c r="W358" s="1"/>
      <c r="X358" s="1"/>
      <c r="Y358" s="1"/>
      <c r="Z358" s="1">
        <v>1</v>
      </c>
      <c r="AA358" s="1"/>
      <c r="AB358" s="1"/>
      <c r="AC358" s="1"/>
      <c r="AD358" s="1"/>
      <c r="AE358" s="1">
        <v>1</v>
      </c>
      <c r="AF358" s="1"/>
      <c r="AG358" s="1"/>
      <c r="AH358" s="1"/>
      <c r="AI358" s="1"/>
      <c r="AJ358" s="1"/>
      <c r="AK358" s="1"/>
      <c r="AL358" s="1"/>
      <c r="AM358" s="1"/>
      <c r="AN358" s="1"/>
      <c r="AO358" s="1"/>
      <c r="AP358" s="1"/>
      <c r="AQ358" s="1"/>
      <c r="AR358" s="1"/>
      <c r="AS358" s="1">
        <v>20</v>
      </c>
      <c r="AT358" s="1"/>
      <c r="AU358" s="1">
        <v>22</v>
      </c>
    </row>
    <row r="359" spans="1:49">
      <c r="A359" s="1" t="s">
        <v>226</v>
      </c>
      <c r="B359" s="1">
        <v>2019</v>
      </c>
      <c r="C359" s="2">
        <v>43491</v>
      </c>
      <c r="D359" s="1" t="s">
        <v>66</v>
      </c>
      <c r="E359" s="1" t="s">
        <v>851</v>
      </c>
      <c r="F359" s="1" t="s">
        <v>85</v>
      </c>
      <c r="G359" s="1"/>
      <c r="H359" s="1">
        <v>5</v>
      </c>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v>20</v>
      </c>
      <c r="AT359" s="1"/>
      <c r="AU359" s="1">
        <v>20</v>
      </c>
    </row>
    <row r="360" spans="1:49">
      <c r="A360" s="1" t="s">
        <v>226</v>
      </c>
      <c r="B360" s="1">
        <v>2019</v>
      </c>
      <c r="C360" s="2">
        <v>43491</v>
      </c>
      <c r="D360" s="1" t="s">
        <v>66</v>
      </c>
      <c r="E360" s="1" t="s">
        <v>775</v>
      </c>
      <c r="F360" s="1" t="s">
        <v>46</v>
      </c>
      <c r="G360" s="1"/>
      <c r="H360" s="1">
        <v>6</v>
      </c>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v>20</v>
      </c>
      <c r="AT360" s="1"/>
      <c r="AU360" s="1">
        <v>20</v>
      </c>
    </row>
    <row r="361" spans="1:49">
      <c r="A361" s="1" t="s">
        <v>226</v>
      </c>
      <c r="B361" s="1">
        <v>2019</v>
      </c>
      <c r="C361" s="2">
        <v>43491</v>
      </c>
      <c r="D361" s="1" t="s">
        <v>66</v>
      </c>
      <c r="E361" s="1" t="s">
        <v>585</v>
      </c>
      <c r="F361" s="1" t="s">
        <v>27</v>
      </c>
      <c r="G361" s="1"/>
      <c r="H361" s="1">
        <v>7</v>
      </c>
      <c r="I361" s="1"/>
      <c r="J361" s="1"/>
      <c r="K361" s="1"/>
      <c r="L361" s="1"/>
      <c r="M361" s="1">
        <v>1</v>
      </c>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v>1</v>
      </c>
      <c r="AP361" s="1">
        <v>1</v>
      </c>
      <c r="AQ361" s="1">
        <v>1</v>
      </c>
      <c r="AR361" s="1"/>
      <c r="AS361" s="1"/>
      <c r="AT361" s="1"/>
      <c r="AU361" s="1">
        <v>4</v>
      </c>
    </row>
    <row r="362" spans="1:49">
      <c r="A362" s="1" t="s">
        <v>226</v>
      </c>
      <c r="B362" s="1">
        <v>2019</v>
      </c>
      <c r="C362" s="2">
        <v>43491</v>
      </c>
      <c r="D362" s="1" t="s">
        <v>66</v>
      </c>
      <c r="E362" s="1" t="s">
        <v>69</v>
      </c>
      <c r="F362" s="1" t="s">
        <v>25</v>
      </c>
      <c r="G362" s="1"/>
      <c r="H362" s="1">
        <v>8</v>
      </c>
      <c r="I362" s="1"/>
      <c r="J362" s="1"/>
      <c r="K362" s="1"/>
      <c r="L362" s="1"/>
      <c r="M362" s="1"/>
      <c r="N362" s="1"/>
      <c r="O362" s="1">
        <v>1</v>
      </c>
      <c r="P362" s="1"/>
      <c r="Q362" s="1"/>
      <c r="R362" s="1"/>
      <c r="S362" s="1"/>
      <c r="T362" s="1"/>
      <c r="U362" s="1"/>
      <c r="V362" s="1"/>
      <c r="W362" s="1"/>
      <c r="X362" s="1"/>
      <c r="Y362" s="1"/>
      <c r="Z362" s="1"/>
      <c r="AA362" s="1"/>
      <c r="AB362" s="1"/>
      <c r="AC362" s="1"/>
      <c r="AD362" s="1"/>
      <c r="AE362" s="1"/>
      <c r="AF362" s="1"/>
      <c r="AG362" s="1"/>
      <c r="AH362" s="1"/>
      <c r="AI362" s="1"/>
      <c r="AJ362" s="1"/>
      <c r="AK362" s="1">
        <v>1</v>
      </c>
      <c r="AL362" s="1">
        <v>1</v>
      </c>
      <c r="AM362" s="1"/>
      <c r="AN362" s="1"/>
      <c r="AO362" s="1"/>
      <c r="AP362" s="1"/>
      <c r="AQ362" s="1"/>
      <c r="AR362" s="1"/>
      <c r="AS362" s="1"/>
      <c r="AT362" s="1"/>
      <c r="AU362" s="1">
        <v>3</v>
      </c>
    </row>
    <row r="363" spans="1:49">
      <c r="A363" s="1" t="s">
        <v>226</v>
      </c>
      <c r="B363" s="1">
        <v>2019</v>
      </c>
      <c r="C363" s="2">
        <v>43491</v>
      </c>
      <c r="D363" s="1" t="s">
        <v>66</v>
      </c>
      <c r="E363" s="1" t="s">
        <v>1646</v>
      </c>
      <c r="F363" s="1" t="s">
        <v>178</v>
      </c>
      <c r="G363" s="1"/>
      <c r="H363" s="1">
        <v>9</v>
      </c>
      <c r="I363" s="1"/>
      <c r="J363" s="1"/>
      <c r="K363" s="1"/>
      <c r="L363" s="1"/>
      <c r="M363" s="1"/>
      <c r="N363" s="1"/>
      <c r="O363" s="1"/>
      <c r="P363" s="1"/>
      <c r="Q363" s="1"/>
      <c r="R363" s="1"/>
      <c r="S363" s="1"/>
      <c r="T363" s="1"/>
      <c r="U363" s="1"/>
      <c r="V363" s="1"/>
      <c r="W363" s="1"/>
      <c r="X363" s="1"/>
      <c r="Y363" s="1"/>
      <c r="Z363" s="1"/>
      <c r="AA363" s="1"/>
      <c r="AB363" s="1"/>
      <c r="AC363" s="1"/>
      <c r="AD363" s="1"/>
      <c r="AE363" s="1"/>
      <c r="AF363" s="1">
        <v>1</v>
      </c>
      <c r="AG363" s="1">
        <v>1</v>
      </c>
      <c r="AH363" s="1">
        <v>1</v>
      </c>
      <c r="AI363" s="1"/>
      <c r="AJ363" s="1"/>
      <c r="AK363" s="1"/>
      <c r="AL363" s="1"/>
      <c r="AM363" s="1"/>
      <c r="AN363" s="1"/>
      <c r="AO363" s="1"/>
      <c r="AP363" s="1"/>
      <c r="AQ363" s="1"/>
      <c r="AR363" s="1"/>
      <c r="AS363" s="1"/>
      <c r="AT363" s="1"/>
      <c r="AU363" s="1">
        <v>3</v>
      </c>
    </row>
    <row r="364" spans="1:49">
      <c r="A364" s="1" t="s">
        <v>226</v>
      </c>
      <c r="B364" s="1">
        <v>2019</v>
      </c>
      <c r="C364" s="2">
        <v>43491</v>
      </c>
      <c r="D364" s="1" t="s">
        <v>66</v>
      </c>
      <c r="E364" s="1" t="s">
        <v>493</v>
      </c>
      <c r="F364" s="1" t="s">
        <v>31</v>
      </c>
      <c r="G364" s="1"/>
      <c r="H364" s="1">
        <v>10</v>
      </c>
      <c r="I364" s="1"/>
      <c r="J364" s="1"/>
      <c r="K364" s="1"/>
      <c r="L364" s="1"/>
      <c r="M364" s="1"/>
      <c r="N364" s="1"/>
      <c r="O364" s="1"/>
      <c r="P364" s="1"/>
      <c r="Q364" s="1"/>
      <c r="R364" s="1"/>
      <c r="S364" s="1">
        <v>1</v>
      </c>
      <c r="T364" s="1">
        <v>1</v>
      </c>
      <c r="U364" s="1">
        <v>1</v>
      </c>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v>3</v>
      </c>
    </row>
    <row r="365" spans="1:49">
      <c r="A365" s="1" t="s">
        <v>226</v>
      </c>
      <c r="B365" s="1">
        <v>2019</v>
      </c>
      <c r="C365" s="2">
        <v>43491</v>
      </c>
      <c r="D365" s="1" t="s">
        <v>66</v>
      </c>
      <c r="E365" s="1" t="s">
        <v>717</v>
      </c>
      <c r="F365" s="1" t="s">
        <v>152</v>
      </c>
      <c r="G365" s="1"/>
      <c r="H365" s="1">
        <v>11</v>
      </c>
      <c r="I365" s="1"/>
      <c r="J365" s="1">
        <v>1</v>
      </c>
      <c r="K365" s="1">
        <v>1</v>
      </c>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v>2</v>
      </c>
    </row>
    <row r="366" spans="1:49">
      <c r="A366" s="1" t="s">
        <v>226</v>
      </c>
      <c r="B366" s="1">
        <v>2019</v>
      </c>
      <c r="C366" s="2">
        <v>43491</v>
      </c>
      <c r="D366" s="1" t="s">
        <v>66</v>
      </c>
      <c r="E366" s="1" t="s">
        <v>3063</v>
      </c>
      <c r="F366" s="1" t="s">
        <v>480</v>
      </c>
      <c r="G366" s="1"/>
      <c r="H366" s="1">
        <v>12</v>
      </c>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v>1</v>
      </c>
      <c r="AJ366" s="1">
        <v>1</v>
      </c>
      <c r="AK366" s="1"/>
      <c r="AL366" s="1"/>
      <c r="AM366" s="1"/>
      <c r="AN366" s="1"/>
      <c r="AO366" s="1"/>
      <c r="AP366" s="1"/>
      <c r="AQ366" s="1"/>
      <c r="AR366" s="1"/>
      <c r="AS366" s="1"/>
      <c r="AT366" s="1"/>
      <c r="AU366" s="1">
        <v>2</v>
      </c>
    </row>
    <row r="367" spans="1:49">
      <c r="A367" s="1" t="s">
        <v>226</v>
      </c>
      <c r="B367" s="1">
        <v>2019</v>
      </c>
      <c r="C367" s="2">
        <v>43491</v>
      </c>
      <c r="D367" s="1" t="s">
        <v>66</v>
      </c>
      <c r="E367" s="1" t="s">
        <v>1723</v>
      </c>
      <c r="F367" s="1" t="s">
        <v>33</v>
      </c>
      <c r="G367" s="1"/>
      <c r="H367" s="1">
        <v>13</v>
      </c>
      <c r="I367" s="1"/>
      <c r="J367" s="1"/>
      <c r="K367" s="1"/>
      <c r="L367" s="1"/>
      <c r="M367" s="1"/>
      <c r="N367" s="1"/>
      <c r="O367" s="1"/>
      <c r="P367" s="1">
        <v>1</v>
      </c>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v>1</v>
      </c>
    </row>
    <row r="368" spans="1:49">
      <c r="A368" s="1" t="s">
        <v>226</v>
      </c>
      <c r="B368" s="1">
        <v>2019</v>
      </c>
      <c r="C368" s="2">
        <v>43491</v>
      </c>
      <c r="D368" s="1" t="s">
        <v>66</v>
      </c>
      <c r="E368" s="1" t="s">
        <v>1653</v>
      </c>
      <c r="F368" s="1" t="s">
        <v>188</v>
      </c>
      <c r="G368" s="1"/>
      <c r="H368" s="1">
        <v>14</v>
      </c>
      <c r="I368" s="1"/>
      <c r="J368" s="1"/>
      <c r="K368" s="1"/>
      <c r="L368" s="1"/>
      <c r="M368" s="1"/>
      <c r="N368" s="1"/>
      <c r="O368" s="1"/>
      <c r="P368" s="1"/>
      <c r="Q368" s="1"/>
      <c r="R368" s="1"/>
      <c r="S368" s="1"/>
      <c r="T368" s="1"/>
      <c r="U368" s="1"/>
      <c r="V368" s="1"/>
      <c r="W368" s="1"/>
      <c r="X368" s="1"/>
      <c r="Y368" s="1"/>
      <c r="Z368" s="1"/>
      <c r="AA368" s="1"/>
      <c r="AB368" s="1"/>
      <c r="AC368" s="1"/>
      <c r="AD368" s="1">
        <v>1</v>
      </c>
      <c r="AE368" s="1"/>
      <c r="AF368" s="1"/>
      <c r="AG368" s="1"/>
      <c r="AH368" s="1"/>
      <c r="AI368" s="1"/>
      <c r="AJ368" s="1"/>
      <c r="AK368" s="1"/>
      <c r="AL368" s="1"/>
      <c r="AM368" s="1"/>
      <c r="AN368" s="1"/>
      <c r="AO368" s="1"/>
      <c r="AP368" s="1"/>
      <c r="AQ368" s="1"/>
      <c r="AR368" s="1"/>
      <c r="AS368" s="1"/>
      <c r="AT368" s="1"/>
      <c r="AU368" s="1">
        <v>1</v>
      </c>
    </row>
    <row r="369" spans="1:49">
      <c r="A369" s="1" t="s">
        <v>226</v>
      </c>
      <c r="B369" s="1">
        <v>2019</v>
      </c>
      <c r="C369" s="2">
        <v>43491</v>
      </c>
      <c r="D369" s="1" t="s">
        <v>66</v>
      </c>
      <c r="E369" s="1" t="s">
        <v>522</v>
      </c>
      <c r="F369" s="1" t="s">
        <v>58</v>
      </c>
      <c r="G369" s="1"/>
      <c r="H369" s="1">
        <v>15</v>
      </c>
      <c r="I369" s="1">
        <v>1</v>
      </c>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v>1</v>
      </c>
    </row>
    <row r="370" spans="1:49">
      <c r="A370" s="1" t="s">
        <v>226</v>
      </c>
      <c r="B370" s="1">
        <v>2019</v>
      </c>
      <c r="C370" s="2">
        <v>43491</v>
      </c>
      <c r="D370" s="1" t="s">
        <v>66</v>
      </c>
      <c r="E370" s="1" t="s">
        <v>3019</v>
      </c>
      <c r="F370" s="1" t="s">
        <v>145</v>
      </c>
      <c r="G370" s="1"/>
      <c r="H370" s="1">
        <v>16</v>
      </c>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v>0</v>
      </c>
    </row>
    <row r="371" spans="1:49">
      <c r="A371" s="1" t="s">
        <v>226</v>
      </c>
      <c r="B371" s="1">
        <v>2019</v>
      </c>
      <c r="C371" s="2">
        <v>43491</v>
      </c>
      <c r="D371" s="1" t="s">
        <v>66</v>
      </c>
      <c r="E371" s="1" t="s">
        <v>1724</v>
      </c>
      <c r="F371" s="1" t="s">
        <v>78</v>
      </c>
      <c r="G371" s="1"/>
      <c r="H371" s="1">
        <v>17</v>
      </c>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v>0</v>
      </c>
    </row>
    <row r="372" spans="1:49">
      <c r="A372" s="1" t="s">
        <v>226</v>
      </c>
      <c r="B372" s="1">
        <v>2019</v>
      </c>
      <c r="C372" s="2">
        <v>43491</v>
      </c>
      <c r="D372" s="1" t="s">
        <v>66</v>
      </c>
      <c r="E372" s="1" t="s">
        <v>874</v>
      </c>
      <c r="F372" s="1" t="s">
        <v>23</v>
      </c>
      <c r="G372" s="1"/>
      <c r="H372" s="1">
        <v>18</v>
      </c>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v>0</v>
      </c>
    </row>
    <row r="373" spans="1:49">
      <c r="A373" s="1" t="s">
        <v>226</v>
      </c>
      <c r="B373" s="1">
        <v>2019</v>
      </c>
      <c r="C373" s="2">
        <v>43491</v>
      </c>
      <c r="D373" s="1" t="s">
        <v>66</v>
      </c>
      <c r="E373" s="1" t="s">
        <v>1649</v>
      </c>
      <c r="F373" s="1" t="s">
        <v>164</v>
      </c>
      <c r="G373" s="1"/>
      <c r="H373" s="1">
        <v>19</v>
      </c>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v>0</v>
      </c>
    </row>
    <row r="374" spans="1:49">
      <c r="A374" s="1" t="s">
        <v>226</v>
      </c>
      <c r="B374" s="1">
        <v>2019</v>
      </c>
      <c r="C374" s="2">
        <v>43491</v>
      </c>
      <c r="D374" s="1" t="s">
        <v>66</v>
      </c>
      <c r="E374" s="1" t="s">
        <v>857</v>
      </c>
      <c r="F374" s="1" t="s">
        <v>207</v>
      </c>
      <c r="G374" s="1"/>
      <c r="H374" s="1">
        <v>20</v>
      </c>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v>0</v>
      </c>
    </row>
    <row r="375" spans="1:49">
      <c r="A375" s="1" t="s">
        <v>226</v>
      </c>
      <c r="B375" s="1">
        <v>2019</v>
      </c>
      <c r="C375" s="2">
        <v>43491</v>
      </c>
      <c r="D375" s="1" t="s">
        <v>66</v>
      </c>
      <c r="E375" s="1" t="s">
        <v>649</v>
      </c>
      <c r="F375" s="1" t="s">
        <v>29</v>
      </c>
      <c r="G375" s="1"/>
      <c r="H375" s="1">
        <v>21</v>
      </c>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v>0</v>
      </c>
    </row>
    <row r="376" spans="1:49">
      <c r="A376" s="1" t="s">
        <v>226</v>
      </c>
      <c r="B376" s="1">
        <v>2019</v>
      </c>
      <c r="C376" s="2">
        <v>43491</v>
      </c>
      <c r="D376" s="1" t="s">
        <v>66</v>
      </c>
      <c r="E376" s="1" t="s">
        <v>829</v>
      </c>
      <c r="F376" s="1" t="s">
        <v>82</v>
      </c>
      <c r="G376" s="1"/>
      <c r="H376" s="1">
        <v>22</v>
      </c>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v>0</v>
      </c>
    </row>
    <row r="377" spans="1:49">
      <c r="A377" s="1" t="s">
        <v>226</v>
      </c>
      <c r="B377" s="1">
        <v>2019</v>
      </c>
      <c r="C377" s="2">
        <v>43491</v>
      </c>
      <c r="D377" s="1" t="s">
        <v>66</v>
      </c>
      <c r="E377" s="1" t="s">
        <v>2314</v>
      </c>
      <c r="F377" s="1" t="s">
        <v>37</v>
      </c>
      <c r="G377" s="1"/>
      <c r="H377" s="1">
        <v>23</v>
      </c>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v>0</v>
      </c>
    </row>
    <row r="378" spans="1:49">
      <c r="A378" s="1" t="s">
        <v>226</v>
      </c>
      <c r="B378" s="1">
        <v>2019</v>
      </c>
      <c r="C378" s="2">
        <v>43491</v>
      </c>
      <c r="D378" s="1" t="s">
        <v>66</v>
      </c>
      <c r="E378" s="1" t="s">
        <v>2311</v>
      </c>
      <c r="F378" s="1" t="s">
        <v>198</v>
      </c>
      <c r="G378" s="1"/>
      <c r="H378" s="1">
        <v>24</v>
      </c>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v>20</v>
      </c>
      <c r="AU378" s="1">
        <v>-20</v>
      </c>
    </row>
    <row r="379" spans="1:49">
      <c r="A379" s="4" t="s">
        <v>225</v>
      </c>
      <c r="B379" s="4">
        <v>2019</v>
      </c>
      <c r="C379" s="5">
        <v>43485</v>
      </c>
      <c r="D379" s="4" t="s">
        <v>66</v>
      </c>
      <c r="E379" s="4" t="s">
        <v>689</v>
      </c>
      <c r="F379" s="4" t="s">
        <v>25</v>
      </c>
      <c r="G379" s="4"/>
      <c r="H379" s="4">
        <v>1</v>
      </c>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v>1</v>
      </c>
      <c r="AL379" s="4"/>
      <c r="AM379" s="4">
        <v>1</v>
      </c>
      <c r="AN379" s="4">
        <v>1</v>
      </c>
      <c r="AO379" s="4">
        <v>1</v>
      </c>
      <c r="AP379" s="4">
        <v>1</v>
      </c>
      <c r="AQ379" s="4"/>
      <c r="AR379" s="4"/>
      <c r="AS379" s="4">
        <v>20</v>
      </c>
      <c r="AT379" s="4"/>
      <c r="AU379" s="4">
        <v>25</v>
      </c>
      <c r="AV379" s="7">
        <v>0.4458333333333333</v>
      </c>
      <c r="AW379" s="70">
        <v>55.996000000000002</v>
      </c>
    </row>
    <row r="380" spans="1:49">
      <c r="A380" s="4" t="s">
        <v>225</v>
      </c>
      <c r="B380" s="4">
        <v>2019</v>
      </c>
      <c r="C380" s="5">
        <v>43485</v>
      </c>
      <c r="D380" s="4" t="s">
        <v>66</v>
      </c>
      <c r="E380" s="4" t="s">
        <v>493</v>
      </c>
      <c r="F380" s="4" t="s">
        <v>31</v>
      </c>
      <c r="G380" s="4"/>
      <c r="H380" s="4">
        <v>2</v>
      </c>
      <c r="I380" s="4"/>
      <c r="J380" s="4"/>
      <c r="K380" s="4"/>
      <c r="L380" s="4"/>
      <c r="M380" s="4"/>
      <c r="N380" s="4"/>
      <c r="O380" s="4"/>
      <c r="P380" s="4"/>
      <c r="Q380" s="4">
        <v>1</v>
      </c>
      <c r="R380" s="4"/>
      <c r="S380" s="4">
        <v>1</v>
      </c>
      <c r="T380" s="4"/>
      <c r="U380" s="4"/>
      <c r="V380" s="4">
        <v>1</v>
      </c>
      <c r="W380" s="4"/>
      <c r="X380" s="4"/>
      <c r="Y380" s="4">
        <v>1</v>
      </c>
      <c r="Z380" s="4"/>
      <c r="AA380" s="4"/>
      <c r="AB380" s="4">
        <v>1</v>
      </c>
      <c r="AC380" s="4"/>
      <c r="AD380" s="4"/>
      <c r="AE380" s="4"/>
      <c r="AF380" s="4"/>
      <c r="AG380" s="4"/>
      <c r="AH380" s="4"/>
      <c r="AI380" s="4"/>
      <c r="AJ380" s="4"/>
      <c r="AK380" s="4"/>
      <c r="AL380" s="4"/>
      <c r="AM380" s="4"/>
      <c r="AN380" s="4"/>
      <c r="AO380" s="4"/>
      <c r="AP380" s="4"/>
      <c r="AQ380" s="4"/>
      <c r="AR380" s="4"/>
      <c r="AS380" s="4">
        <v>20</v>
      </c>
      <c r="AT380" s="4"/>
      <c r="AU380" s="4">
        <v>25</v>
      </c>
    </row>
    <row r="381" spans="1:49">
      <c r="A381" s="4" t="s">
        <v>225</v>
      </c>
      <c r="B381" s="4">
        <v>2019</v>
      </c>
      <c r="C381" s="5">
        <v>43485</v>
      </c>
      <c r="D381" s="4" t="s">
        <v>66</v>
      </c>
      <c r="E381" s="4" t="s">
        <v>508</v>
      </c>
      <c r="F381" s="4" t="s">
        <v>85</v>
      </c>
      <c r="G381" s="4"/>
      <c r="H381" s="4">
        <v>3</v>
      </c>
      <c r="I381" s="4"/>
      <c r="J381" s="4"/>
      <c r="K381" s="4"/>
      <c r="L381" s="4"/>
      <c r="M381" s="4"/>
      <c r="N381" s="4"/>
      <c r="O381" s="4"/>
      <c r="P381" s="4"/>
      <c r="Q381" s="4"/>
      <c r="R381" s="4"/>
      <c r="S381" s="4"/>
      <c r="T381" s="4"/>
      <c r="U381" s="4"/>
      <c r="V381" s="4"/>
      <c r="W381" s="4"/>
      <c r="X381" s="4"/>
      <c r="Y381" s="4"/>
      <c r="Z381" s="4"/>
      <c r="AA381" s="4"/>
      <c r="AB381" s="4"/>
      <c r="AC381" s="4"/>
      <c r="AD381" s="4"/>
      <c r="AE381" s="4">
        <v>1</v>
      </c>
      <c r="AF381" s="4">
        <v>1</v>
      </c>
      <c r="AG381" s="4">
        <v>1</v>
      </c>
      <c r="AH381" s="4">
        <v>1</v>
      </c>
      <c r="AI381" s="4">
        <v>1</v>
      </c>
      <c r="AJ381" s="4"/>
      <c r="AK381" s="4"/>
      <c r="AL381" s="4"/>
      <c r="AM381" s="4"/>
      <c r="AN381" s="4"/>
      <c r="AO381" s="4"/>
      <c r="AP381" s="4"/>
      <c r="AQ381" s="4"/>
      <c r="AR381" s="4"/>
      <c r="AS381" s="4">
        <v>20</v>
      </c>
      <c r="AT381" s="4"/>
      <c r="AU381" s="4">
        <v>25</v>
      </c>
    </row>
    <row r="382" spans="1:49">
      <c r="A382" s="4" t="s">
        <v>225</v>
      </c>
      <c r="B382" s="4">
        <v>2019</v>
      </c>
      <c r="C382" s="5">
        <v>43485</v>
      </c>
      <c r="D382" s="4" t="s">
        <v>66</v>
      </c>
      <c r="E382" s="4" t="s">
        <v>1653</v>
      </c>
      <c r="F382" s="4" t="s">
        <v>188</v>
      </c>
      <c r="G382" s="4"/>
      <c r="H382" s="4">
        <v>4</v>
      </c>
      <c r="I382" s="4"/>
      <c r="J382" s="4"/>
      <c r="K382" s="4"/>
      <c r="L382" s="4"/>
      <c r="M382" s="4"/>
      <c r="N382" s="4"/>
      <c r="O382" s="4"/>
      <c r="P382" s="4"/>
      <c r="Q382" s="4"/>
      <c r="R382" s="4">
        <v>1</v>
      </c>
      <c r="S382" s="4"/>
      <c r="T382" s="4"/>
      <c r="U382" s="4">
        <v>1</v>
      </c>
      <c r="V382" s="4"/>
      <c r="W382" s="4"/>
      <c r="X382" s="4">
        <v>1</v>
      </c>
      <c r="Y382" s="4"/>
      <c r="Z382" s="4"/>
      <c r="AA382" s="4">
        <v>1</v>
      </c>
      <c r="AB382" s="4"/>
      <c r="AC382" s="4"/>
      <c r="AD382" s="4"/>
      <c r="AE382" s="4"/>
      <c r="AF382" s="4"/>
      <c r="AG382" s="4"/>
      <c r="AH382" s="4"/>
      <c r="AI382" s="4"/>
      <c r="AJ382" s="4"/>
      <c r="AK382" s="4"/>
      <c r="AL382" s="4"/>
      <c r="AM382" s="4"/>
      <c r="AN382" s="4"/>
      <c r="AO382" s="4"/>
      <c r="AP382" s="4"/>
      <c r="AQ382" s="4"/>
      <c r="AR382" s="4"/>
      <c r="AS382" s="4">
        <v>20</v>
      </c>
      <c r="AT382" s="4"/>
      <c r="AU382" s="4">
        <v>24</v>
      </c>
    </row>
    <row r="383" spans="1:49">
      <c r="A383" s="4" t="s">
        <v>225</v>
      </c>
      <c r="B383" s="4">
        <v>2019</v>
      </c>
      <c r="C383" s="5">
        <v>43485</v>
      </c>
      <c r="D383" s="4" t="s">
        <v>66</v>
      </c>
      <c r="E383" s="4" t="s">
        <v>696</v>
      </c>
      <c r="F383" s="4" t="s">
        <v>33</v>
      </c>
      <c r="G383" s="4"/>
      <c r="H383" s="4">
        <v>5</v>
      </c>
      <c r="I383" s="4"/>
      <c r="J383" s="4"/>
      <c r="K383" s="4"/>
      <c r="L383" s="4"/>
      <c r="M383" s="4"/>
      <c r="N383" s="4"/>
      <c r="O383" s="4"/>
      <c r="P383" s="4"/>
      <c r="Q383" s="4"/>
      <c r="R383" s="4"/>
      <c r="S383" s="4"/>
      <c r="T383" s="4">
        <v>1</v>
      </c>
      <c r="U383" s="4"/>
      <c r="V383" s="4"/>
      <c r="W383" s="4">
        <v>1</v>
      </c>
      <c r="X383" s="4"/>
      <c r="Y383" s="4"/>
      <c r="Z383" s="4">
        <v>1</v>
      </c>
      <c r="AA383" s="4"/>
      <c r="AB383" s="4"/>
      <c r="AC383" s="4"/>
      <c r="AD383" s="4"/>
      <c r="AE383" s="4"/>
      <c r="AF383" s="4"/>
      <c r="AG383" s="4"/>
      <c r="AH383" s="4"/>
      <c r="AI383" s="4"/>
      <c r="AJ383" s="4"/>
      <c r="AK383" s="4"/>
      <c r="AL383" s="4"/>
      <c r="AM383" s="4"/>
      <c r="AN383" s="4"/>
      <c r="AO383" s="4"/>
      <c r="AP383" s="4"/>
      <c r="AQ383" s="4"/>
      <c r="AR383" s="4"/>
      <c r="AS383" s="4">
        <v>20</v>
      </c>
      <c r="AT383" s="4"/>
      <c r="AU383" s="4">
        <v>23</v>
      </c>
    </row>
    <row r="384" spans="1:49">
      <c r="A384" s="4" t="s">
        <v>225</v>
      </c>
      <c r="B384" s="4">
        <v>2019</v>
      </c>
      <c r="C384" s="5">
        <v>43485</v>
      </c>
      <c r="D384" s="4" t="s">
        <v>66</v>
      </c>
      <c r="E384" s="4" t="s">
        <v>841</v>
      </c>
      <c r="F384" s="4" t="s">
        <v>480</v>
      </c>
      <c r="G384" s="4"/>
      <c r="H384" s="4">
        <v>6</v>
      </c>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v>1</v>
      </c>
      <c r="AK384" s="4"/>
      <c r="AL384" s="4"/>
      <c r="AM384" s="4"/>
      <c r="AN384" s="4"/>
      <c r="AO384" s="4"/>
      <c r="AP384" s="4"/>
      <c r="AQ384" s="4"/>
      <c r="AR384" s="4"/>
      <c r="AS384" s="4">
        <v>20</v>
      </c>
      <c r="AT384" s="4"/>
      <c r="AU384" s="4">
        <v>21</v>
      </c>
    </row>
    <row r="385" spans="1:49">
      <c r="A385" s="4" t="s">
        <v>225</v>
      </c>
      <c r="B385" s="4">
        <v>2019</v>
      </c>
      <c r="C385" s="5">
        <v>43485</v>
      </c>
      <c r="D385" s="4" t="s">
        <v>66</v>
      </c>
      <c r="E385" s="4" t="s">
        <v>1304</v>
      </c>
      <c r="F385" s="4" t="s">
        <v>198</v>
      </c>
      <c r="G385" s="4"/>
      <c r="H385" s="4">
        <v>7</v>
      </c>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v>1</v>
      </c>
      <c r="AM385" s="4"/>
      <c r="AN385" s="4"/>
      <c r="AO385" s="4"/>
      <c r="AP385" s="4"/>
      <c r="AQ385" s="4"/>
      <c r="AR385" s="4"/>
      <c r="AS385" s="4">
        <v>20</v>
      </c>
      <c r="AT385" s="4"/>
      <c r="AU385" s="4">
        <v>21</v>
      </c>
    </row>
    <row r="386" spans="1:49">
      <c r="A386" s="4" t="s">
        <v>225</v>
      </c>
      <c r="B386" s="4">
        <v>2019</v>
      </c>
      <c r="C386" s="5">
        <v>43485</v>
      </c>
      <c r="D386" s="4" t="s">
        <v>66</v>
      </c>
      <c r="E386" s="4" t="s">
        <v>857</v>
      </c>
      <c r="F386" s="4" t="s">
        <v>207</v>
      </c>
      <c r="G386" s="4"/>
      <c r="H386" s="4">
        <v>8</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v>20</v>
      </c>
      <c r="AT386" s="4"/>
      <c r="AU386" s="4">
        <v>20</v>
      </c>
    </row>
    <row r="387" spans="1:49">
      <c r="A387" s="4" t="s">
        <v>225</v>
      </c>
      <c r="B387" s="4">
        <v>2019</v>
      </c>
      <c r="C387" s="5">
        <v>43485</v>
      </c>
      <c r="D387" s="4" t="s">
        <v>66</v>
      </c>
      <c r="E387" s="4" t="s">
        <v>604</v>
      </c>
      <c r="F387" s="4" t="s">
        <v>484</v>
      </c>
      <c r="G387" s="4"/>
      <c r="H387" s="4">
        <v>9</v>
      </c>
      <c r="I387" s="4"/>
      <c r="J387" s="4"/>
      <c r="K387" s="4"/>
      <c r="L387" s="4">
        <v>1</v>
      </c>
      <c r="M387" s="4"/>
      <c r="N387" s="4">
        <v>1</v>
      </c>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v>1</v>
      </c>
      <c r="AS387" s="4"/>
      <c r="AT387" s="4"/>
      <c r="AU387" s="4">
        <v>3</v>
      </c>
    </row>
    <row r="388" spans="1:49">
      <c r="A388" s="4" t="s">
        <v>225</v>
      </c>
      <c r="B388" s="4">
        <v>2019</v>
      </c>
      <c r="C388" s="5">
        <v>43485</v>
      </c>
      <c r="D388" s="4" t="s">
        <v>66</v>
      </c>
      <c r="E388" s="4" t="s">
        <v>340</v>
      </c>
      <c r="F388" s="4" t="s">
        <v>142</v>
      </c>
      <c r="G388" s="4"/>
      <c r="H388" s="4">
        <v>10</v>
      </c>
      <c r="I388" s="4"/>
      <c r="J388" s="4">
        <v>1</v>
      </c>
      <c r="K388" s="4">
        <v>1</v>
      </c>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v>2</v>
      </c>
    </row>
    <row r="389" spans="1:49">
      <c r="A389" s="4" t="s">
        <v>225</v>
      </c>
      <c r="B389" s="4">
        <v>2019</v>
      </c>
      <c r="C389" s="5">
        <v>43485</v>
      </c>
      <c r="D389" s="4" t="s">
        <v>66</v>
      </c>
      <c r="E389" s="4" t="s">
        <v>3019</v>
      </c>
      <c r="F389" s="4" t="s">
        <v>145</v>
      </c>
      <c r="G389" s="4"/>
      <c r="H389" s="4">
        <v>11</v>
      </c>
      <c r="I389" s="4"/>
      <c r="J389" s="4"/>
      <c r="K389" s="4"/>
      <c r="L389" s="4"/>
      <c r="M389" s="4"/>
      <c r="N389" s="4"/>
      <c r="O389" s="4">
        <v>1</v>
      </c>
      <c r="P389" s="4">
        <v>1</v>
      </c>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v>2</v>
      </c>
    </row>
    <row r="390" spans="1:49">
      <c r="A390" s="4" t="s">
        <v>225</v>
      </c>
      <c r="B390" s="4">
        <v>2019</v>
      </c>
      <c r="C390" s="5">
        <v>43485</v>
      </c>
      <c r="D390" s="4" t="s">
        <v>66</v>
      </c>
      <c r="E390" s="4" t="s">
        <v>1738</v>
      </c>
      <c r="F390" s="4" t="s">
        <v>102</v>
      </c>
      <c r="G390" s="4"/>
      <c r="H390" s="4">
        <v>12</v>
      </c>
      <c r="I390" s="4">
        <v>1</v>
      </c>
      <c r="J390" s="4"/>
      <c r="K390" s="4"/>
      <c r="L390" s="4"/>
      <c r="M390" s="4">
        <v>1</v>
      </c>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v>2</v>
      </c>
    </row>
    <row r="391" spans="1:49">
      <c r="A391" s="4" t="s">
        <v>225</v>
      </c>
      <c r="B391" s="4">
        <v>2019</v>
      </c>
      <c r="C391" s="5">
        <v>43485</v>
      </c>
      <c r="D391" s="4" t="s">
        <v>66</v>
      </c>
      <c r="E391" s="4" t="s">
        <v>3100</v>
      </c>
      <c r="F391" s="4" t="s">
        <v>37</v>
      </c>
      <c r="G391" s="4"/>
      <c r="H391" s="4">
        <v>13</v>
      </c>
      <c r="I391" s="4"/>
      <c r="J391" s="4"/>
      <c r="K391" s="4"/>
      <c r="L391" s="4"/>
      <c r="M391" s="4"/>
      <c r="N391" s="4"/>
      <c r="O391" s="4"/>
      <c r="P391" s="4"/>
      <c r="Q391" s="4"/>
      <c r="R391" s="4"/>
      <c r="S391" s="4"/>
      <c r="T391" s="4"/>
      <c r="U391" s="4"/>
      <c r="V391" s="4"/>
      <c r="W391" s="4"/>
      <c r="X391" s="4"/>
      <c r="Y391" s="4"/>
      <c r="Z391" s="4"/>
      <c r="AA391" s="4"/>
      <c r="AB391" s="4"/>
      <c r="AC391" s="4">
        <v>1</v>
      </c>
      <c r="AD391" s="4">
        <v>1</v>
      </c>
      <c r="AE391" s="4"/>
      <c r="AF391" s="4"/>
      <c r="AG391" s="4"/>
      <c r="AH391" s="4"/>
      <c r="AI391" s="4"/>
      <c r="AJ391" s="4"/>
      <c r="AK391" s="4"/>
      <c r="AL391" s="4"/>
      <c r="AM391" s="4"/>
      <c r="AN391" s="4"/>
      <c r="AO391" s="4"/>
      <c r="AP391" s="4"/>
      <c r="AQ391" s="4"/>
      <c r="AR391" s="4"/>
      <c r="AS391" s="4"/>
      <c r="AT391" s="4"/>
      <c r="AU391" s="4">
        <v>2</v>
      </c>
    </row>
    <row r="392" spans="1:49">
      <c r="A392" s="4" t="s">
        <v>225</v>
      </c>
      <c r="B392" s="4">
        <v>2019</v>
      </c>
      <c r="C392" s="5">
        <v>43485</v>
      </c>
      <c r="D392" s="4" t="s">
        <v>66</v>
      </c>
      <c r="E392" s="4" t="s">
        <v>642</v>
      </c>
      <c r="F392" s="4" t="s">
        <v>23</v>
      </c>
      <c r="G392" s="4"/>
      <c r="H392" s="4">
        <v>14</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v>1</v>
      </c>
      <c r="AR392" s="4"/>
      <c r="AS392" s="4"/>
      <c r="AT392" s="4"/>
      <c r="AU392" s="4">
        <v>1</v>
      </c>
    </row>
    <row r="393" spans="1:49">
      <c r="A393" s="4" t="s">
        <v>225</v>
      </c>
      <c r="B393" s="4">
        <v>2019</v>
      </c>
      <c r="C393" s="5">
        <v>43485</v>
      </c>
      <c r="D393" s="4" t="s">
        <v>66</v>
      </c>
      <c r="E393" s="4" t="s">
        <v>1669</v>
      </c>
      <c r="F393" s="4" t="s">
        <v>35</v>
      </c>
      <c r="G393" s="4"/>
      <c r="H393" s="4">
        <v>15</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v>0</v>
      </c>
    </row>
    <row r="394" spans="1:49">
      <c r="A394" s="4" t="s">
        <v>225</v>
      </c>
      <c r="B394" s="4">
        <v>2019</v>
      </c>
      <c r="C394" s="5">
        <v>43485</v>
      </c>
      <c r="D394" s="4" t="s">
        <v>66</v>
      </c>
      <c r="E394" s="4" t="s">
        <v>829</v>
      </c>
      <c r="F394" s="4" t="s">
        <v>82</v>
      </c>
      <c r="G394" s="4"/>
      <c r="H394" s="4">
        <v>16</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v>0</v>
      </c>
    </row>
    <row r="395" spans="1:49">
      <c r="A395" s="4" t="s">
        <v>225</v>
      </c>
      <c r="B395" s="4">
        <v>2019</v>
      </c>
      <c r="C395" s="5">
        <v>43485</v>
      </c>
      <c r="D395" s="4" t="s">
        <v>66</v>
      </c>
      <c r="E395" s="4" t="s">
        <v>1654</v>
      </c>
      <c r="F395" s="4" t="s">
        <v>39</v>
      </c>
      <c r="G395" s="4"/>
      <c r="H395" s="4">
        <v>17</v>
      </c>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v>0</v>
      </c>
      <c r="AW395" s="47"/>
    </row>
    <row r="396" spans="1:49">
      <c r="A396" s="4" t="s">
        <v>225</v>
      </c>
      <c r="B396" s="4">
        <v>2019</v>
      </c>
      <c r="C396" s="5">
        <v>43485</v>
      </c>
      <c r="D396" s="4" t="s">
        <v>66</v>
      </c>
      <c r="E396" s="4" t="s">
        <v>1649</v>
      </c>
      <c r="F396" s="4" t="s">
        <v>164</v>
      </c>
      <c r="G396" s="4"/>
      <c r="H396" s="4">
        <v>18</v>
      </c>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v>0</v>
      </c>
    </row>
    <row r="397" spans="1:49">
      <c r="A397" s="4" t="s">
        <v>225</v>
      </c>
      <c r="B397" s="4">
        <v>2019</v>
      </c>
      <c r="C397" s="5">
        <v>43485</v>
      </c>
      <c r="D397" s="4" t="s">
        <v>66</v>
      </c>
      <c r="E397" s="4" t="s">
        <v>717</v>
      </c>
      <c r="F397" s="4" t="s">
        <v>152</v>
      </c>
      <c r="G397" s="4"/>
      <c r="H397" s="4">
        <v>19</v>
      </c>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v>0</v>
      </c>
    </row>
    <row r="398" spans="1:49">
      <c r="A398" s="1" t="s">
        <v>288</v>
      </c>
      <c r="B398" s="1">
        <v>2018</v>
      </c>
      <c r="C398" s="2">
        <v>43450</v>
      </c>
      <c r="D398" s="1" t="s">
        <v>66</v>
      </c>
      <c r="E398" s="1" t="s">
        <v>618</v>
      </c>
      <c r="F398" s="1" t="s">
        <v>37</v>
      </c>
      <c r="G398" s="1"/>
      <c r="H398" s="1">
        <v>1</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v>1</v>
      </c>
      <c r="AK398" s="1">
        <v>1</v>
      </c>
      <c r="AL398" s="1">
        <v>1</v>
      </c>
      <c r="AM398" s="1">
        <v>1</v>
      </c>
      <c r="AN398" s="1">
        <v>1</v>
      </c>
      <c r="AO398" s="1">
        <v>1</v>
      </c>
      <c r="AP398" s="1"/>
      <c r="AQ398" s="1"/>
      <c r="AR398" s="1"/>
      <c r="AS398" s="1">
        <v>20</v>
      </c>
      <c r="AT398" s="1"/>
      <c r="AU398" s="1">
        <v>26</v>
      </c>
      <c r="AV398" s="7">
        <v>0.43888888888888888</v>
      </c>
      <c r="AW398">
        <v>56.902000000000001</v>
      </c>
    </row>
    <row r="399" spans="1:49">
      <c r="A399" s="1" t="s">
        <v>288</v>
      </c>
      <c r="B399" s="1">
        <v>2018</v>
      </c>
      <c r="C399" s="2">
        <v>43450</v>
      </c>
      <c r="D399" s="1" t="s">
        <v>66</v>
      </c>
      <c r="E399" s="1" t="s">
        <v>787</v>
      </c>
      <c r="F399" s="1" t="s">
        <v>113</v>
      </c>
      <c r="G399" s="1"/>
      <c r="H399" s="1">
        <v>2</v>
      </c>
      <c r="I399" s="1"/>
      <c r="J399" s="1"/>
      <c r="K399" s="1"/>
      <c r="L399" s="1"/>
      <c r="M399" s="1"/>
      <c r="N399" s="1"/>
      <c r="O399" s="1"/>
      <c r="P399" s="1"/>
      <c r="Q399" s="1">
        <v>1</v>
      </c>
      <c r="R399" s="1">
        <v>1</v>
      </c>
      <c r="S399" s="1">
        <v>1</v>
      </c>
      <c r="T399" s="1"/>
      <c r="U399" s="1"/>
      <c r="V399" s="1"/>
      <c r="W399" s="1"/>
      <c r="X399" s="1">
        <v>1</v>
      </c>
      <c r="Y399" s="1"/>
      <c r="Z399" s="1">
        <v>1</v>
      </c>
      <c r="AA399" s="1"/>
      <c r="AB399" s="1"/>
      <c r="AC399" s="1"/>
      <c r="AD399" s="1"/>
      <c r="AE399" s="1"/>
      <c r="AF399" s="1"/>
      <c r="AG399" s="1"/>
      <c r="AH399" s="1"/>
      <c r="AI399" s="1"/>
      <c r="AJ399" s="1"/>
      <c r="AK399" s="1"/>
      <c r="AL399" s="1"/>
      <c r="AM399" s="1"/>
      <c r="AN399" s="1"/>
      <c r="AO399" s="1"/>
      <c r="AP399" s="1"/>
      <c r="AQ399" s="1"/>
      <c r="AR399" s="1"/>
      <c r="AS399" s="1">
        <v>20</v>
      </c>
      <c r="AT399" s="1"/>
      <c r="AU399" s="1">
        <v>25</v>
      </c>
    </row>
    <row r="400" spans="1:49">
      <c r="A400" s="1" t="s">
        <v>288</v>
      </c>
      <c r="B400" s="1">
        <v>2018</v>
      </c>
      <c r="C400" s="2">
        <v>43450</v>
      </c>
      <c r="D400" s="1" t="s">
        <v>66</v>
      </c>
      <c r="E400" s="1" t="s">
        <v>340</v>
      </c>
      <c r="F400" s="1" t="s">
        <v>142</v>
      </c>
      <c r="G400" s="1"/>
      <c r="H400" s="1">
        <v>3</v>
      </c>
      <c r="I400" s="1"/>
      <c r="J400" s="1"/>
      <c r="K400" s="1"/>
      <c r="L400" s="1"/>
      <c r="M400" s="1"/>
      <c r="N400" s="1">
        <v>1</v>
      </c>
      <c r="O400" s="1"/>
      <c r="P400" s="1"/>
      <c r="Q400" s="1"/>
      <c r="R400" s="1"/>
      <c r="S400" s="1"/>
      <c r="T400" s="1">
        <v>1</v>
      </c>
      <c r="U400" s="1"/>
      <c r="V400" s="1"/>
      <c r="W400" s="1">
        <v>1</v>
      </c>
      <c r="X400" s="1"/>
      <c r="Y400" s="1">
        <v>1</v>
      </c>
      <c r="Z400" s="1"/>
      <c r="AA400" s="1"/>
      <c r="AB400" s="1"/>
      <c r="AC400" s="1"/>
      <c r="AD400" s="1"/>
      <c r="AE400" s="1"/>
      <c r="AF400" s="1"/>
      <c r="AG400" s="1"/>
      <c r="AH400" s="1"/>
      <c r="AI400" s="1"/>
      <c r="AJ400" s="1"/>
      <c r="AK400" s="1"/>
      <c r="AL400" s="1"/>
      <c r="AM400" s="1"/>
      <c r="AN400" s="1"/>
      <c r="AO400" s="1"/>
      <c r="AP400" s="1"/>
      <c r="AQ400" s="1"/>
      <c r="AR400" s="1"/>
      <c r="AS400" s="1">
        <v>20</v>
      </c>
      <c r="AT400" s="1"/>
      <c r="AU400" s="1">
        <v>24</v>
      </c>
    </row>
    <row r="401" spans="1:47">
      <c r="A401" s="1" t="s">
        <v>288</v>
      </c>
      <c r="B401" s="1">
        <v>2018</v>
      </c>
      <c r="C401" s="2">
        <v>43450</v>
      </c>
      <c r="D401" s="1" t="s">
        <v>66</v>
      </c>
      <c r="E401" s="1" t="s">
        <v>753</v>
      </c>
      <c r="F401" s="1" t="s">
        <v>23</v>
      </c>
      <c r="G401" s="1"/>
      <c r="H401" s="1">
        <v>4</v>
      </c>
      <c r="I401" s="1"/>
      <c r="J401" s="1"/>
      <c r="K401" s="1">
        <v>1</v>
      </c>
      <c r="L401" s="1"/>
      <c r="M401" s="1"/>
      <c r="N401" s="1"/>
      <c r="O401" s="1">
        <v>1</v>
      </c>
      <c r="P401" s="1"/>
      <c r="Q401" s="1"/>
      <c r="R401" s="1"/>
      <c r="S401" s="1"/>
      <c r="T401" s="1"/>
      <c r="U401" s="1"/>
      <c r="V401" s="1"/>
      <c r="W401" s="1"/>
      <c r="X401" s="1"/>
      <c r="Y401" s="1"/>
      <c r="Z401" s="1"/>
      <c r="AA401" s="1"/>
      <c r="AB401" s="1"/>
      <c r="AC401" s="1"/>
      <c r="AD401" s="1"/>
      <c r="AE401" s="1">
        <v>1</v>
      </c>
      <c r="AF401" s="1">
        <v>1</v>
      </c>
      <c r="AG401" s="1"/>
      <c r="AH401" s="1"/>
      <c r="AI401" s="1">
        <v>1</v>
      </c>
      <c r="AJ401" s="1"/>
      <c r="AK401" s="1"/>
      <c r="AL401" s="1"/>
      <c r="AM401" s="1"/>
      <c r="AN401" s="1"/>
      <c r="AO401" s="1"/>
      <c r="AP401" s="1"/>
      <c r="AQ401" s="1"/>
      <c r="AR401" s="1"/>
      <c r="AS401" s="1"/>
      <c r="AT401" s="1"/>
      <c r="AU401" s="1">
        <v>5</v>
      </c>
    </row>
    <row r="402" spans="1:47">
      <c r="A402" s="1" t="s">
        <v>288</v>
      </c>
      <c r="B402" s="1">
        <v>2018</v>
      </c>
      <c r="C402" s="2">
        <v>43450</v>
      </c>
      <c r="D402" s="1" t="s">
        <v>66</v>
      </c>
      <c r="E402" s="1" t="s">
        <v>1652</v>
      </c>
      <c r="F402" s="1" t="s">
        <v>56</v>
      </c>
      <c r="G402" s="1"/>
      <c r="H402" s="1">
        <v>5</v>
      </c>
      <c r="I402" s="1"/>
      <c r="J402" s="1"/>
      <c r="K402" s="1"/>
      <c r="L402" s="1"/>
      <c r="M402" s="1"/>
      <c r="N402" s="1"/>
      <c r="O402" s="1"/>
      <c r="P402" s="1"/>
      <c r="Q402" s="1"/>
      <c r="R402" s="1"/>
      <c r="S402" s="1"/>
      <c r="T402" s="1"/>
      <c r="U402" s="1"/>
      <c r="V402" s="1"/>
      <c r="W402" s="1"/>
      <c r="X402" s="1"/>
      <c r="Y402" s="1"/>
      <c r="Z402" s="1"/>
      <c r="AA402" s="1">
        <v>1</v>
      </c>
      <c r="AB402" s="1">
        <v>1</v>
      </c>
      <c r="AC402" s="1">
        <v>1</v>
      </c>
      <c r="AD402" s="1">
        <v>1</v>
      </c>
      <c r="AE402" s="1"/>
      <c r="AF402" s="1"/>
      <c r="AG402" s="1"/>
      <c r="AH402" s="1"/>
      <c r="AI402" s="1"/>
      <c r="AJ402" s="1"/>
      <c r="AK402" s="1"/>
      <c r="AL402" s="1"/>
      <c r="AM402" s="1"/>
      <c r="AN402" s="1"/>
      <c r="AO402" s="1"/>
      <c r="AP402" s="1"/>
      <c r="AQ402" s="1"/>
      <c r="AR402" s="1"/>
      <c r="AS402" s="1"/>
      <c r="AT402" s="1"/>
      <c r="AU402" s="1">
        <v>4</v>
      </c>
    </row>
    <row r="403" spans="1:47">
      <c r="A403" s="1" t="s">
        <v>288</v>
      </c>
      <c r="B403" s="1">
        <v>2018</v>
      </c>
      <c r="C403" s="2">
        <v>43450</v>
      </c>
      <c r="D403" s="1" t="s">
        <v>66</v>
      </c>
      <c r="E403" s="1" t="s">
        <v>3018</v>
      </c>
      <c r="F403" s="1" t="s">
        <v>484</v>
      </c>
      <c r="G403" s="1"/>
      <c r="H403" s="1">
        <v>6</v>
      </c>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v>1</v>
      </c>
      <c r="AQ403" s="1">
        <v>1</v>
      </c>
      <c r="AR403" s="1">
        <v>1</v>
      </c>
      <c r="AS403" s="1"/>
      <c r="AT403" s="1"/>
      <c r="AU403" s="1">
        <v>3</v>
      </c>
    </row>
    <row r="404" spans="1:47">
      <c r="A404" s="1" t="s">
        <v>288</v>
      </c>
      <c r="B404" s="1">
        <v>2018</v>
      </c>
      <c r="C404" s="2">
        <v>43450</v>
      </c>
      <c r="D404" s="1" t="s">
        <v>66</v>
      </c>
      <c r="E404" s="1" t="s">
        <v>1724</v>
      </c>
      <c r="F404" s="1" t="s">
        <v>78</v>
      </c>
      <c r="G404" s="1"/>
      <c r="H404" s="1">
        <v>7</v>
      </c>
      <c r="I404" s="1"/>
      <c r="J404" s="1"/>
      <c r="K404" s="1"/>
      <c r="L404" s="1"/>
      <c r="M404" s="1"/>
      <c r="N404" s="1"/>
      <c r="O404" s="1"/>
      <c r="P404" s="1">
        <v>1</v>
      </c>
      <c r="Q404" s="1"/>
      <c r="R404" s="1"/>
      <c r="S404" s="1"/>
      <c r="T404" s="1"/>
      <c r="U404" s="1">
        <v>1</v>
      </c>
      <c r="V404" s="1">
        <v>1</v>
      </c>
      <c r="W404" s="1"/>
      <c r="X404" s="1"/>
      <c r="Y404" s="1"/>
      <c r="Z404" s="1"/>
      <c r="AA404" s="1"/>
      <c r="AB404" s="1"/>
      <c r="AC404" s="1"/>
      <c r="AD404" s="1"/>
      <c r="AE404" s="1"/>
      <c r="AF404" s="1"/>
      <c r="AG404" s="1"/>
      <c r="AH404" s="1"/>
      <c r="AI404" s="1"/>
      <c r="AJ404" s="1"/>
      <c r="AK404" s="1"/>
      <c r="AL404" s="1"/>
      <c r="AM404" s="1"/>
      <c r="AN404" s="1"/>
      <c r="AO404" s="1"/>
      <c r="AP404" s="1"/>
      <c r="AQ404" s="1"/>
      <c r="AR404" s="1"/>
      <c r="AS404" s="1">
        <v>20</v>
      </c>
      <c r="AT404" s="1">
        <v>20</v>
      </c>
      <c r="AU404" s="1">
        <v>3</v>
      </c>
    </row>
    <row r="405" spans="1:47">
      <c r="A405" s="1" t="s">
        <v>288</v>
      </c>
      <c r="B405" s="1">
        <v>2018</v>
      </c>
      <c r="C405" s="2">
        <v>43450</v>
      </c>
      <c r="D405" s="1" t="s">
        <v>66</v>
      </c>
      <c r="E405" s="1" t="s">
        <v>473</v>
      </c>
      <c r="F405" s="1" t="s">
        <v>25</v>
      </c>
      <c r="G405" s="1"/>
      <c r="H405" s="1">
        <v>8</v>
      </c>
      <c r="I405" s="1"/>
      <c r="J405" s="1"/>
      <c r="K405" s="1"/>
      <c r="L405" s="1">
        <v>1</v>
      </c>
      <c r="M405" s="1">
        <v>1</v>
      </c>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v>2</v>
      </c>
    </row>
    <row r="406" spans="1:47">
      <c r="A406" s="1" t="s">
        <v>288</v>
      </c>
      <c r="B406" s="1">
        <v>2018</v>
      </c>
      <c r="C406" s="2">
        <v>43450</v>
      </c>
      <c r="D406" s="1" t="s">
        <v>66</v>
      </c>
      <c r="E406" s="1" t="s">
        <v>791</v>
      </c>
      <c r="F406" s="1" t="s">
        <v>480</v>
      </c>
      <c r="G406" s="1"/>
      <c r="H406" s="1">
        <v>9</v>
      </c>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v>1</v>
      </c>
      <c r="AH406" s="1">
        <v>1</v>
      </c>
      <c r="AI406" s="1"/>
      <c r="AJ406" s="1"/>
      <c r="AK406" s="1"/>
      <c r="AL406" s="1"/>
      <c r="AM406" s="1"/>
      <c r="AN406" s="1"/>
      <c r="AO406" s="1"/>
      <c r="AP406" s="1"/>
      <c r="AQ406" s="1"/>
      <c r="AR406" s="1"/>
      <c r="AS406" s="1"/>
      <c r="AT406" s="1"/>
      <c r="AU406" s="1">
        <v>2</v>
      </c>
    </row>
    <row r="407" spans="1:47">
      <c r="A407" s="1" t="s">
        <v>288</v>
      </c>
      <c r="B407" s="1">
        <v>2018</v>
      </c>
      <c r="C407" s="2">
        <v>43450</v>
      </c>
      <c r="D407" s="1" t="s">
        <v>66</v>
      </c>
      <c r="E407" s="1" t="s">
        <v>2329</v>
      </c>
      <c r="F407" s="1" t="s">
        <v>178</v>
      </c>
      <c r="G407" s="1"/>
      <c r="H407" s="1">
        <v>10</v>
      </c>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v>0</v>
      </c>
    </row>
    <row r="408" spans="1:47">
      <c r="A408" s="1" t="s">
        <v>288</v>
      </c>
      <c r="B408" s="1">
        <v>2018</v>
      </c>
      <c r="C408" s="2">
        <v>43450</v>
      </c>
      <c r="D408" s="1" t="s">
        <v>66</v>
      </c>
      <c r="E408" s="1" t="s">
        <v>649</v>
      </c>
      <c r="F408" s="1" t="s">
        <v>29</v>
      </c>
      <c r="G408" s="1"/>
      <c r="H408" s="1">
        <v>11</v>
      </c>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v>0</v>
      </c>
    </row>
    <row r="409" spans="1:47">
      <c r="A409" s="1" t="s">
        <v>288</v>
      </c>
      <c r="B409" s="1">
        <v>2018</v>
      </c>
      <c r="C409" s="2">
        <v>43450</v>
      </c>
      <c r="D409" s="1" t="s">
        <v>66</v>
      </c>
      <c r="E409" s="1" t="s">
        <v>1723</v>
      </c>
      <c r="F409" s="1" t="s">
        <v>33</v>
      </c>
      <c r="G409" s="1"/>
      <c r="H409" s="1">
        <v>12</v>
      </c>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v>0</v>
      </c>
    </row>
    <row r="410" spans="1:47">
      <c r="A410" s="1" t="s">
        <v>288</v>
      </c>
      <c r="B410" s="1">
        <v>2018</v>
      </c>
      <c r="C410" s="2">
        <v>43450</v>
      </c>
      <c r="D410" s="1" t="s">
        <v>66</v>
      </c>
      <c r="E410" s="1" t="s">
        <v>1643</v>
      </c>
      <c r="F410" s="1" t="s">
        <v>85</v>
      </c>
      <c r="G410" s="1"/>
      <c r="H410" s="1">
        <v>13</v>
      </c>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v>0</v>
      </c>
    </row>
    <row r="411" spans="1:47">
      <c r="A411" s="1" t="s">
        <v>288</v>
      </c>
      <c r="B411" s="1">
        <v>2018</v>
      </c>
      <c r="C411" s="2">
        <v>43450</v>
      </c>
      <c r="D411" s="1" t="s">
        <v>66</v>
      </c>
      <c r="E411" s="1" t="s">
        <v>775</v>
      </c>
      <c r="F411" s="1" t="s">
        <v>46</v>
      </c>
      <c r="G411" s="1"/>
      <c r="H411" s="1">
        <v>14</v>
      </c>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v>0</v>
      </c>
    </row>
    <row r="412" spans="1:47">
      <c r="A412" s="1" t="s">
        <v>288</v>
      </c>
      <c r="B412" s="1">
        <v>2018</v>
      </c>
      <c r="C412" s="2">
        <v>43450</v>
      </c>
      <c r="D412" s="1" t="s">
        <v>66</v>
      </c>
      <c r="E412" s="1" t="s">
        <v>858</v>
      </c>
      <c r="F412" s="1" t="s">
        <v>207</v>
      </c>
      <c r="G412" s="1"/>
      <c r="H412" s="1">
        <v>15</v>
      </c>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v>0</v>
      </c>
    </row>
    <row r="413" spans="1:47">
      <c r="A413" s="1" t="s">
        <v>288</v>
      </c>
      <c r="B413" s="1">
        <v>2018</v>
      </c>
      <c r="C413" s="2">
        <v>43450</v>
      </c>
      <c r="D413" s="1" t="s">
        <v>66</v>
      </c>
      <c r="E413" s="1" t="s">
        <v>829</v>
      </c>
      <c r="F413" s="1" t="s">
        <v>82</v>
      </c>
      <c r="G413" s="1"/>
      <c r="H413" s="1">
        <v>16</v>
      </c>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v>0</v>
      </c>
    </row>
    <row r="414" spans="1:47">
      <c r="A414" s="1" t="s">
        <v>288</v>
      </c>
      <c r="B414" s="1">
        <v>2018</v>
      </c>
      <c r="C414" s="2">
        <v>43450</v>
      </c>
      <c r="D414" s="1" t="s">
        <v>66</v>
      </c>
      <c r="E414" s="1" t="s">
        <v>1642</v>
      </c>
      <c r="F414" s="1" t="s">
        <v>27</v>
      </c>
      <c r="G414" s="1"/>
      <c r="H414" s="1">
        <v>17</v>
      </c>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v>0</v>
      </c>
    </row>
    <row r="415" spans="1:47">
      <c r="A415" s="1" t="s">
        <v>288</v>
      </c>
      <c r="B415" s="1">
        <v>2018</v>
      </c>
      <c r="C415" s="2">
        <v>43450</v>
      </c>
      <c r="D415" s="1" t="s">
        <v>66</v>
      </c>
      <c r="E415" s="1" t="s">
        <v>818</v>
      </c>
      <c r="F415" s="1" t="s">
        <v>42</v>
      </c>
      <c r="G415" s="1"/>
      <c r="H415" s="1">
        <v>18</v>
      </c>
      <c r="I415" s="1">
        <v>1</v>
      </c>
      <c r="J415" s="1">
        <v>1</v>
      </c>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v>20</v>
      </c>
      <c r="AU415" s="1">
        <v>-18</v>
      </c>
    </row>
    <row r="416" spans="1:47">
      <c r="A416" s="1" t="s">
        <v>288</v>
      </c>
      <c r="B416" s="1">
        <v>2018</v>
      </c>
      <c r="C416" s="2">
        <v>43450</v>
      </c>
      <c r="D416" s="1" t="s">
        <v>66</v>
      </c>
      <c r="E416" s="1" t="s">
        <v>1651</v>
      </c>
      <c r="F416" s="1" t="s">
        <v>152</v>
      </c>
      <c r="G416" s="1"/>
      <c r="H416" s="1">
        <v>19</v>
      </c>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v>20</v>
      </c>
      <c r="AU416" s="1">
        <v>-20</v>
      </c>
    </row>
    <row r="417" spans="1:49">
      <c r="A417" s="1" t="s">
        <v>288</v>
      </c>
      <c r="B417" s="1">
        <v>2018</v>
      </c>
      <c r="C417" s="2">
        <v>43450</v>
      </c>
      <c r="D417" s="1" t="s">
        <v>66</v>
      </c>
      <c r="E417" s="1" t="s">
        <v>1675</v>
      </c>
      <c r="F417" s="1" t="s">
        <v>198</v>
      </c>
      <c r="G417" s="1"/>
      <c r="H417" s="1">
        <v>20</v>
      </c>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v>20</v>
      </c>
      <c r="AU417" s="1">
        <v>-20</v>
      </c>
    </row>
    <row r="418" spans="1:49">
      <c r="A418" s="4" t="s">
        <v>217</v>
      </c>
      <c r="B418" s="4">
        <v>2018</v>
      </c>
      <c r="C418" s="5">
        <v>43436</v>
      </c>
      <c r="D418" s="4" t="s">
        <v>66</v>
      </c>
      <c r="E418" s="4" t="s">
        <v>1644</v>
      </c>
      <c r="F418" s="4" t="s">
        <v>37</v>
      </c>
      <c r="G418" s="4"/>
      <c r="H418" s="4">
        <v>1</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v>1</v>
      </c>
      <c r="AL418" s="4">
        <v>1</v>
      </c>
      <c r="AM418" s="4">
        <v>1</v>
      </c>
      <c r="AN418" s="4">
        <v>1</v>
      </c>
      <c r="AO418" s="4">
        <v>1</v>
      </c>
      <c r="AP418" s="4">
        <v>1</v>
      </c>
      <c r="AQ418" s="4">
        <v>1</v>
      </c>
      <c r="AR418" s="4">
        <v>1</v>
      </c>
      <c r="AS418" s="4"/>
      <c r="AT418" s="4"/>
      <c r="AU418" s="4">
        <v>8</v>
      </c>
      <c r="AV418" s="7">
        <v>0.45208333333333334</v>
      </c>
      <c r="AW418" s="70">
        <v>55.228000000000002</v>
      </c>
    </row>
    <row r="419" spans="1:49">
      <c r="A419" s="4" t="s">
        <v>217</v>
      </c>
      <c r="B419" s="4">
        <v>2018</v>
      </c>
      <c r="C419" s="5">
        <v>43436</v>
      </c>
      <c r="D419" s="4" t="s">
        <v>66</v>
      </c>
      <c r="E419" s="4" t="s">
        <v>1648</v>
      </c>
      <c r="F419" s="4" t="s">
        <v>102</v>
      </c>
      <c r="G419" s="4"/>
      <c r="H419" s="4">
        <v>2</v>
      </c>
      <c r="I419" s="4"/>
      <c r="J419" s="4"/>
      <c r="K419" s="4"/>
      <c r="L419" s="4"/>
      <c r="M419" s="4"/>
      <c r="N419" s="4"/>
      <c r="O419" s="4"/>
      <c r="P419" s="4"/>
      <c r="Q419" s="4"/>
      <c r="R419" s="4"/>
      <c r="S419" s="4"/>
      <c r="T419" s="4"/>
      <c r="U419" s="4">
        <v>1</v>
      </c>
      <c r="V419" s="4">
        <v>1</v>
      </c>
      <c r="W419" s="4"/>
      <c r="X419" s="4">
        <v>1</v>
      </c>
      <c r="Y419" s="4"/>
      <c r="Z419" s="4">
        <v>1</v>
      </c>
      <c r="AA419" s="4"/>
      <c r="AB419" s="4">
        <v>1</v>
      </c>
      <c r="AC419" s="4"/>
      <c r="AD419" s="4">
        <v>1</v>
      </c>
      <c r="AE419" s="4"/>
      <c r="AF419" s="4">
        <v>1</v>
      </c>
      <c r="AG419" s="4"/>
      <c r="AH419" s="4"/>
      <c r="AI419" s="4">
        <v>1</v>
      </c>
      <c r="AJ419" s="4"/>
      <c r="AK419" s="4"/>
      <c r="AL419" s="4"/>
      <c r="AM419" s="4"/>
      <c r="AN419" s="4"/>
      <c r="AO419" s="4"/>
      <c r="AP419" s="4"/>
      <c r="AQ419" s="4"/>
      <c r="AR419" s="4"/>
      <c r="AS419" s="4"/>
      <c r="AT419" s="4"/>
      <c r="AU419" s="4">
        <v>8</v>
      </c>
    </row>
    <row r="420" spans="1:49">
      <c r="A420" s="4" t="s">
        <v>217</v>
      </c>
      <c r="B420" s="4">
        <v>2018</v>
      </c>
      <c r="C420" s="5">
        <v>43436</v>
      </c>
      <c r="D420" s="4" t="s">
        <v>66</v>
      </c>
      <c r="E420" s="4" t="s">
        <v>871</v>
      </c>
      <c r="F420" s="4" t="s">
        <v>178</v>
      </c>
      <c r="G420" s="4"/>
      <c r="H420" s="4">
        <v>3</v>
      </c>
      <c r="I420" s="4">
        <v>1</v>
      </c>
      <c r="J420" s="4">
        <v>1</v>
      </c>
      <c r="K420" s="4">
        <v>1</v>
      </c>
      <c r="L420" s="4">
        <v>1</v>
      </c>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4</v>
      </c>
    </row>
    <row r="421" spans="1:49">
      <c r="A421" s="4" t="s">
        <v>217</v>
      </c>
      <c r="B421" s="4">
        <v>2018</v>
      </c>
      <c r="C421" s="5">
        <v>43436</v>
      </c>
      <c r="D421" s="4" t="s">
        <v>66</v>
      </c>
      <c r="E421" s="4" t="s">
        <v>649</v>
      </c>
      <c r="F421" s="4" t="s">
        <v>1737</v>
      </c>
      <c r="G421" s="4"/>
      <c r="H421" s="4">
        <v>4</v>
      </c>
      <c r="I421" s="4"/>
      <c r="J421" s="4"/>
      <c r="K421" s="4"/>
      <c r="L421" s="4"/>
      <c r="M421" s="4"/>
      <c r="N421" s="4"/>
      <c r="O421" s="4"/>
      <c r="P421" s="4"/>
      <c r="Q421" s="4"/>
      <c r="R421" s="4"/>
      <c r="S421" s="4"/>
      <c r="T421" s="4"/>
      <c r="U421" s="4"/>
      <c r="V421" s="4"/>
      <c r="W421" s="4"/>
      <c r="X421" s="4"/>
      <c r="Y421" s="4">
        <v>1</v>
      </c>
      <c r="Z421" s="4"/>
      <c r="AA421" s="4">
        <v>1</v>
      </c>
      <c r="AB421" s="4"/>
      <c r="AC421" s="4">
        <v>1</v>
      </c>
      <c r="AD421" s="4"/>
      <c r="AE421" s="4">
        <v>1</v>
      </c>
      <c r="AF421" s="4"/>
      <c r="AG421" s="4"/>
      <c r="AH421" s="4"/>
      <c r="AI421" s="4"/>
      <c r="AJ421" s="4"/>
      <c r="AK421" s="4"/>
      <c r="AL421" s="4"/>
      <c r="AM421" s="4"/>
      <c r="AN421" s="4"/>
      <c r="AO421" s="4"/>
      <c r="AP421" s="4"/>
      <c r="AQ421" s="4"/>
      <c r="AR421" s="4"/>
      <c r="AS421" s="4"/>
      <c r="AT421" s="4"/>
      <c r="AU421" s="4">
        <v>4</v>
      </c>
    </row>
    <row r="422" spans="1:49">
      <c r="A422" s="4" t="s">
        <v>217</v>
      </c>
      <c r="B422" s="4">
        <v>2018</v>
      </c>
      <c r="C422" s="5">
        <v>43436</v>
      </c>
      <c r="D422" s="4" t="s">
        <v>66</v>
      </c>
      <c r="E422" s="4" t="s">
        <v>1652</v>
      </c>
      <c r="F422" s="4" t="s">
        <v>56</v>
      </c>
      <c r="G422" s="4"/>
      <c r="H422" s="4">
        <v>5</v>
      </c>
      <c r="I422" s="4"/>
      <c r="J422" s="4"/>
      <c r="K422" s="4"/>
      <c r="L422" s="4"/>
      <c r="M422" s="4">
        <v>1</v>
      </c>
      <c r="N422" s="4">
        <v>1</v>
      </c>
      <c r="O422" s="4">
        <v>1</v>
      </c>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v>3</v>
      </c>
    </row>
    <row r="423" spans="1:49">
      <c r="A423" s="4" t="s">
        <v>217</v>
      </c>
      <c r="B423" s="4">
        <v>2018</v>
      </c>
      <c r="C423" s="5">
        <v>43436</v>
      </c>
      <c r="D423" s="4" t="s">
        <v>66</v>
      </c>
      <c r="E423" s="4" t="s">
        <v>473</v>
      </c>
      <c r="F423" s="4" t="s">
        <v>25</v>
      </c>
      <c r="G423" s="4"/>
      <c r="H423" s="4">
        <v>6</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v>1</v>
      </c>
      <c r="AH423" s="4"/>
      <c r="AI423" s="4"/>
      <c r="AJ423" s="4">
        <v>1</v>
      </c>
      <c r="AK423" s="4"/>
      <c r="AL423" s="4"/>
      <c r="AM423" s="4"/>
      <c r="AN423" s="4"/>
      <c r="AO423" s="4"/>
      <c r="AP423" s="4"/>
      <c r="AQ423" s="4"/>
      <c r="AR423" s="4"/>
      <c r="AS423" s="4"/>
      <c r="AT423" s="4"/>
      <c r="AU423" s="4">
        <v>2</v>
      </c>
    </row>
    <row r="424" spans="1:49">
      <c r="A424" s="4" t="s">
        <v>217</v>
      </c>
      <c r="B424" s="4">
        <v>2018</v>
      </c>
      <c r="C424" s="5">
        <v>43436</v>
      </c>
      <c r="D424" s="4" t="s">
        <v>66</v>
      </c>
      <c r="E424" s="4" t="s">
        <v>522</v>
      </c>
      <c r="F424" s="4" t="s">
        <v>58</v>
      </c>
      <c r="G424" s="4"/>
      <c r="H424" s="4">
        <v>7</v>
      </c>
      <c r="I424" s="4"/>
      <c r="J424" s="4"/>
      <c r="K424" s="4"/>
      <c r="L424" s="4"/>
      <c r="M424" s="4"/>
      <c r="N424" s="4"/>
      <c r="O424" s="4"/>
      <c r="P424" s="4">
        <v>1</v>
      </c>
      <c r="Q424" s="4">
        <v>1</v>
      </c>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v>2</v>
      </c>
    </row>
    <row r="425" spans="1:49">
      <c r="A425" s="4" t="s">
        <v>217</v>
      </c>
      <c r="B425" s="4">
        <v>2018</v>
      </c>
      <c r="C425" s="5">
        <v>43436</v>
      </c>
      <c r="D425" s="4" t="s">
        <v>66</v>
      </c>
      <c r="E425" s="4" t="s">
        <v>785</v>
      </c>
      <c r="F425" s="4" t="s">
        <v>78</v>
      </c>
      <c r="G425" s="4"/>
      <c r="H425" s="4">
        <v>8</v>
      </c>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v>1</v>
      </c>
      <c r="AI425" s="4"/>
      <c r="AJ425" s="4"/>
      <c r="AK425" s="4"/>
      <c r="AL425" s="4"/>
      <c r="AM425" s="4"/>
      <c r="AN425" s="4"/>
      <c r="AO425" s="4"/>
      <c r="AP425" s="4"/>
      <c r="AQ425" s="4"/>
      <c r="AR425" s="4"/>
      <c r="AS425" s="4"/>
      <c r="AT425" s="4"/>
      <c r="AU425" s="4">
        <v>1</v>
      </c>
    </row>
    <row r="426" spans="1:49">
      <c r="A426" s="4" t="s">
        <v>217</v>
      </c>
      <c r="B426" s="4">
        <v>2018</v>
      </c>
      <c r="C426" s="5">
        <v>43436</v>
      </c>
      <c r="D426" s="4" t="s">
        <v>66</v>
      </c>
      <c r="E426" s="4" t="s">
        <v>587</v>
      </c>
      <c r="F426" s="4" t="s">
        <v>113</v>
      </c>
      <c r="G426" s="4"/>
      <c r="H426" s="4">
        <v>9</v>
      </c>
      <c r="I426" s="4"/>
      <c r="J426" s="4"/>
      <c r="K426" s="4"/>
      <c r="L426" s="4"/>
      <c r="M426" s="4"/>
      <c r="N426" s="4"/>
      <c r="O426" s="4"/>
      <c r="P426" s="4"/>
      <c r="Q426" s="4"/>
      <c r="R426" s="4"/>
      <c r="S426" s="4">
        <v>1</v>
      </c>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v>1</v>
      </c>
    </row>
    <row r="427" spans="1:49">
      <c r="A427" s="4" t="s">
        <v>217</v>
      </c>
      <c r="B427" s="4">
        <v>2018</v>
      </c>
      <c r="C427" s="5">
        <v>43436</v>
      </c>
      <c r="D427" s="4" t="s">
        <v>66</v>
      </c>
      <c r="E427" s="4" t="s">
        <v>814</v>
      </c>
      <c r="F427" s="4" t="s">
        <v>33</v>
      </c>
      <c r="G427" s="4"/>
      <c r="H427" s="4">
        <v>10</v>
      </c>
      <c r="I427" s="4"/>
      <c r="J427" s="4"/>
      <c r="K427" s="4"/>
      <c r="L427" s="4"/>
      <c r="M427" s="4"/>
      <c r="N427" s="4"/>
      <c r="O427" s="4"/>
      <c r="P427" s="4"/>
      <c r="Q427" s="4"/>
      <c r="R427" s="4">
        <v>1</v>
      </c>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v>1</v>
      </c>
    </row>
    <row r="428" spans="1:49">
      <c r="A428" s="4" t="s">
        <v>217</v>
      </c>
      <c r="B428" s="4">
        <v>2018</v>
      </c>
      <c r="C428" s="5">
        <v>43436</v>
      </c>
      <c r="D428" s="4" t="s">
        <v>66</v>
      </c>
      <c r="E428" s="4" t="s">
        <v>753</v>
      </c>
      <c r="F428" s="4" t="s">
        <v>23</v>
      </c>
      <c r="G428" s="4"/>
      <c r="H428" s="4">
        <v>11</v>
      </c>
      <c r="I428" s="4"/>
      <c r="J428" s="4"/>
      <c r="K428" s="4"/>
      <c r="L428" s="4"/>
      <c r="M428" s="4"/>
      <c r="N428" s="4"/>
      <c r="O428" s="4"/>
      <c r="P428" s="4"/>
      <c r="Q428" s="4"/>
      <c r="R428" s="4"/>
      <c r="S428" s="4"/>
      <c r="T428" s="4">
        <v>1</v>
      </c>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v>1</v>
      </c>
    </row>
    <row r="429" spans="1:49">
      <c r="A429" s="4" t="s">
        <v>217</v>
      </c>
      <c r="B429" s="4">
        <v>2018</v>
      </c>
      <c r="C429" s="5">
        <v>43436</v>
      </c>
      <c r="D429" s="4" t="s">
        <v>66</v>
      </c>
      <c r="E429" s="4" t="s">
        <v>596</v>
      </c>
      <c r="F429" s="4" t="s">
        <v>31</v>
      </c>
      <c r="G429" s="4"/>
      <c r="H429" s="4">
        <v>12</v>
      </c>
      <c r="I429" s="4"/>
      <c r="J429" s="4"/>
      <c r="K429" s="4"/>
      <c r="L429" s="4"/>
      <c r="M429" s="4"/>
      <c r="N429" s="4"/>
      <c r="O429" s="4"/>
      <c r="P429" s="4"/>
      <c r="Q429" s="4"/>
      <c r="R429" s="4"/>
      <c r="S429" s="4"/>
      <c r="T429" s="4"/>
      <c r="U429" s="4"/>
      <c r="V429" s="4"/>
      <c r="W429" s="4">
        <v>1</v>
      </c>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v>1</v>
      </c>
    </row>
    <row r="430" spans="1:49">
      <c r="A430" s="4" t="s">
        <v>217</v>
      </c>
      <c r="B430" s="4">
        <v>2018</v>
      </c>
      <c r="C430" s="5">
        <v>43436</v>
      </c>
      <c r="D430" s="4" t="s">
        <v>66</v>
      </c>
      <c r="E430" s="4" t="s">
        <v>340</v>
      </c>
      <c r="F430" s="4" t="s">
        <v>142</v>
      </c>
      <c r="G430" s="4"/>
      <c r="H430" s="4">
        <v>13</v>
      </c>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v>0</v>
      </c>
    </row>
    <row r="431" spans="1:49">
      <c r="A431" s="4" t="s">
        <v>217</v>
      </c>
      <c r="B431" s="4">
        <v>2018</v>
      </c>
      <c r="C431" s="5">
        <v>43436</v>
      </c>
      <c r="D431" s="4" t="s">
        <v>66</v>
      </c>
      <c r="E431" s="4" t="s">
        <v>1653</v>
      </c>
      <c r="F431" s="4" t="s">
        <v>188</v>
      </c>
      <c r="G431" s="4"/>
      <c r="H431" s="4">
        <v>14</v>
      </c>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v>0</v>
      </c>
    </row>
    <row r="432" spans="1:49">
      <c r="A432" s="4" t="s">
        <v>217</v>
      </c>
      <c r="B432" s="4">
        <v>2018</v>
      </c>
      <c r="C432" s="5">
        <v>43436</v>
      </c>
      <c r="D432" s="4" t="s">
        <v>66</v>
      </c>
      <c r="E432" s="4" t="s">
        <v>344</v>
      </c>
      <c r="F432" s="4" t="s">
        <v>154</v>
      </c>
      <c r="G432" s="4"/>
      <c r="H432" s="4">
        <v>15</v>
      </c>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v>0</v>
      </c>
    </row>
    <row r="433" spans="1:47">
      <c r="A433" s="4" t="s">
        <v>217</v>
      </c>
      <c r="B433" s="4">
        <v>2018</v>
      </c>
      <c r="C433" s="5">
        <v>43436</v>
      </c>
      <c r="D433" s="4" t="s">
        <v>66</v>
      </c>
      <c r="E433" s="4" t="s">
        <v>508</v>
      </c>
      <c r="F433" s="4" t="s">
        <v>85</v>
      </c>
      <c r="G433" s="4"/>
      <c r="H433" s="4">
        <v>16</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v>0</v>
      </c>
    </row>
    <row r="434" spans="1:47">
      <c r="A434" s="4" t="s">
        <v>217</v>
      </c>
      <c r="B434" s="4">
        <v>2018</v>
      </c>
      <c r="C434" s="5">
        <v>43436</v>
      </c>
      <c r="D434" s="4" t="s">
        <v>66</v>
      </c>
      <c r="E434" s="4" t="s">
        <v>716</v>
      </c>
      <c r="F434" s="4" t="s">
        <v>152</v>
      </c>
      <c r="G434" s="4"/>
      <c r="H434" s="4">
        <v>17</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v>0</v>
      </c>
    </row>
    <row r="435" spans="1:47">
      <c r="A435" s="4" t="s">
        <v>217</v>
      </c>
      <c r="B435" s="4">
        <v>2018</v>
      </c>
      <c r="C435" s="5">
        <v>43436</v>
      </c>
      <c r="D435" s="4" t="s">
        <v>66</v>
      </c>
      <c r="E435" s="4" t="s">
        <v>829</v>
      </c>
      <c r="F435" s="4" t="s">
        <v>82</v>
      </c>
      <c r="G435" s="4"/>
      <c r="H435" s="4">
        <v>18</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v>0</v>
      </c>
    </row>
    <row r="436" spans="1:47">
      <c r="A436" s="4" t="s">
        <v>217</v>
      </c>
      <c r="B436" s="4">
        <v>2018</v>
      </c>
      <c r="C436" s="5">
        <v>43436</v>
      </c>
      <c r="D436" s="4" t="s">
        <v>66</v>
      </c>
      <c r="E436" s="4" t="s">
        <v>841</v>
      </c>
      <c r="F436" s="4" t="s">
        <v>480</v>
      </c>
      <c r="G436" s="4"/>
      <c r="H436" s="4">
        <v>19</v>
      </c>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v>0</v>
      </c>
    </row>
    <row r="437" spans="1:47">
      <c r="A437" s="4" t="s">
        <v>217</v>
      </c>
      <c r="B437" s="4">
        <v>2018</v>
      </c>
      <c r="C437" s="5">
        <v>43436</v>
      </c>
      <c r="D437" s="4" t="s">
        <v>66</v>
      </c>
      <c r="E437" s="4" t="s">
        <v>1655</v>
      </c>
      <c r="F437" s="4" t="s">
        <v>198</v>
      </c>
      <c r="G437" s="4"/>
      <c r="H437" s="4">
        <v>20</v>
      </c>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v>0</v>
      </c>
    </row>
    <row r="438" spans="1:47">
      <c r="A438" s="4" t="s">
        <v>217</v>
      </c>
      <c r="B438" s="4">
        <v>2018</v>
      </c>
      <c r="C438" s="5">
        <v>43436</v>
      </c>
      <c r="D438" s="4" t="s">
        <v>66</v>
      </c>
      <c r="E438" s="4" t="s">
        <v>609</v>
      </c>
      <c r="F438" s="4" t="s">
        <v>46</v>
      </c>
      <c r="G438" s="4"/>
      <c r="H438" s="4">
        <v>21</v>
      </c>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v>0</v>
      </c>
    </row>
    <row r="439" spans="1:47">
      <c r="A439" s="4" t="s">
        <v>217</v>
      </c>
      <c r="B439" s="4">
        <v>2018</v>
      </c>
      <c r="C439" s="5">
        <v>43436</v>
      </c>
      <c r="D439" s="4" t="s">
        <v>66</v>
      </c>
      <c r="E439" s="4" t="s">
        <v>1667</v>
      </c>
      <c r="F439" s="4" t="s">
        <v>484</v>
      </c>
      <c r="G439" s="4"/>
      <c r="H439" s="4">
        <v>22</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v>0</v>
      </c>
    </row>
    <row r="440" spans="1:47">
      <c r="A440" s="4" t="s">
        <v>217</v>
      </c>
      <c r="B440" s="4">
        <v>2018</v>
      </c>
      <c r="C440" s="5">
        <v>43436</v>
      </c>
      <c r="D440" s="4" t="s">
        <v>66</v>
      </c>
      <c r="E440" s="4" t="s">
        <v>1744</v>
      </c>
      <c r="F440" s="4" t="s">
        <v>207</v>
      </c>
      <c r="G440" s="4"/>
      <c r="H440" s="4">
        <v>23</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v>20</v>
      </c>
      <c r="AU440" s="4">
        <v>-20</v>
      </c>
    </row>
    <row r="441" spans="1:47">
      <c r="A441" s="4" t="s">
        <v>217</v>
      </c>
      <c r="B441" s="4">
        <v>2018</v>
      </c>
      <c r="C441" s="5">
        <v>43436</v>
      </c>
      <c r="D441" s="4" t="s">
        <v>66</v>
      </c>
      <c r="E441" s="4" t="s">
        <v>490</v>
      </c>
      <c r="F441" s="4" t="s">
        <v>42</v>
      </c>
      <c r="G441" s="4"/>
      <c r="H441" s="4">
        <v>24</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v>40</v>
      </c>
      <c r="AU441" s="4">
        <v>-40</v>
      </c>
    </row>
  </sheetData>
  <autoFilter ref="A1:AW444" xr:uid="{BE93CFBC-57A1-4321-B672-F6E88CDB8B0A}">
    <sortState xmlns:xlrd2="http://schemas.microsoft.com/office/spreadsheetml/2017/richdata2" ref="A2:AW444">
      <sortCondition descending="1" ref="B1:B444"/>
    </sortState>
  </autoFilter>
  <sortState xmlns:xlrd2="http://schemas.microsoft.com/office/spreadsheetml/2017/richdata2" ref="E116:F131">
    <sortCondition ref="F116:F131"/>
  </sortState>
  <conditionalFormatting sqref="I2:AR1999">
    <cfRule type="cellIs" dxfId="107" priority="17" operator="between">
      <formula>1</formula>
      <formula>1</formula>
    </cfRule>
  </conditionalFormatting>
  <conditionalFormatting sqref="A308:D331">
    <cfRule type="expression" dxfId="106" priority="15">
      <formula>$E308="F"</formula>
    </cfRule>
    <cfRule type="expression" dxfId="105" priority="16">
      <formula>$E308="Q"</formula>
    </cfRule>
  </conditionalFormatting>
  <conditionalFormatting sqref="A332:B355 D332:D355">
    <cfRule type="expression" dxfId="104" priority="13">
      <formula>$E332="F"</formula>
    </cfRule>
    <cfRule type="expression" dxfId="103" priority="14">
      <formula>$E332="Q"</formula>
    </cfRule>
  </conditionalFormatting>
  <conditionalFormatting sqref="A356:B356 D356:D374 A358:B358 A360:B360 A362:B362 A364:B364 A366:B366 A368:B368 A370:B370 A372:B372 A374:B374">
    <cfRule type="expression" dxfId="102" priority="11">
      <formula>$E356="F"</formula>
    </cfRule>
    <cfRule type="expression" dxfId="101" priority="12">
      <formula>$E356="Q"</formula>
    </cfRule>
  </conditionalFormatting>
  <conditionalFormatting sqref="A357:B357 A359:B359 A361:B361 A363:B363 A365:B365 A367:B367 A369:B369 A371:B371 A373:B373">
    <cfRule type="expression" dxfId="100" priority="9">
      <formula>$E357="F"</formula>
    </cfRule>
    <cfRule type="expression" dxfId="99" priority="10">
      <formula>$E357="Q"</formula>
    </cfRule>
  </conditionalFormatting>
  <conditionalFormatting sqref="A375:B394 D375:D394">
    <cfRule type="expression" dxfId="98" priority="7">
      <formula>$E375="F"</formula>
    </cfRule>
    <cfRule type="expression" dxfId="97" priority="8">
      <formula>$E375="Q"</formula>
    </cfRule>
  </conditionalFormatting>
  <conditionalFormatting sqref="D395:D418">
    <cfRule type="expression" dxfId="96" priority="5">
      <formula>#REF!="F"</formula>
    </cfRule>
    <cfRule type="expression" dxfId="95" priority="6">
      <formula>#REF!="Q"</formula>
    </cfRule>
  </conditionalFormatting>
  <conditionalFormatting sqref="A395:B395 A397:B397 A399:B399 A401:B401 A403:B403 A405:B405 A407:B407 A409:B409 A411:B411 A413:B413 A415:B415 A417:B417">
    <cfRule type="expression" dxfId="94" priority="3">
      <formula>#REF!="F"</formula>
    </cfRule>
    <cfRule type="expression" dxfId="93" priority="4">
      <formula>#REF!="Q"</formula>
    </cfRule>
  </conditionalFormatting>
  <conditionalFormatting sqref="A396:B396 A398:B398 A400:B400 A402:B402 A404:B404 A406:B406 A408:B408 A410:B410 A412:B412 A414:B414 A416:B416 A418:B418">
    <cfRule type="expression" dxfId="92" priority="1">
      <formula>#REF!="F"</formula>
    </cfRule>
    <cfRule type="expression" dxfId="91" priority="2">
      <formula>#REF!="Q"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37"/>
  <sheetViews>
    <sheetView zoomScaleNormal="100" workbookViewId="0">
      <pane ySplit="1" topLeftCell="A2" activePane="bottomLeft" state="frozen"/>
      <selection activeCell="K321" sqref="K321"/>
      <selection pane="bottomLeft" sqref="A1:XFD1048576"/>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c r="A1" s="3" t="s">
        <v>0</v>
      </c>
      <c r="B1" s="3" t="s">
        <v>1</v>
      </c>
      <c r="C1" s="3" t="s">
        <v>2</v>
      </c>
      <c r="D1" s="3" t="s">
        <v>3</v>
      </c>
      <c r="E1" t="s">
        <v>559</v>
      </c>
      <c r="F1" t="s">
        <v>560</v>
      </c>
      <c r="G1" t="s">
        <v>7</v>
      </c>
      <c r="H1" t="s">
        <v>9</v>
      </c>
      <c r="I1" t="s">
        <v>472</v>
      </c>
      <c r="J1" t="s">
        <v>18</v>
      </c>
    </row>
    <row r="2" spans="1:10">
      <c r="A2" s="1" t="s">
        <v>3227</v>
      </c>
      <c r="B2" s="1">
        <v>2023</v>
      </c>
      <c r="C2" s="2">
        <v>44982</v>
      </c>
      <c r="D2" s="1" t="s">
        <v>66</v>
      </c>
      <c r="E2" s="1" t="s">
        <v>599</v>
      </c>
      <c r="F2" s="1" t="s">
        <v>35</v>
      </c>
      <c r="G2" s="1"/>
      <c r="H2" s="1">
        <v>1</v>
      </c>
      <c r="I2" s="7">
        <v>0.48194444444444445</v>
      </c>
      <c r="J2">
        <v>51.872999999999998</v>
      </c>
    </row>
    <row r="3" spans="1:10">
      <c r="A3" s="1" t="s">
        <v>3227</v>
      </c>
      <c r="B3" s="1">
        <v>2023</v>
      </c>
      <c r="C3" s="2">
        <v>44982</v>
      </c>
      <c r="D3" s="1" t="s">
        <v>66</v>
      </c>
      <c r="E3" s="1" t="s">
        <v>483</v>
      </c>
      <c r="F3" s="1" t="s">
        <v>484</v>
      </c>
      <c r="G3" s="1"/>
      <c r="H3" s="1">
        <v>2</v>
      </c>
    </row>
    <row r="4" spans="1:10">
      <c r="A4" s="1" t="s">
        <v>3227</v>
      </c>
      <c r="B4" s="1">
        <v>2023</v>
      </c>
      <c r="C4" s="2">
        <v>44982</v>
      </c>
      <c r="D4" s="1" t="s">
        <v>66</v>
      </c>
      <c r="E4" s="1" t="s">
        <v>762</v>
      </c>
      <c r="F4" s="1" t="s">
        <v>75</v>
      </c>
      <c r="G4" s="1"/>
      <c r="H4" s="1">
        <v>3</v>
      </c>
    </row>
    <row r="5" spans="1:10">
      <c r="A5" s="1" t="s">
        <v>3227</v>
      </c>
      <c r="B5" s="1">
        <v>2023</v>
      </c>
      <c r="C5" s="2">
        <v>44982</v>
      </c>
      <c r="D5" s="1" t="s">
        <v>66</v>
      </c>
      <c r="E5" s="1" t="s">
        <v>616</v>
      </c>
      <c r="F5" s="1" t="s">
        <v>228</v>
      </c>
      <c r="G5" s="1"/>
      <c r="H5" s="1">
        <v>4</v>
      </c>
    </row>
    <row r="6" spans="1:10">
      <c r="A6" s="1" t="s">
        <v>3227</v>
      </c>
      <c r="B6" s="1">
        <v>2023</v>
      </c>
      <c r="C6" s="2">
        <v>44982</v>
      </c>
      <c r="D6" s="1" t="s">
        <v>66</v>
      </c>
      <c r="E6" s="1" t="s">
        <v>589</v>
      </c>
      <c r="F6" s="1" t="s">
        <v>78</v>
      </c>
      <c r="G6" s="1"/>
      <c r="H6" s="1">
        <v>5</v>
      </c>
    </row>
    <row r="7" spans="1:10">
      <c r="A7" s="1" t="s">
        <v>3227</v>
      </c>
      <c r="B7" s="1">
        <v>2023</v>
      </c>
      <c r="C7" s="2">
        <v>44982</v>
      </c>
      <c r="D7" s="1" t="s">
        <v>66</v>
      </c>
      <c r="E7" s="1" t="s">
        <v>606</v>
      </c>
      <c r="F7" s="1" t="s">
        <v>33</v>
      </c>
      <c r="G7" s="1"/>
      <c r="H7" s="1">
        <v>6</v>
      </c>
    </row>
    <row r="8" spans="1:10">
      <c r="A8" s="1" t="s">
        <v>3227</v>
      </c>
      <c r="B8" s="1">
        <v>2023</v>
      </c>
      <c r="C8" s="2">
        <v>44982</v>
      </c>
      <c r="D8" s="1" t="s">
        <v>66</v>
      </c>
      <c r="E8" s="1" t="s">
        <v>479</v>
      </c>
      <c r="F8" s="1" t="s">
        <v>480</v>
      </c>
      <c r="G8" s="1"/>
      <c r="H8" s="1">
        <v>7</v>
      </c>
    </row>
    <row r="9" spans="1:10">
      <c r="A9" s="1" t="s">
        <v>3227</v>
      </c>
      <c r="B9" s="1">
        <v>2023</v>
      </c>
      <c r="C9" s="2">
        <v>44982</v>
      </c>
      <c r="D9" s="1" t="s">
        <v>66</v>
      </c>
      <c r="E9" s="1" t="s">
        <v>765</v>
      </c>
      <c r="F9" s="1" t="s">
        <v>727</v>
      </c>
      <c r="G9" s="1"/>
      <c r="H9" s="1">
        <v>8</v>
      </c>
    </row>
    <row r="10" spans="1:10">
      <c r="A10" s="1" t="s">
        <v>3227</v>
      </c>
      <c r="B10" s="1">
        <v>2023</v>
      </c>
      <c r="C10" s="2">
        <v>44982</v>
      </c>
      <c r="D10" s="1" t="s">
        <v>66</v>
      </c>
      <c r="E10" s="1" t="s">
        <v>482</v>
      </c>
      <c r="F10" s="1" t="s">
        <v>23</v>
      </c>
      <c r="G10" s="1"/>
      <c r="H10" s="1">
        <v>9</v>
      </c>
    </row>
    <row r="11" spans="1:10">
      <c r="A11" s="1" t="s">
        <v>3227</v>
      </c>
      <c r="B11" s="1">
        <v>2023</v>
      </c>
      <c r="C11" s="2">
        <v>44982</v>
      </c>
      <c r="D11" s="1" t="s">
        <v>66</v>
      </c>
      <c r="E11" s="1" t="s">
        <v>486</v>
      </c>
      <c r="F11" s="1" t="s">
        <v>27</v>
      </c>
      <c r="G11" s="1"/>
      <c r="H11" s="1">
        <v>10</v>
      </c>
    </row>
    <row r="12" spans="1:10">
      <c r="A12" s="1" t="s">
        <v>3227</v>
      </c>
      <c r="B12" s="1">
        <v>2023</v>
      </c>
      <c r="C12" s="2">
        <v>44982</v>
      </c>
      <c r="D12" s="1" t="s">
        <v>66</v>
      </c>
      <c r="E12" s="1" t="s">
        <v>646</v>
      </c>
      <c r="F12" s="1" t="s">
        <v>647</v>
      </c>
      <c r="G12" s="1"/>
      <c r="H12" s="1">
        <v>11</v>
      </c>
    </row>
    <row r="13" spans="1:10">
      <c r="A13" s="1" t="s">
        <v>3227</v>
      </c>
      <c r="B13" s="1">
        <v>2023</v>
      </c>
      <c r="C13" s="2">
        <v>44982</v>
      </c>
      <c r="D13" s="1" t="s">
        <v>66</v>
      </c>
      <c r="E13" s="1" t="s">
        <v>618</v>
      </c>
      <c r="F13" s="1" t="s">
        <v>37</v>
      </c>
      <c r="G13" s="1"/>
      <c r="H13" s="1">
        <v>12</v>
      </c>
    </row>
    <row r="14" spans="1:10">
      <c r="A14" s="1" t="s">
        <v>3227</v>
      </c>
      <c r="B14" s="1">
        <v>2023</v>
      </c>
      <c r="C14" s="2">
        <v>44982</v>
      </c>
      <c r="D14" s="1" t="s">
        <v>66</v>
      </c>
      <c r="E14" s="1" t="s">
        <v>519</v>
      </c>
      <c r="F14" s="1" t="s">
        <v>250</v>
      </c>
      <c r="G14" s="1"/>
      <c r="H14" s="1">
        <v>13</v>
      </c>
    </row>
    <row r="15" spans="1:10">
      <c r="A15" s="1" t="s">
        <v>3227</v>
      </c>
      <c r="B15" s="1">
        <v>2023</v>
      </c>
      <c r="C15" s="2">
        <v>44982</v>
      </c>
      <c r="D15" s="1" t="s">
        <v>66</v>
      </c>
      <c r="E15" s="1" t="s">
        <v>634</v>
      </c>
      <c r="F15" s="1" t="s">
        <v>85</v>
      </c>
      <c r="G15" s="1"/>
      <c r="H15" s="1">
        <v>14</v>
      </c>
    </row>
    <row r="16" spans="1:10">
      <c r="A16" s="1" t="s">
        <v>3227</v>
      </c>
      <c r="B16" s="1">
        <v>2023</v>
      </c>
      <c r="C16" s="2">
        <v>44982</v>
      </c>
      <c r="D16" s="1" t="s">
        <v>66</v>
      </c>
      <c r="E16" s="1" t="s">
        <v>53</v>
      </c>
      <c r="F16" s="1" t="s">
        <v>25</v>
      </c>
      <c r="G16" s="1"/>
      <c r="H16" s="1">
        <v>15</v>
      </c>
    </row>
    <row r="17" spans="1:8">
      <c r="A17" s="1" t="s">
        <v>3227</v>
      </c>
      <c r="B17" s="1">
        <v>2023</v>
      </c>
      <c r="C17" s="2">
        <v>44982</v>
      </c>
      <c r="D17" s="1" t="s">
        <v>66</v>
      </c>
      <c r="E17" s="1" t="s">
        <v>734</v>
      </c>
      <c r="F17" s="1" t="s">
        <v>102</v>
      </c>
      <c r="G17" s="1"/>
      <c r="H17" s="1">
        <v>16</v>
      </c>
    </row>
    <row r="18" spans="1:8">
      <c r="A18" s="1" t="s">
        <v>3227</v>
      </c>
      <c r="B18" s="1">
        <v>2023</v>
      </c>
      <c r="C18" s="2">
        <v>44982</v>
      </c>
      <c r="D18" s="1" t="s">
        <v>66</v>
      </c>
      <c r="E18" s="1" t="s">
        <v>597</v>
      </c>
      <c r="F18" s="1" t="s">
        <v>29</v>
      </c>
      <c r="G18" s="1"/>
      <c r="H18" s="1">
        <v>17</v>
      </c>
    </row>
    <row r="19" spans="1:8">
      <c r="A19" s="1" t="s">
        <v>3227</v>
      </c>
      <c r="B19" s="1">
        <v>2023</v>
      </c>
      <c r="C19" s="2">
        <v>44982</v>
      </c>
      <c r="D19" s="1" t="s">
        <v>66</v>
      </c>
      <c r="E19" s="1" t="s">
        <v>493</v>
      </c>
      <c r="F19" s="1" t="s">
        <v>760</v>
      </c>
      <c r="G19" s="1"/>
      <c r="H19" s="1">
        <v>18</v>
      </c>
    </row>
    <row r="20" spans="1:8">
      <c r="A20" s="1" t="s">
        <v>3227</v>
      </c>
      <c r="B20" s="1">
        <v>2023</v>
      </c>
      <c r="C20" s="2">
        <v>44982</v>
      </c>
      <c r="D20" s="1" t="s">
        <v>66</v>
      </c>
      <c r="E20" s="1" t="s">
        <v>614</v>
      </c>
      <c r="F20" s="1" t="s">
        <v>56</v>
      </c>
      <c r="G20" s="1"/>
      <c r="H20" s="1">
        <v>19</v>
      </c>
    </row>
    <row r="21" spans="1:8">
      <c r="A21" s="1" t="s">
        <v>3227</v>
      </c>
      <c r="B21" s="1">
        <v>2023</v>
      </c>
      <c r="C21" s="2">
        <v>44982</v>
      </c>
      <c r="D21" s="1" t="s">
        <v>66</v>
      </c>
      <c r="E21" s="1" t="s">
        <v>477</v>
      </c>
      <c r="F21" s="1" t="s">
        <v>478</v>
      </c>
      <c r="G21" s="1"/>
      <c r="H21" s="1">
        <v>20</v>
      </c>
    </row>
    <row r="22" spans="1:8">
      <c r="A22" s="1" t="s">
        <v>3227</v>
      </c>
      <c r="B22" s="1">
        <v>2023</v>
      </c>
      <c r="C22" s="2">
        <v>44982</v>
      </c>
      <c r="D22" s="1" t="s">
        <v>66</v>
      </c>
      <c r="E22" s="1" t="s">
        <v>1266</v>
      </c>
      <c r="F22" s="1" t="s">
        <v>52</v>
      </c>
      <c r="G22" s="1"/>
      <c r="H22" s="1">
        <v>21</v>
      </c>
    </row>
    <row r="23" spans="1:8">
      <c r="A23" s="1" t="s">
        <v>3227</v>
      </c>
      <c r="B23" s="1">
        <v>2023</v>
      </c>
      <c r="C23" s="2">
        <v>44982</v>
      </c>
      <c r="D23" s="1" t="s">
        <v>66</v>
      </c>
      <c r="E23" s="1" t="s">
        <v>587</v>
      </c>
      <c r="F23" s="1" t="s">
        <v>113</v>
      </c>
      <c r="G23" s="1"/>
      <c r="H23" s="1">
        <v>22</v>
      </c>
    </row>
    <row r="24" spans="1:8">
      <c r="A24" s="4" t="s">
        <v>19</v>
      </c>
      <c r="B24" s="4">
        <v>2022</v>
      </c>
      <c r="C24" s="5">
        <v>44849</v>
      </c>
      <c r="D24" s="4" t="s">
        <v>20</v>
      </c>
      <c r="E24" s="4" t="s">
        <v>585</v>
      </c>
      <c r="F24" s="4" t="s">
        <v>27</v>
      </c>
      <c r="G24" s="14">
        <f>(C24-VLOOKUP(E24,Riders!$A$2:$C$267,2,FALSE))/365</f>
        <v>27.109589041095891</v>
      </c>
      <c r="H24" s="4">
        <v>1</v>
      </c>
    </row>
    <row r="25" spans="1:8">
      <c r="A25" s="4" t="s">
        <v>19</v>
      </c>
      <c r="B25" s="4">
        <v>2022</v>
      </c>
      <c r="C25" s="5">
        <v>44849</v>
      </c>
      <c r="D25" s="4" t="s">
        <v>20</v>
      </c>
      <c r="E25" s="4" t="s">
        <v>586</v>
      </c>
      <c r="F25" s="4" t="s">
        <v>113</v>
      </c>
      <c r="G25" s="14">
        <f>(C25-VLOOKUP(E25,Riders!$A$2:$C$267,2,FALSE))/365</f>
        <v>24.090410958904108</v>
      </c>
      <c r="H25" s="4">
        <v>2</v>
      </c>
    </row>
    <row r="26" spans="1:8">
      <c r="A26" s="4" t="s">
        <v>19</v>
      </c>
      <c r="B26" s="4">
        <v>2022</v>
      </c>
      <c r="C26" s="5">
        <v>44849</v>
      </c>
      <c r="D26" s="4" t="s">
        <v>20</v>
      </c>
      <c r="E26" s="4" t="s">
        <v>500</v>
      </c>
      <c r="F26" s="4" t="s">
        <v>33</v>
      </c>
      <c r="G26" s="14">
        <f>(C26-VLOOKUP(E26,Riders!$A$2:$C$267,2,FALSE))/365</f>
        <v>19.213698630136985</v>
      </c>
      <c r="H26" s="4">
        <v>3</v>
      </c>
    </row>
    <row r="27" spans="1:8">
      <c r="A27" s="4" t="s">
        <v>19</v>
      </c>
      <c r="B27" s="4">
        <v>2022</v>
      </c>
      <c r="C27" s="5">
        <v>44849</v>
      </c>
      <c r="D27" s="4" t="s">
        <v>20</v>
      </c>
      <c r="E27" s="4" t="s">
        <v>473</v>
      </c>
      <c r="F27" s="4" t="s">
        <v>25</v>
      </c>
      <c r="G27" s="14">
        <f>(C27-VLOOKUP(E27,Riders!$A$2:$C$267,2,FALSE))/365</f>
        <v>33.706849315068496</v>
      </c>
      <c r="H27" s="4">
        <v>4</v>
      </c>
    </row>
    <row r="28" spans="1:8">
      <c r="A28" s="4" t="s">
        <v>19</v>
      </c>
      <c r="B28" s="4">
        <v>2022</v>
      </c>
      <c r="C28" s="5">
        <v>44849</v>
      </c>
      <c r="D28" s="4" t="s">
        <v>20</v>
      </c>
      <c r="E28" s="4" t="s">
        <v>481</v>
      </c>
      <c r="F28" s="4" t="s">
        <v>29</v>
      </c>
      <c r="G28" s="14">
        <f>(C28-VLOOKUP(E28,Riders!$A$2:$C$267,2,FALSE))/365</f>
        <v>20.336986301369862</v>
      </c>
      <c r="H28" s="4">
        <v>5</v>
      </c>
    </row>
    <row r="29" spans="1:8">
      <c r="A29" s="4" t="s">
        <v>19</v>
      </c>
      <c r="B29" s="4">
        <v>2022</v>
      </c>
      <c r="C29" s="5">
        <v>44849</v>
      </c>
      <c r="D29" s="4" t="s">
        <v>20</v>
      </c>
      <c r="E29" s="4" t="s">
        <v>600</v>
      </c>
      <c r="F29" s="4" t="s">
        <v>35</v>
      </c>
      <c r="G29" s="14">
        <f>(C29-VLOOKUP(E29,Riders!$A$2:$C$267,2,FALSE))/365</f>
        <v>31.906849315068492</v>
      </c>
      <c r="H29" s="4">
        <v>6</v>
      </c>
    </row>
    <row r="30" spans="1:8">
      <c r="A30" s="4" t="s">
        <v>19</v>
      </c>
      <c r="B30" s="4">
        <v>2022</v>
      </c>
      <c r="C30" s="5">
        <v>44849</v>
      </c>
      <c r="D30" s="4" t="s">
        <v>20</v>
      </c>
      <c r="E30" s="4" t="s">
        <v>476</v>
      </c>
      <c r="F30" s="4" t="s">
        <v>78</v>
      </c>
      <c r="G30" s="14">
        <f>(C30-VLOOKUP(E30,Riders!$A$2:$C$267,2,FALSE))/365</f>
        <v>23.942465753424656</v>
      </c>
      <c r="H30" s="4">
        <v>7</v>
      </c>
    </row>
    <row r="31" spans="1:8">
      <c r="A31" s="4" t="s">
        <v>19</v>
      </c>
      <c r="B31" s="4">
        <v>2022</v>
      </c>
      <c r="C31" s="5">
        <v>44849</v>
      </c>
      <c r="D31" s="4" t="s">
        <v>20</v>
      </c>
      <c r="E31" s="4" t="s">
        <v>496</v>
      </c>
      <c r="F31" s="4" t="s">
        <v>85</v>
      </c>
      <c r="G31" s="14">
        <f>(C31-VLOOKUP(E31,Riders!$A$2:$C$267,2,FALSE))/365</f>
        <v>27.756164383561643</v>
      </c>
      <c r="H31" s="4">
        <v>8</v>
      </c>
    </row>
    <row r="32" spans="1:8">
      <c r="A32" s="4" t="s">
        <v>19</v>
      </c>
      <c r="B32" s="4">
        <v>2022</v>
      </c>
      <c r="C32" s="5">
        <v>44849</v>
      </c>
      <c r="D32" s="4" t="s">
        <v>20</v>
      </c>
      <c r="E32" s="4" t="s">
        <v>479</v>
      </c>
      <c r="F32" s="4" t="s">
        <v>480</v>
      </c>
      <c r="G32" s="14">
        <f>(C32-VLOOKUP(E32,Riders!$A$2:$C$267,2,FALSE))/365</f>
        <v>31.410958904109588</v>
      </c>
      <c r="H32" s="4">
        <v>9</v>
      </c>
    </row>
    <row r="33" spans="1:10">
      <c r="A33" s="4" t="s">
        <v>19</v>
      </c>
      <c r="B33" s="4">
        <v>2022</v>
      </c>
      <c r="C33" s="5">
        <v>44849</v>
      </c>
      <c r="D33" s="4" t="s">
        <v>20</v>
      </c>
      <c r="E33" s="4" t="s">
        <v>595</v>
      </c>
      <c r="F33" s="4" t="s">
        <v>31</v>
      </c>
      <c r="G33" s="14">
        <f>(C33-VLOOKUP(E33,Riders!$A$2:$C$267,2,FALSE))/365</f>
        <v>24.682191780821917</v>
      </c>
      <c r="H33" s="4">
        <v>10</v>
      </c>
    </row>
    <row r="34" spans="1:10">
      <c r="A34" s="4" t="s">
        <v>19</v>
      </c>
      <c r="B34" s="4">
        <v>2022</v>
      </c>
      <c r="C34" s="5">
        <v>44849</v>
      </c>
      <c r="D34" s="4" t="s">
        <v>20</v>
      </c>
      <c r="E34" s="4" t="s">
        <v>495</v>
      </c>
      <c r="F34" s="4" t="s">
        <v>104</v>
      </c>
      <c r="G34" s="14">
        <f>(C34-VLOOKUP(E34,Riders!$A$2:$C$267,2,FALSE))/365</f>
        <v>26.720547945205478</v>
      </c>
      <c r="H34" s="4">
        <v>11</v>
      </c>
    </row>
    <row r="35" spans="1:10">
      <c r="A35" s="4" t="s">
        <v>19</v>
      </c>
      <c r="B35" s="4">
        <v>2022</v>
      </c>
      <c r="C35" s="5">
        <v>44849</v>
      </c>
      <c r="D35" s="4" t="s">
        <v>20</v>
      </c>
      <c r="E35" s="4" t="s">
        <v>617</v>
      </c>
      <c r="F35" s="4" t="s">
        <v>46</v>
      </c>
      <c r="G35" s="14">
        <f>(C35-VLOOKUP(E35,Riders!$A$2:$C$267,2,FALSE))/365</f>
        <v>24.975342465753425</v>
      </c>
      <c r="H35" s="4">
        <v>12</v>
      </c>
    </row>
    <row r="36" spans="1:10">
      <c r="A36" s="4" t="s">
        <v>19</v>
      </c>
      <c r="B36" s="4">
        <v>2022</v>
      </c>
      <c r="C36" s="5">
        <v>44849</v>
      </c>
      <c r="D36" s="4" t="s">
        <v>20</v>
      </c>
      <c r="E36" s="4" t="s">
        <v>601</v>
      </c>
      <c r="F36" s="4" t="s">
        <v>102</v>
      </c>
      <c r="G36" s="14">
        <f>(C36-VLOOKUP(E36,Riders!$A$2:$C$267,2,FALSE))/365</f>
        <v>24.416438356164385</v>
      </c>
      <c r="H36" s="4">
        <v>13</v>
      </c>
    </row>
    <row r="37" spans="1:10">
      <c r="A37" s="4" t="s">
        <v>19</v>
      </c>
      <c r="B37" s="4">
        <v>2022</v>
      </c>
      <c r="C37" s="5">
        <v>44849</v>
      </c>
      <c r="D37" s="4" t="s">
        <v>20</v>
      </c>
      <c r="E37" s="4" t="s">
        <v>604</v>
      </c>
      <c r="F37" s="4" t="s">
        <v>484</v>
      </c>
      <c r="G37" s="14">
        <f>(C37-VLOOKUP(E37,Riders!$A$2:$C$267,2,FALSE))/365</f>
        <v>25.583561643835615</v>
      </c>
      <c r="H37" s="4">
        <v>14</v>
      </c>
    </row>
    <row r="38" spans="1:10">
      <c r="A38" s="4" t="s">
        <v>19</v>
      </c>
      <c r="B38" s="4">
        <v>2022</v>
      </c>
      <c r="C38" s="5">
        <v>44849</v>
      </c>
      <c r="D38" s="4" t="s">
        <v>20</v>
      </c>
      <c r="E38" s="4" t="s">
        <v>522</v>
      </c>
      <c r="F38" s="4" t="s">
        <v>58</v>
      </c>
      <c r="G38" s="14">
        <f>(C38-VLOOKUP(E38,Riders!$A$2:$C$267,2,FALSE))/365</f>
        <v>30.989041095890411</v>
      </c>
      <c r="H38" s="4">
        <v>15</v>
      </c>
    </row>
    <row r="39" spans="1:10">
      <c r="A39" s="4" t="s">
        <v>19</v>
      </c>
      <c r="B39" s="4">
        <v>2022</v>
      </c>
      <c r="C39" s="5">
        <v>44849</v>
      </c>
      <c r="D39" s="4" t="s">
        <v>20</v>
      </c>
      <c r="E39" s="4" t="s">
        <v>616</v>
      </c>
      <c r="F39" s="4" t="s">
        <v>23</v>
      </c>
      <c r="G39" s="14">
        <f>(C39-VLOOKUP(E39,Riders!$A$2:$C$267,2,FALSE))/365</f>
        <v>23.715068493150685</v>
      </c>
      <c r="H39" s="4">
        <v>16</v>
      </c>
    </row>
    <row r="40" spans="1:10">
      <c r="A40" s="4" t="s">
        <v>19</v>
      </c>
      <c r="B40" s="4">
        <v>2022</v>
      </c>
      <c r="C40" s="5">
        <v>44849</v>
      </c>
      <c r="D40" s="4" t="s">
        <v>20</v>
      </c>
      <c r="E40" s="4" t="s">
        <v>618</v>
      </c>
      <c r="F40" s="4" t="s">
        <v>37</v>
      </c>
      <c r="G40" s="14">
        <f>(C40-VLOOKUP(E40,Riders!$A$2:$C$267,2,FALSE))/365</f>
        <v>34.676712328767124</v>
      </c>
      <c r="H40" s="4">
        <v>17</v>
      </c>
    </row>
    <row r="41" spans="1:10">
      <c r="A41" s="4" t="s">
        <v>19</v>
      </c>
      <c r="B41" s="4">
        <v>2022</v>
      </c>
      <c r="C41" s="5">
        <v>44849</v>
      </c>
      <c r="D41" s="4" t="s">
        <v>20</v>
      </c>
      <c r="E41" s="4" t="s">
        <v>487</v>
      </c>
      <c r="F41" s="4" t="s">
        <v>164</v>
      </c>
      <c r="G41" s="14">
        <f>(C41-VLOOKUP(E41,Riders!$A$2:$C$267,2,FALSE))/365</f>
        <v>25.276712328767122</v>
      </c>
      <c r="H41" s="4">
        <v>18</v>
      </c>
    </row>
    <row r="42" spans="1:10">
      <c r="A42" s="4" t="s">
        <v>19</v>
      </c>
      <c r="B42" s="4">
        <v>2022</v>
      </c>
      <c r="C42" s="5">
        <v>44849</v>
      </c>
      <c r="D42" s="4" t="s">
        <v>20</v>
      </c>
      <c r="E42" s="4" t="s">
        <v>621</v>
      </c>
      <c r="F42" s="4" t="s">
        <v>154</v>
      </c>
      <c r="G42" s="14" t="e">
        <f>(C42-VLOOKUP(E42,Riders!$A$2:$C$267,2,FALSE))/365</f>
        <v>#N/A</v>
      </c>
      <c r="H42" s="4">
        <v>19</v>
      </c>
    </row>
    <row r="43" spans="1:10">
      <c r="A43" s="4" t="s">
        <v>19</v>
      </c>
      <c r="B43" s="4">
        <v>2022</v>
      </c>
      <c r="C43" s="5">
        <v>44849</v>
      </c>
      <c r="D43" s="4" t="s">
        <v>20</v>
      </c>
      <c r="E43" s="4" t="s">
        <v>491</v>
      </c>
      <c r="F43" s="4" t="s">
        <v>492</v>
      </c>
      <c r="G43" s="14">
        <f>(C43-VLOOKUP(E43,Riders!$A$2:$C$267,2,FALSE))/365</f>
        <v>26.92876712328767</v>
      </c>
      <c r="H43" s="4">
        <v>20</v>
      </c>
    </row>
    <row r="44" spans="1:10">
      <c r="A44" s="4" t="s">
        <v>19</v>
      </c>
      <c r="B44" s="4">
        <v>2022</v>
      </c>
      <c r="C44" s="5">
        <v>44849</v>
      </c>
      <c r="D44" s="4" t="s">
        <v>20</v>
      </c>
      <c r="E44" s="4" t="s">
        <v>619</v>
      </c>
      <c r="F44" s="4" t="s">
        <v>620</v>
      </c>
      <c r="G44" s="14" t="e">
        <f>(C44-VLOOKUP(E44,Riders!$A$2:$C$267,2,FALSE))/365</f>
        <v>#N/A</v>
      </c>
      <c r="H44" s="4">
        <v>21</v>
      </c>
    </row>
    <row r="45" spans="1:10">
      <c r="A45" s="4" t="s">
        <v>19</v>
      </c>
      <c r="B45" s="4">
        <v>2022</v>
      </c>
      <c r="C45" s="5">
        <v>44849</v>
      </c>
      <c r="D45" s="4" t="s">
        <v>20</v>
      </c>
      <c r="E45" s="4" t="s">
        <v>614</v>
      </c>
      <c r="F45" s="4" t="s">
        <v>56</v>
      </c>
      <c r="G45" s="14" t="e">
        <f>(C45-VLOOKUP(E45,Riders!$A$2:$C$267,2,FALSE))/365</f>
        <v>#N/A</v>
      </c>
      <c r="H45" s="4">
        <v>22</v>
      </c>
    </row>
    <row r="46" spans="1:10">
      <c r="A46" s="4" t="s">
        <v>19</v>
      </c>
      <c r="B46" s="4">
        <v>2022</v>
      </c>
      <c r="C46" s="5">
        <v>44849</v>
      </c>
      <c r="D46" s="4" t="s">
        <v>20</v>
      </c>
      <c r="E46" s="4" t="s">
        <v>519</v>
      </c>
      <c r="F46" s="4" t="s">
        <v>250</v>
      </c>
      <c r="G46" s="14">
        <f>(C46-VLOOKUP(E46,Riders!$A$2:$C$267,2,FALSE))/365</f>
        <v>31.758904109589039</v>
      </c>
      <c r="H46" s="4">
        <v>23</v>
      </c>
    </row>
    <row r="47" spans="1:10">
      <c r="A47" s="4" t="s">
        <v>19</v>
      </c>
      <c r="B47" s="4">
        <v>2022</v>
      </c>
      <c r="C47" s="5">
        <v>44849</v>
      </c>
      <c r="D47" s="4" t="s">
        <v>20</v>
      </c>
      <c r="E47" s="4" t="s">
        <v>622</v>
      </c>
      <c r="F47" s="4" t="s">
        <v>44</v>
      </c>
      <c r="G47" s="14">
        <f>(C47-VLOOKUP(E47,Riders!$A$2:$C$267,2,FALSE))/365</f>
        <v>36.041095890410958</v>
      </c>
      <c r="H47" s="4">
        <v>24</v>
      </c>
    </row>
    <row r="48" spans="1:10">
      <c r="A48" s="1" t="s">
        <v>139</v>
      </c>
      <c r="B48" s="1">
        <v>2022</v>
      </c>
      <c r="C48" s="2">
        <v>44752</v>
      </c>
      <c r="D48" s="1" t="s">
        <v>66</v>
      </c>
      <c r="E48" s="1" t="s">
        <v>680</v>
      </c>
      <c r="F48" s="1" t="s">
        <v>25</v>
      </c>
      <c r="G48" s="13">
        <f>(C48-VLOOKUP(E48,Riders!$A$2:$C$267,2,FALSE))/365</f>
        <v>24.290410958904111</v>
      </c>
      <c r="H48" s="1">
        <v>1</v>
      </c>
      <c r="I48" s="7">
        <v>0.64444444444444449</v>
      </c>
      <c r="J48">
        <v>49.460999999999999</v>
      </c>
    </row>
    <row r="49" spans="1:8">
      <c r="A49" s="1" t="s">
        <v>139</v>
      </c>
      <c r="B49" s="1">
        <v>2022</v>
      </c>
      <c r="C49" s="2">
        <v>44752</v>
      </c>
      <c r="D49" s="1" t="s">
        <v>66</v>
      </c>
      <c r="E49" s="1" t="s">
        <v>614</v>
      </c>
      <c r="F49" s="1" t="s">
        <v>56</v>
      </c>
      <c r="G49" s="13" t="e">
        <f>(C49-VLOOKUP(E49,Riders!$A$2:$C$267,2,FALSE))/365</f>
        <v>#N/A</v>
      </c>
      <c r="H49" s="1">
        <v>2</v>
      </c>
    </row>
    <row r="50" spans="1:8">
      <c r="A50" s="1" t="s">
        <v>139</v>
      </c>
      <c r="B50" s="1">
        <v>2022</v>
      </c>
      <c r="C50" s="2">
        <v>44752</v>
      </c>
      <c r="D50" s="1" t="s">
        <v>66</v>
      </c>
      <c r="E50" s="1" t="s">
        <v>622</v>
      </c>
      <c r="F50" s="1" t="s">
        <v>44</v>
      </c>
      <c r="G50" s="13">
        <f>(C50-VLOOKUP(E50,Riders!$A$2:$C$267,2,FALSE))/365</f>
        <v>35.775342465753425</v>
      </c>
      <c r="H50" s="1">
        <v>3</v>
      </c>
    </row>
    <row r="51" spans="1:8">
      <c r="A51" s="1" t="s">
        <v>139</v>
      </c>
      <c r="B51" s="1">
        <v>2022</v>
      </c>
      <c r="C51" s="2">
        <v>44752</v>
      </c>
      <c r="D51" s="1" t="s">
        <v>66</v>
      </c>
      <c r="E51" s="1" t="s">
        <v>619</v>
      </c>
      <c r="F51" s="1" t="s">
        <v>620</v>
      </c>
      <c r="G51" s="13" t="e">
        <f>(C51-VLOOKUP(E51,Riders!$A$2:$C$267,2,FALSE))/365</f>
        <v>#N/A</v>
      </c>
      <c r="H51" s="1">
        <v>4</v>
      </c>
    </row>
    <row r="52" spans="1:8">
      <c r="A52" s="1" t="s">
        <v>139</v>
      </c>
      <c r="B52" s="1">
        <v>2022</v>
      </c>
      <c r="C52" s="2">
        <v>44752</v>
      </c>
      <c r="D52" s="1" t="s">
        <v>66</v>
      </c>
      <c r="E52" s="1" t="s">
        <v>494</v>
      </c>
      <c r="F52" s="1" t="s">
        <v>37</v>
      </c>
      <c r="G52" s="13">
        <f>(C52-VLOOKUP(E52,Riders!$A$2:$C$267,2,FALSE))/365</f>
        <v>24.054794520547944</v>
      </c>
      <c r="H52" s="1">
        <v>5</v>
      </c>
    </row>
    <row r="53" spans="1:8">
      <c r="A53" s="1" t="s">
        <v>139</v>
      </c>
      <c r="B53" s="1">
        <v>2022</v>
      </c>
      <c r="C53" s="2">
        <v>44752</v>
      </c>
      <c r="D53" s="1" t="s">
        <v>66</v>
      </c>
      <c r="E53" s="1" t="s">
        <v>699</v>
      </c>
      <c r="F53" s="1" t="s">
        <v>39</v>
      </c>
      <c r="G53" s="13" t="e">
        <f>(C53-VLOOKUP(E53,Riders!$A$2:$C$267,2,FALSE))/365</f>
        <v>#N/A</v>
      </c>
      <c r="H53" s="1">
        <v>6</v>
      </c>
    </row>
    <row r="54" spans="1:8">
      <c r="A54" s="1" t="s">
        <v>139</v>
      </c>
      <c r="B54" s="1">
        <v>2022</v>
      </c>
      <c r="C54" s="2">
        <v>44752</v>
      </c>
      <c r="D54" s="1" t="s">
        <v>66</v>
      </c>
      <c r="E54" s="1" t="s">
        <v>522</v>
      </c>
      <c r="F54" s="1" t="s">
        <v>58</v>
      </c>
      <c r="G54" s="13">
        <f>(C54-VLOOKUP(E54,Riders!$A$2:$C$267,2,FALSE))/365</f>
        <v>30.723287671232878</v>
      </c>
      <c r="H54" s="1">
        <v>7</v>
      </c>
    </row>
    <row r="55" spans="1:8">
      <c r="A55" s="1" t="s">
        <v>139</v>
      </c>
      <c r="B55" s="1">
        <v>2022</v>
      </c>
      <c r="C55" s="2">
        <v>44752</v>
      </c>
      <c r="D55" s="1" t="s">
        <v>66</v>
      </c>
      <c r="E55" s="1" t="s">
        <v>713</v>
      </c>
      <c r="F55" s="1" t="s">
        <v>727</v>
      </c>
      <c r="G55" s="13" t="e">
        <f>(C55-VLOOKUP(E55,Riders!$A$2:$C$267,2,FALSE))/365</f>
        <v>#N/A</v>
      </c>
      <c r="H55" s="1">
        <v>8</v>
      </c>
    </row>
    <row r="56" spans="1:8">
      <c r="A56" s="1" t="s">
        <v>139</v>
      </c>
      <c r="B56" s="1">
        <v>2022</v>
      </c>
      <c r="C56" s="2">
        <v>44752</v>
      </c>
      <c r="D56" s="1" t="s">
        <v>66</v>
      </c>
      <c r="E56" s="1" t="s">
        <v>721</v>
      </c>
      <c r="F56" s="1" t="s">
        <v>729</v>
      </c>
      <c r="G56" s="13" t="e">
        <f>(C56-VLOOKUP(E56,Riders!$A$2:$C$267,2,FALSE))/365</f>
        <v>#N/A</v>
      </c>
      <c r="H56" s="1">
        <v>9</v>
      </c>
    </row>
    <row r="57" spans="1:8">
      <c r="A57" s="1" t="s">
        <v>139</v>
      </c>
      <c r="B57" s="1">
        <v>2022</v>
      </c>
      <c r="C57" s="2">
        <v>44752</v>
      </c>
      <c r="D57" s="1" t="s">
        <v>66</v>
      </c>
      <c r="E57" s="1" t="s">
        <v>663</v>
      </c>
      <c r="F57" s="1" t="s">
        <v>723</v>
      </c>
      <c r="G57" s="13">
        <f>(C57-VLOOKUP(E57,Riders!$A$2:$C$267,2,FALSE))/365</f>
        <v>21.586301369863012</v>
      </c>
      <c r="H57" s="1">
        <v>10</v>
      </c>
    </row>
    <row r="58" spans="1:8">
      <c r="A58" s="1" t="s">
        <v>139</v>
      </c>
      <c r="B58" s="1">
        <v>2022</v>
      </c>
      <c r="C58" s="2">
        <v>44752</v>
      </c>
      <c r="D58" s="1" t="s">
        <v>66</v>
      </c>
      <c r="E58" s="1" t="s">
        <v>495</v>
      </c>
      <c r="F58" s="1" t="s">
        <v>104</v>
      </c>
      <c r="G58" s="13">
        <f>(C58-VLOOKUP(E58,Riders!$A$2:$C$267,2,FALSE))/365</f>
        <v>26.454794520547946</v>
      </c>
      <c r="H58" s="1">
        <v>11</v>
      </c>
    </row>
    <row r="59" spans="1:8">
      <c r="A59" s="1" t="s">
        <v>139</v>
      </c>
      <c r="B59" s="1">
        <v>2022</v>
      </c>
      <c r="C59" s="2">
        <v>44752</v>
      </c>
      <c r="D59" s="1" t="s">
        <v>66</v>
      </c>
      <c r="E59" s="1" t="s">
        <v>693</v>
      </c>
      <c r="F59" s="1" t="s">
        <v>726</v>
      </c>
      <c r="G59" s="13" t="e">
        <f>(C59-VLOOKUP(E59,Riders!$A$2:$C$267,2,FALSE))/365</f>
        <v>#N/A</v>
      </c>
      <c r="H59" s="1">
        <v>12</v>
      </c>
    </row>
    <row r="60" spans="1:8">
      <c r="A60" s="1" t="s">
        <v>139</v>
      </c>
      <c r="B60" s="1">
        <v>2022</v>
      </c>
      <c r="C60" s="2">
        <v>44752</v>
      </c>
      <c r="D60" s="1" t="s">
        <v>66</v>
      </c>
      <c r="E60" s="1" t="s">
        <v>694</v>
      </c>
      <c r="F60" s="1" t="s">
        <v>724</v>
      </c>
      <c r="G60" s="13" t="e">
        <f>(C60-VLOOKUP(E60,Riders!$A$2:$C$267,2,FALSE))/365</f>
        <v>#N/A</v>
      </c>
      <c r="H60" s="1">
        <v>13</v>
      </c>
    </row>
    <row r="61" spans="1:8">
      <c r="A61" s="1" t="s">
        <v>139</v>
      </c>
      <c r="B61" s="1">
        <v>2022</v>
      </c>
      <c r="C61" s="2">
        <v>44752</v>
      </c>
      <c r="D61" s="1" t="s">
        <v>66</v>
      </c>
      <c r="E61" s="1" t="s">
        <v>630</v>
      </c>
      <c r="F61" s="1" t="s">
        <v>725</v>
      </c>
      <c r="G61" s="13" t="e">
        <f>(C61-VLOOKUP(E61,Riders!$A$2:$C$267,2,FALSE))/365</f>
        <v>#N/A</v>
      </c>
      <c r="H61" s="1">
        <v>14</v>
      </c>
    </row>
    <row r="62" spans="1:8">
      <c r="A62" s="1" t="s">
        <v>139</v>
      </c>
      <c r="B62" s="1">
        <v>2022</v>
      </c>
      <c r="C62" s="2">
        <v>44752</v>
      </c>
      <c r="D62" s="1" t="s">
        <v>66</v>
      </c>
      <c r="E62" s="1" t="s">
        <v>621</v>
      </c>
      <c r="F62" s="1" t="s">
        <v>154</v>
      </c>
      <c r="G62" s="13" t="e">
        <f>(C62-VLOOKUP(E62,Riders!$A$2:$C$267,2,FALSE))/365</f>
        <v>#N/A</v>
      </c>
      <c r="H62" s="1">
        <v>15</v>
      </c>
    </row>
    <row r="63" spans="1:8">
      <c r="A63" s="1" t="s">
        <v>139</v>
      </c>
      <c r="B63" s="1">
        <v>2022</v>
      </c>
      <c r="C63" s="2">
        <v>44752</v>
      </c>
      <c r="D63" s="1" t="s">
        <v>66</v>
      </c>
      <c r="E63" s="1" t="s">
        <v>606</v>
      </c>
      <c r="F63" s="1" t="s">
        <v>33</v>
      </c>
      <c r="G63" s="13">
        <f>(C63-VLOOKUP(E63,Riders!$A$2:$C$267,2,FALSE))/365</f>
        <v>20.4986301369863</v>
      </c>
      <c r="H63" s="1">
        <v>16</v>
      </c>
    </row>
    <row r="64" spans="1:8">
      <c r="A64" s="1" t="s">
        <v>139</v>
      </c>
      <c r="B64" s="1">
        <v>2022</v>
      </c>
      <c r="C64" s="2">
        <v>44752</v>
      </c>
      <c r="D64" s="1" t="s">
        <v>66</v>
      </c>
      <c r="E64" s="1" t="s">
        <v>610</v>
      </c>
      <c r="F64" s="1" t="s">
        <v>164</v>
      </c>
      <c r="G64" s="13" t="e">
        <f>(C64-VLOOKUP(E64,Riders!$A$2:$C$267,2,FALSE))/365</f>
        <v>#N/A</v>
      </c>
      <c r="H64" s="1">
        <v>17</v>
      </c>
    </row>
    <row r="65" spans="1:10">
      <c r="A65" s="1" t="s">
        <v>139</v>
      </c>
      <c r="B65" s="1">
        <v>2022</v>
      </c>
      <c r="C65" s="2">
        <v>44752</v>
      </c>
      <c r="D65" s="1" t="s">
        <v>66</v>
      </c>
      <c r="E65" s="1" t="s">
        <v>697</v>
      </c>
      <c r="F65" s="1" t="s">
        <v>150</v>
      </c>
      <c r="G65" s="13" t="e">
        <f>(C65-VLOOKUP(E65,Riders!$A$2:$C$267,2,FALSE))/365</f>
        <v>#N/A</v>
      </c>
      <c r="H65" s="1">
        <v>18</v>
      </c>
    </row>
    <row r="66" spans="1:10">
      <c r="A66" s="1" t="s">
        <v>139</v>
      </c>
      <c r="B66" s="1">
        <v>2022</v>
      </c>
      <c r="C66" s="2">
        <v>44752</v>
      </c>
      <c r="D66" s="1" t="s">
        <v>66</v>
      </c>
      <c r="E66" s="1" t="s">
        <v>715</v>
      </c>
      <c r="F66" s="1" t="s">
        <v>161</v>
      </c>
      <c r="G66" s="13" t="e">
        <f>(C66-VLOOKUP(E66,Riders!$A$2:$C$267,2,FALSE))/365</f>
        <v>#N/A</v>
      </c>
      <c r="H66" s="1">
        <v>19</v>
      </c>
    </row>
    <row r="67" spans="1:10">
      <c r="A67" s="1" t="s">
        <v>139</v>
      </c>
      <c r="B67" s="1">
        <v>2022</v>
      </c>
      <c r="C67" s="2">
        <v>44752</v>
      </c>
      <c r="D67" s="1" t="s">
        <v>66</v>
      </c>
      <c r="E67" s="1" t="s">
        <v>691</v>
      </c>
      <c r="F67" s="1" t="s">
        <v>145</v>
      </c>
      <c r="G67" s="13" t="e">
        <f>(C67-VLOOKUP(E67,Riders!$A$2:$C$267,2,FALSE))/365</f>
        <v>#N/A</v>
      </c>
      <c r="H67" s="1">
        <v>20</v>
      </c>
    </row>
    <row r="68" spans="1:10">
      <c r="A68" s="1" t="s">
        <v>139</v>
      </c>
      <c r="B68" s="1">
        <v>2022</v>
      </c>
      <c r="C68" s="2">
        <v>44752</v>
      </c>
      <c r="D68" s="1" t="s">
        <v>66</v>
      </c>
      <c r="E68" s="1" t="s">
        <v>519</v>
      </c>
      <c r="F68" s="1" t="s">
        <v>250</v>
      </c>
      <c r="G68" s="13">
        <f>(C68-VLOOKUP(E68,Riders!$A$2:$C$267,2,FALSE))/365</f>
        <v>31.493150684931507</v>
      </c>
      <c r="H68" s="1">
        <v>21</v>
      </c>
    </row>
    <row r="69" spans="1:10">
      <c r="A69" s="1" t="s">
        <v>139</v>
      </c>
      <c r="B69" s="1">
        <v>2022</v>
      </c>
      <c r="C69" s="2">
        <v>44752</v>
      </c>
      <c r="D69" s="1" t="s">
        <v>66</v>
      </c>
      <c r="E69" s="1" t="s">
        <v>717</v>
      </c>
      <c r="F69" s="1" t="s">
        <v>152</v>
      </c>
      <c r="G69" s="13" t="e">
        <f>(C69-VLOOKUP(E69,Riders!$A$2:$C$267,2,FALSE))/365</f>
        <v>#N/A</v>
      </c>
      <c r="H69" s="1">
        <v>22</v>
      </c>
    </row>
    <row r="70" spans="1:10">
      <c r="A70" s="1" t="s">
        <v>139</v>
      </c>
      <c r="B70" s="1">
        <v>2022</v>
      </c>
      <c r="C70" s="2">
        <v>44752</v>
      </c>
      <c r="D70" s="1" t="s">
        <v>66</v>
      </c>
      <c r="E70" s="1" t="s">
        <v>719</v>
      </c>
      <c r="F70" s="1" t="s">
        <v>728</v>
      </c>
      <c r="G70" s="13">
        <f>(C70-VLOOKUP(E70,Riders!$A$2:$C$267,2,FALSE))/365</f>
        <v>43.010958904109586</v>
      </c>
      <c r="H70" s="1">
        <v>23</v>
      </c>
    </row>
    <row r="71" spans="1:10">
      <c r="A71" s="4" t="s">
        <v>162</v>
      </c>
      <c r="B71" s="4">
        <v>2022</v>
      </c>
      <c r="C71" s="5">
        <v>44696</v>
      </c>
      <c r="D71" s="4" t="s">
        <v>66</v>
      </c>
      <c r="E71" s="4" t="s">
        <v>586</v>
      </c>
      <c r="F71" s="4" t="s">
        <v>113</v>
      </c>
      <c r="G71" s="14">
        <f>(C71-VLOOKUP(E71,Riders!$A$2:$C$1999,2,FALSE))/365</f>
        <v>23.671232876712327</v>
      </c>
      <c r="H71" s="4">
        <v>1</v>
      </c>
      <c r="I71" s="7">
        <v>0.47500000000000003</v>
      </c>
      <c r="J71">
        <v>53.947000000000003</v>
      </c>
    </row>
    <row r="72" spans="1:10">
      <c r="A72" s="4" t="s">
        <v>162</v>
      </c>
      <c r="B72" s="4">
        <v>2022</v>
      </c>
      <c r="C72" s="5">
        <v>44696</v>
      </c>
      <c r="D72" s="4" t="s">
        <v>66</v>
      </c>
      <c r="E72" s="4" t="s">
        <v>750</v>
      </c>
      <c r="F72" s="4" t="s">
        <v>46</v>
      </c>
      <c r="G72" s="14">
        <f>(C72-VLOOKUP(E72,Riders!$A$2:$C$1999,2,FALSE))/365</f>
        <v>25.043835616438358</v>
      </c>
      <c r="H72" s="4">
        <v>2</v>
      </c>
    </row>
    <row r="73" spans="1:10">
      <c r="A73" s="4" t="s">
        <v>162</v>
      </c>
      <c r="B73" s="4">
        <v>2022</v>
      </c>
      <c r="C73" s="5">
        <v>44696</v>
      </c>
      <c r="D73" s="4" t="s">
        <v>66</v>
      </c>
      <c r="E73" s="4" t="s">
        <v>487</v>
      </c>
      <c r="F73" s="4" t="s">
        <v>164</v>
      </c>
      <c r="G73" s="14">
        <f>(C73-VLOOKUP(E73,Riders!$A$2:$C$1999,2,FALSE))/365</f>
        <v>24.857534246575341</v>
      </c>
      <c r="H73" s="4">
        <v>3</v>
      </c>
    </row>
    <row r="74" spans="1:10">
      <c r="A74" s="4" t="s">
        <v>162</v>
      </c>
      <c r="B74" s="4">
        <v>2022</v>
      </c>
      <c r="C74" s="5">
        <v>44696</v>
      </c>
      <c r="D74" s="4" t="s">
        <v>66</v>
      </c>
      <c r="E74" s="4" t="s">
        <v>476</v>
      </c>
      <c r="F74" s="4" t="s">
        <v>78</v>
      </c>
      <c r="G74" s="14">
        <f>(C74-VLOOKUP(E74,Riders!$A$2:$C$1999,2,FALSE))/365</f>
        <v>23.523287671232875</v>
      </c>
      <c r="H74" s="4">
        <v>4</v>
      </c>
    </row>
    <row r="75" spans="1:10">
      <c r="A75" s="4" t="s">
        <v>162</v>
      </c>
      <c r="B75" s="4">
        <v>2022</v>
      </c>
      <c r="C75" s="5">
        <v>44696</v>
      </c>
      <c r="D75" s="4" t="s">
        <v>66</v>
      </c>
      <c r="E75" s="4" t="s">
        <v>593</v>
      </c>
      <c r="F75" s="4" t="s">
        <v>23</v>
      </c>
      <c r="G75" s="14">
        <f>(C75-VLOOKUP(E75,Riders!$A$2:$C$1999,2,FALSE))/365</f>
        <v>27.753424657534246</v>
      </c>
      <c r="H75" s="4">
        <v>5</v>
      </c>
    </row>
    <row r="76" spans="1:10">
      <c r="A76" s="4" t="s">
        <v>162</v>
      </c>
      <c r="B76" s="4">
        <v>2022</v>
      </c>
      <c r="C76" s="5">
        <v>44696</v>
      </c>
      <c r="D76" s="4" t="s">
        <v>66</v>
      </c>
      <c r="E76" s="4" t="s">
        <v>616</v>
      </c>
      <c r="F76" s="4" t="s">
        <v>228</v>
      </c>
      <c r="G76" s="14">
        <f>(C76-VLOOKUP(E76,Riders!$A$2:$C$1999,2,FALSE))/365</f>
        <v>23.295890410958904</v>
      </c>
      <c r="H76" s="4">
        <v>6</v>
      </c>
    </row>
    <row r="77" spans="1:10">
      <c r="A77" s="4" t="s">
        <v>162</v>
      </c>
      <c r="B77" s="4">
        <v>2022</v>
      </c>
      <c r="C77" s="5">
        <v>44696</v>
      </c>
      <c r="D77" s="4" t="s">
        <v>66</v>
      </c>
      <c r="E77" s="4" t="s">
        <v>479</v>
      </c>
      <c r="F77" s="4" t="s">
        <v>480</v>
      </c>
      <c r="G77" s="14">
        <f>(C77-VLOOKUP(E77,Riders!$A$2:$C$1999,2,FALSE))/365</f>
        <v>30.991780821917807</v>
      </c>
      <c r="H77" s="4">
        <v>7</v>
      </c>
    </row>
    <row r="78" spans="1:10">
      <c r="A78" s="4" t="s">
        <v>162</v>
      </c>
      <c r="B78" s="4">
        <v>2022</v>
      </c>
      <c r="C78" s="5">
        <v>44696</v>
      </c>
      <c r="D78" s="4" t="s">
        <v>66</v>
      </c>
      <c r="E78" s="4" t="s">
        <v>481</v>
      </c>
      <c r="F78" s="4" t="s">
        <v>29</v>
      </c>
      <c r="G78" s="14">
        <f>(C78-VLOOKUP(E78,Riders!$A$2:$C$1999,2,FALSE))/365</f>
        <v>19.917808219178081</v>
      </c>
      <c r="H78" s="4">
        <v>8</v>
      </c>
    </row>
    <row r="79" spans="1:10">
      <c r="A79" s="4" t="s">
        <v>162</v>
      </c>
      <c r="B79" s="4">
        <v>2022</v>
      </c>
      <c r="C79" s="5">
        <v>44696</v>
      </c>
      <c r="D79" s="4" t="s">
        <v>66</v>
      </c>
      <c r="E79" s="4" t="s">
        <v>496</v>
      </c>
      <c r="F79" s="4" t="s">
        <v>85</v>
      </c>
      <c r="G79" s="14">
        <f>(C79-VLOOKUP(E79,Riders!$A$2:$C$1999,2,FALSE))/365</f>
        <v>27.336986301369862</v>
      </c>
      <c r="H79" s="4">
        <v>9</v>
      </c>
    </row>
    <row r="80" spans="1:10">
      <c r="A80" s="4" t="s">
        <v>162</v>
      </c>
      <c r="B80" s="4">
        <v>2022</v>
      </c>
      <c r="C80" s="5">
        <v>44696</v>
      </c>
      <c r="D80" s="4" t="s">
        <v>66</v>
      </c>
      <c r="E80" s="4" t="s">
        <v>748</v>
      </c>
      <c r="F80" s="4" t="s">
        <v>35</v>
      </c>
      <c r="G80" s="14">
        <f>(C80-VLOOKUP(E80,Riders!$A$2:$C$1999,2,FALSE))/365</f>
        <v>22.246575342465754</v>
      </c>
      <c r="H80" s="4">
        <v>10</v>
      </c>
    </row>
    <row r="81" spans="1:10">
      <c r="A81" s="4" t="s">
        <v>162</v>
      </c>
      <c r="B81" s="4">
        <v>2022</v>
      </c>
      <c r="C81" s="5">
        <v>44696</v>
      </c>
      <c r="D81" s="4" t="s">
        <v>66</v>
      </c>
      <c r="E81" s="4" t="s">
        <v>53</v>
      </c>
      <c r="F81" s="4" t="s">
        <v>25</v>
      </c>
      <c r="G81" s="14">
        <f>(C81-VLOOKUP(E81,Riders!$A$2:$C$1999,2,FALSE))/365</f>
        <v>21.852054794520548</v>
      </c>
      <c r="H81" s="4">
        <v>11</v>
      </c>
    </row>
    <row r="82" spans="1:10">
      <c r="A82" s="4" t="s">
        <v>162</v>
      </c>
      <c r="B82" s="4">
        <v>2022</v>
      </c>
      <c r="C82" s="5">
        <v>44696</v>
      </c>
      <c r="D82" s="4" t="s">
        <v>66</v>
      </c>
      <c r="E82" s="4" t="s">
        <v>622</v>
      </c>
      <c r="F82" s="4" t="s">
        <v>44</v>
      </c>
      <c r="G82" s="14">
        <f>(C82-VLOOKUP(E82,Riders!$A$2:$C$1999,2,FALSE))/365</f>
        <v>35.62191780821918</v>
      </c>
      <c r="H82" s="4">
        <v>12</v>
      </c>
    </row>
    <row r="83" spans="1:10">
      <c r="A83" s="4" t="s">
        <v>162</v>
      </c>
      <c r="B83" s="4">
        <v>2022</v>
      </c>
      <c r="C83" s="5">
        <v>44696</v>
      </c>
      <c r="D83" s="4" t="s">
        <v>66</v>
      </c>
      <c r="E83" s="4" t="s">
        <v>596</v>
      </c>
      <c r="F83" s="4" t="s">
        <v>31</v>
      </c>
      <c r="G83" s="14">
        <f>(C83-VLOOKUP(E83,Riders!$A$2:$C$1999,2,FALSE))/365</f>
        <v>32.961643835616435</v>
      </c>
      <c r="H83" s="4">
        <v>13</v>
      </c>
    </row>
    <row r="84" spans="1:10">
      <c r="A84" s="4" t="s">
        <v>162</v>
      </c>
      <c r="B84" s="4">
        <v>2022</v>
      </c>
      <c r="C84" s="5">
        <v>44696</v>
      </c>
      <c r="D84" s="4" t="s">
        <v>66</v>
      </c>
      <c r="E84" s="4" t="s">
        <v>699</v>
      </c>
      <c r="F84" s="4" t="s">
        <v>39</v>
      </c>
      <c r="G84" s="14">
        <f>(C84-VLOOKUP(E84,Riders!$A$2:$C$1999,2,FALSE))/365</f>
        <v>28.219178082191782</v>
      </c>
      <c r="H84" s="4">
        <v>14</v>
      </c>
    </row>
    <row r="85" spans="1:10">
      <c r="A85" s="4" t="s">
        <v>162</v>
      </c>
      <c r="B85" s="4">
        <v>2022</v>
      </c>
      <c r="C85" s="5">
        <v>44696</v>
      </c>
      <c r="D85" s="4" t="s">
        <v>66</v>
      </c>
      <c r="E85" s="4" t="s">
        <v>739</v>
      </c>
      <c r="F85" s="4" t="s">
        <v>33</v>
      </c>
      <c r="G85" s="14">
        <f>(C85-VLOOKUP(E85,Riders!$A$2:$C$1999,2,FALSE))/365</f>
        <v>21.232876712328768</v>
      </c>
      <c r="H85" s="4">
        <v>15</v>
      </c>
    </row>
    <row r="86" spans="1:10">
      <c r="A86" s="4" t="s">
        <v>162</v>
      </c>
      <c r="B86" s="4">
        <v>2022</v>
      </c>
      <c r="C86" s="5">
        <v>44696</v>
      </c>
      <c r="D86" s="4" t="s">
        <v>66</v>
      </c>
      <c r="E86" s="4" t="s">
        <v>734</v>
      </c>
      <c r="F86" s="4" t="s">
        <v>102</v>
      </c>
      <c r="G86" s="14">
        <f>(C86-VLOOKUP(E86,Riders!$A$2:$C$1999,2,FALSE))/365</f>
        <v>21.293150684931508</v>
      </c>
      <c r="H86" s="4">
        <v>16</v>
      </c>
    </row>
    <row r="87" spans="1:10">
      <c r="A87" s="4" t="s">
        <v>162</v>
      </c>
      <c r="B87" s="4">
        <v>2022</v>
      </c>
      <c r="C87" s="5">
        <v>44696</v>
      </c>
      <c r="D87" s="4" t="s">
        <v>66</v>
      </c>
      <c r="E87" s="4" t="s">
        <v>740</v>
      </c>
      <c r="F87" s="4" t="s">
        <v>150</v>
      </c>
      <c r="G87" s="14">
        <f>(C87-VLOOKUP(E87,Riders!$A$2:$C$1999,2,FALSE))/365</f>
        <v>19.545205479452054</v>
      </c>
      <c r="H87" s="4">
        <v>17</v>
      </c>
    </row>
    <row r="88" spans="1:10">
      <c r="A88" s="4" t="s">
        <v>162</v>
      </c>
      <c r="B88" s="4">
        <v>2022</v>
      </c>
      <c r="C88" s="5">
        <v>44696</v>
      </c>
      <c r="D88" s="4" t="s">
        <v>66</v>
      </c>
      <c r="E88" s="4" t="s">
        <v>713</v>
      </c>
      <c r="F88" s="4" t="s">
        <v>727</v>
      </c>
      <c r="G88" s="14">
        <f>(C88-VLOOKUP(E88,Riders!$A$2:$C$1999,2,FALSE))/365</f>
        <v>27.17808219178082</v>
      </c>
      <c r="H88" s="4">
        <v>18</v>
      </c>
    </row>
    <row r="89" spans="1:10">
      <c r="A89" s="4" t="s">
        <v>162</v>
      </c>
      <c r="B89" s="4">
        <v>2022</v>
      </c>
      <c r="C89" s="5">
        <v>44696</v>
      </c>
      <c r="D89" s="4" t="s">
        <v>66</v>
      </c>
      <c r="E89" s="4" t="s">
        <v>519</v>
      </c>
      <c r="F89" s="4" t="s">
        <v>250</v>
      </c>
      <c r="G89" s="14">
        <f>(C89-VLOOKUP(E89,Riders!$A$2:$C$1999,2,FALSE))/365</f>
        <v>31.339726027397262</v>
      </c>
      <c r="H89" s="4">
        <v>19</v>
      </c>
    </row>
    <row r="90" spans="1:10">
      <c r="A90" s="4" t="s">
        <v>162</v>
      </c>
      <c r="B90" s="4">
        <v>2022</v>
      </c>
      <c r="C90" s="5">
        <v>44696</v>
      </c>
      <c r="D90" s="4" t="s">
        <v>66</v>
      </c>
      <c r="E90" s="4" t="s">
        <v>614</v>
      </c>
      <c r="F90" s="4" t="s">
        <v>56</v>
      </c>
      <c r="G90" s="14">
        <f>(C90-VLOOKUP(E90,Riders!$A$2:$C$1999,2,FALSE))/365</f>
        <v>20.887671232876713</v>
      </c>
      <c r="H90" s="4">
        <v>20</v>
      </c>
    </row>
    <row r="91" spans="1:10">
      <c r="A91" s="4" t="s">
        <v>162</v>
      </c>
      <c r="B91" s="4">
        <v>2022</v>
      </c>
      <c r="C91" s="5">
        <v>44696</v>
      </c>
      <c r="D91" s="4" t="s">
        <v>66</v>
      </c>
      <c r="E91" s="4" t="s">
        <v>494</v>
      </c>
      <c r="F91" s="4" t="s">
        <v>37</v>
      </c>
      <c r="G91" s="14">
        <f>(C91-VLOOKUP(E91,Riders!$A$2:$C$1999,2,FALSE))/365</f>
        <v>23.901369863013699</v>
      </c>
      <c r="H91" s="4">
        <v>21</v>
      </c>
    </row>
    <row r="92" spans="1:10">
      <c r="A92" s="4" t="s">
        <v>162</v>
      </c>
      <c r="B92" s="4">
        <v>2022</v>
      </c>
      <c r="C92" s="5">
        <v>44696</v>
      </c>
      <c r="D92" s="4" t="s">
        <v>66</v>
      </c>
      <c r="E92" s="4" t="s">
        <v>523</v>
      </c>
      <c r="F92" s="4" t="s">
        <v>524</v>
      </c>
      <c r="G92" s="14">
        <f>(C92-VLOOKUP(E92,Riders!$A$2:$C$1999,2,FALSE))/365</f>
        <v>21.556164383561644</v>
      </c>
      <c r="H92" s="4">
        <v>22</v>
      </c>
    </row>
    <row r="93" spans="1:10">
      <c r="A93" s="1" t="s">
        <v>65</v>
      </c>
      <c r="B93" s="1">
        <v>2022</v>
      </c>
      <c r="C93" s="2">
        <v>44675</v>
      </c>
      <c r="D93" s="1" t="s">
        <v>66</v>
      </c>
      <c r="E93" s="1" t="s">
        <v>473</v>
      </c>
      <c r="F93" s="1" t="s">
        <v>25</v>
      </c>
      <c r="G93" s="1"/>
      <c r="H93" s="1">
        <v>1</v>
      </c>
      <c r="I93" s="7">
        <v>0.57500000000000007</v>
      </c>
      <c r="J93">
        <v>46.738999999999997</v>
      </c>
    </row>
    <row r="94" spans="1:10">
      <c r="A94" s="66" t="s">
        <v>65</v>
      </c>
      <c r="B94" s="66">
        <v>2022</v>
      </c>
      <c r="C94" s="67">
        <v>44675</v>
      </c>
      <c r="D94" s="66" t="s">
        <v>66</v>
      </c>
      <c r="E94" s="68" t="s">
        <v>588</v>
      </c>
      <c r="F94" s="68" t="s">
        <v>78</v>
      </c>
      <c r="G94" s="68"/>
      <c r="H94" s="50">
        <v>2</v>
      </c>
    </row>
    <row r="95" spans="1:10">
      <c r="A95" s="1" t="s">
        <v>65</v>
      </c>
      <c r="B95" s="1">
        <v>2022</v>
      </c>
      <c r="C95" s="2">
        <v>44675</v>
      </c>
      <c r="D95" s="1" t="s">
        <v>66</v>
      </c>
      <c r="E95" s="68" t="s">
        <v>481</v>
      </c>
      <c r="F95" s="68" t="s">
        <v>29</v>
      </c>
      <c r="G95" s="68"/>
      <c r="H95" s="50">
        <v>3</v>
      </c>
    </row>
    <row r="96" spans="1:10">
      <c r="A96" s="1" t="s">
        <v>65</v>
      </c>
      <c r="B96" s="1">
        <v>2022</v>
      </c>
      <c r="C96" s="2">
        <v>44675</v>
      </c>
      <c r="D96" s="1" t="s">
        <v>66</v>
      </c>
      <c r="E96" s="68" t="s">
        <v>483</v>
      </c>
      <c r="F96" s="68" t="s">
        <v>484</v>
      </c>
      <c r="G96" s="68"/>
      <c r="H96" s="50">
        <v>4</v>
      </c>
    </row>
    <row r="97" spans="1:8">
      <c r="A97" s="1" t="s">
        <v>65</v>
      </c>
      <c r="B97" s="1">
        <v>2022</v>
      </c>
      <c r="C97" s="2">
        <v>44675</v>
      </c>
      <c r="D97" s="1" t="s">
        <v>66</v>
      </c>
      <c r="E97" s="68" t="s">
        <v>595</v>
      </c>
      <c r="F97" s="68" t="s">
        <v>31</v>
      </c>
      <c r="G97" s="68"/>
      <c r="H97" s="50">
        <v>5</v>
      </c>
    </row>
    <row r="98" spans="1:8">
      <c r="A98" s="1" t="s">
        <v>65</v>
      </c>
      <c r="B98" s="1">
        <v>2022</v>
      </c>
      <c r="C98" s="2">
        <v>44675</v>
      </c>
      <c r="D98" s="1" t="s">
        <v>66</v>
      </c>
      <c r="E98" s="68" t="s">
        <v>587</v>
      </c>
      <c r="F98" s="68" t="s">
        <v>75</v>
      </c>
      <c r="G98" s="68"/>
      <c r="H98" s="50">
        <v>6</v>
      </c>
    </row>
    <row r="99" spans="1:8">
      <c r="A99" s="1" t="s">
        <v>65</v>
      </c>
      <c r="B99" s="1">
        <v>2022</v>
      </c>
      <c r="C99" s="2">
        <v>44675</v>
      </c>
      <c r="D99" s="1" t="s">
        <v>66</v>
      </c>
      <c r="E99" s="68" t="s">
        <v>606</v>
      </c>
      <c r="F99" s="68" t="s">
        <v>33</v>
      </c>
      <c r="G99" s="68"/>
      <c r="H99" s="50">
        <v>7</v>
      </c>
    </row>
    <row r="100" spans="1:8">
      <c r="A100" s="1" t="s">
        <v>65</v>
      </c>
      <c r="B100" s="1">
        <v>2022</v>
      </c>
      <c r="C100" s="2">
        <v>44675</v>
      </c>
      <c r="D100" s="1" t="s">
        <v>66</v>
      </c>
      <c r="E100" s="68" t="s">
        <v>479</v>
      </c>
      <c r="F100" s="68" t="s">
        <v>480</v>
      </c>
      <c r="G100" s="68"/>
      <c r="H100" s="50">
        <v>8</v>
      </c>
    </row>
    <row r="101" spans="1:8">
      <c r="A101" s="1" t="s">
        <v>65</v>
      </c>
      <c r="B101" s="1">
        <v>2022</v>
      </c>
      <c r="C101" s="2">
        <v>44675</v>
      </c>
      <c r="D101" s="1" t="s">
        <v>66</v>
      </c>
      <c r="E101" s="68" t="s">
        <v>618</v>
      </c>
      <c r="F101" s="68" t="s">
        <v>37</v>
      </c>
      <c r="G101" s="68"/>
      <c r="H101" s="50">
        <v>9</v>
      </c>
    </row>
    <row r="102" spans="1:8">
      <c r="A102" s="1" t="s">
        <v>65</v>
      </c>
      <c r="B102" s="1">
        <v>2022</v>
      </c>
      <c r="C102" s="2">
        <v>44675</v>
      </c>
      <c r="D102" s="1" t="s">
        <v>66</v>
      </c>
      <c r="E102" s="68" t="s">
        <v>787</v>
      </c>
      <c r="F102" s="68" t="s">
        <v>113</v>
      </c>
      <c r="G102" s="68"/>
      <c r="H102" s="50">
        <v>10</v>
      </c>
    </row>
    <row r="103" spans="1:8">
      <c r="A103" s="1" t="s">
        <v>65</v>
      </c>
      <c r="B103" s="1">
        <v>2022</v>
      </c>
      <c r="C103" s="2">
        <v>44675</v>
      </c>
      <c r="D103" s="1" t="s">
        <v>66</v>
      </c>
      <c r="E103" s="68" t="s">
        <v>648</v>
      </c>
      <c r="F103" s="68" t="s">
        <v>73</v>
      </c>
      <c r="G103" s="68"/>
      <c r="H103" s="50">
        <v>11</v>
      </c>
    </row>
    <row r="104" spans="1:8">
      <c r="A104" s="1" t="s">
        <v>65</v>
      </c>
      <c r="B104" s="1">
        <v>2022</v>
      </c>
      <c r="C104" s="2">
        <v>44675</v>
      </c>
      <c r="D104" s="1" t="s">
        <v>66</v>
      </c>
      <c r="E104" s="68" t="s">
        <v>629</v>
      </c>
      <c r="F104" s="68" t="s">
        <v>763</v>
      </c>
      <c r="G104" s="68"/>
      <c r="H104" s="50">
        <v>12</v>
      </c>
    </row>
    <row r="105" spans="1:8">
      <c r="A105" s="1" t="s">
        <v>65</v>
      </c>
      <c r="B105" s="1">
        <v>2022</v>
      </c>
      <c r="C105" s="2">
        <v>44675</v>
      </c>
      <c r="D105" s="1" t="s">
        <v>66</v>
      </c>
      <c r="E105" s="68" t="s">
        <v>496</v>
      </c>
      <c r="F105" s="68" t="s">
        <v>85</v>
      </c>
      <c r="G105" s="68"/>
      <c r="H105" s="50">
        <v>13</v>
      </c>
    </row>
    <row r="106" spans="1:8">
      <c r="A106" s="1" t="s">
        <v>65</v>
      </c>
      <c r="B106" s="1">
        <v>2022</v>
      </c>
      <c r="C106" s="2">
        <v>44675</v>
      </c>
      <c r="D106" s="1" t="s">
        <v>66</v>
      </c>
      <c r="E106" s="68" t="s">
        <v>585</v>
      </c>
      <c r="F106" s="68" t="s">
        <v>27</v>
      </c>
      <c r="G106" s="68"/>
      <c r="H106" s="50">
        <v>14</v>
      </c>
    </row>
    <row r="107" spans="1:8">
      <c r="A107" s="1" t="s">
        <v>65</v>
      </c>
      <c r="B107" s="1">
        <v>2022</v>
      </c>
      <c r="C107" s="2">
        <v>44675</v>
      </c>
      <c r="D107" s="1" t="s">
        <v>66</v>
      </c>
      <c r="E107" s="68" t="s">
        <v>487</v>
      </c>
      <c r="F107" s="68" t="s">
        <v>164</v>
      </c>
      <c r="G107" s="68"/>
      <c r="H107" s="50">
        <v>15</v>
      </c>
    </row>
    <row r="108" spans="1:8">
      <c r="A108" s="1" t="s">
        <v>65</v>
      </c>
      <c r="B108" s="1">
        <v>2022</v>
      </c>
      <c r="C108" s="2">
        <v>44675</v>
      </c>
      <c r="D108" s="1" t="s">
        <v>66</v>
      </c>
      <c r="E108" s="68" t="s">
        <v>617</v>
      </c>
      <c r="F108" s="68" t="s">
        <v>46</v>
      </c>
      <c r="G108" s="68"/>
      <c r="H108" s="50">
        <v>16</v>
      </c>
    </row>
    <row r="109" spans="1:8">
      <c r="A109" s="1" t="s">
        <v>65</v>
      </c>
      <c r="B109" s="1">
        <v>2022</v>
      </c>
      <c r="C109" s="2">
        <v>44675</v>
      </c>
      <c r="D109" s="1" t="s">
        <v>66</v>
      </c>
      <c r="E109" s="68" t="s">
        <v>599</v>
      </c>
      <c r="F109" s="68" t="s">
        <v>35</v>
      </c>
      <c r="G109" s="68"/>
      <c r="H109" s="50">
        <v>17</v>
      </c>
    </row>
    <row r="110" spans="1:8">
      <c r="A110" s="1" t="s">
        <v>65</v>
      </c>
      <c r="B110" s="1">
        <v>2022</v>
      </c>
      <c r="C110" s="2">
        <v>44675</v>
      </c>
      <c r="D110" s="1" t="s">
        <v>66</v>
      </c>
      <c r="E110" s="68" t="s">
        <v>522</v>
      </c>
      <c r="F110" s="68" t="s">
        <v>58</v>
      </c>
      <c r="G110" s="68"/>
      <c r="H110" s="50">
        <v>18</v>
      </c>
    </row>
    <row r="111" spans="1:8">
      <c r="A111" s="1" t="s">
        <v>65</v>
      </c>
      <c r="B111" s="1">
        <v>2022</v>
      </c>
      <c r="C111" s="2">
        <v>44675</v>
      </c>
      <c r="D111" s="1" t="s">
        <v>66</v>
      </c>
      <c r="E111" s="68" t="s">
        <v>766</v>
      </c>
      <c r="F111" s="68" t="s">
        <v>178</v>
      </c>
      <c r="G111" s="68"/>
      <c r="H111" s="50">
        <v>19</v>
      </c>
    </row>
    <row r="112" spans="1:8">
      <c r="A112" s="1" t="s">
        <v>65</v>
      </c>
      <c r="B112" s="1">
        <v>2022</v>
      </c>
      <c r="C112" s="2">
        <v>44675</v>
      </c>
      <c r="D112" s="1" t="s">
        <v>66</v>
      </c>
      <c r="E112" s="68" t="s">
        <v>660</v>
      </c>
      <c r="F112" s="68" t="s">
        <v>760</v>
      </c>
      <c r="G112" s="68"/>
      <c r="H112" s="50">
        <v>20</v>
      </c>
    </row>
    <row r="113" spans="1:10">
      <c r="A113" s="1" t="s">
        <v>65</v>
      </c>
      <c r="B113" s="1">
        <v>2022</v>
      </c>
      <c r="C113" s="2">
        <v>44675</v>
      </c>
      <c r="D113" s="1" t="s">
        <v>66</v>
      </c>
      <c r="E113" s="68" t="s">
        <v>622</v>
      </c>
      <c r="F113" s="68" t="s">
        <v>44</v>
      </c>
      <c r="G113" s="68"/>
      <c r="H113" s="50">
        <v>21</v>
      </c>
    </row>
    <row r="114" spans="1:10">
      <c r="A114" s="23" t="s">
        <v>65</v>
      </c>
      <c r="B114" s="23">
        <v>2022</v>
      </c>
      <c r="C114" s="24">
        <v>44675</v>
      </c>
      <c r="D114" s="23" t="s">
        <v>66</v>
      </c>
      <c r="E114" s="68" t="s">
        <v>593</v>
      </c>
      <c r="F114" s="68" t="s">
        <v>23</v>
      </c>
      <c r="G114" s="68"/>
      <c r="H114" s="50">
        <v>22</v>
      </c>
    </row>
    <row r="115" spans="1:10">
      <c r="A115" s="1" t="s">
        <v>65</v>
      </c>
      <c r="B115" s="1">
        <v>2022</v>
      </c>
      <c r="C115" s="2">
        <v>44675</v>
      </c>
      <c r="D115" s="1" t="s">
        <v>66</v>
      </c>
      <c r="E115" s="1" t="s">
        <v>592</v>
      </c>
      <c r="F115" s="1" t="s">
        <v>228</v>
      </c>
      <c r="G115" s="1"/>
      <c r="H115" s="1">
        <v>23</v>
      </c>
    </row>
    <row r="116" spans="1:10">
      <c r="A116" s="4" t="s">
        <v>182</v>
      </c>
      <c r="B116" s="4">
        <v>2021</v>
      </c>
      <c r="C116" s="5">
        <v>44492</v>
      </c>
      <c r="D116" s="4" t="s">
        <v>20</v>
      </c>
      <c r="E116" s="3" t="s">
        <v>600</v>
      </c>
      <c r="F116" s="3" t="s">
        <v>35</v>
      </c>
      <c r="G116" s="3"/>
      <c r="H116" s="4">
        <v>1</v>
      </c>
      <c r="I116" s="7">
        <v>0.45416666666666666</v>
      </c>
      <c r="J116">
        <v>53.67</v>
      </c>
    </row>
    <row r="117" spans="1:10">
      <c r="A117" s="4" t="s">
        <v>182</v>
      </c>
      <c r="B117" s="4">
        <v>2021</v>
      </c>
      <c r="C117" s="5">
        <v>44492</v>
      </c>
      <c r="D117" s="4" t="s">
        <v>20</v>
      </c>
      <c r="E117" s="3" t="s">
        <v>584</v>
      </c>
      <c r="F117" s="3" t="s">
        <v>27</v>
      </c>
      <c r="G117" s="3"/>
      <c r="H117" s="4">
        <v>2</v>
      </c>
    </row>
    <row r="118" spans="1:10">
      <c r="A118" s="4" t="s">
        <v>182</v>
      </c>
      <c r="B118" s="4">
        <v>2021</v>
      </c>
      <c r="C118" s="5">
        <v>44492</v>
      </c>
      <c r="D118" s="4" t="s">
        <v>20</v>
      </c>
      <c r="E118" s="3" t="s">
        <v>821</v>
      </c>
      <c r="F118" s="3" t="s">
        <v>484</v>
      </c>
      <c r="G118" s="3"/>
      <c r="H118" s="4">
        <v>3</v>
      </c>
    </row>
    <row r="119" spans="1:10">
      <c r="A119" s="4" t="s">
        <v>182</v>
      </c>
      <c r="B119" s="4">
        <v>2021</v>
      </c>
      <c r="C119" s="5">
        <v>44492</v>
      </c>
      <c r="D119" s="4" t="s">
        <v>20</v>
      </c>
      <c r="E119" s="3" t="s">
        <v>586</v>
      </c>
      <c r="F119" s="3" t="s">
        <v>113</v>
      </c>
      <c r="G119" s="3"/>
      <c r="H119" s="4">
        <v>4</v>
      </c>
    </row>
    <row r="120" spans="1:10">
      <c r="A120" s="4" t="s">
        <v>182</v>
      </c>
      <c r="B120" s="4">
        <v>2021</v>
      </c>
      <c r="C120" s="5">
        <v>44492</v>
      </c>
      <c r="D120" s="4" t="s">
        <v>20</v>
      </c>
      <c r="E120" s="3" t="s">
        <v>493</v>
      </c>
      <c r="F120" s="3" t="s">
        <v>31</v>
      </c>
      <c r="G120" s="3"/>
      <c r="H120" s="4">
        <v>5</v>
      </c>
    </row>
    <row r="121" spans="1:10">
      <c r="A121" s="4" t="s">
        <v>182</v>
      </c>
      <c r="B121" s="4">
        <v>2021</v>
      </c>
      <c r="C121" s="5">
        <v>44492</v>
      </c>
      <c r="D121" s="4" t="s">
        <v>20</v>
      </c>
      <c r="E121" s="3" t="s">
        <v>494</v>
      </c>
      <c r="F121" s="3" t="s">
        <v>37</v>
      </c>
      <c r="G121" s="3"/>
      <c r="H121" s="4">
        <v>6</v>
      </c>
    </row>
    <row r="122" spans="1:10">
      <c r="A122" s="4" t="s">
        <v>182</v>
      </c>
      <c r="B122" s="4">
        <v>2021</v>
      </c>
      <c r="C122" s="5">
        <v>44492</v>
      </c>
      <c r="D122" s="4" t="s">
        <v>20</v>
      </c>
      <c r="E122" s="3" t="s">
        <v>487</v>
      </c>
      <c r="F122" s="3" t="s">
        <v>164</v>
      </c>
      <c r="G122" s="3"/>
      <c r="H122" s="4">
        <v>7</v>
      </c>
    </row>
    <row r="123" spans="1:10">
      <c r="A123" s="4" t="s">
        <v>182</v>
      </c>
      <c r="B123" s="4">
        <v>2021</v>
      </c>
      <c r="C123" s="5">
        <v>44492</v>
      </c>
      <c r="D123" s="4" t="s">
        <v>20</v>
      </c>
      <c r="E123" s="3" t="s">
        <v>840</v>
      </c>
      <c r="F123" s="3" t="s">
        <v>480</v>
      </c>
      <c r="G123" s="3"/>
      <c r="H123" s="4">
        <v>8</v>
      </c>
    </row>
    <row r="124" spans="1:10">
      <c r="A124" s="4" t="s">
        <v>182</v>
      </c>
      <c r="B124" s="4">
        <v>2021</v>
      </c>
      <c r="C124" s="5">
        <v>44492</v>
      </c>
      <c r="D124" s="4" t="s">
        <v>20</v>
      </c>
      <c r="E124" s="3" t="s">
        <v>473</v>
      </c>
      <c r="F124" s="3" t="s">
        <v>25</v>
      </c>
      <c r="G124" s="3"/>
      <c r="H124" s="4">
        <v>9</v>
      </c>
    </row>
    <row r="125" spans="1:10">
      <c r="A125" s="4" t="s">
        <v>182</v>
      </c>
      <c r="B125" s="4">
        <v>2021</v>
      </c>
      <c r="C125" s="5">
        <v>44492</v>
      </c>
      <c r="D125" s="4" t="s">
        <v>20</v>
      </c>
      <c r="E125" s="3" t="s">
        <v>495</v>
      </c>
      <c r="F125" s="3" t="s">
        <v>104</v>
      </c>
      <c r="G125" s="3"/>
      <c r="H125" s="4">
        <v>10</v>
      </c>
    </row>
    <row r="126" spans="1:10">
      <c r="A126" s="4" t="s">
        <v>182</v>
      </c>
      <c r="B126" s="4">
        <v>2021</v>
      </c>
      <c r="C126" s="5">
        <v>44492</v>
      </c>
      <c r="D126" s="4" t="s">
        <v>20</v>
      </c>
      <c r="E126" s="3" t="s">
        <v>811</v>
      </c>
      <c r="F126" s="3" t="s">
        <v>188</v>
      </c>
      <c r="G126" s="3"/>
      <c r="H126" s="4">
        <v>11</v>
      </c>
    </row>
    <row r="127" spans="1:10">
      <c r="A127" s="4" t="s">
        <v>182</v>
      </c>
      <c r="B127" s="4">
        <v>2021</v>
      </c>
      <c r="C127" s="5">
        <v>44492</v>
      </c>
      <c r="D127" s="4" t="s">
        <v>20</v>
      </c>
      <c r="E127" s="3" t="s">
        <v>650</v>
      </c>
      <c r="F127" s="3" t="s">
        <v>85</v>
      </c>
      <c r="G127" s="3"/>
      <c r="H127" s="4">
        <v>12</v>
      </c>
    </row>
    <row r="128" spans="1:10">
      <c r="A128" s="4" t="s">
        <v>182</v>
      </c>
      <c r="B128" s="4">
        <v>2021</v>
      </c>
      <c r="C128" s="5">
        <v>44492</v>
      </c>
      <c r="D128" s="4" t="s">
        <v>20</v>
      </c>
      <c r="E128" s="3" t="s">
        <v>617</v>
      </c>
      <c r="F128" s="3" t="s">
        <v>46</v>
      </c>
      <c r="G128" s="3"/>
      <c r="H128" s="4">
        <v>13</v>
      </c>
    </row>
    <row r="129" spans="1:10">
      <c r="A129" s="4" t="s">
        <v>182</v>
      </c>
      <c r="B129" s="4">
        <v>2021</v>
      </c>
      <c r="C129" s="5">
        <v>44492</v>
      </c>
      <c r="D129" s="4" t="s">
        <v>20</v>
      </c>
      <c r="E129" s="3" t="s">
        <v>642</v>
      </c>
      <c r="F129" s="3" t="s">
        <v>23</v>
      </c>
      <c r="G129" s="3"/>
      <c r="H129" s="4">
        <v>14</v>
      </c>
    </row>
    <row r="130" spans="1:10">
      <c r="A130" s="4" t="s">
        <v>182</v>
      </c>
      <c r="B130" s="4">
        <v>2021</v>
      </c>
      <c r="C130" s="5">
        <v>44492</v>
      </c>
      <c r="D130" s="4" t="s">
        <v>20</v>
      </c>
      <c r="E130" s="3" t="s">
        <v>807</v>
      </c>
      <c r="F130" s="3" t="s">
        <v>102</v>
      </c>
      <c r="G130" s="3"/>
      <c r="H130" s="4">
        <v>15</v>
      </c>
    </row>
    <row r="131" spans="1:10">
      <c r="A131" s="4" t="s">
        <v>182</v>
      </c>
      <c r="B131" s="4">
        <v>2021</v>
      </c>
      <c r="C131" s="5">
        <v>44492</v>
      </c>
      <c r="D131" s="4" t="s">
        <v>20</v>
      </c>
      <c r="E131" s="3" t="s">
        <v>814</v>
      </c>
      <c r="F131" s="3" t="s">
        <v>33</v>
      </c>
      <c r="G131" s="3"/>
      <c r="H131" s="4">
        <v>16</v>
      </c>
    </row>
    <row r="132" spans="1:10">
      <c r="A132" s="4" t="s">
        <v>182</v>
      </c>
      <c r="B132" s="4">
        <v>2021</v>
      </c>
      <c r="C132" s="5">
        <v>44492</v>
      </c>
      <c r="D132" s="4" t="s">
        <v>20</v>
      </c>
      <c r="E132" s="3" t="s">
        <v>588</v>
      </c>
      <c r="F132" s="3" t="s">
        <v>78</v>
      </c>
      <c r="G132" s="3"/>
      <c r="H132" s="4">
        <v>17</v>
      </c>
    </row>
    <row r="133" spans="1:10">
      <c r="A133" s="4" t="s">
        <v>182</v>
      </c>
      <c r="B133" s="4">
        <v>2021</v>
      </c>
      <c r="C133" s="5">
        <v>44492</v>
      </c>
      <c r="D133" s="4" t="s">
        <v>20</v>
      </c>
      <c r="E133" s="3" t="s">
        <v>490</v>
      </c>
      <c r="F133" s="3" t="s">
        <v>42</v>
      </c>
      <c r="G133" s="3"/>
      <c r="H133" s="4">
        <v>18</v>
      </c>
    </row>
    <row r="134" spans="1:10">
      <c r="A134" s="4" t="s">
        <v>182</v>
      </c>
      <c r="B134" s="4">
        <v>2021</v>
      </c>
      <c r="C134" s="5">
        <v>44492</v>
      </c>
      <c r="D134" s="4" t="s">
        <v>20</v>
      </c>
      <c r="E134" s="3" t="s">
        <v>837</v>
      </c>
      <c r="F134" s="3" t="s">
        <v>56</v>
      </c>
      <c r="G134" s="3"/>
      <c r="H134" s="4">
        <v>19</v>
      </c>
    </row>
    <row r="135" spans="1:10">
      <c r="A135" s="4" t="s">
        <v>182</v>
      </c>
      <c r="B135" s="4">
        <v>2021</v>
      </c>
      <c r="C135" s="5">
        <v>44492</v>
      </c>
      <c r="D135" s="4" t="s">
        <v>20</v>
      </c>
      <c r="E135" s="3" t="s">
        <v>622</v>
      </c>
      <c r="F135" s="3" t="s">
        <v>44</v>
      </c>
      <c r="G135" s="3"/>
      <c r="H135" s="4">
        <v>20</v>
      </c>
    </row>
    <row r="136" spans="1:10">
      <c r="A136" s="4" t="s">
        <v>182</v>
      </c>
      <c r="B136" s="4">
        <v>2021</v>
      </c>
      <c r="C136" s="5">
        <v>44492</v>
      </c>
      <c r="D136" s="4" t="s">
        <v>20</v>
      </c>
      <c r="E136" s="3" t="s">
        <v>828</v>
      </c>
      <c r="F136" s="3" t="s">
        <v>82</v>
      </c>
      <c r="G136" s="3"/>
      <c r="H136" s="4">
        <v>21</v>
      </c>
    </row>
    <row r="137" spans="1:10">
      <c r="A137" s="1" t="s">
        <v>139</v>
      </c>
      <c r="B137" s="1">
        <v>2021</v>
      </c>
      <c r="C137" s="2">
        <v>44451</v>
      </c>
      <c r="D137" s="1" t="s">
        <v>66</v>
      </c>
      <c r="E137" s="1" t="s">
        <v>1260</v>
      </c>
      <c r="F137" s="1" t="s">
        <v>44</v>
      </c>
      <c r="G137" s="1"/>
      <c r="H137" s="1">
        <v>1</v>
      </c>
      <c r="I137" s="7">
        <v>0.32708333333333334</v>
      </c>
      <c r="J137">
        <v>51.567</v>
      </c>
    </row>
    <row r="138" spans="1:10">
      <c r="A138" s="1" t="s">
        <v>139</v>
      </c>
      <c r="B138" s="1">
        <v>2021</v>
      </c>
      <c r="C138" s="2">
        <v>44451</v>
      </c>
      <c r="D138" s="1" t="s">
        <v>66</v>
      </c>
      <c r="E138" s="1" t="s">
        <v>495</v>
      </c>
      <c r="F138" s="1" t="s">
        <v>104</v>
      </c>
      <c r="G138" s="1"/>
      <c r="H138" s="1">
        <v>2</v>
      </c>
    </row>
    <row r="139" spans="1:10">
      <c r="A139" s="1" t="s">
        <v>139</v>
      </c>
      <c r="B139" s="1">
        <v>2021</v>
      </c>
      <c r="C139" s="2">
        <v>44451</v>
      </c>
      <c r="D139" s="1" t="s">
        <v>66</v>
      </c>
      <c r="E139" s="1" t="s">
        <v>696</v>
      </c>
      <c r="F139" s="1" t="s">
        <v>33</v>
      </c>
      <c r="G139" s="1"/>
      <c r="H139" s="1">
        <v>3</v>
      </c>
    </row>
    <row r="140" spans="1:10">
      <c r="A140" s="1" t="s">
        <v>139</v>
      </c>
      <c r="B140" s="1">
        <v>2021</v>
      </c>
      <c r="C140" s="2">
        <v>44451</v>
      </c>
      <c r="D140" s="1" t="s">
        <v>66</v>
      </c>
      <c r="E140" s="1" t="s">
        <v>837</v>
      </c>
      <c r="F140" s="1" t="s">
        <v>56</v>
      </c>
      <c r="G140" s="1"/>
      <c r="H140" s="1">
        <v>4</v>
      </c>
    </row>
    <row r="141" spans="1:10">
      <c r="A141" s="1" t="s">
        <v>139</v>
      </c>
      <c r="B141" s="1">
        <v>2021</v>
      </c>
      <c r="C141" s="2">
        <v>44451</v>
      </c>
      <c r="D141" s="1" t="s">
        <v>66</v>
      </c>
      <c r="E141" s="1" t="s">
        <v>519</v>
      </c>
      <c r="F141" s="1" t="s">
        <v>250</v>
      </c>
      <c r="G141" s="1"/>
      <c r="H141" s="1">
        <v>5</v>
      </c>
    </row>
    <row r="142" spans="1:10">
      <c r="A142" s="1" t="s">
        <v>139</v>
      </c>
      <c r="B142" s="1">
        <v>2021</v>
      </c>
      <c r="C142" s="2">
        <v>44451</v>
      </c>
      <c r="D142" s="1" t="s">
        <v>66</v>
      </c>
      <c r="E142" s="1" t="s">
        <v>344</v>
      </c>
      <c r="F142" s="1" t="s">
        <v>154</v>
      </c>
      <c r="G142" s="1"/>
      <c r="H142" s="1">
        <v>6</v>
      </c>
    </row>
    <row r="143" spans="1:10">
      <c r="A143" s="1" t="s">
        <v>139</v>
      </c>
      <c r="B143" s="1">
        <v>2021</v>
      </c>
      <c r="C143" s="2">
        <v>44451</v>
      </c>
      <c r="D143" s="1" t="s">
        <v>66</v>
      </c>
      <c r="E143" s="1" t="s">
        <v>1267</v>
      </c>
      <c r="F143" s="1" t="s">
        <v>224</v>
      </c>
      <c r="G143" s="1"/>
      <c r="H143" s="1">
        <v>7</v>
      </c>
    </row>
    <row r="144" spans="1:10">
      <c r="A144" s="1" t="s">
        <v>139</v>
      </c>
      <c r="B144" s="1">
        <v>2021</v>
      </c>
      <c r="C144" s="2">
        <v>44451</v>
      </c>
      <c r="D144" s="1" t="s">
        <v>66</v>
      </c>
      <c r="E144" s="1" t="s">
        <v>635</v>
      </c>
      <c r="F144" s="1" t="s">
        <v>207</v>
      </c>
      <c r="G144" s="1"/>
      <c r="H144" s="1">
        <v>8</v>
      </c>
    </row>
    <row r="145" spans="1:10">
      <c r="A145" s="1" t="s">
        <v>139</v>
      </c>
      <c r="B145" s="1">
        <v>2021</v>
      </c>
      <c r="C145" s="2">
        <v>44451</v>
      </c>
      <c r="D145" s="1" t="s">
        <v>66</v>
      </c>
      <c r="E145" s="1" t="s">
        <v>740</v>
      </c>
      <c r="F145" s="1" t="s">
        <v>150</v>
      </c>
      <c r="G145" s="1"/>
      <c r="H145" s="1">
        <v>9</v>
      </c>
    </row>
    <row r="146" spans="1:10">
      <c r="A146" s="1" t="s">
        <v>139</v>
      </c>
      <c r="B146" s="1">
        <v>2021</v>
      </c>
      <c r="C146" s="2">
        <v>44451</v>
      </c>
      <c r="D146" s="1" t="s">
        <v>66</v>
      </c>
      <c r="E146" s="1" t="s">
        <v>694</v>
      </c>
      <c r="F146" s="1" t="s">
        <v>724</v>
      </c>
      <c r="G146" s="1"/>
      <c r="H146" s="1">
        <v>10</v>
      </c>
    </row>
    <row r="147" spans="1:10">
      <c r="A147" s="1" t="s">
        <v>139</v>
      </c>
      <c r="B147" s="1">
        <v>2021</v>
      </c>
      <c r="C147" s="2">
        <v>44451</v>
      </c>
      <c r="D147" s="1" t="s">
        <v>66</v>
      </c>
      <c r="E147" s="1" t="s">
        <v>1268</v>
      </c>
      <c r="F147" s="1" t="s">
        <v>166</v>
      </c>
      <c r="G147" s="1"/>
      <c r="H147" s="1">
        <v>11</v>
      </c>
    </row>
    <row r="148" spans="1:10">
      <c r="A148" s="1" t="s">
        <v>139</v>
      </c>
      <c r="B148" s="1">
        <v>2021</v>
      </c>
      <c r="C148" s="2">
        <v>44451</v>
      </c>
      <c r="D148" s="1" t="s">
        <v>66</v>
      </c>
      <c r="E148" s="1" t="s">
        <v>712</v>
      </c>
      <c r="F148" s="1" t="s">
        <v>164</v>
      </c>
      <c r="G148" s="1"/>
      <c r="H148" s="1">
        <v>12</v>
      </c>
    </row>
    <row r="149" spans="1:10">
      <c r="A149" s="1" t="s">
        <v>139</v>
      </c>
      <c r="B149" s="1">
        <v>2021</v>
      </c>
      <c r="C149" s="2">
        <v>44451</v>
      </c>
      <c r="D149" s="1" t="s">
        <v>66</v>
      </c>
      <c r="E149" s="1" t="s">
        <v>1265</v>
      </c>
      <c r="F149" s="1" t="s">
        <v>52</v>
      </c>
      <c r="G149" s="1"/>
      <c r="H149" s="1">
        <v>13</v>
      </c>
    </row>
    <row r="150" spans="1:10">
      <c r="A150" s="1" t="s">
        <v>139</v>
      </c>
      <c r="B150" s="1">
        <v>2021</v>
      </c>
      <c r="C150" s="2">
        <v>44451</v>
      </c>
      <c r="D150" s="1" t="s">
        <v>66</v>
      </c>
      <c r="E150" s="1" t="s">
        <v>523</v>
      </c>
      <c r="F150" s="1" t="s">
        <v>524</v>
      </c>
      <c r="G150" s="1"/>
      <c r="H150" s="1">
        <v>14</v>
      </c>
    </row>
    <row r="151" spans="1:10">
      <c r="A151" s="1" t="s">
        <v>139</v>
      </c>
      <c r="B151" s="1">
        <v>2021</v>
      </c>
      <c r="C151" s="2">
        <v>44451</v>
      </c>
      <c r="D151" s="1" t="s">
        <v>66</v>
      </c>
      <c r="E151" s="1" t="s">
        <v>894</v>
      </c>
      <c r="F151" s="1" t="s">
        <v>63</v>
      </c>
      <c r="G151" s="1"/>
      <c r="H151" s="1">
        <v>15</v>
      </c>
    </row>
    <row r="152" spans="1:10">
      <c r="A152" s="4" t="s">
        <v>1274</v>
      </c>
      <c r="B152" s="4">
        <v>2021</v>
      </c>
      <c r="C152" s="5">
        <v>44388</v>
      </c>
      <c r="D152" s="4" t="s">
        <v>66</v>
      </c>
      <c r="E152" s="4" t="s">
        <v>849</v>
      </c>
      <c r="F152" s="4" t="s">
        <v>198</v>
      </c>
      <c r="G152" s="4"/>
      <c r="H152" s="4">
        <v>1</v>
      </c>
      <c r="I152" s="7">
        <v>0.4236111111111111</v>
      </c>
      <c r="J152">
        <v>51.57</v>
      </c>
    </row>
    <row r="153" spans="1:10">
      <c r="A153" s="4" t="s">
        <v>1274</v>
      </c>
      <c r="B153" s="4">
        <v>2021</v>
      </c>
      <c r="C153" s="5">
        <v>44388</v>
      </c>
      <c r="D153" s="4" t="s">
        <v>66</v>
      </c>
      <c r="E153" s="4" t="s">
        <v>340</v>
      </c>
      <c r="F153" s="4" t="s">
        <v>142</v>
      </c>
      <c r="G153" s="4"/>
      <c r="H153" s="4">
        <v>2</v>
      </c>
    </row>
    <row r="154" spans="1:10">
      <c r="A154" s="4" t="s">
        <v>1274</v>
      </c>
      <c r="B154" s="4">
        <v>2021</v>
      </c>
      <c r="C154" s="5">
        <v>44388</v>
      </c>
      <c r="D154" s="4" t="s">
        <v>66</v>
      </c>
      <c r="E154" s="4" t="s">
        <v>840</v>
      </c>
      <c r="F154" s="4" t="s">
        <v>480</v>
      </c>
      <c r="G154" s="4"/>
      <c r="H154" s="4">
        <v>3</v>
      </c>
    </row>
    <row r="155" spans="1:10">
      <c r="A155" s="4" t="s">
        <v>1274</v>
      </c>
      <c r="B155" s="4">
        <v>2021</v>
      </c>
      <c r="C155" s="5">
        <v>44388</v>
      </c>
      <c r="D155" s="4" t="s">
        <v>66</v>
      </c>
      <c r="E155" s="4" t="s">
        <v>811</v>
      </c>
      <c r="F155" s="4" t="s">
        <v>188</v>
      </c>
      <c r="G155" s="4"/>
      <c r="H155" s="4">
        <v>4</v>
      </c>
    </row>
    <row r="156" spans="1:10">
      <c r="A156" s="4" t="s">
        <v>1274</v>
      </c>
      <c r="B156" s="4">
        <v>2021</v>
      </c>
      <c r="C156" s="5">
        <v>44388</v>
      </c>
      <c r="D156" s="4" t="s">
        <v>66</v>
      </c>
      <c r="E156" s="4" t="s">
        <v>508</v>
      </c>
      <c r="F156" s="4" t="s">
        <v>85</v>
      </c>
      <c r="G156" s="4"/>
      <c r="H156" s="4">
        <v>5</v>
      </c>
    </row>
    <row r="157" spans="1:10">
      <c r="A157" s="4" t="s">
        <v>1274</v>
      </c>
      <c r="B157" s="4">
        <v>2021</v>
      </c>
      <c r="C157" s="5">
        <v>44388</v>
      </c>
      <c r="D157" s="4" t="s">
        <v>66</v>
      </c>
      <c r="E157" s="4" t="s">
        <v>1308</v>
      </c>
      <c r="F157" s="4" t="s">
        <v>25</v>
      </c>
      <c r="G157" s="4"/>
      <c r="H157" s="4">
        <v>6</v>
      </c>
    </row>
    <row r="158" spans="1:10">
      <c r="A158" s="4" t="s">
        <v>1274</v>
      </c>
      <c r="B158" s="4">
        <v>2021</v>
      </c>
      <c r="C158" s="5">
        <v>44388</v>
      </c>
      <c r="D158" s="4" t="s">
        <v>66</v>
      </c>
      <c r="E158" s="4" t="s">
        <v>48</v>
      </c>
      <c r="F158" s="4" t="s">
        <v>27</v>
      </c>
      <c r="G158" s="4"/>
      <c r="H158" s="4">
        <v>7</v>
      </c>
    </row>
    <row r="159" spans="1:10">
      <c r="A159" s="4" t="s">
        <v>1274</v>
      </c>
      <c r="B159" s="4">
        <v>2021</v>
      </c>
      <c r="C159" s="5">
        <v>44388</v>
      </c>
      <c r="D159" s="4" t="s">
        <v>66</v>
      </c>
      <c r="E159" s="4" t="s">
        <v>871</v>
      </c>
      <c r="F159" s="4" t="s">
        <v>178</v>
      </c>
      <c r="G159" s="4"/>
      <c r="H159" s="4">
        <v>8</v>
      </c>
    </row>
    <row r="160" spans="1:10">
      <c r="A160" s="4" t="s">
        <v>1274</v>
      </c>
      <c r="B160" s="4">
        <v>2021</v>
      </c>
      <c r="C160" s="5">
        <v>44388</v>
      </c>
      <c r="D160" s="4" t="s">
        <v>66</v>
      </c>
      <c r="E160" s="4" t="s">
        <v>491</v>
      </c>
      <c r="F160" s="4" t="s">
        <v>492</v>
      </c>
      <c r="G160" s="4"/>
      <c r="H160" s="4">
        <v>9</v>
      </c>
    </row>
    <row r="161" spans="1:10">
      <c r="A161" s="4" t="s">
        <v>1274</v>
      </c>
      <c r="B161" s="4">
        <v>2021</v>
      </c>
      <c r="C161" s="5">
        <v>44388</v>
      </c>
      <c r="D161" s="4" t="s">
        <v>66</v>
      </c>
      <c r="E161" s="4" t="s">
        <v>1288</v>
      </c>
      <c r="F161" s="4" t="s">
        <v>1286</v>
      </c>
      <c r="G161" s="4"/>
      <c r="H161" s="4">
        <v>10</v>
      </c>
    </row>
    <row r="162" spans="1:10">
      <c r="A162" s="4" t="s">
        <v>1274</v>
      </c>
      <c r="B162" s="4">
        <v>2021</v>
      </c>
      <c r="C162" s="5">
        <v>44388</v>
      </c>
      <c r="D162" s="4" t="s">
        <v>66</v>
      </c>
      <c r="E162" s="4" t="s">
        <v>1304</v>
      </c>
      <c r="F162" s="4" t="s">
        <v>1276</v>
      </c>
      <c r="G162" s="4"/>
      <c r="H162" s="4">
        <v>11</v>
      </c>
    </row>
    <row r="163" spans="1:10">
      <c r="A163" s="4" t="s">
        <v>1274</v>
      </c>
      <c r="B163" s="4">
        <v>2021</v>
      </c>
      <c r="C163" s="5">
        <v>44388</v>
      </c>
      <c r="D163" s="4" t="s">
        <v>66</v>
      </c>
      <c r="E163" s="4" t="s">
        <v>829</v>
      </c>
      <c r="F163" s="4" t="s">
        <v>82</v>
      </c>
      <c r="G163" s="4"/>
      <c r="H163" s="4">
        <v>12</v>
      </c>
    </row>
    <row r="164" spans="1:10">
      <c r="A164" s="4" t="s">
        <v>1274</v>
      </c>
      <c r="B164" s="4">
        <v>2021</v>
      </c>
      <c r="C164" s="5">
        <v>44388</v>
      </c>
      <c r="D164" s="4" t="s">
        <v>66</v>
      </c>
      <c r="E164" s="4" t="s">
        <v>490</v>
      </c>
      <c r="F164" s="4" t="s">
        <v>42</v>
      </c>
      <c r="G164" s="4"/>
      <c r="H164" s="4">
        <v>13</v>
      </c>
    </row>
    <row r="165" spans="1:10">
      <c r="A165" s="4" t="s">
        <v>1274</v>
      </c>
      <c r="B165" s="4">
        <v>2021</v>
      </c>
      <c r="C165" s="5">
        <v>44388</v>
      </c>
      <c r="D165" s="4" t="s">
        <v>66</v>
      </c>
      <c r="E165" s="4" t="s">
        <v>519</v>
      </c>
      <c r="F165" s="4" t="s">
        <v>250</v>
      </c>
      <c r="G165" s="4"/>
      <c r="H165" s="4">
        <v>14</v>
      </c>
    </row>
    <row r="166" spans="1:10">
      <c r="A166" s="4" t="s">
        <v>1274</v>
      </c>
      <c r="B166" s="4">
        <v>2021</v>
      </c>
      <c r="C166" s="5">
        <v>44388</v>
      </c>
      <c r="D166" s="4" t="s">
        <v>66</v>
      </c>
      <c r="E166" s="4" t="s">
        <v>1290</v>
      </c>
      <c r="F166" s="4" t="s">
        <v>58</v>
      </c>
      <c r="G166" s="4"/>
      <c r="H166" s="4">
        <v>15</v>
      </c>
    </row>
    <row r="167" spans="1:10">
      <c r="A167" s="4" t="s">
        <v>1274</v>
      </c>
      <c r="B167" s="4">
        <v>2021</v>
      </c>
      <c r="C167" s="5">
        <v>44388</v>
      </c>
      <c r="D167" s="4" t="s">
        <v>66</v>
      </c>
      <c r="E167" s="4" t="s">
        <v>779</v>
      </c>
      <c r="F167" s="4" t="s">
        <v>1293</v>
      </c>
      <c r="G167" s="4"/>
      <c r="H167" s="4">
        <v>16</v>
      </c>
    </row>
    <row r="168" spans="1:10">
      <c r="A168" s="4" t="s">
        <v>1274</v>
      </c>
      <c r="B168" s="4">
        <v>2021</v>
      </c>
      <c r="C168" s="5">
        <v>44388</v>
      </c>
      <c r="D168" s="4" t="s">
        <v>66</v>
      </c>
      <c r="E168" s="4" t="s">
        <v>860</v>
      </c>
      <c r="F168" s="4" t="s">
        <v>207</v>
      </c>
      <c r="G168" s="4"/>
      <c r="H168" s="4">
        <v>17</v>
      </c>
    </row>
    <row r="169" spans="1:10">
      <c r="A169" s="4" t="s">
        <v>1274</v>
      </c>
      <c r="B169" s="4">
        <v>2021</v>
      </c>
      <c r="C169" s="5">
        <v>44388</v>
      </c>
      <c r="D169" s="4" t="s">
        <v>66</v>
      </c>
      <c r="E169" s="4" t="s">
        <v>1291</v>
      </c>
      <c r="F169" s="4" t="s">
        <v>647</v>
      </c>
      <c r="G169" s="4"/>
      <c r="H169" s="4">
        <v>18</v>
      </c>
    </row>
    <row r="170" spans="1:10">
      <c r="A170" s="1" t="s">
        <v>217</v>
      </c>
      <c r="B170" s="1">
        <v>2020</v>
      </c>
      <c r="C170" s="2">
        <v>43890</v>
      </c>
      <c r="D170" s="1" t="s">
        <v>20</v>
      </c>
      <c r="E170" s="1" t="s">
        <v>599</v>
      </c>
      <c r="F170" s="1" t="s">
        <v>35</v>
      </c>
      <c r="G170" s="1"/>
      <c r="H170" s="1">
        <v>1</v>
      </c>
      <c r="I170" s="7">
        <v>0.59375</v>
      </c>
      <c r="J170">
        <v>53.637999999999998</v>
      </c>
    </row>
    <row r="171" spans="1:10">
      <c r="A171" s="1" t="s">
        <v>217</v>
      </c>
      <c r="B171" s="1">
        <v>2020</v>
      </c>
      <c r="C171" s="2">
        <v>43890</v>
      </c>
      <c r="D171" s="1" t="s">
        <v>20</v>
      </c>
      <c r="E171" s="1" t="s">
        <v>597</v>
      </c>
      <c r="F171" s="1" t="s">
        <v>29</v>
      </c>
      <c r="G171" s="1"/>
      <c r="H171" s="1">
        <v>2</v>
      </c>
    </row>
    <row r="172" spans="1:10">
      <c r="A172" s="1" t="s">
        <v>217</v>
      </c>
      <c r="B172" s="1">
        <v>2020</v>
      </c>
      <c r="C172" s="2">
        <v>43890</v>
      </c>
      <c r="D172" s="1" t="s">
        <v>20</v>
      </c>
      <c r="E172" s="1" t="s">
        <v>593</v>
      </c>
      <c r="F172" s="1" t="s">
        <v>23</v>
      </c>
      <c r="G172" s="1"/>
      <c r="H172" s="1">
        <v>3</v>
      </c>
    </row>
    <row r="173" spans="1:10">
      <c r="A173" s="1" t="s">
        <v>217</v>
      </c>
      <c r="B173" s="1">
        <v>2020</v>
      </c>
      <c r="C173" s="2">
        <v>43890</v>
      </c>
      <c r="D173" s="1" t="s">
        <v>20</v>
      </c>
      <c r="E173" s="1" t="s">
        <v>585</v>
      </c>
      <c r="F173" s="1" t="s">
        <v>27</v>
      </c>
      <c r="G173" s="1"/>
      <c r="H173" s="1">
        <v>4</v>
      </c>
    </row>
    <row r="174" spans="1:10">
      <c r="A174" s="1" t="s">
        <v>217</v>
      </c>
      <c r="B174" s="1">
        <v>2020</v>
      </c>
      <c r="C174" s="2">
        <v>43890</v>
      </c>
      <c r="D174" s="1" t="s">
        <v>20</v>
      </c>
      <c r="E174" s="1" t="s">
        <v>473</v>
      </c>
      <c r="F174" s="1" t="s">
        <v>25</v>
      </c>
      <c r="G174" s="1"/>
      <c r="H174" s="1">
        <v>5</v>
      </c>
    </row>
    <row r="175" spans="1:10">
      <c r="A175" s="1" t="s">
        <v>217</v>
      </c>
      <c r="B175" s="1">
        <v>2020</v>
      </c>
      <c r="C175" s="2">
        <v>43890</v>
      </c>
      <c r="D175" s="1" t="s">
        <v>20</v>
      </c>
      <c r="E175" s="1" t="s">
        <v>493</v>
      </c>
      <c r="F175" s="1" t="s">
        <v>31</v>
      </c>
      <c r="G175" s="1"/>
      <c r="H175" s="1">
        <v>6</v>
      </c>
    </row>
    <row r="176" spans="1:10">
      <c r="A176" s="1" t="s">
        <v>217</v>
      </c>
      <c r="B176" s="1">
        <v>2020</v>
      </c>
      <c r="C176" s="2">
        <v>43890</v>
      </c>
      <c r="D176" s="1" t="s">
        <v>20</v>
      </c>
      <c r="E176" s="1" t="s">
        <v>750</v>
      </c>
      <c r="F176" s="1" t="s">
        <v>46</v>
      </c>
      <c r="G176" s="1"/>
      <c r="H176" s="1">
        <v>7</v>
      </c>
    </row>
    <row r="177" spans="1:8">
      <c r="A177" s="1" t="s">
        <v>217</v>
      </c>
      <c r="B177" s="1">
        <v>2020</v>
      </c>
      <c r="C177" s="2">
        <v>43890</v>
      </c>
      <c r="D177" s="1" t="s">
        <v>20</v>
      </c>
      <c r="E177" s="1" t="s">
        <v>1647</v>
      </c>
      <c r="F177" s="1" t="s">
        <v>102</v>
      </c>
      <c r="G177" s="1"/>
      <c r="H177" s="1">
        <v>8</v>
      </c>
    </row>
    <row r="178" spans="1:8">
      <c r="A178" s="1" t="s">
        <v>217</v>
      </c>
      <c r="B178" s="1">
        <v>2020</v>
      </c>
      <c r="C178" s="2">
        <v>43890</v>
      </c>
      <c r="D178" s="1" t="s">
        <v>20</v>
      </c>
      <c r="E178" s="1" t="s">
        <v>1643</v>
      </c>
      <c r="F178" s="1" t="s">
        <v>85</v>
      </c>
      <c r="G178" s="1"/>
      <c r="H178" s="1">
        <v>9</v>
      </c>
    </row>
    <row r="179" spans="1:8">
      <c r="A179" s="1" t="s">
        <v>217</v>
      </c>
      <c r="B179" s="1">
        <v>2020</v>
      </c>
      <c r="C179" s="2">
        <v>43890</v>
      </c>
      <c r="D179" s="1" t="s">
        <v>20</v>
      </c>
      <c r="E179" s="1" t="s">
        <v>487</v>
      </c>
      <c r="F179" s="1" t="s">
        <v>164</v>
      </c>
      <c r="G179" s="1"/>
      <c r="H179" s="1">
        <v>10</v>
      </c>
    </row>
    <row r="180" spans="1:8">
      <c r="A180" s="1" t="s">
        <v>217</v>
      </c>
      <c r="B180" s="1">
        <v>2020</v>
      </c>
      <c r="C180" s="2">
        <v>43890</v>
      </c>
      <c r="D180" s="1" t="s">
        <v>20</v>
      </c>
      <c r="E180" s="1" t="s">
        <v>787</v>
      </c>
      <c r="F180" s="1" t="s">
        <v>113</v>
      </c>
      <c r="G180" s="1"/>
      <c r="H180" s="1">
        <v>11</v>
      </c>
    </row>
    <row r="181" spans="1:8">
      <c r="A181" s="1" t="s">
        <v>217</v>
      </c>
      <c r="B181" s="1">
        <v>2020</v>
      </c>
      <c r="C181" s="2">
        <v>43890</v>
      </c>
      <c r="D181" s="1" t="s">
        <v>20</v>
      </c>
      <c r="E181" s="1" t="s">
        <v>1653</v>
      </c>
      <c r="F181" s="1" t="s">
        <v>188</v>
      </c>
      <c r="G181" s="1"/>
      <c r="H181" s="1">
        <v>12</v>
      </c>
    </row>
    <row r="182" spans="1:8">
      <c r="A182" s="1" t="s">
        <v>217</v>
      </c>
      <c r="B182" s="1">
        <v>2020</v>
      </c>
      <c r="C182" s="2">
        <v>43890</v>
      </c>
      <c r="D182" s="1" t="s">
        <v>20</v>
      </c>
      <c r="E182" s="1" t="s">
        <v>522</v>
      </c>
      <c r="F182" s="1" t="s">
        <v>58</v>
      </c>
      <c r="G182" s="1"/>
      <c r="H182" s="1">
        <v>13</v>
      </c>
    </row>
    <row r="183" spans="1:8">
      <c r="A183" s="1" t="s">
        <v>217</v>
      </c>
      <c r="B183" s="1">
        <v>2020</v>
      </c>
      <c r="C183" s="2">
        <v>43890</v>
      </c>
      <c r="D183" s="1" t="s">
        <v>20</v>
      </c>
      <c r="E183" s="1" t="s">
        <v>791</v>
      </c>
      <c r="F183" s="1" t="s">
        <v>480</v>
      </c>
      <c r="G183" s="1"/>
      <c r="H183" s="1">
        <v>14</v>
      </c>
    </row>
    <row r="184" spans="1:8">
      <c r="A184" s="1" t="s">
        <v>217</v>
      </c>
      <c r="B184" s="1">
        <v>2020</v>
      </c>
      <c r="C184" s="2">
        <v>43890</v>
      </c>
      <c r="D184" s="1" t="s">
        <v>20</v>
      </c>
      <c r="E184" s="1" t="s">
        <v>588</v>
      </c>
      <c r="F184" s="1" t="s">
        <v>78</v>
      </c>
      <c r="G184" s="1"/>
      <c r="H184" s="1">
        <v>15</v>
      </c>
    </row>
    <row r="185" spans="1:8">
      <c r="A185" s="1" t="s">
        <v>217</v>
      </c>
      <c r="B185" s="1">
        <v>2020</v>
      </c>
      <c r="C185" s="2">
        <v>43890</v>
      </c>
      <c r="D185" s="1" t="s">
        <v>20</v>
      </c>
      <c r="E185" s="1" t="s">
        <v>856</v>
      </c>
      <c r="F185" s="1" t="s">
        <v>207</v>
      </c>
      <c r="G185" s="1"/>
      <c r="H185" s="1">
        <v>16</v>
      </c>
    </row>
    <row r="186" spans="1:8">
      <c r="A186" s="1" t="s">
        <v>217</v>
      </c>
      <c r="B186" s="1">
        <v>2020</v>
      </c>
      <c r="C186" s="2">
        <v>43890</v>
      </c>
      <c r="D186" s="1" t="s">
        <v>20</v>
      </c>
      <c r="E186" s="1" t="s">
        <v>717</v>
      </c>
      <c r="F186" s="1" t="s">
        <v>152</v>
      </c>
      <c r="G186" s="1"/>
      <c r="H186" s="1">
        <v>17</v>
      </c>
    </row>
    <row r="187" spans="1:8">
      <c r="A187" s="1" t="s">
        <v>217</v>
      </c>
      <c r="B187" s="1">
        <v>2020</v>
      </c>
      <c r="C187" s="2">
        <v>43890</v>
      </c>
      <c r="D187" s="1" t="s">
        <v>20</v>
      </c>
      <c r="E187" s="1" t="s">
        <v>1652</v>
      </c>
      <c r="F187" s="1" t="s">
        <v>56</v>
      </c>
      <c r="G187" s="1"/>
      <c r="H187" s="1">
        <v>18</v>
      </c>
    </row>
    <row r="188" spans="1:8">
      <c r="A188" s="1" t="s">
        <v>217</v>
      </c>
      <c r="B188" s="1">
        <v>2020</v>
      </c>
      <c r="C188" s="2">
        <v>43890</v>
      </c>
      <c r="D188" s="1" t="s">
        <v>20</v>
      </c>
      <c r="E188" s="1" t="s">
        <v>814</v>
      </c>
      <c r="F188" s="1" t="s">
        <v>33</v>
      </c>
      <c r="G188" s="1"/>
      <c r="H188" s="1">
        <v>19</v>
      </c>
    </row>
    <row r="189" spans="1:8">
      <c r="A189" s="1" t="s">
        <v>217</v>
      </c>
      <c r="B189" s="1">
        <v>2020</v>
      </c>
      <c r="C189" s="2">
        <v>43890</v>
      </c>
      <c r="D189" s="1" t="s">
        <v>20</v>
      </c>
      <c r="E189" s="1" t="s">
        <v>340</v>
      </c>
      <c r="F189" s="1" t="s">
        <v>142</v>
      </c>
      <c r="G189" s="1"/>
      <c r="H189" s="1">
        <v>20</v>
      </c>
    </row>
    <row r="190" spans="1:8">
      <c r="A190" s="1" t="s">
        <v>217</v>
      </c>
      <c r="B190" s="1">
        <v>2020</v>
      </c>
      <c r="C190" s="2">
        <v>43890</v>
      </c>
      <c r="D190" s="1" t="s">
        <v>20</v>
      </c>
      <c r="E190" s="1" t="s">
        <v>1654</v>
      </c>
      <c r="F190" s="1" t="s">
        <v>39</v>
      </c>
      <c r="G190" s="1"/>
      <c r="H190" s="1">
        <v>21</v>
      </c>
    </row>
    <row r="191" spans="1:8">
      <c r="A191" s="1" t="s">
        <v>217</v>
      </c>
      <c r="B191" s="1">
        <v>2020</v>
      </c>
      <c r="C191" s="2">
        <v>43890</v>
      </c>
      <c r="D191" s="1" t="s">
        <v>20</v>
      </c>
      <c r="E191" s="1" t="s">
        <v>829</v>
      </c>
      <c r="F191" s="1" t="s">
        <v>82</v>
      </c>
      <c r="G191" s="1"/>
      <c r="H191" s="1">
        <v>22</v>
      </c>
    </row>
    <row r="192" spans="1:8">
      <c r="A192" s="1" t="s">
        <v>217</v>
      </c>
      <c r="B192" s="1">
        <v>2020</v>
      </c>
      <c r="C192" s="2">
        <v>43890</v>
      </c>
      <c r="D192" s="1" t="s">
        <v>20</v>
      </c>
      <c r="E192" s="1" t="s">
        <v>656</v>
      </c>
      <c r="F192" s="1" t="s">
        <v>484</v>
      </c>
      <c r="G192" s="1"/>
      <c r="H192" s="1">
        <v>23</v>
      </c>
    </row>
    <row r="193" spans="1:10">
      <c r="A193" s="1" t="s">
        <v>217</v>
      </c>
      <c r="B193" s="1">
        <v>2020</v>
      </c>
      <c r="C193" s="2">
        <v>43890</v>
      </c>
      <c r="D193" s="1" t="s">
        <v>20</v>
      </c>
      <c r="E193" s="1" t="s">
        <v>823</v>
      </c>
      <c r="F193" s="1" t="s">
        <v>37</v>
      </c>
      <c r="G193" s="1"/>
      <c r="H193" s="1">
        <v>24</v>
      </c>
    </row>
    <row r="194" spans="1:10">
      <c r="A194" s="4" t="s">
        <v>162</v>
      </c>
      <c r="B194" s="4">
        <v>2020</v>
      </c>
      <c r="C194" s="5">
        <v>43855</v>
      </c>
      <c r="D194" s="4" t="s">
        <v>66</v>
      </c>
      <c r="E194" s="4" t="s">
        <v>585</v>
      </c>
      <c r="F194" s="4" t="s">
        <v>27</v>
      </c>
      <c r="G194" s="4"/>
      <c r="H194" s="4">
        <v>1</v>
      </c>
      <c r="I194" s="7">
        <v>0.58472222222222225</v>
      </c>
      <c r="J194">
        <v>51.261000000000003</v>
      </c>
    </row>
    <row r="195" spans="1:10">
      <c r="A195" s="4" t="s">
        <v>162</v>
      </c>
      <c r="B195" s="4">
        <v>2020</v>
      </c>
      <c r="C195" s="5">
        <v>43855</v>
      </c>
      <c r="D195" s="4" t="s">
        <v>66</v>
      </c>
      <c r="E195" s="4" t="s">
        <v>593</v>
      </c>
      <c r="F195" s="4" t="s">
        <v>23</v>
      </c>
      <c r="G195" s="4"/>
      <c r="H195" s="4">
        <v>2</v>
      </c>
    </row>
    <row r="196" spans="1:10">
      <c r="A196" s="4" t="s">
        <v>162</v>
      </c>
      <c r="B196" s="4">
        <v>2020</v>
      </c>
      <c r="C196" s="5">
        <v>43855</v>
      </c>
      <c r="D196" s="4" t="s">
        <v>66</v>
      </c>
      <c r="E196" s="4" t="s">
        <v>487</v>
      </c>
      <c r="F196" s="4" t="s">
        <v>164</v>
      </c>
      <c r="G196" s="4"/>
      <c r="H196" s="4">
        <v>3</v>
      </c>
    </row>
    <row r="197" spans="1:10">
      <c r="A197" s="4" t="s">
        <v>162</v>
      </c>
      <c r="B197" s="4">
        <v>2020</v>
      </c>
      <c r="C197" s="5">
        <v>43855</v>
      </c>
      <c r="D197" s="4" t="s">
        <v>66</v>
      </c>
      <c r="E197" s="4" t="s">
        <v>586</v>
      </c>
      <c r="F197" s="4" t="s">
        <v>113</v>
      </c>
      <c r="G197" s="4"/>
      <c r="H197" s="4">
        <v>4</v>
      </c>
    </row>
    <row r="198" spans="1:10">
      <c r="A198" s="4" t="s">
        <v>162</v>
      </c>
      <c r="B198" s="4">
        <v>2020</v>
      </c>
      <c r="C198" s="5">
        <v>43855</v>
      </c>
      <c r="D198" s="4" t="s">
        <v>66</v>
      </c>
      <c r="E198" s="4" t="s">
        <v>340</v>
      </c>
      <c r="F198" s="4" t="s">
        <v>142</v>
      </c>
      <c r="G198" s="4"/>
      <c r="H198" s="4">
        <v>5</v>
      </c>
    </row>
    <row r="199" spans="1:10">
      <c r="A199" s="4" t="s">
        <v>162</v>
      </c>
      <c r="B199" s="4">
        <v>2020</v>
      </c>
      <c r="C199" s="5">
        <v>43855</v>
      </c>
      <c r="D199" s="4" t="s">
        <v>66</v>
      </c>
      <c r="E199" s="4" t="s">
        <v>750</v>
      </c>
      <c r="F199" s="4" t="s">
        <v>46</v>
      </c>
      <c r="G199" s="4"/>
      <c r="H199" s="4">
        <v>6</v>
      </c>
    </row>
    <row r="200" spans="1:10">
      <c r="A200" s="4" t="s">
        <v>162</v>
      </c>
      <c r="B200" s="4">
        <v>2020</v>
      </c>
      <c r="C200" s="5">
        <v>43855</v>
      </c>
      <c r="D200" s="4" t="s">
        <v>66</v>
      </c>
      <c r="E200" s="4" t="s">
        <v>681</v>
      </c>
      <c r="F200" s="4" t="s">
        <v>25</v>
      </c>
      <c r="G200" s="4"/>
      <c r="H200" s="4">
        <v>7</v>
      </c>
    </row>
    <row r="201" spans="1:10">
      <c r="A201" s="4" t="s">
        <v>162</v>
      </c>
      <c r="B201" s="4">
        <v>2020</v>
      </c>
      <c r="C201" s="5">
        <v>43855</v>
      </c>
      <c r="D201" s="4" t="s">
        <v>66</v>
      </c>
      <c r="E201" s="4" t="s">
        <v>1653</v>
      </c>
      <c r="F201" s="4" t="s">
        <v>188</v>
      </c>
      <c r="G201" s="4"/>
      <c r="H201" s="4">
        <v>8</v>
      </c>
    </row>
    <row r="202" spans="1:10">
      <c r="A202" s="4" t="s">
        <v>162</v>
      </c>
      <c r="B202" s="4">
        <v>2020</v>
      </c>
      <c r="C202" s="5">
        <v>43855</v>
      </c>
      <c r="D202" s="4" t="s">
        <v>66</v>
      </c>
      <c r="E202" s="4" t="s">
        <v>1637</v>
      </c>
      <c r="F202" s="4" t="s">
        <v>480</v>
      </c>
      <c r="G202" s="4"/>
      <c r="H202" s="4">
        <v>9</v>
      </c>
    </row>
    <row r="203" spans="1:10">
      <c r="A203" s="4" t="s">
        <v>162</v>
      </c>
      <c r="B203" s="4">
        <v>2020</v>
      </c>
      <c r="C203" s="5">
        <v>43855</v>
      </c>
      <c r="D203" s="4" t="s">
        <v>66</v>
      </c>
      <c r="E203" s="4" t="s">
        <v>491</v>
      </c>
      <c r="F203" s="4" t="s">
        <v>492</v>
      </c>
      <c r="G203" s="4"/>
      <c r="H203" s="4">
        <v>10</v>
      </c>
    </row>
    <row r="204" spans="1:10">
      <c r="A204" s="4" t="s">
        <v>162</v>
      </c>
      <c r="B204" s="4">
        <v>2020</v>
      </c>
      <c r="C204" s="5">
        <v>43855</v>
      </c>
      <c r="D204" s="4" t="s">
        <v>66</v>
      </c>
      <c r="E204" s="4" t="s">
        <v>1652</v>
      </c>
      <c r="F204" s="4" t="s">
        <v>56</v>
      </c>
      <c r="G204" s="4"/>
      <c r="H204" s="4">
        <v>11</v>
      </c>
    </row>
    <row r="205" spans="1:10">
      <c r="A205" s="4" t="s">
        <v>162</v>
      </c>
      <c r="B205" s="4">
        <v>2020</v>
      </c>
      <c r="C205" s="5">
        <v>43855</v>
      </c>
      <c r="D205" s="4" t="s">
        <v>66</v>
      </c>
      <c r="E205" s="4" t="s">
        <v>823</v>
      </c>
      <c r="F205" s="4" t="s">
        <v>37</v>
      </c>
      <c r="G205" s="4"/>
      <c r="H205" s="4">
        <v>12</v>
      </c>
    </row>
    <row r="206" spans="1:10">
      <c r="A206" s="4" t="s">
        <v>162</v>
      </c>
      <c r="B206" s="4">
        <v>2020</v>
      </c>
      <c r="C206" s="5">
        <v>43855</v>
      </c>
      <c r="D206" s="4" t="s">
        <v>66</v>
      </c>
      <c r="E206" s="4" t="s">
        <v>717</v>
      </c>
      <c r="F206" s="4" t="s">
        <v>152</v>
      </c>
      <c r="G206" s="4"/>
      <c r="H206" s="4">
        <v>13</v>
      </c>
    </row>
    <row r="207" spans="1:10">
      <c r="A207" s="4" t="s">
        <v>162</v>
      </c>
      <c r="B207" s="4">
        <v>2020</v>
      </c>
      <c r="C207" s="5">
        <v>43855</v>
      </c>
      <c r="D207" s="4" t="s">
        <v>66</v>
      </c>
      <c r="E207" s="4" t="s">
        <v>1663</v>
      </c>
      <c r="F207" s="4" t="s">
        <v>29</v>
      </c>
      <c r="G207" s="4"/>
      <c r="H207" s="4">
        <v>14</v>
      </c>
    </row>
    <row r="208" spans="1:10">
      <c r="A208" s="4" t="s">
        <v>162</v>
      </c>
      <c r="B208" s="4">
        <v>2020</v>
      </c>
      <c r="C208" s="5">
        <v>43855</v>
      </c>
      <c r="D208" s="4" t="s">
        <v>66</v>
      </c>
      <c r="E208" s="4" t="s">
        <v>857</v>
      </c>
      <c r="F208" s="4" t="s">
        <v>207</v>
      </c>
      <c r="G208" s="4"/>
      <c r="H208" s="4">
        <v>15</v>
      </c>
    </row>
    <row r="209" spans="1:10">
      <c r="A209" s="4" t="s">
        <v>162</v>
      </c>
      <c r="B209" s="4">
        <v>2020</v>
      </c>
      <c r="C209" s="5">
        <v>43855</v>
      </c>
      <c r="D209" s="4" t="s">
        <v>66</v>
      </c>
      <c r="E209" s="4" t="s">
        <v>739</v>
      </c>
      <c r="F209" s="4" t="s">
        <v>33</v>
      </c>
      <c r="G209" s="4"/>
      <c r="H209" s="4">
        <v>16</v>
      </c>
    </row>
    <row r="210" spans="1:10">
      <c r="A210" s="4" t="s">
        <v>162</v>
      </c>
      <c r="B210" s="4">
        <v>2020</v>
      </c>
      <c r="C210" s="5">
        <v>43855</v>
      </c>
      <c r="D210" s="4" t="s">
        <v>66</v>
      </c>
      <c r="E210" s="4" t="s">
        <v>1684</v>
      </c>
      <c r="F210" s="4" t="s">
        <v>212</v>
      </c>
      <c r="G210" s="4"/>
      <c r="H210" s="4">
        <v>17</v>
      </c>
    </row>
    <row r="211" spans="1:10">
      <c r="A211" s="4" t="s">
        <v>162</v>
      </c>
      <c r="B211" s="4">
        <v>2020</v>
      </c>
      <c r="C211" s="5">
        <v>43855</v>
      </c>
      <c r="D211" s="4" t="s">
        <v>66</v>
      </c>
      <c r="E211" s="4" t="s">
        <v>499</v>
      </c>
      <c r="F211" s="4" t="s">
        <v>1683</v>
      </c>
      <c r="G211" s="4"/>
      <c r="H211" s="4">
        <v>18</v>
      </c>
    </row>
    <row r="212" spans="1:10">
      <c r="A212" s="4" t="s">
        <v>162</v>
      </c>
      <c r="B212" s="4">
        <v>2020</v>
      </c>
      <c r="C212" s="5">
        <v>43855</v>
      </c>
      <c r="D212" s="4" t="s">
        <v>66</v>
      </c>
      <c r="E212" s="4" t="s">
        <v>878</v>
      </c>
      <c r="F212" s="4" t="s">
        <v>85</v>
      </c>
      <c r="G212" s="4"/>
      <c r="H212" s="4">
        <v>19</v>
      </c>
    </row>
    <row r="213" spans="1:10">
      <c r="A213" s="4" t="s">
        <v>162</v>
      </c>
      <c r="B213" s="4">
        <v>2020</v>
      </c>
      <c r="C213" s="5">
        <v>43855</v>
      </c>
      <c r="D213" s="4" t="s">
        <v>66</v>
      </c>
      <c r="E213" s="4" t="s">
        <v>1685</v>
      </c>
      <c r="F213" s="4" t="s">
        <v>58</v>
      </c>
      <c r="G213" s="4"/>
      <c r="H213" s="4">
        <v>20</v>
      </c>
    </row>
    <row r="214" spans="1:10">
      <c r="A214" s="4" t="s">
        <v>162</v>
      </c>
      <c r="B214" s="4">
        <v>2020</v>
      </c>
      <c r="C214" s="5">
        <v>43855</v>
      </c>
      <c r="D214" s="4" t="s">
        <v>66</v>
      </c>
      <c r="E214" s="4" t="s">
        <v>1654</v>
      </c>
      <c r="F214" s="4" t="s">
        <v>39</v>
      </c>
      <c r="G214" s="4"/>
      <c r="H214" s="4">
        <v>21</v>
      </c>
    </row>
    <row r="215" spans="1:10">
      <c r="A215" s="4" t="s">
        <v>162</v>
      </c>
      <c r="B215" s="4">
        <v>2020</v>
      </c>
      <c r="C215" s="5">
        <v>43855</v>
      </c>
      <c r="D215" s="4" t="s">
        <v>66</v>
      </c>
      <c r="E215" s="4" t="s">
        <v>829</v>
      </c>
      <c r="F215" s="4" t="s">
        <v>82</v>
      </c>
      <c r="G215" s="4"/>
      <c r="H215" s="4">
        <v>22</v>
      </c>
    </row>
    <row r="216" spans="1:10">
      <c r="A216" s="1" t="s">
        <v>222</v>
      </c>
      <c r="B216" s="1">
        <v>2019</v>
      </c>
      <c r="C216" s="2">
        <v>43813</v>
      </c>
      <c r="D216" s="1" t="s">
        <v>66</v>
      </c>
      <c r="E216" s="1" t="s">
        <v>508</v>
      </c>
      <c r="F216" s="1" t="s">
        <v>85</v>
      </c>
      <c r="G216" s="1"/>
      <c r="H216" s="1">
        <v>1</v>
      </c>
      <c r="I216" s="7">
        <v>0.65347222222222223</v>
      </c>
      <c r="J216">
        <v>53.506</v>
      </c>
    </row>
    <row r="217" spans="1:10">
      <c r="A217" s="1" t="s">
        <v>222</v>
      </c>
      <c r="B217" s="1">
        <v>2019</v>
      </c>
      <c r="C217" s="2">
        <v>43813</v>
      </c>
      <c r="D217" s="1" t="s">
        <v>66</v>
      </c>
      <c r="E217" s="1" t="s">
        <v>1647</v>
      </c>
      <c r="F217" s="1" t="s">
        <v>102</v>
      </c>
      <c r="G217" s="1"/>
      <c r="H217" s="1">
        <v>2</v>
      </c>
    </row>
    <row r="218" spans="1:10">
      <c r="A218" s="1" t="s">
        <v>222</v>
      </c>
      <c r="B218" s="1">
        <v>2019</v>
      </c>
      <c r="C218" s="2">
        <v>43813</v>
      </c>
      <c r="D218" s="1" t="s">
        <v>66</v>
      </c>
      <c r="E218" s="1" t="s">
        <v>597</v>
      </c>
      <c r="F218" s="1" t="s">
        <v>29</v>
      </c>
      <c r="G218" s="1"/>
      <c r="H218" s="1">
        <v>3</v>
      </c>
    </row>
    <row r="219" spans="1:10">
      <c r="A219" s="1" t="s">
        <v>222</v>
      </c>
      <c r="B219" s="1">
        <v>2019</v>
      </c>
      <c r="C219" s="2">
        <v>43813</v>
      </c>
      <c r="D219" s="1" t="s">
        <v>66</v>
      </c>
      <c r="E219" s="1" t="s">
        <v>824</v>
      </c>
      <c r="F219" s="1" t="s">
        <v>27</v>
      </c>
      <c r="G219" s="1"/>
      <c r="H219" s="1">
        <v>4</v>
      </c>
    </row>
    <row r="220" spans="1:10">
      <c r="A220" s="1" t="s">
        <v>222</v>
      </c>
      <c r="B220" s="1">
        <v>2019</v>
      </c>
      <c r="C220" s="2">
        <v>43813</v>
      </c>
      <c r="D220" s="1" t="s">
        <v>66</v>
      </c>
      <c r="E220" s="1" t="s">
        <v>522</v>
      </c>
      <c r="F220" s="1" t="s">
        <v>58</v>
      </c>
      <c r="G220" s="1"/>
      <c r="H220" s="1">
        <v>5</v>
      </c>
    </row>
    <row r="221" spans="1:10">
      <c r="A221" s="1" t="s">
        <v>222</v>
      </c>
      <c r="B221" s="1">
        <v>2019</v>
      </c>
      <c r="C221" s="2">
        <v>43813</v>
      </c>
      <c r="D221" s="1" t="s">
        <v>66</v>
      </c>
      <c r="E221" s="1" t="s">
        <v>340</v>
      </c>
      <c r="F221" s="1" t="s">
        <v>142</v>
      </c>
      <c r="G221" s="1"/>
      <c r="H221" s="1">
        <v>6</v>
      </c>
    </row>
    <row r="222" spans="1:10">
      <c r="A222" s="1" t="s">
        <v>222</v>
      </c>
      <c r="B222" s="1">
        <v>2019</v>
      </c>
      <c r="C222" s="2">
        <v>43813</v>
      </c>
      <c r="D222" s="1" t="s">
        <v>66</v>
      </c>
      <c r="E222" s="1" t="s">
        <v>1649</v>
      </c>
      <c r="F222" s="1" t="s">
        <v>164</v>
      </c>
      <c r="G222" s="1"/>
      <c r="H222" s="1">
        <v>7</v>
      </c>
    </row>
    <row r="223" spans="1:10">
      <c r="A223" s="1" t="s">
        <v>222</v>
      </c>
      <c r="B223" s="1">
        <v>2019</v>
      </c>
      <c r="C223" s="2">
        <v>43813</v>
      </c>
      <c r="D223" s="1" t="s">
        <v>66</v>
      </c>
      <c r="E223" s="1" t="s">
        <v>1696</v>
      </c>
      <c r="F223" s="1" t="s">
        <v>145</v>
      </c>
      <c r="G223" s="1"/>
      <c r="H223" s="1">
        <v>8</v>
      </c>
    </row>
    <row r="224" spans="1:10">
      <c r="A224" s="1" t="s">
        <v>222</v>
      </c>
      <c r="B224" s="1">
        <v>2019</v>
      </c>
      <c r="C224" s="2">
        <v>43813</v>
      </c>
      <c r="D224" s="1" t="s">
        <v>66</v>
      </c>
      <c r="E224" s="1" t="s">
        <v>493</v>
      </c>
      <c r="F224" s="1" t="s">
        <v>760</v>
      </c>
      <c r="G224" s="1"/>
      <c r="H224" s="1">
        <v>9</v>
      </c>
    </row>
    <row r="225" spans="1:10">
      <c r="A225" s="1" t="s">
        <v>222</v>
      </c>
      <c r="B225" s="1">
        <v>2019</v>
      </c>
      <c r="C225" s="2">
        <v>43813</v>
      </c>
      <c r="D225" s="1" t="s">
        <v>66</v>
      </c>
      <c r="E225" s="1" t="s">
        <v>791</v>
      </c>
      <c r="F225" s="1" t="s">
        <v>480</v>
      </c>
      <c r="G225" s="1"/>
      <c r="H225" s="1">
        <v>10</v>
      </c>
    </row>
    <row r="226" spans="1:10">
      <c r="A226" s="1" t="s">
        <v>222</v>
      </c>
      <c r="B226" s="1">
        <v>2019</v>
      </c>
      <c r="C226" s="2">
        <v>43813</v>
      </c>
      <c r="D226" s="1" t="s">
        <v>66</v>
      </c>
      <c r="E226" s="1" t="s">
        <v>1652</v>
      </c>
      <c r="F226" s="1" t="s">
        <v>56</v>
      </c>
      <c r="G226" s="1"/>
      <c r="H226" s="1">
        <v>11</v>
      </c>
    </row>
    <row r="227" spans="1:10">
      <c r="A227" s="1" t="s">
        <v>222</v>
      </c>
      <c r="B227" s="1">
        <v>2019</v>
      </c>
      <c r="C227" s="2">
        <v>43813</v>
      </c>
      <c r="D227" s="1" t="s">
        <v>66</v>
      </c>
      <c r="E227" s="1" t="s">
        <v>600</v>
      </c>
      <c r="F227" s="1" t="s">
        <v>35</v>
      </c>
      <c r="G227" s="1"/>
      <c r="H227" s="1">
        <v>12</v>
      </c>
    </row>
    <row r="228" spans="1:10">
      <c r="A228" s="1" t="s">
        <v>222</v>
      </c>
      <c r="B228" s="1">
        <v>2019</v>
      </c>
      <c r="C228" s="2">
        <v>43813</v>
      </c>
      <c r="D228" s="1" t="s">
        <v>66</v>
      </c>
      <c r="E228" s="1" t="s">
        <v>750</v>
      </c>
      <c r="F228" s="1" t="s">
        <v>46</v>
      </c>
      <c r="G228" s="1"/>
      <c r="H228" s="1">
        <v>13</v>
      </c>
    </row>
    <row r="229" spans="1:10">
      <c r="A229" s="1" t="s">
        <v>222</v>
      </c>
      <c r="B229" s="1">
        <v>2019</v>
      </c>
      <c r="C229" s="2">
        <v>43813</v>
      </c>
      <c r="D229" s="1" t="s">
        <v>66</v>
      </c>
      <c r="E229" s="1" t="s">
        <v>811</v>
      </c>
      <c r="F229" s="1" t="s">
        <v>188</v>
      </c>
      <c r="G229" s="1"/>
      <c r="H229" s="1">
        <v>14</v>
      </c>
    </row>
    <row r="230" spans="1:10">
      <c r="A230" s="1" t="s">
        <v>222</v>
      </c>
      <c r="B230" s="1">
        <v>2019</v>
      </c>
      <c r="C230" s="2">
        <v>43813</v>
      </c>
      <c r="D230" s="1" t="s">
        <v>66</v>
      </c>
      <c r="E230" s="1" t="s">
        <v>1654</v>
      </c>
      <c r="F230" s="1" t="s">
        <v>39</v>
      </c>
      <c r="G230" s="1"/>
      <c r="H230" s="1">
        <v>15</v>
      </c>
    </row>
    <row r="231" spans="1:10">
      <c r="A231" s="1" t="s">
        <v>222</v>
      </c>
      <c r="B231" s="1">
        <v>2019</v>
      </c>
      <c r="C231" s="2">
        <v>43813</v>
      </c>
      <c r="D231" s="1" t="s">
        <v>66</v>
      </c>
      <c r="E231" s="1" t="s">
        <v>828</v>
      </c>
      <c r="F231" s="1" t="s">
        <v>82</v>
      </c>
      <c r="G231" s="1"/>
      <c r="H231" s="1">
        <v>16</v>
      </c>
    </row>
    <row r="232" spans="1:10">
      <c r="A232" s="1" t="s">
        <v>222</v>
      </c>
      <c r="B232" s="1">
        <v>2019</v>
      </c>
      <c r="C232" s="2">
        <v>43813</v>
      </c>
      <c r="D232" s="1" t="s">
        <v>66</v>
      </c>
      <c r="E232" s="1" t="s">
        <v>682</v>
      </c>
      <c r="F232" s="1" t="s">
        <v>25</v>
      </c>
      <c r="G232" s="1"/>
      <c r="H232" s="1">
        <v>17</v>
      </c>
    </row>
    <row r="233" spans="1:10">
      <c r="A233" s="1" t="s">
        <v>222</v>
      </c>
      <c r="B233" s="1">
        <v>2019</v>
      </c>
      <c r="C233" s="2">
        <v>43813</v>
      </c>
      <c r="D233" s="1" t="s">
        <v>66</v>
      </c>
      <c r="E233" s="1" t="s">
        <v>857</v>
      </c>
      <c r="F233" s="1" t="s">
        <v>207</v>
      </c>
      <c r="G233" s="1"/>
      <c r="H233" s="1">
        <v>18</v>
      </c>
    </row>
    <row r="234" spans="1:10">
      <c r="A234" s="1" t="s">
        <v>222</v>
      </c>
      <c r="B234" s="1">
        <v>2019</v>
      </c>
      <c r="C234" s="2">
        <v>43813</v>
      </c>
      <c r="D234" s="1" t="s">
        <v>66</v>
      </c>
      <c r="E234" s="1" t="s">
        <v>717</v>
      </c>
      <c r="F234" s="1" t="s">
        <v>152</v>
      </c>
      <c r="G234" s="1"/>
      <c r="H234" s="1">
        <v>19</v>
      </c>
    </row>
    <row r="235" spans="1:10">
      <c r="A235" s="1" t="s">
        <v>222</v>
      </c>
      <c r="B235" s="1">
        <v>2019</v>
      </c>
      <c r="C235" s="2">
        <v>43813</v>
      </c>
      <c r="D235" s="1" t="s">
        <v>66</v>
      </c>
      <c r="E235" s="1" t="s">
        <v>814</v>
      </c>
      <c r="F235" s="1" t="s">
        <v>33</v>
      </c>
      <c r="G235" s="1"/>
      <c r="H235" s="1">
        <v>20</v>
      </c>
    </row>
    <row r="236" spans="1:10">
      <c r="A236" s="1" t="s">
        <v>222</v>
      </c>
      <c r="B236" s="1">
        <v>2019</v>
      </c>
      <c r="C236" s="2">
        <v>43813</v>
      </c>
      <c r="D236" s="1" t="s">
        <v>66</v>
      </c>
      <c r="E236" s="1" t="s">
        <v>1697</v>
      </c>
      <c r="F236" s="1" t="s">
        <v>212</v>
      </c>
      <c r="G236" s="1"/>
      <c r="H236" s="1">
        <v>21</v>
      </c>
    </row>
    <row r="237" spans="1:10">
      <c r="A237" s="1" t="s">
        <v>222</v>
      </c>
      <c r="B237" s="1">
        <v>2019</v>
      </c>
      <c r="C237" s="2">
        <v>43813</v>
      </c>
      <c r="D237" s="1" t="s">
        <v>66</v>
      </c>
      <c r="E237" s="1" t="s">
        <v>1698</v>
      </c>
      <c r="F237" s="1" t="s">
        <v>524</v>
      </c>
      <c r="G237" s="1"/>
      <c r="H237" s="1">
        <v>22</v>
      </c>
    </row>
    <row r="238" spans="1:10">
      <c r="A238" s="4" t="s">
        <v>225</v>
      </c>
      <c r="B238" s="4">
        <v>2019</v>
      </c>
      <c r="C238" s="5">
        <v>43806</v>
      </c>
      <c r="D238" s="4" t="s">
        <v>66</v>
      </c>
      <c r="E238" s="4" t="s">
        <v>599</v>
      </c>
      <c r="F238" s="4" t="s">
        <v>35</v>
      </c>
      <c r="G238" s="4"/>
      <c r="H238" s="4">
        <v>1</v>
      </c>
      <c r="I238" s="7">
        <v>0.46875</v>
      </c>
      <c r="J238">
        <v>54.646000000000001</v>
      </c>
    </row>
    <row r="239" spans="1:10">
      <c r="A239" s="4" t="s">
        <v>225</v>
      </c>
      <c r="B239" s="4">
        <v>2019</v>
      </c>
      <c r="C239" s="5">
        <v>43806</v>
      </c>
      <c r="D239" s="4" t="s">
        <v>66</v>
      </c>
      <c r="E239" s="4" t="s">
        <v>597</v>
      </c>
      <c r="F239" s="4" t="s">
        <v>29</v>
      </c>
      <c r="G239" s="4"/>
      <c r="H239" s="4">
        <v>2</v>
      </c>
    </row>
    <row r="240" spans="1:10">
      <c r="A240" s="4" t="s">
        <v>225</v>
      </c>
      <c r="B240" s="4">
        <v>2019</v>
      </c>
      <c r="C240" s="5">
        <v>43806</v>
      </c>
      <c r="D240" s="4" t="s">
        <v>66</v>
      </c>
      <c r="E240" s="4" t="s">
        <v>1647</v>
      </c>
      <c r="F240" s="4" t="s">
        <v>102</v>
      </c>
      <c r="G240" s="4"/>
      <c r="H240" s="4">
        <v>3</v>
      </c>
    </row>
    <row r="241" spans="1:8">
      <c r="A241" s="4" t="s">
        <v>225</v>
      </c>
      <c r="B241" s="4">
        <v>2019</v>
      </c>
      <c r="C241" s="5">
        <v>43806</v>
      </c>
      <c r="D241" s="4" t="s">
        <v>66</v>
      </c>
      <c r="E241" s="4" t="s">
        <v>340</v>
      </c>
      <c r="F241" s="4" t="s">
        <v>142</v>
      </c>
      <c r="G241" s="4"/>
      <c r="H241" s="4">
        <v>4</v>
      </c>
    </row>
    <row r="242" spans="1:8">
      <c r="A242" s="4" t="s">
        <v>225</v>
      </c>
      <c r="B242" s="4">
        <v>2019</v>
      </c>
      <c r="C242" s="5">
        <v>43806</v>
      </c>
      <c r="D242" s="4" t="s">
        <v>66</v>
      </c>
      <c r="E242" s="4" t="s">
        <v>1696</v>
      </c>
      <c r="F242" s="4" t="s">
        <v>145</v>
      </c>
      <c r="G242" s="4"/>
      <c r="H242" s="4">
        <v>5</v>
      </c>
    </row>
    <row r="243" spans="1:8">
      <c r="A243" s="4" t="s">
        <v>225</v>
      </c>
      <c r="B243" s="4">
        <v>2019</v>
      </c>
      <c r="C243" s="5">
        <v>43806</v>
      </c>
      <c r="D243" s="4" t="s">
        <v>66</v>
      </c>
      <c r="E243" s="4" t="s">
        <v>1653</v>
      </c>
      <c r="F243" s="4" t="s">
        <v>188</v>
      </c>
      <c r="G243" s="4"/>
      <c r="H243" s="4">
        <v>6</v>
      </c>
    </row>
    <row r="244" spans="1:8">
      <c r="A244" s="4" t="s">
        <v>225</v>
      </c>
      <c r="B244" s="4">
        <v>2019</v>
      </c>
      <c r="C244" s="5">
        <v>43806</v>
      </c>
      <c r="D244" s="4" t="s">
        <v>66</v>
      </c>
      <c r="E244" s="4" t="s">
        <v>522</v>
      </c>
      <c r="F244" s="4" t="s">
        <v>58</v>
      </c>
      <c r="G244" s="4"/>
      <c r="H244" s="4">
        <v>7</v>
      </c>
    </row>
    <row r="245" spans="1:8">
      <c r="A245" s="4" t="s">
        <v>225</v>
      </c>
      <c r="B245" s="4">
        <v>2019</v>
      </c>
      <c r="C245" s="5">
        <v>43806</v>
      </c>
      <c r="D245" s="4" t="s">
        <v>66</v>
      </c>
      <c r="E245" s="4" t="s">
        <v>689</v>
      </c>
      <c r="F245" s="4" t="s">
        <v>25</v>
      </c>
      <c r="G245" s="4"/>
      <c r="H245" s="4">
        <v>8</v>
      </c>
    </row>
    <row r="246" spans="1:8">
      <c r="A246" s="4" t="s">
        <v>225</v>
      </c>
      <c r="B246" s="4">
        <v>2019</v>
      </c>
      <c r="C246" s="5">
        <v>43806</v>
      </c>
      <c r="D246" s="4" t="s">
        <v>66</v>
      </c>
      <c r="E246" s="4" t="s">
        <v>791</v>
      </c>
      <c r="F246" s="4" t="s">
        <v>480</v>
      </c>
      <c r="G246" s="4"/>
      <c r="H246" s="4">
        <v>9</v>
      </c>
    </row>
    <row r="247" spans="1:8">
      <c r="A247" s="4" t="s">
        <v>225</v>
      </c>
      <c r="B247" s="4">
        <v>2019</v>
      </c>
      <c r="C247" s="5">
        <v>43806</v>
      </c>
      <c r="D247" s="4" t="s">
        <v>66</v>
      </c>
      <c r="E247" s="4" t="s">
        <v>750</v>
      </c>
      <c r="F247" s="4" t="s">
        <v>46</v>
      </c>
      <c r="G247" s="4"/>
      <c r="H247" s="4">
        <v>10</v>
      </c>
    </row>
    <row r="248" spans="1:8">
      <c r="A248" s="4" t="s">
        <v>225</v>
      </c>
      <c r="B248" s="4">
        <v>2019</v>
      </c>
      <c r="C248" s="5">
        <v>43806</v>
      </c>
      <c r="D248" s="4" t="s">
        <v>66</v>
      </c>
      <c r="E248" s="4" t="s">
        <v>857</v>
      </c>
      <c r="F248" s="4" t="s">
        <v>207</v>
      </c>
      <c r="G248" s="4"/>
      <c r="H248" s="4">
        <v>11</v>
      </c>
    </row>
    <row r="249" spans="1:8">
      <c r="A249" s="4" t="s">
        <v>225</v>
      </c>
      <c r="B249" s="4">
        <v>2019</v>
      </c>
      <c r="C249" s="5">
        <v>43806</v>
      </c>
      <c r="D249" s="4" t="s">
        <v>66</v>
      </c>
      <c r="E249" s="4" t="s">
        <v>1652</v>
      </c>
      <c r="F249" s="4" t="s">
        <v>56</v>
      </c>
      <c r="G249" s="4"/>
      <c r="H249" s="4">
        <v>12</v>
      </c>
    </row>
    <row r="250" spans="1:8">
      <c r="A250" s="4" t="s">
        <v>225</v>
      </c>
      <c r="B250" s="4">
        <v>2019</v>
      </c>
      <c r="C250" s="5">
        <v>43806</v>
      </c>
      <c r="D250" s="4" t="s">
        <v>66</v>
      </c>
      <c r="E250" s="4" t="s">
        <v>493</v>
      </c>
      <c r="F250" s="4" t="s">
        <v>31</v>
      </c>
      <c r="G250" s="4"/>
      <c r="H250" s="4">
        <v>13</v>
      </c>
    </row>
    <row r="251" spans="1:8">
      <c r="A251" s="4" t="s">
        <v>225</v>
      </c>
      <c r="B251" s="4">
        <v>2019</v>
      </c>
      <c r="C251" s="5">
        <v>43806</v>
      </c>
      <c r="D251" s="4" t="s">
        <v>66</v>
      </c>
      <c r="E251" s="4" t="s">
        <v>828</v>
      </c>
      <c r="F251" s="4" t="s">
        <v>82</v>
      </c>
      <c r="G251" s="4"/>
      <c r="H251" s="4">
        <v>14</v>
      </c>
    </row>
    <row r="252" spans="1:8">
      <c r="A252" s="4" t="s">
        <v>225</v>
      </c>
      <c r="B252" s="4">
        <v>2019</v>
      </c>
      <c r="C252" s="5">
        <v>43806</v>
      </c>
      <c r="D252" s="4" t="s">
        <v>66</v>
      </c>
      <c r="E252" s="4" t="s">
        <v>717</v>
      </c>
      <c r="F252" s="4" t="s">
        <v>152</v>
      </c>
      <c r="G252" s="4"/>
      <c r="H252" s="4">
        <v>15</v>
      </c>
    </row>
    <row r="253" spans="1:8">
      <c r="A253" s="4" t="s">
        <v>225</v>
      </c>
      <c r="B253" s="4">
        <v>2019</v>
      </c>
      <c r="C253" s="5">
        <v>43806</v>
      </c>
      <c r="D253" s="4" t="s">
        <v>66</v>
      </c>
      <c r="E253" s="4" t="s">
        <v>508</v>
      </c>
      <c r="F253" s="4" t="s">
        <v>85</v>
      </c>
      <c r="G253" s="4"/>
      <c r="H253" s="4">
        <v>16</v>
      </c>
    </row>
    <row r="254" spans="1:8">
      <c r="A254" s="4" t="s">
        <v>225</v>
      </c>
      <c r="B254" s="4">
        <v>2019</v>
      </c>
      <c r="C254" s="5">
        <v>43806</v>
      </c>
      <c r="D254" s="4" t="s">
        <v>66</v>
      </c>
      <c r="E254" s="4" t="s">
        <v>642</v>
      </c>
      <c r="F254" s="4" t="s">
        <v>23</v>
      </c>
      <c r="G254" s="4"/>
      <c r="H254" s="4">
        <v>17</v>
      </c>
    </row>
    <row r="255" spans="1:8">
      <c r="A255" s="4" t="s">
        <v>225</v>
      </c>
      <c r="B255" s="4">
        <v>2019</v>
      </c>
      <c r="C255" s="5">
        <v>43806</v>
      </c>
      <c r="D255" s="4" t="s">
        <v>66</v>
      </c>
      <c r="E255" s="4" t="s">
        <v>1649</v>
      </c>
      <c r="F255" s="4" t="s">
        <v>164</v>
      </c>
      <c r="G255" s="4"/>
      <c r="H255" s="4">
        <v>18</v>
      </c>
    </row>
    <row r="256" spans="1:8">
      <c r="A256" s="4" t="s">
        <v>225</v>
      </c>
      <c r="B256" s="4">
        <v>2019</v>
      </c>
      <c r="C256" s="5">
        <v>43806</v>
      </c>
      <c r="D256" s="4" t="s">
        <v>66</v>
      </c>
      <c r="E256" s="4" t="s">
        <v>1654</v>
      </c>
      <c r="F256" s="4" t="s">
        <v>39</v>
      </c>
      <c r="G256" s="4"/>
      <c r="H256" s="4">
        <v>19</v>
      </c>
    </row>
    <row r="257" spans="1:10">
      <c r="A257" s="4" t="s">
        <v>225</v>
      </c>
      <c r="B257" s="4">
        <v>2019</v>
      </c>
      <c r="C257" s="5">
        <v>43806</v>
      </c>
      <c r="D257" s="4" t="s">
        <v>66</v>
      </c>
      <c r="E257" s="4" t="s">
        <v>1697</v>
      </c>
      <c r="F257" s="4" t="s">
        <v>212</v>
      </c>
      <c r="G257" s="4"/>
      <c r="H257" s="4">
        <v>20</v>
      </c>
    </row>
    <row r="258" spans="1:10">
      <c r="A258" s="4" t="s">
        <v>225</v>
      </c>
      <c r="B258" s="4">
        <v>2019</v>
      </c>
      <c r="C258" s="5">
        <v>43806</v>
      </c>
      <c r="D258" s="4" t="s">
        <v>66</v>
      </c>
      <c r="E258" s="4" t="s">
        <v>1698</v>
      </c>
      <c r="F258" s="4" t="s">
        <v>524</v>
      </c>
      <c r="G258" s="4"/>
      <c r="H258" s="4">
        <v>21</v>
      </c>
    </row>
    <row r="259" spans="1:10">
      <c r="A259" s="1" t="s">
        <v>226</v>
      </c>
      <c r="B259" s="1">
        <v>2019</v>
      </c>
      <c r="C259" s="2">
        <v>43799</v>
      </c>
      <c r="D259" s="1" t="s">
        <v>66</v>
      </c>
      <c r="E259" s="1" t="s">
        <v>599</v>
      </c>
      <c r="F259" s="1" t="s">
        <v>35</v>
      </c>
      <c r="G259" s="1"/>
      <c r="H259" s="1">
        <v>1</v>
      </c>
      <c r="I259" s="7">
        <v>0.86111111111111116</v>
      </c>
      <c r="J259">
        <v>50.781999999999996</v>
      </c>
    </row>
    <row r="260" spans="1:10">
      <c r="A260" s="1" t="s">
        <v>226</v>
      </c>
      <c r="B260" s="1">
        <v>2019</v>
      </c>
      <c r="C260" s="2">
        <v>43799</v>
      </c>
      <c r="D260" s="1" t="s">
        <v>66</v>
      </c>
      <c r="E260" s="1" t="s">
        <v>1643</v>
      </c>
      <c r="F260" s="1" t="s">
        <v>85</v>
      </c>
      <c r="G260" s="1"/>
      <c r="H260" s="1">
        <v>2</v>
      </c>
    </row>
    <row r="261" spans="1:10">
      <c r="A261" s="1" t="s">
        <v>226</v>
      </c>
      <c r="B261" s="1">
        <v>2019</v>
      </c>
      <c r="C261" s="2">
        <v>43799</v>
      </c>
      <c r="D261" s="1" t="s">
        <v>66</v>
      </c>
      <c r="E261" s="1" t="s">
        <v>1660</v>
      </c>
      <c r="F261" s="1" t="s">
        <v>113</v>
      </c>
      <c r="G261" s="1"/>
      <c r="H261" s="1">
        <v>3</v>
      </c>
    </row>
    <row r="262" spans="1:10">
      <c r="A262" s="1" t="s">
        <v>226</v>
      </c>
      <c r="B262" s="1">
        <v>2019</v>
      </c>
      <c r="C262" s="2">
        <v>43799</v>
      </c>
      <c r="D262" s="1" t="s">
        <v>66</v>
      </c>
      <c r="E262" s="1" t="s">
        <v>597</v>
      </c>
      <c r="F262" s="1" t="s">
        <v>29</v>
      </c>
      <c r="G262" s="1"/>
      <c r="H262" s="1">
        <v>4</v>
      </c>
    </row>
    <row r="263" spans="1:10">
      <c r="A263" s="1" t="s">
        <v>226</v>
      </c>
      <c r="B263" s="1">
        <v>2019</v>
      </c>
      <c r="C263" s="2">
        <v>43799</v>
      </c>
      <c r="D263" s="1" t="s">
        <v>66</v>
      </c>
      <c r="E263" s="1" t="s">
        <v>1720</v>
      </c>
      <c r="F263" s="1" t="s">
        <v>484</v>
      </c>
      <c r="G263" s="1"/>
      <c r="H263" s="1">
        <v>5</v>
      </c>
    </row>
    <row r="264" spans="1:10">
      <c r="A264" s="1" t="s">
        <v>226</v>
      </c>
      <c r="B264" s="1">
        <v>2019</v>
      </c>
      <c r="C264" s="2">
        <v>43799</v>
      </c>
      <c r="D264" s="1" t="s">
        <v>66</v>
      </c>
      <c r="E264" s="1" t="s">
        <v>69</v>
      </c>
      <c r="F264" s="1" t="s">
        <v>25</v>
      </c>
      <c r="G264" s="1"/>
      <c r="H264" s="1">
        <v>6</v>
      </c>
    </row>
    <row r="265" spans="1:10">
      <c r="A265" s="1" t="s">
        <v>226</v>
      </c>
      <c r="B265" s="1">
        <v>2019</v>
      </c>
      <c r="C265" s="2">
        <v>43799</v>
      </c>
      <c r="D265" s="1" t="s">
        <v>66</v>
      </c>
      <c r="E265" s="1" t="s">
        <v>487</v>
      </c>
      <c r="F265" s="1" t="s">
        <v>164</v>
      </c>
      <c r="G265" s="1"/>
      <c r="H265" s="1">
        <v>7</v>
      </c>
    </row>
    <row r="266" spans="1:10">
      <c r="A266" s="1" t="s">
        <v>226</v>
      </c>
      <c r="B266" s="1">
        <v>2019</v>
      </c>
      <c r="C266" s="2">
        <v>43799</v>
      </c>
      <c r="D266" s="1" t="s">
        <v>66</v>
      </c>
      <c r="E266" s="1" t="s">
        <v>1696</v>
      </c>
      <c r="F266" s="1" t="s">
        <v>145</v>
      </c>
      <c r="G266" s="1"/>
      <c r="H266" s="1">
        <v>8</v>
      </c>
    </row>
    <row r="267" spans="1:10">
      <c r="A267" s="1" t="s">
        <v>226</v>
      </c>
      <c r="B267" s="1">
        <v>2019</v>
      </c>
      <c r="C267" s="2">
        <v>43799</v>
      </c>
      <c r="D267" s="1" t="s">
        <v>66</v>
      </c>
      <c r="E267" s="1" t="s">
        <v>592</v>
      </c>
      <c r="F267" s="1" t="s">
        <v>23</v>
      </c>
      <c r="G267" s="1"/>
      <c r="H267" s="1">
        <v>9</v>
      </c>
    </row>
    <row r="268" spans="1:10">
      <c r="A268" s="1" t="s">
        <v>226</v>
      </c>
      <c r="B268" s="1">
        <v>2019</v>
      </c>
      <c r="C268" s="2">
        <v>43799</v>
      </c>
      <c r="D268" s="1" t="s">
        <v>66</v>
      </c>
      <c r="E268" s="1" t="s">
        <v>522</v>
      </c>
      <c r="F268" s="1" t="s">
        <v>58</v>
      </c>
      <c r="G268" s="1"/>
      <c r="H268" s="1">
        <v>10</v>
      </c>
    </row>
    <row r="269" spans="1:10">
      <c r="A269" s="1" t="s">
        <v>226</v>
      </c>
      <c r="B269" s="1">
        <v>2019</v>
      </c>
      <c r="C269" s="2">
        <v>43799</v>
      </c>
      <c r="D269" s="1" t="s">
        <v>66</v>
      </c>
      <c r="E269" s="1" t="s">
        <v>589</v>
      </c>
      <c r="F269" s="1" t="s">
        <v>78</v>
      </c>
      <c r="G269" s="1"/>
      <c r="H269" s="1">
        <v>11</v>
      </c>
    </row>
    <row r="270" spans="1:10">
      <c r="A270" s="1" t="s">
        <v>226</v>
      </c>
      <c r="B270" s="1">
        <v>2019</v>
      </c>
      <c r="C270" s="2">
        <v>43799</v>
      </c>
      <c r="D270" s="1" t="s">
        <v>66</v>
      </c>
      <c r="E270" s="1" t="s">
        <v>840</v>
      </c>
      <c r="F270" s="1" t="s">
        <v>480</v>
      </c>
      <c r="G270" s="1"/>
      <c r="H270" s="1">
        <v>12</v>
      </c>
    </row>
    <row r="271" spans="1:10">
      <c r="A271" s="1" t="s">
        <v>226</v>
      </c>
      <c r="B271" s="1">
        <v>2019</v>
      </c>
      <c r="C271" s="2">
        <v>43799</v>
      </c>
      <c r="D271" s="1" t="s">
        <v>66</v>
      </c>
      <c r="E271" s="1" t="s">
        <v>1652</v>
      </c>
      <c r="F271" s="1" t="s">
        <v>56</v>
      </c>
      <c r="G271" s="1"/>
      <c r="H271" s="1">
        <v>13</v>
      </c>
    </row>
    <row r="272" spans="1:10">
      <c r="A272" s="1" t="s">
        <v>226</v>
      </c>
      <c r="B272" s="1">
        <v>2019</v>
      </c>
      <c r="C272" s="2">
        <v>43799</v>
      </c>
      <c r="D272" s="1" t="s">
        <v>66</v>
      </c>
      <c r="E272" s="1" t="s">
        <v>607</v>
      </c>
      <c r="F272" s="1" t="s">
        <v>46</v>
      </c>
      <c r="G272" s="1"/>
      <c r="H272" s="1">
        <v>14</v>
      </c>
    </row>
    <row r="273" spans="1:10">
      <c r="A273" s="1" t="s">
        <v>226</v>
      </c>
      <c r="B273" s="1">
        <v>2019</v>
      </c>
      <c r="C273" s="2">
        <v>43799</v>
      </c>
      <c r="D273" s="1" t="s">
        <v>66</v>
      </c>
      <c r="E273" s="1" t="s">
        <v>1653</v>
      </c>
      <c r="F273" s="1" t="s">
        <v>188</v>
      </c>
      <c r="G273" s="1"/>
      <c r="H273" s="1">
        <v>15</v>
      </c>
    </row>
    <row r="274" spans="1:10">
      <c r="A274" s="1" t="s">
        <v>226</v>
      </c>
      <c r="B274" s="1">
        <v>2019</v>
      </c>
      <c r="C274" s="2">
        <v>43799</v>
      </c>
      <c r="D274" s="1" t="s">
        <v>66</v>
      </c>
      <c r="E274" s="1" t="s">
        <v>828</v>
      </c>
      <c r="F274" s="1" t="s">
        <v>82</v>
      </c>
      <c r="G274" s="1"/>
      <c r="H274" s="1">
        <v>16</v>
      </c>
    </row>
    <row r="275" spans="1:10">
      <c r="A275" s="1" t="s">
        <v>226</v>
      </c>
      <c r="B275" s="1">
        <v>2019</v>
      </c>
      <c r="C275" s="2">
        <v>43799</v>
      </c>
      <c r="D275" s="1" t="s">
        <v>66</v>
      </c>
      <c r="E275" s="1" t="s">
        <v>717</v>
      </c>
      <c r="F275" s="1" t="s">
        <v>152</v>
      </c>
      <c r="G275" s="1"/>
      <c r="H275" s="1">
        <v>17</v>
      </c>
    </row>
    <row r="276" spans="1:10">
      <c r="A276" s="1" t="s">
        <v>226</v>
      </c>
      <c r="B276" s="1">
        <v>2019</v>
      </c>
      <c r="C276" s="2">
        <v>43799</v>
      </c>
      <c r="D276" s="1" t="s">
        <v>66</v>
      </c>
      <c r="E276" s="1" t="s">
        <v>1695</v>
      </c>
      <c r="F276" s="1" t="s">
        <v>39</v>
      </c>
      <c r="G276" s="1"/>
      <c r="H276" s="1">
        <v>18</v>
      </c>
    </row>
    <row r="277" spans="1:10">
      <c r="A277" s="1" t="s">
        <v>226</v>
      </c>
      <c r="B277" s="1">
        <v>2019</v>
      </c>
      <c r="C277" s="2">
        <v>43799</v>
      </c>
      <c r="D277" s="1" t="s">
        <v>66</v>
      </c>
      <c r="E277" s="1" t="s">
        <v>1698</v>
      </c>
      <c r="F277" s="1" t="s">
        <v>524</v>
      </c>
      <c r="G277" s="1"/>
      <c r="H277" s="1">
        <v>19</v>
      </c>
    </row>
    <row r="278" spans="1:10">
      <c r="A278" s="1" t="s">
        <v>226</v>
      </c>
      <c r="B278" s="1">
        <v>2019</v>
      </c>
      <c r="C278" s="2">
        <v>43799</v>
      </c>
      <c r="D278" s="1" t="s">
        <v>66</v>
      </c>
      <c r="E278" s="1" t="s">
        <v>618</v>
      </c>
      <c r="F278" s="1" t="s">
        <v>37</v>
      </c>
      <c r="G278" s="1"/>
      <c r="H278" s="1">
        <v>20</v>
      </c>
    </row>
    <row r="279" spans="1:10">
      <c r="A279" s="1" t="s">
        <v>226</v>
      </c>
      <c r="B279" s="1">
        <v>2019</v>
      </c>
      <c r="C279" s="2">
        <v>43799</v>
      </c>
      <c r="D279" s="1" t="s">
        <v>66</v>
      </c>
      <c r="E279" s="1" t="s">
        <v>814</v>
      </c>
      <c r="F279" s="1" t="s">
        <v>33</v>
      </c>
      <c r="G279" s="1"/>
      <c r="H279" s="1">
        <v>21</v>
      </c>
    </row>
    <row r="280" spans="1:10">
      <c r="A280" s="1" t="s">
        <v>226</v>
      </c>
      <c r="B280" s="1">
        <v>2019</v>
      </c>
      <c r="C280" s="2">
        <v>43799</v>
      </c>
      <c r="D280" s="1" t="s">
        <v>66</v>
      </c>
      <c r="E280" s="1" t="s">
        <v>596</v>
      </c>
      <c r="F280" s="1" t="s">
        <v>760</v>
      </c>
      <c r="G280" s="1"/>
      <c r="H280" s="1">
        <v>22</v>
      </c>
    </row>
    <row r="281" spans="1:10">
      <c r="A281" s="1" t="s">
        <v>226</v>
      </c>
      <c r="B281" s="1">
        <v>2019</v>
      </c>
      <c r="C281" s="2">
        <v>43799</v>
      </c>
      <c r="D281" s="1" t="s">
        <v>66</v>
      </c>
      <c r="E281" s="1" t="s">
        <v>1684</v>
      </c>
      <c r="F281" s="1" t="s">
        <v>212</v>
      </c>
      <c r="G281" s="1"/>
      <c r="H281" s="1">
        <v>23</v>
      </c>
    </row>
    <row r="282" spans="1:10">
      <c r="A282" s="1" t="s">
        <v>226</v>
      </c>
      <c r="B282" s="1">
        <v>2019</v>
      </c>
      <c r="C282" s="2">
        <v>43799</v>
      </c>
      <c r="D282" s="1" t="s">
        <v>66</v>
      </c>
      <c r="E282" s="1" t="s">
        <v>340</v>
      </c>
      <c r="F282" s="1" t="s">
        <v>142</v>
      </c>
      <c r="G282" s="1"/>
      <c r="H282" s="1" t="s">
        <v>1292</v>
      </c>
    </row>
    <row r="283" spans="1:10">
      <c r="A283" s="4" t="s">
        <v>65</v>
      </c>
      <c r="B283" s="4">
        <v>2019</v>
      </c>
      <c r="C283" s="5">
        <v>43779</v>
      </c>
      <c r="D283" s="4" t="s">
        <v>66</v>
      </c>
      <c r="E283" s="4" t="s">
        <v>585</v>
      </c>
      <c r="F283" s="4" t="s">
        <v>27</v>
      </c>
      <c r="G283" s="4"/>
      <c r="H283" s="4">
        <v>1</v>
      </c>
      <c r="I283" s="7">
        <v>0.51666666666666672</v>
      </c>
      <c r="J283">
        <v>53.204999999999998</v>
      </c>
    </row>
    <row r="284" spans="1:10">
      <c r="A284" s="4" t="s">
        <v>65</v>
      </c>
      <c r="B284" s="4">
        <v>2019</v>
      </c>
      <c r="C284" s="5">
        <v>43779</v>
      </c>
      <c r="D284" s="4" t="s">
        <v>66</v>
      </c>
      <c r="E284" s="4" t="s">
        <v>600</v>
      </c>
      <c r="F284" s="4" t="s">
        <v>35</v>
      </c>
      <c r="G284" s="4"/>
      <c r="H284" s="4">
        <v>2</v>
      </c>
    </row>
    <row r="285" spans="1:10">
      <c r="A285" s="4" t="s">
        <v>65</v>
      </c>
      <c r="B285" s="4">
        <v>2019</v>
      </c>
      <c r="C285" s="5">
        <v>43779</v>
      </c>
      <c r="D285" s="4" t="s">
        <v>66</v>
      </c>
      <c r="E285" s="4" t="s">
        <v>69</v>
      </c>
      <c r="F285" s="4" t="s">
        <v>25</v>
      </c>
      <c r="G285" s="4"/>
      <c r="H285" s="4">
        <v>3</v>
      </c>
    </row>
    <row r="286" spans="1:10">
      <c r="A286" s="4" t="s">
        <v>65</v>
      </c>
      <c r="B286" s="4">
        <v>2019</v>
      </c>
      <c r="C286" s="5">
        <v>43779</v>
      </c>
      <c r="D286" s="4" t="s">
        <v>66</v>
      </c>
      <c r="E286" s="4" t="s">
        <v>1644</v>
      </c>
      <c r="F286" s="4" t="s">
        <v>37</v>
      </c>
      <c r="G286" s="4"/>
      <c r="H286" s="4">
        <v>4</v>
      </c>
    </row>
    <row r="287" spans="1:10">
      <c r="A287" s="4" t="s">
        <v>65</v>
      </c>
      <c r="B287" s="4">
        <v>2019</v>
      </c>
      <c r="C287" s="5">
        <v>43779</v>
      </c>
      <c r="D287" s="4" t="s">
        <v>66</v>
      </c>
      <c r="E287" s="4" t="s">
        <v>589</v>
      </c>
      <c r="F287" s="4" t="s">
        <v>78</v>
      </c>
      <c r="G287" s="4"/>
      <c r="H287" s="4">
        <v>5</v>
      </c>
    </row>
    <row r="288" spans="1:10">
      <c r="A288" s="4" t="s">
        <v>65</v>
      </c>
      <c r="B288" s="4">
        <v>2019</v>
      </c>
      <c r="C288" s="5">
        <v>43779</v>
      </c>
      <c r="D288" s="4" t="s">
        <v>66</v>
      </c>
      <c r="E288" s="4" t="s">
        <v>1660</v>
      </c>
      <c r="F288" s="4" t="s">
        <v>113</v>
      </c>
      <c r="G288" s="4"/>
      <c r="H288" s="4">
        <v>6</v>
      </c>
    </row>
    <row r="289" spans="1:8">
      <c r="A289" s="4" t="s">
        <v>65</v>
      </c>
      <c r="B289" s="4">
        <v>2019</v>
      </c>
      <c r="C289" s="5">
        <v>43779</v>
      </c>
      <c r="D289" s="4" t="s">
        <v>66</v>
      </c>
      <c r="E289" s="4" t="s">
        <v>841</v>
      </c>
      <c r="F289" s="4" t="s">
        <v>480</v>
      </c>
      <c r="G289" s="4"/>
      <c r="H289" s="4">
        <v>7</v>
      </c>
    </row>
    <row r="290" spans="1:8">
      <c r="A290" s="4" t="s">
        <v>65</v>
      </c>
      <c r="B290" s="4">
        <v>2019</v>
      </c>
      <c r="C290" s="5">
        <v>43779</v>
      </c>
      <c r="D290" s="4" t="s">
        <v>66</v>
      </c>
      <c r="E290" s="4" t="s">
        <v>1643</v>
      </c>
      <c r="F290" s="4" t="s">
        <v>85</v>
      </c>
      <c r="G290" s="4"/>
      <c r="H290" s="4">
        <v>8</v>
      </c>
    </row>
    <row r="291" spans="1:8">
      <c r="A291" s="4" t="s">
        <v>65</v>
      </c>
      <c r="B291" s="4">
        <v>2019</v>
      </c>
      <c r="C291" s="5">
        <v>43779</v>
      </c>
      <c r="D291" s="4" t="s">
        <v>66</v>
      </c>
      <c r="E291" s="4" t="s">
        <v>814</v>
      </c>
      <c r="F291" s="4" t="s">
        <v>33</v>
      </c>
      <c r="G291" s="4"/>
      <c r="H291" s="4">
        <v>9</v>
      </c>
    </row>
    <row r="292" spans="1:8">
      <c r="A292" s="4" t="s">
        <v>65</v>
      </c>
      <c r="B292" s="4">
        <v>2019</v>
      </c>
      <c r="C292" s="5">
        <v>43779</v>
      </c>
      <c r="D292" s="4" t="s">
        <v>66</v>
      </c>
      <c r="E292" s="4" t="s">
        <v>340</v>
      </c>
      <c r="F292" s="4" t="s">
        <v>142</v>
      </c>
      <c r="G292" s="4"/>
      <c r="H292" s="4">
        <v>10</v>
      </c>
    </row>
    <row r="293" spans="1:8">
      <c r="A293" s="4" t="s">
        <v>65</v>
      </c>
      <c r="B293" s="4">
        <v>2019</v>
      </c>
      <c r="C293" s="5">
        <v>43779</v>
      </c>
      <c r="D293" s="4" t="s">
        <v>66</v>
      </c>
      <c r="E293" s="4" t="s">
        <v>1652</v>
      </c>
      <c r="F293" s="4" t="s">
        <v>56</v>
      </c>
      <c r="G293" s="4"/>
      <c r="H293" s="4">
        <v>11</v>
      </c>
    </row>
    <row r="294" spans="1:8">
      <c r="A294" s="4" t="s">
        <v>65</v>
      </c>
      <c r="B294" s="4">
        <v>2019</v>
      </c>
      <c r="C294" s="5">
        <v>43779</v>
      </c>
      <c r="D294" s="4" t="s">
        <v>66</v>
      </c>
      <c r="E294" s="4" t="s">
        <v>487</v>
      </c>
      <c r="F294" s="4" t="s">
        <v>164</v>
      </c>
      <c r="G294" s="4"/>
      <c r="H294" s="4">
        <v>12</v>
      </c>
    </row>
    <row r="295" spans="1:8">
      <c r="A295" s="4" t="s">
        <v>65</v>
      </c>
      <c r="B295" s="4">
        <v>2019</v>
      </c>
      <c r="C295" s="5">
        <v>43779</v>
      </c>
      <c r="D295" s="4" t="s">
        <v>66</v>
      </c>
      <c r="E295" s="4" t="s">
        <v>656</v>
      </c>
      <c r="F295" s="4" t="s">
        <v>484</v>
      </c>
      <c r="G295" s="4"/>
      <c r="H295" s="4">
        <v>13</v>
      </c>
    </row>
    <row r="296" spans="1:8">
      <c r="A296" s="4" t="s">
        <v>65</v>
      </c>
      <c r="B296" s="4">
        <v>2019</v>
      </c>
      <c r="C296" s="5">
        <v>43779</v>
      </c>
      <c r="D296" s="4" t="s">
        <v>66</v>
      </c>
      <c r="E296" s="4" t="s">
        <v>595</v>
      </c>
      <c r="F296" s="4" t="s">
        <v>31</v>
      </c>
      <c r="G296" s="4"/>
      <c r="H296" s="4">
        <v>14</v>
      </c>
    </row>
    <row r="297" spans="1:8">
      <c r="A297" s="4" t="s">
        <v>65</v>
      </c>
      <c r="B297" s="4">
        <v>2019</v>
      </c>
      <c r="C297" s="5">
        <v>43779</v>
      </c>
      <c r="D297" s="4" t="s">
        <v>66</v>
      </c>
      <c r="E297" s="4" t="s">
        <v>1648</v>
      </c>
      <c r="F297" s="4" t="s">
        <v>102</v>
      </c>
      <c r="G297" s="4"/>
      <c r="H297" s="4">
        <v>15</v>
      </c>
    </row>
    <row r="298" spans="1:8">
      <c r="A298" s="4" t="s">
        <v>65</v>
      </c>
      <c r="B298" s="4">
        <v>2019</v>
      </c>
      <c r="C298" s="5">
        <v>43779</v>
      </c>
      <c r="D298" s="4" t="s">
        <v>66</v>
      </c>
      <c r="E298" s="4" t="s">
        <v>593</v>
      </c>
      <c r="F298" s="4" t="s">
        <v>23</v>
      </c>
      <c r="G298" s="4"/>
      <c r="H298" s="4">
        <v>16</v>
      </c>
    </row>
    <row r="299" spans="1:8">
      <c r="A299" s="4" t="s">
        <v>65</v>
      </c>
      <c r="B299" s="4">
        <v>2019</v>
      </c>
      <c r="C299" s="5">
        <v>43779</v>
      </c>
      <c r="D299" s="4" t="s">
        <v>66</v>
      </c>
      <c r="E299" s="4" t="s">
        <v>1296</v>
      </c>
      <c r="F299" s="4" t="s">
        <v>188</v>
      </c>
      <c r="G299" s="4"/>
      <c r="H299" s="4">
        <v>17</v>
      </c>
    </row>
    <row r="300" spans="1:8">
      <c r="A300" s="4" t="s">
        <v>65</v>
      </c>
      <c r="B300" s="4">
        <v>2019</v>
      </c>
      <c r="C300" s="5">
        <v>43779</v>
      </c>
      <c r="D300" s="4" t="s">
        <v>66</v>
      </c>
      <c r="E300" s="4" t="s">
        <v>858</v>
      </c>
      <c r="F300" s="4" t="s">
        <v>207</v>
      </c>
      <c r="G300" s="4"/>
      <c r="H300" s="4">
        <v>18</v>
      </c>
    </row>
    <row r="301" spans="1:8">
      <c r="A301" s="4" t="s">
        <v>65</v>
      </c>
      <c r="B301" s="4">
        <v>2019</v>
      </c>
      <c r="C301" s="5">
        <v>43779</v>
      </c>
      <c r="D301" s="4" t="s">
        <v>66</v>
      </c>
      <c r="E301" s="4" t="s">
        <v>597</v>
      </c>
      <c r="F301" s="4" t="s">
        <v>29</v>
      </c>
      <c r="G301" s="4"/>
      <c r="H301" s="4">
        <v>19</v>
      </c>
    </row>
    <row r="302" spans="1:8">
      <c r="A302" s="4" t="s">
        <v>65</v>
      </c>
      <c r="B302" s="4">
        <v>2019</v>
      </c>
      <c r="C302" s="5">
        <v>43779</v>
      </c>
      <c r="D302" s="4" t="s">
        <v>66</v>
      </c>
      <c r="E302" s="4" t="s">
        <v>717</v>
      </c>
      <c r="F302" s="4" t="s">
        <v>152</v>
      </c>
      <c r="G302" s="4"/>
      <c r="H302" s="4">
        <v>20</v>
      </c>
    </row>
    <row r="303" spans="1:8">
      <c r="A303" s="4" t="s">
        <v>65</v>
      </c>
      <c r="B303" s="4">
        <v>2019</v>
      </c>
      <c r="C303" s="5">
        <v>43779</v>
      </c>
      <c r="D303" s="4" t="s">
        <v>66</v>
      </c>
      <c r="E303" s="4" t="s">
        <v>1662</v>
      </c>
      <c r="F303" s="4" t="s">
        <v>58</v>
      </c>
      <c r="G303" s="4"/>
      <c r="H303" s="4">
        <v>21</v>
      </c>
    </row>
    <row r="304" spans="1:8">
      <c r="A304" s="4" t="s">
        <v>65</v>
      </c>
      <c r="B304" s="4">
        <v>2019</v>
      </c>
      <c r="C304" s="5">
        <v>43779</v>
      </c>
      <c r="D304" s="4" t="s">
        <v>66</v>
      </c>
      <c r="E304" s="4" t="s">
        <v>1698</v>
      </c>
      <c r="F304" s="4" t="s">
        <v>524</v>
      </c>
      <c r="G304" s="4"/>
      <c r="H304" s="4">
        <v>22</v>
      </c>
    </row>
    <row r="305" spans="1:10">
      <c r="A305" s="4" t="s">
        <v>65</v>
      </c>
      <c r="B305" s="4">
        <v>2019</v>
      </c>
      <c r="C305" s="5">
        <v>43779</v>
      </c>
      <c r="D305" s="4" t="s">
        <v>66</v>
      </c>
      <c r="E305" s="4" t="s">
        <v>828</v>
      </c>
      <c r="F305" s="4" t="s">
        <v>82</v>
      </c>
      <c r="G305" s="4"/>
      <c r="H305" s="4">
        <v>23</v>
      </c>
    </row>
    <row r="306" spans="1:10">
      <c r="A306" s="4" t="s">
        <v>65</v>
      </c>
      <c r="B306" s="4">
        <v>2019</v>
      </c>
      <c r="C306" s="5">
        <v>43779</v>
      </c>
      <c r="D306" s="4" t="s">
        <v>66</v>
      </c>
      <c r="E306" s="4" t="s">
        <v>1654</v>
      </c>
      <c r="F306" s="4" t="s">
        <v>39</v>
      </c>
      <c r="G306" s="4"/>
      <c r="H306" s="4">
        <v>24</v>
      </c>
    </row>
    <row r="307" spans="1:10">
      <c r="A307" s="1" t="s">
        <v>233</v>
      </c>
      <c r="B307" s="1">
        <v>2019</v>
      </c>
      <c r="C307" s="2">
        <v>43771</v>
      </c>
      <c r="D307" s="1" t="s">
        <v>66</v>
      </c>
      <c r="E307" s="1" t="s">
        <v>753</v>
      </c>
      <c r="F307" s="1" t="s">
        <v>23</v>
      </c>
      <c r="G307" s="1"/>
      <c r="H307" s="1">
        <v>1</v>
      </c>
      <c r="I307" s="7">
        <v>0.61319444444444449</v>
      </c>
      <c r="J307">
        <v>52.954999999999998</v>
      </c>
    </row>
    <row r="308" spans="1:10">
      <c r="A308" s="1" t="s">
        <v>233</v>
      </c>
      <c r="B308" s="1">
        <v>2019</v>
      </c>
      <c r="C308" s="2">
        <v>43771</v>
      </c>
      <c r="D308" s="1" t="s">
        <v>66</v>
      </c>
      <c r="E308" s="1" t="s">
        <v>787</v>
      </c>
      <c r="F308" s="1" t="s">
        <v>113</v>
      </c>
      <c r="G308" s="1"/>
      <c r="H308" s="1">
        <v>2</v>
      </c>
    </row>
    <row r="309" spans="1:10">
      <c r="A309" s="1" t="s">
        <v>233</v>
      </c>
      <c r="B309" s="1">
        <v>2019</v>
      </c>
      <c r="C309" s="2">
        <v>43771</v>
      </c>
      <c r="D309" s="1" t="s">
        <v>66</v>
      </c>
      <c r="E309" s="1" t="s">
        <v>473</v>
      </c>
      <c r="F309" s="1" t="s">
        <v>25</v>
      </c>
      <c r="G309" s="1"/>
      <c r="H309" s="1">
        <v>3</v>
      </c>
    </row>
    <row r="310" spans="1:10">
      <c r="A310" s="1" t="s">
        <v>233</v>
      </c>
      <c r="B310" s="1">
        <v>2019</v>
      </c>
      <c r="C310" s="2">
        <v>43771</v>
      </c>
      <c r="D310" s="1" t="s">
        <v>66</v>
      </c>
      <c r="E310" s="1" t="s">
        <v>508</v>
      </c>
      <c r="F310" s="1" t="s">
        <v>85</v>
      </c>
      <c r="G310" s="1"/>
      <c r="H310" s="1">
        <v>4</v>
      </c>
    </row>
    <row r="311" spans="1:10">
      <c r="A311" s="1" t="s">
        <v>233</v>
      </c>
      <c r="B311" s="1">
        <v>2019</v>
      </c>
      <c r="C311" s="2">
        <v>43771</v>
      </c>
      <c r="D311" s="1" t="s">
        <v>66</v>
      </c>
      <c r="E311" s="1" t="s">
        <v>1724</v>
      </c>
      <c r="F311" s="1" t="s">
        <v>78</v>
      </c>
      <c r="G311" s="1"/>
      <c r="H311" s="1">
        <v>5</v>
      </c>
    </row>
    <row r="312" spans="1:10">
      <c r="A312" s="1" t="s">
        <v>233</v>
      </c>
      <c r="B312" s="1">
        <v>2019</v>
      </c>
      <c r="C312" s="2">
        <v>43771</v>
      </c>
      <c r="D312" s="1" t="s">
        <v>66</v>
      </c>
      <c r="E312" s="1" t="s">
        <v>841</v>
      </c>
      <c r="F312" s="1" t="s">
        <v>480</v>
      </c>
      <c r="G312" s="1"/>
      <c r="H312" s="1">
        <v>6</v>
      </c>
    </row>
    <row r="313" spans="1:10">
      <c r="A313" s="1" t="s">
        <v>233</v>
      </c>
      <c r="B313" s="1">
        <v>2019</v>
      </c>
      <c r="C313" s="2">
        <v>43771</v>
      </c>
      <c r="D313" s="1" t="s">
        <v>66</v>
      </c>
      <c r="E313" s="1" t="s">
        <v>1745</v>
      </c>
      <c r="F313" s="1" t="s">
        <v>164</v>
      </c>
      <c r="G313" s="1"/>
      <c r="H313" s="1">
        <v>7</v>
      </c>
    </row>
    <row r="314" spans="1:10">
      <c r="A314" s="1" t="s">
        <v>233</v>
      </c>
      <c r="B314" s="1">
        <v>2019</v>
      </c>
      <c r="C314" s="2">
        <v>43771</v>
      </c>
      <c r="D314" s="1" t="s">
        <v>66</v>
      </c>
      <c r="E314" s="1" t="s">
        <v>1663</v>
      </c>
      <c r="F314" s="1" t="s">
        <v>29</v>
      </c>
      <c r="G314" s="1"/>
      <c r="H314" s="1">
        <v>8</v>
      </c>
    </row>
    <row r="315" spans="1:10">
      <c r="A315" s="1" t="s">
        <v>233</v>
      </c>
      <c r="B315" s="1">
        <v>2019</v>
      </c>
      <c r="C315" s="2">
        <v>43771</v>
      </c>
      <c r="D315" s="1" t="s">
        <v>66</v>
      </c>
      <c r="E315" s="1" t="s">
        <v>856</v>
      </c>
      <c r="F315" s="1" t="s">
        <v>207</v>
      </c>
      <c r="G315" s="1"/>
      <c r="H315" s="1">
        <v>9</v>
      </c>
    </row>
    <row r="316" spans="1:10">
      <c r="A316" s="1" t="s">
        <v>233</v>
      </c>
      <c r="B316" s="1">
        <v>2019</v>
      </c>
      <c r="C316" s="2">
        <v>43771</v>
      </c>
      <c r="D316" s="1" t="s">
        <v>66</v>
      </c>
      <c r="E316" s="1" t="s">
        <v>607</v>
      </c>
      <c r="F316" s="1" t="s">
        <v>46</v>
      </c>
      <c r="G316" s="1"/>
      <c r="H316" s="1">
        <v>10</v>
      </c>
    </row>
    <row r="317" spans="1:10">
      <c r="A317" s="1" t="s">
        <v>233</v>
      </c>
      <c r="B317" s="1">
        <v>2019</v>
      </c>
      <c r="C317" s="2">
        <v>43771</v>
      </c>
      <c r="D317" s="1" t="s">
        <v>66</v>
      </c>
      <c r="E317" s="1" t="s">
        <v>1653</v>
      </c>
      <c r="F317" s="1" t="s">
        <v>188</v>
      </c>
      <c r="G317" s="1"/>
      <c r="H317" s="1">
        <v>11</v>
      </c>
    </row>
    <row r="318" spans="1:10">
      <c r="A318" s="1" t="s">
        <v>233</v>
      </c>
      <c r="B318" s="1">
        <v>2019</v>
      </c>
      <c r="C318" s="2">
        <v>43771</v>
      </c>
      <c r="D318" s="1" t="s">
        <v>66</v>
      </c>
      <c r="E318" s="1" t="s">
        <v>717</v>
      </c>
      <c r="F318" s="1" t="s">
        <v>152</v>
      </c>
      <c r="G318" s="1"/>
      <c r="H318" s="1">
        <v>12</v>
      </c>
    </row>
    <row r="319" spans="1:10">
      <c r="A319" s="1" t="s">
        <v>233</v>
      </c>
      <c r="B319" s="1">
        <v>2019</v>
      </c>
      <c r="C319" s="2">
        <v>43771</v>
      </c>
      <c r="D319" s="1" t="s">
        <v>66</v>
      </c>
      <c r="E319" s="1" t="s">
        <v>1644</v>
      </c>
      <c r="F319" s="1" t="s">
        <v>37</v>
      </c>
      <c r="G319" s="1"/>
      <c r="H319" s="1">
        <v>13</v>
      </c>
    </row>
    <row r="320" spans="1:10">
      <c r="A320" s="1" t="s">
        <v>233</v>
      </c>
      <c r="B320" s="1">
        <v>2019</v>
      </c>
      <c r="C320" s="2">
        <v>43771</v>
      </c>
      <c r="D320" s="1" t="s">
        <v>66</v>
      </c>
      <c r="E320" s="1" t="s">
        <v>1642</v>
      </c>
      <c r="F320" s="1" t="s">
        <v>27</v>
      </c>
      <c r="G320" s="1"/>
      <c r="H320" s="1">
        <v>14</v>
      </c>
    </row>
    <row r="321" spans="1:10">
      <c r="A321" s="1" t="s">
        <v>233</v>
      </c>
      <c r="B321" s="1">
        <v>2019</v>
      </c>
      <c r="C321" s="2">
        <v>43771</v>
      </c>
      <c r="D321" s="1" t="s">
        <v>66</v>
      </c>
      <c r="E321" s="1" t="s">
        <v>522</v>
      </c>
      <c r="F321" s="1" t="s">
        <v>58</v>
      </c>
      <c r="G321" s="1"/>
      <c r="H321" s="1">
        <v>15</v>
      </c>
    </row>
    <row r="322" spans="1:10">
      <c r="A322" s="1" t="s">
        <v>233</v>
      </c>
      <c r="B322" s="1">
        <v>2019</v>
      </c>
      <c r="C322" s="2">
        <v>43771</v>
      </c>
      <c r="D322" s="1" t="s">
        <v>66</v>
      </c>
      <c r="E322" s="1" t="s">
        <v>340</v>
      </c>
      <c r="F322" s="1" t="s">
        <v>142</v>
      </c>
      <c r="G322" s="1"/>
      <c r="H322" s="1">
        <v>16</v>
      </c>
    </row>
    <row r="323" spans="1:10">
      <c r="A323" s="1" t="s">
        <v>233</v>
      </c>
      <c r="B323" s="1">
        <v>2019</v>
      </c>
      <c r="C323" s="2">
        <v>43771</v>
      </c>
      <c r="D323" s="1" t="s">
        <v>66</v>
      </c>
      <c r="E323" s="1" t="s">
        <v>656</v>
      </c>
      <c r="F323" s="1" t="s">
        <v>484</v>
      </c>
      <c r="G323" s="1"/>
      <c r="H323" s="1">
        <v>17</v>
      </c>
    </row>
    <row r="324" spans="1:10">
      <c r="A324" s="1" t="s">
        <v>233</v>
      </c>
      <c r="B324" s="1">
        <v>2019</v>
      </c>
      <c r="C324" s="2">
        <v>43771</v>
      </c>
      <c r="D324" s="1" t="s">
        <v>66</v>
      </c>
      <c r="E324" s="1" t="s">
        <v>1654</v>
      </c>
      <c r="F324" s="1" t="s">
        <v>39</v>
      </c>
      <c r="G324" s="1"/>
      <c r="H324" s="1">
        <v>18</v>
      </c>
    </row>
    <row r="325" spans="1:10">
      <c r="A325" s="1" t="s">
        <v>233</v>
      </c>
      <c r="B325" s="1">
        <v>2019</v>
      </c>
      <c r="C325" s="2">
        <v>43771</v>
      </c>
      <c r="D325" s="1" t="s">
        <v>66</v>
      </c>
      <c r="E325" s="1" t="s">
        <v>1698</v>
      </c>
      <c r="F325" s="1" t="s">
        <v>524</v>
      </c>
      <c r="G325" s="1"/>
      <c r="H325" s="1">
        <v>19</v>
      </c>
    </row>
    <row r="326" spans="1:10">
      <c r="A326" s="1" t="s">
        <v>233</v>
      </c>
      <c r="B326" s="1">
        <v>2019</v>
      </c>
      <c r="C326" s="2">
        <v>43771</v>
      </c>
      <c r="D326" s="1" t="s">
        <v>66</v>
      </c>
      <c r="E326" s="1" t="s">
        <v>829</v>
      </c>
      <c r="F326" s="1" t="s">
        <v>82</v>
      </c>
      <c r="G326" s="1"/>
      <c r="H326" s="1">
        <v>20</v>
      </c>
    </row>
    <row r="327" spans="1:10">
      <c r="A327" s="4" t="s">
        <v>281</v>
      </c>
      <c r="B327" s="4">
        <v>2019</v>
      </c>
      <c r="C327" s="5">
        <v>43526</v>
      </c>
      <c r="D327" s="4" t="s">
        <v>20</v>
      </c>
      <c r="E327" s="4" t="s">
        <v>585</v>
      </c>
      <c r="F327" s="4" t="s">
        <v>27</v>
      </c>
      <c r="G327" s="4"/>
      <c r="H327" s="4">
        <v>1</v>
      </c>
      <c r="I327" s="7">
        <v>0.54375000000000007</v>
      </c>
      <c r="J327">
        <v>53.99</v>
      </c>
    </row>
    <row r="328" spans="1:10">
      <c r="A328" s="4" t="s">
        <v>281</v>
      </c>
      <c r="B328" s="4">
        <v>2019</v>
      </c>
      <c r="C328" s="5">
        <v>43526</v>
      </c>
      <c r="D328" s="4" t="s">
        <v>20</v>
      </c>
      <c r="E328" s="4" t="s">
        <v>753</v>
      </c>
      <c r="F328" s="4" t="s">
        <v>23</v>
      </c>
      <c r="G328" s="4"/>
      <c r="H328" s="4">
        <v>2</v>
      </c>
    </row>
    <row r="329" spans="1:10">
      <c r="A329" s="4" t="s">
        <v>281</v>
      </c>
      <c r="B329" s="4">
        <v>2019</v>
      </c>
      <c r="C329" s="5">
        <v>43526</v>
      </c>
      <c r="D329" s="4" t="s">
        <v>20</v>
      </c>
      <c r="E329" s="4" t="s">
        <v>508</v>
      </c>
      <c r="F329" s="4" t="s">
        <v>85</v>
      </c>
      <c r="G329" s="4"/>
      <c r="H329" s="4">
        <v>3</v>
      </c>
    </row>
    <row r="330" spans="1:10">
      <c r="A330" s="4" t="s">
        <v>281</v>
      </c>
      <c r="B330" s="4">
        <v>2019</v>
      </c>
      <c r="C330" s="5">
        <v>43526</v>
      </c>
      <c r="D330" s="4" t="s">
        <v>20</v>
      </c>
      <c r="E330" s="4" t="s">
        <v>1644</v>
      </c>
      <c r="F330" s="4" t="s">
        <v>37</v>
      </c>
      <c r="G330" s="4"/>
      <c r="H330" s="4">
        <v>4</v>
      </c>
    </row>
    <row r="331" spans="1:10">
      <c r="A331" s="4" t="s">
        <v>281</v>
      </c>
      <c r="B331" s="4">
        <v>2019</v>
      </c>
      <c r="C331" s="5">
        <v>43526</v>
      </c>
      <c r="D331" s="4" t="s">
        <v>20</v>
      </c>
      <c r="E331" s="4" t="s">
        <v>599</v>
      </c>
      <c r="F331" s="4" t="s">
        <v>35</v>
      </c>
      <c r="G331" s="4"/>
      <c r="H331" s="4">
        <v>5</v>
      </c>
    </row>
    <row r="332" spans="1:10">
      <c r="A332" s="4" t="s">
        <v>281</v>
      </c>
      <c r="B332" s="4">
        <v>2019</v>
      </c>
      <c r="C332" s="5">
        <v>43526</v>
      </c>
      <c r="D332" s="4" t="s">
        <v>20</v>
      </c>
      <c r="E332" s="4" t="s">
        <v>1649</v>
      </c>
      <c r="F332" s="4" t="s">
        <v>164</v>
      </c>
      <c r="G332" s="4"/>
      <c r="H332" s="4">
        <v>6</v>
      </c>
    </row>
    <row r="333" spans="1:10">
      <c r="A333" s="4" t="s">
        <v>281</v>
      </c>
      <c r="B333" s="4">
        <v>2019</v>
      </c>
      <c r="C333" s="5">
        <v>43526</v>
      </c>
      <c r="D333" s="4" t="s">
        <v>20</v>
      </c>
      <c r="E333" s="4" t="s">
        <v>586</v>
      </c>
      <c r="F333" s="4" t="s">
        <v>113</v>
      </c>
      <c r="G333" s="4"/>
      <c r="H333" s="4">
        <v>7</v>
      </c>
    </row>
    <row r="334" spans="1:10">
      <c r="A334" s="4" t="s">
        <v>281</v>
      </c>
      <c r="B334" s="4">
        <v>2019</v>
      </c>
      <c r="C334" s="5">
        <v>43526</v>
      </c>
      <c r="D334" s="4" t="s">
        <v>20</v>
      </c>
      <c r="E334" s="4" t="s">
        <v>590</v>
      </c>
      <c r="F334" s="4" t="s">
        <v>25</v>
      </c>
      <c r="G334" s="4"/>
      <c r="H334" s="4">
        <v>8</v>
      </c>
    </row>
    <row r="335" spans="1:10">
      <c r="A335" s="4" t="s">
        <v>281</v>
      </c>
      <c r="B335" s="4">
        <v>2019</v>
      </c>
      <c r="C335" s="5">
        <v>43526</v>
      </c>
      <c r="D335" s="4" t="s">
        <v>20</v>
      </c>
      <c r="E335" s="4" t="s">
        <v>340</v>
      </c>
      <c r="F335" s="4" t="s">
        <v>142</v>
      </c>
      <c r="G335" s="4"/>
      <c r="H335" s="4">
        <v>9</v>
      </c>
    </row>
    <row r="336" spans="1:10">
      <c r="A336" s="4" t="s">
        <v>281</v>
      </c>
      <c r="B336" s="4">
        <v>2019</v>
      </c>
      <c r="C336" s="5">
        <v>43526</v>
      </c>
      <c r="D336" s="4" t="s">
        <v>20</v>
      </c>
      <c r="E336" s="4" t="s">
        <v>1653</v>
      </c>
      <c r="F336" s="4" t="s">
        <v>188</v>
      </c>
      <c r="G336" s="4"/>
      <c r="H336" s="4">
        <v>10</v>
      </c>
    </row>
    <row r="337" spans="1:10">
      <c r="A337" s="4" t="s">
        <v>281</v>
      </c>
      <c r="B337" s="4">
        <v>2019</v>
      </c>
      <c r="C337" s="5">
        <v>43526</v>
      </c>
      <c r="D337" s="4" t="s">
        <v>20</v>
      </c>
      <c r="E337" s="4" t="s">
        <v>493</v>
      </c>
      <c r="F337" s="4" t="s">
        <v>31</v>
      </c>
      <c r="G337" s="4"/>
      <c r="H337" s="4">
        <v>11</v>
      </c>
    </row>
    <row r="338" spans="1:10">
      <c r="A338" s="4" t="s">
        <v>281</v>
      </c>
      <c r="B338" s="4">
        <v>2019</v>
      </c>
      <c r="C338" s="5">
        <v>43526</v>
      </c>
      <c r="D338" s="4" t="s">
        <v>20</v>
      </c>
      <c r="E338" s="4" t="s">
        <v>649</v>
      </c>
      <c r="F338" s="4" t="s">
        <v>29</v>
      </c>
      <c r="G338" s="4"/>
      <c r="H338" s="4">
        <v>12</v>
      </c>
    </row>
    <row r="339" spans="1:10">
      <c r="A339" s="4" t="s">
        <v>281</v>
      </c>
      <c r="B339" s="4">
        <v>2019</v>
      </c>
      <c r="C339" s="5">
        <v>43526</v>
      </c>
      <c r="D339" s="4" t="s">
        <v>20</v>
      </c>
      <c r="E339" s="4" t="s">
        <v>791</v>
      </c>
      <c r="F339" s="4" t="s">
        <v>480</v>
      </c>
      <c r="G339" s="4"/>
      <c r="H339" s="4">
        <v>13</v>
      </c>
    </row>
    <row r="340" spans="1:10">
      <c r="A340" s="4" t="s">
        <v>281</v>
      </c>
      <c r="B340" s="4">
        <v>2019</v>
      </c>
      <c r="C340" s="5">
        <v>43526</v>
      </c>
      <c r="D340" s="4" t="s">
        <v>20</v>
      </c>
      <c r="E340" s="4" t="s">
        <v>522</v>
      </c>
      <c r="F340" s="4" t="s">
        <v>58</v>
      </c>
      <c r="G340" s="4"/>
      <c r="H340" s="4">
        <v>14</v>
      </c>
    </row>
    <row r="341" spans="1:10">
      <c r="A341" s="4" t="s">
        <v>281</v>
      </c>
      <c r="B341" s="4">
        <v>2019</v>
      </c>
      <c r="C341" s="5">
        <v>43526</v>
      </c>
      <c r="D341" s="4" t="s">
        <v>20</v>
      </c>
      <c r="E341" s="4" t="s">
        <v>602</v>
      </c>
      <c r="F341" s="4" t="s">
        <v>102</v>
      </c>
      <c r="G341" s="4"/>
      <c r="H341" s="4">
        <v>15</v>
      </c>
    </row>
    <row r="342" spans="1:10">
      <c r="A342" s="4" t="s">
        <v>281</v>
      </c>
      <c r="B342" s="4">
        <v>2019</v>
      </c>
      <c r="C342" s="5">
        <v>43526</v>
      </c>
      <c r="D342" s="4" t="s">
        <v>20</v>
      </c>
      <c r="E342" s="4" t="s">
        <v>609</v>
      </c>
      <c r="F342" s="4" t="s">
        <v>46</v>
      </c>
      <c r="G342" s="4"/>
      <c r="H342" s="4">
        <v>16</v>
      </c>
    </row>
    <row r="343" spans="1:10">
      <c r="A343" s="4" t="s">
        <v>281</v>
      </c>
      <c r="B343" s="4">
        <v>2019</v>
      </c>
      <c r="C343" s="5">
        <v>43526</v>
      </c>
      <c r="D343" s="4" t="s">
        <v>20</v>
      </c>
      <c r="E343" s="4" t="s">
        <v>604</v>
      </c>
      <c r="F343" s="4" t="s">
        <v>484</v>
      </c>
      <c r="G343" s="4"/>
      <c r="H343" s="4">
        <v>17</v>
      </c>
    </row>
    <row r="344" spans="1:10">
      <c r="A344" s="4" t="s">
        <v>281</v>
      </c>
      <c r="B344" s="4">
        <v>2019</v>
      </c>
      <c r="C344" s="5">
        <v>43526</v>
      </c>
      <c r="D344" s="4" t="s">
        <v>20</v>
      </c>
      <c r="E344" s="4" t="s">
        <v>1652</v>
      </c>
      <c r="F344" s="4" t="s">
        <v>56</v>
      </c>
      <c r="G344" s="4"/>
      <c r="H344" s="4">
        <v>18</v>
      </c>
    </row>
    <row r="345" spans="1:10">
      <c r="A345" s="4" t="s">
        <v>281</v>
      </c>
      <c r="B345" s="4">
        <v>2019</v>
      </c>
      <c r="C345" s="5">
        <v>43526</v>
      </c>
      <c r="D345" s="4" t="s">
        <v>20</v>
      </c>
      <c r="E345" s="4" t="s">
        <v>3019</v>
      </c>
      <c r="F345" s="4" t="s">
        <v>145</v>
      </c>
      <c r="G345" s="4"/>
      <c r="H345" s="4">
        <v>19</v>
      </c>
    </row>
    <row r="346" spans="1:10">
      <c r="A346" s="4" t="s">
        <v>281</v>
      </c>
      <c r="B346" s="4">
        <v>2019</v>
      </c>
      <c r="C346" s="5">
        <v>43526</v>
      </c>
      <c r="D346" s="4" t="s">
        <v>20</v>
      </c>
      <c r="E346" s="4" t="s">
        <v>814</v>
      </c>
      <c r="F346" s="4" t="s">
        <v>33</v>
      </c>
      <c r="G346" s="4"/>
      <c r="H346" s="4">
        <v>20</v>
      </c>
    </row>
    <row r="347" spans="1:10">
      <c r="A347" s="4" t="s">
        <v>281</v>
      </c>
      <c r="B347" s="4">
        <v>2019</v>
      </c>
      <c r="C347" s="5">
        <v>43526</v>
      </c>
      <c r="D347" s="4" t="s">
        <v>20</v>
      </c>
      <c r="E347" s="4" t="s">
        <v>344</v>
      </c>
      <c r="F347" s="4" t="s">
        <v>154</v>
      </c>
      <c r="G347" s="4"/>
      <c r="H347" s="4">
        <v>21</v>
      </c>
    </row>
    <row r="348" spans="1:10">
      <c r="A348" s="4" t="s">
        <v>281</v>
      </c>
      <c r="B348" s="4">
        <v>2019</v>
      </c>
      <c r="C348" s="5">
        <v>43526</v>
      </c>
      <c r="D348" s="4" t="s">
        <v>20</v>
      </c>
      <c r="E348" s="4" t="s">
        <v>829</v>
      </c>
      <c r="F348" s="4" t="s">
        <v>82</v>
      </c>
      <c r="G348" s="4"/>
      <c r="H348" s="4">
        <v>22</v>
      </c>
    </row>
    <row r="349" spans="1:10">
      <c r="A349" s="4" t="s">
        <v>281</v>
      </c>
      <c r="B349" s="4">
        <v>2019</v>
      </c>
      <c r="C349" s="5">
        <v>43526</v>
      </c>
      <c r="D349" s="4" t="s">
        <v>20</v>
      </c>
      <c r="E349" s="4" t="s">
        <v>717</v>
      </c>
      <c r="F349" s="4" t="s">
        <v>152</v>
      </c>
      <c r="G349" s="4"/>
      <c r="H349" s="4">
        <v>23</v>
      </c>
    </row>
    <row r="350" spans="1:10">
      <c r="A350" s="4" t="s">
        <v>281</v>
      </c>
      <c r="B350" s="4">
        <v>2019</v>
      </c>
      <c r="C350" s="5">
        <v>43526</v>
      </c>
      <c r="D350" s="4" t="s">
        <v>20</v>
      </c>
      <c r="E350" s="4" t="s">
        <v>1724</v>
      </c>
      <c r="F350" s="4" t="s">
        <v>78</v>
      </c>
      <c r="G350" s="4"/>
      <c r="H350" s="4">
        <v>24</v>
      </c>
    </row>
    <row r="351" spans="1:10">
      <c r="A351" s="1" t="s">
        <v>226</v>
      </c>
      <c r="B351" s="1">
        <v>2019</v>
      </c>
      <c r="C351" s="2">
        <v>43491</v>
      </c>
      <c r="D351" s="1" t="s">
        <v>66</v>
      </c>
      <c r="E351" s="1" t="s">
        <v>599</v>
      </c>
      <c r="F351" s="1" t="s">
        <v>35</v>
      </c>
      <c r="G351" s="1"/>
      <c r="H351" s="1">
        <v>1</v>
      </c>
      <c r="I351" s="7">
        <v>0.8847222222222223</v>
      </c>
      <c r="J351">
        <v>44.497999999999998</v>
      </c>
    </row>
    <row r="352" spans="1:10">
      <c r="A352" s="1" t="s">
        <v>226</v>
      </c>
      <c r="B352" s="1">
        <v>2019</v>
      </c>
      <c r="C352" s="2">
        <v>43491</v>
      </c>
      <c r="D352" s="1" t="s">
        <v>66</v>
      </c>
      <c r="E352" s="1" t="s">
        <v>1653</v>
      </c>
      <c r="F352" s="1" t="s">
        <v>188</v>
      </c>
      <c r="G352" s="1"/>
      <c r="H352" s="1">
        <v>2</v>
      </c>
    </row>
    <row r="353" spans="1:8">
      <c r="A353" s="1" t="s">
        <v>226</v>
      </c>
      <c r="B353" s="1">
        <v>2019</v>
      </c>
      <c r="C353" s="2">
        <v>43491</v>
      </c>
      <c r="D353" s="1" t="s">
        <v>66</v>
      </c>
      <c r="E353" s="1" t="s">
        <v>585</v>
      </c>
      <c r="F353" s="1" t="s">
        <v>27</v>
      </c>
      <c r="G353" s="1"/>
      <c r="H353" s="1">
        <v>3</v>
      </c>
    </row>
    <row r="354" spans="1:8">
      <c r="A354" s="1" t="s">
        <v>226</v>
      </c>
      <c r="B354" s="1">
        <v>2019</v>
      </c>
      <c r="C354" s="2">
        <v>43491</v>
      </c>
      <c r="D354" s="1" t="s">
        <v>66</v>
      </c>
      <c r="E354" s="1" t="s">
        <v>1647</v>
      </c>
      <c r="F354" s="1" t="s">
        <v>102</v>
      </c>
      <c r="G354" s="1"/>
      <c r="H354" s="1">
        <v>4</v>
      </c>
    </row>
    <row r="355" spans="1:8">
      <c r="A355" s="1" t="s">
        <v>226</v>
      </c>
      <c r="B355" s="1">
        <v>2019</v>
      </c>
      <c r="C355" s="2">
        <v>43491</v>
      </c>
      <c r="D355" s="1" t="s">
        <v>66</v>
      </c>
      <c r="E355" s="1" t="s">
        <v>340</v>
      </c>
      <c r="F355" s="1" t="s">
        <v>142</v>
      </c>
      <c r="G355" s="1"/>
      <c r="H355" s="1">
        <v>5</v>
      </c>
    </row>
    <row r="356" spans="1:8">
      <c r="A356" s="1" t="s">
        <v>226</v>
      </c>
      <c r="B356" s="1">
        <v>2019</v>
      </c>
      <c r="C356" s="2">
        <v>43491</v>
      </c>
      <c r="D356" s="1" t="s">
        <v>66</v>
      </c>
      <c r="E356" s="1" t="s">
        <v>851</v>
      </c>
      <c r="F356" s="1" t="s">
        <v>85</v>
      </c>
      <c r="G356" s="1"/>
      <c r="H356" s="1">
        <v>6</v>
      </c>
    </row>
    <row r="357" spans="1:8">
      <c r="A357" s="1" t="s">
        <v>226</v>
      </c>
      <c r="B357" s="1">
        <v>2019</v>
      </c>
      <c r="C357" s="2">
        <v>43491</v>
      </c>
      <c r="D357" s="1" t="s">
        <v>66</v>
      </c>
      <c r="E357" s="1" t="s">
        <v>493</v>
      </c>
      <c r="F357" s="1" t="s">
        <v>31</v>
      </c>
      <c r="G357" s="1"/>
      <c r="H357" s="1">
        <v>7</v>
      </c>
    </row>
    <row r="358" spans="1:8">
      <c r="A358" s="1" t="s">
        <v>226</v>
      </c>
      <c r="B358" s="1">
        <v>2019</v>
      </c>
      <c r="C358" s="2">
        <v>43491</v>
      </c>
      <c r="D358" s="1" t="s">
        <v>66</v>
      </c>
      <c r="E358" s="1" t="s">
        <v>1724</v>
      </c>
      <c r="F358" s="1" t="s">
        <v>78</v>
      </c>
      <c r="G358" s="1"/>
      <c r="H358" s="1">
        <v>8</v>
      </c>
    </row>
    <row r="359" spans="1:8">
      <c r="A359" s="1" t="s">
        <v>226</v>
      </c>
      <c r="B359" s="1">
        <v>2019</v>
      </c>
      <c r="C359" s="2">
        <v>43491</v>
      </c>
      <c r="D359" s="1" t="s">
        <v>66</v>
      </c>
      <c r="E359" s="1" t="s">
        <v>1649</v>
      </c>
      <c r="F359" s="1" t="s">
        <v>164</v>
      </c>
      <c r="G359" s="1"/>
      <c r="H359" s="1">
        <v>9</v>
      </c>
    </row>
    <row r="360" spans="1:8">
      <c r="A360" s="1" t="s">
        <v>226</v>
      </c>
      <c r="B360" s="1">
        <v>2019</v>
      </c>
      <c r="C360" s="2">
        <v>43491</v>
      </c>
      <c r="D360" s="1" t="s">
        <v>66</v>
      </c>
      <c r="E360" s="1" t="s">
        <v>69</v>
      </c>
      <c r="F360" s="1" t="s">
        <v>25</v>
      </c>
      <c r="G360" s="1"/>
      <c r="H360" s="1">
        <v>10</v>
      </c>
    </row>
    <row r="361" spans="1:8">
      <c r="A361" s="1" t="s">
        <v>226</v>
      </c>
      <c r="B361" s="1">
        <v>2019</v>
      </c>
      <c r="C361" s="2">
        <v>43491</v>
      </c>
      <c r="D361" s="1" t="s">
        <v>66</v>
      </c>
      <c r="E361" s="1" t="s">
        <v>604</v>
      </c>
      <c r="F361" s="1" t="s">
        <v>484</v>
      </c>
      <c r="G361" s="1"/>
      <c r="H361" s="1">
        <v>11</v>
      </c>
    </row>
    <row r="362" spans="1:8">
      <c r="A362" s="1" t="s">
        <v>226</v>
      </c>
      <c r="B362" s="1">
        <v>2019</v>
      </c>
      <c r="C362" s="2">
        <v>43491</v>
      </c>
      <c r="D362" s="1" t="s">
        <v>66</v>
      </c>
      <c r="E362" s="1" t="s">
        <v>522</v>
      </c>
      <c r="F362" s="1" t="s">
        <v>58</v>
      </c>
      <c r="G362" s="1"/>
      <c r="H362" s="1">
        <v>12</v>
      </c>
    </row>
    <row r="363" spans="1:8">
      <c r="A363" s="1" t="s">
        <v>226</v>
      </c>
      <c r="B363" s="1">
        <v>2019</v>
      </c>
      <c r="C363" s="2">
        <v>43491</v>
      </c>
      <c r="D363" s="1" t="s">
        <v>66</v>
      </c>
      <c r="E363" s="1" t="s">
        <v>3019</v>
      </c>
      <c r="F363" s="1" t="s">
        <v>145</v>
      </c>
      <c r="G363" s="1"/>
      <c r="H363" s="1">
        <v>13</v>
      </c>
    </row>
    <row r="364" spans="1:8">
      <c r="A364" s="1" t="s">
        <v>226</v>
      </c>
      <c r="B364" s="1">
        <v>2019</v>
      </c>
      <c r="C364" s="2">
        <v>43491</v>
      </c>
      <c r="D364" s="1" t="s">
        <v>66</v>
      </c>
      <c r="E364" s="1" t="s">
        <v>874</v>
      </c>
      <c r="F364" s="1" t="s">
        <v>23</v>
      </c>
      <c r="G364" s="1"/>
      <c r="H364" s="1">
        <v>14</v>
      </c>
    </row>
    <row r="365" spans="1:8">
      <c r="A365" s="1" t="s">
        <v>226</v>
      </c>
      <c r="B365" s="1">
        <v>2019</v>
      </c>
      <c r="C365" s="2">
        <v>43491</v>
      </c>
      <c r="D365" s="1" t="s">
        <v>66</v>
      </c>
      <c r="E365" s="1" t="s">
        <v>775</v>
      </c>
      <c r="F365" s="1" t="s">
        <v>46</v>
      </c>
      <c r="G365" s="1"/>
      <c r="H365" s="1">
        <v>15</v>
      </c>
    </row>
    <row r="366" spans="1:8">
      <c r="A366" s="1" t="s">
        <v>226</v>
      </c>
      <c r="B366" s="1">
        <v>2019</v>
      </c>
      <c r="C366" s="2">
        <v>43491</v>
      </c>
      <c r="D366" s="1" t="s">
        <v>66</v>
      </c>
      <c r="E366" s="1" t="s">
        <v>1646</v>
      </c>
      <c r="F366" s="1" t="s">
        <v>178</v>
      </c>
      <c r="G366" s="1"/>
      <c r="H366" s="1">
        <v>16</v>
      </c>
    </row>
    <row r="367" spans="1:8">
      <c r="A367" s="1" t="s">
        <v>226</v>
      </c>
      <c r="B367" s="1">
        <v>2019</v>
      </c>
      <c r="C367" s="2">
        <v>43491</v>
      </c>
      <c r="D367" s="1" t="s">
        <v>66</v>
      </c>
      <c r="E367" s="1" t="s">
        <v>857</v>
      </c>
      <c r="F367" s="1" t="s">
        <v>207</v>
      </c>
      <c r="G367" s="1"/>
      <c r="H367" s="1">
        <v>17</v>
      </c>
    </row>
    <row r="368" spans="1:8">
      <c r="A368" s="1" t="s">
        <v>226</v>
      </c>
      <c r="B368" s="1">
        <v>2019</v>
      </c>
      <c r="C368" s="2">
        <v>43491</v>
      </c>
      <c r="D368" s="1" t="s">
        <v>66</v>
      </c>
      <c r="E368" s="1" t="s">
        <v>717</v>
      </c>
      <c r="F368" s="1" t="s">
        <v>152</v>
      </c>
      <c r="G368" s="1"/>
      <c r="H368" s="1">
        <v>18</v>
      </c>
    </row>
    <row r="369" spans="1:10">
      <c r="A369" s="1" t="s">
        <v>226</v>
      </c>
      <c r="B369" s="1">
        <v>2019</v>
      </c>
      <c r="C369" s="2">
        <v>43491</v>
      </c>
      <c r="D369" s="1" t="s">
        <v>66</v>
      </c>
      <c r="E369" s="1" t="s">
        <v>3063</v>
      </c>
      <c r="F369" s="1" t="s">
        <v>480</v>
      </c>
      <c r="G369" s="1"/>
      <c r="H369" s="1">
        <v>19</v>
      </c>
    </row>
    <row r="370" spans="1:10">
      <c r="A370" s="1" t="s">
        <v>226</v>
      </c>
      <c r="B370" s="1">
        <v>2019</v>
      </c>
      <c r="C370" s="2">
        <v>43491</v>
      </c>
      <c r="D370" s="1" t="s">
        <v>66</v>
      </c>
      <c r="E370" s="1" t="s">
        <v>1723</v>
      </c>
      <c r="F370" s="1" t="s">
        <v>33</v>
      </c>
      <c r="G370" s="1"/>
      <c r="H370" s="1">
        <v>20</v>
      </c>
    </row>
    <row r="371" spans="1:10">
      <c r="A371" s="1" t="s">
        <v>226</v>
      </c>
      <c r="B371" s="1">
        <v>2019</v>
      </c>
      <c r="C371" s="2">
        <v>43491</v>
      </c>
      <c r="D371" s="1" t="s">
        <v>66</v>
      </c>
      <c r="E371" s="1" t="s">
        <v>823</v>
      </c>
      <c r="F371" s="1" t="s">
        <v>37</v>
      </c>
      <c r="G371" s="1"/>
      <c r="H371" s="1">
        <v>21</v>
      </c>
    </row>
    <row r="372" spans="1:10">
      <c r="A372" s="1" t="s">
        <v>226</v>
      </c>
      <c r="B372" s="1">
        <v>2019</v>
      </c>
      <c r="C372" s="2">
        <v>43491</v>
      </c>
      <c r="D372" s="1" t="s">
        <v>66</v>
      </c>
      <c r="E372" s="1" t="s">
        <v>649</v>
      </c>
      <c r="F372" s="1" t="s">
        <v>29</v>
      </c>
      <c r="G372" s="1"/>
      <c r="H372" s="1">
        <v>22</v>
      </c>
    </row>
    <row r="373" spans="1:10">
      <c r="A373" s="1" t="s">
        <v>226</v>
      </c>
      <c r="B373" s="1">
        <v>2019</v>
      </c>
      <c r="C373" s="2">
        <v>43491</v>
      </c>
      <c r="D373" s="1" t="s">
        <v>66</v>
      </c>
      <c r="E373" s="1" t="s">
        <v>2311</v>
      </c>
      <c r="F373" s="1" t="s">
        <v>198</v>
      </c>
      <c r="G373" s="1"/>
      <c r="H373" s="1">
        <v>23</v>
      </c>
    </row>
    <row r="374" spans="1:10">
      <c r="A374" s="1" t="s">
        <v>226</v>
      </c>
      <c r="B374" s="1">
        <v>2019</v>
      </c>
      <c r="C374" s="2">
        <v>43491</v>
      </c>
      <c r="D374" s="1" t="s">
        <v>66</v>
      </c>
      <c r="E374" s="1" t="s">
        <v>829</v>
      </c>
      <c r="F374" s="1" t="s">
        <v>82</v>
      </c>
      <c r="G374" s="1"/>
      <c r="H374" s="1">
        <v>24</v>
      </c>
    </row>
    <row r="375" spans="1:10">
      <c r="A375" s="4" t="s">
        <v>225</v>
      </c>
      <c r="B375" s="4">
        <v>2019</v>
      </c>
      <c r="C375" s="5">
        <v>43485</v>
      </c>
      <c r="D375" s="4" t="s">
        <v>66</v>
      </c>
      <c r="E375" s="4" t="s">
        <v>604</v>
      </c>
      <c r="F375" s="4" t="s">
        <v>484</v>
      </c>
      <c r="G375" s="4"/>
      <c r="H375" s="4">
        <v>1</v>
      </c>
      <c r="I375" s="7">
        <v>0.48680555555555555</v>
      </c>
      <c r="J375">
        <v>52.628</v>
      </c>
    </row>
    <row r="376" spans="1:10">
      <c r="A376" s="4" t="s">
        <v>225</v>
      </c>
      <c r="B376" s="4">
        <v>2019</v>
      </c>
      <c r="C376" s="5">
        <v>43485</v>
      </c>
      <c r="D376" s="4" t="s">
        <v>66</v>
      </c>
      <c r="E376" s="4" t="s">
        <v>1653</v>
      </c>
      <c r="F376" s="4" t="s">
        <v>188</v>
      </c>
      <c r="G376" s="4"/>
      <c r="H376" s="4">
        <v>2</v>
      </c>
    </row>
    <row r="377" spans="1:10">
      <c r="A377" s="4" t="s">
        <v>225</v>
      </c>
      <c r="B377" s="4">
        <v>2019</v>
      </c>
      <c r="C377" s="5">
        <v>43485</v>
      </c>
      <c r="D377" s="4" t="s">
        <v>66</v>
      </c>
      <c r="E377" s="4" t="s">
        <v>508</v>
      </c>
      <c r="F377" s="4" t="s">
        <v>85</v>
      </c>
      <c r="G377" s="4"/>
      <c r="H377" s="4">
        <v>3</v>
      </c>
    </row>
    <row r="378" spans="1:10">
      <c r="A378" s="4" t="s">
        <v>225</v>
      </c>
      <c r="B378" s="4">
        <v>2019</v>
      </c>
      <c r="C378" s="5">
        <v>43485</v>
      </c>
      <c r="D378" s="4" t="s">
        <v>66</v>
      </c>
      <c r="E378" s="4" t="s">
        <v>689</v>
      </c>
      <c r="F378" s="4" t="s">
        <v>25</v>
      </c>
      <c r="G378" s="4"/>
      <c r="H378" s="4">
        <v>4</v>
      </c>
    </row>
    <row r="379" spans="1:10">
      <c r="A379" s="4" t="s">
        <v>225</v>
      </c>
      <c r="B379" s="4">
        <v>2019</v>
      </c>
      <c r="C379" s="5">
        <v>43485</v>
      </c>
      <c r="D379" s="4" t="s">
        <v>66</v>
      </c>
      <c r="E379" s="4" t="s">
        <v>1669</v>
      </c>
      <c r="F379" s="4" t="s">
        <v>35</v>
      </c>
      <c r="G379" s="4"/>
      <c r="H379" s="4">
        <v>5</v>
      </c>
    </row>
    <row r="380" spans="1:10">
      <c r="A380" s="4" t="s">
        <v>225</v>
      </c>
      <c r="B380" s="4">
        <v>2019</v>
      </c>
      <c r="C380" s="5">
        <v>43485</v>
      </c>
      <c r="D380" s="4" t="s">
        <v>66</v>
      </c>
      <c r="E380" s="4" t="s">
        <v>340</v>
      </c>
      <c r="F380" s="4" t="s">
        <v>142</v>
      </c>
      <c r="G380" s="4"/>
      <c r="H380" s="4">
        <v>6</v>
      </c>
    </row>
    <row r="381" spans="1:10">
      <c r="A381" s="4" t="s">
        <v>225</v>
      </c>
      <c r="B381" s="4">
        <v>2019</v>
      </c>
      <c r="C381" s="5">
        <v>43485</v>
      </c>
      <c r="D381" s="4" t="s">
        <v>66</v>
      </c>
      <c r="E381" s="4" t="s">
        <v>696</v>
      </c>
      <c r="F381" s="4" t="s">
        <v>33</v>
      </c>
      <c r="G381" s="4"/>
      <c r="H381" s="4">
        <v>7</v>
      </c>
    </row>
    <row r="382" spans="1:10">
      <c r="A382" s="4" t="s">
        <v>225</v>
      </c>
      <c r="B382" s="4">
        <v>2019</v>
      </c>
      <c r="C382" s="5">
        <v>43485</v>
      </c>
      <c r="D382" s="4" t="s">
        <v>66</v>
      </c>
      <c r="E382" s="4" t="s">
        <v>1738</v>
      </c>
      <c r="F382" s="4" t="s">
        <v>102</v>
      </c>
      <c r="G382" s="4"/>
      <c r="H382" s="4">
        <v>8</v>
      </c>
    </row>
    <row r="383" spans="1:10">
      <c r="A383" s="4" t="s">
        <v>225</v>
      </c>
      <c r="B383" s="4">
        <v>2019</v>
      </c>
      <c r="C383" s="5">
        <v>43485</v>
      </c>
      <c r="D383" s="4" t="s">
        <v>66</v>
      </c>
      <c r="E383" s="4" t="s">
        <v>841</v>
      </c>
      <c r="F383" s="4" t="s">
        <v>480</v>
      </c>
      <c r="G383" s="4"/>
      <c r="H383" s="4">
        <v>9</v>
      </c>
    </row>
    <row r="384" spans="1:10">
      <c r="A384" s="4" t="s">
        <v>225</v>
      </c>
      <c r="B384" s="4">
        <v>2019</v>
      </c>
      <c r="C384" s="5">
        <v>43485</v>
      </c>
      <c r="D384" s="4" t="s">
        <v>66</v>
      </c>
      <c r="E384" s="4" t="s">
        <v>493</v>
      </c>
      <c r="F384" s="4" t="s">
        <v>31</v>
      </c>
      <c r="G384" s="4"/>
      <c r="H384" s="4">
        <v>10</v>
      </c>
    </row>
    <row r="385" spans="1:10">
      <c r="A385" s="4" t="s">
        <v>225</v>
      </c>
      <c r="B385" s="4">
        <v>2019</v>
      </c>
      <c r="C385" s="5">
        <v>43485</v>
      </c>
      <c r="D385" s="4" t="s">
        <v>66</v>
      </c>
      <c r="E385" s="4" t="s">
        <v>3019</v>
      </c>
      <c r="F385" s="4" t="s">
        <v>145</v>
      </c>
      <c r="G385" s="4"/>
      <c r="H385" s="4">
        <v>11</v>
      </c>
    </row>
    <row r="386" spans="1:10">
      <c r="A386" s="4" t="s">
        <v>225</v>
      </c>
      <c r="B386" s="4">
        <v>2019</v>
      </c>
      <c r="C386" s="5">
        <v>43485</v>
      </c>
      <c r="D386" s="4" t="s">
        <v>66</v>
      </c>
      <c r="E386" s="4" t="s">
        <v>642</v>
      </c>
      <c r="F386" s="4" t="s">
        <v>23</v>
      </c>
      <c r="G386" s="4"/>
      <c r="H386" s="4">
        <v>12</v>
      </c>
    </row>
    <row r="387" spans="1:10">
      <c r="A387" s="4" t="s">
        <v>225</v>
      </c>
      <c r="B387" s="4">
        <v>2019</v>
      </c>
      <c r="C387" s="5">
        <v>43485</v>
      </c>
      <c r="D387" s="4" t="s">
        <v>66</v>
      </c>
      <c r="E387" s="4" t="s">
        <v>1649</v>
      </c>
      <c r="F387" s="4" t="s">
        <v>164</v>
      </c>
      <c r="G387" s="4"/>
      <c r="H387" s="4">
        <v>13</v>
      </c>
    </row>
    <row r="388" spans="1:10">
      <c r="A388" s="4" t="s">
        <v>225</v>
      </c>
      <c r="B388" s="4">
        <v>2019</v>
      </c>
      <c r="C388" s="5">
        <v>43485</v>
      </c>
      <c r="D388" s="4" t="s">
        <v>66</v>
      </c>
      <c r="E388" s="4" t="s">
        <v>717</v>
      </c>
      <c r="F388" s="4" t="s">
        <v>152</v>
      </c>
      <c r="G388" s="4"/>
      <c r="H388" s="4">
        <v>14</v>
      </c>
    </row>
    <row r="389" spans="1:10">
      <c r="A389" s="4" t="s">
        <v>225</v>
      </c>
      <c r="B389" s="4">
        <v>2019</v>
      </c>
      <c r="C389" s="5">
        <v>43485</v>
      </c>
      <c r="D389" s="4" t="s">
        <v>66</v>
      </c>
      <c r="E389" s="4" t="s">
        <v>1304</v>
      </c>
      <c r="F389" s="4" t="s">
        <v>198</v>
      </c>
      <c r="G389" s="4"/>
      <c r="H389" s="4">
        <v>15</v>
      </c>
    </row>
    <row r="390" spans="1:10">
      <c r="A390" s="4" t="s">
        <v>225</v>
      </c>
      <c r="B390" s="4">
        <v>2019</v>
      </c>
      <c r="C390" s="5">
        <v>43485</v>
      </c>
      <c r="D390" s="4" t="s">
        <v>66</v>
      </c>
      <c r="E390" s="4" t="s">
        <v>829</v>
      </c>
      <c r="F390" s="4" t="s">
        <v>82</v>
      </c>
      <c r="G390" s="4"/>
      <c r="H390" s="4">
        <v>16</v>
      </c>
    </row>
    <row r="391" spans="1:10">
      <c r="A391" s="4" t="s">
        <v>225</v>
      </c>
      <c r="B391" s="4">
        <v>2019</v>
      </c>
      <c r="C391" s="5">
        <v>43485</v>
      </c>
      <c r="D391" s="4" t="s">
        <v>66</v>
      </c>
      <c r="E391" s="4" t="s">
        <v>857</v>
      </c>
      <c r="F391" s="4" t="s">
        <v>207</v>
      </c>
      <c r="G391" s="4"/>
      <c r="H391" s="4">
        <v>17</v>
      </c>
    </row>
    <row r="392" spans="1:10">
      <c r="A392" s="4" t="s">
        <v>225</v>
      </c>
      <c r="B392" s="4">
        <v>2019</v>
      </c>
      <c r="C392" s="5">
        <v>43485</v>
      </c>
      <c r="D392" s="4" t="s">
        <v>66</v>
      </c>
      <c r="E392" s="4" t="s">
        <v>1654</v>
      </c>
      <c r="F392" s="4" t="s">
        <v>39</v>
      </c>
      <c r="G392" s="4"/>
      <c r="H392" s="4">
        <v>18</v>
      </c>
    </row>
    <row r="393" spans="1:10">
      <c r="A393" s="4" t="s">
        <v>225</v>
      </c>
      <c r="B393" s="4">
        <v>2019</v>
      </c>
      <c r="C393" s="5">
        <v>43485</v>
      </c>
      <c r="D393" s="4" t="s">
        <v>66</v>
      </c>
      <c r="E393" s="4" t="s">
        <v>3100</v>
      </c>
      <c r="F393" s="4" t="s">
        <v>37</v>
      </c>
      <c r="G393" s="4"/>
      <c r="H393" s="4">
        <v>19</v>
      </c>
    </row>
    <row r="394" spans="1:10">
      <c r="A394" s="1" t="s">
        <v>288</v>
      </c>
      <c r="B394" s="1">
        <v>2018</v>
      </c>
      <c r="C394" s="2">
        <v>43450</v>
      </c>
      <c r="D394" s="1" t="s">
        <v>66</v>
      </c>
      <c r="E394" s="1" t="s">
        <v>473</v>
      </c>
      <c r="F394" s="1" t="s">
        <v>25</v>
      </c>
      <c r="G394" s="1"/>
      <c r="H394" s="1">
        <v>1</v>
      </c>
      <c r="I394" s="7">
        <v>0.47083333333333338</v>
      </c>
      <c r="J394">
        <v>53.061999999999998</v>
      </c>
    </row>
    <row r="395" spans="1:10">
      <c r="A395" s="1" t="s">
        <v>288</v>
      </c>
      <c r="B395" s="1">
        <v>2018</v>
      </c>
      <c r="C395" s="2">
        <v>43450</v>
      </c>
      <c r="D395" s="1" t="s">
        <v>66</v>
      </c>
      <c r="E395" s="1" t="s">
        <v>787</v>
      </c>
      <c r="F395" s="1" t="s">
        <v>113</v>
      </c>
      <c r="G395" s="1"/>
      <c r="H395" s="1">
        <v>2</v>
      </c>
    </row>
    <row r="396" spans="1:10">
      <c r="A396" s="1" t="s">
        <v>288</v>
      </c>
      <c r="B396" s="1">
        <v>2018</v>
      </c>
      <c r="C396" s="2">
        <v>43450</v>
      </c>
      <c r="D396" s="1" t="s">
        <v>66</v>
      </c>
      <c r="E396" s="1" t="s">
        <v>3018</v>
      </c>
      <c r="F396" s="1" t="s">
        <v>484</v>
      </c>
      <c r="G396" s="1"/>
      <c r="H396" s="1">
        <v>3</v>
      </c>
    </row>
    <row r="397" spans="1:10">
      <c r="A397" s="1" t="s">
        <v>288</v>
      </c>
      <c r="B397" s="1">
        <v>2018</v>
      </c>
      <c r="C397" s="2">
        <v>43450</v>
      </c>
      <c r="D397" s="1" t="s">
        <v>66</v>
      </c>
      <c r="E397" s="1" t="s">
        <v>340</v>
      </c>
      <c r="F397" s="1" t="s">
        <v>142</v>
      </c>
      <c r="G397" s="1"/>
      <c r="H397" s="1">
        <v>4</v>
      </c>
    </row>
    <row r="398" spans="1:10">
      <c r="A398" s="1" t="s">
        <v>288</v>
      </c>
      <c r="B398" s="1">
        <v>2018</v>
      </c>
      <c r="C398" s="2">
        <v>43450</v>
      </c>
      <c r="D398" s="1" t="s">
        <v>66</v>
      </c>
      <c r="E398" s="1" t="s">
        <v>753</v>
      </c>
      <c r="F398" s="1" t="s">
        <v>23</v>
      </c>
      <c r="G398" s="1"/>
      <c r="H398" s="1">
        <v>5</v>
      </c>
    </row>
    <row r="399" spans="1:10">
      <c r="A399" s="1" t="s">
        <v>288</v>
      </c>
      <c r="B399" s="1">
        <v>2018</v>
      </c>
      <c r="C399" s="2">
        <v>43450</v>
      </c>
      <c r="D399" s="1" t="s">
        <v>66</v>
      </c>
      <c r="E399" s="1" t="s">
        <v>1643</v>
      </c>
      <c r="F399" s="1" t="s">
        <v>85</v>
      </c>
      <c r="G399" s="1"/>
      <c r="H399" s="1">
        <v>6</v>
      </c>
    </row>
    <row r="400" spans="1:10">
      <c r="A400" s="1" t="s">
        <v>288</v>
      </c>
      <c r="B400" s="1">
        <v>2018</v>
      </c>
      <c r="C400" s="2">
        <v>43450</v>
      </c>
      <c r="D400" s="1" t="s">
        <v>66</v>
      </c>
      <c r="E400" s="1" t="s">
        <v>1723</v>
      </c>
      <c r="F400" s="1" t="s">
        <v>33</v>
      </c>
      <c r="G400" s="1"/>
      <c r="H400" s="1">
        <v>7</v>
      </c>
    </row>
    <row r="401" spans="1:10">
      <c r="A401" s="1" t="s">
        <v>288</v>
      </c>
      <c r="B401" s="1">
        <v>2018</v>
      </c>
      <c r="C401" s="2">
        <v>43450</v>
      </c>
      <c r="D401" s="1" t="s">
        <v>66</v>
      </c>
      <c r="E401" s="1" t="s">
        <v>618</v>
      </c>
      <c r="F401" s="1" t="s">
        <v>37</v>
      </c>
      <c r="G401" s="1"/>
      <c r="H401" s="1">
        <v>8</v>
      </c>
    </row>
    <row r="402" spans="1:10">
      <c r="A402" s="1" t="s">
        <v>288</v>
      </c>
      <c r="B402" s="1">
        <v>2018</v>
      </c>
      <c r="C402" s="2">
        <v>43450</v>
      </c>
      <c r="D402" s="1" t="s">
        <v>66</v>
      </c>
      <c r="E402" s="1" t="s">
        <v>1652</v>
      </c>
      <c r="F402" s="1" t="s">
        <v>56</v>
      </c>
      <c r="G402" s="1"/>
      <c r="H402" s="1">
        <v>9</v>
      </c>
    </row>
    <row r="403" spans="1:10">
      <c r="A403" s="1" t="s">
        <v>288</v>
      </c>
      <c r="B403" s="1">
        <v>2018</v>
      </c>
      <c r="C403" s="2">
        <v>43450</v>
      </c>
      <c r="D403" s="1" t="s">
        <v>66</v>
      </c>
      <c r="E403" s="1" t="s">
        <v>791</v>
      </c>
      <c r="F403" s="1" t="s">
        <v>480</v>
      </c>
      <c r="G403" s="1"/>
      <c r="H403" s="1">
        <v>10</v>
      </c>
    </row>
    <row r="404" spans="1:10">
      <c r="A404" s="1" t="s">
        <v>288</v>
      </c>
      <c r="B404" s="1">
        <v>2018</v>
      </c>
      <c r="C404" s="2">
        <v>43450</v>
      </c>
      <c r="D404" s="1" t="s">
        <v>66</v>
      </c>
      <c r="E404" s="1" t="s">
        <v>649</v>
      </c>
      <c r="F404" s="1" t="s">
        <v>29</v>
      </c>
      <c r="G404" s="1"/>
      <c r="H404" s="1">
        <v>11</v>
      </c>
    </row>
    <row r="405" spans="1:10">
      <c r="A405" s="1" t="s">
        <v>288</v>
      </c>
      <c r="B405" s="1">
        <v>2018</v>
      </c>
      <c r="C405" s="2">
        <v>43450</v>
      </c>
      <c r="D405" s="1" t="s">
        <v>66</v>
      </c>
      <c r="E405" s="1" t="s">
        <v>1724</v>
      </c>
      <c r="F405" s="1" t="s">
        <v>78</v>
      </c>
      <c r="G405" s="1"/>
      <c r="H405" s="1">
        <v>12</v>
      </c>
    </row>
    <row r="406" spans="1:10">
      <c r="A406" s="1" t="s">
        <v>288</v>
      </c>
      <c r="B406" s="1">
        <v>2018</v>
      </c>
      <c r="C406" s="2">
        <v>43450</v>
      </c>
      <c r="D406" s="1" t="s">
        <v>66</v>
      </c>
      <c r="E406" s="1" t="s">
        <v>1651</v>
      </c>
      <c r="F406" s="1" t="s">
        <v>152</v>
      </c>
      <c r="G406" s="1"/>
      <c r="H406" s="1">
        <v>13</v>
      </c>
    </row>
    <row r="407" spans="1:10">
      <c r="A407" s="1" t="s">
        <v>288</v>
      </c>
      <c r="B407" s="1">
        <v>2018</v>
      </c>
      <c r="C407" s="2">
        <v>43450</v>
      </c>
      <c r="D407" s="1" t="s">
        <v>66</v>
      </c>
      <c r="E407" s="1" t="s">
        <v>1675</v>
      </c>
      <c r="F407" s="1" t="s">
        <v>198</v>
      </c>
      <c r="G407" s="1"/>
      <c r="H407" s="1">
        <v>14</v>
      </c>
    </row>
    <row r="408" spans="1:10">
      <c r="A408" s="1" t="s">
        <v>288</v>
      </c>
      <c r="B408" s="1">
        <v>2018</v>
      </c>
      <c r="C408" s="2">
        <v>43450</v>
      </c>
      <c r="D408" s="1" t="s">
        <v>66</v>
      </c>
      <c r="E408" s="1" t="s">
        <v>1642</v>
      </c>
      <c r="F408" s="1" t="s">
        <v>27</v>
      </c>
      <c r="G408" s="1"/>
      <c r="H408" s="1">
        <v>15</v>
      </c>
    </row>
    <row r="409" spans="1:10">
      <c r="A409" s="1" t="s">
        <v>288</v>
      </c>
      <c r="B409" s="1">
        <v>2018</v>
      </c>
      <c r="C409" s="2">
        <v>43450</v>
      </c>
      <c r="D409" s="1" t="s">
        <v>66</v>
      </c>
      <c r="E409" s="1" t="s">
        <v>2329</v>
      </c>
      <c r="F409" s="1" t="s">
        <v>178</v>
      </c>
      <c r="G409" s="1"/>
      <c r="H409" s="1">
        <v>16</v>
      </c>
    </row>
    <row r="410" spans="1:10">
      <c r="A410" s="1" t="s">
        <v>288</v>
      </c>
      <c r="B410" s="1">
        <v>2018</v>
      </c>
      <c r="C410" s="2">
        <v>43450</v>
      </c>
      <c r="D410" s="1" t="s">
        <v>66</v>
      </c>
      <c r="E410" s="1" t="s">
        <v>829</v>
      </c>
      <c r="F410" s="1" t="s">
        <v>82</v>
      </c>
      <c r="G410" s="1"/>
      <c r="H410" s="1">
        <v>17</v>
      </c>
    </row>
    <row r="411" spans="1:10">
      <c r="A411" s="1" t="s">
        <v>288</v>
      </c>
      <c r="B411" s="1">
        <v>2018</v>
      </c>
      <c r="C411" s="2">
        <v>43450</v>
      </c>
      <c r="D411" s="1" t="s">
        <v>66</v>
      </c>
      <c r="E411" s="1" t="s">
        <v>818</v>
      </c>
      <c r="F411" s="1" t="s">
        <v>42</v>
      </c>
      <c r="G411" s="1"/>
      <c r="H411" s="1">
        <v>18</v>
      </c>
    </row>
    <row r="412" spans="1:10">
      <c r="A412" s="1" t="s">
        <v>288</v>
      </c>
      <c r="B412" s="1">
        <v>2018</v>
      </c>
      <c r="C412" s="2">
        <v>43450</v>
      </c>
      <c r="D412" s="1" t="s">
        <v>66</v>
      </c>
      <c r="E412" s="1" t="s">
        <v>775</v>
      </c>
      <c r="F412" s="1" t="s">
        <v>46</v>
      </c>
      <c r="G412" s="1"/>
      <c r="H412" s="1">
        <v>19</v>
      </c>
    </row>
    <row r="413" spans="1:10">
      <c r="A413" s="1" t="s">
        <v>288</v>
      </c>
      <c r="B413" s="1">
        <v>2018</v>
      </c>
      <c r="C413" s="2">
        <v>43450</v>
      </c>
      <c r="D413" s="1" t="s">
        <v>66</v>
      </c>
      <c r="E413" s="1" t="s">
        <v>858</v>
      </c>
      <c r="F413" s="1" t="s">
        <v>207</v>
      </c>
      <c r="G413" s="1"/>
      <c r="H413" s="1">
        <v>20</v>
      </c>
    </row>
    <row r="414" spans="1:10">
      <c r="A414" s="4" t="s">
        <v>217</v>
      </c>
      <c r="B414" s="4">
        <v>2018</v>
      </c>
      <c r="C414" s="5">
        <v>43436</v>
      </c>
      <c r="D414" s="4" t="s">
        <v>66</v>
      </c>
      <c r="E414" s="4" t="s">
        <v>1648</v>
      </c>
      <c r="F414" s="4" t="s">
        <v>102</v>
      </c>
      <c r="G414" s="4"/>
      <c r="H414" s="4">
        <v>1</v>
      </c>
      <c r="I414" s="7">
        <v>0.52847222222222223</v>
      </c>
      <c r="J414">
        <v>53.203000000000003</v>
      </c>
    </row>
    <row r="415" spans="1:10">
      <c r="A415" s="4" t="s">
        <v>217</v>
      </c>
      <c r="B415" s="4">
        <v>2018</v>
      </c>
      <c r="C415" s="5">
        <v>43436</v>
      </c>
      <c r="D415" s="4" t="s">
        <v>66</v>
      </c>
      <c r="E415" s="4" t="s">
        <v>753</v>
      </c>
      <c r="F415" s="4" t="s">
        <v>23</v>
      </c>
      <c r="G415" s="4"/>
      <c r="H415" s="4">
        <v>2</v>
      </c>
    </row>
    <row r="416" spans="1:10">
      <c r="A416" s="4" t="s">
        <v>217</v>
      </c>
      <c r="B416" s="4">
        <v>2018</v>
      </c>
      <c r="C416" s="5">
        <v>43436</v>
      </c>
      <c r="D416" s="4" t="s">
        <v>66</v>
      </c>
      <c r="E416" s="4" t="s">
        <v>508</v>
      </c>
      <c r="F416" s="4" t="s">
        <v>85</v>
      </c>
      <c r="G416" s="4"/>
      <c r="H416" s="4">
        <v>3</v>
      </c>
    </row>
    <row r="417" spans="1:8">
      <c r="A417" s="4" t="s">
        <v>217</v>
      </c>
      <c r="B417" s="4">
        <v>2018</v>
      </c>
      <c r="C417" s="5">
        <v>43436</v>
      </c>
      <c r="D417" s="4" t="s">
        <v>66</v>
      </c>
      <c r="E417" s="4" t="s">
        <v>1644</v>
      </c>
      <c r="F417" s="4" t="s">
        <v>37</v>
      </c>
      <c r="G417" s="4"/>
      <c r="H417" s="4">
        <v>4</v>
      </c>
    </row>
    <row r="418" spans="1:8">
      <c r="A418" s="4" t="s">
        <v>217</v>
      </c>
      <c r="B418" s="4">
        <v>2018</v>
      </c>
      <c r="C418" s="5">
        <v>43436</v>
      </c>
      <c r="D418" s="4" t="s">
        <v>66</v>
      </c>
      <c r="E418" s="4" t="s">
        <v>473</v>
      </c>
      <c r="F418" s="4" t="s">
        <v>25</v>
      </c>
      <c r="G418" s="4"/>
      <c r="H418" s="4">
        <v>5</v>
      </c>
    </row>
    <row r="419" spans="1:8">
      <c r="A419" s="4" t="s">
        <v>217</v>
      </c>
      <c r="B419" s="4">
        <v>2018</v>
      </c>
      <c r="C419" s="5">
        <v>43436</v>
      </c>
      <c r="D419" s="4" t="s">
        <v>66</v>
      </c>
      <c r="E419" s="4" t="s">
        <v>1667</v>
      </c>
      <c r="F419" s="4" t="s">
        <v>484</v>
      </c>
      <c r="G419" s="4"/>
      <c r="H419" s="4">
        <v>6</v>
      </c>
    </row>
    <row r="420" spans="1:8">
      <c r="A420" s="4" t="s">
        <v>217</v>
      </c>
      <c r="B420" s="4">
        <v>2018</v>
      </c>
      <c r="C420" s="5">
        <v>43436</v>
      </c>
      <c r="D420" s="4" t="s">
        <v>66</v>
      </c>
      <c r="E420" s="4" t="s">
        <v>596</v>
      </c>
      <c r="F420" s="4" t="s">
        <v>31</v>
      </c>
      <c r="G420" s="4"/>
      <c r="H420" s="4">
        <v>7</v>
      </c>
    </row>
    <row r="421" spans="1:8">
      <c r="A421" s="4" t="s">
        <v>217</v>
      </c>
      <c r="B421" s="4">
        <v>2018</v>
      </c>
      <c r="C421" s="5">
        <v>43436</v>
      </c>
      <c r="D421" s="4" t="s">
        <v>66</v>
      </c>
      <c r="E421" s="4" t="s">
        <v>522</v>
      </c>
      <c r="F421" s="4" t="s">
        <v>58</v>
      </c>
      <c r="G421" s="4"/>
      <c r="H421" s="4">
        <v>8</v>
      </c>
    </row>
    <row r="422" spans="1:8">
      <c r="A422" s="4" t="s">
        <v>217</v>
      </c>
      <c r="B422" s="4">
        <v>2018</v>
      </c>
      <c r="C422" s="5">
        <v>43436</v>
      </c>
      <c r="D422" s="4" t="s">
        <v>66</v>
      </c>
      <c r="E422" s="4" t="s">
        <v>1653</v>
      </c>
      <c r="F422" s="4" t="s">
        <v>188</v>
      </c>
      <c r="G422" s="4"/>
      <c r="H422" s="4">
        <v>9</v>
      </c>
    </row>
    <row r="423" spans="1:8">
      <c r="A423" s="4" t="s">
        <v>217</v>
      </c>
      <c r="B423" s="4">
        <v>2018</v>
      </c>
      <c r="C423" s="5">
        <v>43436</v>
      </c>
      <c r="D423" s="4" t="s">
        <v>66</v>
      </c>
      <c r="E423" s="4" t="s">
        <v>841</v>
      </c>
      <c r="F423" s="4" t="s">
        <v>480</v>
      </c>
      <c r="G423" s="4"/>
      <c r="H423" s="4">
        <v>10</v>
      </c>
    </row>
    <row r="424" spans="1:8">
      <c r="A424" s="4" t="s">
        <v>217</v>
      </c>
      <c r="B424" s="4">
        <v>2018</v>
      </c>
      <c r="C424" s="5">
        <v>43436</v>
      </c>
      <c r="D424" s="4" t="s">
        <v>66</v>
      </c>
      <c r="E424" s="4" t="s">
        <v>649</v>
      </c>
      <c r="F424" s="4" t="s">
        <v>1737</v>
      </c>
      <c r="G424" s="4"/>
      <c r="H424" s="4">
        <v>11</v>
      </c>
    </row>
    <row r="425" spans="1:8">
      <c r="A425" s="4" t="s">
        <v>217</v>
      </c>
      <c r="B425" s="4">
        <v>2018</v>
      </c>
      <c r="C425" s="5">
        <v>43436</v>
      </c>
      <c r="D425" s="4" t="s">
        <v>66</v>
      </c>
      <c r="E425" s="4" t="s">
        <v>340</v>
      </c>
      <c r="F425" s="4" t="s">
        <v>142</v>
      </c>
      <c r="G425" s="4"/>
      <c r="H425" s="4">
        <v>12</v>
      </c>
    </row>
    <row r="426" spans="1:8">
      <c r="A426" s="4" t="s">
        <v>217</v>
      </c>
      <c r="B426" s="4">
        <v>2018</v>
      </c>
      <c r="C426" s="5">
        <v>43436</v>
      </c>
      <c r="D426" s="4" t="s">
        <v>66</v>
      </c>
      <c r="E426" s="4" t="s">
        <v>1655</v>
      </c>
      <c r="F426" s="4" t="s">
        <v>198</v>
      </c>
      <c r="G426" s="4"/>
      <c r="H426" s="4">
        <v>13</v>
      </c>
    </row>
    <row r="427" spans="1:8">
      <c r="A427" s="4" t="s">
        <v>217</v>
      </c>
      <c r="B427" s="4">
        <v>2018</v>
      </c>
      <c r="C427" s="5">
        <v>43436</v>
      </c>
      <c r="D427" s="4" t="s">
        <v>66</v>
      </c>
      <c r="E427" s="4" t="s">
        <v>814</v>
      </c>
      <c r="F427" s="4" t="s">
        <v>33</v>
      </c>
      <c r="G427" s="4"/>
      <c r="H427" s="4">
        <v>14</v>
      </c>
    </row>
    <row r="428" spans="1:8">
      <c r="A428" s="4" t="s">
        <v>217</v>
      </c>
      <c r="B428" s="4">
        <v>2018</v>
      </c>
      <c r="C428" s="5">
        <v>43436</v>
      </c>
      <c r="D428" s="4" t="s">
        <v>66</v>
      </c>
      <c r="E428" s="4" t="s">
        <v>1652</v>
      </c>
      <c r="F428" s="4" t="s">
        <v>56</v>
      </c>
      <c r="G428" s="4"/>
      <c r="H428" s="4">
        <v>15</v>
      </c>
    </row>
    <row r="429" spans="1:8">
      <c r="A429" s="4" t="s">
        <v>217</v>
      </c>
      <c r="B429" s="4">
        <v>2018</v>
      </c>
      <c r="C429" s="5">
        <v>43436</v>
      </c>
      <c r="D429" s="4" t="s">
        <v>66</v>
      </c>
      <c r="E429" s="4" t="s">
        <v>490</v>
      </c>
      <c r="F429" s="4" t="s">
        <v>42</v>
      </c>
      <c r="G429" s="4"/>
      <c r="H429" s="4">
        <v>16</v>
      </c>
    </row>
    <row r="430" spans="1:8">
      <c r="A430" s="4" t="s">
        <v>217</v>
      </c>
      <c r="B430" s="4">
        <v>2018</v>
      </c>
      <c r="C430" s="5">
        <v>43436</v>
      </c>
      <c r="D430" s="4" t="s">
        <v>66</v>
      </c>
      <c r="E430" s="4" t="s">
        <v>1744</v>
      </c>
      <c r="F430" s="4" t="s">
        <v>207</v>
      </c>
      <c r="G430" s="4"/>
      <c r="H430" s="4">
        <v>17</v>
      </c>
    </row>
    <row r="431" spans="1:8">
      <c r="A431" s="4" t="s">
        <v>217</v>
      </c>
      <c r="B431" s="4">
        <v>2018</v>
      </c>
      <c r="C431" s="5">
        <v>43436</v>
      </c>
      <c r="D431" s="4" t="s">
        <v>66</v>
      </c>
      <c r="E431" s="4" t="s">
        <v>785</v>
      </c>
      <c r="F431" s="4" t="s">
        <v>78</v>
      </c>
      <c r="G431" s="4"/>
      <c r="H431" s="4">
        <v>18</v>
      </c>
    </row>
    <row r="432" spans="1:8">
      <c r="A432" s="4" t="s">
        <v>217</v>
      </c>
      <c r="B432" s="4">
        <v>2018</v>
      </c>
      <c r="C432" s="5">
        <v>43436</v>
      </c>
      <c r="D432" s="4" t="s">
        <v>66</v>
      </c>
      <c r="E432" s="4" t="s">
        <v>609</v>
      </c>
      <c r="F432" s="4" t="s">
        <v>46</v>
      </c>
      <c r="G432" s="4"/>
      <c r="H432" s="4">
        <v>19</v>
      </c>
    </row>
    <row r="433" spans="1:8">
      <c r="A433" s="4" t="s">
        <v>217</v>
      </c>
      <c r="B433" s="4">
        <v>2018</v>
      </c>
      <c r="C433" s="5">
        <v>43436</v>
      </c>
      <c r="D433" s="4" t="s">
        <v>66</v>
      </c>
      <c r="E433" s="4" t="s">
        <v>871</v>
      </c>
      <c r="F433" s="4" t="s">
        <v>178</v>
      </c>
      <c r="G433" s="4"/>
      <c r="H433" s="4">
        <v>20</v>
      </c>
    </row>
    <row r="434" spans="1:8">
      <c r="A434" s="4" t="s">
        <v>217</v>
      </c>
      <c r="B434" s="4">
        <v>2018</v>
      </c>
      <c r="C434" s="5">
        <v>43436</v>
      </c>
      <c r="D434" s="4" t="s">
        <v>66</v>
      </c>
      <c r="E434" s="4" t="s">
        <v>587</v>
      </c>
      <c r="F434" s="4" t="s">
        <v>113</v>
      </c>
      <c r="G434" s="4"/>
      <c r="H434" s="4">
        <v>21</v>
      </c>
    </row>
    <row r="435" spans="1:8">
      <c r="A435" s="4" t="s">
        <v>217</v>
      </c>
      <c r="B435" s="4">
        <v>2018</v>
      </c>
      <c r="C435" s="5">
        <v>43436</v>
      </c>
      <c r="D435" s="4" t="s">
        <v>66</v>
      </c>
      <c r="E435" s="4" t="s">
        <v>344</v>
      </c>
      <c r="F435" s="4" t="s">
        <v>154</v>
      </c>
      <c r="G435" s="4"/>
      <c r="H435" s="4">
        <v>22</v>
      </c>
    </row>
    <row r="436" spans="1:8">
      <c r="A436" s="4" t="s">
        <v>217</v>
      </c>
      <c r="B436" s="4">
        <v>2018</v>
      </c>
      <c r="C436" s="5">
        <v>43436</v>
      </c>
      <c r="D436" s="4" t="s">
        <v>66</v>
      </c>
      <c r="E436" s="4" t="s">
        <v>829</v>
      </c>
      <c r="F436" s="4" t="s">
        <v>82</v>
      </c>
      <c r="G436" s="4"/>
      <c r="H436" s="4">
        <v>23</v>
      </c>
    </row>
    <row r="437" spans="1:8">
      <c r="A437" s="4" t="s">
        <v>217</v>
      </c>
      <c r="B437" s="4">
        <v>2018</v>
      </c>
      <c r="C437" s="5">
        <v>43436</v>
      </c>
      <c r="D437" s="4" t="s">
        <v>66</v>
      </c>
      <c r="E437" s="4" t="s">
        <v>716</v>
      </c>
      <c r="F437" s="4" t="s">
        <v>152</v>
      </c>
      <c r="G437" s="4"/>
      <c r="H437" s="4">
        <v>24</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90" priority="15">
      <formula>$E305="F"</formula>
    </cfRule>
    <cfRule type="expression" dxfId="89" priority="16">
      <formula>$E305="Q"</formula>
    </cfRule>
  </conditionalFormatting>
  <conditionalFormatting sqref="A329:B352 D329:D352">
    <cfRule type="expression" dxfId="88" priority="13">
      <formula>$E329="F"</formula>
    </cfRule>
    <cfRule type="expression" dxfId="87" priority="14">
      <formula>$E329="Q"</formula>
    </cfRule>
  </conditionalFormatting>
  <conditionalFormatting sqref="A353:B353 D353:D371 A355:B355 A357:B357 A359:B359 A361:B361 A363:B363 A365:B365 A367:B367 A369:B369 A371:B371">
    <cfRule type="expression" dxfId="86" priority="11">
      <formula>$E353="F"</formula>
    </cfRule>
    <cfRule type="expression" dxfId="85" priority="12">
      <formula>$E353="Q"</formula>
    </cfRule>
  </conditionalFormatting>
  <conditionalFormatting sqref="A354:B354 A356:B356 A358:B358 A360:B360 A362:B362 A364:B364 A366:B366 A368:B368 A370:B370">
    <cfRule type="expression" dxfId="84" priority="9">
      <formula>$E354="F"</formula>
    </cfRule>
    <cfRule type="expression" dxfId="83" priority="10">
      <formula>$E354="Q"</formula>
    </cfRule>
  </conditionalFormatting>
  <conditionalFormatting sqref="A372:B391 D372:D391">
    <cfRule type="expression" dxfId="82" priority="7">
      <formula>$E372="F"</formula>
    </cfRule>
    <cfRule type="expression" dxfId="81" priority="8">
      <formula>$E372="Q"</formula>
    </cfRule>
  </conditionalFormatting>
  <conditionalFormatting sqref="D392:D415">
    <cfRule type="expression" dxfId="80" priority="5">
      <formula>#REF!="F"</formula>
    </cfRule>
    <cfRule type="expression" dxfId="79" priority="6">
      <formula>#REF!="Q"</formula>
    </cfRule>
  </conditionalFormatting>
  <conditionalFormatting sqref="A392:B392 A394:B394 A396:B396 A398:B398 A400:B400 A402:B402 A404:B404 A406:B406 A408:B408 A410:B410 A412:B412 A414:B414">
    <cfRule type="expression" dxfId="78" priority="3">
      <formula>#REF!="F"</formula>
    </cfRule>
    <cfRule type="expression" dxfId="77" priority="4">
      <formula>#REF!="Q"</formula>
    </cfRule>
  </conditionalFormatting>
  <conditionalFormatting sqref="A393:B393 A395:B395 A397:B397 A399:B399 A401:B401 A403:B403 A405:B405 A407:B407 A409:B409 A411:B411 A413:B413 A415:B415">
    <cfRule type="expression" dxfId="76" priority="1">
      <formula>#REF!="F"</formula>
    </cfRule>
    <cfRule type="expression" dxfId="75" priority="2">
      <formula>#REF!="Q"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48"/>
  <sheetViews>
    <sheetView zoomScale="70" zoomScaleNormal="70" workbookViewId="0">
      <pane ySplit="1" topLeftCell="A20" activePane="bottomLeft" state="frozen"/>
      <selection activeCell="K321" sqref="K321"/>
      <selection pane="bottomLeft" activeCell="F16" sqref="F16"/>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c r="A1" s="3" t="s">
        <v>0</v>
      </c>
      <c r="B1" s="3" t="s">
        <v>1</v>
      </c>
      <c r="C1" s="3" t="s">
        <v>2</v>
      </c>
      <c r="D1" s="3" t="s">
        <v>3</v>
      </c>
      <c r="E1" s="3" t="s">
        <v>559</v>
      </c>
      <c r="F1" s="3" t="s">
        <v>560</v>
      </c>
      <c r="G1" s="3" t="s">
        <v>7</v>
      </c>
      <c r="H1" s="3" t="s">
        <v>9</v>
      </c>
      <c r="I1" s="3" t="s">
        <v>623</v>
      </c>
      <c r="J1" s="3" t="s">
        <v>624</v>
      </c>
      <c r="K1" s="3" t="s">
        <v>625</v>
      </c>
      <c r="L1" s="3" t="s">
        <v>626</v>
      </c>
      <c r="M1" s="3" t="s">
        <v>561</v>
      </c>
      <c r="N1" s="3" t="s">
        <v>562</v>
      </c>
      <c r="O1" s="3" t="s">
        <v>563</v>
      </c>
      <c r="P1" s="3" t="s">
        <v>564</v>
      </c>
      <c r="Q1" s="3" t="s">
        <v>565</v>
      </c>
      <c r="R1" s="3" t="s">
        <v>566</v>
      </c>
      <c r="S1" s="3" t="s">
        <v>567</v>
      </c>
      <c r="T1" s="3" t="s">
        <v>568</v>
      </c>
      <c r="U1" s="3" t="s">
        <v>569</v>
      </c>
      <c r="V1" s="3" t="s">
        <v>570</v>
      </c>
      <c r="W1" s="3" t="s">
        <v>627</v>
      </c>
      <c r="X1" s="3" t="s">
        <v>628</v>
      </c>
      <c r="Y1" s="3" t="s">
        <v>121</v>
      </c>
      <c r="Z1" s="46" t="s">
        <v>472</v>
      </c>
      <c r="AA1" s="46" t="s">
        <v>18</v>
      </c>
    </row>
    <row r="2" spans="1:27">
      <c r="A2" s="1" t="s">
        <v>3227</v>
      </c>
      <c r="B2" s="1">
        <v>2023</v>
      </c>
      <c r="C2" s="2">
        <v>44982</v>
      </c>
      <c r="D2" s="1" t="s">
        <v>66</v>
      </c>
      <c r="E2" s="1" t="s">
        <v>483</v>
      </c>
      <c r="F2" s="1" t="s">
        <v>484</v>
      </c>
      <c r="G2" s="1"/>
      <c r="H2" s="1">
        <v>1</v>
      </c>
      <c r="I2" s="1" t="s">
        <v>3030</v>
      </c>
      <c r="J2" s="1" t="s">
        <v>3033</v>
      </c>
      <c r="K2" s="1" t="s">
        <v>3032</v>
      </c>
      <c r="L2" s="1" t="s">
        <v>3242</v>
      </c>
      <c r="M2" s="1"/>
      <c r="N2" s="1"/>
      <c r="O2" s="1">
        <v>3</v>
      </c>
      <c r="P2" s="1"/>
      <c r="Q2" s="1"/>
      <c r="R2" s="1">
        <v>2</v>
      </c>
      <c r="S2" s="1"/>
      <c r="T2" s="1"/>
      <c r="U2" s="1">
        <v>5</v>
      </c>
      <c r="V2" s="1"/>
      <c r="W2" s="1">
        <v>40</v>
      </c>
      <c r="X2" s="1"/>
      <c r="Y2" s="1">
        <v>134</v>
      </c>
      <c r="Z2" s="9">
        <v>1.1701388888888888</v>
      </c>
      <c r="AA2">
        <v>53.411999999999999</v>
      </c>
    </row>
    <row r="3" spans="1:27">
      <c r="A3" s="1" t="s">
        <v>3227</v>
      </c>
      <c r="B3" s="1">
        <v>2023</v>
      </c>
      <c r="C3" s="2">
        <v>44982</v>
      </c>
      <c r="D3" s="1" t="s">
        <v>66</v>
      </c>
      <c r="E3" s="1" t="s">
        <v>599</v>
      </c>
      <c r="F3" s="1" t="s">
        <v>35</v>
      </c>
      <c r="G3" s="1"/>
      <c r="H3" s="1">
        <v>2</v>
      </c>
      <c r="I3" s="1" t="s">
        <v>3031</v>
      </c>
      <c r="J3" s="1" t="s">
        <v>3022</v>
      </c>
      <c r="K3" s="1" t="s">
        <v>3027</v>
      </c>
      <c r="L3" s="1" t="s">
        <v>3243</v>
      </c>
      <c r="M3" s="1"/>
      <c r="N3" s="1">
        <v>3</v>
      </c>
      <c r="O3" s="1"/>
      <c r="P3" s="1"/>
      <c r="Q3" s="1"/>
      <c r="R3" s="1"/>
      <c r="S3" s="1"/>
      <c r="T3" s="1"/>
      <c r="U3" s="1">
        <v>1</v>
      </c>
      <c r="V3" s="1">
        <v>2</v>
      </c>
      <c r="W3" s="1">
        <v>20</v>
      </c>
      <c r="X3" s="1"/>
      <c r="Y3" s="1">
        <v>132</v>
      </c>
    </row>
    <row r="4" spans="1:27">
      <c r="A4" s="1" t="s">
        <v>3227</v>
      </c>
      <c r="B4" s="1">
        <v>2023</v>
      </c>
      <c r="C4" s="2">
        <v>44982</v>
      </c>
      <c r="D4" s="1" t="s">
        <v>66</v>
      </c>
      <c r="E4" s="1" t="s">
        <v>618</v>
      </c>
      <c r="F4" s="1" t="s">
        <v>37</v>
      </c>
      <c r="G4" s="1"/>
      <c r="H4" s="1">
        <v>3</v>
      </c>
      <c r="I4" s="1" t="s">
        <v>3022</v>
      </c>
      <c r="J4" s="1" t="s">
        <v>3023</v>
      </c>
      <c r="K4" s="1" t="s">
        <v>3034</v>
      </c>
      <c r="L4" s="1" t="s">
        <v>3244</v>
      </c>
      <c r="M4" s="1">
        <v>2</v>
      </c>
      <c r="N4" s="1"/>
      <c r="O4" s="1"/>
      <c r="P4" s="1"/>
      <c r="Q4" s="1">
        <v>3</v>
      </c>
      <c r="R4" s="1">
        <v>3</v>
      </c>
      <c r="S4" s="1"/>
      <c r="T4" s="1"/>
      <c r="U4" s="1">
        <v>3</v>
      </c>
      <c r="V4" s="1"/>
      <c r="W4" s="1">
        <v>20</v>
      </c>
      <c r="X4" s="1"/>
      <c r="Y4" s="1">
        <v>119</v>
      </c>
    </row>
    <row r="5" spans="1:27">
      <c r="A5" s="1" t="s">
        <v>3227</v>
      </c>
      <c r="B5" s="1">
        <v>2023</v>
      </c>
      <c r="C5" s="2">
        <v>44982</v>
      </c>
      <c r="D5" s="1" t="s">
        <v>66</v>
      </c>
      <c r="E5" s="1" t="s">
        <v>616</v>
      </c>
      <c r="F5" s="1" t="s">
        <v>228</v>
      </c>
      <c r="G5" s="1"/>
      <c r="H5" s="1">
        <v>4</v>
      </c>
      <c r="I5" s="1" t="s">
        <v>3029</v>
      </c>
      <c r="J5" s="1" t="s">
        <v>3034</v>
      </c>
      <c r="K5" s="1" t="s">
        <v>3023</v>
      </c>
      <c r="L5" s="1" t="s">
        <v>3245</v>
      </c>
      <c r="M5" s="1"/>
      <c r="N5" s="1"/>
      <c r="O5" s="1"/>
      <c r="P5" s="1"/>
      <c r="Q5" s="1">
        <v>5</v>
      </c>
      <c r="R5" s="1">
        <v>5</v>
      </c>
      <c r="S5" s="1"/>
      <c r="T5" s="1"/>
      <c r="U5" s="1"/>
      <c r="V5" s="1">
        <v>10</v>
      </c>
      <c r="W5" s="1">
        <v>20</v>
      </c>
      <c r="X5" s="1"/>
      <c r="Y5" s="1">
        <v>116</v>
      </c>
    </row>
    <row r="6" spans="1:27">
      <c r="A6" s="1" t="s">
        <v>3227</v>
      </c>
      <c r="B6" s="1">
        <v>2023</v>
      </c>
      <c r="C6" s="2">
        <v>44982</v>
      </c>
      <c r="D6" s="1" t="s">
        <v>66</v>
      </c>
      <c r="E6" s="1" t="s">
        <v>1724</v>
      </c>
      <c r="F6" s="1" t="s">
        <v>78</v>
      </c>
      <c r="G6" s="1"/>
      <c r="H6" s="1">
        <v>5</v>
      </c>
      <c r="I6" s="1" t="s">
        <v>3027</v>
      </c>
      <c r="J6" s="1" t="s">
        <v>3027</v>
      </c>
      <c r="K6" s="1" t="s">
        <v>3024</v>
      </c>
      <c r="L6" s="1" t="s">
        <v>3122</v>
      </c>
      <c r="M6" s="1"/>
      <c r="N6" s="1">
        <v>2</v>
      </c>
      <c r="O6" s="1"/>
      <c r="P6" s="1"/>
      <c r="Q6" s="1"/>
      <c r="R6" s="1"/>
      <c r="S6" s="1"/>
      <c r="T6" s="1"/>
      <c r="U6" s="1"/>
      <c r="V6" s="1"/>
      <c r="W6" s="1"/>
      <c r="X6" s="1"/>
      <c r="Y6" s="1">
        <v>114</v>
      </c>
    </row>
    <row r="7" spans="1:27">
      <c r="A7" s="1" t="s">
        <v>3227</v>
      </c>
      <c r="B7" s="1">
        <v>2023</v>
      </c>
      <c r="C7" s="2">
        <v>44982</v>
      </c>
      <c r="D7" s="1" t="s">
        <v>66</v>
      </c>
      <c r="E7" s="1" t="s">
        <v>486</v>
      </c>
      <c r="F7" s="1" t="s">
        <v>27</v>
      </c>
      <c r="G7" s="1"/>
      <c r="H7" s="1">
        <v>6</v>
      </c>
      <c r="I7" s="1" t="s">
        <v>3023</v>
      </c>
      <c r="J7" s="1" t="s">
        <v>3030</v>
      </c>
      <c r="K7" s="1" t="s">
        <v>3037</v>
      </c>
      <c r="L7" s="1" t="s">
        <v>3246</v>
      </c>
      <c r="M7" s="1"/>
      <c r="N7" s="1"/>
      <c r="O7" s="1"/>
      <c r="P7" s="1">
        <v>1</v>
      </c>
      <c r="Q7" s="1">
        <v>1</v>
      </c>
      <c r="R7" s="1">
        <v>1</v>
      </c>
      <c r="S7" s="1"/>
      <c r="T7" s="1"/>
      <c r="U7" s="1"/>
      <c r="V7" s="1"/>
      <c r="W7" s="1">
        <v>20</v>
      </c>
      <c r="X7" s="1"/>
      <c r="Y7" s="1">
        <v>105</v>
      </c>
    </row>
    <row r="8" spans="1:27">
      <c r="A8" s="1" t="s">
        <v>3227</v>
      </c>
      <c r="B8" s="1">
        <v>2023</v>
      </c>
      <c r="C8" s="2">
        <v>44982</v>
      </c>
      <c r="D8" s="1" t="s">
        <v>66</v>
      </c>
      <c r="E8" s="1" t="s">
        <v>791</v>
      </c>
      <c r="F8" s="1" t="s">
        <v>480</v>
      </c>
      <c r="G8" s="1"/>
      <c r="H8" s="1">
        <v>7</v>
      </c>
      <c r="I8" s="1" t="s">
        <v>3034</v>
      </c>
      <c r="J8" s="1" t="s">
        <v>3024</v>
      </c>
      <c r="K8" s="1" t="s">
        <v>3028</v>
      </c>
      <c r="L8" s="1" t="s">
        <v>3109</v>
      </c>
      <c r="M8" s="1"/>
      <c r="N8" s="1"/>
      <c r="O8" s="1"/>
      <c r="P8" s="1"/>
      <c r="Q8" s="1"/>
      <c r="R8" s="1"/>
      <c r="S8" s="1"/>
      <c r="T8" s="1"/>
      <c r="U8" s="1">
        <v>2</v>
      </c>
      <c r="V8" s="1">
        <v>4</v>
      </c>
      <c r="W8" s="1">
        <v>20</v>
      </c>
      <c r="X8" s="1"/>
      <c r="Y8" s="1">
        <v>104</v>
      </c>
    </row>
    <row r="9" spans="1:27">
      <c r="A9" s="1" t="s">
        <v>3227</v>
      </c>
      <c r="B9" s="1">
        <v>2023</v>
      </c>
      <c r="C9" s="2">
        <v>44982</v>
      </c>
      <c r="D9" s="1" t="s">
        <v>66</v>
      </c>
      <c r="E9" s="1" t="s">
        <v>587</v>
      </c>
      <c r="F9" s="1" t="s">
        <v>113</v>
      </c>
      <c r="G9" s="1"/>
      <c r="H9" s="1">
        <v>8</v>
      </c>
      <c r="I9" s="1" t="s">
        <v>3024</v>
      </c>
      <c r="J9" s="1" t="s">
        <v>3031</v>
      </c>
      <c r="K9" s="1" t="s">
        <v>3047</v>
      </c>
      <c r="L9" s="1" t="s">
        <v>3247</v>
      </c>
      <c r="M9" s="1"/>
      <c r="N9" s="1"/>
      <c r="O9" s="1"/>
      <c r="P9" s="1"/>
      <c r="Q9" s="1"/>
      <c r="R9" s="1"/>
      <c r="S9" s="1"/>
      <c r="T9" s="1"/>
      <c r="U9" s="1"/>
      <c r="V9" s="1"/>
      <c r="W9" s="1">
        <v>40</v>
      </c>
      <c r="X9" s="1"/>
      <c r="Y9" s="1">
        <v>103</v>
      </c>
    </row>
    <row r="10" spans="1:27">
      <c r="A10" s="1" t="s">
        <v>3227</v>
      </c>
      <c r="B10" s="1">
        <v>2023</v>
      </c>
      <c r="C10" s="2">
        <v>44982</v>
      </c>
      <c r="D10" s="1" t="s">
        <v>66</v>
      </c>
      <c r="E10" s="1" t="s">
        <v>762</v>
      </c>
      <c r="F10" s="1" t="s">
        <v>75</v>
      </c>
      <c r="G10" s="1"/>
      <c r="H10" s="1">
        <v>9</v>
      </c>
      <c r="I10" s="1" t="s">
        <v>3032</v>
      </c>
      <c r="J10" s="1" t="s">
        <v>3029</v>
      </c>
      <c r="K10" s="1" t="s">
        <v>3022</v>
      </c>
      <c r="L10" s="1" t="s">
        <v>3168</v>
      </c>
      <c r="M10" s="1"/>
      <c r="N10" s="1"/>
      <c r="O10" s="1">
        <v>5</v>
      </c>
      <c r="P10" s="1"/>
      <c r="Q10" s="1"/>
      <c r="R10" s="1"/>
      <c r="S10" s="1"/>
      <c r="T10" s="1"/>
      <c r="U10" s="1"/>
      <c r="V10" s="1"/>
      <c r="W10" s="1"/>
      <c r="X10" s="1"/>
      <c r="Y10" s="1">
        <v>103</v>
      </c>
    </row>
    <row r="11" spans="1:27">
      <c r="A11" s="1" t="s">
        <v>3227</v>
      </c>
      <c r="B11" s="1">
        <v>2023</v>
      </c>
      <c r="C11" s="2">
        <v>44982</v>
      </c>
      <c r="D11" s="1" t="s">
        <v>66</v>
      </c>
      <c r="E11" s="1" t="s">
        <v>606</v>
      </c>
      <c r="F11" s="1" t="s">
        <v>33</v>
      </c>
      <c r="G11" s="1"/>
      <c r="H11" s="1">
        <v>10</v>
      </c>
      <c r="I11" s="1" t="s">
        <v>3033</v>
      </c>
      <c r="J11" s="1" t="s">
        <v>3028</v>
      </c>
      <c r="K11" s="1" t="s">
        <v>3031</v>
      </c>
      <c r="L11" s="1" t="s">
        <v>3070</v>
      </c>
      <c r="M11" s="1"/>
      <c r="N11" s="1">
        <v>1</v>
      </c>
      <c r="O11" s="1"/>
      <c r="P11" s="1"/>
      <c r="Q11" s="1"/>
      <c r="R11" s="1"/>
      <c r="S11" s="1"/>
      <c r="T11" s="1">
        <v>1</v>
      </c>
      <c r="U11" s="1"/>
      <c r="V11" s="1"/>
      <c r="W11" s="1">
        <v>20</v>
      </c>
      <c r="X11" s="1"/>
      <c r="Y11" s="1">
        <v>100</v>
      </c>
    </row>
    <row r="12" spans="1:27">
      <c r="A12" s="1" t="s">
        <v>3227</v>
      </c>
      <c r="B12" s="1">
        <v>2023</v>
      </c>
      <c r="C12" s="2">
        <v>44982</v>
      </c>
      <c r="D12" s="1" t="s">
        <v>66</v>
      </c>
      <c r="E12" s="1" t="s">
        <v>482</v>
      </c>
      <c r="F12" s="1" t="s">
        <v>23</v>
      </c>
      <c r="G12" s="1"/>
      <c r="H12" s="1">
        <v>11</v>
      </c>
      <c r="I12" s="1" t="s">
        <v>3041</v>
      </c>
      <c r="J12" s="1" t="s">
        <v>3032</v>
      </c>
      <c r="K12" s="1" t="s">
        <v>3029</v>
      </c>
      <c r="L12" s="1" t="s">
        <v>3248</v>
      </c>
      <c r="M12" s="1"/>
      <c r="N12" s="1"/>
      <c r="O12" s="1"/>
      <c r="P12" s="1"/>
      <c r="Q12" s="1">
        <v>2</v>
      </c>
      <c r="R12" s="1"/>
      <c r="S12" s="1"/>
      <c r="T12" s="1"/>
      <c r="U12" s="1"/>
      <c r="V12" s="1"/>
      <c r="W12" s="1">
        <v>20</v>
      </c>
      <c r="X12" s="1"/>
      <c r="Y12" s="1">
        <v>98</v>
      </c>
    </row>
    <row r="13" spans="1:27">
      <c r="A13" s="1" t="s">
        <v>3227</v>
      </c>
      <c r="B13" s="1">
        <v>2023</v>
      </c>
      <c r="C13" s="2">
        <v>44982</v>
      </c>
      <c r="D13" s="1" t="s">
        <v>66</v>
      </c>
      <c r="E13" s="1" t="s">
        <v>765</v>
      </c>
      <c r="F13" s="1" t="s">
        <v>727</v>
      </c>
      <c r="G13" s="1"/>
      <c r="H13" s="1">
        <v>12</v>
      </c>
      <c r="I13" s="1" t="s">
        <v>3028</v>
      </c>
      <c r="J13" s="1" t="s">
        <v>3046</v>
      </c>
      <c r="K13" s="1" t="s">
        <v>3030</v>
      </c>
      <c r="L13" s="1" t="s">
        <v>3111</v>
      </c>
      <c r="M13" s="1"/>
      <c r="N13" s="1"/>
      <c r="O13" s="1"/>
      <c r="P13" s="1"/>
      <c r="Q13" s="1"/>
      <c r="R13" s="1"/>
      <c r="S13" s="1">
        <v>3</v>
      </c>
      <c r="T13" s="1">
        <v>2</v>
      </c>
      <c r="U13" s="1"/>
      <c r="V13" s="1"/>
      <c r="W13" s="1">
        <v>20</v>
      </c>
      <c r="X13" s="1"/>
      <c r="Y13" s="1">
        <v>83</v>
      </c>
    </row>
    <row r="14" spans="1:27">
      <c r="A14" s="1" t="s">
        <v>3227</v>
      </c>
      <c r="B14" s="1">
        <v>2023</v>
      </c>
      <c r="C14" s="2">
        <v>44982</v>
      </c>
      <c r="D14" s="1" t="s">
        <v>66</v>
      </c>
      <c r="E14" s="1" t="s">
        <v>853</v>
      </c>
      <c r="F14" s="1" t="s">
        <v>85</v>
      </c>
      <c r="G14" s="1"/>
      <c r="H14" s="1">
        <v>13</v>
      </c>
      <c r="I14" s="1" t="s">
        <v>3045</v>
      </c>
      <c r="J14" s="1" t="s">
        <v>3045</v>
      </c>
      <c r="K14" s="1" t="s">
        <v>3041</v>
      </c>
      <c r="L14" s="1" t="s">
        <v>3249</v>
      </c>
      <c r="M14" s="1"/>
      <c r="N14" s="1"/>
      <c r="O14" s="1">
        <v>1</v>
      </c>
      <c r="P14" s="1"/>
      <c r="Q14" s="1"/>
      <c r="R14" s="1"/>
      <c r="S14" s="1">
        <v>2</v>
      </c>
      <c r="T14" s="1">
        <v>5</v>
      </c>
      <c r="U14" s="1"/>
      <c r="V14" s="1"/>
      <c r="W14" s="1">
        <v>20</v>
      </c>
      <c r="X14" s="1"/>
      <c r="Y14" s="1">
        <v>54</v>
      </c>
    </row>
    <row r="15" spans="1:27">
      <c r="A15" s="1" t="s">
        <v>3227</v>
      </c>
      <c r="B15" s="1">
        <v>2023</v>
      </c>
      <c r="C15" s="2">
        <v>44982</v>
      </c>
      <c r="D15" s="1" t="s">
        <v>66</v>
      </c>
      <c r="E15" s="1" t="s">
        <v>646</v>
      </c>
      <c r="F15" s="1" t="s">
        <v>647</v>
      </c>
      <c r="G15" s="1"/>
      <c r="H15" s="1">
        <v>14</v>
      </c>
      <c r="I15" s="1" t="s">
        <v>3038</v>
      </c>
      <c r="J15" s="1" t="s">
        <v>3041</v>
      </c>
      <c r="K15" s="1" t="s">
        <v>3033</v>
      </c>
      <c r="L15" s="1" t="s">
        <v>3130</v>
      </c>
      <c r="M15" s="1">
        <v>1</v>
      </c>
      <c r="N15" s="1"/>
      <c r="O15" s="1">
        <v>2</v>
      </c>
      <c r="P15" s="1"/>
      <c r="Q15" s="1"/>
      <c r="R15" s="1"/>
      <c r="S15" s="1">
        <v>1</v>
      </c>
      <c r="T15" s="1"/>
      <c r="U15" s="1"/>
      <c r="V15" s="1"/>
      <c r="W15" s="1"/>
      <c r="X15" s="1"/>
      <c r="Y15" s="1">
        <v>50</v>
      </c>
    </row>
    <row r="16" spans="1:27">
      <c r="A16" s="1" t="s">
        <v>3227</v>
      </c>
      <c r="B16" s="1">
        <v>2023</v>
      </c>
      <c r="C16" s="2">
        <v>44982</v>
      </c>
      <c r="D16" s="1" t="s">
        <v>66</v>
      </c>
      <c r="E16" s="1" t="s">
        <v>734</v>
      </c>
      <c r="F16" s="1" t="s">
        <v>102</v>
      </c>
      <c r="G16" s="1"/>
      <c r="H16" s="1">
        <v>15</v>
      </c>
      <c r="I16" s="1" t="s">
        <v>3035</v>
      </c>
      <c r="J16" s="1" t="s">
        <v>3038</v>
      </c>
      <c r="K16" s="1" t="s">
        <v>3039</v>
      </c>
      <c r="L16" s="1" t="s">
        <v>3076</v>
      </c>
      <c r="M16" s="1">
        <v>5</v>
      </c>
      <c r="N16" s="1"/>
      <c r="O16" s="1"/>
      <c r="P16" s="1">
        <v>2</v>
      </c>
      <c r="Q16" s="1"/>
      <c r="R16" s="1"/>
      <c r="S16" s="1"/>
      <c r="T16" s="1"/>
      <c r="U16" s="1"/>
      <c r="V16" s="1"/>
      <c r="W16" s="1"/>
      <c r="X16" s="1"/>
      <c r="Y16" s="1">
        <v>45</v>
      </c>
    </row>
    <row r="17" spans="1:27">
      <c r="A17" s="1" t="s">
        <v>3227</v>
      </c>
      <c r="B17" s="1">
        <v>2023</v>
      </c>
      <c r="C17" s="2">
        <v>44982</v>
      </c>
      <c r="D17" s="1" t="s">
        <v>66</v>
      </c>
      <c r="E17" s="1" t="s">
        <v>597</v>
      </c>
      <c r="F17" s="1" t="s">
        <v>29</v>
      </c>
      <c r="G17" s="1"/>
      <c r="H17" s="1">
        <v>16</v>
      </c>
      <c r="I17" s="1" t="s">
        <v>3047</v>
      </c>
      <c r="J17" s="1" t="s">
        <v>3036</v>
      </c>
      <c r="K17" s="1" t="s">
        <v>3036</v>
      </c>
      <c r="L17" s="1" t="s">
        <v>3250</v>
      </c>
      <c r="M17" s="1"/>
      <c r="N17" s="1"/>
      <c r="O17" s="1"/>
      <c r="P17" s="1"/>
      <c r="Q17" s="1"/>
      <c r="R17" s="1"/>
      <c r="S17" s="1">
        <v>5</v>
      </c>
      <c r="T17" s="1">
        <v>3</v>
      </c>
      <c r="U17" s="1"/>
      <c r="V17" s="1"/>
      <c r="W17" s="1">
        <v>20</v>
      </c>
      <c r="X17" s="1"/>
      <c r="Y17" s="1">
        <v>45</v>
      </c>
    </row>
    <row r="18" spans="1:27">
      <c r="A18" s="1" t="s">
        <v>3227</v>
      </c>
      <c r="B18" s="1">
        <v>2023</v>
      </c>
      <c r="C18" s="2">
        <v>44982</v>
      </c>
      <c r="D18" s="1" t="s">
        <v>66</v>
      </c>
      <c r="E18" s="1" t="s">
        <v>519</v>
      </c>
      <c r="F18" s="1" t="s">
        <v>250</v>
      </c>
      <c r="G18" s="1"/>
      <c r="H18" s="1">
        <v>17</v>
      </c>
      <c r="I18" s="1" t="s">
        <v>3044</v>
      </c>
      <c r="J18" s="1" t="s">
        <v>3037</v>
      </c>
      <c r="K18" s="1" t="s">
        <v>3035</v>
      </c>
      <c r="L18" s="1" t="s">
        <v>3251</v>
      </c>
      <c r="M18" s="1"/>
      <c r="N18" s="1"/>
      <c r="O18" s="1"/>
      <c r="P18" s="1">
        <v>5</v>
      </c>
      <c r="Q18" s="1"/>
      <c r="R18" s="1"/>
      <c r="S18" s="1"/>
      <c r="T18" s="1"/>
      <c r="U18" s="1"/>
      <c r="V18" s="1"/>
      <c r="W18" s="1"/>
      <c r="X18" s="1"/>
      <c r="Y18" s="1">
        <v>44</v>
      </c>
    </row>
    <row r="19" spans="1:27">
      <c r="A19" s="1" t="s">
        <v>3227</v>
      </c>
      <c r="B19" s="1">
        <v>2023</v>
      </c>
      <c r="C19" s="2">
        <v>44982</v>
      </c>
      <c r="D19" s="1" t="s">
        <v>66</v>
      </c>
      <c r="E19" s="1" t="s">
        <v>493</v>
      </c>
      <c r="F19" s="1" t="s">
        <v>760</v>
      </c>
      <c r="G19" s="1"/>
      <c r="H19" s="1">
        <v>18</v>
      </c>
      <c r="I19" s="1" t="s">
        <v>3036</v>
      </c>
      <c r="J19" s="1" t="s">
        <v>3035</v>
      </c>
      <c r="K19" s="1" t="s">
        <v>3045</v>
      </c>
      <c r="L19" s="1" t="s">
        <v>3114</v>
      </c>
      <c r="M19" s="1">
        <v>3</v>
      </c>
      <c r="N19" s="1">
        <v>5</v>
      </c>
      <c r="O19" s="1"/>
      <c r="P19" s="1">
        <v>3</v>
      </c>
      <c r="Q19" s="1"/>
      <c r="R19" s="1"/>
      <c r="S19" s="1"/>
      <c r="T19" s="1"/>
      <c r="U19" s="1"/>
      <c r="V19" s="1"/>
      <c r="W19" s="1"/>
      <c r="X19" s="1"/>
      <c r="Y19" s="1">
        <v>41</v>
      </c>
    </row>
    <row r="20" spans="1:27">
      <c r="A20" s="1" t="s">
        <v>3227</v>
      </c>
      <c r="B20" s="1">
        <v>2023</v>
      </c>
      <c r="C20" s="2">
        <v>44982</v>
      </c>
      <c r="D20" s="1" t="s">
        <v>66</v>
      </c>
      <c r="E20" s="1" t="s">
        <v>837</v>
      </c>
      <c r="F20" s="1" t="s">
        <v>56</v>
      </c>
      <c r="G20" s="1"/>
      <c r="H20" s="1">
        <v>19</v>
      </c>
      <c r="I20" s="1" t="s">
        <v>3037</v>
      </c>
      <c r="J20" s="1" t="s">
        <v>3043</v>
      </c>
      <c r="K20" s="1" t="s">
        <v>3046</v>
      </c>
      <c r="L20" s="1" t="s">
        <v>3252</v>
      </c>
      <c r="M20" s="1"/>
      <c r="N20" s="1"/>
      <c r="O20" s="1"/>
      <c r="P20" s="1"/>
      <c r="Q20" s="1"/>
      <c r="R20" s="1"/>
      <c r="S20" s="1"/>
      <c r="T20" s="1"/>
      <c r="U20" s="1"/>
      <c r="V20" s="1">
        <v>6</v>
      </c>
      <c r="W20" s="1"/>
      <c r="X20" s="1"/>
      <c r="Y20" s="1">
        <v>34</v>
      </c>
    </row>
    <row r="21" spans="1:27">
      <c r="A21" s="1" t="s">
        <v>3227</v>
      </c>
      <c r="B21" s="1">
        <v>2023</v>
      </c>
      <c r="C21" s="2">
        <v>44982</v>
      </c>
      <c r="D21" s="1" t="s">
        <v>66</v>
      </c>
      <c r="E21" s="1" t="s">
        <v>53</v>
      </c>
      <c r="F21" s="1" t="s">
        <v>25</v>
      </c>
      <c r="G21" s="1"/>
      <c r="H21" s="1">
        <v>20</v>
      </c>
      <c r="I21" s="1" t="s">
        <v>3046</v>
      </c>
      <c r="J21" s="1" t="s">
        <v>3039</v>
      </c>
      <c r="K21" s="1" t="s">
        <v>3038</v>
      </c>
      <c r="L21" s="1" t="s">
        <v>3253</v>
      </c>
      <c r="M21" s="1"/>
      <c r="N21" s="1"/>
      <c r="O21" s="1"/>
      <c r="P21" s="1"/>
      <c r="Q21" s="1"/>
      <c r="R21" s="1"/>
      <c r="S21" s="1"/>
      <c r="T21" s="1"/>
      <c r="U21" s="1"/>
      <c r="V21" s="1"/>
      <c r="W21" s="1"/>
      <c r="X21" s="1"/>
      <c r="Y21" s="1">
        <v>26</v>
      </c>
    </row>
    <row r="22" spans="1:27">
      <c r="A22" s="1" t="s">
        <v>3227</v>
      </c>
      <c r="B22" s="1">
        <v>2023</v>
      </c>
      <c r="C22" s="2">
        <v>44982</v>
      </c>
      <c r="D22" s="1" t="s">
        <v>66</v>
      </c>
      <c r="E22" s="1" t="s">
        <v>477</v>
      </c>
      <c r="F22" s="1" t="s">
        <v>478</v>
      </c>
      <c r="G22" s="1"/>
      <c r="H22" s="1">
        <v>21</v>
      </c>
      <c r="I22" s="1" t="s">
        <v>3043</v>
      </c>
      <c r="J22" s="1" t="s">
        <v>3047</v>
      </c>
      <c r="K22" s="1" t="s">
        <v>3043</v>
      </c>
      <c r="L22" s="1" t="s">
        <v>3254</v>
      </c>
      <c r="M22" s="1"/>
      <c r="N22" s="1"/>
      <c r="O22" s="1"/>
      <c r="P22" s="1"/>
      <c r="Q22" s="1"/>
      <c r="R22" s="1"/>
      <c r="S22" s="1"/>
      <c r="T22" s="1"/>
      <c r="U22" s="1"/>
      <c r="V22" s="1"/>
      <c r="W22" s="1"/>
      <c r="X22" s="1"/>
      <c r="Y22" s="1">
        <v>5</v>
      </c>
    </row>
    <row r="23" spans="1:27">
      <c r="A23" s="1" t="s">
        <v>3227</v>
      </c>
      <c r="B23" s="1">
        <v>2023</v>
      </c>
      <c r="C23" s="2">
        <v>44982</v>
      </c>
      <c r="D23" s="1" t="s">
        <v>66</v>
      </c>
      <c r="E23" s="1" t="s">
        <v>1266</v>
      </c>
      <c r="F23" s="1" t="s">
        <v>52</v>
      </c>
      <c r="G23" s="1"/>
      <c r="H23" s="1">
        <v>22</v>
      </c>
      <c r="I23" s="1" t="s">
        <v>3039</v>
      </c>
      <c r="J23" s="1" t="s">
        <v>3044</v>
      </c>
      <c r="K23" s="1" t="s">
        <v>3044</v>
      </c>
      <c r="L23" s="1" t="s">
        <v>3187</v>
      </c>
      <c r="M23" s="1"/>
      <c r="N23" s="1"/>
      <c r="O23" s="1"/>
      <c r="P23" s="1"/>
      <c r="Q23" s="1"/>
      <c r="R23" s="1"/>
      <c r="S23" s="1"/>
      <c r="T23" s="1"/>
      <c r="U23" s="1"/>
      <c r="V23" s="1"/>
      <c r="W23" s="1"/>
      <c r="X23" s="1">
        <v>20</v>
      </c>
      <c r="Y23" s="1">
        <v>-8</v>
      </c>
    </row>
    <row r="24" spans="1:27">
      <c r="A24" s="1" t="s">
        <v>3227</v>
      </c>
      <c r="B24" s="1">
        <v>2023</v>
      </c>
      <c r="C24" s="2">
        <v>44982</v>
      </c>
      <c r="D24" s="1" t="s">
        <v>66</v>
      </c>
      <c r="E24" s="1" t="s">
        <v>595</v>
      </c>
      <c r="F24" s="1" t="s">
        <v>31</v>
      </c>
      <c r="G24" s="1"/>
      <c r="H24" s="1" t="s">
        <v>608</v>
      </c>
      <c r="I24" s="1" t="s">
        <v>3042</v>
      </c>
      <c r="J24" s="1" t="s">
        <v>759</v>
      </c>
      <c r="K24" s="1"/>
      <c r="L24" s="1"/>
      <c r="M24" s="1"/>
      <c r="N24" s="1"/>
      <c r="O24" s="1"/>
      <c r="P24" s="1"/>
      <c r="Q24" s="1"/>
      <c r="R24" s="1"/>
      <c r="S24" s="1"/>
      <c r="T24" s="1"/>
      <c r="U24" s="1"/>
      <c r="V24" s="1"/>
      <c r="W24" s="1"/>
      <c r="X24" s="1"/>
      <c r="Y24" s="1" t="s">
        <v>608</v>
      </c>
    </row>
    <row r="25" spans="1:27">
      <c r="A25" s="1" t="s">
        <v>3227</v>
      </c>
      <c r="B25" s="1">
        <v>2023</v>
      </c>
      <c r="C25" s="2">
        <v>44982</v>
      </c>
      <c r="D25" s="1" t="s">
        <v>66</v>
      </c>
      <c r="E25" s="1" t="s">
        <v>522</v>
      </c>
      <c r="F25" s="1" t="s">
        <v>58</v>
      </c>
      <c r="G25" s="1"/>
      <c r="H25" s="1" t="s">
        <v>1292</v>
      </c>
      <c r="I25" s="1"/>
      <c r="J25" s="1"/>
      <c r="K25" s="1"/>
      <c r="L25" s="1"/>
      <c r="M25" s="1"/>
      <c r="N25" s="1"/>
      <c r="O25" s="1"/>
      <c r="P25" s="1"/>
      <c r="Q25" s="1"/>
      <c r="R25" s="1"/>
      <c r="S25" s="1"/>
      <c r="T25" s="1"/>
      <c r="U25" s="1"/>
      <c r="V25" s="1"/>
      <c r="W25" s="1"/>
      <c r="X25" s="1"/>
      <c r="Y25" s="1" t="s">
        <v>1292</v>
      </c>
    </row>
    <row r="26" spans="1:27">
      <c r="A26" s="4" t="s">
        <v>19</v>
      </c>
      <c r="B26" s="4">
        <v>2022</v>
      </c>
      <c r="C26" s="5">
        <v>44849</v>
      </c>
      <c r="D26" s="4" t="s">
        <v>20</v>
      </c>
      <c r="E26" s="4" t="s">
        <v>586</v>
      </c>
      <c r="F26" s="4" t="s">
        <v>113</v>
      </c>
      <c r="G26" s="14">
        <f>(C26-VLOOKUP(E26,Riders!$A$2:$C$267,2,FALSE))/365</f>
        <v>24.090410958904108</v>
      </c>
      <c r="H26" s="4">
        <v>1</v>
      </c>
      <c r="I26" s="3">
        <v>34</v>
      </c>
      <c r="J26" s="3">
        <v>38</v>
      </c>
      <c r="K26" s="3">
        <v>38</v>
      </c>
      <c r="L26" s="3">
        <v>110</v>
      </c>
      <c r="M26" s="10">
        <v>1</v>
      </c>
      <c r="N26" s="10">
        <v>5</v>
      </c>
      <c r="O26" s="3"/>
      <c r="P26" s="10">
        <v>5</v>
      </c>
      <c r="Q26" s="3"/>
      <c r="R26" s="3"/>
      <c r="S26" s="3"/>
      <c r="T26" s="10">
        <v>1</v>
      </c>
      <c r="U26" s="10">
        <v>5</v>
      </c>
      <c r="V26" s="10"/>
      <c r="W26" s="10">
        <v>20</v>
      </c>
      <c r="X26" s="10"/>
      <c r="Y26" s="10">
        <v>147</v>
      </c>
      <c r="AA26" s="47"/>
    </row>
    <row r="27" spans="1:27">
      <c r="A27" s="4" t="s">
        <v>19</v>
      </c>
      <c r="B27" s="4">
        <v>2022</v>
      </c>
      <c r="C27" s="5">
        <v>44849</v>
      </c>
      <c r="D27" s="4" t="s">
        <v>20</v>
      </c>
      <c r="E27" s="4" t="s">
        <v>585</v>
      </c>
      <c r="F27" s="4" t="s">
        <v>27</v>
      </c>
      <c r="G27" s="14">
        <f>(C27-VLOOKUP(E27,Riders!$A$2:$C$267,2,FALSE))/365</f>
        <v>27.109589041095891</v>
      </c>
      <c r="H27" s="4">
        <v>2</v>
      </c>
      <c r="I27" s="3">
        <v>30</v>
      </c>
      <c r="J27" s="3">
        <v>26</v>
      </c>
      <c r="K27" s="3">
        <v>40</v>
      </c>
      <c r="L27" s="3">
        <v>96</v>
      </c>
      <c r="M27" s="3"/>
      <c r="N27" s="10">
        <v>1</v>
      </c>
      <c r="O27" s="10">
        <v>2</v>
      </c>
      <c r="P27" s="10">
        <v>3</v>
      </c>
      <c r="Q27" s="3"/>
      <c r="R27" s="10">
        <v>2</v>
      </c>
      <c r="S27" s="3"/>
      <c r="T27" s="3"/>
      <c r="U27" s="10">
        <v>3</v>
      </c>
      <c r="V27" s="3"/>
      <c r="W27" s="10">
        <v>20</v>
      </c>
      <c r="X27" s="10"/>
      <c r="Y27" s="10">
        <v>127</v>
      </c>
    </row>
    <row r="28" spans="1:27">
      <c r="A28" s="4" t="s">
        <v>19</v>
      </c>
      <c r="B28" s="4">
        <v>2022</v>
      </c>
      <c r="C28" s="5">
        <v>44849</v>
      </c>
      <c r="D28" s="4" t="s">
        <v>20</v>
      </c>
      <c r="E28" s="4" t="s">
        <v>600</v>
      </c>
      <c r="F28" s="4" t="s">
        <v>35</v>
      </c>
      <c r="G28" s="14">
        <f>(C28-VLOOKUP(E28,Riders!$A$2:$C$267,2,FALSE))/365</f>
        <v>31.906849315068492</v>
      </c>
      <c r="H28" s="4">
        <v>3</v>
      </c>
      <c r="I28" s="3">
        <v>40</v>
      </c>
      <c r="J28" s="3">
        <v>36</v>
      </c>
      <c r="K28" s="3">
        <v>30</v>
      </c>
      <c r="L28" s="3">
        <v>106</v>
      </c>
      <c r="M28" s="3"/>
      <c r="N28" s="10">
        <v>3</v>
      </c>
      <c r="O28" s="10">
        <v>3</v>
      </c>
      <c r="P28" s="10">
        <v>2</v>
      </c>
      <c r="Q28" s="3"/>
      <c r="R28" s="3"/>
      <c r="S28" s="10">
        <v>2</v>
      </c>
      <c r="T28" s="3"/>
      <c r="U28" s="10">
        <v>2</v>
      </c>
      <c r="V28" s="3"/>
      <c r="W28" s="3"/>
      <c r="X28" s="3"/>
      <c r="Y28" s="10">
        <v>118</v>
      </c>
    </row>
    <row r="29" spans="1:27">
      <c r="A29" s="4" t="s">
        <v>19</v>
      </c>
      <c r="B29" s="4">
        <v>2022</v>
      </c>
      <c r="C29" s="5">
        <v>44849</v>
      </c>
      <c r="D29" s="4" t="s">
        <v>20</v>
      </c>
      <c r="E29" s="4" t="s">
        <v>604</v>
      </c>
      <c r="F29" s="4" t="s">
        <v>484</v>
      </c>
      <c r="G29" s="14">
        <f>(C29-VLOOKUP(E29,Riders!$A$2:$C$267,2,FALSE))/365</f>
        <v>25.583561643835615</v>
      </c>
      <c r="H29" s="4">
        <v>4</v>
      </c>
      <c r="I29" s="3">
        <v>22</v>
      </c>
      <c r="J29" s="3">
        <v>34</v>
      </c>
      <c r="K29" s="3">
        <v>14</v>
      </c>
      <c r="L29" s="3">
        <v>70</v>
      </c>
      <c r="M29" s="10">
        <v>5</v>
      </c>
      <c r="N29" s="3"/>
      <c r="O29" s="3"/>
      <c r="P29" s="3"/>
      <c r="Q29" s="3"/>
      <c r="R29" s="3"/>
      <c r="S29" s="3"/>
      <c r="T29" s="3"/>
      <c r="U29" s="3"/>
      <c r="V29" s="10"/>
      <c r="W29" s="10">
        <v>40</v>
      </c>
      <c r="X29" s="10"/>
      <c r="Y29" s="10">
        <v>115</v>
      </c>
    </row>
    <row r="30" spans="1:27">
      <c r="A30" s="4" t="s">
        <v>19</v>
      </c>
      <c r="B30" s="4">
        <v>2022</v>
      </c>
      <c r="C30" s="5">
        <v>44849</v>
      </c>
      <c r="D30" s="4" t="s">
        <v>20</v>
      </c>
      <c r="E30" s="4" t="s">
        <v>481</v>
      </c>
      <c r="F30" s="4" t="s">
        <v>29</v>
      </c>
      <c r="G30" s="14">
        <f>(C30-VLOOKUP(E30,Riders!$A$2:$C$267,2,FALSE))/365</f>
        <v>20.336986301369862</v>
      </c>
      <c r="H30" s="4">
        <v>5</v>
      </c>
      <c r="I30" s="3">
        <v>20</v>
      </c>
      <c r="J30" s="3">
        <v>28</v>
      </c>
      <c r="K30" s="3">
        <v>32</v>
      </c>
      <c r="L30" s="3">
        <v>80</v>
      </c>
      <c r="M30" s="3"/>
      <c r="N30" s="3"/>
      <c r="O30" s="3"/>
      <c r="P30" s="3"/>
      <c r="Q30" s="3"/>
      <c r="R30" s="3"/>
      <c r="S30" s="3"/>
      <c r="T30" s="10">
        <v>5</v>
      </c>
      <c r="U30" s="3"/>
      <c r="V30" s="3"/>
      <c r="W30" s="10">
        <v>20</v>
      </c>
      <c r="X30" s="10"/>
      <c r="Y30" s="10">
        <v>105</v>
      </c>
    </row>
    <row r="31" spans="1:27">
      <c r="A31" s="4" t="s">
        <v>19</v>
      </c>
      <c r="B31" s="4">
        <v>2022</v>
      </c>
      <c r="C31" s="5">
        <v>44849</v>
      </c>
      <c r="D31" s="4" t="s">
        <v>20</v>
      </c>
      <c r="E31" s="4" t="s">
        <v>595</v>
      </c>
      <c r="F31" s="4" t="s">
        <v>31</v>
      </c>
      <c r="G31" s="14">
        <f>(C31-VLOOKUP(E31,Riders!$A$2:$C$267,2,FALSE))/365</f>
        <v>24.682191780821917</v>
      </c>
      <c r="H31" s="4">
        <v>6</v>
      </c>
      <c r="I31" s="3">
        <v>38</v>
      </c>
      <c r="J31" s="3">
        <v>40</v>
      </c>
      <c r="K31" s="3">
        <v>22</v>
      </c>
      <c r="L31" s="3">
        <v>100</v>
      </c>
      <c r="M31" s="3"/>
      <c r="N31" s="3"/>
      <c r="O31" s="10">
        <v>1</v>
      </c>
      <c r="P31" s="3"/>
      <c r="Q31" s="3"/>
      <c r="R31" s="3"/>
      <c r="S31" s="3"/>
      <c r="T31" s="3"/>
      <c r="U31" s="3"/>
      <c r="V31" s="3"/>
      <c r="W31" s="3"/>
      <c r="X31" s="3"/>
      <c r="Y31" s="10">
        <v>101</v>
      </c>
    </row>
    <row r="32" spans="1:27">
      <c r="A32" s="4" t="s">
        <v>19</v>
      </c>
      <c r="B32" s="4">
        <v>2022</v>
      </c>
      <c r="C32" s="5">
        <v>44849</v>
      </c>
      <c r="D32" s="4" t="s">
        <v>20</v>
      </c>
      <c r="E32" s="4" t="s">
        <v>473</v>
      </c>
      <c r="F32" s="4" t="s">
        <v>25</v>
      </c>
      <c r="G32" s="14">
        <f>(C32-VLOOKUP(E32,Riders!$A$2:$C$267,2,FALSE))/365</f>
        <v>33.706849315068496</v>
      </c>
      <c r="H32" s="4">
        <v>7</v>
      </c>
      <c r="I32" s="3">
        <v>32</v>
      </c>
      <c r="J32" s="3">
        <v>30</v>
      </c>
      <c r="K32" s="3">
        <v>34</v>
      </c>
      <c r="L32" s="3">
        <v>96</v>
      </c>
      <c r="M32" s="10">
        <v>2</v>
      </c>
      <c r="N32" s="3"/>
      <c r="O32" s="3"/>
      <c r="P32" s="10">
        <v>1</v>
      </c>
      <c r="Q32" s="3"/>
      <c r="R32" s="10">
        <v>1</v>
      </c>
      <c r="S32" s="3"/>
      <c r="T32" s="3"/>
      <c r="U32" s="3"/>
      <c r="V32" s="10"/>
      <c r="W32" s="3"/>
      <c r="X32" s="3"/>
      <c r="Y32" s="10">
        <v>100</v>
      </c>
    </row>
    <row r="33" spans="1:25">
      <c r="A33" s="4" t="s">
        <v>19</v>
      </c>
      <c r="B33" s="4">
        <v>2022</v>
      </c>
      <c r="C33" s="5">
        <v>44849</v>
      </c>
      <c r="D33" s="4" t="s">
        <v>20</v>
      </c>
      <c r="E33" s="4" t="s">
        <v>496</v>
      </c>
      <c r="F33" s="4" t="s">
        <v>85</v>
      </c>
      <c r="G33" s="14">
        <f>(C33-VLOOKUP(E33,Riders!$A$2:$C$267,2,FALSE))/365</f>
        <v>27.756164383561643</v>
      </c>
      <c r="H33" s="4">
        <v>8</v>
      </c>
      <c r="I33" s="3">
        <v>24</v>
      </c>
      <c r="J33" s="3">
        <v>24</v>
      </c>
      <c r="K33" s="3">
        <v>26</v>
      </c>
      <c r="L33" s="3">
        <v>74</v>
      </c>
      <c r="M33" s="3"/>
      <c r="N33" s="3"/>
      <c r="O33" s="3"/>
      <c r="P33" s="3"/>
      <c r="Q33" s="3"/>
      <c r="R33" s="3"/>
      <c r="S33" s="10">
        <v>1</v>
      </c>
      <c r="T33" s="3"/>
      <c r="U33" s="10">
        <v>1</v>
      </c>
      <c r="V33" s="3">
        <v>6</v>
      </c>
      <c r="W33" s="3"/>
      <c r="X33" s="3"/>
      <c r="Y33" s="10">
        <v>82</v>
      </c>
    </row>
    <row r="34" spans="1:25">
      <c r="A34" s="4" t="s">
        <v>19</v>
      </c>
      <c r="B34" s="4">
        <v>2022</v>
      </c>
      <c r="C34" s="5">
        <v>44849</v>
      </c>
      <c r="D34" s="4" t="s">
        <v>20</v>
      </c>
      <c r="E34" s="4" t="s">
        <v>616</v>
      </c>
      <c r="F34" s="4" t="s">
        <v>23</v>
      </c>
      <c r="G34" s="14">
        <f>(C34-VLOOKUP(E34,Riders!$A$2:$C$267,2,FALSE))/365</f>
        <v>23.715068493150685</v>
      </c>
      <c r="H34" s="4">
        <v>9</v>
      </c>
      <c r="I34" s="3">
        <v>26</v>
      </c>
      <c r="J34" s="3">
        <v>18</v>
      </c>
      <c r="K34" s="3">
        <v>10</v>
      </c>
      <c r="L34" s="3">
        <v>54</v>
      </c>
      <c r="M34" s="10">
        <v>3</v>
      </c>
      <c r="N34" s="3"/>
      <c r="O34" s="3"/>
      <c r="P34" s="3"/>
      <c r="Q34" s="3"/>
      <c r="R34" s="3"/>
      <c r="S34" s="10">
        <v>3</v>
      </c>
      <c r="T34" s="3"/>
      <c r="U34" s="3"/>
      <c r="V34" s="10">
        <v>2</v>
      </c>
      <c r="W34" s="10">
        <v>20</v>
      </c>
      <c r="X34" s="10"/>
      <c r="Y34" s="10">
        <v>82</v>
      </c>
    </row>
    <row r="35" spans="1:25">
      <c r="A35" s="4" t="s">
        <v>19</v>
      </c>
      <c r="B35" s="4">
        <v>2022</v>
      </c>
      <c r="C35" s="5">
        <v>44849</v>
      </c>
      <c r="D35" s="4" t="s">
        <v>20</v>
      </c>
      <c r="E35" s="4" t="s">
        <v>500</v>
      </c>
      <c r="F35" s="4" t="s">
        <v>33</v>
      </c>
      <c r="G35" s="14">
        <f>(C35-VLOOKUP(E35,Riders!$A$2:$C$267,2,FALSE))/365</f>
        <v>19.213698630136985</v>
      </c>
      <c r="H35" s="4">
        <v>10</v>
      </c>
      <c r="I35" s="3">
        <v>28</v>
      </c>
      <c r="J35" s="3">
        <v>10</v>
      </c>
      <c r="K35" s="3">
        <v>36</v>
      </c>
      <c r="L35" s="3">
        <v>74</v>
      </c>
      <c r="M35" s="3"/>
      <c r="N35" s="3"/>
      <c r="O35" s="3"/>
      <c r="P35" s="3"/>
      <c r="Q35" s="10">
        <v>3</v>
      </c>
      <c r="R35" s="10">
        <v>3</v>
      </c>
      <c r="S35" s="3"/>
      <c r="T35" s="3"/>
      <c r="U35" s="3"/>
      <c r="V35" s="3"/>
      <c r="W35" s="3"/>
      <c r="X35" s="3"/>
      <c r="Y35" s="10">
        <v>80</v>
      </c>
    </row>
    <row r="36" spans="1:25">
      <c r="A36" s="4" t="s">
        <v>19</v>
      </c>
      <c r="B36" s="4">
        <v>2022</v>
      </c>
      <c r="C36" s="5">
        <v>44849</v>
      </c>
      <c r="D36" s="4" t="s">
        <v>20</v>
      </c>
      <c r="E36" s="4" t="s">
        <v>476</v>
      </c>
      <c r="F36" s="4" t="s">
        <v>78</v>
      </c>
      <c r="G36" s="14">
        <f>(C36-VLOOKUP(E36,Riders!$A$2:$C$267,2,FALSE))/365</f>
        <v>23.942465753424656</v>
      </c>
      <c r="H36" s="4">
        <v>11</v>
      </c>
      <c r="I36" s="3">
        <v>14</v>
      </c>
      <c r="J36" s="3">
        <v>6</v>
      </c>
      <c r="K36" s="3">
        <v>28</v>
      </c>
      <c r="L36" s="3">
        <v>48</v>
      </c>
      <c r="M36" s="3"/>
      <c r="N36" s="3"/>
      <c r="O36" s="3"/>
      <c r="P36" s="3"/>
      <c r="Q36" s="3"/>
      <c r="R36" s="3"/>
      <c r="S36" s="10">
        <v>5</v>
      </c>
      <c r="T36" s="10">
        <v>3</v>
      </c>
      <c r="U36" s="3"/>
      <c r="V36" s="3"/>
      <c r="W36" s="10">
        <v>20</v>
      </c>
      <c r="X36" s="10"/>
      <c r="Y36" s="10">
        <v>76</v>
      </c>
    </row>
    <row r="37" spans="1:25">
      <c r="A37" s="4" t="s">
        <v>19</v>
      </c>
      <c r="B37" s="4">
        <v>2022</v>
      </c>
      <c r="C37" s="5">
        <v>44849</v>
      </c>
      <c r="D37" s="4" t="s">
        <v>20</v>
      </c>
      <c r="E37" s="4" t="s">
        <v>617</v>
      </c>
      <c r="F37" s="4" t="s">
        <v>46</v>
      </c>
      <c r="G37" s="14">
        <f>(C37-VLOOKUP(E37,Riders!$A$2:$C$267,2,FALSE))/365</f>
        <v>24.975342465753425</v>
      </c>
      <c r="H37" s="4">
        <v>12</v>
      </c>
      <c r="I37" s="3">
        <v>18</v>
      </c>
      <c r="J37" s="3">
        <v>14</v>
      </c>
      <c r="K37" s="3">
        <v>18</v>
      </c>
      <c r="L37" s="3">
        <v>50</v>
      </c>
      <c r="M37" s="3"/>
      <c r="N37" s="3"/>
      <c r="O37" s="3"/>
      <c r="P37" s="3"/>
      <c r="Q37" s="10">
        <v>5</v>
      </c>
      <c r="R37" s="10"/>
      <c r="S37" s="3"/>
      <c r="T37" s="3"/>
      <c r="U37" s="3"/>
      <c r="V37" s="3"/>
      <c r="W37" s="10">
        <v>20</v>
      </c>
      <c r="X37" s="10"/>
      <c r="Y37" s="10">
        <v>75</v>
      </c>
    </row>
    <row r="38" spans="1:25">
      <c r="A38" s="4" t="s">
        <v>19</v>
      </c>
      <c r="B38" s="4">
        <v>2022</v>
      </c>
      <c r="C38" s="5">
        <v>44849</v>
      </c>
      <c r="D38" s="4" t="s">
        <v>20</v>
      </c>
      <c r="E38" s="4" t="s">
        <v>601</v>
      </c>
      <c r="F38" s="4" t="s">
        <v>102</v>
      </c>
      <c r="G38" s="14">
        <f>(C38-VLOOKUP(E38,Riders!$A$2:$C$267,2,FALSE))/365</f>
        <v>24.416438356164385</v>
      </c>
      <c r="H38" s="4">
        <v>13</v>
      </c>
      <c r="I38" s="3">
        <v>36</v>
      </c>
      <c r="J38" s="3">
        <v>12</v>
      </c>
      <c r="K38" s="3">
        <v>16</v>
      </c>
      <c r="L38" s="3">
        <v>64</v>
      </c>
      <c r="M38" s="3"/>
      <c r="N38" s="3"/>
      <c r="O38" s="10">
        <v>5</v>
      </c>
      <c r="P38" s="3"/>
      <c r="Q38" s="3"/>
      <c r="R38" s="3"/>
      <c r="S38" s="3"/>
      <c r="T38" s="3"/>
      <c r="U38" s="3"/>
      <c r="V38" s="3"/>
      <c r="W38" s="3"/>
      <c r="X38" s="3"/>
      <c r="Y38" s="10">
        <v>69</v>
      </c>
    </row>
    <row r="39" spans="1:25">
      <c r="A39" s="4" t="s">
        <v>19</v>
      </c>
      <c r="B39" s="4">
        <v>2022</v>
      </c>
      <c r="C39" s="5">
        <v>44849</v>
      </c>
      <c r="D39" s="4" t="s">
        <v>20</v>
      </c>
      <c r="E39" s="4" t="s">
        <v>618</v>
      </c>
      <c r="F39" s="4" t="s">
        <v>37</v>
      </c>
      <c r="G39" s="14">
        <f>(C39-VLOOKUP(E39,Riders!$A$2:$C$267,2,FALSE))/365</f>
        <v>34.676712328767124</v>
      </c>
      <c r="H39" s="4">
        <v>14</v>
      </c>
      <c r="I39" s="3">
        <v>12</v>
      </c>
      <c r="J39" s="3">
        <v>16</v>
      </c>
      <c r="K39" s="3">
        <v>8</v>
      </c>
      <c r="L39" s="3">
        <v>36</v>
      </c>
      <c r="M39" s="3"/>
      <c r="N39" s="3"/>
      <c r="O39" s="3"/>
      <c r="P39" s="3"/>
      <c r="Q39" s="3"/>
      <c r="R39" s="3"/>
      <c r="S39" s="3"/>
      <c r="T39" s="10">
        <v>2</v>
      </c>
      <c r="U39" s="3"/>
      <c r="V39" s="3">
        <v>4</v>
      </c>
      <c r="W39" s="10">
        <v>20</v>
      </c>
      <c r="X39" s="10"/>
      <c r="Y39" s="10">
        <v>62</v>
      </c>
    </row>
    <row r="40" spans="1:25">
      <c r="A40" s="4" t="s">
        <v>19</v>
      </c>
      <c r="B40" s="4">
        <v>2022</v>
      </c>
      <c r="C40" s="5">
        <v>44849</v>
      </c>
      <c r="D40" s="4" t="s">
        <v>20</v>
      </c>
      <c r="E40" s="4" t="s">
        <v>487</v>
      </c>
      <c r="F40" s="4" t="s">
        <v>164</v>
      </c>
      <c r="G40" s="14">
        <f>(C40-VLOOKUP(E40,Riders!$A$2:$C$267,2,FALSE))/365</f>
        <v>25.276712328767122</v>
      </c>
      <c r="H40" s="4">
        <v>15</v>
      </c>
      <c r="I40" s="3">
        <v>16</v>
      </c>
      <c r="J40" s="3">
        <v>22</v>
      </c>
      <c r="K40" s="3">
        <v>6</v>
      </c>
      <c r="L40" s="3">
        <v>44</v>
      </c>
      <c r="M40" s="3"/>
      <c r="N40" s="3"/>
      <c r="O40" s="3"/>
      <c r="P40" s="3"/>
      <c r="Q40" s="3"/>
      <c r="R40" s="10">
        <v>5</v>
      </c>
      <c r="S40" s="3"/>
      <c r="T40" s="3"/>
      <c r="U40" s="3"/>
      <c r="V40" s="3"/>
      <c r="W40" s="3"/>
      <c r="X40" s="3"/>
      <c r="Y40" s="10">
        <v>49</v>
      </c>
    </row>
    <row r="41" spans="1:25">
      <c r="A41" s="4" t="s">
        <v>19</v>
      </c>
      <c r="B41" s="4">
        <v>2022</v>
      </c>
      <c r="C41" s="5">
        <v>44849</v>
      </c>
      <c r="D41" s="4" t="s">
        <v>20</v>
      </c>
      <c r="E41" s="4" t="s">
        <v>479</v>
      </c>
      <c r="F41" s="4" t="s">
        <v>480</v>
      </c>
      <c r="G41" s="14">
        <f>(C41-VLOOKUP(E41,Riders!$A$2:$C$267,2,FALSE))/365</f>
        <v>31.410958904109588</v>
      </c>
      <c r="H41" s="4">
        <v>16</v>
      </c>
      <c r="I41" s="3">
        <v>4</v>
      </c>
      <c r="J41" s="3">
        <v>1</v>
      </c>
      <c r="K41" s="3">
        <v>24</v>
      </c>
      <c r="L41" s="3">
        <v>29</v>
      </c>
      <c r="M41" s="3"/>
      <c r="N41" s="3"/>
      <c r="O41" s="3"/>
      <c r="P41" s="3"/>
      <c r="Q41" s="3"/>
      <c r="R41" s="3"/>
      <c r="S41" s="3"/>
      <c r="T41" s="3"/>
      <c r="U41" s="3"/>
      <c r="V41" s="3">
        <v>10</v>
      </c>
      <c r="W41" s="3"/>
      <c r="X41" s="3"/>
      <c r="Y41" s="10">
        <v>39</v>
      </c>
    </row>
    <row r="42" spans="1:25">
      <c r="A42" s="4" t="s">
        <v>19</v>
      </c>
      <c r="B42" s="4">
        <v>2022</v>
      </c>
      <c r="C42" s="5">
        <v>44849</v>
      </c>
      <c r="D42" s="4" t="s">
        <v>20</v>
      </c>
      <c r="E42" s="4" t="s">
        <v>614</v>
      </c>
      <c r="F42" s="4" t="s">
        <v>56</v>
      </c>
      <c r="G42" s="14" t="e">
        <f>(C42-VLOOKUP(E42,Riders!$A$2:$C$267,2,FALSE))/365</f>
        <v>#N/A</v>
      </c>
      <c r="H42" s="4">
        <v>17</v>
      </c>
      <c r="I42" s="3">
        <v>2</v>
      </c>
      <c r="J42" s="3">
        <v>20</v>
      </c>
      <c r="K42" s="3">
        <v>1</v>
      </c>
      <c r="L42" s="3">
        <v>23</v>
      </c>
      <c r="M42" s="3"/>
      <c r="N42" s="3"/>
      <c r="O42" s="3"/>
      <c r="P42" s="3"/>
      <c r="Q42" s="10">
        <v>2</v>
      </c>
      <c r="R42" s="10"/>
      <c r="S42" s="3"/>
      <c r="T42" s="3"/>
      <c r="U42" s="3"/>
      <c r="V42" s="3"/>
      <c r="W42" s="3"/>
      <c r="X42" s="3"/>
      <c r="Y42" s="10">
        <v>25</v>
      </c>
    </row>
    <row r="43" spans="1:25">
      <c r="A43" s="4" t="s">
        <v>19</v>
      </c>
      <c r="B43" s="4">
        <v>2022</v>
      </c>
      <c r="C43" s="5">
        <v>44849</v>
      </c>
      <c r="D43" s="4" t="s">
        <v>20</v>
      </c>
      <c r="E43" s="4" t="s">
        <v>622</v>
      </c>
      <c r="F43" s="4" t="s">
        <v>44</v>
      </c>
      <c r="G43" s="14">
        <f>(C43-VLOOKUP(E43,Riders!$A$2:$C$267,2,FALSE))/365</f>
        <v>36.041095890410958</v>
      </c>
      <c r="H43" s="4">
        <v>18</v>
      </c>
      <c r="I43" s="3">
        <v>1</v>
      </c>
      <c r="J43" s="3">
        <v>32</v>
      </c>
      <c r="K43" s="3">
        <v>1</v>
      </c>
      <c r="L43" s="3">
        <v>34</v>
      </c>
      <c r="M43" s="3"/>
      <c r="N43" s="10">
        <v>2</v>
      </c>
      <c r="O43" s="3"/>
      <c r="P43" s="3"/>
      <c r="Q43" s="3"/>
      <c r="R43" s="3"/>
      <c r="S43" s="3"/>
      <c r="T43" s="3"/>
      <c r="U43" s="3"/>
      <c r="V43" s="3"/>
      <c r="W43" s="3"/>
      <c r="X43" s="10">
        <v>20</v>
      </c>
      <c r="Y43" s="10">
        <v>16</v>
      </c>
    </row>
    <row r="44" spans="1:25">
      <c r="A44" s="4" t="s">
        <v>19</v>
      </c>
      <c r="B44" s="4">
        <v>2022</v>
      </c>
      <c r="C44" s="5">
        <v>44849</v>
      </c>
      <c r="D44" s="4" t="s">
        <v>20</v>
      </c>
      <c r="E44" s="4" t="s">
        <v>522</v>
      </c>
      <c r="F44" s="4" t="s">
        <v>58</v>
      </c>
      <c r="G44" s="14">
        <f>(C44-VLOOKUP(E44,Riders!$A$2:$C$267,2,FALSE))/365</f>
        <v>30.989041095890411</v>
      </c>
      <c r="H44" s="4">
        <v>19</v>
      </c>
      <c r="I44" s="3">
        <v>6</v>
      </c>
      <c r="J44" s="3">
        <v>4</v>
      </c>
      <c r="K44" s="3">
        <v>12</v>
      </c>
      <c r="L44" s="3">
        <v>22</v>
      </c>
      <c r="M44" s="3"/>
      <c r="N44" s="3"/>
      <c r="O44" s="3"/>
      <c r="P44" s="3"/>
      <c r="Q44" s="3"/>
      <c r="R44" s="3"/>
      <c r="S44" s="3"/>
      <c r="T44" s="3"/>
      <c r="U44" s="3"/>
      <c r="V44" s="3"/>
      <c r="W44" s="3"/>
      <c r="X44" s="10">
        <v>20</v>
      </c>
      <c r="Y44" s="10">
        <v>2</v>
      </c>
    </row>
    <row r="45" spans="1:25">
      <c r="A45" s="4" t="s">
        <v>19</v>
      </c>
      <c r="B45" s="4">
        <v>2022</v>
      </c>
      <c r="C45" s="5">
        <v>44849</v>
      </c>
      <c r="D45" s="4" t="s">
        <v>20</v>
      </c>
      <c r="E45" s="4" t="s">
        <v>619</v>
      </c>
      <c r="F45" s="4" t="s">
        <v>620</v>
      </c>
      <c r="G45" s="14" t="e">
        <f>(C45-VLOOKUP(E45,Riders!$A$2:$C$267,2,FALSE))/365</f>
        <v>#N/A</v>
      </c>
      <c r="H45" s="4">
        <v>20</v>
      </c>
      <c r="I45" s="3">
        <v>10</v>
      </c>
      <c r="J45" s="3">
        <v>1</v>
      </c>
      <c r="K45" s="3">
        <v>1</v>
      </c>
      <c r="L45" s="3">
        <v>12</v>
      </c>
      <c r="M45" s="3"/>
      <c r="N45" s="3"/>
      <c r="O45" s="3"/>
      <c r="P45" s="3"/>
      <c r="Q45" s="3"/>
      <c r="R45" s="3"/>
      <c r="S45" s="3"/>
      <c r="T45" s="3"/>
      <c r="U45" s="3"/>
      <c r="V45" s="3"/>
      <c r="W45" s="3"/>
      <c r="X45" s="10">
        <v>20</v>
      </c>
      <c r="Y45" s="10">
        <v>-8</v>
      </c>
    </row>
    <row r="46" spans="1:25">
      <c r="A46" s="4" t="s">
        <v>19</v>
      </c>
      <c r="B46" s="4">
        <v>2022</v>
      </c>
      <c r="C46" s="5">
        <v>44849</v>
      </c>
      <c r="D46" s="4" t="s">
        <v>20</v>
      </c>
      <c r="E46" s="4" t="s">
        <v>495</v>
      </c>
      <c r="F46" s="4" t="s">
        <v>104</v>
      </c>
      <c r="G46" s="14">
        <f>(C46-VLOOKUP(E46,Riders!$A$2:$C$267,2,FALSE))/365</f>
        <v>26.720547945205478</v>
      </c>
      <c r="H46" s="4">
        <v>21</v>
      </c>
      <c r="I46" s="3">
        <v>1</v>
      </c>
      <c r="J46" s="3">
        <v>8</v>
      </c>
      <c r="K46" s="3">
        <v>20</v>
      </c>
      <c r="L46" s="3">
        <v>29</v>
      </c>
      <c r="M46" s="3"/>
      <c r="N46" s="3"/>
      <c r="O46" s="3"/>
      <c r="P46" s="3"/>
      <c r="Q46" s="3"/>
      <c r="R46" s="3"/>
      <c r="S46" s="3"/>
      <c r="T46" s="3"/>
      <c r="U46" s="3"/>
      <c r="V46" s="3"/>
      <c r="W46" s="3"/>
      <c r="X46" s="10">
        <v>40</v>
      </c>
      <c r="Y46" s="10">
        <v>-11</v>
      </c>
    </row>
    <row r="47" spans="1:25">
      <c r="A47" s="4" t="s">
        <v>19</v>
      </c>
      <c r="B47" s="4">
        <v>2022</v>
      </c>
      <c r="C47" s="5">
        <v>44849</v>
      </c>
      <c r="D47" s="4" t="s">
        <v>20</v>
      </c>
      <c r="E47" s="4" t="s">
        <v>621</v>
      </c>
      <c r="F47" s="4" t="s">
        <v>154</v>
      </c>
      <c r="G47" s="14" t="e">
        <f>(C47-VLOOKUP(E47,Riders!$A$2:$C$267,2,FALSE))/365</f>
        <v>#N/A</v>
      </c>
      <c r="H47" s="4">
        <v>22</v>
      </c>
      <c r="I47" s="3">
        <v>8</v>
      </c>
      <c r="J47" s="3">
        <v>1</v>
      </c>
      <c r="K47" s="3">
        <v>4</v>
      </c>
      <c r="L47" s="3">
        <v>13</v>
      </c>
      <c r="M47" s="3"/>
      <c r="N47" s="3"/>
      <c r="O47" s="3"/>
      <c r="P47" s="3"/>
      <c r="Q47" s="3"/>
      <c r="R47" s="3"/>
      <c r="S47" s="3"/>
      <c r="T47" s="3"/>
      <c r="U47" s="3"/>
      <c r="V47" s="3"/>
      <c r="W47" s="3"/>
      <c r="X47" s="10">
        <v>40</v>
      </c>
      <c r="Y47" s="10">
        <v>-27</v>
      </c>
    </row>
    <row r="48" spans="1:25">
      <c r="A48" s="4" t="s">
        <v>19</v>
      </c>
      <c r="B48" s="4">
        <v>2022</v>
      </c>
      <c r="C48" s="5">
        <v>44849</v>
      </c>
      <c r="D48" s="4" t="s">
        <v>20</v>
      </c>
      <c r="E48" s="4" t="s">
        <v>519</v>
      </c>
      <c r="F48" s="4" t="s">
        <v>250</v>
      </c>
      <c r="G48" s="14">
        <f>(C48-VLOOKUP(E48,Riders!$A$2:$C$267,2,FALSE))/365</f>
        <v>31.758904109589039</v>
      </c>
      <c r="H48" s="4">
        <v>23</v>
      </c>
      <c r="I48" s="3">
        <v>1</v>
      </c>
      <c r="J48" s="3">
        <v>2</v>
      </c>
      <c r="K48" s="3">
        <v>1</v>
      </c>
      <c r="L48" s="3">
        <v>4</v>
      </c>
      <c r="M48" s="3"/>
      <c r="N48" s="3"/>
      <c r="O48" s="3"/>
      <c r="P48" s="3"/>
      <c r="Q48" s="3"/>
      <c r="R48" s="3"/>
      <c r="S48" s="3"/>
      <c r="T48" s="3"/>
      <c r="U48" s="3"/>
      <c r="V48" s="3"/>
      <c r="W48" s="3"/>
      <c r="X48" s="10">
        <v>40</v>
      </c>
      <c r="Y48" s="10">
        <v>-36</v>
      </c>
    </row>
    <row r="49" spans="1:27">
      <c r="A49" s="4" t="s">
        <v>19</v>
      </c>
      <c r="B49" s="4">
        <v>2022</v>
      </c>
      <c r="C49" s="5">
        <v>44849</v>
      </c>
      <c r="D49" s="4" t="s">
        <v>20</v>
      </c>
      <c r="E49" s="4" t="s">
        <v>491</v>
      </c>
      <c r="F49" s="4" t="s">
        <v>492</v>
      </c>
      <c r="G49" s="14">
        <f>(C49-VLOOKUP(E49,Riders!$A$2:$C$267,2,FALSE))/365</f>
        <v>26.92876712328767</v>
      </c>
      <c r="H49" s="4">
        <v>24</v>
      </c>
      <c r="I49" s="3">
        <v>-39</v>
      </c>
      <c r="J49" s="3">
        <v>1</v>
      </c>
      <c r="K49" s="3">
        <v>2</v>
      </c>
      <c r="L49" s="3">
        <v>-36</v>
      </c>
      <c r="M49" s="3"/>
      <c r="N49" s="3"/>
      <c r="O49" s="3"/>
      <c r="P49" s="3"/>
      <c r="Q49" s="10">
        <v>1</v>
      </c>
      <c r="R49" s="10"/>
      <c r="S49" s="3"/>
      <c r="T49" s="3"/>
      <c r="U49" s="3"/>
      <c r="V49" s="3"/>
      <c r="W49" s="3"/>
      <c r="X49" s="10">
        <v>80</v>
      </c>
      <c r="Y49" s="10">
        <v>-115</v>
      </c>
    </row>
    <row r="50" spans="1:27">
      <c r="A50" s="1" t="s">
        <v>139</v>
      </c>
      <c r="B50" s="1">
        <v>2022</v>
      </c>
      <c r="C50" s="2">
        <v>44752</v>
      </c>
      <c r="D50" s="1" t="s">
        <v>66</v>
      </c>
      <c r="E50" s="1" t="s">
        <v>680</v>
      </c>
      <c r="F50" s="1" t="s">
        <v>25</v>
      </c>
      <c r="G50" s="13">
        <f>(C50-VLOOKUP(E50,Riders!$A$2:$C$267,2,FALSE))/365</f>
        <v>24.290410958904111</v>
      </c>
      <c r="H50" s="1">
        <v>1</v>
      </c>
      <c r="I50" s="3">
        <v>2</v>
      </c>
      <c r="J50" s="3">
        <v>34</v>
      </c>
      <c r="K50" s="3">
        <v>40</v>
      </c>
      <c r="L50" s="3">
        <v>76</v>
      </c>
      <c r="M50" s="3"/>
      <c r="N50" s="3"/>
      <c r="O50" s="3"/>
      <c r="P50" s="3"/>
      <c r="Q50" s="3">
        <v>2</v>
      </c>
      <c r="R50" s="3">
        <v>3</v>
      </c>
      <c r="S50" s="3">
        <v>2</v>
      </c>
      <c r="T50" s="3">
        <v>2</v>
      </c>
      <c r="U50" s="3">
        <v>5</v>
      </c>
      <c r="V50" s="3">
        <v>6</v>
      </c>
      <c r="W50" s="3">
        <v>20</v>
      </c>
      <c r="X50" s="3"/>
      <c r="Y50" s="3">
        <v>116</v>
      </c>
      <c r="Z50" s="9">
        <v>1.2006944444444445</v>
      </c>
      <c r="AA50">
        <v>52.052999999999997</v>
      </c>
    </row>
    <row r="51" spans="1:27">
      <c r="A51" s="1" t="s">
        <v>139</v>
      </c>
      <c r="B51" s="1">
        <v>2022</v>
      </c>
      <c r="C51" s="2">
        <v>44752</v>
      </c>
      <c r="D51" s="1" t="s">
        <v>66</v>
      </c>
      <c r="E51" s="1" t="s">
        <v>730</v>
      </c>
      <c r="F51" s="1" t="s">
        <v>620</v>
      </c>
      <c r="G51" s="13" t="e">
        <f>(C51-VLOOKUP(E51,Riders!$A$2:$C$267,2,FALSE))/365</f>
        <v>#N/A</v>
      </c>
      <c r="H51" s="1">
        <v>2</v>
      </c>
      <c r="I51" s="3">
        <v>28</v>
      </c>
      <c r="J51" s="3">
        <v>22</v>
      </c>
      <c r="K51" s="3">
        <v>34</v>
      </c>
      <c r="L51" s="3">
        <v>84</v>
      </c>
      <c r="M51" s="3"/>
      <c r="N51" s="3"/>
      <c r="O51" s="3"/>
      <c r="P51" s="3"/>
      <c r="Q51" s="3">
        <v>1</v>
      </c>
      <c r="R51" s="3">
        <v>5</v>
      </c>
      <c r="S51" s="3"/>
      <c r="T51" s="3"/>
      <c r="U51" s="3"/>
      <c r="V51" s="3">
        <v>4</v>
      </c>
      <c r="W51" s="3">
        <v>20</v>
      </c>
      <c r="X51" s="3"/>
      <c r="Y51" s="3">
        <v>114</v>
      </c>
    </row>
    <row r="52" spans="1:27">
      <c r="A52" s="1" t="s">
        <v>139</v>
      </c>
      <c r="B52" s="1">
        <v>2022</v>
      </c>
      <c r="C52" s="2">
        <v>44752</v>
      </c>
      <c r="D52" s="1" t="s">
        <v>66</v>
      </c>
      <c r="E52" s="1" t="s">
        <v>622</v>
      </c>
      <c r="F52" s="1" t="s">
        <v>44</v>
      </c>
      <c r="G52" s="13">
        <f>(C52-VLOOKUP(E52,Riders!$A$2:$C$267,2,FALSE))/365</f>
        <v>35.775342465753425</v>
      </c>
      <c r="H52" s="1">
        <v>3</v>
      </c>
      <c r="I52" s="3">
        <v>30</v>
      </c>
      <c r="J52" s="3">
        <v>36</v>
      </c>
      <c r="K52" s="3">
        <v>36</v>
      </c>
      <c r="L52" s="3">
        <v>102</v>
      </c>
      <c r="M52" s="3"/>
      <c r="N52" s="3"/>
      <c r="O52" s="3">
        <v>1</v>
      </c>
      <c r="P52" s="3">
        <v>3</v>
      </c>
      <c r="Q52" s="3"/>
      <c r="R52" s="3"/>
      <c r="S52" s="3"/>
      <c r="T52" s="3">
        <v>5</v>
      </c>
      <c r="U52" s="3"/>
      <c r="V52" s="3">
        <v>2</v>
      </c>
      <c r="W52" s="3"/>
      <c r="X52" s="3"/>
      <c r="Y52" s="3">
        <v>113</v>
      </c>
    </row>
    <row r="53" spans="1:27">
      <c r="A53" s="1" t="s">
        <v>139</v>
      </c>
      <c r="B53" s="1">
        <v>2022</v>
      </c>
      <c r="C53" s="2">
        <v>44752</v>
      </c>
      <c r="D53" s="1" t="s">
        <v>66</v>
      </c>
      <c r="E53" s="1" t="s">
        <v>614</v>
      </c>
      <c r="F53" s="1" t="s">
        <v>56</v>
      </c>
      <c r="G53" s="13" t="e">
        <f>(C53-VLOOKUP(E53,Riders!$A$2:$C$267,2,FALSE))/365</f>
        <v>#N/A</v>
      </c>
      <c r="H53" s="1">
        <v>4</v>
      </c>
      <c r="I53" s="3">
        <v>20</v>
      </c>
      <c r="J53" s="3">
        <v>40</v>
      </c>
      <c r="K53" s="3">
        <v>38</v>
      </c>
      <c r="L53" s="3">
        <v>98</v>
      </c>
      <c r="M53" s="3"/>
      <c r="N53" s="3"/>
      <c r="O53" s="3">
        <v>3</v>
      </c>
      <c r="P53" s="3">
        <v>2</v>
      </c>
      <c r="Q53" s="3"/>
      <c r="R53" s="3"/>
      <c r="S53" s="3">
        <v>5</v>
      </c>
      <c r="T53" s="3">
        <v>1</v>
      </c>
      <c r="U53" s="3"/>
      <c r="V53" s="3"/>
      <c r="W53" s="3"/>
      <c r="X53" s="3"/>
      <c r="Y53" s="3">
        <v>109</v>
      </c>
    </row>
    <row r="54" spans="1:27">
      <c r="A54" s="1" t="s">
        <v>139</v>
      </c>
      <c r="B54" s="1">
        <v>2022</v>
      </c>
      <c r="C54" s="2">
        <v>44752</v>
      </c>
      <c r="D54" s="1" t="s">
        <v>66</v>
      </c>
      <c r="E54" s="1" t="s">
        <v>610</v>
      </c>
      <c r="F54" s="1" t="s">
        <v>164</v>
      </c>
      <c r="G54" s="13" t="e">
        <f>(C54-VLOOKUP(E54,Riders!$A$2:$C$267,2,FALSE))/365</f>
        <v>#N/A</v>
      </c>
      <c r="H54" s="1">
        <v>5</v>
      </c>
      <c r="I54" s="3">
        <v>34</v>
      </c>
      <c r="J54" s="3">
        <v>38</v>
      </c>
      <c r="K54" s="3">
        <v>8</v>
      </c>
      <c r="L54" s="3">
        <v>80</v>
      </c>
      <c r="M54" s="3"/>
      <c r="N54" s="3"/>
      <c r="O54" s="3"/>
      <c r="P54" s="3"/>
      <c r="Q54" s="3">
        <v>3</v>
      </c>
      <c r="R54" s="3">
        <v>2</v>
      </c>
      <c r="S54" s="3"/>
      <c r="T54" s="3"/>
      <c r="U54" s="3"/>
      <c r="V54" s="3"/>
      <c r="W54" s="3">
        <v>20</v>
      </c>
      <c r="X54" s="3"/>
      <c r="Y54" s="3">
        <v>105</v>
      </c>
    </row>
    <row r="55" spans="1:27">
      <c r="A55" s="1" t="s">
        <v>139</v>
      </c>
      <c r="B55" s="1">
        <v>2022</v>
      </c>
      <c r="C55" s="2">
        <v>44752</v>
      </c>
      <c r="D55" s="1" t="s">
        <v>66</v>
      </c>
      <c r="E55" s="1" t="s">
        <v>630</v>
      </c>
      <c r="F55" s="1" t="s">
        <v>725</v>
      </c>
      <c r="G55" s="13" t="e">
        <f>(C55-VLOOKUP(E55,Riders!$A$2:$C$267,2,FALSE))/365</f>
        <v>#N/A</v>
      </c>
      <c r="H55" s="1">
        <v>6</v>
      </c>
      <c r="I55" s="3">
        <v>40</v>
      </c>
      <c r="J55" s="3">
        <v>30</v>
      </c>
      <c r="K55" s="3">
        <v>14</v>
      </c>
      <c r="L55" s="3">
        <v>84</v>
      </c>
      <c r="M55" s="3"/>
      <c r="N55" s="3"/>
      <c r="O55" s="3">
        <v>2</v>
      </c>
      <c r="P55" s="3">
        <v>5</v>
      </c>
      <c r="Q55" s="3"/>
      <c r="R55" s="3"/>
      <c r="S55" s="3"/>
      <c r="T55" s="3">
        <v>3</v>
      </c>
      <c r="U55" s="3"/>
      <c r="V55" s="3">
        <v>10</v>
      </c>
      <c r="W55" s="3"/>
      <c r="X55" s="3"/>
      <c r="Y55" s="3">
        <v>104</v>
      </c>
    </row>
    <row r="56" spans="1:27">
      <c r="A56" s="1" t="s">
        <v>139</v>
      </c>
      <c r="B56" s="1">
        <v>2022</v>
      </c>
      <c r="C56" s="2">
        <v>44752</v>
      </c>
      <c r="D56" s="1" t="s">
        <v>66</v>
      </c>
      <c r="E56" s="1" t="s">
        <v>713</v>
      </c>
      <c r="F56" s="1" t="s">
        <v>727</v>
      </c>
      <c r="G56" s="13" t="e">
        <f>(C56-VLOOKUP(E56,Riders!$A$2:$C$267,2,FALSE))/365</f>
        <v>#N/A</v>
      </c>
      <c r="H56" s="1">
        <v>7</v>
      </c>
      <c r="I56" s="3">
        <v>36</v>
      </c>
      <c r="J56" s="3">
        <v>16</v>
      </c>
      <c r="K56" s="3">
        <v>26</v>
      </c>
      <c r="L56" s="3">
        <v>78</v>
      </c>
      <c r="M56" s="3"/>
      <c r="N56" s="3"/>
      <c r="O56" s="3"/>
      <c r="P56" s="3"/>
      <c r="Q56" s="3">
        <v>5</v>
      </c>
      <c r="R56" s="3"/>
      <c r="S56" s="3"/>
      <c r="T56" s="3"/>
      <c r="U56" s="3"/>
      <c r="V56" s="3"/>
      <c r="W56" s="3">
        <v>20</v>
      </c>
      <c r="X56" s="3"/>
      <c r="Y56" s="3">
        <v>103</v>
      </c>
    </row>
    <row r="57" spans="1:27">
      <c r="A57" s="1" t="s">
        <v>139</v>
      </c>
      <c r="B57" s="1">
        <v>2022</v>
      </c>
      <c r="C57" s="2">
        <v>44752</v>
      </c>
      <c r="D57" s="1" t="s">
        <v>66</v>
      </c>
      <c r="E57" s="1" t="s">
        <v>519</v>
      </c>
      <c r="F57" s="1" t="s">
        <v>250</v>
      </c>
      <c r="G57" s="13">
        <f>(C57-VLOOKUP(E57,Riders!$A$2:$C$267,2,FALSE))/365</f>
        <v>31.493150684931507</v>
      </c>
      <c r="H57" s="1">
        <v>8</v>
      </c>
      <c r="I57" s="3">
        <v>38</v>
      </c>
      <c r="J57" s="3">
        <v>24</v>
      </c>
      <c r="K57" s="3">
        <v>1</v>
      </c>
      <c r="L57" s="3">
        <v>63</v>
      </c>
      <c r="M57" s="3">
        <v>5</v>
      </c>
      <c r="N57" s="3">
        <v>5</v>
      </c>
      <c r="O57" s="3"/>
      <c r="P57" s="3"/>
      <c r="Q57" s="3"/>
      <c r="R57" s="3"/>
      <c r="S57" s="3">
        <v>1</v>
      </c>
      <c r="T57" s="3"/>
      <c r="U57" s="3"/>
      <c r="V57" s="3"/>
      <c r="W57" s="3">
        <v>20</v>
      </c>
      <c r="X57" s="3"/>
      <c r="Y57" s="3">
        <v>94</v>
      </c>
    </row>
    <row r="58" spans="1:27">
      <c r="A58" s="1" t="s">
        <v>139</v>
      </c>
      <c r="B58" s="1">
        <v>2022</v>
      </c>
      <c r="C58" s="2">
        <v>44752</v>
      </c>
      <c r="D58" s="1" t="s">
        <v>66</v>
      </c>
      <c r="E58" s="1" t="s">
        <v>699</v>
      </c>
      <c r="F58" s="1" t="s">
        <v>39</v>
      </c>
      <c r="G58" s="13" t="e">
        <f>(C58-VLOOKUP(E58,Riders!$A$2:$C$267,2,FALSE))/365</f>
        <v>#N/A</v>
      </c>
      <c r="H58" s="1">
        <v>9</v>
      </c>
      <c r="I58" s="3">
        <v>32</v>
      </c>
      <c r="J58" s="3">
        <v>28</v>
      </c>
      <c r="K58" s="3">
        <v>30</v>
      </c>
      <c r="L58" s="3">
        <v>90</v>
      </c>
      <c r="M58" s="3"/>
      <c r="N58" s="3"/>
      <c r="O58" s="3"/>
      <c r="P58" s="3"/>
      <c r="Q58" s="3"/>
      <c r="R58" s="3"/>
      <c r="S58" s="3"/>
      <c r="T58" s="3"/>
      <c r="U58" s="3">
        <v>2</v>
      </c>
      <c r="V58" s="3"/>
      <c r="W58" s="3"/>
      <c r="X58" s="3"/>
      <c r="Y58" s="3">
        <v>92</v>
      </c>
    </row>
    <row r="59" spans="1:27">
      <c r="A59" s="1" t="s">
        <v>139</v>
      </c>
      <c r="B59" s="1">
        <v>2022</v>
      </c>
      <c r="C59" s="2">
        <v>44752</v>
      </c>
      <c r="D59" s="1" t="s">
        <v>66</v>
      </c>
      <c r="E59" s="1" t="s">
        <v>494</v>
      </c>
      <c r="F59" s="1" t="s">
        <v>37</v>
      </c>
      <c r="G59" s="13">
        <f>(C59-VLOOKUP(E59,Riders!$A$2:$C$267,2,FALSE))/365</f>
        <v>24.054794520547944</v>
      </c>
      <c r="H59" s="1">
        <v>10</v>
      </c>
      <c r="I59" s="3">
        <v>26</v>
      </c>
      <c r="J59" s="3">
        <v>26</v>
      </c>
      <c r="K59" s="3">
        <v>32</v>
      </c>
      <c r="L59" s="3">
        <v>84</v>
      </c>
      <c r="M59" s="3"/>
      <c r="N59" s="3"/>
      <c r="O59" s="3"/>
      <c r="P59" s="3">
        <v>1</v>
      </c>
      <c r="Q59" s="3"/>
      <c r="R59" s="3"/>
      <c r="S59" s="3">
        <v>3</v>
      </c>
      <c r="T59" s="3"/>
      <c r="U59" s="3"/>
      <c r="V59" s="3"/>
      <c r="W59" s="3"/>
      <c r="X59" s="3"/>
      <c r="Y59" s="3">
        <v>88</v>
      </c>
    </row>
    <row r="60" spans="1:27">
      <c r="A60" s="1" t="s">
        <v>139</v>
      </c>
      <c r="B60" s="1">
        <v>2022</v>
      </c>
      <c r="C60" s="2">
        <v>44752</v>
      </c>
      <c r="D60" s="1" t="s">
        <v>66</v>
      </c>
      <c r="E60" s="1" t="s">
        <v>606</v>
      </c>
      <c r="F60" s="1" t="s">
        <v>33</v>
      </c>
      <c r="G60" s="13">
        <f>(C60-VLOOKUP(E60,Riders!$A$2:$C$267,2,FALSE))/365</f>
        <v>20.4986301369863</v>
      </c>
      <c r="H60" s="1">
        <v>11</v>
      </c>
      <c r="I60" s="3">
        <v>22</v>
      </c>
      <c r="J60" s="3">
        <v>14</v>
      </c>
      <c r="K60" s="3">
        <v>10</v>
      </c>
      <c r="L60" s="3">
        <v>46</v>
      </c>
      <c r="M60" s="3"/>
      <c r="N60" s="3"/>
      <c r="O60" s="3"/>
      <c r="P60" s="3"/>
      <c r="Q60" s="3"/>
      <c r="R60" s="3"/>
      <c r="S60" s="3"/>
      <c r="T60" s="3"/>
      <c r="U60" s="3"/>
      <c r="V60" s="3"/>
      <c r="W60" s="3">
        <v>20</v>
      </c>
      <c r="X60" s="3"/>
      <c r="Y60" s="3">
        <v>66</v>
      </c>
    </row>
    <row r="61" spans="1:27">
      <c r="A61" s="1" t="s">
        <v>139</v>
      </c>
      <c r="B61" s="1">
        <v>2022</v>
      </c>
      <c r="C61" s="2">
        <v>44752</v>
      </c>
      <c r="D61" s="1" t="s">
        <v>66</v>
      </c>
      <c r="E61" s="1" t="s">
        <v>691</v>
      </c>
      <c r="F61" s="1" t="s">
        <v>145</v>
      </c>
      <c r="G61" s="13" t="e">
        <f>(C61-VLOOKUP(E61,Riders!$A$2:$C$267,2,FALSE))/365</f>
        <v>#N/A</v>
      </c>
      <c r="H61" s="1">
        <v>12</v>
      </c>
      <c r="I61" s="3">
        <v>24</v>
      </c>
      <c r="J61" s="3">
        <v>32</v>
      </c>
      <c r="K61" s="3">
        <v>2</v>
      </c>
      <c r="L61" s="3">
        <v>58</v>
      </c>
      <c r="M61" s="3"/>
      <c r="N61" s="3"/>
      <c r="O61" s="3"/>
      <c r="P61" s="3"/>
      <c r="Q61" s="3"/>
      <c r="R61" s="3"/>
      <c r="S61" s="3"/>
      <c r="T61" s="3"/>
      <c r="U61" s="3">
        <v>1</v>
      </c>
      <c r="V61" s="3"/>
      <c r="W61" s="3"/>
      <c r="X61" s="3"/>
      <c r="Y61" s="3">
        <v>59</v>
      </c>
    </row>
    <row r="62" spans="1:27">
      <c r="A62" s="1" t="s">
        <v>139</v>
      </c>
      <c r="B62" s="1">
        <v>2022</v>
      </c>
      <c r="C62" s="2">
        <v>44752</v>
      </c>
      <c r="D62" s="1" t="s">
        <v>66</v>
      </c>
      <c r="E62" s="1" t="s">
        <v>522</v>
      </c>
      <c r="F62" s="1" t="s">
        <v>58</v>
      </c>
      <c r="G62" s="13">
        <f>(C62-VLOOKUP(E62,Riders!$A$2:$C$267,2,FALSE))/365</f>
        <v>30.723287671232878</v>
      </c>
      <c r="H62" s="1">
        <v>13</v>
      </c>
      <c r="I62" s="3">
        <v>10</v>
      </c>
      <c r="J62" s="3">
        <v>18</v>
      </c>
      <c r="K62" s="3">
        <v>28</v>
      </c>
      <c r="L62" s="3">
        <v>56</v>
      </c>
      <c r="M62" s="3"/>
      <c r="N62" s="3"/>
      <c r="O62" s="3"/>
      <c r="P62" s="3"/>
      <c r="Q62" s="3"/>
      <c r="R62" s="3"/>
      <c r="S62" s="3"/>
      <c r="T62" s="3"/>
      <c r="U62" s="3"/>
      <c r="V62" s="3"/>
      <c r="W62" s="3"/>
      <c r="X62" s="3"/>
      <c r="Y62" s="3">
        <v>56</v>
      </c>
    </row>
    <row r="63" spans="1:27">
      <c r="A63" s="1" t="s">
        <v>139</v>
      </c>
      <c r="B63" s="1">
        <v>2022</v>
      </c>
      <c r="C63" s="2">
        <v>44752</v>
      </c>
      <c r="D63" s="1" t="s">
        <v>66</v>
      </c>
      <c r="E63" s="1" t="s">
        <v>693</v>
      </c>
      <c r="F63" s="1" t="s">
        <v>726</v>
      </c>
      <c r="G63" s="13" t="e">
        <f>(C63-VLOOKUP(E63,Riders!$A$2:$C$267,2,FALSE))/365</f>
        <v>#N/A</v>
      </c>
      <c r="H63" s="1">
        <v>14</v>
      </c>
      <c r="I63" s="3">
        <v>14</v>
      </c>
      <c r="J63" s="3">
        <v>20</v>
      </c>
      <c r="K63" s="3">
        <v>18</v>
      </c>
      <c r="L63" s="3">
        <v>52</v>
      </c>
      <c r="M63" s="3"/>
      <c r="N63" s="3"/>
      <c r="O63" s="3"/>
      <c r="P63" s="3"/>
      <c r="Q63" s="3"/>
      <c r="R63" s="3"/>
      <c r="S63" s="3"/>
      <c r="T63" s="3"/>
      <c r="U63" s="3"/>
      <c r="V63" s="3"/>
      <c r="W63" s="3"/>
      <c r="X63" s="3"/>
      <c r="Y63" s="3">
        <v>52</v>
      </c>
    </row>
    <row r="64" spans="1:27">
      <c r="A64" s="1" t="s">
        <v>139</v>
      </c>
      <c r="B64" s="1">
        <v>2022</v>
      </c>
      <c r="C64" s="2">
        <v>44752</v>
      </c>
      <c r="D64" s="1" t="s">
        <v>66</v>
      </c>
      <c r="E64" s="1" t="s">
        <v>697</v>
      </c>
      <c r="F64" s="1" t="s">
        <v>150</v>
      </c>
      <c r="G64" s="13" t="e">
        <f>(C64-VLOOKUP(E64,Riders!$A$2:$C$267,2,FALSE))/365</f>
        <v>#N/A</v>
      </c>
      <c r="H64" s="1">
        <v>15</v>
      </c>
      <c r="I64" s="3">
        <v>6</v>
      </c>
      <c r="J64" s="3">
        <v>4</v>
      </c>
      <c r="K64" s="3">
        <v>6</v>
      </c>
      <c r="L64" s="3">
        <v>16</v>
      </c>
      <c r="M64" s="3">
        <v>1</v>
      </c>
      <c r="N64" s="3">
        <v>3</v>
      </c>
      <c r="O64" s="3"/>
      <c r="P64" s="3"/>
      <c r="Q64" s="3"/>
      <c r="R64" s="3"/>
      <c r="S64" s="3"/>
      <c r="T64" s="3"/>
      <c r="U64" s="3"/>
      <c r="V64" s="3"/>
      <c r="W64" s="3">
        <v>20</v>
      </c>
      <c r="X64" s="3"/>
      <c r="Y64" s="3">
        <v>40</v>
      </c>
    </row>
    <row r="65" spans="1:27">
      <c r="A65" s="1" t="s">
        <v>139</v>
      </c>
      <c r="B65" s="1">
        <v>2022</v>
      </c>
      <c r="C65" s="2">
        <v>44752</v>
      </c>
      <c r="D65" s="1" t="s">
        <v>66</v>
      </c>
      <c r="E65" s="1" t="s">
        <v>621</v>
      </c>
      <c r="F65" s="1" t="s">
        <v>154</v>
      </c>
      <c r="G65" s="13" t="e">
        <f>(C65-VLOOKUP(E65,Riders!$A$2:$C$267,2,FALSE))/365</f>
        <v>#N/A</v>
      </c>
      <c r="H65" s="1">
        <v>16</v>
      </c>
      <c r="I65" s="3">
        <v>4</v>
      </c>
      <c r="J65" s="3">
        <v>1</v>
      </c>
      <c r="K65" s="3">
        <v>12</v>
      </c>
      <c r="L65" s="3">
        <v>17</v>
      </c>
      <c r="M65" s="3"/>
      <c r="N65" s="3"/>
      <c r="O65" s="3"/>
      <c r="P65" s="3"/>
      <c r="Q65" s="3"/>
      <c r="R65" s="3">
        <v>1</v>
      </c>
      <c r="S65" s="3"/>
      <c r="T65" s="3"/>
      <c r="U65" s="3"/>
      <c r="V65" s="3"/>
      <c r="W65" s="3">
        <v>20</v>
      </c>
      <c r="X65" s="3"/>
      <c r="Y65" s="3">
        <v>38</v>
      </c>
    </row>
    <row r="66" spans="1:27">
      <c r="A66" s="1" t="s">
        <v>139</v>
      </c>
      <c r="B66" s="1">
        <v>2022</v>
      </c>
      <c r="C66" s="2">
        <v>44752</v>
      </c>
      <c r="D66" s="1" t="s">
        <v>66</v>
      </c>
      <c r="E66" s="1" t="s">
        <v>717</v>
      </c>
      <c r="F66" s="1" t="s">
        <v>152</v>
      </c>
      <c r="G66" s="13" t="e">
        <f>(C66-VLOOKUP(E66,Riders!$A$2:$C$267,2,FALSE))/365</f>
        <v>#N/A</v>
      </c>
      <c r="H66" s="1">
        <v>17</v>
      </c>
      <c r="I66" s="3">
        <v>16</v>
      </c>
      <c r="J66" s="3">
        <v>10</v>
      </c>
      <c r="K66" s="3">
        <v>1</v>
      </c>
      <c r="L66" s="3">
        <v>27</v>
      </c>
      <c r="M66" s="3"/>
      <c r="N66" s="3"/>
      <c r="O66" s="3"/>
      <c r="P66" s="3"/>
      <c r="Q66" s="3"/>
      <c r="R66" s="3"/>
      <c r="S66" s="3"/>
      <c r="T66" s="3"/>
      <c r="U66" s="3">
        <v>3</v>
      </c>
      <c r="V66" s="3"/>
      <c r="W66" s="3"/>
      <c r="X66" s="3"/>
      <c r="Y66" s="3">
        <v>30</v>
      </c>
    </row>
    <row r="67" spans="1:27">
      <c r="A67" s="1" t="s">
        <v>139</v>
      </c>
      <c r="B67" s="1">
        <v>2022</v>
      </c>
      <c r="C67" s="2">
        <v>44752</v>
      </c>
      <c r="D67" s="1" t="s">
        <v>66</v>
      </c>
      <c r="E67" s="1" t="s">
        <v>495</v>
      </c>
      <c r="F67" s="1" t="s">
        <v>104</v>
      </c>
      <c r="G67" s="13">
        <f>(C67-VLOOKUP(E67,Riders!$A$2:$C$267,2,FALSE))/365</f>
        <v>26.454794520547946</v>
      </c>
      <c r="H67" s="1">
        <v>18</v>
      </c>
      <c r="I67" s="3">
        <v>12</v>
      </c>
      <c r="J67" s="3">
        <v>12</v>
      </c>
      <c r="K67" s="3">
        <v>20</v>
      </c>
      <c r="L67" s="3">
        <v>44</v>
      </c>
      <c r="M67" s="3">
        <v>3</v>
      </c>
      <c r="N67" s="3">
        <v>2</v>
      </c>
      <c r="O67" s="3"/>
      <c r="P67" s="3"/>
      <c r="Q67" s="3"/>
      <c r="R67" s="3"/>
      <c r="S67" s="3"/>
      <c r="T67" s="3"/>
      <c r="U67" s="3"/>
      <c r="V67" s="3"/>
      <c r="W67" s="3"/>
      <c r="X67" s="3">
        <v>20</v>
      </c>
      <c r="Y67" s="3">
        <v>29</v>
      </c>
    </row>
    <row r="68" spans="1:27">
      <c r="A68" s="1" t="s">
        <v>139</v>
      </c>
      <c r="B68" s="1">
        <v>2022</v>
      </c>
      <c r="C68" s="2">
        <v>44752</v>
      </c>
      <c r="D68" s="1" t="s">
        <v>66</v>
      </c>
      <c r="E68" s="1" t="s">
        <v>663</v>
      </c>
      <c r="F68" s="1" t="s">
        <v>723</v>
      </c>
      <c r="G68" s="13">
        <f>(C68-VLOOKUP(E68,Riders!$A$2:$C$267,2,FALSE))/365</f>
        <v>21.586301369863012</v>
      </c>
      <c r="H68" s="1">
        <v>19</v>
      </c>
      <c r="I68" s="3">
        <v>8</v>
      </c>
      <c r="J68" s="3">
        <v>8</v>
      </c>
      <c r="K68" s="3">
        <v>22</v>
      </c>
      <c r="L68" s="3">
        <v>38</v>
      </c>
      <c r="M68" s="3"/>
      <c r="N68" s="3"/>
      <c r="O68" s="3">
        <v>5</v>
      </c>
      <c r="P68" s="3"/>
      <c r="Q68" s="3"/>
      <c r="R68" s="3"/>
      <c r="S68" s="3"/>
      <c r="T68" s="3"/>
      <c r="U68" s="3"/>
      <c r="V68" s="3"/>
      <c r="W68" s="3"/>
      <c r="X68" s="3">
        <v>20</v>
      </c>
      <c r="Y68" s="3">
        <v>23</v>
      </c>
    </row>
    <row r="69" spans="1:27">
      <c r="A69" s="1" t="s">
        <v>139</v>
      </c>
      <c r="B69" s="1">
        <v>2022</v>
      </c>
      <c r="C69" s="2">
        <v>44752</v>
      </c>
      <c r="D69" s="1" t="s">
        <v>66</v>
      </c>
      <c r="E69" s="1" t="s">
        <v>721</v>
      </c>
      <c r="F69" s="1" t="s">
        <v>729</v>
      </c>
      <c r="G69" s="13" t="e">
        <f>(C69-VLOOKUP(E69,Riders!$A$2:$C$267,2,FALSE))/365</f>
        <v>#N/A</v>
      </c>
      <c r="H69" s="1">
        <v>20</v>
      </c>
      <c r="I69" s="3">
        <v>18</v>
      </c>
      <c r="J69" s="3">
        <v>2</v>
      </c>
      <c r="K69" s="3">
        <v>24</v>
      </c>
      <c r="L69" s="3">
        <v>44</v>
      </c>
      <c r="M69" s="3"/>
      <c r="N69" s="3"/>
      <c r="O69" s="3"/>
      <c r="P69" s="3"/>
      <c r="Q69" s="3"/>
      <c r="R69" s="3"/>
      <c r="S69" s="3"/>
      <c r="T69" s="3"/>
      <c r="U69" s="3"/>
      <c r="V69" s="3"/>
      <c r="W69" s="3"/>
      <c r="X69" s="3">
        <v>40</v>
      </c>
      <c r="Y69" s="3">
        <v>4</v>
      </c>
    </row>
    <row r="70" spans="1:27">
      <c r="A70" s="1" t="s">
        <v>139</v>
      </c>
      <c r="B70" s="1">
        <v>2022</v>
      </c>
      <c r="C70" s="2">
        <v>44752</v>
      </c>
      <c r="D70" s="1" t="s">
        <v>66</v>
      </c>
      <c r="E70" s="1" t="s">
        <v>694</v>
      </c>
      <c r="F70" s="1" t="s">
        <v>724</v>
      </c>
      <c r="G70" s="13" t="e">
        <f>(C70-VLOOKUP(E70,Riders!$A$2:$C$267,2,FALSE))/365</f>
        <v>#N/A</v>
      </c>
      <c r="H70" s="1">
        <v>21</v>
      </c>
      <c r="I70" s="3">
        <v>-39</v>
      </c>
      <c r="J70" s="3">
        <v>6</v>
      </c>
      <c r="K70" s="3">
        <v>16</v>
      </c>
      <c r="L70" s="3">
        <v>-17</v>
      </c>
      <c r="M70" s="3">
        <v>2</v>
      </c>
      <c r="N70" s="3">
        <v>1</v>
      </c>
      <c r="O70" s="3"/>
      <c r="P70" s="3"/>
      <c r="Q70" s="3"/>
      <c r="R70" s="3"/>
      <c r="S70" s="3"/>
      <c r="T70" s="3"/>
      <c r="U70" s="3"/>
      <c r="V70" s="3"/>
      <c r="W70" s="3"/>
      <c r="X70" s="3">
        <v>20</v>
      </c>
      <c r="Y70" s="3">
        <v>-34</v>
      </c>
    </row>
    <row r="71" spans="1:27">
      <c r="A71" s="1" t="s">
        <v>139</v>
      </c>
      <c r="B71" s="1">
        <v>2022</v>
      </c>
      <c r="C71" s="2">
        <v>44752</v>
      </c>
      <c r="D71" s="1" t="s">
        <v>66</v>
      </c>
      <c r="E71" s="1" t="s">
        <v>719</v>
      </c>
      <c r="F71" s="1" t="s">
        <v>728</v>
      </c>
      <c r="G71" s="13">
        <f>(C71-VLOOKUP(E71,Riders!$A$2:$C$267,2,FALSE))/365</f>
        <v>43.010958904109586</v>
      </c>
      <c r="H71" s="1">
        <v>22</v>
      </c>
      <c r="I71">
        <v>-39</v>
      </c>
      <c r="J71">
        <v>1</v>
      </c>
      <c r="K71">
        <v>1</v>
      </c>
      <c r="L71">
        <v>-37</v>
      </c>
      <c r="X71">
        <v>20</v>
      </c>
      <c r="Y71">
        <v>-57</v>
      </c>
    </row>
    <row r="72" spans="1:27">
      <c r="A72" s="1" t="s">
        <v>139</v>
      </c>
      <c r="B72" s="1">
        <v>2022</v>
      </c>
      <c r="C72" s="2">
        <v>44752</v>
      </c>
      <c r="D72" s="1" t="s">
        <v>66</v>
      </c>
      <c r="E72" s="1" t="s">
        <v>715</v>
      </c>
      <c r="F72" s="1" t="s">
        <v>161</v>
      </c>
      <c r="G72" s="13" t="e">
        <f>(C72-VLOOKUP(E72,Riders!$A$2:$C$267,2,FALSE))/365</f>
        <v>#N/A</v>
      </c>
      <c r="H72" s="1">
        <v>23</v>
      </c>
      <c r="I72">
        <v>-39</v>
      </c>
      <c r="J72">
        <v>1</v>
      </c>
      <c r="K72">
        <v>4</v>
      </c>
      <c r="L72">
        <v>-34</v>
      </c>
      <c r="X72">
        <v>40</v>
      </c>
      <c r="Y72" t="s">
        <v>608</v>
      </c>
    </row>
    <row r="73" spans="1:27">
      <c r="A73" s="4" t="s">
        <v>162</v>
      </c>
      <c r="B73" s="4">
        <v>2022</v>
      </c>
      <c r="C73" s="5">
        <v>44696</v>
      </c>
      <c r="D73" s="4" t="s">
        <v>66</v>
      </c>
      <c r="E73" s="4" t="s">
        <v>586</v>
      </c>
      <c r="F73" s="4" t="s">
        <v>113</v>
      </c>
      <c r="G73" s="14">
        <f>(C73-VLOOKUP(E73,Riders!$A$2:$C$1999,2,FALSE))/365</f>
        <v>23.671232876712327</v>
      </c>
      <c r="H73" s="4">
        <v>1</v>
      </c>
      <c r="I73" s="70">
        <v>40</v>
      </c>
      <c r="J73" s="70">
        <v>38</v>
      </c>
      <c r="K73" s="70">
        <v>40</v>
      </c>
      <c r="L73" s="70">
        <v>118</v>
      </c>
      <c r="M73" s="70">
        <v>5</v>
      </c>
      <c r="N73" s="70"/>
      <c r="O73" s="70"/>
      <c r="P73" s="70">
        <v>3</v>
      </c>
      <c r="Q73" s="70">
        <v>2</v>
      </c>
      <c r="R73" s="70">
        <v>5</v>
      </c>
      <c r="S73" s="70"/>
      <c r="T73" s="70"/>
      <c r="U73" s="70"/>
      <c r="V73" s="70">
        <v>10</v>
      </c>
      <c r="W73" s="70">
        <v>20</v>
      </c>
      <c r="X73" s="70"/>
      <c r="Y73" s="70">
        <v>163</v>
      </c>
      <c r="Z73" s="9">
        <v>1.1506944444444445</v>
      </c>
      <c r="AA73">
        <v>54.314999999999998</v>
      </c>
    </row>
    <row r="74" spans="1:27">
      <c r="A74" s="4" t="s">
        <v>162</v>
      </c>
      <c r="B74" s="4">
        <v>2022</v>
      </c>
      <c r="C74" s="5">
        <v>44696</v>
      </c>
      <c r="D74" s="4" t="s">
        <v>66</v>
      </c>
      <c r="E74" s="4" t="s">
        <v>487</v>
      </c>
      <c r="F74" s="4" t="s">
        <v>164</v>
      </c>
      <c r="G74" s="14">
        <f>(C74-VLOOKUP(E74,Riders!$A$2:$C$1999,2,FALSE))/365</f>
        <v>24.857534246575341</v>
      </c>
      <c r="H74" s="4">
        <v>2</v>
      </c>
      <c r="I74" s="70">
        <v>30</v>
      </c>
      <c r="J74" s="70">
        <v>36</v>
      </c>
      <c r="K74" s="70">
        <v>36</v>
      </c>
      <c r="L74" s="70">
        <v>102</v>
      </c>
      <c r="M74" s="70"/>
      <c r="N74" s="70"/>
      <c r="O74" s="70"/>
      <c r="P74" s="70">
        <v>2</v>
      </c>
      <c r="Q74" s="70">
        <v>1</v>
      </c>
      <c r="R74" s="70">
        <v>3</v>
      </c>
      <c r="S74" s="70"/>
      <c r="T74" s="70"/>
      <c r="U74" s="70"/>
      <c r="V74" s="70"/>
      <c r="W74" s="70">
        <v>20</v>
      </c>
      <c r="X74" s="70"/>
      <c r="Y74" s="70">
        <v>128</v>
      </c>
    </row>
    <row r="75" spans="1:27">
      <c r="A75" s="4" t="s">
        <v>162</v>
      </c>
      <c r="B75" s="4">
        <v>2022</v>
      </c>
      <c r="C75" s="5">
        <v>44696</v>
      </c>
      <c r="D75" s="4" t="s">
        <v>66</v>
      </c>
      <c r="E75" s="4" t="s">
        <v>753</v>
      </c>
      <c r="F75" s="4" t="s">
        <v>23</v>
      </c>
      <c r="G75" s="14">
        <f>(C75-VLOOKUP(E75,Riders!$A$2:$C$1999,2,FALSE))/365</f>
        <v>27.753424657534246</v>
      </c>
      <c r="H75" s="4">
        <v>3</v>
      </c>
      <c r="I75" s="70">
        <v>38</v>
      </c>
      <c r="J75" s="70">
        <v>34</v>
      </c>
      <c r="K75" s="70">
        <v>32</v>
      </c>
      <c r="L75" s="70">
        <v>104</v>
      </c>
      <c r="M75" s="70"/>
      <c r="N75" s="70"/>
      <c r="O75" s="70"/>
      <c r="P75" s="70">
        <v>1</v>
      </c>
      <c r="Q75" s="70"/>
      <c r="R75" s="70"/>
      <c r="S75" s="70"/>
      <c r="T75" s="70"/>
      <c r="U75" s="70"/>
      <c r="V75" s="70"/>
      <c r="W75" s="70">
        <v>20</v>
      </c>
      <c r="X75" s="70"/>
      <c r="Y75" s="70">
        <v>125</v>
      </c>
    </row>
    <row r="76" spans="1:27">
      <c r="A76" s="4" t="s">
        <v>162</v>
      </c>
      <c r="B76" s="4">
        <v>2022</v>
      </c>
      <c r="C76" s="5">
        <v>44696</v>
      </c>
      <c r="D76" s="4" t="s">
        <v>66</v>
      </c>
      <c r="E76" s="4" t="s">
        <v>481</v>
      </c>
      <c r="F76" s="4" t="s">
        <v>29</v>
      </c>
      <c r="G76" s="14">
        <f>(C76-VLOOKUP(E76,Riders!$A$2:$C$1999,2,FALSE))/365</f>
        <v>19.917808219178081</v>
      </c>
      <c r="H76" s="4">
        <v>4</v>
      </c>
      <c r="I76" s="70">
        <v>28</v>
      </c>
      <c r="J76" s="70">
        <v>40</v>
      </c>
      <c r="K76" s="70">
        <v>26</v>
      </c>
      <c r="L76" s="70">
        <v>94</v>
      </c>
      <c r="M76" s="70"/>
      <c r="N76" s="70"/>
      <c r="O76" s="70"/>
      <c r="P76" s="70"/>
      <c r="Q76" s="70"/>
      <c r="R76" s="70">
        <v>1</v>
      </c>
      <c r="S76" s="70"/>
      <c r="T76" s="70"/>
      <c r="U76" s="70"/>
      <c r="V76" s="70"/>
      <c r="W76" s="70">
        <v>20</v>
      </c>
      <c r="X76" s="70"/>
      <c r="Y76" s="70">
        <v>115</v>
      </c>
    </row>
    <row r="77" spans="1:27">
      <c r="A77" s="4" t="s">
        <v>162</v>
      </c>
      <c r="B77" s="4">
        <v>2022</v>
      </c>
      <c r="C77" s="5">
        <v>44696</v>
      </c>
      <c r="D77" s="4" t="s">
        <v>66</v>
      </c>
      <c r="E77" s="4" t="s">
        <v>616</v>
      </c>
      <c r="F77" s="4" t="s">
        <v>228</v>
      </c>
      <c r="G77" s="14">
        <f>(C77-VLOOKUP(E77,Riders!$A$2:$C$1999,2,FALSE))/365</f>
        <v>23.295890410958904</v>
      </c>
      <c r="H77" s="4">
        <v>5</v>
      </c>
      <c r="I77" s="70">
        <v>12</v>
      </c>
      <c r="J77" s="70">
        <v>26</v>
      </c>
      <c r="K77" s="70">
        <v>30</v>
      </c>
      <c r="L77" s="70">
        <v>68</v>
      </c>
      <c r="M77" s="70"/>
      <c r="N77" s="70"/>
      <c r="O77" s="70"/>
      <c r="P77" s="70"/>
      <c r="Q77" s="70">
        <v>3</v>
      </c>
      <c r="R77" s="70"/>
      <c r="S77" s="70"/>
      <c r="T77" s="70"/>
      <c r="U77" s="70"/>
      <c r="V77" s="70"/>
      <c r="W77" s="70">
        <v>40</v>
      </c>
      <c r="X77" s="70"/>
      <c r="Y77" s="70">
        <v>111</v>
      </c>
    </row>
    <row r="78" spans="1:27">
      <c r="A78" s="4" t="s">
        <v>162</v>
      </c>
      <c r="B78" s="4">
        <v>2022</v>
      </c>
      <c r="C78" s="5">
        <v>44696</v>
      </c>
      <c r="D78" s="4" t="s">
        <v>66</v>
      </c>
      <c r="E78" s="4" t="s">
        <v>750</v>
      </c>
      <c r="F78" s="4" t="s">
        <v>46</v>
      </c>
      <c r="G78" s="14">
        <f>(C78-VLOOKUP(E78,Riders!$A$2:$C$1999,2,FALSE))/365</f>
        <v>25.043835616438358</v>
      </c>
      <c r="H78" s="4">
        <v>6</v>
      </c>
      <c r="I78" s="70">
        <v>34</v>
      </c>
      <c r="J78" s="70">
        <v>14</v>
      </c>
      <c r="K78" s="70">
        <v>38</v>
      </c>
      <c r="L78" s="70">
        <v>86</v>
      </c>
      <c r="M78" s="70"/>
      <c r="N78" s="70"/>
      <c r="O78" s="70"/>
      <c r="P78" s="70"/>
      <c r="Q78" s="70"/>
      <c r="R78" s="70"/>
      <c r="S78" s="70">
        <v>5</v>
      </c>
      <c r="T78" s="70">
        <v>5</v>
      </c>
      <c r="U78" s="70">
        <v>5</v>
      </c>
      <c r="V78" s="70"/>
      <c r="W78" s="70"/>
      <c r="X78" s="70"/>
      <c r="Y78" s="70">
        <v>101</v>
      </c>
    </row>
    <row r="79" spans="1:27">
      <c r="A79" s="4" t="s">
        <v>162</v>
      </c>
      <c r="B79" s="4">
        <v>2022</v>
      </c>
      <c r="C79" s="5">
        <v>44696</v>
      </c>
      <c r="D79" s="4" t="s">
        <v>66</v>
      </c>
      <c r="E79" s="4" t="s">
        <v>748</v>
      </c>
      <c r="F79" s="4" t="s">
        <v>35</v>
      </c>
      <c r="G79" s="14">
        <f>(C79-VLOOKUP(E79,Riders!$A$2:$C$1999,2,FALSE))/365</f>
        <v>22.246575342465754</v>
      </c>
      <c r="H79" s="4">
        <v>7</v>
      </c>
      <c r="I79" s="70">
        <v>26</v>
      </c>
      <c r="J79" s="70">
        <v>8</v>
      </c>
      <c r="K79" s="70">
        <v>22</v>
      </c>
      <c r="L79" s="70">
        <v>56</v>
      </c>
      <c r="M79" s="70"/>
      <c r="N79" s="70">
        <v>5</v>
      </c>
      <c r="O79" s="70">
        <v>5</v>
      </c>
      <c r="P79" s="70"/>
      <c r="Q79" s="70"/>
      <c r="R79" s="70"/>
      <c r="S79" s="70">
        <v>2</v>
      </c>
      <c r="T79" s="70">
        <v>3</v>
      </c>
      <c r="U79" s="70">
        <v>1</v>
      </c>
      <c r="V79" s="70">
        <v>4</v>
      </c>
      <c r="W79" s="70">
        <v>20</v>
      </c>
      <c r="X79" s="70"/>
      <c r="Y79" s="70">
        <v>96</v>
      </c>
    </row>
    <row r="80" spans="1:27">
      <c r="A80" s="4" t="s">
        <v>162</v>
      </c>
      <c r="B80" s="4">
        <v>2022</v>
      </c>
      <c r="C80" s="5">
        <v>44696</v>
      </c>
      <c r="D80" s="4" t="s">
        <v>66</v>
      </c>
      <c r="E80" s="4" t="s">
        <v>496</v>
      </c>
      <c r="F80" s="4" t="s">
        <v>85</v>
      </c>
      <c r="G80" s="14">
        <f>(C80-VLOOKUP(E80,Riders!$A$2:$C$1999,2,FALSE))/365</f>
        <v>27.336986301369862</v>
      </c>
      <c r="H80" s="4">
        <v>8</v>
      </c>
      <c r="I80" s="70">
        <v>24</v>
      </c>
      <c r="J80" s="70">
        <v>32</v>
      </c>
      <c r="K80" s="70">
        <v>24</v>
      </c>
      <c r="L80" s="70">
        <v>80</v>
      </c>
      <c r="M80" s="70"/>
      <c r="N80" s="70">
        <v>1</v>
      </c>
      <c r="O80" s="70"/>
      <c r="P80" s="70"/>
      <c r="Q80" s="70"/>
      <c r="R80" s="70"/>
      <c r="S80" s="70">
        <v>3</v>
      </c>
      <c r="T80" s="70">
        <v>1</v>
      </c>
      <c r="U80" s="70">
        <v>2</v>
      </c>
      <c r="V80" s="70">
        <v>2</v>
      </c>
      <c r="W80" s="70"/>
      <c r="X80" s="70"/>
      <c r="Y80" s="70">
        <v>89</v>
      </c>
    </row>
    <row r="81" spans="1:27">
      <c r="A81" s="4" t="s">
        <v>162</v>
      </c>
      <c r="B81" s="4">
        <v>2022</v>
      </c>
      <c r="C81" s="5">
        <v>44696</v>
      </c>
      <c r="D81" s="4" t="s">
        <v>66</v>
      </c>
      <c r="E81" s="4" t="s">
        <v>622</v>
      </c>
      <c r="F81" s="4" t="s">
        <v>44</v>
      </c>
      <c r="G81" s="14">
        <f>(C81-VLOOKUP(E81,Riders!$A$2:$C$1999,2,FALSE))/365</f>
        <v>35.62191780821918</v>
      </c>
      <c r="H81" s="4">
        <v>9</v>
      </c>
      <c r="I81" s="70">
        <v>18</v>
      </c>
      <c r="J81" s="70">
        <v>24</v>
      </c>
      <c r="K81" s="70">
        <v>18</v>
      </c>
      <c r="L81" s="70">
        <v>60</v>
      </c>
      <c r="M81" s="70"/>
      <c r="N81" s="70"/>
      <c r="O81" s="70"/>
      <c r="P81" s="70"/>
      <c r="Q81" s="70"/>
      <c r="R81" s="70">
        <v>2</v>
      </c>
      <c r="S81" s="70"/>
      <c r="T81" s="70"/>
      <c r="U81" s="70"/>
      <c r="V81" s="70"/>
      <c r="W81" s="70">
        <v>20</v>
      </c>
      <c r="X81" s="70"/>
      <c r="Y81" s="70">
        <v>82</v>
      </c>
    </row>
    <row r="82" spans="1:27">
      <c r="A82" s="4" t="s">
        <v>162</v>
      </c>
      <c r="B82" s="4">
        <v>2022</v>
      </c>
      <c r="C82" s="5">
        <v>44696</v>
      </c>
      <c r="D82" s="4" t="s">
        <v>66</v>
      </c>
      <c r="E82" s="4" t="s">
        <v>734</v>
      </c>
      <c r="F82" s="4" t="s">
        <v>102</v>
      </c>
      <c r="G82" s="14">
        <f>(C82-VLOOKUP(E82,Riders!$A$2:$C$1999,2,FALSE))/365</f>
        <v>21.293150684931508</v>
      </c>
      <c r="H82" s="4">
        <v>10</v>
      </c>
      <c r="I82" s="70">
        <v>36</v>
      </c>
      <c r="J82" s="70">
        <v>10</v>
      </c>
      <c r="K82" s="70">
        <v>10</v>
      </c>
      <c r="L82" s="70">
        <v>56</v>
      </c>
      <c r="M82" s="70">
        <v>2</v>
      </c>
      <c r="N82" s="70"/>
      <c r="O82" s="70">
        <v>3</v>
      </c>
      <c r="P82" s="70"/>
      <c r="Q82" s="70"/>
      <c r="R82" s="70"/>
      <c r="S82" s="70"/>
      <c r="T82" s="70"/>
      <c r="U82" s="70"/>
      <c r="V82" s="70"/>
      <c r="W82" s="70">
        <v>40</v>
      </c>
      <c r="X82" s="70">
        <v>20</v>
      </c>
      <c r="Y82" s="70">
        <v>81</v>
      </c>
    </row>
    <row r="83" spans="1:27">
      <c r="A83" s="4" t="s">
        <v>162</v>
      </c>
      <c r="B83" s="4">
        <v>2022</v>
      </c>
      <c r="C83" s="5">
        <v>44696</v>
      </c>
      <c r="D83" s="4" t="s">
        <v>66</v>
      </c>
      <c r="E83" s="4" t="s">
        <v>596</v>
      </c>
      <c r="F83" s="4" t="s">
        <v>31</v>
      </c>
      <c r="G83" s="14">
        <f>(C83-VLOOKUP(E83,Riders!$A$2:$C$1999,2,FALSE))/365</f>
        <v>32.961643835616435</v>
      </c>
      <c r="H83" s="4">
        <v>11</v>
      </c>
      <c r="I83" s="70">
        <v>8</v>
      </c>
      <c r="J83" s="70">
        <v>16</v>
      </c>
      <c r="K83" s="70">
        <v>16</v>
      </c>
      <c r="L83" s="70">
        <v>40</v>
      </c>
      <c r="M83" s="70">
        <v>1</v>
      </c>
      <c r="N83" s="70"/>
      <c r="O83" s="70"/>
      <c r="P83" s="70"/>
      <c r="Q83" s="70">
        <v>5</v>
      </c>
      <c r="R83" s="70"/>
      <c r="S83" s="70"/>
      <c r="T83" s="70"/>
      <c r="U83" s="70"/>
      <c r="V83" s="70">
        <v>6</v>
      </c>
      <c r="W83" s="70">
        <v>20</v>
      </c>
      <c r="X83" s="70"/>
      <c r="Y83" s="70">
        <v>72</v>
      </c>
    </row>
    <row r="84" spans="1:27">
      <c r="A84" s="4" t="s">
        <v>162</v>
      </c>
      <c r="B84" s="4">
        <v>2022</v>
      </c>
      <c r="C84" s="5">
        <v>44696</v>
      </c>
      <c r="D84" s="4" t="s">
        <v>66</v>
      </c>
      <c r="E84" s="4" t="s">
        <v>479</v>
      </c>
      <c r="F84" s="4" t="s">
        <v>480</v>
      </c>
      <c r="G84" s="14">
        <f>(C84-VLOOKUP(E84,Riders!$A$2:$C$1999,2,FALSE))/365</f>
        <v>30.991780821917807</v>
      </c>
      <c r="H84" s="4">
        <v>12</v>
      </c>
      <c r="I84" s="70">
        <v>16</v>
      </c>
      <c r="J84" s="70">
        <v>28</v>
      </c>
      <c r="K84" s="70">
        <v>28</v>
      </c>
      <c r="L84" s="70">
        <v>72</v>
      </c>
      <c r="M84" s="70"/>
      <c r="N84" s="70"/>
      <c r="O84" s="70"/>
      <c r="P84" s="70"/>
      <c r="Q84" s="70"/>
      <c r="R84" s="70"/>
      <c r="S84" s="70"/>
      <c r="T84" s="70"/>
      <c r="U84" s="70"/>
      <c r="V84" s="70"/>
      <c r="W84" s="70">
        <v>20</v>
      </c>
      <c r="X84" s="70">
        <v>20</v>
      </c>
      <c r="Y84" s="70">
        <v>72</v>
      </c>
    </row>
    <row r="85" spans="1:27">
      <c r="A85" s="4" t="s">
        <v>162</v>
      </c>
      <c r="B85" s="4">
        <v>2022</v>
      </c>
      <c r="C85" s="5">
        <v>44696</v>
      </c>
      <c r="D85" s="4" t="s">
        <v>66</v>
      </c>
      <c r="E85" s="4" t="s">
        <v>476</v>
      </c>
      <c r="F85" s="4" t="s">
        <v>78</v>
      </c>
      <c r="G85" s="14">
        <f>(C85-VLOOKUP(E85,Riders!$A$2:$C$1999,2,FALSE))/365</f>
        <v>23.523287671232875</v>
      </c>
      <c r="H85" s="4">
        <v>13</v>
      </c>
      <c r="I85" s="70">
        <v>32</v>
      </c>
      <c r="J85" s="70">
        <v>4</v>
      </c>
      <c r="K85" s="70">
        <v>34</v>
      </c>
      <c r="L85" s="70">
        <v>70</v>
      </c>
      <c r="M85" s="70"/>
      <c r="N85" s="70"/>
      <c r="O85" s="70"/>
      <c r="P85" s="70"/>
      <c r="Q85" s="70"/>
      <c r="R85" s="70"/>
      <c r="S85" s="70"/>
      <c r="T85" s="70"/>
      <c r="U85" s="70"/>
      <c r="V85" s="70"/>
      <c r="W85" s="70"/>
      <c r="X85" s="70"/>
      <c r="Y85" s="70">
        <v>70</v>
      </c>
    </row>
    <row r="86" spans="1:27">
      <c r="A86" s="4" t="s">
        <v>162</v>
      </c>
      <c r="B86" s="4">
        <v>2022</v>
      </c>
      <c r="C86" s="5">
        <v>44696</v>
      </c>
      <c r="D86" s="4" t="s">
        <v>66</v>
      </c>
      <c r="E86" s="4" t="s">
        <v>53</v>
      </c>
      <c r="F86" s="4" t="s">
        <v>25</v>
      </c>
      <c r="G86" s="14">
        <f>(C86-VLOOKUP(E86,Riders!$A$2:$C$1999,2,FALSE))/365</f>
        <v>21.852054794520548</v>
      </c>
      <c r="H86" s="4">
        <v>14</v>
      </c>
      <c r="I86" s="70">
        <v>6</v>
      </c>
      <c r="J86" s="70">
        <v>20</v>
      </c>
      <c r="K86" s="70">
        <v>20</v>
      </c>
      <c r="L86" s="70">
        <v>46</v>
      </c>
      <c r="M86" s="70"/>
      <c r="N86" s="70">
        <v>3</v>
      </c>
      <c r="O86" s="70">
        <v>2</v>
      </c>
      <c r="P86" s="70"/>
      <c r="Q86" s="70"/>
      <c r="R86" s="70"/>
      <c r="S86" s="70"/>
      <c r="T86" s="70"/>
      <c r="U86" s="70"/>
      <c r="V86" s="70"/>
      <c r="W86" s="70">
        <v>20</v>
      </c>
      <c r="X86" s="70">
        <v>20</v>
      </c>
      <c r="Y86" s="70">
        <v>51</v>
      </c>
    </row>
    <row r="87" spans="1:27">
      <c r="A87" s="4" t="s">
        <v>162</v>
      </c>
      <c r="B87" s="4">
        <v>2022</v>
      </c>
      <c r="C87" s="5">
        <v>44696</v>
      </c>
      <c r="D87" s="4" t="s">
        <v>66</v>
      </c>
      <c r="E87" s="4" t="s">
        <v>699</v>
      </c>
      <c r="F87" s="4" t="s">
        <v>39</v>
      </c>
      <c r="G87" s="14">
        <f>(C87-VLOOKUP(E87,Riders!$A$2:$C$1999,2,FALSE))/365</f>
        <v>28.219178082191782</v>
      </c>
      <c r="H87" s="4">
        <v>15</v>
      </c>
      <c r="I87" s="70">
        <v>22</v>
      </c>
      <c r="J87" s="70">
        <v>30</v>
      </c>
      <c r="K87" s="70">
        <v>14</v>
      </c>
      <c r="L87" s="70">
        <v>66</v>
      </c>
      <c r="M87" s="70"/>
      <c r="N87" s="70"/>
      <c r="O87" s="70"/>
      <c r="P87" s="70"/>
      <c r="Q87" s="70"/>
      <c r="R87" s="70"/>
      <c r="S87" s="70"/>
      <c r="T87" s="70"/>
      <c r="U87" s="70"/>
      <c r="V87" s="70"/>
      <c r="W87" s="70"/>
      <c r="X87" s="70">
        <v>20</v>
      </c>
      <c r="Y87" s="70">
        <v>46</v>
      </c>
    </row>
    <row r="88" spans="1:27">
      <c r="A88" s="4" t="s">
        <v>162</v>
      </c>
      <c r="B88" s="4">
        <v>2022</v>
      </c>
      <c r="C88" s="5">
        <v>44696</v>
      </c>
      <c r="D88" s="4" t="s">
        <v>66</v>
      </c>
      <c r="E88" s="4" t="s">
        <v>494</v>
      </c>
      <c r="F88" s="4" t="s">
        <v>37</v>
      </c>
      <c r="G88" s="14">
        <f>(C88-VLOOKUP(E88,Riders!$A$2:$C$1999,2,FALSE))/365</f>
        <v>23.901369863013699</v>
      </c>
      <c r="H88" s="4">
        <v>16</v>
      </c>
      <c r="I88" s="70">
        <v>14</v>
      </c>
      <c r="J88" s="70">
        <v>12</v>
      </c>
      <c r="K88" s="70">
        <v>1</v>
      </c>
      <c r="L88" s="70">
        <v>27</v>
      </c>
      <c r="M88" s="70">
        <v>3</v>
      </c>
      <c r="N88" s="70"/>
      <c r="O88" s="70"/>
      <c r="P88" s="70">
        <v>5</v>
      </c>
      <c r="Q88" s="70"/>
      <c r="R88" s="70"/>
      <c r="S88" s="70">
        <v>1</v>
      </c>
      <c r="T88" s="70">
        <v>2</v>
      </c>
      <c r="U88" s="70">
        <v>3</v>
      </c>
      <c r="V88" s="70"/>
      <c r="W88" s="70"/>
      <c r="X88" s="70"/>
      <c r="Y88" s="70">
        <v>41</v>
      </c>
    </row>
    <row r="89" spans="1:27">
      <c r="A89" s="4" t="s">
        <v>162</v>
      </c>
      <c r="B89" s="4">
        <v>2022</v>
      </c>
      <c r="C89" s="5">
        <v>44696</v>
      </c>
      <c r="D89" s="4" t="s">
        <v>66</v>
      </c>
      <c r="E89" s="4" t="s">
        <v>519</v>
      </c>
      <c r="F89" s="4" t="s">
        <v>250</v>
      </c>
      <c r="G89" s="14">
        <f>(C89-VLOOKUP(E89,Riders!$A$2:$C$1999,2,FALSE))/365</f>
        <v>31.339726027397262</v>
      </c>
      <c r="H89" s="4">
        <v>17</v>
      </c>
      <c r="I89" s="70">
        <v>4</v>
      </c>
      <c r="J89" s="70">
        <v>22</v>
      </c>
      <c r="K89" s="70">
        <v>4</v>
      </c>
      <c r="L89" s="70">
        <v>30</v>
      </c>
      <c r="M89" s="70"/>
      <c r="N89" s="70"/>
      <c r="O89" s="70"/>
      <c r="P89" s="70"/>
      <c r="Q89" s="70"/>
      <c r="R89" s="70"/>
      <c r="S89" s="70"/>
      <c r="T89" s="70"/>
      <c r="U89" s="70"/>
      <c r="V89" s="70"/>
      <c r="W89" s="70"/>
      <c r="X89" s="70">
        <v>20</v>
      </c>
      <c r="Y89" s="70">
        <v>10</v>
      </c>
    </row>
    <row r="90" spans="1:27">
      <c r="A90" s="4" t="s">
        <v>162</v>
      </c>
      <c r="B90" s="4">
        <v>2022</v>
      </c>
      <c r="C90" s="5">
        <v>44696</v>
      </c>
      <c r="D90" s="4" t="s">
        <v>66</v>
      </c>
      <c r="E90" s="4" t="s">
        <v>614</v>
      </c>
      <c r="F90" s="4" t="s">
        <v>56</v>
      </c>
      <c r="G90" s="14">
        <f>(C90-VLOOKUP(E90,Riders!$A$2:$C$1999,2,FALSE))/365</f>
        <v>20.887671232876713</v>
      </c>
      <c r="H90" s="4">
        <v>18</v>
      </c>
      <c r="I90" s="70">
        <v>2</v>
      </c>
      <c r="J90" s="70">
        <v>2</v>
      </c>
      <c r="K90" s="70">
        <v>2</v>
      </c>
      <c r="L90" s="70">
        <v>6</v>
      </c>
      <c r="M90" s="70"/>
      <c r="N90" s="70">
        <v>2</v>
      </c>
      <c r="O90" s="70">
        <v>1</v>
      </c>
      <c r="P90" s="70"/>
      <c r="Q90" s="70"/>
      <c r="R90" s="70"/>
      <c r="S90" s="70"/>
      <c r="T90" s="70"/>
      <c r="U90" s="70"/>
      <c r="V90" s="70"/>
      <c r="W90" s="70">
        <v>20</v>
      </c>
      <c r="X90" s="70">
        <v>20</v>
      </c>
      <c r="Y90" s="70">
        <v>9</v>
      </c>
    </row>
    <row r="91" spans="1:27">
      <c r="A91" s="4" t="s">
        <v>162</v>
      </c>
      <c r="B91" s="4">
        <v>2022</v>
      </c>
      <c r="C91" s="5">
        <v>44696</v>
      </c>
      <c r="D91" s="4" t="s">
        <v>66</v>
      </c>
      <c r="E91" s="4" t="s">
        <v>713</v>
      </c>
      <c r="F91" s="4" t="s">
        <v>727</v>
      </c>
      <c r="G91" s="14">
        <f>(C91-VLOOKUP(E91,Riders!$A$2:$C$1999,2,FALSE))/365</f>
        <v>27.17808219178082</v>
      </c>
      <c r="H91" s="4">
        <v>19</v>
      </c>
      <c r="I91" s="70">
        <v>10</v>
      </c>
      <c r="J91" s="70">
        <v>6</v>
      </c>
      <c r="K91" s="70">
        <v>6</v>
      </c>
      <c r="L91" s="70">
        <v>22</v>
      </c>
      <c r="M91" s="70"/>
      <c r="N91" s="70"/>
      <c r="O91" s="70"/>
      <c r="P91" s="70"/>
      <c r="Q91" s="70"/>
      <c r="R91" s="70"/>
      <c r="S91" s="70"/>
      <c r="T91" s="70"/>
      <c r="U91" s="70"/>
      <c r="V91" s="70"/>
      <c r="W91" s="70"/>
      <c r="X91" s="70">
        <v>20</v>
      </c>
      <c r="Y91" s="70">
        <v>2</v>
      </c>
    </row>
    <row r="92" spans="1:27">
      <c r="A92" s="4" t="s">
        <v>162</v>
      </c>
      <c r="B92" s="4">
        <v>2022</v>
      </c>
      <c r="C92" s="5">
        <v>44696</v>
      </c>
      <c r="D92" s="4" t="s">
        <v>66</v>
      </c>
      <c r="E92" s="4" t="s">
        <v>740</v>
      </c>
      <c r="F92" s="4" t="s">
        <v>150</v>
      </c>
      <c r="G92" s="14">
        <f>(C92-VLOOKUP(E92,Riders!$A$2:$C$1999,2,FALSE))/365</f>
        <v>19.545205479452054</v>
      </c>
      <c r="H92" s="4">
        <v>20</v>
      </c>
      <c r="I92" s="70">
        <v>1</v>
      </c>
      <c r="J92" s="70">
        <v>1</v>
      </c>
      <c r="K92" s="70">
        <v>8</v>
      </c>
      <c r="L92" s="70">
        <v>10</v>
      </c>
      <c r="M92" s="70"/>
      <c r="N92" s="70"/>
      <c r="O92" s="70"/>
      <c r="P92" s="70"/>
      <c r="Q92" s="70"/>
      <c r="R92" s="70"/>
      <c r="S92" s="70"/>
      <c r="T92" s="70"/>
      <c r="U92" s="70"/>
      <c r="V92" s="70"/>
      <c r="W92" s="70"/>
      <c r="X92" s="70">
        <v>20</v>
      </c>
      <c r="Y92" s="70">
        <v>-30</v>
      </c>
    </row>
    <row r="93" spans="1:27">
      <c r="A93" s="4" t="s">
        <v>162</v>
      </c>
      <c r="B93" s="4">
        <v>2022</v>
      </c>
      <c r="C93" s="5">
        <v>44696</v>
      </c>
      <c r="D93" s="4" t="s">
        <v>66</v>
      </c>
      <c r="E93" s="4" t="s">
        <v>739</v>
      </c>
      <c r="F93" s="4" t="s">
        <v>33</v>
      </c>
      <c r="G93" s="14">
        <f>(C93-VLOOKUP(E93,Riders!$A$2:$C$1999,2,FALSE))/365</f>
        <v>21.232876712328768</v>
      </c>
      <c r="H93" s="4">
        <v>21</v>
      </c>
      <c r="I93" s="70">
        <v>20</v>
      </c>
      <c r="J93" s="70">
        <v>18</v>
      </c>
      <c r="K93" s="70">
        <v>12</v>
      </c>
      <c r="L93" s="70">
        <v>50</v>
      </c>
      <c r="M93" s="70"/>
      <c r="N93" s="70"/>
      <c r="O93" s="70"/>
      <c r="P93" s="70"/>
      <c r="Q93" s="70"/>
      <c r="R93" s="70"/>
      <c r="S93" s="70"/>
      <c r="T93" s="70"/>
      <c r="U93" s="70"/>
      <c r="V93" s="70"/>
      <c r="W93" s="70"/>
      <c r="X93" s="70">
        <v>20</v>
      </c>
      <c r="Y93" s="70" t="s">
        <v>608</v>
      </c>
    </row>
    <row r="94" spans="1:27">
      <c r="A94" s="4" t="s">
        <v>162</v>
      </c>
      <c r="B94" s="4">
        <v>2022</v>
      </c>
      <c r="C94" s="5">
        <v>44696</v>
      </c>
      <c r="D94" s="4" t="s">
        <v>66</v>
      </c>
      <c r="E94" s="4" t="s">
        <v>523</v>
      </c>
      <c r="F94" s="4" t="s">
        <v>524</v>
      </c>
      <c r="G94" s="14">
        <f>(C94-VLOOKUP(E94,Riders!$A$2:$C$1999,2,FALSE))/365</f>
        <v>21.556164383561644</v>
      </c>
      <c r="H94" s="4">
        <v>22</v>
      </c>
      <c r="I94" s="70">
        <v>-39</v>
      </c>
      <c r="J94" s="70">
        <v>1</v>
      </c>
      <c r="K94" s="70">
        <v>1</v>
      </c>
      <c r="L94" s="70">
        <v>-37</v>
      </c>
      <c r="M94" s="70"/>
      <c r="N94" s="70"/>
      <c r="O94" s="70"/>
      <c r="P94" s="70"/>
      <c r="Q94" s="70"/>
      <c r="R94" s="70"/>
      <c r="S94" s="70"/>
      <c r="T94" s="70"/>
      <c r="U94" s="70"/>
      <c r="V94" s="70"/>
      <c r="W94" s="70"/>
      <c r="X94" s="70">
        <v>40</v>
      </c>
      <c r="Y94" s="70" t="s">
        <v>608</v>
      </c>
    </row>
    <row r="95" spans="1:27">
      <c r="A95" s="1" t="s">
        <v>65</v>
      </c>
      <c r="B95" s="1">
        <v>2022</v>
      </c>
      <c r="C95" s="2">
        <v>44675</v>
      </c>
      <c r="D95" s="1" t="s">
        <v>66</v>
      </c>
      <c r="E95" s="1" t="s">
        <v>587</v>
      </c>
      <c r="F95" s="1" t="s">
        <v>75</v>
      </c>
      <c r="G95" s="1"/>
      <c r="H95" s="1">
        <v>1</v>
      </c>
      <c r="I95">
        <v>40</v>
      </c>
      <c r="J95">
        <v>36</v>
      </c>
      <c r="K95">
        <v>30</v>
      </c>
      <c r="L95">
        <v>106</v>
      </c>
      <c r="N95">
        <v>1</v>
      </c>
      <c r="P95">
        <v>5</v>
      </c>
      <c r="Q95">
        <v>3</v>
      </c>
      <c r="R95">
        <v>3</v>
      </c>
      <c r="T95">
        <v>2</v>
      </c>
      <c r="U95">
        <v>5</v>
      </c>
      <c r="W95">
        <v>20</v>
      </c>
      <c r="Y95">
        <v>145</v>
      </c>
      <c r="Z95" s="9">
        <v>1.1513888888888888</v>
      </c>
      <c r="AA95">
        <v>54.281999999999996</v>
      </c>
    </row>
    <row r="96" spans="1:27">
      <c r="A96" s="1" t="s">
        <v>65</v>
      </c>
      <c r="B96" s="1">
        <v>2022</v>
      </c>
      <c r="C96" s="2">
        <v>44675</v>
      </c>
      <c r="D96" s="1" t="s">
        <v>66</v>
      </c>
      <c r="E96" s="1" t="s">
        <v>618</v>
      </c>
      <c r="F96" s="1" t="s">
        <v>37</v>
      </c>
      <c r="G96" s="1"/>
      <c r="H96" s="1">
        <v>2</v>
      </c>
      <c r="I96">
        <v>38</v>
      </c>
      <c r="J96">
        <v>38</v>
      </c>
      <c r="K96">
        <v>24</v>
      </c>
      <c r="L96">
        <v>100</v>
      </c>
      <c r="M96">
        <v>1</v>
      </c>
      <c r="N96">
        <v>5</v>
      </c>
      <c r="R96">
        <v>5</v>
      </c>
      <c r="U96">
        <v>1</v>
      </c>
      <c r="V96">
        <v>2</v>
      </c>
      <c r="W96">
        <v>20</v>
      </c>
      <c r="Y96">
        <v>134</v>
      </c>
    </row>
    <row r="97" spans="1:25">
      <c r="A97" s="1" t="s">
        <v>65</v>
      </c>
      <c r="B97" s="1">
        <v>2022</v>
      </c>
      <c r="C97" s="2">
        <v>44675</v>
      </c>
      <c r="D97" s="1" t="s">
        <v>66</v>
      </c>
      <c r="E97" s="1" t="s">
        <v>790</v>
      </c>
      <c r="F97" s="1" t="s">
        <v>78</v>
      </c>
      <c r="G97" s="1"/>
      <c r="H97" s="1">
        <v>3</v>
      </c>
      <c r="I97">
        <v>32</v>
      </c>
      <c r="J97">
        <v>30</v>
      </c>
      <c r="K97">
        <v>38</v>
      </c>
      <c r="L97">
        <v>100</v>
      </c>
      <c r="N97">
        <v>3</v>
      </c>
      <c r="S97">
        <v>2</v>
      </c>
      <c r="T97">
        <v>5</v>
      </c>
      <c r="Y97">
        <v>110</v>
      </c>
    </row>
    <row r="98" spans="1:25">
      <c r="A98" s="1" t="s">
        <v>65</v>
      </c>
      <c r="B98" s="1">
        <v>2022</v>
      </c>
      <c r="C98" s="2">
        <v>44675</v>
      </c>
      <c r="D98" s="1" t="s">
        <v>66</v>
      </c>
      <c r="E98" s="1" t="s">
        <v>487</v>
      </c>
      <c r="F98" s="1" t="s">
        <v>164</v>
      </c>
      <c r="G98" s="1"/>
      <c r="H98" s="1">
        <v>4</v>
      </c>
      <c r="I98">
        <v>30</v>
      </c>
      <c r="J98">
        <v>40</v>
      </c>
      <c r="K98">
        <v>12</v>
      </c>
      <c r="L98">
        <v>82</v>
      </c>
      <c r="U98">
        <v>3</v>
      </c>
      <c r="W98">
        <v>20</v>
      </c>
      <c r="Y98">
        <v>105</v>
      </c>
    </row>
    <row r="99" spans="1:25">
      <c r="A99" s="1" t="s">
        <v>65</v>
      </c>
      <c r="B99" s="1">
        <v>2022</v>
      </c>
      <c r="C99" s="2">
        <v>44675</v>
      </c>
      <c r="D99" s="1" t="s">
        <v>66</v>
      </c>
      <c r="E99" s="1" t="s">
        <v>629</v>
      </c>
      <c r="F99" s="1" t="s">
        <v>763</v>
      </c>
      <c r="G99" s="1"/>
      <c r="H99" s="1">
        <v>5</v>
      </c>
      <c r="I99">
        <v>24</v>
      </c>
      <c r="J99">
        <v>34</v>
      </c>
      <c r="K99">
        <v>18</v>
      </c>
      <c r="L99">
        <v>76</v>
      </c>
      <c r="O99">
        <v>5</v>
      </c>
      <c r="R99">
        <v>2</v>
      </c>
      <c r="T99">
        <v>1</v>
      </c>
      <c r="W99">
        <v>20</v>
      </c>
      <c r="Y99">
        <v>104</v>
      </c>
    </row>
    <row r="100" spans="1:25">
      <c r="A100" s="1" t="s">
        <v>65</v>
      </c>
      <c r="B100" s="1">
        <v>2022</v>
      </c>
      <c r="C100" s="2">
        <v>44675</v>
      </c>
      <c r="D100" s="1" t="s">
        <v>66</v>
      </c>
      <c r="E100" s="1" t="s">
        <v>595</v>
      </c>
      <c r="F100" s="1" t="s">
        <v>31</v>
      </c>
      <c r="G100" s="1"/>
      <c r="H100" s="1">
        <v>6</v>
      </c>
      <c r="I100">
        <v>16</v>
      </c>
      <c r="J100">
        <v>28</v>
      </c>
      <c r="K100">
        <v>32</v>
      </c>
      <c r="L100">
        <v>76</v>
      </c>
      <c r="O100">
        <v>2</v>
      </c>
      <c r="Q100">
        <v>1</v>
      </c>
      <c r="S100">
        <v>1</v>
      </c>
      <c r="V100">
        <v>4</v>
      </c>
      <c r="Y100">
        <v>84</v>
      </c>
    </row>
    <row r="101" spans="1:25">
      <c r="A101" s="1" t="s">
        <v>65</v>
      </c>
      <c r="B101" s="1">
        <v>2022</v>
      </c>
      <c r="C101" s="2">
        <v>44675</v>
      </c>
      <c r="D101" s="1" t="s">
        <v>66</v>
      </c>
      <c r="E101" s="1" t="s">
        <v>481</v>
      </c>
      <c r="F101" s="1" t="s">
        <v>29</v>
      </c>
      <c r="G101" s="1"/>
      <c r="H101" s="1">
        <v>7</v>
      </c>
      <c r="I101">
        <v>20</v>
      </c>
      <c r="J101">
        <v>26</v>
      </c>
      <c r="K101">
        <v>36</v>
      </c>
      <c r="L101">
        <v>82</v>
      </c>
      <c r="Y101">
        <v>82</v>
      </c>
    </row>
    <row r="102" spans="1:25">
      <c r="A102" s="1" t="s">
        <v>65</v>
      </c>
      <c r="B102" s="1">
        <v>2022</v>
      </c>
      <c r="C102" s="2">
        <v>44675</v>
      </c>
      <c r="D102" s="1" t="s">
        <v>66</v>
      </c>
      <c r="E102" s="1" t="s">
        <v>585</v>
      </c>
      <c r="F102" s="1" t="s">
        <v>27</v>
      </c>
      <c r="G102" s="1"/>
      <c r="H102" s="1">
        <v>8</v>
      </c>
      <c r="I102">
        <v>14</v>
      </c>
      <c r="J102">
        <v>1</v>
      </c>
      <c r="K102">
        <v>14</v>
      </c>
      <c r="L102">
        <v>29</v>
      </c>
      <c r="N102">
        <v>2</v>
      </c>
      <c r="Q102">
        <v>5</v>
      </c>
      <c r="R102">
        <v>1</v>
      </c>
      <c r="U102">
        <v>2</v>
      </c>
      <c r="W102">
        <v>40</v>
      </c>
      <c r="Y102">
        <v>79</v>
      </c>
    </row>
    <row r="103" spans="1:25">
      <c r="A103" s="1" t="s">
        <v>65</v>
      </c>
      <c r="B103" s="1">
        <v>2022</v>
      </c>
      <c r="C103" s="2">
        <v>44675</v>
      </c>
      <c r="D103" s="1" t="s">
        <v>66</v>
      </c>
      <c r="E103" s="1" t="s">
        <v>791</v>
      </c>
      <c r="F103" s="1" t="s">
        <v>480</v>
      </c>
      <c r="G103" s="1"/>
      <c r="H103" s="1">
        <v>9</v>
      </c>
      <c r="I103">
        <v>28</v>
      </c>
      <c r="J103">
        <v>20</v>
      </c>
      <c r="K103">
        <v>26</v>
      </c>
      <c r="L103">
        <v>74</v>
      </c>
      <c r="M103">
        <v>2</v>
      </c>
      <c r="P103">
        <v>1</v>
      </c>
      <c r="Y103">
        <v>77</v>
      </c>
    </row>
    <row r="104" spans="1:25">
      <c r="A104" s="1" t="s">
        <v>65</v>
      </c>
      <c r="B104" s="1">
        <v>2022</v>
      </c>
      <c r="C104" s="2">
        <v>44675</v>
      </c>
      <c r="D104" s="1" t="s">
        <v>66</v>
      </c>
      <c r="E104" s="1" t="s">
        <v>483</v>
      </c>
      <c r="F104" s="1" t="s">
        <v>484</v>
      </c>
      <c r="G104" s="1"/>
      <c r="H104" s="1">
        <v>10</v>
      </c>
      <c r="I104">
        <v>26</v>
      </c>
      <c r="J104">
        <v>12</v>
      </c>
      <c r="K104">
        <v>34</v>
      </c>
      <c r="L104">
        <v>72</v>
      </c>
      <c r="Y104">
        <v>72</v>
      </c>
    </row>
    <row r="105" spans="1:25">
      <c r="A105" s="1" t="s">
        <v>65</v>
      </c>
      <c r="B105" s="1">
        <v>2022</v>
      </c>
      <c r="C105" s="2">
        <v>44675</v>
      </c>
      <c r="D105" s="1" t="s">
        <v>66</v>
      </c>
      <c r="E105" s="1" t="s">
        <v>617</v>
      </c>
      <c r="F105" s="1" t="s">
        <v>46</v>
      </c>
      <c r="G105" s="1"/>
      <c r="H105" s="1">
        <v>11</v>
      </c>
      <c r="I105">
        <v>34</v>
      </c>
      <c r="J105">
        <v>14</v>
      </c>
      <c r="K105">
        <v>10</v>
      </c>
      <c r="L105">
        <v>58</v>
      </c>
      <c r="P105">
        <v>3</v>
      </c>
      <c r="Q105">
        <v>2</v>
      </c>
      <c r="S105">
        <v>5</v>
      </c>
      <c r="Y105">
        <v>68</v>
      </c>
    </row>
    <row r="106" spans="1:25">
      <c r="A106" s="1" t="s">
        <v>65</v>
      </c>
      <c r="B106" s="1">
        <v>2022</v>
      </c>
      <c r="C106" s="2">
        <v>44675</v>
      </c>
      <c r="D106" s="1" t="s">
        <v>66</v>
      </c>
      <c r="E106" s="1" t="s">
        <v>473</v>
      </c>
      <c r="F106" s="1" t="s">
        <v>25</v>
      </c>
      <c r="G106" s="1"/>
      <c r="H106" s="1">
        <v>12</v>
      </c>
      <c r="I106">
        <v>1</v>
      </c>
      <c r="J106">
        <v>24</v>
      </c>
      <c r="K106">
        <v>40</v>
      </c>
      <c r="L106">
        <v>65</v>
      </c>
      <c r="O106">
        <v>3</v>
      </c>
      <c r="Y106">
        <v>68</v>
      </c>
    </row>
    <row r="107" spans="1:25">
      <c r="A107" s="1" t="s">
        <v>65</v>
      </c>
      <c r="B107" s="1">
        <v>2022</v>
      </c>
      <c r="C107" s="2">
        <v>44675</v>
      </c>
      <c r="D107" s="1" t="s">
        <v>66</v>
      </c>
      <c r="E107" s="1" t="s">
        <v>787</v>
      </c>
      <c r="F107" s="1" t="s">
        <v>113</v>
      </c>
      <c r="G107" s="1"/>
      <c r="H107" s="1">
        <v>13</v>
      </c>
      <c r="I107">
        <v>36</v>
      </c>
      <c r="J107">
        <v>2</v>
      </c>
      <c r="K107">
        <v>22</v>
      </c>
      <c r="L107">
        <v>60</v>
      </c>
      <c r="Y107">
        <v>60</v>
      </c>
    </row>
    <row r="108" spans="1:25">
      <c r="A108" s="1" t="s">
        <v>65</v>
      </c>
      <c r="B108" s="1">
        <v>2022</v>
      </c>
      <c r="C108" s="2">
        <v>44675</v>
      </c>
      <c r="D108" s="1" t="s">
        <v>66</v>
      </c>
      <c r="E108" s="1" t="s">
        <v>753</v>
      </c>
      <c r="F108" s="1" t="s">
        <v>23</v>
      </c>
      <c r="G108" s="1"/>
      <c r="H108" s="1">
        <v>14</v>
      </c>
      <c r="I108">
        <v>8</v>
      </c>
      <c r="J108">
        <v>32</v>
      </c>
      <c r="K108">
        <v>1</v>
      </c>
      <c r="L108">
        <v>41</v>
      </c>
      <c r="V108">
        <v>6</v>
      </c>
      <c r="Y108">
        <v>47</v>
      </c>
    </row>
    <row r="109" spans="1:25">
      <c r="A109" s="1" t="s">
        <v>65</v>
      </c>
      <c r="B109" s="1">
        <v>2022</v>
      </c>
      <c r="C109" s="2">
        <v>44675</v>
      </c>
      <c r="D109" s="1" t="s">
        <v>66</v>
      </c>
      <c r="E109" s="1" t="s">
        <v>606</v>
      </c>
      <c r="F109" s="1" t="s">
        <v>33</v>
      </c>
      <c r="G109" s="1"/>
      <c r="H109" s="1">
        <v>15</v>
      </c>
      <c r="I109">
        <v>1</v>
      </c>
      <c r="J109">
        <v>18</v>
      </c>
      <c r="K109">
        <v>28</v>
      </c>
      <c r="L109">
        <v>47</v>
      </c>
      <c r="Y109">
        <v>47</v>
      </c>
    </row>
    <row r="110" spans="1:25">
      <c r="A110" s="1" t="s">
        <v>65</v>
      </c>
      <c r="B110" s="1">
        <v>2022</v>
      </c>
      <c r="C110" s="2">
        <v>44675</v>
      </c>
      <c r="D110" s="1" t="s">
        <v>66</v>
      </c>
      <c r="E110" s="1" t="s">
        <v>592</v>
      </c>
      <c r="F110" s="1" t="s">
        <v>228</v>
      </c>
      <c r="G110" s="1"/>
      <c r="H110" s="1">
        <v>16</v>
      </c>
      <c r="I110">
        <v>22</v>
      </c>
      <c r="J110">
        <v>8</v>
      </c>
      <c r="K110">
        <v>1</v>
      </c>
      <c r="L110">
        <v>31</v>
      </c>
      <c r="T110">
        <v>3</v>
      </c>
      <c r="V110">
        <v>10</v>
      </c>
      <c r="Y110">
        <v>44</v>
      </c>
    </row>
    <row r="111" spans="1:25">
      <c r="A111" s="1" t="s">
        <v>65</v>
      </c>
      <c r="B111" s="1">
        <v>2022</v>
      </c>
      <c r="C111" s="2">
        <v>44675</v>
      </c>
      <c r="D111" s="1" t="s">
        <v>66</v>
      </c>
      <c r="E111" s="1" t="s">
        <v>766</v>
      </c>
      <c r="F111" s="1" t="s">
        <v>178</v>
      </c>
      <c r="G111" s="1"/>
      <c r="H111" s="1">
        <v>17</v>
      </c>
      <c r="I111">
        <v>18</v>
      </c>
      <c r="J111">
        <v>16</v>
      </c>
      <c r="K111">
        <v>4</v>
      </c>
      <c r="L111">
        <v>38</v>
      </c>
      <c r="Y111">
        <v>38</v>
      </c>
    </row>
    <row r="112" spans="1:25">
      <c r="A112" s="1" t="s">
        <v>65</v>
      </c>
      <c r="B112" s="1">
        <v>2022</v>
      </c>
      <c r="C112" s="2">
        <v>44675</v>
      </c>
      <c r="D112" s="1" t="s">
        <v>66</v>
      </c>
      <c r="E112" s="1" t="s">
        <v>496</v>
      </c>
      <c r="F112" s="1" t="s">
        <v>85</v>
      </c>
      <c r="G112" s="1"/>
      <c r="H112" s="1">
        <v>18</v>
      </c>
      <c r="I112">
        <v>10</v>
      </c>
      <c r="J112">
        <v>1</v>
      </c>
      <c r="K112">
        <v>16</v>
      </c>
      <c r="L112">
        <v>27</v>
      </c>
      <c r="M112">
        <v>3</v>
      </c>
      <c r="P112">
        <v>2</v>
      </c>
      <c r="Y112">
        <v>32</v>
      </c>
    </row>
    <row r="113" spans="1:27">
      <c r="A113" s="1" t="s">
        <v>65</v>
      </c>
      <c r="B113" s="1">
        <v>2022</v>
      </c>
      <c r="C113" s="2">
        <v>44675</v>
      </c>
      <c r="D113" s="1" t="s">
        <v>66</v>
      </c>
      <c r="E113" s="1" t="s">
        <v>792</v>
      </c>
      <c r="F113" s="1" t="s">
        <v>44</v>
      </c>
      <c r="G113" s="1"/>
      <c r="H113" s="1">
        <v>19</v>
      </c>
      <c r="I113">
        <v>1</v>
      </c>
      <c r="J113">
        <v>22</v>
      </c>
      <c r="K113">
        <v>1</v>
      </c>
      <c r="L113">
        <v>24</v>
      </c>
      <c r="Y113">
        <v>24</v>
      </c>
    </row>
    <row r="114" spans="1:27">
      <c r="A114" s="1" t="s">
        <v>65</v>
      </c>
      <c r="B114" s="1">
        <v>2022</v>
      </c>
      <c r="C114" s="2">
        <v>44675</v>
      </c>
      <c r="D114" s="1" t="s">
        <v>66</v>
      </c>
      <c r="E114" s="1" t="s">
        <v>660</v>
      </c>
      <c r="F114" s="1" t="s">
        <v>760</v>
      </c>
      <c r="G114" s="1"/>
      <c r="H114" s="1">
        <v>20</v>
      </c>
      <c r="I114">
        <v>12</v>
      </c>
      <c r="J114">
        <v>10</v>
      </c>
      <c r="K114">
        <v>2</v>
      </c>
      <c r="L114">
        <v>24</v>
      </c>
      <c r="Y114">
        <v>24</v>
      </c>
    </row>
    <row r="115" spans="1:27">
      <c r="A115" s="1" t="s">
        <v>65</v>
      </c>
      <c r="B115" s="1">
        <v>2022</v>
      </c>
      <c r="C115" s="2">
        <v>44675</v>
      </c>
      <c r="D115" s="1" t="s">
        <v>66</v>
      </c>
      <c r="E115" s="1" t="s">
        <v>599</v>
      </c>
      <c r="F115" s="1" t="s">
        <v>35</v>
      </c>
      <c r="G115" s="1"/>
      <c r="H115" s="1">
        <v>21</v>
      </c>
      <c r="I115">
        <v>2</v>
      </c>
      <c r="J115">
        <v>6</v>
      </c>
      <c r="K115">
        <v>8</v>
      </c>
      <c r="L115">
        <v>16</v>
      </c>
      <c r="O115">
        <v>1</v>
      </c>
      <c r="S115">
        <v>3</v>
      </c>
      <c r="Y115">
        <v>20</v>
      </c>
    </row>
    <row r="116" spans="1:27">
      <c r="A116" s="1" t="s">
        <v>65</v>
      </c>
      <c r="B116" s="1">
        <v>2022</v>
      </c>
      <c r="C116" s="2">
        <v>44675</v>
      </c>
      <c r="D116" s="1" t="s">
        <v>66</v>
      </c>
      <c r="E116" s="1" t="s">
        <v>522</v>
      </c>
      <c r="F116" s="1" t="s">
        <v>58</v>
      </c>
      <c r="G116" s="1"/>
      <c r="H116" s="1">
        <v>22</v>
      </c>
      <c r="I116">
        <v>4</v>
      </c>
      <c r="J116">
        <v>1</v>
      </c>
      <c r="K116">
        <v>6</v>
      </c>
      <c r="L116">
        <v>11</v>
      </c>
      <c r="Y116">
        <v>11</v>
      </c>
    </row>
    <row r="117" spans="1:27">
      <c r="A117" s="1" t="s">
        <v>65</v>
      </c>
      <c r="B117" s="1">
        <v>2022</v>
      </c>
      <c r="C117" s="2">
        <v>44675</v>
      </c>
      <c r="D117" s="1" t="s">
        <v>66</v>
      </c>
      <c r="E117" s="1" t="s">
        <v>648</v>
      </c>
      <c r="F117" s="1" t="s">
        <v>73</v>
      </c>
      <c r="G117" s="1"/>
      <c r="H117" s="1" t="s">
        <v>608</v>
      </c>
      <c r="I117">
        <v>6</v>
      </c>
      <c r="J117">
        <v>4</v>
      </c>
      <c r="K117">
        <v>20</v>
      </c>
      <c r="L117">
        <v>30</v>
      </c>
      <c r="M117">
        <v>5</v>
      </c>
      <c r="X117">
        <v>20</v>
      </c>
      <c r="Y117" t="s">
        <v>608</v>
      </c>
    </row>
    <row r="118" spans="1:27">
      <c r="A118" s="1" t="s">
        <v>65</v>
      </c>
      <c r="B118" s="1">
        <v>2022</v>
      </c>
      <c r="C118" s="2">
        <v>44675</v>
      </c>
      <c r="D118" s="1" t="s">
        <v>66</v>
      </c>
      <c r="E118" s="1" t="s">
        <v>499</v>
      </c>
      <c r="F118" s="1" t="s">
        <v>145</v>
      </c>
      <c r="G118" s="1"/>
      <c r="H118" s="1" t="s">
        <v>608</v>
      </c>
      <c r="I118">
        <v>-39</v>
      </c>
      <c r="J118" t="s">
        <v>608</v>
      </c>
      <c r="K118" t="s">
        <v>759</v>
      </c>
      <c r="L118" t="s">
        <v>759</v>
      </c>
      <c r="Y118" t="s">
        <v>608</v>
      </c>
    </row>
    <row r="119" spans="1:27">
      <c r="A119" s="4" t="s">
        <v>182</v>
      </c>
      <c r="B119" s="4">
        <v>2021</v>
      </c>
      <c r="C119" s="5">
        <v>44492</v>
      </c>
      <c r="D119" s="4" t="s">
        <v>20</v>
      </c>
      <c r="E119" s="4" t="s">
        <v>586</v>
      </c>
      <c r="F119" s="4" t="s">
        <v>113</v>
      </c>
      <c r="G119" s="4"/>
      <c r="H119" s="4">
        <v>1</v>
      </c>
      <c r="I119">
        <v>40</v>
      </c>
      <c r="J119">
        <v>40</v>
      </c>
      <c r="K119">
        <v>34</v>
      </c>
      <c r="L119">
        <v>114</v>
      </c>
      <c r="M119">
        <v>1</v>
      </c>
      <c r="N119">
        <v>5</v>
      </c>
      <c r="O119">
        <v>5</v>
      </c>
      <c r="P119">
        <v>5</v>
      </c>
      <c r="Q119">
        <v>5</v>
      </c>
      <c r="U119">
        <v>5</v>
      </c>
      <c r="W119">
        <v>40</v>
      </c>
      <c r="Y119">
        <v>180</v>
      </c>
      <c r="Z119" s="9">
        <v>1.1527777777777779</v>
      </c>
      <c r="AA119">
        <v>54.216999999999999</v>
      </c>
    </row>
    <row r="120" spans="1:27">
      <c r="A120" s="4" t="s">
        <v>182</v>
      </c>
      <c r="B120" s="4">
        <v>2021</v>
      </c>
      <c r="C120" s="5">
        <v>44492</v>
      </c>
      <c r="D120" s="4" t="s">
        <v>20</v>
      </c>
      <c r="E120" s="4" t="s">
        <v>600</v>
      </c>
      <c r="F120" s="4" t="s">
        <v>35</v>
      </c>
      <c r="G120" s="4"/>
      <c r="H120" s="4">
        <v>2</v>
      </c>
      <c r="I120">
        <v>32</v>
      </c>
      <c r="J120">
        <v>36</v>
      </c>
      <c r="K120">
        <v>40</v>
      </c>
      <c r="L120">
        <v>108</v>
      </c>
      <c r="M120">
        <v>3</v>
      </c>
      <c r="N120">
        <v>2</v>
      </c>
      <c r="P120">
        <v>3</v>
      </c>
      <c r="Q120">
        <v>3</v>
      </c>
      <c r="S120">
        <v>3</v>
      </c>
      <c r="T120">
        <v>2</v>
      </c>
      <c r="Y120">
        <v>124</v>
      </c>
    </row>
    <row r="121" spans="1:27">
      <c r="A121" s="4" t="s">
        <v>182</v>
      </c>
      <c r="B121" s="4">
        <v>2021</v>
      </c>
      <c r="C121" s="5">
        <v>44492</v>
      </c>
      <c r="D121" s="4" t="s">
        <v>20</v>
      </c>
      <c r="E121" s="4" t="s">
        <v>473</v>
      </c>
      <c r="F121" s="4" t="s">
        <v>25</v>
      </c>
      <c r="G121" s="4"/>
      <c r="H121" s="4">
        <v>3</v>
      </c>
      <c r="I121">
        <v>36</v>
      </c>
      <c r="J121">
        <v>26</v>
      </c>
      <c r="K121">
        <v>24</v>
      </c>
      <c r="L121">
        <v>86</v>
      </c>
      <c r="N121">
        <v>1</v>
      </c>
      <c r="T121">
        <v>1</v>
      </c>
      <c r="U121">
        <v>3</v>
      </c>
      <c r="V121">
        <v>10</v>
      </c>
      <c r="W121">
        <v>20</v>
      </c>
      <c r="Y121">
        <v>121</v>
      </c>
    </row>
    <row r="122" spans="1:27">
      <c r="A122" s="4" t="s">
        <v>182</v>
      </c>
      <c r="B122" s="4">
        <v>2021</v>
      </c>
      <c r="C122" s="5">
        <v>44492</v>
      </c>
      <c r="D122" s="4" t="s">
        <v>20</v>
      </c>
      <c r="E122" s="4" t="s">
        <v>840</v>
      </c>
      <c r="F122" s="4" t="s">
        <v>480</v>
      </c>
      <c r="G122" s="4"/>
      <c r="H122" s="4">
        <v>4</v>
      </c>
      <c r="I122">
        <v>34</v>
      </c>
      <c r="J122">
        <v>38</v>
      </c>
      <c r="K122">
        <v>26</v>
      </c>
      <c r="L122">
        <v>98</v>
      </c>
      <c r="M122">
        <v>5</v>
      </c>
      <c r="N122">
        <v>3</v>
      </c>
      <c r="O122">
        <v>2</v>
      </c>
      <c r="R122">
        <v>2</v>
      </c>
      <c r="S122">
        <v>5</v>
      </c>
      <c r="U122">
        <v>2</v>
      </c>
      <c r="Y122">
        <v>117</v>
      </c>
    </row>
    <row r="123" spans="1:27">
      <c r="A123" s="4" t="s">
        <v>182</v>
      </c>
      <c r="B123" s="4">
        <v>2021</v>
      </c>
      <c r="C123" s="5">
        <v>44492</v>
      </c>
      <c r="D123" s="4" t="s">
        <v>20</v>
      </c>
      <c r="E123" s="4" t="s">
        <v>494</v>
      </c>
      <c r="F123" s="4" t="s">
        <v>37</v>
      </c>
      <c r="G123" s="4"/>
      <c r="H123" s="4">
        <v>5</v>
      </c>
      <c r="I123">
        <v>22</v>
      </c>
      <c r="J123">
        <v>34</v>
      </c>
      <c r="K123">
        <v>30</v>
      </c>
      <c r="L123">
        <v>86</v>
      </c>
      <c r="R123">
        <v>3</v>
      </c>
      <c r="T123">
        <v>3</v>
      </c>
      <c r="W123">
        <v>20</v>
      </c>
      <c r="Y123">
        <v>112</v>
      </c>
    </row>
    <row r="124" spans="1:27">
      <c r="A124" s="4" t="s">
        <v>182</v>
      </c>
      <c r="B124" s="4">
        <v>2021</v>
      </c>
      <c r="C124" s="5">
        <v>44492</v>
      </c>
      <c r="D124" s="4" t="s">
        <v>20</v>
      </c>
      <c r="E124" s="4" t="s">
        <v>821</v>
      </c>
      <c r="F124" s="4" t="s">
        <v>484</v>
      </c>
      <c r="G124" s="4"/>
      <c r="H124" s="4">
        <v>6</v>
      </c>
      <c r="I124">
        <v>30</v>
      </c>
      <c r="J124">
        <v>28</v>
      </c>
      <c r="K124">
        <v>36</v>
      </c>
      <c r="L124">
        <v>94</v>
      </c>
      <c r="O124">
        <v>1</v>
      </c>
      <c r="P124">
        <v>1</v>
      </c>
      <c r="R124">
        <v>1</v>
      </c>
      <c r="S124">
        <v>1</v>
      </c>
      <c r="V124">
        <v>4</v>
      </c>
      <c r="Y124">
        <v>102</v>
      </c>
    </row>
    <row r="125" spans="1:27">
      <c r="A125" s="4" t="s">
        <v>182</v>
      </c>
      <c r="B125" s="4">
        <v>2021</v>
      </c>
      <c r="C125" s="5">
        <v>44492</v>
      </c>
      <c r="D125" s="4" t="s">
        <v>20</v>
      </c>
      <c r="E125" s="4" t="s">
        <v>584</v>
      </c>
      <c r="F125" s="4" t="s">
        <v>27</v>
      </c>
      <c r="G125" s="4"/>
      <c r="H125" s="4">
        <v>7</v>
      </c>
      <c r="I125">
        <v>38</v>
      </c>
      <c r="J125">
        <v>14</v>
      </c>
      <c r="K125">
        <v>38</v>
      </c>
      <c r="L125">
        <v>90</v>
      </c>
      <c r="M125">
        <v>2</v>
      </c>
      <c r="Q125">
        <v>1</v>
      </c>
      <c r="S125">
        <v>2</v>
      </c>
      <c r="V125">
        <v>6</v>
      </c>
      <c r="Y125">
        <v>101</v>
      </c>
    </row>
    <row r="126" spans="1:27">
      <c r="A126" s="4" t="s">
        <v>182</v>
      </c>
      <c r="B126" s="4">
        <v>2021</v>
      </c>
      <c r="C126" s="5">
        <v>44492</v>
      </c>
      <c r="D126" s="4" t="s">
        <v>20</v>
      </c>
      <c r="E126" s="4" t="s">
        <v>790</v>
      </c>
      <c r="F126" s="4" t="s">
        <v>78</v>
      </c>
      <c r="G126" s="4"/>
      <c r="H126" s="4">
        <v>8</v>
      </c>
      <c r="I126">
        <v>20</v>
      </c>
      <c r="J126">
        <v>20</v>
      </c>
      <c r="K126">
        <v>8</v>
      </c>
      <c r="L126">
        <v>48</v>
      </c>
      <c r="O126">
        <v>3</v>
      </c>
      <c r="R126">
        <v>5</v>
      </c>
      <c r="V126">
        <v>2</v>
      </c>
      <c r="W126">
        <v>20</v>
      </c>
      <c r="Y126">
        <v>78</v>
      </c>
    </row>
    <row r="127" spans="1:27">
      <c r="A127" s="4" t="s">
        <v>182</v>
      </c>
      <c r="B127" s="4">
        <v>2021</v>
      </c>
      <c r="C127" s="5">
        <v>44492</v>
      </c>
      <c r="D127" s="4" t="s">
        <v>20</v>
      </c>
      <c r="E127" s="4" t="s">
        <v>493</v>
      </c>
      <c r="F127" s="4" t="s">
        <v>31</v>
      </c>
      <c r="G127" s="4"/>
      <c r="H127" s="4">
        <v>9</v>
      </c>
      <c r="I127">
        <v>28</v>
      </c>
      <c r="J127">
        <v>18</v>
      </c>
      <c r="K127">
        <v>32</v>
      </c>
      <c r="L127">
        <v>78</v>
      </c>
      <c r="Y127">
        <v>78</v>
      </c>
    </row>
    <row r="128" spans="1:27">
      <c r="A128" s="4" t="s">
        <v>182</v>
      </c>
      <c r="B128" s="4">
        <v>2021</v>
      </c>
      <c r="C128" s="5">
        <v>44492</v>
      </c>
      <c r="D128" s="4" t="s">
        <v>20</v>
      </c>
      <c r="E128" s="4" t="s">
        <v>814</v>
      </c>
      <c r="F128" s="4" t="s">
        <v>33</v>
      </c>
      <c r="G128" s="4"/>
      <c r="H128" s="4">
        <v>10</v>
      </c>
      <c r="I128">
        <v>26</v>
      </c>
      <c r="J128">
        <v>30</v>
      </c>
      <c r="K128">
        <v>10</v>
      </c>
      <c r="L128">
        <v>66</v>
      </c>
      <c r="Q128">
        <v>2</v>
      </c>
      <c r="Y128">
        <v>68</v>
      </c>
    </row>
    <row r="129" spans="1:27">
      <c r="A129" s="4" t="s">
        <v>182</v>
      </c>
      <c r="B129" s="4">
        <v>2021</v>
      </c>
      <c r="C129" s="5">
        <v>44492</v>
      </c>
      <c r="D129" s="4" t="s">
        <v>20</v>
      </c>
      <c r="E129" s="4" t="s">
        <v>617</v>
      </c>
      <c r="F129" s="4" t="s">
        <v>46</v>
      </c>
      <c r="G129" s="4"/>
      <c r="H129" s="4">
        <v>11</v>
      </c>
      <c r="I129">
        <v>10</v>
      </c>
      <c r="J129">
        <v>22</v>
      </c>
      <c r="K129">
        <v>16</v>
      </c>
      <c r="L129">
        <v>48</v>
      </c>
      <c r="W129">
        <v>20</v>
      </c>
      <c r="Y129">
        <v>68</v>
      </c>
    </row>
    <row r="130" spans="1:27">
      <c r="A130" s="4" t="s">
        <v>182</v>
      </c>
      <c r="B130" s="4">
        <v>2021</v>
      </c>
      <c r="C130" s="5">
        <v>44492</v>
      </c>
      <c r="D130" s="4" t="s">
        <v>20</v>
      </c>
      <c r="E130" s="4" t="s">
        <v>811</v>
      </c>
      <c r="F130" s="4" t="s">
        <v>188</v>
      </c>
      <c r="G130" s="4"/>
      <c r="H130" s="4">
        <v>12</v>
      </c>
      <c r="I130">
        <v>16</v>
      </c>
      <c r="J130">
        <v>24</v>
      </c>
      <c r="K130">
        <v>20</v>
      </c>
      <c r="L130">
        <v>60</v>
      </c>
      <c r="Y130">
        <v>60</v>
      </c>
    </row>
    <row r="131" spans="1:27">
      <c r="A131" s="4" t="s">
        <v>182</v>
      </c>
      <c r="B131" s="4">
        <v>2021</v>
      </c>
      <c r="C131" s="5">
        <v>44492</v>
      </c>
      <c r="D131" s="4" t="s">
        <v>20</v>
      </c>
      <c r="E131" s="4" t="s">
        <v>807</v>
      </c>
      <c r="F131" s="4" t="s">
        <v>102</v>
      </c>
      <c r="G131" s="4"/>
      <c r="H131" s="4">
        <v>13</v>
      </c>
      <c r="I131">
        <v>6</v>
      </c>
      <c r="J131">
        <v>32</v>
      </c>
      <c r="K131">
        <v>12</v>
      </c>
      <c r="L131">
        <v>50</v>
      </c>
      <c r="Y131">
        <v>50</v>
      </c>
    </row>
    <row r="132" spans="1:27">
      <c r="A132" s="4" t="s">
        <v>182</v>
      </c>
      <c r="B132" s="4">
        <v>2021</v>
      </c>
      <c r="C132" s="5">
        <v>44492</v>
      </c>
      <c r="D132" s="4" t="s">
        <v>20</v>
      </c>
      <c r="E132" s="4" t="s">
        <v>487</v>
      </c>
      <c r="F132" s="4" t="s">
        <v>164</v>
      </c>
      <c r="G132" s="4"/>
      <c r="H132" s="4">
        <v>14</v>
      </c>
      <c r="I132">
        <v>8</v>
      </c>
      <c r="J132">
        <v>2</v>
      </c>
      <c r="K132">
        <v>28</v>
      </c>
      <c r="L132">
        <v>38</v>
      </c>
      <c r="Y132">
        <v>38</v>
      </c>
    </row>
    <row r="133" spans="1:27">
      <c r="A133" s="4" t="s">
        <v>182</v>
      </c>
      <c r="B133" s="4">
        <v>2021</v>
      </c>
      <c r="C133" s="5">
        <v>44492</v>
      </c>
      <c r="D133" s="4" t="s">
        <v>20</v>
      </c>
      <c r="E133" s="4" t="s">
        <v>650</v>
      </c>
      <c r="F133" s="4" t="s">
        <v>85</v>
      </c>
      <c r="G133" s="4"/>
      <c r="H133" s="4">
        <v>15</v>
      </c>
      <c r="I133">
        <v>24</v>
      </c>
      <c r="J133">
        <v>12</v>
      </c>
      <c r="K133">
        <v>18</v>
      </c>
      <c r="L133">
        <v>54</v>
      </c>
      <c r="X133">
        <v>20</v>
      </c>
      <c r="Y133">
        <v>34</v>
      </c>
    </row>
    <row r="134" spans="1:27">
      <c r="A134" s="4" t="s">
        <v>182</v>
      </c>
      <c r="B134" s="4">
        <v>2021</v>
      </c>
      <c r="C134" s="5">
        <v>44492</v>
      </c>
      <c r="D134" s="4" t="s">
        <v>20</v>
      </c>
      <c r="E134" s="4" t="s">
        <v>642</v>
      </c>
      <c r="F134" s="4" t="s">
        <v>23</v>
      </c>
      <c r="G134" s="4"/>
      <c r="H134" s="4">
        <v>16</v>
      </c>
      <c r="I134">
        <v>18</v>
      </c>
      <c r="J134">
        <v>1</v>
      </c>
      <c r="K134">
        <v>14</v>
      </c>
      <c r="L134">
        <v>33</v>
      </c>
      <c r="Y134">
        <v>33</v>
      </c>
    </row>
    <row r="135" spans="1:27">
      <c r="A135" s="4" t="s">
        <v>182</v>
      </c>
      <c r="B135" s="4">
        <v>2021</v>
      </c>
      <c r="C135" s="5">
        <v>44492</v>
      </c>
      <c r="D135" s="4" t="s">
        <v>20</v>
      </c>
      <c r="E135" s="4" t="s">
        <v>828</v>
      </c>
      <c r="F135" s="4" t="s">
        <v>82</v>
      </c>
      <c r="G135" s="4"/>
      <c r="H135" s="4">
        <v>17</v>
      </c>
      <c r="I135">
        <v>1</v>
      </c>
      <c r="J135">
        <v>16</v>
      </c>
      <c r="K135">
        <v>1</v>
      </c>
      <c r="L135">
        <v>18</v>
      </c>
      <c r="P135">
        <v>2</v>
      </c>
      <c r="T135">
        <v>5</v>
      </c>
      <c r="U135">
        <v>1</v>
      </c>
      <c r="Y135">
        <v>26</v>
      </c>
    </row>
    <row r="136" spans="1:27">
      <c r="A136" s="4" t="s">
        <v>182</v>
      </c>
      <c r="B136" s="4">
        <v>2021</v>
      </c>
      <c r="C136" s="5">
        <v>44492</v>
      </c>
      <c r="D136" s="4" t="s">
        <v>20</v>
      </c>
      <c r="E136" s="4" t="s">
        <v>862</v>
      </c>
      <c r="F136" s="4" t="s">
        <v>44</v>
      </c>
      <c r="G136" s="4"/>
      <c r="H136" s="4">
        <v>18</v>
      </c>
      <c r="I136">
        <v>14</v>
      </c>
      <c r="J136">
        <v>6</v>
      </c>
      <c r="K136">
        <v>2</v>
      </c>
      <c r="L136">
        <v>22</v>
      </c>
      <c r="Y136">
        <v>22</v>
      </c>
    </row>
    <row r="137" spans="1:27">
      <c r="A137" s="4" t="s">
        <v>182</v>
      </c>
      <c r="B137" s="4">
        <v>2021</v>
      </c>
      <c r="C137" s="5">
        <v>44492</v>
      </c>
      <c r="D137" s="4" t="s">
        <v>20</v>
      </c>
      <c r="E137" s="4" t="s">
        <v>837</v>
      </c>
      <c r="F137" s="4" t="s">
        <v>56</v>
      </c>
      <c r="G137" s="4"/>
      <c r="H137" s="4">
        <v>19</v>
      </c>
      <c r="I137">
        <v>1</v>
      </c>
      <c r="J137">
        <v>10</v>
      </c>
      <c r="K137">
        <v>4</v>
      </c>
      <c r="L137">
        <v>15</v>
      </c>
      <c r="X137">
        <v>20</v>
      </c>
      <c r="Y137">
        <v>-5</v>
      </c>
    </row>
    <row r="138" spans="1:27">
      <c r="A138" s="4" t="s">
        <v>182</v>
      </c>
      <c r="B138" s="4">
        <v>2021</v>
      </c>
      <c r="C138" s="5">
        <v>44492</v>
      </c>
      <c r="D138" s="4" t="s">
        <v>20</v>
      </c>
      <c r="E138" s="4" t="s">
        <v>490</v>
      </c>
      <c r="F138" s="4" t="s">
        <v>42</v>
      </c>
      <c r="G138" s="4"/>
      <c r="H138" s="4" t="s">
        <v>608</v>
      </c>
      <c r="I138">
        <v>12</v>
      </c>
      <c r="J138">
        <v>8</v>
      </c>
      <c r="K138">
        <v>6</v>
      </c>
      <c r="L138">
        <v>26</v>
      </c>
      <c r="X138">
        <v>60</v>
      </c>
      <c r="Y138" t="s">
        <v>608</v>
      </c>
    </row>
    <row r="139" spans="1:27">
      <c r="A139" s="4" t="s">
        <v>182</v>
      </c>
      <c r="B139" s="4">
        <v>2021</v>
      </c>
      <c r="C139" s="5">
        <v>44492</v>
      </c>
      <c r="D139" s="4" t="s">
        <v>20</v>
      </c>
      <c r="E139" s="4" t="s">
        <v>495</v>
      </c>
      <c r="F139" s="4" t="s">
        <v>104</v>
      </c>
      <c r="G139" s="4"/>
      <c r="H139" s="4" t="s">
        <v>608</v>
      </c>
      <c r="I139">
        <v>1</v>
      </c>
      <c r="J139">
        <v>4</v>
      </c>
      <c r="K139">
        <v>22</v>
      </c>
      <c r="L139">
        <v>27</v>
      </c>
      <c r="X139">
        <v>60</v>
      </c>
      <c r="Y139" t="s">
        <v>608</v>
      </c>
    </row>
    <row r="140" spans="1:27">
      <c r="A140" s="4" t="s">
        <v>182</v>
      </c>
      <c r="B140" s="4">
        <v>2021</v>
      </c>
      <c r="C140" s="5">
        <v>44492</v>
      </c>
      <c r="D140" s="4" t="s">
        <v>20</v>
      </c>
      <c r="E140" s="4" t="s">
        <v>481</v>
      </c>
      <c r="F140" s="4" t="s">
        <v>29</v>
      </c>
      <c r="G140" s="4"/>
      <c r="H140" s="4" t="s">
        <v>608</v>
      </c>
      <c r="I140">
        <v>2</v>
      </c>
      <c r="J140" t="s">
        <v>759</v>
      </c>
      <c r="K140" t="s">
        <v>759</v>
      </c>
      <c r="L140" t="s">
        <v>759</v>
      </c>
      <c r="Y140" t="s">
        <v>608</v>
      </c>
    </row>
    <row r="141" spans="1:27">
      <c r="A141" s="4" t="s">
        <v>182</v>
      </c>
      <c r="B141" s="4">
        <v>2021</v>
      </c>
      <c r="C141" s="5">
        <v>44492</v>
      </c>
      <c r="D141" s="4" t="s">
        <v>20</v>
      </c>
      <c r="E141" s="4" t="s">
        <v>849</v>
      </c>
      <c r="F141" s="4" t="s">
        <v>185</v>
      </c>
      <c r="G141" s="4"/>
      <c r="H141" s="4" t="s">
        <v>608</v>
      </c>
      <c r="I141">
        <v>4</v>
      </c>
      <c r="J141" t="s">
        <v>759</v>
      </c>
      <c r="K141" t="s">
        <v>759</v>
      </c>
      <c r="L141" t="s">
        <v>759</v>
      </c>
      <c r="Y141" t="s">
        <v>608</v>
      </c>
    </row>
    <row r="142" spans="1:27">
      <c r="A142" s="4" t="s">
        <v>182</v>
      </c>
      <c r="B142" s="4">
        <v>2021</v>
      </c>
      <c r="C142" s="5">
        <v>44492</v>
      </c>
      <c r="D142" s="4" t="s">
        <v>20</v>
      </c>
      <c r="E142" s="4" t="s">
        <v>519</v>
      </c>
      <c r="F142" s="4" t="s">
        <v>250</v>
      </c>
      <c r="G142" s="4"/>
      <c r="H142" s="4" t="s">
        <v>608</v>
      </c>
      <c r="I142">
        <v>1</v>
      </c>
      <c r="J142" t="s">
        <v>759</v>
      </c>
      <c r="K142" t="s">
        <v>759</v>
      </c>
      <c r="L142" t="s">
        <v>759</v>
      </c>
      <c r="Y142" t="s">
        <v>608</v>
      </c>
    </row>
    <row r="143" spans="1:27">
      <c r="A143" s="1" t="s">
        <v>139</v>
      </c>
      <c r="B143" s="1">
        <v>2021</v>
      </c>
      <c r="C143" s="2">
        <v>44451</v>
      </c>
      <c r="D143" s="1" t="s">
        <v>66</v>
      </c>
      <c r="E143" s="1" t="s">
        <v>519</v>
      </c>
      <c r="F143" s="1" t="s">
        <v>250</v>
      </c>
      <c r="G143" s="1"/>
      <c r="H143" s="1">
        <v>1</v>
      </c>
      <c r="I143">
        <v>40</v>
      </c>
      <c r="J143">
        <v>38</v>
      </c>
      <c r="K143">
        <v>32</v>
      </c>
      <c r="L143">
        <v>110</v>
      </c>
      <c r="N143">
        <v>1</v>
      </c>
      <c r="O143">
        <v>2</v>
      </c>
      <c r="P143">
        <v>5</v>
      </c>
      <c r="Q143">
        <v>2</v>
      </c>
      <c r="R143">
        <v>3</v>
      </c>
      <c r="T143">
        <v>5</v>
      </c>
      <c r="Y143">
        <v>128</v>
      </c>
      <c r="Z143" s="9">
        <v>1.2048611111111112</v>
      </c>
      <c r="AA143">
        <v>50.137999999999998</v>
      </c>
    </row>
    <row r="144" spans="1:27">
      <c r="A144" s="1" t="s">
        <v>139</v>
      </c>
      <c r="B144" s="1">
        <v>2021</v>
      </c>
      <c r="C144" s="2">
        <v>44451</v>
      </c>
      <c r="D144" s="1" t="s">
        <v>66</v>
      </c>
      <c r="E144" s="1" t="s">
        <v>1260</v>
      </c>
      <c r="F144" s="1" t="s">
        <v>44</v>
      </c>
      <c r="G144" s="1"/>
      <c r="H144" s="1">
        <v>2</v>
      </c>
      <c r="I144">
        <v>32</v>
      </c>
      <c r="J144">
        <v>40</v>
      </c>
      <c r="K144">
        <v>40</v>
      </c>
      <c r="L144">
        <v>112</v>
      </c>
      <c r="M144">
        <v>5</v>
      </c>
      <c r="N144">
        <v>2</v>
      </c>
      <c r="O144">
        <v>3</v>
      </c>
      <c r="P144">
        <v>3</v>
      </c>
      <c r="S144">
        <v>3</v>
      </c>
      <c r="Y144">
        <v>128</v>
      </c>
    </row>
    <row r="145" spans="1:27">
      <c r="A145" s="1" t="s">
        <v>139</v>
      </c>
      <c r="B145" s="1">
        <v>2021</v>
      </c>
      <c r="C145" s="2">
        <v>44451</v>
      </c>
      <c r="D145" s="1" t="s">
        <v>66</v>
      </c>
      <c r="E145" s="1" t="s">
        <v>740</v>
      </c>
      <c r="F145" s="1" t="s">
        <v>150</v>
      </c>
      <c r="G145" s="1"/>
      <c r="H145" s="1">
        <v>3</v>
      </c>
      <c r="I145">
        <v>30</v>
      </c>
      <c r="J145">
        <v>34</v>
      </c>
      <c r="K145">
        <v>24</v>
      </c>
      <c r="L145">
        <v>88</v>
      </c>
      <c r="N145">
        <v>5</v>
      </c>
      <c r="O145">
        <v>5</v>
      </c>
      <c r="Q145">
        <v>5</v>
      </c>
      <c r="T145">
        <v>1</v>
      </c>
      <c r="U145">
        <v>1</v>
      </c>
      <c r="V145">
        <v>2</v>
      </c>
      <c r="W145">
        <v>20</v>
      </c>
      <c r="Y145">
        <v>127</v>
      </c>
    </row>
    <row r="146" spans="1:27">
      <c r="A146" s="1" t="s">
        <v>139</v>
      </c>
      <c r="B146" s="1">
        <v>2021</v>
      </c>
      <c r="C146" s="2">
        <v>44451</v>
      </c>
      <c r="D146" s="1" t="s">
        <v>66</v>
      </c>
      <c r="E146" s="1" t="s">
        <v>696</v>
      </c>
      <c r="F146" s="1" t="s">
        <v>33</v>
      </c>
      <c r="G146" s="1"/>
      <c r="H146" s="1">
        <v>4</v>
      </c>
      <c r="I146">
        <v>38</v>
      </c>
      <c r="J146">
        <v>30</v>
      </c>
      <c r="K146">
        <v>36</v>
      </c>
      <c r="L146">
        <v>104</v>
      </c>
      <c r="O146">
        <v>1</v>
      </c>
      <c r="R146">
        <v>1</v>
      </c>
      <c r="S146">
        <v>2</v>
      </c>
      <c r="U146">
        <v>3</v>
      </c>
      <c r="V146">
        <v>10</v>
      </c>
      <c r="Y146">
        <v>121</v>
      </c>
    </row>
    <row r="147" spans="1:27">
      <c r="A147" s="1" t="s">
        <v>139</v>
      </c>
      <c r="B147" s="1">
        <v>2021</v>
      </c>
      <c r="C147" s="2">
        <v>44451</v>
      </c>
      <c r="D147" s="1" t="s">
        <v>66</v>
      </c>
      <c r="E147" s="1" t="s">
        <v>837</v>
      </c>
      <c r="F147" s="1" t="s">
        <v>56</v>
      </c>
      <c r="G147" s="1"/>
      <c r="H147" s="1">
        <v>5</v>
      </c>
      <c r="I147">
        <v>36</v>
      </c>
      <c r="J147">
        <v>36</v>
      </c>
      <c r="K147">
        <v>34</v>
      </c>
      <c r="L147">
        <v>106</v>
      </c>
      <c r="Q147">
        <v>1</v>
      </c>
      <c r="R147">
        <v>5</v>
      </c>
      <c r="S147">
        <v>1</v>
      </c>
      <c r="T147">
        <v>3</v>
      </c>
      <c r="Y147">
        <v>116</v>
      </c>
    </row>
    <row r="148" spans="1:27">
      <c r="A148" s="1" t="s">
        <v>139</v>
      </c>
      <c r="B148" s="1">
        <v>2021</v>
      </c>
      <c r="C148" s="2">
        <v>44451</v>
      </c>
      <c r="D148" s="1" t="s">
        <v>66</v>
      </c>
      <c r="E148" s="1" t="s">
        <v>635</v>
      </c>
      <c r="F148" s="1" t="s">
        <v>207</v>
      </c>
      <c r="G148" s="1"/>
      <c r="H148" s="1">
        <v>6</v>
      </c>
      <c r="I148">
        <v>28</v>
      </c>
      <c r="J148">
        <v>28</v>
      </c>
      <c r="K148">
        <v>26</v>
      </c>
      <c r="L148">
        <v>82</v>
      </c>
      <c r="N148">
        <v>3</v>
      </c>
      <c r="Q148">
        <v>3</v>
      </c>
      <c r="U148">
        <v>5</v>
      </c>
      <c r="W148">
        <v>20</v>
      </c>
      <c r="Y148">
        <v>113</v>
      </c>
    </row>
    <row r="149" spans="1:27">
      <c r="A149" s="1" t="s">
        <v>139</v>
      </c>
      <c r="B149" s="1">
        <v>2021</v>
      </c>
      <c r="C149" s="2">
        <v>44451</v>
      </c>
      <c r="D149" s="1" t="s">
        <v>66</v>
      </c>
      <c r="E149" s="1" t="s">
        <v>495</v>
      </c>
      <c r="F149" s="1" t="s">
        <v>104</v>
      </c>
      <c r="G149" s="1"/>
      <c r="H149" s="1">
        <v>7</v>
      </c>
      <c r="I149">
        <v>26</v>
      </c>
      <c r="J149">
        <v>14</v>
      </c>
      <c r="K149">
        <v>38</v>
      </c>
      <c r="L149">
        <v>78</v>
      </c>
      <c r="M149">
        <v>2</v>
      </c>
      <c r="P149">
        <v>1</v>
      </c>
      <c r="V149">
        <v>4</v>
      </c>
      <c r="Y149">
        <v>85</v>
      </c>
    </row>
    <row r="150" spans="1:27">
      <c r="A150" s="1" t="s">
        <v>139</v>
      </c>
      <c r="B150" s="1">
        <v>2021</v>
      </c>
      <c r="C150" s="2">
        <v>44451</v>
      </c>
      <c r="D150" s="1" t="s">
        <v>66</v>
      </c>
      <c r="E150" s="1" t="s">
        <v>712</v>
      </c>
      <c r="F150" s="1" t="s">
        <v>164</v>
      </c>
      <c r="G150" s="1"/>
      <c r="H150" s="1">
        <v>8</v>
      </c>
      <c r="I150">
        <v>34</v>
      </c>
      <c r="J150">
        <v>26</v>
      </c>
      <c r="K150">
        <v>18</v>
      </c>
      <c r="L150">
        <v>78</v>
      </c>
      <c r="P150">
        <v>2</v>
      </c>
      <c r="Y150">
        <v>80</v>
      </c>
    </row>
    <row r="151" spans="1:27">
      <c r="A151" s="1" t="s">
        <v>139</v>
      </c>
      <c r="B151" s="1">
        <v>2021</v>
      </c>
      <c r="C151" s="2">
        <v>44451</v>
      </c>
      <c r="D151" s="1" t="s">
        <v>66</v>
      </c>
      <c r="E151" s="1" t="s">
        <v>1268</v>
      </c>
      <c r="F151" s="1" t="s">
        <v>166</v>
      </c>
      <c r="G151" s="1"/>
      <c r="H151" s="1">
        <v>9</v>
      </c>
      <c r="I151">
        <v>22</v>
      </c>
      <c r="J151">
        <v>32</v>
      </c>
      <c r="K151">
        <v>20</v>
      </c>
      <c r="L151">
        <v>74</v>
      </c>
      <c r="S151">
        <v>5</v>
      </c>
      <c r="Y151">
        <v>79</v>
      </c>
    </row>
    <row r="152" spans="1:27">
      <c r="A152" s="1" t="s">
        <v>139</v>
      </c>
      <c r="B152" s="1">
        <v>2021</v>
      </c>
      <c r="C152" s="2">
        <v>44451</v>
      </c>
      <c r="D152" s="1" t="s">
        <v>66</v>
      </c>
      <c r="E152" s="1" t="s">
        <v>344</v>
      </c>
      <c r="F152" s="1" t="s">
        <v>154</v>
      </c>
      <c r="G152" s="1"/>
      <c r="H152" s="1">
        <v>10</v>
      </c>
      <c r="I152">
        <v>24</v>
      </c>
      <c r="J152">
        <v>24</v>
      </c>
      <c r="K152">
        <v>30</v>
      </c>
      <c r="L152">
        <v>78</v>
      </c>
      <c r="Y152">
        <v>78</v>
      </c>
    </row>
    <row r="153" spans="1:27">
      <c r="A153" s="23" t="s">
        <v>139</v>
      </c>
      <c r="B153" s="23">
        <v>2021</v>
      </c>
      <c r="C153" s="24">
        <v>44451</v>
      </c>
      <c r="D153" s="23" t="s">
        <v>66</v>
      </c>
      <c r="E153" s="23" t="s">
        <v>1267</v>
      </c>
      <c r="F153" s="23" t="s">
        <v>224</v>
      </c>
      <c r="G153" s="23"/>
      <c r="H153" s="23">
        <v>11</v>
      </c>
      <c r="I153">
        <v>20</v>
      </c>
      <c r="J153">
        <v>20</v>
      </c>
      <c r="K153">
        <v>28</v>
      </c>
      <c r="L153">
        <v>68</v>
      </c>
      <c r="M153">
        <v>1</v>
      </c>
      <c r="Y153">
        <v>69</v>
      </c>
    </row>
    <row r="154" spans="1:27">
      <c r="A154" s="1" t="s">
        <v>139</v>
      </c>
      <c r="B154" s="1">
        <v>2021</v>
      </c>
      <c r="C154" s="2">
        <v>44451</v>
      </c>
      <c r="D154" s="1" t="s">
        <v>66</v>
      </c>
      <c r="E154" s="1" t="s">
        <v>694</v>
      </c>
      <c r="F154" s="1" t="s">
        <v>724</v>
      </c>
      <c r="G154" s="1"/>
      <c r="H154" s="1">
        <v>12</v>
      </c>
      <c r="I154" s="3">
        <v>16</v>
      </c>
      <c r="J154" s="3">
        <v>12</v>
      </c>
      <c r="K154" s="3">
        <v>22</v>
      </c>
      <c r="L154" s="3">
        <v>50</v>
      </c>
      <c r="M154" s="3"/>
      <c r="N154" s="3"/>
      <c r="O154" s="3"/>
      <c r="P154" s="3"/>
      <c r="Q154" s="3"/>
      <c r="R154" s="3"/>
      <c r="S154" s="3"/>
      <c r="T154" s="3"/>
      <c r="U154" s="3"/>
      <c r="V154" s="3"/>
      <c r="W154" s="3"/>
      <c r="X154" s="3"/>
      <c r="Y154" s="3">
        <v>50</v>
      </c>
    </row>
    <row r="155" spans="1:27">
      <c r="A155" s="1" t="s">
        <v>139</v>
      </c>
      <c r="B155" s="1">
        <v>2021</v>
      </c>
      <c r="C155" s="2">
        <v>44451</v>
      </c>
      <c r="D155" s="1" t="s">
        <v>66</v>
      </c>
      <c r="E155" s="1" t="s">
        <v>1265</v>
      </c>
      <c r="F155" s="1" t="s">
        <v>52</v>
      </c>
      <c r="G155" s="1"/>
      <c r="H155" s="1">
        <v>13</v>
      </c>
      <c r="I155" s="3">
        <v>18</v>
      </c>
      <c r="J155" s="3">
        <v>18</v>
      </c>
      <c r="K155" s="3">
        <v>16</v>
      </c>
      <c r="L155" s="3">
        <v>52</v>
      </c>
      <c r="M155" s="3">
        <v>3</v>
      </c>
      <c r="N155" s="3"/>
      <c r="O155" s="3"/>
      <c r="P155" s="3"/>
      <c r="Q155" s="3"/>
      <c r="R155" s="3"/>
      <c r="S155" s="3"/>
      <c r="T155" s="3"/>
      <c r="U155" s="3"/>
      <c r="V155" s="3"/>
      <c r="W155" s="3"/>
      <c r="X155" s="3">
        <v>40</v>
      </c>
      <c r="Y155" s="3">
        <v>15</v>
      </c>
    </row>
    <row r="156" spans="1:27">
      <c r="A156" s="1" t="s">
        <v>139</v>
      </c>
      <c r="B156" s="1">
        <v>2021</v>
      </c>
      <c r="C156" s="2">
        <v>44451</v>
      </c>
      <c r="D156" s="1" t="s">
        <v>66</v>
      </c>
      <c r="E156" s="1" t="s">
        <v>523</v>
      </c>
      <c r="F156" s="1" t="s">
        <v>524</v>
      </c>
      <c r="G156" s="1"/>
      <c r="H156" s="1">
        <v>14</v>
      </c>
      <c r="I156" s="3">
        <v>12</v>
      </c>
      <c r="J156" s="3">
        <v>22</v>
      </c>
      <c r="K156" s="3">
        <v>14</v>
      </c>
      <c r="L156" s="3">
        <v>48</v>
      </c>
      <c r="M156" s="3"/>
      <c r="N156" s="3"/>
      <c r="O156" s="3"/>
      <c r="P156" s="3"/>
      <c r="Q156" s="3"/>
      <c r="R156" s="3">
        <v>2</v>
      </c>
      <c r="S156" s="3"/>
      <c r="T156" s="3">
        <v>2</v>
      </c>
      <c r="U156" s="3">
        <v>2</v>
      </c>
      <c r="V156" s="3">
        <v>6</v>
      </c>
      <c r="W156" s="3"/>
      <c r="X156" s="3">
        <v>60</v>
      </c>
      <c r="Y156" s="3">
        <v>0</v>
      </c>
    </row>
    <row r="157" spans="1:27">
      <c r="A157" s="1" t="s">
        <v>139</v>
      </c>
      <c r="B157" s="1">
        <v>2021</v>
      </c>
      <c r="C157" s="2">
        <v>44451</v>
      </c>
      <c r="D157" s="1" t="s">
        <v>66</v>
      </c>
      <c r="E157" s="1" t="s">
        <v>894</v>
      </c>
      <c r="F157" s="1" t="s">
        <v>63</v>
      </c>
      <c r="G157" s="1"/>
      <c r="H157" s="1">
        <v>15</v>
      </c>
      <c r="I157" s="3">
        <v>10</v>
      </c>
      <c r="J157" s="3">
        <v>-30</v>
      </c>
      <c r="K157" s="3">
        <v>12</v>
      </c>
      <c r="L157" s="3">
        <v>-8</v>
      </c>
      <c r="M157" s="3"/>
      <c r="N157" s="3"/>
      <c r="O157" s="3"/>
      <c r="P157" s="3"/>
      <c r="Q157" s="3"/>
      <c r="R157" s="3"/>
      <c r="S157" s="3"/>
      <c r="T157" s="3"/>
      <c r="U157" s="3"/>
      <c r="V157" s="3"/>
      <c r="W157" s="3"/>
      <c r="X157" s="3">
        <v>60</v>
      </c>
      <c r="Y157" s="3">
        <v>-68</v>
      </c>
    </row>
    <row r="158" spans="1:27">
      <c r="A158" s="1" t="s">
        <v>139</v>
      </c>
      <c r="B158" s="1">
        <v>2021</v>
      </c>
      <c r="C158" s="2">
        <v>44451</v>
      </c>
      <c r="D158" s="1" t="s">
        <v>66</v>
      </c>
      <c r="E158" s="1" t="s">
        <v>643</v>
      </c>
      <c r="F158" s="1" t="s">
        <v>78</v>
      </c>
      <c r="G158" s="1"/>
      <c r="H158" s="1" t="s">
        <v>608</v>
      </c>
      <c r="I158" s="3">
        <v>14</v>
      </c>
      <c r="J158" s="3">
        <v>16</v>
      </c>
      <c r="K158" s="3" t="s">
        <v>759</v>
      </c>
      <c r="L158" s="3"/>
      <c r="M158" s="3"/>
      <c r="N158" s="3"/>
      <c r="O158" s="3"/>
      <c r="P158" s="3"/>
      <c r="Q158" s="3"/>
      <c r="R158" s="3"/>
      <c r="S158" s="3"/>
      <c r="T158" s="3"/>
      <c r="U158" s="3"/>
      <c r="V158" s="3"/>
      <c r="W158" s="3"/>
      <c r="X158" s="3"/>
      <c r="Y158" s="3" t="s">
        <v>608</v>
      </c>
    </row>
    <row r="159" spans="1:27">
      <c r="A159" s="4" t="s">
        <v>1274</v>
      </c>
      <c r="B159" s="4">
        <v>2021</v>
      </c>
      <c r="C159" s="5">
        <v>44388</v>
      </c>
      <c r="D159" s="4" t="s">
        <v>66</v>
      </c>
      <c r="E159" s="4" t="s">
        <v>811</v>
      </c>
      <c r="F159" s="4" t="s">
        <v>188</v>
      </c>
      <c r="G159" s="4"/>
      <c r="H159" s="4">
        <v>1</v>
      </c>
      <c r="I159" s="3">
        <v>34</v>
      </c>
      <c r="J159" s="3">
        <v>34</v>
      </c>
      <c r="K159" s="3">
        <v>34</v>
      </c>
      <c r="L159" s="3">
        <v>102</v>
      </c>
      <c r="M159" s="3"/>
      <c r="N159" s="3"/>
      <c r="O159" s="3"/>
      <c r="P159" s="3">
        <v>5</v>
      </c>
      <c r="Q159" s="3"/>
      <c r="R159" s="3"/>
      <c r="S159" s="3">
        <v>5</v>
      </c>
      <c r="T159" s="3">
        <v>2</v>
      </c>
      <c r="U159" s="3">
        <v>3</v>
      </c>
      <c r="V159" s="3"/>
      <c r="W159" s="3">
        <v>60</v>
      </c>
      <c r="X159" s="3"/>
      <c r="Y159" s="3">
        <v>177</v>
      </c>
      <c r="Z159" s="9">
        <v>1.2138888888888888</v>
      </c>
      <c r="AA159">
        <v>51.48</v>
      </c>
    </row>
    <row r="160" spans="1:27">
      <c r="A160" s="4" t="s">
        <v>1274</v>
      </c>
      <c r="B160" s="4">
        <v>2021</v>
      </c>
      <c r="C160" s="5">
        <v>44388</v>
      </c>
      <c r="D160" s="4" t="s">
        <v>66</v>
      </c>
      <c r="E160" s="4" t="s">
        <v>840</v>
      </c>
      <c r="F160" s="4" t="s">
        <v>480</v>
      </c>
      <c r="G160" s="4"/>
      <c r="H160" s="4">
        <v>2</v>
      </c>
      <c r="I160" s="3">
        <v>40</v>
      </c>
      <c r="J160" s="3">
        <v>40</v>
      </c>
      <c r="K160" s="3">
        <v>36</v>
      </c>
      <c r="L160" s="3">
        <v>116</v>
      </c>
      <c r="M160" s="3">
        <v>3</v>
      </c>
      <c r="N160" s="3"/>
      <c r="O160" s="3"/>
      <c r="P160" s="3">
        <v>3</v>
      </c>
      <c r="Q160" s="3"/>
      <c r="R160" s="3"/>
      <c r="S160" s="3"/>
      <c r="T160" s="3">
        <v>3</v>
      </c>
      <c r="U160" s="3">
        <v>1</v>
      </c>
      <c r="V160" s="3"/>
      <c r="W160" s="3">
        <v>40</v>
      </c>
      <c r="X160" s="3"/>
      <c r="Y160" s="3">
        <v>166</v>
      </c>
    </row>
    <row r="161" spans="1:25">
      <c r="A161" s="4" t="s">
        <v>1274</v>
      </c>
      <c r="B161" s="4">
        <v>2021</v>
      </c>
      <c r="C161" s="5">
        <v>44388</v>
      </c>
      <c r="D161" s="4" t="s">
        <v>66</v>
      </c>
      <c r="E161" s="4" t="s">
        <v>508</v>
      </c>
      <c r="F161" s="4" t="s">
        <v>85</v>
      </c>
      <c r="G161" s="4"/>
      <c r="H161" s="4">
        <v>3</v>
      </c>
      <c r="I161" s="3">
        <v>38</v>
      </c>
      <c r="J161" s="3">
        <v>24</v>
      </c>
      <c r="K161" s="3">
        <v>32</v>
      </c>
      <c r="L161" s="3">
        <v>94</v>
      </c>
      <c r="M161" s="3"/>
      <c r="N161" s="3"/>
      <c r="O161" s="3"/>
      <c r="P161" s="3"/>
      <c r="Q161" s="3">
        <v>5</v>
      </c>
      <c r="R161" s="3"/>
      <c r="S161" s="3"/>
      <c r="T161" s="3"/>
      <c r="U161" s="3">
        <v>5</v>
      </c>
      <c r="V161" s="3"/>
      <c r="W161" s="3">
        <v>40</v>
      </c>
      <c r="X161" s="3"/>
      <c r="Y161" s="3">
        <v>144</v>
      </c>
    </row>
    <row r="162" spans="1:25">
      <c r="A162" s="4" t="s">
        <v>1274</v>
      </c>
      <c r="B162" s="4">
        <v>2021</v>
      </c>
      <c r="C162" s="5">
        <v>44388</v>
      </c>
      <c r="D162" s="4" t="s">
        <v>66</v>
      </c>
      <c r="E162" s="4" t="s">
        <v>849</v>
      </c>
      <c r="F162" s="4" t="s">
        <v>198</v>
      </c>
      <c r="G162" s="4"/>
      <c r="H162" s="4">
        <v>4</v>
      </c>
      <c r="I162" s="3">
        <v>32</v>
      </c>
      <c r="J162" s="3">
        <v>36</v>
      </c>
      <c r="K162" s="3">
        <v>40</v>
      </c>
      <c r="L162" s="3">
        <v>108</v>
      </c>
      <c r="M162" s="3">
        <v>1</v>
      </c>
      <c r="N162" s="3">
        <v>2</v>
      </c>
      <c r="O162" s="3">
        <v>2</v>
      </c>
      <c r="P162" s="3">
        <v>2</v>
      </c>
      <c r="Q162" s="3"/>
      <c r="R162" s="3"/>
      <c r="S162" s="3">
        <v>3</v>
      </c>
      <c r="T162" s="3">
        <v>1</v>
      </c>
      <c r="U162" s="3"/>
      <c r="V162" s="3">
        <v>4</v>
      </c>
      <c r="W162" s="3">
        <v>20</v>
      </c>
      <c r="X162" s="3"/>
      <c r="Y162" s="3">
        <v>143</v>
      </c>
    </row>
    <row r="163" spans="1:25">
      <c r="A163" s="4" t="s">
        <v>1274</v>
      </c>
      <c r="B163" s="4">
        <v>2021</v>
      </c>
      <c r="C163" s="5">
        <v>44388</v>
      </c>
      <c r="D163" s="4" t="s">
        <v>66</v>
      </c>
      <c r="E163" s="4" t="s">
        <v>1308</v>
      </c>
      <c r="F163" s="4" t="s">
        <v>25</v>
      </c>
      <c r="G163" s="4"/>
      <c r="H163" s="4">
        <v>5</v>
      </c>
      <c r="I163" s="3">
        <v>20</v>
      </c>
      <c r="J163" s="3">
        <v>16</v>
      </c>
      <c r="K163" s="3">
        <v>30</v>
      </c>
      <c r="L163" s="3">
        <v>66</v>
      </c>
      <c r="M163" s="3"/>
      <c r="N163" s="3"/>
      <c r="O163" s="3"/>
      <c r="P163" s="3"/>
      <c r="Q163" s="3">
        <v>3</v>
      </c>
      <c r="R163" s="3">
        <v>5</v>
      </c>
      <c r="S163" s="3"/>
      <c r="T163" s="3">
        <v>5</v>
      </c>
      <c r="U163" s="3"/>
      <c r="V163" s="3">
        <v>2</v>
      </c>
      <c r="W163" s="3">
        <v>60</v>
      </c>
      <c r="X163" s="3"/>
      <c r="Y163" s="3">
        <v>141</v>
      </c>
    </row>
    <row r="164" spans="1:25">
      <c r="A164" s="4" t="s">
        <v>1274</v>
      </c>
      <c r="B164" s="4">
        <v>2021</v>
      </c>
      <c r="C164" s="5">
        <v>44388</v>
      </c>
      <c r="D164" s="4" t="s">
        <v>66</v>
      </c>
      <c r="E164" s="4" t="s">
        <v>340</v>
      </c>
      <c r="F164" s="4" t="s">
        <v>142</v>
      </c>
      <c r="G164" s="4"/>
      <c r="H164" s="4">
        <v>6</v>
      </c>
      <c r="I164" s="3">
        <v>36</v>
      </c>
      <c r="J164" s="3">
        <v>38</v>
      </c>
      <c r="K164" s="3">
        <v>38</v>
      </c>
      <c r="L164" s="3">
        <v>112</v>
      </c>
      <c r="M164" s="3">
        <v>2</v>
      </c>
      <c r="N164" s="3">
        <v>1</v>
      </c>
      <c r="O164" s="3">
        <v>1</v>
      </c>
      <c r="P164" s="3"/>
      <c r="Q164" s="3"/>
      <c r="R164" s="3"/>
      <c r="S164" s="3"/>
      <c r="T164" s="3"/>
      <c r="U164" s="3"/>
      <c r="V164" s="3"/>
      <c r="W164" s="3"/>
      <c r="X164" s="3"/>
      <c r="Y164" s="3">
        <v>116</v>
      </c>
    </row>
    <row r="165" spans="1:25">
      <c r="A165" s="4" t="s">
        <v>1274</v>
      </c>
      <c r="B165" s="4">
        <v>2021</v>
      </c>
      <c r="C165" s="5">
        <v>44388</v>
      </c>
      <c r="D165" s="4" t="s">
        <v>66</v>
      </c>
      <c r="E165" s="4" t="s">
        <v>829</v>
      </c>
      <c r="F165" s="4" t="s">
        <v>82</v>
      </c>
      <c r="G165" s="4"/>
      <c r="H165" s="4">
        <v>7</v>
      </c>
      <c r="I165" s="3">
        <v>30</v>
      </c>
      <c r="J165" s="3">
        <v>32</v>
      </c>
      <c r="K165" s="3">
        <v>18</v>
      </c>
      <c r="L165" s="3">
        <v>80</v>
      </c>
      <c r="M165" s="3"/>
      <c r="N165" s="3"/>
      <c r="O165" s="3">
        <v>3</v>
      </c>
      <c r="P165" s="3"/>
      <c r="Q165" s="3"/>
      <c r="R165" s="3"/>
      <c r="S165" s="3"/>
      <c r="T165" s="3"/>
      <c r="U165" s="3"/>
      <c r="V165" s="3">
        <v>6</v>
      </c>
      <c r="W165" s="3">
        <v>20</v>
      </c>
      <c r="X165" s="3"/>
      <c r="Y165" s="3">
        <v>109</v>
      </c>
    </row>
    <row r="166" spans="1:25">
      <c r="A166" s="4" t="s">
        <v>1274</v>
      </c>
      <c r="B166" s="4">
        <v>2021</v>
      </c>
      <c r="C166" s="5">
        <v>44388</v>
      </c>
      <c r="D166" s="4" t="s">
        <v>66</v>
      </c>
      <c r="E166" s="4" t="s">
        <v>1304</v>
      </c>
      <c r="F166" s="4" t="s">
        <v>1276</v>
      </c>
      <c r="G166" s="4"/>
      <c r="H166" s="4">
        <v>8</v>
      </c>
      <c r="I166" s="3">
        <v>26</v>
      </c>
      <c r="J166" s="3">
        <v>22</v>
      </c>
      <c r="K166" s="3">
        <v>20</v>
      </c>
      <c r="L166" s="3">
        <v>68</v>
      </c>
      <c r="M166" s="3"/>
      <c r="N166" s="3"/>
      <c r="O166" s="3">
        <v>5</v>
      </c>
      <c r="P166" s="3"/>
      <c r="Q166" s="3">
        <v>2</v>
      </c>
      <c r="R166" s="3">
        <v>1</v>
      </c>
      <c r="S166" s="3"/>
      <c r="T166" s="3"/>
      <c r="U166" s="3"/>
      <c r="V166" s="3">
        <v>10</v>
      </c>
      <c r="W166" s="3">
        <v>20</v>
      </c>
      <c r="X166" s="3"/>
      <c r="Y166" s="3">
        <v>106</v>
      </c>
    </row>
    <row r="167" spans="1:25">
      <c r="A167" s="4" t="s">
        <v>1274</v>
      </c>
      <c r="B167" s="4">
        <v>2021</v>
      </c>
      <c r="C167" s="5">
        <v>44388</v>
      </c>
      <c r="D167" s="4" t="s">
        <v>66</v>
      </c>
      <c r="E167" s="4" t="s">
        <v>519</v>
      </c>
      <c r="F167" s="4" t="s">
        <v>250</v>
      </c>
      <c r="G167" s="4"/>
      <c r="H167" s="4">
        <v>9</v>
      </c>
      <c r="I167" s="3">
        <v>24</v>
      </c>
      <c r="J167" s="3">
        <v>30</v>
      </c>
      <c r="K167" s="3">
        <v>14</v>
      </c>
      <c r="L167" s="3">
        <v>68</v>
      </c>
      <c r="M167" s="3"/>
      <c r="N167" s="3"/>
      <c r="O167" s="3"/>
      <c r="P167" s="3"/>
      <c r="Q167" s="3"/>
      <c r="R167" s="3">
        <v>3</v>
      </c>
      <c r="S167" s="3">
        <v>1</v>
      </c>
      <c r="T167" s="3"/>
      <c r="U167" s="3"/>
      <c r="V167" s="3"/>
      <c r="W167" s="3">
        <v>20</v>
      </c>
      <c r="X167" s="3"/>
      <c r="Y167" s="3">
        <v>92</v>
      </c>
    </row>
    <row r="168" spans="1:25">
      <c r="A168" s="4" t="s">
        <v>1274</v>
      </c>
      <c r="B168" s="4">
        <v>2021</v>
      </c>
      <c r="C168" s="5">
        <v>44388</v>
      </c>
      <c r="D168" s="4" t="s">
        <v>66</v>
      </c>
      <c r="E168" s="4" t="s">
        <v>871</v>
      </c>
      <c r="F168" s="4" t="s">
        <v>178</v>
      </c>
      <c r="G168" s="4"/>
      <c r="H168" s="4">
        <v>10</v>
      </c>
      <c r="I168" s="3">
        <v>28</v>
      </c>
      <c r="J168" s="3">
        <v>28</v>
      </c>
      <c r="K168" s="3">
        <v>26</v>
      </c>
      <c r="L168" s="3">
        <v>82</v>
      </c>
      <c r="M168" s="3"/>
      <c r="N168" s="3">
        <v>3</v>
      </c>
      <c r="O168" s="3"/>
      <c r="P168" s="3"/>
      <c r="Q168" s="3"/>
      <c r="R168" s="3"/>
      <c r="S168" s="3"/>
      <c r="T168" s="3"/>
      <c r="U168" s="3"/>
      <c r="V168" s="3"/>
      <c r="W168" s="3"/>
      <c r="X168" s="3"/>
      <c r="Y168" s="3">
        <v>85</v>
      </c>
    </row>
    <row r="169" spans="1:25">
      <c r="A169" s="4" t="s">
        <v>1274</v>
      </c>
      <c r="B169" s="4">
        <v>2021</v>
      </c>
      <c r="C169" s="5">
        <v>44388</v>
      </c>
      <c r="D169" s="4" t="s">
        <v>66</v>
      </c>
      <c r="E169" s="4" t="s">
        <v>490</v>
      </c>
      <c r="F169" s="4" t="s">
        <v>42</v>
      </c>
      <c r="G169" s="4"/>
      <c r="H169" s="4">
        <v>11</v>
      </c>
      <c r="I169" s="3">
        <v>14</v>
      </c>
      <c r="J169" s="3">
        <v>14</v>
      </c>
      <c r="K169" s="3">
        <v>16</v>
      </c>
      <c r="L169" s="3">
        <v>44</v>
      </c>
      <c r="M169" s="3"/>
      <c r="N169" s="3"/>
      <c r="O169" s="3"/>
      <c r="P169" s="3"/>
      <c r="Q169" s="3"/>
      <c r="R169" s="3"/>
      <c r="S169" s="3"/>
      <c r="T169" s="3"/>
      <c r="U169" s="3"/>
      <c r="V169" s="3"/>
      <c r="W169" s="3">
        <v>20</v>
      </c>
      <c r="X169" s="3"/>
      <c r="Y169" s="3">
        <v>64</v>
      </c>
    </row>
    <row r="170" spans="1:25">
      <c r="A170" s="4" t="s">
        <v>1274</v>
      </c>
      <c r="B170" s="4">
        <v>2021</v>
      </c>
      <c r="C170" s="5">
        <v>44388</v>
      </c>
      <c r="D170" s="4" t="s">
        <v>66</v>
      </c>
      <c r="E170" s="4" t="s">
        <v>779</v>
      </c>
      <c r="F170" s="4" t="s">
        <v>1293</v>
      </c>
      <c r="G170" s="4"/>
      <c r="H170" s="4">
        <v>12</v>
      </c>
      <c r="I170" s="3">
        <v>22</v>
      </c>
      <c r="J170" s="3">
        <v>26</v>
      </c>
      <c r="K170" s="3">
        <v>10</v>
      </c>
      <c r="L170" s="3">
        <v>58</v>
      </c>
      <c r="M170" s="3">
        <v>5</v>
      </c>
      <c r="N170" s="3"/>
      <c r="O170" s="3"/>
      <c r="P170" s="3"/>
      <c r="Q170" s="3"/>
      <c r="R170" s="3"/>
      <c r="S170" s="3"/>
      <c r="T170" s="3"/>
      <c r="U170" s="3"/>
      <c r="V170" s="3"/>
      <c r="W170" s="3"/>
      <c r="X170" s="3"/>
      <c r="Y170" s="3">
        <v>63</v>
      </c>
    </row>
    <row r="171" spans="1:25">
      <c r="A171" s="4" t="s">
        <v>1274</v>
      </c>
      <c r="B171" s="4">
        <v>2021</v>
      </c>
      <c r="C171" s="5">
        <v>44388</v>
      </c>
      <c r="D171" s="4" t="s">
        <v>66</v>
      </c>
      <c r="E171" s="4" t="s">
        <v>491</v>
      </c>
      <c r="F171" s="4" t="s">
        <v>492</v>
      </c>
      <c r="G171" s="4"/>
      <c r="H171" s="4">
        <v>13</v>
      </c>
      <c r="I171" s="3">
        <v>12</v>
      </c>
      <c r="J171" s="3">
        <v>20</v>
      </c>
      <c r="K171" s="3">
        <v>24</v>
      </c>
      <c r="L171" s="3">
        <v>56</v>
      </c>
      <c r="M171" s="3"/>
      <c r="N171" s="3">
        <v>5</v>
      </c>
      <c r="O171" s="3"/>
      <c r="P171" s="3"/>
      <c r="Q171" s="3"/>
      <c r="R171" s="3"/>
      <c r="S171" s="3"/>
      <c r="T171" s="3"/>
      <c r="U171" s="3">
        <v>2</v>
      </c>
      <c r="V171" s="3"/>
      <c r="W171" s="3"/>
      <c r="X171" s="3"/>
      <c r="Y171" s="3">
        <v>63</v>
      </c>
    </row>
    <row r="172" spans="1:25">
      <c r="A172" s="4" t="s">
        <v>1274</v>
      </c>
      <c r="B172" s="4">
        <v>2021</v>
      </c>
      <c r="C172" s="5">
        <v>44388</v>
      </c>
      <c r="D172" s="4" t="s">
        <v>66</v>
      </c>
      <c r="E172" s="4" t="s">
        <v>1291</v>
      </c>
      <c r="F172" s="4" t="s">
        <v>647</v>
      </c>
      <c r="G172" s="4"/>
      <c r="H172" s="4">
        <v>14</v>
      </c>
      <c r="I172" s="3">
        <v>16</v>
      </c>
      <c r="J172" s="3">
        <v>12</v>
      </c>
      <c r="K172" s="3">
        <v>6</v>
      </c>
      <c r="L172" s="3">
        <v>34</v>
      </c>
      <c r="M172" s="3"/>
      <c r="N172" s="3"/>
      <c r="O172" s="3"/>
      <c r="P172" s="3"/>
      <c r="Q172" s="3">
        <v>1</v>
      </c>
      <c r="R172" s="3">
        <v>2</v>
      </c>
      <c r="S172" s="3"/>
      <c r="T172" s="3"/>
      <c r="U172" s="3"/>
      <c r="V172" s="3"/>
      <c r="W172" s="3">
        <v>20</v>
      </c>
      <c r="X172" s="3"/>
      <c r="Y172" s="3">
        <v>57</v>
      </c>
    </row>
    <row r="173" spans="1:25">
      <c r="A173" s="4" t="s">
        <v>1274</v>
      </c>
      <c r="B173" s="4">
        <v>2021</v>
      </c>
      <c r="C173" s="5">
        <v>44388</v>
      </c>
      <c r="D173" s="4" t="s">
        <v>66</v>
      </c>
      <c r="E173" s="4" t="s">
        <v>860</v>
      </c>
      <c r="F173" s="4" t="s">
        <v>207</v>
      </c>
      <c r="G173" s="4"/>
      <c r="H173" s="4">
        <v>15</v>
      </c>
      <c r="I173" s="3">
        <v>18</v>
      </c>
      <c r="J173" s="3">
        <v>10</v>
      </c>
      <c r="K173" s="3">
        <v>8</v>
      </c>
      <c r="L173" s="3">
        <v>36</v>
      </c>
      <c r="M173" s="3"/>
      <c r="N173" s="3"/>
      <c r="O173" s="3"/>
      <c r="P173" s="3"/>
      <c r="Q173" s="3"/>
      <c r="R173" s="3"/>
      <c r="S173" s="3"/>
      <c r="T173" s="3"/>
      <c r="U173" s="3"/>
      <c r="V173" s="3"/>
      <c r="W173" s="3"/>
      <c r="X173" s="3"/>
      <c r="Y173" s="3">
        <v>36</v>
      </c>
    </row>
    <row r="174" spans="1:25">
      <c r="A174" s="4" t="s">
        <v>1274</v>
      </c>
      <c r="B174" s="4">
        <v>2021</v>
      </c>
      <c r="C174" s="5">
        <v>44388</v>
      </c>
      <c r="D174" s="4" t="s">
        <v>66</v>
      </c>
      <c r="E174" s="4" t="s">
        <v>1288</v>
      </c>
      <c r="F174" s="4" t="s">
        <v>1286</v>
      </c>
      <c r="G174" s="4"/>
      <c r="H174" s="4">
        <v>16</v>
      </c>
      <c r="I174" s="3">
        <v>6</v>
      </c>
      <c r="J174" s="3">
        <v>6</v>
      </c>
      <c r="K174" s="3">
        <v>22</v>
      </c>
      <c r="L174" s="3">
        <v>34</v>
      </c>
      <c r="M174" s="3"/>
      <c r="N174" s="3"/>
      <c r="O174" s="3"/>
      <c r="P174" s="3"/>
      <c r="Q174" s="3"/>
      <c r="R174" s="3"/>
      <c r="S174" s="3">
        <v>2</v>
      </c>
      <c r="T174" s="3"/>
      <c r="U174" s="3"/>
      <c r="V174" s="3"/>
      <c r="W174" s="3"/>
      <c r="X174" s="3"/>
      <c r="Y174" s="3">
        <v>36</v>
      </c>
    </row>
    <row r="175" spans="1:25">
      <c r="A175" s="4" t="s">
        <v>1274</v>
      </c>
      <c r="B175" s="4">
        <v>2021</v>
      </c>
      <c r="C175" s="5">
        <v>44388</v>
      </c>
      <c r="D175" s="4" t="s">
        <v>66</v>
      </c>
      <c r="E175" s="4" t="s">
        <v>48</v>
      </c>
      <c r="F175" s="4" t="s">
        <v>27</v>
      </c>
      <c r="G175" s="4"/>
      <c r="H175" s="4">
        <v>17</v>
      </c>
      <c r="I175" s="3">
        <v>8</v>
      </c>
      <c r="J175" s="3">
        <v>18</v>
      </c>
      <c r="K175" s="3">
        <v>28</v>
      </c>
      <c r="L175" s="3">
        <v>54</v>
      </c>
      <c r="M175" s="3"/>
      <c r="N175" s="3"/>
      <c r="O175" s="3"/>
      <c r="P175" s="3">
        <v>1</v>
      </c>
      <c r="Q175" s="3"/>
      <c r="R175" s="3"/>
      <c r="S175" s="3"/>
      <c r="T175" s="3"/>
      <c r="U175" s="3"/>
      <c r="V175" s="3"/>
      <c r="W175" s="3"/>
      <c r="X175" s="3">
        <v>40</v>
      </c>
      <c r="Y175" s="3">
        <v>15</v>
      </c>
    </row>
    <row r="176" spans="1:25">
      <c r="A176" s="4" t="s">
        <v>1274</v>
      </c>
      <c r="B176" s="4">
        <v>2021</v>
      </c>
      <c r="C176" s="5">
        <v>44388</v>
      </c>
      <c r="D176" s="4" t="s">
        <v>66</v>
      </c>
      <c r="E176" s="4" t="s">
        <v>1290</v>
      </c>
      <c r="F176" s="4" t="s">
        <v>58</v>
      </c>
      <c r="G176" s="4"/>
      <c r="H176" s="4">
        <v>18</v>
      </c>
      <c r="I176" s="3">
        <v>10</v>
      </c>
      <c r="J176" s="3">
        <v>8</v>
      </c>
      <c r="K176" s="3">
        <v>12</v>
      </c>
      <c r="L176" s="3">
        <v>30</v>
      </c>
      <c r="M176" s="3"/>
      <c r="N176" s="3"/>
      <c r="O176" s="3"/>
      <c r="P176" s="3"/>
      <c r="Q176" s="3"/>
      <c r="R176" s="3"/>
      <c r="S176" s="3"/>
      <c r="T176" s="3"/>
      <c r="U176" s="3"/>
      <c r="V176" s="3"/>
      <c r="W176" s="3"/>
      <c r="X176" s="3">
        <v>20</v>
      </c>
      <c r="Y176" s="3">
        <v>10</v>
      </c>
    </row>
    <row r="177" spans="1:27">
      <c r="A177" s="4" t="s">
        <v>1274</v>
      </c>
      <c r="B177" s="4">
        <v>2021</v>
      </c>
      <c r="C177" s="5">
        <v>44388</v>
      </c>
      <c r="D177" s="4" t="s">
        <v>66</v>
      </c>
      <c r="E177" s="4" t="s">
        <v>1289</v>
      </c>
      <c r="F177" s="4" t="s">
        <v>369</v>
      </c>
      <c r="G177" s="4"/>
      <c r="H177" s="4" t="s">
        <v>608</v>
      </c>
      <c r="I177" s="3">
        <v>-36</v>
      </c>
      <c r="J177" s="3" t="s">
        <v>759</v>
      </c>
      <c r="K177" s="3"/>
      <c r="L177" s="3"/>
      <c r="M177" s="3"/>
      <c r="N177" s="3"/>
      <c r="O177" s="3"/>
      <c r="P177" s="3"/>
      <c r="Q177" s="3"/>
      <c r="R177" s="3"/>
      <c r="S177" s="3"/>
      <c r="T177" s="3"/>
      <c r="U177" s="3"/>
      <c r="V177" s="3"/>
      <c r="W177" s="3"/>
      <c r="X177" s="3"/>
      <c r="Y177" s="3" t="s">
        <v>608</v>
      </c>
    </row>
    <row r="178" spans="1:27">
      <c r="A178" s="1" t="s">
        <v>217</v>
      </c>
      <c r="B178" s="1">
        <v>2020</v>
      </c>
      <c r="C178" s="2">
        <v>43890</v>
      </c>
      <c r="D178" s="1" t="s">
        <v>20</v>
      </c>
      <c r="E178" s="1" t="s">
        <v>585</v>
      </c>
      <c r="F178" s="1" t="s">
        <v>27</v>
      </c>
      <c r="G178" s="1"/>
      <c r="H178" s="1">
        <v>1</v>
      </c>
      <c r="I178" s="1">
        <v>40</v>
      </c>
      <c r="J178" s="1">
        <v>38</v>
      </c>
      <c r="K178" s="1">
        <v>34</v>
      </c>
      <c r="L178" s="1">
        <v>112</v>
      </c>
      <c r="M178" s="1">
        <v>5</v>
      </c>
      <c r="N178" s="1">
        <v>2</v>
      </c>
      <c r="O178" s="1">
        <v>2</v>
      </c>
      <c r="P178" s="1">
        <v>5</v>
      </c>
      <c r="Q178" s="1">
        <v>5</v>
      </c>
      <c r="R178" s="1"/>
      <c r="S178" s="1">
        <v>2</v>
      </c>
      <c r="T178" s="1"/>
      <c r="U178" s="1">
        <v>5</v>
      </c>
      <c r="V178" s="1"/>
      <c r="W178" s="1">
        <v>20</v>
      </c>
      <c r="X178" s="1"/>
      <c r="Y178" s="1">
        <v>158</v>
      </c>
      <c r="Z178" s="9">
        <v>1.1451388888888889</v>
      </c>
      <c r="AA178">
        <v>54.576000000000001</v>
      </c>
    </row>
    <row r="179" spans="1:27">
      <c r="A179" s="1" t="s">
        <v>217</v>
      </c>
      <c r="B179" s="1">
        <v>2020</v>
      </c>
      <c r="C179" s="2">
        <v>43890</v>
      </c>
      <c r="D179" s="1" t="s">
        <v>20</v>
      </c>
      <c r="E179" s="1" t="s">
        <v>753</v>
      </c>
      <c r="F179" s="1" t="s">
        <v>23</v>
      </c>
      <c r="G179" s="1"/>
      <c r="H179" s="1">
        <v>2</v>
      </c>
      <c r="I179" s="1">
        <v>28</v>
      </c>
      <c r="J179" s="1">
        <v>40</v>
      </c>
      <c r="K179" s="1">
        <v>36</v>
      </c>
      <c r="L179" s="1">
        <v>104</v>
      </c>
      <c r="M179" s="1"/>
      <c r="N179" s="1">
        <v>3</v>
      </c>
      <c r="O179" s="1"/>
      <c r="P179" s="1">
        <v>2</v>
      </c>
      <c r="Q179" s="1">
        <v>1</v>
      </c>
      <c r="R179" s="1">
        <v>5</v>
      </c>
      <c r="S179" s="1"/>
      <c r="T179" s="1"/>
      <c r="U179" s="1"/>
      <c r="V179" s="1"/>
      <c r="W179" s="1">
        <v>20</v>
      </c>
      <c r="X179" s="1"/>
      <c r="Y179" s="1">
        <v>135</v>
      </c>
    </row>
    <row r="180" spans="1:27">
      <c r="A180" s="1" t="s">
        <v>217</v>
      </c>
      <c r="B180" s="1">
        <v>2020</v>
      </c>
      <c r="C180" s="2">
        <v>43890</v>
      </c>
      <c r="D180" s="1" t="s">
        <v>20</v>
      </c>
      <c r="E180" s="1" t="s">
        <v>787</v>
      </c>
      <c r="F180" s="1" t="s">
        <v>113</v>
      </c>
      <c r="G180" s="1"/>
      <c r="H180" s="1">
        <v>3</v>
      </c>
      <c r="I180" s="1">
        <v>38</v>
      </c>
      <c r="J180" s="1">
        <v>28</v>
      </c>
      <c r="K180" s="1">
        <v>20</v>
      </c>
      <c r="L180" s="1">
        <v>86</v>
      </c>
      <c r="M180" s="1">
        <v>2</v>
      </c>
      <c r="N180" s="1"/>
      <c r="O180" s="1">
        <v>1</v>
      </c>
      <c r="P180" s="1"/>
      <c r="Q180" s="1"/>
      <c r="R180" s="1">
        <v>2</v>
      </c>
      <c r="S180" s="1">
        <v>3</v>
      </c>
      <c r="T180" s="1">
        <v>3</v>
      </c>
      <c r="U180" s="1"/>
      <c r="V180" s="1"/>
      <c r="W180" s="1">
        <v>20</v>
      </c>
      <c r="X180" s="1"/>
      <c r="Y180" s="1">
        <v>117</v>
      </c>
    </row>
    <row r="181" spans="1:27">
      <c r="A181" s="1" t="s">
        <v>217</v>
      </c>
      <c r="B181" s="1">
        <v>2020</v>
      </c>
      <c r="C181" s="2">
        <v>43890</v>
      </c>
      <c r="D181" s="1" t="s">
        <v>20</v>
      </c>
      <c r="E181" s="1" t="s">
        <v>597</v>
      </c>
      <c r="F181" s="1" t="s">
        <v>29</v>
      </c>
      <c r="G181" s="1"/>
      <c r="H181" s="1">
        <v>4</v>
      </c>
      <c r="I181" s="1">
        <v>20</v>
      </c>
      <c r="J181" s="1">
        <v>36</v>
      </c>
      <c r="K181" s="1">
        <v>38</v>
      </c>
      <c r="L181" s="1">
        <v>94</v>
      </c>
      <c r="M181" s="1"/>
      <c r="N181" s="1"/>
      <c r="O181" s="1"/>
      <c r="P181" s="1"/>
      <c r="Q181" s="1">
        <v>2</v>
      </c>
      <c r="R181" s="1">
        <v>1</v>
      </c>
      <c r="S181" s="1"/>
      <c r="T181" s="1"/>
      <c r="U181" s="1"/>
      <c r="V181" s="1"/>
      <c r="W181" s="1"/>
      <c r="X181" s="1"/>
      <c r="Y181" s="1">
        <v>97</v>
      </c>
    </row>
    <row r="182" spans="1:27">
      <c r="A182" s="1" t="s">
        <v>217</v>
      </c>
      <c r="B182" s="1">
        <v>2020</v>
      </c>
      <c r="C182" s="2">
        <v>43890</v>
      </c>
      <c r="D182" s="1" t="s">
        <v>20</v>
      </c>
      <c r="E182" s="1" t="s">
        <v>599</v>
      </c>
      <c r="F182" s="1" t="s">
        <v>35</v>
      </c>
      <c r="G182" s="1"/>
      <c r="H182" s="1">
        <v>5</v>
      </c>
      <c r="I182" s="1">
        <v>30</v>
      </c>
      <c r="J182" s="1">
        <v>22</v>
      </c>
      <c r="K182" s="1">
        <v>40</v>
      </c>
      <c r="L182" s="1">
        <v>92</v>
      </c>
      <c r="M182" s="1"/>
      <c r="N182" s="1">
        <v>1</v>
      </c>
      <c r="O182" s="1"/>
      <c r="P182" s="1">
        <v>1</v>
      </c>
      <c r="Q182" s="1"/>
      <c r="R182" s="1"/>
      <c r="S182" s="1"/>
      <c r="T182" s="1"/>
      <c r="U182" s="1"/>
      <c r="V182" s="1"/>
      <c r="W182" s="1"/>
      <c r="X182" s="1"/>
      <c r="Y182" s="1">
        <v>94</v>
      </c>
    </row>
    <row r="183" spans="1:27">
      <c r="A183" s="1" t="s">
        <v>217</v>
      </c>
      <c r="B183" s="1">
        <v>2020</v>
      </c>
      <c r="C183" s="2">
        <v>43890</v>
      </c>
      <c r="D183" s="1" t="s">
        <v>20</v>
      </c>
      <c r="E183" s="1" t="s">
        <v>1647</v>
      </c>
      <c r="F183" s="1" t="s">
        <v>102</v>
      </c>
      <c r="G183" s="1"/>
      <c r="H183" s="1">
        <v>6</v>
      </c>
      <c r="I183" s="1">
        <v>14</v>
      </c>
      <c r="J183" s="1">
        <v>20</v>
      </c>
      <c r="K183" s="1">
        <v>26</v>
      </c>
      <c r="L183" s="1">
        <v>60</v>
      </c>
      <c r="M183" s="1"/>
      <c r="N183" s="1"/>
      <c r="O183" s="1"/>
      <c r="P183" s="1"/>
      <c r="Q183" s="1"/>
      <c r="R183" s="1"/>
      <c r="S183" s="1">
        <v>5</v>
      </c>
      <c r="T183" s="1">
        <v>5</v>
      </c>
      <c r="U183" s="1"/>
      <c r="V183" s="1"/>
      <c r="W183" s="1">
        <v>20</v>
      </c>
      <c r="X183" s="1"/>
      <c r="Y183" s="1">
        <v>90</v>
      </c>
    </row>
    <row r="184" spans="1:27">
      <c r="A184" s="1" t="s">
        <v>217</v>
      </c>
      <c r="B184" s="1">
        <v>2020</v>
      </c>
      <c r="C184" s="2">
        <v>43890</v>
      </c>
      <c r="D184" s="1" t="s">
        <v>20</v>
      </c>
      <c r="E184" s="1" t="s">
        <v>487</v>
      </c>
      <c r="F184" s="1" t="s">
        <v>164</v>
      </c>
      <c r="G184" s="1"/>
      <c r="H184" s="1">
        <v>7</v>
      </c>
      <c r="I184" s="1">
        <v>26</v>
      </c>
      <c r="J184" s="1">
        <v>30</v>
      </c>
      <c r="K184" s="1">
        <v>22</v>
      </c>
      <c r="L184" s="1">
        <v>78</v>
      </c>
      <c r="M184" s="1"/>
      <c r="N184" s="1"/>
      <c r="O184" s="1"/>
      <c r="P184" s="1">
        <v>3</v>
      </c>
      <c r="Q184" s="1"/>
      <c r="R184" s="1"/>
      <c r="S184" s="1"/>
      <c r="T184" s="1"/>
      <c r="U184" s="1">
        <v>1</v>
      </c>
      <c r="V184" s="1"/>
      <c r="W184" s="1"/>
      <c r="X184" s="1"/>
      <c r="Y184" s="1">
        <v>82</v>
      </c>
    </row>
    <row r="185" spans="1:27">
      <c r="A185" s="1" t="s">
        <v>217</v>
      </c>
      <c r="B185" s="1">
        <v>2020</v>
      </c>
      <c r="C185" s="2">
        <v>43890</v>
      </c>
      <c r="D185" s="1" t="s">
        <v>20</v>
      </c>
      <c r="E185" s="1" t="s">
        <v>656</v>
      </c>
      <c r="F185" s="1" t="s">
        <v>484</v>
      </c>
      <c r="G185" s="1"/>
      <c r="H185" s="1">
        <v>8</v>
      </c>
      <c r="I185" s="1">
        <v>36</v>
      </c>
      <c r="J185" s="1">
        <v>34</v>
      </c>
      <c r="K185" s="1">
        <v>1</v>
      </c>
      <c r="L185" s="1">
        <v>71</v>
      </c>
      <c r="M185" s="1"/>
      <c r="N185" s="1">
        <v>5</v>
      </c>
      <c r="O185" s="1">
        <v>3</v>
      </c>
      <c r="P185" s="1"/>
      <c r="Q185" s="1"/>
      <c r="R185" s="1"/>
      <c r="S185" s="1"/>
      <c r="T185" s="1">
        <v>2</v>
      </c>
      <c r="U185" s="1"/>
      <c r="V185" s="1"/>
      <c r="W185" s="1"/>
      <c r="X185" s="1"/>
      <c r="Y185" s="1">
        <v>81</v>
      </c>
    </row>
    <row r="186" spans="1:27">
      <c r="A186" s="1" t="s">
        <v>217</v>
      </c>
      <c r="B186" s="1">
        <v>2020</v>
      </c>
      <c r="C186" s="2">
        <v>43890</v>
      </c>
      <c r="D186" s="1" t="s">
        <v>20</v>
      </c>
      <c r="E186" s="1" t="s">
        <v>473</v>
      </c>
      <c r="F186" s="1" t="s">
        <v>25</v>
      </c>
      <c r="G186" s="1"/>
      <c r="H186" s="1">
        <v>9</v>
      </c>
      <c r="I186" s="1">
        <v>24</v>
      </c>
      <c r="J186" s="1">
        <v>14</v>
      </c>
      <c r="K186" s="1">
        <v>32</v>
      </c>
      <c r="L186" s="1">
        <v>70</v>
      </c>
      <c r="M186" s="1"/>
      <c r="N186" s="1"/>
      <c r="O186" s="1">
        <v>5</v>
      </c>
      <c r="P186" s="1"/>
      <c r="Q186" s="1"/>
      <c r="R186" s="1">
        <v>3</v>
      </c>
      <c r="S186" s="1"/>
      <c r="T186" s="1">
        <v>1</v>
      </c>
      <c r="U186" s="1"/>
      <c r="V186" s="1"/>
      <c r="W186" s="1"/>
      <c r="X186" s="1"/>
      <c r="Y186" s="1">
        <v>79</v>
      </c>
    </row>
    <row r="187" spans="1:27">
      <c r="A187" s="1" t="s">
        <v>217</v>
      </c>
      <c r="B187" s="1">
        <v>2020</v>
      </c>
      <c r="C187" s="2">
        <v>43890</v>
      </c>
      <c r="D187" s="1" t="s">
        <v>20</v>
      </c>
      <c r="E187" s="1" t="s">
        <v>522</v>
      </c>
      <c r="F187" s="1" t="s">
        <v>58</v>
      </c>
      <c r="G187" s="1"/>
      <c r="H187" s="1">
        <v>10</v>
      </c>
      <c r="I187" s="1">
        <v>34</v>
      </c>
      <c r="J187" s="1">
        <v>26</v>
      </c>
      <c r="K187" s="1">
        <v>16</v>
      </c>
      <c r="L187" s="1">
        <v>76</v>
      </c>
      <c r="M187" s="1"/>
      <c r="N187" s="1"/>
      <c r="O187" s="1"/>
      <c r="P187" s="1"/>
      <c r="Q187" s="1"/>
      <c r="R187" s="1"/>
      <c r="S187" s="1">
        <v>1</v>
      </c>
      <c r="T187" s="1"/>
      <c r="U187" s="1"/>
      <c r="V187" s="1"/>
      <c r="W187" s="1"/>
      <c r="X187" s="1"/>
      <c r="Y187" s="1">
        <v>77</v>
      </c>
    </row>
    <row r="188" spans="1:27">
      <c r="A188" s="1" t="s">
        <v>217</v>
      </c>
      <c r="B188" s="1">
        <v>2020</v>
      </c>
      <c r="C188" s="2">
        <v>43890</v>
      </c>
      <c r="D188" s="1" t="s">
        <v>20</v>
      </c>
      <c r="E188" s="1" t="s">
        <v>493</v>
      </c>
      <c r="F188" s="1" t="s">
        <v>31</v>
      </c>
      <c r="G188" s="1"/>
      <c r="H188" s="1">
        <v>11</v>
      </c>
      <c r="I188" s="1">
        <v>22</v>
      </c>
      <c r="J188" s="1">
        <v>24</v>
      </c>
      <c r="K188" s="1">
        <v>30</v>
      </c>
      <c r="L188" s="1">
        <v>76</v>
      </c>
      <c r="M188" s="1"/>
      <c r="N188" s="1"/>
      <c r="O188" s="1"/>
      <c r="P188" s="1"/>
      <c r="Q188" s="1"/>
      <c r="R188" s="1"/>
      <c r="S188" s="1"/>
      <c r="T188" s="1"/>
      <c r="U188" s="1"/>
      <c r="V188" s="1"/>
      <c r="W188" s="1"/>
      <c r="X188" s="1"/>
      <c r="Y188" s="1">
        <v>76</v>
      </c>
    </row>
    <row r="189" spans="1:27">
      <c r="A189" s="1" t="s">
        <v>217</v>
      </c>
      <c r="B189" s="1">
        <v>2020</v>
      </c>
      <c r="C189" s="2">
        <v>43890</v>
      </c>
      <c r="D189" s="1" t="s">
        <v>20</v>
      </c>
      <c r="E189" s="1" t="s">
        <v>814</v>
      </c>
      <c r="F189" s="1" t="s">
        <v>33</v>
      </c>
      <c r="G189" s="1"/>
      <c r="H189" s="1">
        <v>12</v>
      </c>
      <c r="I189" s="1">
        <v>16</v>
      </c>
      <c r="J189" s="1">
        <v>32</v>
      </c>
      <c r="K189" s="1">
        <v>4</v>
      </c>
      <c r="L189" s="1">
        <v>52</v>
      </c>
      <c r="M189" s="1">
        <v>3</v>
      </c>
      <c r="N189" s="1"/>
      <c r="O189" s="1"/>
      <c r="P189" s="1"/>
      <c r="Q189" s="1">
        <v>3</v>
      </c>
      <c r="R189" s="1"/>
      <c r="S189" s="1"/>
      <c r="T189" s="1"/>
      <c r="U189" s="1"/>
      <c r="V189" s="1">
        <v>6</v>
      </c>
      <c r="W189" s="1"/>
      <c r="X189" s="1"/>
      <c r="Y189" s="1">
        <v>64</v>
      </c>
    </row>
    <row r="190" spans="1:27">
      <c r="A190" s="1" t="s">
        <v>217</v>
      </c>
      <c r="B190" s="1">
        <v>2020</v>
      </c>
      <c r="C190" s="2">
        <v>43890</v>
      </c>
      <c r="D190" s="1" t="s">
        <v>20</v>
      </c>
      <c r="E190" s="1" t="s">
        <v>750</v>
      </c>
      <c r="F190" s="1" t="s">
        <v>46</v>
      </c>
      <c r="G190" s="1"/>
      <c r="H190" s="1">
        <v>13</v>
      </c>
      <c r="I190" s="1">
        <v>18</v>
      </c>
      <c r="J190" s="1">
        <v>10</v>
      </c>
      <c r="K190" s="1">
        <v>28</v>
      </c>
      <c r="L190" s="1">
        <v>56</v>
      </c>
      <c r="M190" s="1">
        <v>1</v>
      </c>
      <c r="N190" s="1"/>
      <c r="O190" s="1"/>
      <c r="P190" s="1"/>
      <c r="Q190" s="1"/>
      <c r="R190" s="1"/>
      <c r="S190" s="1"/>
      <c r="T190" s="1"/>
      <c r="U190" s="1"/>
      <c r="V190" s="1">
        <v>2</v>
      </c>
      <c r="W190" s="1"/>
      <c r="X190" s="1"/>
      <c r="Y190" s="1">
        <v>59</v>
      </c>
    </row>
    <row r="191" spans="1:27">
      <c r="A191" s="1" t="s">
        <v>217</v>
      </c>
      <c r="B191" s="1">
        <v>2020</v>
      </c>
      <c r="C191" s="2">
        <v>43890</v>
      </c>
      <c r="D191" s="1" t="s">
        <v>20</v>
      </c>
      <c r="E191" s="1" t="s">
        <v>340</v>
      </c>
      <c r="F191" s="1" t="s">
        <v>142</v>
      </c>
      <c r="G191" s="1"/>
      <c r="H191" s="1">
        <v>14</v>
      </c>
      <c r="I191" s="1">
        <v>32</v>
      </c>
      <c r="J191" s="1">
        <v>16</v>
      </c>
      <c r="K191" s="1">
        <v>2</v>
      </c>
      <c r="L191" s="1">
        <v>50</v>
      </c>
      <c r="M191" s="1"/>
      <c r="N191" s="1"/>
      <c r="O191" s="1"/>
      <c r="P191" s="1"/>
      <c r="Q191" s="1"/>
      <c r="R191" s="1"/>
      <c r="S191" s="1"/>
      <c r="T191" s="1"/>
      <c r="U191" s="1"/>
      <c r="V191" s="1"/>
      <c r="W191" s="1"/>
      <c r="X191" s="1"/>
      <c r="Y191" s="1">
        <v>50</v>
      </c>
    </row>
    <row r="192" spans="1:27">
      <c r="A192" s="1" t="s">
        <v>217</v>
      </c>
      <c r="B192" s="1">
        <v>2020</v>
      </c>
      <c r="C192" s="2">
        <v>43890</v>
      </c>
      <c r="D192" s="1" t="s">
        <v>20</v>
      </c>
      <c r="E192" s="1" t="s">
        <v>1643</v>
      </c>
      <c r="F192" s="1" t="s">
        <v>85</v>
      </c>
      <c r="G192" s="1"/>
      <c r="H192" s="1">
        <v>15</v>
      </c>
      <c r="I192" s="1">
        <v>4</v>
      </c>
      <c r="J192" s="1">
        <v>8</v>
      </c>
      <c r="K192" s="1">
        <v>24</v>
      </c>
      <c r="L192" s="1">
        <v>36</v>
      </c>
      <c r="M192" s="1"/>
      <c r="N192" s="1"/>
      <c r="O192" s="1"/>
      <c r="P192" s="1"/>
      <c r="Q192" s="1"/>
      <c r="R192" s="1"/>
      <c r="S192" s="1"/>
      <c r="T192" s="1"/>
      <c r="U192" s="1">
        <v>2</v>
      </c>
      <c r="V192" s="1">
        <v>4</v>
      </c>
      <c r="W192" s="1"/>
      <c r="X192" s="1"/>
      <c r="Y192" s="1">
        <v>42</v>
      </c>
    </row>
    <row r="193" spans="1:27">
      <c r="A193" s="1" t="s">
        <v>217</v>
      </c>
      <c r="B193" s="1">
        <v>2020</v>
      </c>
      <c r="C193" s="2">
        <v>43890</v>
      </c>
      <c r="D193" s="1" t="s">
        <v>20</v>
      </c>
      <c r="E193" s="1" t="s">
        <v>790</v>
      </c>
      <c r="F193" s="1" t="s">
        <v>78</v>
      </c>
      <c r="G193" s="1"/>
      <c r="H193" s="1">
        <v>16</v>
      </c>
      <c r="I193" s="1">
        <v>8</v>
      </c>
      <c r="J193" s="1">
        <v>18</v>
      </c>
      <c r="K193" s="1">
        <v>12</v>
      </c>
      <c r="L193" s="1">
        <v>38</v>
      </c>
      <c r="M193" s="1"/>
      <c r="N193" s="1"/>
      <c r="O193" s="1"/>
      <c r="P193" s="1"/>
      <c r="Q193" s="1"/>
      <c r="R193" s="1"/>
      <c r="S193" s="1"/>
      <c r="T193" s="1"/>
      <c r="U193" s="1"/>
      <c r="V193" s="1"/>
      <c r="W193" s="1"/>
      <c r="X193" s="1"/>
      <c r="Y193" s="1">
        <v>38</v>
      </c>
    </row>
    <row r="194" spans="1:27">
      <c r="A194" s="1" t="s">
        <v>217</v>
      </c>
      <c r="B194" s="1">
        <v>2020</v>
      </c>
      <c r="C194" s="2">
        <v>43890</v>
      </c>
      <c r="D194" s="1" t="s">
        <v>20</v>
      </c>
      <c r="E194" s="1" t="s">
        <v>791</v>
      </c>
      <c r="F194" s="1" t="s">
        <v>480</v>
      </c>
      <c r="G194" s="1"/>
      <c r="H194" s="1">
        <v>17</v>
      </c>
      <c r="I194" s="1">
        <v>10</v>
      </c>
      <c r="J194" s="1">
        <v>12</v>
      </c>
      <c r="K194" s="1">
        <v>14</v>
      </c>
      <c r="L194" s="1">
        <v>36</v>
      </c>
      <c r="M194" s="1"/>
      <c r="N194" s="1"/>
      <c r="O194" s="1"/>
      <c r="P194" s="1"/>
      <c r="Q194" s="1"/>
      <c r="R194" s="1"/>
      <c r="S194" s="1"/>
      <c r="T194" s="1"/>
      <c r="U194" s="1"/>
      <c r="V194" s="1"/>
      <c r="W194" s="1"/>
      <c r="X194" s="1"/>
      <c r="Y194" s="1">
        <v>36</v>
      </c>
    </row>
    <row r="195" spans="1:27">
      <c r="A195" s="1" t="s">
        <v>217</v>
      </c>
      <c r="B195" s="1">
        <v>2020</v>
      </c>
      <c r="C195" s="2">
        <v>43890</v>
      </c>
      <c r="D195" s="1" t="s">
        <v>20</v>
      </c>
      <c r="E195" s="1" t="s">
        <v>717</v>
      </c>
      <c r="F195" s="1" t="s">
        <v>152</v>
      </c>
      <c r="G195" s="1"/>
      <c r="H195" s="1">
        <v>18</v>
      </c>
      <c r="I195" s="1">
        <v>12</v>
      </c>
      <c r="J195" s="1">
        <v>1</v>
      </c>
      <c r="K195" s="1">
        <v>8</v>
      </c>
      <c r="L195" s="1">
        <v>21</v>
      </c>
      <c r="M195" s="1"/>
      <c r="N195" s="1"/>
      <c r="O195" s="1"/>
      <c r="P195" s="1"/>
      <c r="Q195" s="1"/>
      <c r="R195" s="1"/>
      <c r="S195" s="1"/>
      <c r="T195" s="1"/>
      <c r="U195" s="1"/>
      <c r="V195" s="1"/>
      <c r="W195" s="1"/>
      <c r="X195" s="1"/>
      <c r="Y195" s="1">
        <v>21</v>
      </c>
    </row>
    <row r="196" spans="1:27">
      <c r="A196" s="1" t="s">
        <v>217</v>
      </c>
      <c r="B196" s="1">
        <v>2020</v>
      </c>
      <c r="C196" s="2">
        <v>43890</v>
      </c>
      <c r="D196" s="1" t="s">
        <v>20</v>
      </c>
      <c r="E196" s="1" t="s">
        <v>1653</v>
      </c>
      <c r="F196" s="1" t="s">
        <v>188</v>
      </c>
      <c r="G196" s="1"/>
      <c r="H196" s="1">
        <v>19</v>
      </c>
      <c r="I196" s="1">
        <v>1</v>
      </c>
      <c r="J196" s="1">
        <v>1</v>
      </c>
      <c r="K196" s="1">
        <v>18</v>
      </c>
      <c r="L196" s="1">
        <v>20</v>
      </c>
      <c r="M196" s="1"/>
      <c r="N196" s="1"/>
      <c r="O196" s="1"/>
      <c r="P196" s="1"/>
      <c r="Q196" s="1"/>
      <c r="R196" s="1"/>
      <c r="S196" s="1"/>
      <c r="T196" s="1"/>
      <c r="U196" s="1"/>
      <c r="V196" s="1"/>
      <c r="W196" s="1"/>
      <c r="X196" s="1"/>
      <c r="Y196" s="1">
        <v>20</v>
      </c>
    </row>
    <row r="197" spans="1:27">
      <c r="A197" s="1" t="s">
        <v>217</v>
      </c>
      <c r="B197" s="1">
        <v>2020</v>
      </c>
      <c r="C197" s="2">
        <v>43890</v>
      </c>
      <c r="D197" s="1" t="s">
        <v>20</v>
      </c>
      <c r="E197" s="1" t="s">
        <v>829</v>
      </c>
      <c r="F197" s="1" t="s">
        <v>82</v>
      </c>
      <c r="G197" s="1"/>
      <c r="H197" s="1">
        <v>20</v>
      </c>
      <c r="I197" s="1">
        <v>1</v>
      </c>
      <c r="J197" s="1">
        <v>6</v>
      </c>
      <c r="K197" s="1">
        <v>1</v>
      </c>
      <c r="L197" s="1">
        <v>8</v>
      </c>
      <c r="M197" s="1"/>
      <c r="N197" s="1"/>
      <c r="O197" s="1"/>
      <c r="P197" s="1"/>
      <c r="Q197" s="1"/>
      <c r="R197" s="1"/>
      <c r="S197" s="1"/>
      <c r="T197" s="1"/>
      <c r="U197" s="1"/>
      <c r="V197" s="1">
        <v>10</v>
      </c>
      <c r="W197" s="1"/>
      <c r="X197" s="1"/>
      <c r="Y197" s="1">
        <v>18</v>
      </c>
    </row>
    <row r="198" spans="1:27">
      <c r="A198" s="1" t="s">
        <v>217</v>
      </c>
      <c r="B198" s="1">
        <v>2020</v>
      </c>
      <c r="C198" s="2">
        <v>43890</v>
      </c>
      <c r="D198" s="1" t="s">
        <v>20</v>
      </c>
      <c r="E198" s="1" t="s">
        <v>1652</v>
      </c>
      <c r="F198" s="1" t="s">
        <v>56</v>
      </c>
      <c r="G198" s="1"/>
      <c r="H198" s="1">
        <v>21</v>
      </c>
      <c r="I198" s="1">
        <v>6</v>
      </c>
      <c r="J198" s="1">
        <v>1</v>
      </c>
      <c r="K198" s="1">
        <v>6</v>
      </c>
      <c r="L198" s="1">
        <v>13</v>
      </c>
      <c r="M198" s="1"/>
      <c r="N198" s="1"/>
      <c r="O198" s="1"/>
      <c r="P198" s="1"/>
      <c r="Q198" s="1"/>
      <c r="R198" s="1"/>
      <c r="S198" s="1"/>
      <c r="T198" s="1"/>
      <c r="U198" s="1">
        <v>3</v>
      </c>
      <c r="V198" s="1"/>
      <c r="W198" s="1"/>
      <c r="X198" s="1"/>
      <c r="Y198" s="1">
        <v>16</v>
      </c>
    </row>
    <row r="199" spans="1:27">
      <c r="A199" s="23" t="s">
        <v>217</v>
      </c>
      <c r="B199" s="23">
        <v>2020</v>
      </c>
      <c r="C199" s="24">
        <v>43890</v>
      </c>
      <c r="D199" s="23" t="s">
        <v>20</v>
      </c>
      <c r="E199" s="23" t="s">
        <v>1654</v>
      </c>
      <c r="F199" s="23" t="s">
        <v>39</v>
      </c>
      <c r="G199" s="23"/>
      <c r="H199" s="23">
        <v>22</v>
      </c>
      <c r="I199" s="23">
        <v>1</v>
      </c>
      <c r="J199" s="23">
        <v>4</v>
      </c>
      <c r="K199" s="23">
        <v>1</v>
      </c>
      <c r="L199" s="23">
        <v>6</v>
      </c>
      <c r="M199" s="23"/>
      <c r="N199" s="23"/>
      <c r="O199" s="23"/>
      <c r="P199" s="23"/>
      <c r="Q199" s="23"/>
      <c r="R199" s="23"/>
      <c r="S199" s="23"/>
      <c r="T199" s="23"/>
      <c r="U199" s="23"/>
      <c r="V199" s="23"/>
      <c r="W199" s="23"/>
      <c r="X199" s="23"/>
      <c r="Y199" s="23">
        <v>6</v>
      </c>
    </row>
    <row r="200" spans="1:27">
      <c r="A200" s="1" t="s">
        <v>217</v>
      </c>
      <c r="B200" s="1">
        <v>2020</v>
      </c>
      <c r="C200" s="2">
        <v>43890</v>
      </c>
      <c r="D200" s="1" t="s">
        <v>20</v>
      </c>
      <c r="E200" s="1" t="s">
        <v>823</v>
      </c>
      <c r="F200" s="1" t="s">
        <v>37</v>
      </c>
      <c r="G200" s="1"/>
      <c r="H200" s="1">
        <v>23</v>
      </c>
      <c r="I200" s="1">
        <v>2</v>
      </c>
      <c r="J200" s="1">
        <v>1</v>
      </c>
      <c r="K200" s="1">
        <v>1</v>
      </c>
      <c r="L200" s="1">
        <v>4</v>
      </c>
      <c r="M200" s="1"/>
      <c r="N200" s="1"/>
      <c r="O200" s="1"/>
      <c r="P200" s="1"/>
      <c r="Q200" s="1"/>
      <c r="R200" s="1"/>
      <c r="S200" s="1"/>
      <c r="T200" s="1"/>
      <c r="U200" s="1"/>
      <c r="V200" s="1"/>
      <c r="W200" s="1"/>
      <c r="X200" s="1"/>
      <c r="Y200" s="1">
        <v>4</v>
      </c>
    </row>
    <row r="201" spans="1:27">
      <c r="A201" s="1" t="s">
        <v>217</v>
      </c>
      <c r="B201" s="1">
        <v>2020</v>
      </c>
      <c r="C201" s="2">
        <v>43890</v>
      </c>
      <c r="D201" s="1" t="s">
        <v>20</v>
      </c>
      <c r="E201" s="1" t="s">
        <v>856</v>
      </c>
      <c r="F201" s="1" t="s">
        <v>207</v>
      </c>
      <c r="G201" s="1"/>
      <c r="H201" s="1" t="s">
        <v>608</v>
      </c>
      <c r="I201" s="1">
        <v>1</v>
      </c>
      <c r="J201" s="1">
        <v>2</v>
      </c>
      <c r="K201" s="1">
        <v>10</v>
      </c>
      <c r="L201" s="1">
        <v>13</v>
      </c>
      <c r="M201" s="1"/>
      <c r="N201" s="1"/>
      <c r="O201" s="1"/>
      <c r="P201" s="1"/>
      <c r="Q201" s="1"/>
      <c r="R201" s="1"/>
      <c r="S201" s="1"/>
      <c r="T201" s="1"/>
      <c r="U201" s="1"/>
      <c r="V201" s="1"/>
      <c r="W201" s="1"/>
      <c r="X201" s="1">
        <v>40</v>
      </c>
      <c r="Y201" s="1" t="s">
        <v>608</v>
      </c>
    </row>
    <row r="202" spans="1:27">
      <c r="A202" s="4" t="s">
        <v>162</v>
      </c>
      <c r="B202" s="4">
        <v>2020</v>
      </c>
      <c r="C202" s="5">
        <v>43855</v>
      </c>
      <c r="D202" s="4" t="s">
        <v>66</v>
      </c>
      <c r="E202" s="4" t="s">
        <v>753</v>
      </c>
      <c r="F202" s="4" t="s">
        <v>23</v>
      </c>
      <c r="G202" s="4"/>
      <c r="H202" s="4">
        <v>1</v>
      </c>
      <c r="I202" s="4">
        <v>38</v>
      </c>
      <c r="J202" s="4">
        <v>40</v>
      </c>
      <c r="K202" s="4">
        <v>38</v>
      </c>
      <c r="L202" s="4">
        <v>116</v>
      </c>
      <c r="M202" s="4">
        <v>5</v>
      </c>
      <c r="N202" s="4"/>
      <c r="O202" s="4"/>
      <c r="P202" s="4"/>
      <c r="Q202" s="4"/>
      <c r="R202" s="4">
        <v>3</v>
      </c>
      <c r="S202" s="4">
        <v>3</v>
      </c>
      <c r="T202" s="4">
        <v>3</v>
      </c>
      <c r="U202" s="4"/>
      <c r="V202" s="4"/>
      <c r="W202" s="4">
        <v>20</v>
      </c>
      <c r="X202" s="4"/>
      <c r="Y202" s="4">
        <v>150</v>
      </c>
      <c r="Z202" s="9">
        <v>1.1583333333333334</v>
      </c>
      <c r="AA202">
        <v>53.93</v>
      </c>
    </row>
    <row r="203" spans="1:27">
      <c r="A203" s="4" t="s">
        <v>162</v>
      </c>
      <c r="B203" s="4">
        <v>2020</v>
      </c>
      <c r="C203" s="5">
        <v>43855</v>
      </c>
      <c r="D203" s="4" t="s">
        <v>66</v>
      </c>
      <c r="E203" s="4" t="s">
        <v>750</v>
      </c>
      <c r="F203" s="4" t="s">
        <v>46</v>
      </c>
      <c r="G203" s="4"/>
      <c r="H203" s="4">
        <v>2</v>
      </c>
      <c r="I203" s="4">
        <v>34</v>
      </c>
      <c r="J203" s="4">
        <v>22</v>
      </c>
      <c r="K203" s="4">
        <v>30</v>
      </c>
      <c r="L203" s="4">
        <v>86</v>
      </c>
      <c r="M203" s="4"/>
      <c r="N203" s="4">
        <v>5</v>
      </c>
      <c r="O203" s="4"/>
      <c r="P203" s="4"/>
      <c r="Q203" s="4"/>
      <c r="R203" s="4">
        <v>1</v>
      </c>
      <c r="S203" s="4"/>
      <c r="T203" s="4">
        <v>5</v>
      </c>
      <c r="U203" s="4"/>
      <c r="V203" s="4"/>
      <c r="W203" s="4">
        <v>40</v>
      </c>
      <c r="X203" s="4"/>
      <c r="Y203" s="4">
        <v>137</v>
      </c>
    </row>
    <row r="204" spans="1:27">
      <c r="A204" s="4" t="s">
        <v>162</v>
      </c>
      <c r="B204" s="4">
        <v>2020</v>
      </c>
      <c r="C204" s="5">
        <v>43855</v>
      </c>
      <c r="D204" s="4" t="s">
        <v>66</v>
      </c>
      <c r="E204" s="4" t="s">
        <v>487</v>
      </c>
      <c r="F204" s="4" t="s">
        <v>164</v>
      </c>
      <c r="G204" s="4"/>
      <c r="H204" s="4">
        <v>3</v>
      </c>
      <c r="I204" s="4">
        <v>36</v>
      </c>
      <c r="J204" s="4">
        <v>34</v>
      </c>
      <c r="K204" s="4">
        <v>36</v>
      </c>
      <c r="L204" s="4">
        <v>106</v>
      </c>
      <c r="M204" s="4"/>
      <c r="N204" s="4">
        <v>3</v>
      </c>
      <c r="O204" s="4">
        <v>3</v>
      </c>
      <c r="P204" s="4"/>
      <c r="Q204" s="4"/>
      <c r="R204" s="4">
        <v>2</v>
      </c>
      <c r="S204" s="4"/>
      <c r="T204" s="4"/>
      <c r="U204" s="4"/>
      <c r="V204" s="4"/>
      <c r="W204" s="4">
        <v>20</v>
      </c>
      <c r="X204" s="4"/>
      <c r="Y204" s="4">
        <v>134</v>
      </c>
    </row>
    <row r="205" spans="1:27">
      <c r="A205" s="4" t="s">
        <v>162</v>
      </c>
      <c r="B205" s="4">
        <v>2020</v>
      </c>
      <c r="C205" s="5">
        <v>43855</v>
      </c>
      <c r="D205" s="4" t="s">
        <v>66</v>
      </c>
      <c r="E205" s="4" t="s">
        <v>586</v>
      </c>
      <c r="F205" s="4" t="s">
        <v>113</v>
      </c>
      <c r="G205" s="4"/>
      <c r="H205" s="4">
        <v>4</v>
      </c>
      <c r="I205" s="4">
        <v>30</v>
      </c>
      <c r="J205" s="4">
        <v>36</v>
      </c>
      <c r="K205" s="4">
        <v>34</v>
      </c>
      <c r="L205" s="4">
        <v>100</v>
      </c>
      <c r="M205" s="4">
        <v>3</v>
      </c>
      <c r="N205" s="4"/>
      <c r="O205" s="4">
        <v>1</v>
      </c>
      <c r="P205" s="4">
        <v>1</v>
      </c>
      <c r="Q205" s="4"/>
      <c r="R205" s="4">
        <v>5</v>
      </c>
      <c r="S205" s="4">
        <v>5</v>
      </c>
      <c r="T205" s="4">
        <v>1</v>
      </c>
      <c r="U205" s="4">
        <v>3</v>
      </c>
      <c r="V205" s="4">
        <v>2</v>
      </c>
      <c r="W205" s="4"/>
      <c r="X205" s="4"/>
      <c r="Y205" s="4">
        <v>121</v>
      </c>
    </row>
    <row r="206" spans="1:27">
      <c r="A206" s="4" t="s">
        <v>162</v>
      </c>
      <c r="B206" s="4">
        <v>2020</v>
      </c>
      <c r="C206" s="5">
        <v>43855</v>
      </c>
      <c r="D206" s="4" t="s">
        <v>66</v>
      </c>
      <c r="E206" s="4" t="s">
        <v>585</v>
      </c>
      <c r="F206" s="4" t="s">
        <v>27</v>
      </c>
      <c r="G206" s="4"/>
      <c r="H206" s="4">
        <v>5</v>
      </c>
      <c r="I206" s="4">
        <v>26</v>
      </c>
      <c r="J206" s="4">
        <v>38</v>
      </c>
      <c r="K206" s="4">
        <v>40</v>
      </c>
      <c r="L206" s="4">
        <v>104</v>
      </c>
      <c r="M206" s="4"/>
      <c r="N206" s="4">
        <v>2</v>
      </c>
      <c r="O206" s="4">
        <v>2</v>
      </c>
      <c r="P206" s="4">
        <v>2</v>
      </c>
      <c r="Q206" s="4"/>
      <c r="R206" s="4"/>
      <c r="S206" s="4"/>
      <c r="T206" s="4">
        <v>2</v>
      </c>
      <c r="U206" s="4">
        <v>2</v>
      </c>
      <c r="V206" s="4"/>
      <c r="W206" s="4"/>
      <c r="X206" s="4"/>
      <c r="Y206" s="4">
        <v>114</v>
      </c>
    </row>
    <row r="207" spans="1:27">
      <c r="A207" s="4" t="s">
        <v>162</v>
      </c>
      <c r="B207" s="4">
        <v>2020</v>
      </c>
      <c r="C207" s="5">
        <v>43855</v>
      </c>
      <c r="D207" s="4" t="s">
        <v>66</v>
      </c>
      <c r="E207" s="4" t="s">
        <v>340</v>
      </c>
      <c r="F207" s="4" t="s">
        <v>142</v>
      </c>
      <c r="G207" s="4"/>
      <c r="H207" s="4">
        <v>6</v>
      </c>
      <c r="I207" s="4">
        <v>28</v>
      </c>
      <c r="J207" s="4">
        <v>32</v>
      </c>
      <c r="K207" s="4">
        <v>32</v>
      </c>
      <c r="L207" s="4">
        <v>92</v>
      </c>
      <c r="M207" s="4"/>
      <c r="N207" s="4"/>
      <c r="O207" s="4">
        <v>5</v>
      </c>
      <c r="P207" s="4">
        <v>3</v>
      </c>
      <c r="Q207" s="4"/>
      <c r="R207" s="4"/>
      <c r="S207" s="4"/>
      <c r="T207" s="4"/>
      <c r="U207" s="4"/>
      <c r="V207" s="4"/>
      <c r="W207" s="4"/>
      <c r="X207" s="4"/>
      <c r="Y207" s="4">
        <v>100</v>
      </c>
    </row>
    <row r="208" spans="1:27">
      <c r="A208" s="4" t="s">
        <v>162</v>
      </c>
      <c r="B208" s="4">
        <v>2020</v>
      </c>
      <c r="C208" s="5">
        <v>43855</v>
      </c>
      <c r="D208" s="4" t="s">
        <v>66</v>
      </c>
      <c r="E208" s="4" t="s">
        <v>1652</v>
      </c>
      <c r="F208" s="4" t="s">
        <v>56</v>
      </c>
      <c r="G208" s="4"/>
      <c r="H208" s="4">
        <v>7</v>
      </c>
      <c r="I208" s="4">
        <v>32</v>
      </c>
      <c r="J208" s="4">
        <v>30</v>
      </c>
      <c r="K208" s="4">
        <v>20</v>
      </c>
      <c r="L208" s="4">
        <v>82</v>
      </c>
      <c r="M208" s="4"/>
      <c r="N208" s="4">
        <v>1</v>
      </c>
      <c r="O208" s="4"/>
      <c r="P208" s="4"/>
      <c r="Q208" s="4"/>
      <c r="R208" s="4"/>
      <c r="S208" s="4"/>
      <c r="T208" s="4"/>
      <c r="U208" s="4"/>
      <c r="V208" s="4">
        <v>10</v>
      </c>
      <c r="W208" s="4"/>
      <c r="X208" s="4"/>
      <c r="Y208" s="4">
        <v>93</v>
      </c>
    </row>
    <row r="209" spans="1:27">
      <c r="A209" s="4" t="s">
        <v>162</v>
      </c>
      <c r="B209" s="4">
        <v>2020</v>
      </c>
      <c r="C209" s="5">
        <v>43855</v>
      </c>
      <c r="D209" s="4" t="s">
        <v>66</v>
      </c>
      <c r="E209" s="4" t="s">
        <v>1653</v>
      </c>
      <c r="F209" s="4" t="s">
        <v>188</v>
      </c>
      <c r="G209" s="4"/>
      <c r="H209" s="4">
        <v>8</v>
      </c>
      <c r="I209" s="4">
        <v>40</v>
      </c>
      <c r="J209" s="4">
        <v>26</v>
      </c>
      <c r="K209" s="4">
        <v>26</v>
      </c>
      <c r="L209" s="4">
        <v>92</v>
      </c>
      <c r="M209" s="4"/>
      <c r="N209" s="4"/>
      <c r="O209" s="4"/>
      <c r="P209" s="4"/>
      <c r="Q209" s="4"/>
      <c r="R209" s="4"/>
      <c r="S209" s="4"/>
      <c r="T209" s="4"/>
      <c r="U209" s="4"/>
      <c r="V209" s="4"/>
      <c r="W209" s="4"/>
      <c r="X209" s="4"/>
      <c r="Y209" s="4">
        <v>92</v>
      </c>
    </row>
    <row r="210" spans="1:27">
      <c r="A210" s="4" t="s">
        <v>162</v>
      </c>
      <c r="B210" s="4">
        <v>2020</v>
      </c>
      <c r="C210" s="5">
        <v>43855</v>
      </c>
      <c r="D210" s="4" t="s">
        <v>66</v>
      </c>
      <c r="E210" s="4" t="s">
        <v>1637</v>
      </c>
      <c r="F210" s="4" t="s">
        <v>480</v>
      </c>
      <c r="G210" s="4"/>
      <c r="H210" s="4">
        <v>9</v>
      </c>
      <c r="I210" s="4">
        <v>18</v>
      </c>
      <c r="J210" s="4">
        <v>28</v>
      </c>
      <c r="K210" s="4">
        <v>24</v>
      </c>
      <c r="L210" s="4">
        <v>70</v>
      </c>
      <c r="M210" s="4"/>
      <c r="N210" s="4"/>
      <c r="O210" s="4"/>
      <c r="P210" s="4">
        <v>5</v>
      </c>
      <c r="Q210" s="4"/>
      <c r="R210" s="4"/>
      <c r="S210" s="4"/>
      <c r="T210" s="4"/>
      <c r="U210" s="4"/>
      <c r="V210" s="4"/>
      <c r="W210" s="4"/>
      <c r="X210" s="4"/>
      <c r="Y210" s="4">
        <v>75</v>
      </c>
    </row>
    <row r="211" spans="1:27">
      <c r="A211" s="4" t="s">
        <v>162</v>
      </c>
      <c r="B211" s="4">
        <v>2020</v>
      </c>
      <c r="C211" s="5">
        <v>43855</v>
      </c>
      <c r="D211" s="4" t="s">
        <v>66</v>
      </c>
      <c r="E211" s="4" t="s">
        <v>1663</v>
      </c>
      <c r="F211" s="4" t="s">
        <v>29</v>
      </c>
      <c r="G211" s="4"/>
      <c r="H211" s="4">
        <v>10</v>
      </c>
      <c r="I211" s="4">
        <v>24</v>
      </c>
      <c r="J211" s="4">
        <v>20</v>
      </c>
      <c r="K211" s="4">
        <v>14</v>
      </c>
      <c r="L211" s="4">
        <v>58</v>
      </c>
      <c r="M211" s="4"/>
      <c r="N211" s="4"/>
      <c r="O211" s="4"/>
      <c r="P211" s="4"/>
      <c r="Q211" s="4">
        <v>5</v>
      </c>
      <c r="R211" s="4"/>
      <c r="S211" s="4">
        <v>2</v>
      </c>
      <c r="T211" s="4"/>
      <c r="U211" s="4"/>
      <c r="V211" s="4"/>
      <c r="W211" s="4">
        <v>20</v>
      </c>
      <c r="X211" s="4">
        <v>20</v>
      </c>
      <c r="Y211" s="4">
        <v>65</v>
      </c>
    </row>
    <row r="212" spans="1:27">
      <c r="A212" s="4" t="s">
        <v>162</v>
      </c>
      <c r="B212" s="4">
        <v>2020</v>
      </c>
      <c r="C212" s="5">
        <v>43855</v>
      </c>
      <c r="D212" s="4" t="s">
        <v>66</v>
      </c>
      <c r="E212" s="4" t="s">
        <v>1654</v>
      </c>
      <c r="F212" s="4" t="s">
        <v>39</v>
      </c>
      <c r="G212" s="4"/>
      <c r="H212" s="4">
        <v>11</v>
      </c>
      <c r="I212" s="4">
        <v>8</v>
      </c>
      <c r="J212" s="4">
        <v>18</v>
      </c>
      <c r="K212" s="4">
        <v>1</v>
      </c>
      <c r="L212" s="4">
        <v>27</v>
      </c>
      <c r="M212" s="4"/>
      <c r="N212" s="4"/>
      <c r="O212" s="4"/>
      <c r="P212" s="4"/>
      <c r="Q212" s="4">
        <v>3</v>
      </c>
      <c r="R212" s="4"/>
      <c r="S212" s="4">
        <v>1</v>
      </c>
      <c r="T212" s="4"/>
      <c r="U212" s="4">
        <v>1</v>
      </c>
      <c r="V212" s="4">
        <v>6</v>
      </c>
      <c r="W212" s="4">
        <v>20</v>
      </c>
      <c r="X212" s="4"/>
      <c r="Y212" s="4">
        <v>58</v>
      </c>
    </row>
    <row r="213" spans="1:27">
      <c r="A213" s="4" t="s">
        <v>162</v>
      </c>
      <c r="B213" s="4">
        <v>2020</v>
      </c>
      <c r="C213" s="5">
        <v>43855</v>
      </c>
      <c r="D213" s="4" t="s">
        <v>66</v>
      </c>
      <c r="E213" s="4" t="s">
        <v>829</v>
      </c>
      <c r="F213" s="4" t="s">
        <v>82</v>
      </c>
      <c r="G213" s="4"/>
      <c r="H213" s="4">
        <v>12</v>
      </c>
      <c r="I213" s="4">
        <v>16</v>
      </c>
      <c r="J213" s="4">
        <v>16</v>
      </c>
      <c r="K213" s="4">
        <v>1</v>
      </c>
      <c r="L213" s="4">
        <v>33</v>
      </c>
      <c r="M213" s="4"/>
      <c r="N213" s="4"/>
      <c r="O213" s="4"/>
      <c r="P213" s="4"/>
      <c r="Q213" s="4">
        <v>1</v>
      </c>
      <c r="R213" s="4"/>
      <c r="S213" s="4"/>
      <c r="T213" s="4"/>
      <c r="U213" s="4"/>
      <c r="V213" s="4">
        <v>4</v>
      </c>
      <c r="W213" s="4">
        <v>20</v>
      </c>
      <c r="X213" s="4"/>
      <c r="Y213" s="4">
        <v>58</v>
      </c>
    </row>
    <row r="214" spans="1:27">
      <c r="A214" s="4" t="s">
        <v>162</v>
      </c>
      <c r="B214" s="4">
        <v>2020</v>
      </c>
      <c r="C214" s="5">
        <v>43855</v>
      </c>
      <c r="D214" s="4" t="s">
        <v>66</v>
      </c>
      <c r="E214" s="4" t="s">
        <v>878</v>
      </c>
      <c r="F214" s="4" t="s">
        <v>85</v>
      </c>
      <c r="G214" s="4"/>
      <c r="H214" s="4">
        <v>13</v>
      </c>
      <c r="I214" s="4">
        <v>22</v>
      </c>
      <c r="J214" s="4">
        <v>12</v>
      </c>
      <c r="K214" s="4">
        <v>4</v>
      </c>
      <c r="L214" s="4">
        <v>38</v>
      </c>
      <c r="M214" s="4"/>
      <c r="N214" s="4"/>
      <c r="O214" s="4"/>
      <c r="P214" s="4"/>
      <c r="Q214" s="4"/>
      <c r="R214" s="4"/>
      <c r="S214" s="4"/>
      <c r="T214" s="4"/>
      <c r="U214" s="4"/>
      <c r="V214" s="4"/>
      <c r="W214" s="4"/>
      <c r="X214" s="4"/>
      <c r="Y214" s="4">
        <v>38</v>
      </c>
    </row>
    <row r="215" spans="1:27">
      <c r="A215" s="4" t="s">
        <v>162</v>
      </c>
      <c r="B215" s="4">
        <v>2020</v>
      </c>
      <c r="C215" s="5">
        <v>43855</v>
      </c>
      <c r="D215" s="4" t="s">
        <v>66</v>
      </c>
      <c r="E215" s="4" t="s">
        <v>717</v>
      </c>
      <c r="F215" s="4" t="s">
        <v>152</v>
      </c>
      <c r="G215" s="4"/>
      <c r="H215" s="4">
        <v>14</v>
      </c>
      <c r="I215" s="4">
        <v>6</v>
      </c>
      <c r="J215" s="4">
        <v>10</v>
      </c>
      <c r="K215" s="4">
        <v>16</v>
      </c>
      <c r="L215" s="4">
        <v>32</v>
      </c>
      <c r="M215" s="4"/>
      <c r="N215" s="4"/>
      <c r="O215" s="4"/>
      <c r="P215" s="4"/>
      <c r="Q215" s="4"/>
      <c r="R215" s="4"/>
      <c r="S215" s="4"/>
      <c r="T215" s="4"/>
      <c r="U215" s="4">
        <v>5</v>
      </c>
      <c r="V215" s="4"/>
      <c r="W215" s="4"/>
      <c r="X215" s="4"/>
      <c r="Y215" s="4">
        <v>37</v>
      </c>
    </row>
    <row r="216" spans="1:27">
      <c r="A216" s="4" t="s">
        <v>162</v>
      </c>
      <c r="B216" s="4">
        <v>2020</v>
      </c>
      <c r="C216" s="5">
        <v>43855</v>
      </c>
      <c r="D216" s="4" t="s">
        <v>66</v>
      </c>
      <c r="E216" s="4" t="s">
        <v>681</v>
      </c>
      <c r="F216" s="4" t="s">
        <v>25</v>
      </c>
      <c r="G216" s="4"/>
      <c r="H216" s="4">
        <v>15</v>
      </c>
      <c r="I216" s="4">
        <v>2</v>
      </c>
      <c r="J216" s="4">
        <v>24</v>
      </c>
      <c r="K216" s="4">
        <v>28</v>
      </c>
      <c r="L216" s="4">
        <v>54</v>
      </c>
      <c r="M216" s="4">
        <v>2</v>
      </c>
      <c r="N216" s="4"/>
      <c r="O216" s="4"/>
      <c r="P216" s="4"/>
      <c r="Q216" s="4"/>
      <c r="R216" s="4"/>
      <c r="S216" s="4"/>
      <c r="T216" s="4"/>
      <c r="U216" s="4"/>
      <c r="V216" s="4"/>
      <c r="W216" s="4"/>
      <c r="X216" s="4">
        <v>20</v>
      </c>
      <c r="Y216" s="4">
        <v>36</v>
      </c>
    </row>
    <row r="217" spans="1:27">
      <c r="A217" s="4" t="s">
        <v>162</v>
      </c>
      <c r="B217" s="4">
        <v>2020</v>
      </c>
      <c r="C217" s="5">
        <v>43855</v>
      </c>
      <c r="D217" s="4" t="s">
        <v>66</v>
      </c>
      <c r="E217" s="4" t="s">
        <v>823</v>
      </c>
      <c r="F217" s="4" t="s">
        <v>37</v>
      </c>
      <c r="G217" s="4"/>
      <c r="H217" s="4">
        <v>16</v>
      </c>
      <c r="I217" s="4">
        <v>10</v>
      </c>
      <c r="J217" s="4">
        <v>1</v>
      </c>
      <c r="K217" s="4">
        <v>18</v>
      </c>
      <c r="L217" s="4">
        <v>29</v>
      </c>
      <c r="M217" s="4"/>
      <c r="N217" s="4"/>
      <c r="O217" s="4"/>
      <c r="P217" s="4"/>
      <c r="Q217" s="4">
        <v>2</v>
      </c>
      <c r="R217" s="4"/>
      <c r="S217" s="4"/>
      <c r="T217" s="4"/>
      <c r="U217" s="4"/>
      <c r="V217" s="4"/>
      <c r="W217" s="4">
        <v>20</v>
      </c>
      <c r="X217" s="4">
        <v>20</v>
      </c>
      <c r="Y217" s="4">
        <v>31</v>
      </c>
    </row>
    <row r="218" spans="1:27">
      <c r="A218" s="4" t="s">
        <v>162</v>
      </c>
      <c r="B218" s="4">
        <v>2020</v>
      </c>
      <c r="C218" s="5">
        <v>43855</v>
      </c>
      <c r="D218" s="4" t="s">
        <v>66</v>
      </c>
      <c r="E218" s="4" t="s">
        <v>491</v>
      </c>
      <c r="F218" s="4" t="s">
        <v>492</v>
      </c>
      <c r="G218" s="4"/>
      <c r="H218" s="4">
        <v>17</v>
      </c>
      <c r="I218" s="4">
        <v>12</v>
      </c>
      <c r="J218" s="4">
        <v>14</v>
      </c>
      <c r="K218" s="4">
        <v>22</v>
      </c>
      <c r="L218" s="4">
        <v>48</v>
      </c>
      <c r="M218" s="4"/>
      <c r="N218" s="4"/>
      <c r="O218" s="4"/>
      <c r="P218" s="4"/>
      <c r="Q218" s="4"/>
      <c r="R218" s="4"/>
      <c r="S218" s="4"/>
      <c r="T218" s="4"/>
      <c r="U218" s="4"/>
      <c r="V218" s="4"/>
      <c r="W218" s="4"/>
      <c r="X218" s="4">
        <v>20</v>
      </c>
      <c r="Y218" s="4">
        <v>28</v>
      </c>
    </row>
    <row r="219" spans="1:27">
      <c r="A219" s="4" t="s">
        <v>162</v>
      </c>
      <c r="B219" s="4">
        <v>2020</v>
      </c>
      <c r="C219" s="5">
        <v>43855</v>
      </c>
      <c r="D219" s="4" t="s">
        <v>66</v>
      </c>
      <c r="E219" s="4" t="s">
        <v>739</v>
      </c>
      <c r="F219" s="4" t="s">
        <v>33</v>
      </c>
      <c r="G219" s="4"/>
      <c r="H219" s="4">
        <v>18</v>
      </c>
      <c r="I219" s="4">
        <v>20</v>
      </c>
      <c r="J219" s="4">
        <v>8</v>
      </c>
      <c r="K219" s="4">
        <v>10</v>
      </c>
      <c r="L219" s="4">
        <v>38</v>
      </c>
      <c r="M219" s="4"/>
      <c r="N219" s="4"/>
      <c r="O219" s="4"/>
      <c r="P219" s="4"/>
      <c r="Q219" s="4"/>
      <c r="R219" s="4"/>
      <c r="S219" s="4"/>
      <c r="T219" s="4"/>
      <c r="U219" s="4"/>
      <c r="V219" s="4"/>
      <c r="W219" s="4"/>
      <c r="X219" s="4">
        <v>20</v>
      </c>
      <c r="Y219" s="4">
        <v>18</v>
      </c>
    </row>
    <row r="220" spans="1:27">
      <c r="A220" s="4" t="s">
        <v>162</v>
      </c>
      <c r="B220" s="4">
        <v>2020</v>
      </c>
      <c r="C220" s="5">
        <v>43855</v>
      </c>
      <c r="D220" s="4" t="s">
        <v>66</v>
      </c>
      <c r="E220" s="4" t="s">
        <v>499</v>
      </c>
      <c r="F220" s="4" t="s">
        <v>1683</v>
      </c>
      <c r="G220" s="4"/>
      <c r="H220" s="4">
        <v>19</v>
      </c>
      <c r="I220" s="4">
        <v>4</v>
      </c>
      <c r="J220" s="4">
        <v>6</v>
      </c>
      <c r="K220" s="4">
        <v>6</v>
      </c>
      <c r="L220" s="4">
        <v>16</v>
      </c>
      <c r="M220" s="4">
        <v>1</v>
      </c>
      <c r="N220" s="4"/>
      <c r="O220" s="4"/>
      <c r="P220" s="4"/>
      <c r="Q220" s="4"/>
      <c r="R220" s="4"/>
      <c r="S220" s="4"/>
      <c r="T220" s="4"/>
      <c r="U220" s="4"/>
      <c r="V220" s="4"/>
      <c r="W220" s="4"/>
      <c r="X220" s="4"/>
      <c r="Y220" s="4">
        <v>17</v>
      </c>
    </row>
    <row r="221" spans="1:27">
      <c r="A221" s="4" t="s">
        <v>162</v>
      </c>
      <c r="B221" s="4">
        <v>2020</v>
      </c>
      <c r="C221" s="5">
        <v>43855</v>
      </c>
      <c r="D221" s="4" t="s">
        <v>66</v>
      </c>
      <c r="E221" s="4" t="s">
        <v>857</v>
      </c>
      <c r="F221" s="4" t="s">
        <v>207</v>
      </c>
      <c r="G221" s="4"/>
      <c r="H221" s="4">
        <v>20</v>
      </c>
      <c r="I221" s="4">
        <v>14</v>
      </c>
      <c r="J221" s="4">
        <v>1</v>
      </c>
      <c r="K221" s="4">
        <v>12</v>
      </c>
      <c r="L221" s="4">
        <v>27</v>
      </c>
      <c r="M221" s="4"/>
      <c r="N221" s="4"/>
      <c r="O221" s="4"/>
      <c r="P221" s="4"/>
      <c r="Q221" s="4"/>
      <c r="R221" s="4"/>
      <c r="S221" s="4"/>
      <c r="T221" s="4"/>
      <c r="U221" s="4"/>
      <c r="V221" s="4"/>
      <c r="W221" s="4"/>
      <c r="X221" s="4">
        <v>20</v>
      </c>
      <c r="Y221" s="4">
        <v>7</v>
      </c>
    </row>
    <row r="222" spans="1:27">
      <c r="A222" s="4" t="s">
        <v>162</v>
      </c>
      <c r="B222" s="4">
        <v>2020</v>
      </c>
      <c r="C222" s="5">
        <v>43855</v>
      </c>
      <c r="D222" s="4" t="s">
        <v>66</v>
      </c>
      <c r="E222" s="4" t="s">
        <v>1684</v>
      </c>
      <c r="F222" s="4" t="s">
        <v>212</v>
      </c>
      <c r="G222" s="4"/>
      <c r="H222" s="4">
        <v>21</v>
      </c>
      <c r="I222" s="4">
        <v>1</v>
      </c>
      <c r="J222" s="4">
        <v>4</v>
      </c>
      <c r="K222" s="4">
        <v>8</v>
      </c>
      <c r="L222" s="4">
        <v>13</v>
      </c>
      <c r="M222" s="4"/>
      <c r="N222" s="4"/>
      <c r="O222" s="4"/>
      <c r="P222" s="4"/>
      <c r="Q222" s="4"/>
      <c r="R222" s="4"/>
      <c r="S222" s="4"/>
      <c r="T222" s="4"/>
      <c r="U222" s="4"/>
      <c r="V222" s="4"/>
      <c r="W222" s="4"/>
      <c r="X222" s="4">
        <v>20</v>
      </c>
      <c r="Y222" s="4">
        <v>-7</v>
      </c>
    </row>
    <row r="223" spans="1:27">
      <c r="A223" s="4" t="s">
        <v>162</v>
      </c>
      <c r="B223" s="4">
        <v>2020</v>
      </c>
      <c r="C223" s="5">
        <v>43855</v>
      </c>
      <c r="D223" s="4" t="s">
        <v>66</v>
      </c>
      <c r="E223" s="4" t="s">
        <v>1685</v>
      </c>
      <c r="F223" s="4" t="s">
        <v>58</v>
      </c>
      <c r="G223" s="4"/>
      <c r="H223" s="4">
        <v>22</v>
      </c>
      <c r="I223" s="4">
        <v>-39</v>
      </c>
      <c r="J223" s="4">
        <v>2</v>
      </c>
      <c r="K223" s="4">
        <v>2</v>
      </c>
      <c r="L223" s="4">
        <v>-35</v>
      </c>
      <c r="M223" s="4"/>
      <c r="N223" s="4"/>
      <c r="O223" s="4"/>
      <c r="P223" s="4"/>
      <c r="Q223" s="4"/>
      <c r="R223" s="4"/>
      <c r="S223" s="4"/>
      <c r="T223" s="4"/>
      <c r="U223" s="4"/>
      <c r="V223" s="4"/>
      <c r="W223" s="4"/>
      <c r="X223" s="4">
        <v>40</v>
      </c>
      <c r="Y223" s="4">
        <v>-75</v>
      </c>
    </row>
    <row r="224" spans="1:27">
      <c r="A224" s="1" t="s">
        <v>222</v>
      </c>
      <c r="B224" s="1">
        <v>2019</v>
      </c>
      <c r="C224" s="2">
        <v>43813</v>
      </c>
      <c r="D224" s="1" t="s">
        <v>66</v>
      </c>
      <c r="E224" s="1" t="s">
        <v>600</v>
      </c>
      <c r="F224" s="1" t="s">
        <v>35</v>
      </c>
      <c r="G224" s="1"/>
      <c r="H224" s="1">
        <v>1</v>
      </c>
      <c r="I224" s="1">
        <v>38</v>
      </c>
      <c r="J224" s="1">
        <v>40</v>
      </c>
      <c r="K224" s="1">
        <v>18</v>
      </c>
      <c r="L224" s="1">
        <v>96</v>
      </c>
      <c r="M224" s="1">
        <v>3</v>
      </c>
      <c r="N224" s="1">
        <v>5</v>
      </c>
      <c r="O224" s="1">
        <v>3</v>
      </c>
      <c r="P224" s="1">
        <v>1</v>
      </c>
      <c r="Q224" s="1">
        <v>3</v>
      </c>
      <c r="R224" s="1">
        <v>3</v>
      </c>
      <c r="S224" s="1"/>
      <c r="T224" s="1"/>
      <c r="U224" s="1"/>
      <c r="V224" s="1"/>
      <c r="W224" s="1">
        <v>20</v>
      </c>
      <c r="X224" s="1"/>
      <c r="Y224" s="1">
        <v>134</v>
      </c>
      <c r="Z224" s="9">
        <v>1.175</v>
      </c>
      <c r="AA224">
        <v>53.168999999999997</v>
      </c>
    </row>
    <row r="225" spans="1:25">
      <c r="A225" s="1" t="s">
        <v>222</v>
      </c>
      <c r="B225" s="1">
        <v>2019</v>
      </c>
      <c r="C225" s="2">
        <v>43813</v>
      </c>
      <c r="D225" s="1" t="s">
        <v>66</v>
      </c>
      <c r="E225" s="1" t="s">
        <v>597</v>
      </c>
      <c r="F225" s="1" t="s">
        <v>29</v>
      </c>
      <c r="G225" s="1"/>
      <c r="H225" s="1">
        <v>2</v>
      </c>
      <c r="I225" s="1">
        <v>36</v>
      </c>
      <c r="J225" s="1">
        <v>18</v>
      </c>
      <c r="K225" s="1">
        <v>36</v>
      </c>
      <c r="L225" s="1">
        <v>90</v>
      </c>
      <c r="M225" s="1"/>
      <c r="N225" s="1"/>
      <c r="O225" s="1"/>
      <c r="P225" s="1"/>
      <c r="Q225" s="1">
        <v>1</v>
      </c>
      <c r="R225" s="1">
        <v>5</v>
      </c>
      <c r="S225" s="1"/>
      <c r="T225" s="1"/>
      <c r="U225" s="1"/>
      <c r="V225" s="1"/>
      <c r="W225" s="1">
        <v>20</v>
      </c>
      <c r="X225" s="1"/>
      <c r="Y225" s="1">
        <v>116</v>
      </c>
    </row>
    <row r="226" spans="1:25">
      <c r="A226" s="1" t="s">
        <v>222</v>
      </c>
      <c r="B226" s="1">
        <v>2019</v>
      </c>
      <c r="C226" s="2">
        <v>43813</v>
      </c>
      <c r="D226" s="1" t="s">
        <v>66</v>
      </c>
      <c r="E226" s="1" t="s">
        <v>493</v>
      </c>
      <c r="F226" s="1" t="s">
        <v>760</v>
      </c>
      <c r="G226" s="1"/>
      <c r="H226" s="1">
        <v>3</v>
      </c>
      <c r="I226" s="1">
        <v>40</v>
      </c>
      <c r="J226" s="1">
        <v>38</v>
      </c>
      <c r="K226" s="1">
        <v>24</v>
      </c>
      <c r="L226" s="1">
        <v>102</v>
      </c>
      <c r="M226" s="1"/>
      <c r="N226" s="1"/>
      <c r="O226" s="1">
        <v>5</v>
      </c>
      <c r="P226" s="1">
        <v>2</v>
      </c>
      <c r="Q226" s="1"/>
      <c r="R226" s="1"/>
      <c r="S226" s="1"/>
      <c r="T226" s="1"/>
      <c r="U226" s="1"/>
      <c r="V226" s="1">
        <v>4</v>
      </c>
      <c r="W226" s="1"/>
      <c r="X226" s="1"/>
      <c r="Y226" s="1">
        <v>113</v>
      </c>
    </row>
    <row r="227" spans="1:25">
      <c r="A227" s="1" t="s">
        <v>222</v>
      </c>
      <c r="B227" s="1">
        <v>2019</v>
      </c>
      <c r="C227" s="2">
        <v>43813</v>
      </c>
      <c r="D227" s="1" t="s">
        <v>66</v>
      </c>
      <c r="E227" s="1" t="s">
        <v>340</v>
      </c>
      <c r="F227" s="1" t="s">
        <v>142</v>
      </c>
      <c r="G227" s="1"/>
      <c r="H227" s="1">
        <v>4</v>
      </c>
      <c r="I227" s="1">
        <v>12</v>
      </c>
      <c r="J227" s="1">
        <v>36</v>
      </c>
      <c r="K227" s="1">
        <v>30</v>
      </c>
      <c r="L227" s="1">
        <v>78</v>
      </c>
      <c r="M227" s="1"/>
      <c r="N227" s="1">
        <v>3</v>
      </c>
      <c r="O227" s="1">
        <v>1</v>
      </c>
      <c r="P227" s="1"/>
      <c r="Q227" s="1"/>
      <c r="R227" s="1">
        <v>1</v>
      </c>
      <c r="S227" s="1"/>
      <c r="T227" s="1"/>
      <c r="U227" s="1"/>
      <c r="V227" s="1"/>
      <c r="W227" s="1">
        <v>20</v>
      </c>
      <c r="X227" s="1"/>
      <c r="Y227" s="1">
        <v>103</v>
      </c>
    </row>
    <row r="228" spans="1:25">
      <c r="A228" s="1" t="s">
        <v>222</v>
      </c>
      <c r="B228" s="1">
        <v>2019</v>
      </c>
      <c r="C228" s="2">
        <v>43813</v>
      </c>
      <c r="D228" s="1" t="s">
        <v>66</v>
      </c>
      <c r="E228" s="1" t="s">
        <v>1647</v>
      </c>
      <c r="F228" s="1" t="s">
        <v>102</v>
      </c>
      <c r="G228" s="1"/>
      <c r="H228" s="1">
        <v>5</v>
      </c>
      <c r="I228" s="1">
        <v>18</v>
      </c>
      <c r="J228" s="1">
        <v>16</v>
      </c>
      <c r="K228" s="1">
        <v>38</v>
      </c>
      <c r="L228" s="1">
        <v>72</v>
      </c>
      <c r="M228" s="1">
        <v>2</v>
      </c>
      <c r="N228" s="1"/>
      <c r="O228" s="1"/>
      <c r="P228" s="1"/>
      <c r="Q228" s="1"/>
      <c r="R228" s="1"/>
      <c r="S228" s="1"/>
      <c r="T228" s="1"/>
      <c r="U228" s="1"/>
      <c r="V228" s="1">
        <v>6</v>
      </c>
      <c r="W228" s="1">
        <v>20</v>
      </c>
      <c r="X228" s="1"/>
      <c r="Y228" s="1">
        <v>100</v>
      </c>
    </row>
    <row r="229" spans="1:25">
      <c r="A229" s="1" t="s">
        <v>222</v>
      </c>
      <c r="B229" s="1">
        <v>2019</v>
      </c>
      <c r="C229" s="2">
        <v>43813</v>
      </c>
      <c r="D229" s="1" t="s">
        <v>66</v>
      </c>
      <c r="E229" s="1" t="s">
        <v>522</v>
      </c>
      <c r="F229" s="1" t="s">
        <v>58</v>
      </c>
      <c r="G229" s="1"/>
      <c r="H229" s="1">
        <v>6</v>
      </c>
      <c r="I229" s="1">
        <v>32</v>
      </c>
      <c r="J229" s="1">
        <v>12</v>
      </c>
      <c r="K229" s="1">
        <v>32</v>
      </c>
      <c r="L229" s="1">
        <v>76</v>
      </c>
      <c r="M229" s="1"/>
      <c r="N229" s="1"/>
      <c r="O229" s="1">
        <v>2</v>
      </c>
      <c r="P229" s="1"/>
      <c r="Q229" s="1"/>
      <c r="R229" s="1">
        <v>2</v>
      </c>
      <c r="S229" s="1"/>
      <c r="T229" s="1"/>
      <c r="U229" s="1"/>
      <c r="V229" s="1"/>
      <c r="W229" s="1">
        <v>20</v>
      </c>
      <c r="X229" s="1"/>
      <c r="Y229" s="1">
        <v>100</v>
      </c>
    </row>
    <row r="230" spans="1:25">
      <c r="A230" s="1" t="s">
        <v>222</v>
      </c>
      <c r="B230" s="1">
        <v>2019</v>
      </c>
      <c r="C230" s="2">
        <v>43813</v>
      </c>
      <c r="D230" s="1" t="s">
        <v>66</v>
      </c>
      <c r="E230" s="1" t="s">
        <v>811</v>
      </c>
      <c r="F230" s="1" t="s">
        <v>188</v>
      </c>
      <c r="G230" s="1"/>
      <c r="H230" s="1">
        <v>7</v>
      </c>
      <c r="I230" s="1">
        <v>14</v>
      </c>
      <c r="J230" s="1">
        <v>22</v>
      </c>
      <c r="K230" s="1">
        <v>14</v>
      </c>
      <c r="L230" s="1">
        <v>50</v>
      </c>
      <c r="M230" s="1"/>
      <c r="N230" s="1"/>
      <c r="O230" s="1"/>
      <c r="P230" s="1"/>
      <c r="Q230" s="1"/>
      <c r="R230" s="1"/>
      <c r="S230" s="1"/>
      <c r="T230" s="1">
        <v>2</v>
      </c>
      <c r="U230" s="1">
        <v>5</v>
      </c>
      <c r="V230" s="1"/>
      <c r="W230" s="1">
        <v>20</v>
      </c>
      <c r="X230" s="1"/>
      <c r="Y230" s="1">
        <v>77</v>
      </c>
    </row>
    <row r="231" spans="1:25">
      <c r="A231" s="1" t="s">
        <v>222</v>
      </c>
      <c r="B231" s="1">
        <v>2019</v>
      </c>
      <c r="C231" s="2">
        <v>43813</v>
      </c>
      <c r="D231" s="1" t="s">
        <v>66</v>
      </c>
      <c r="E231" s="1" t="s">
        <v>1652</v>
      </c>
      <c r="F231" s="1" t="s">
        <v>56</v>
      </c>
      <c r="G231" s="1"/>
      <c r="H231" s="1">
        <v>8</v>
      </c>
      <c r="I231" s="1">
        <v>1</v>
      </c>
      <c r="J231" s="1">
        <v>28</v>
      </c>
      <c r="K231" s="1">
        <v>20</v>
      </c>
      <c r="L231" s="1">
        <v>49</v>
      </c>
      <c r="M231" s="1"/>
      <c r="N231" s="1"/>
      <c r="O231" s="1"/>
      <c r="P231" s="1">
        <v>5</v>
      </c>
      <c r="Q231" s="1">
        <v>5</v>
      </c>
      <c r="R231" s="1"/>
      <c r="S231" s="1"/>
      <c r="T231" s="1">
        <v>1</v>
      </c>
      <c r="U231" s="1">
        <v>3</v>
      </c>
      <c r="V231" s="1">
        <v>10</v>
      </c>
      <c r="W231" s="1"/>
      <c r="X231" s="1"/>
      <c r="Y231" s="1">
        <v>73</v>
      </c>
    </row>
    <row r="232" spans="1:25">
      <c r="A232" s="1" t="s">
        <v>222</v>
      </c>
      <c r="B232" s="1">
        <v>2019</v>
      </c>
      <c r="C232" s="2">
        <v>43813</v>
      </c>
      <c r="D232" s="1" t="s">
        <v>66</v>
      </c>
      <c r="E232" s="1" t="s">
        <v>508</v>
      </c>
      <c r="F232" s="1" t="s">
        <v>85</v>
      </c>
      <c r="G232" s="1"/>
      <c r="H232" s="1">
        <v>9</v>
      </c>
      <c r="I232" s="1">
        <v>20</v>
      </c>
      <c r="J232" s="1">
        <v>10</v>
      </c>
      <c r="K232" s="1">
        <v>40</v>
      </c>
      <c r="L232" s="1">
        <v>70</v>
      </c>
      <c r="M232" s="1"/>
      <c r="N232" s="1">
        <v>1</v>
      </c>
      <c r="O232" s="1"/>
      <c r="P232" s="1"/>
      <c r="Q232" s="1"/>
      <c r="R232" s="1"/>
      <c r="S232" s="1"/>
      <c r="T232" s="1"/>
      <c r="U232" s="1"/>
      <c r="V232" s="1">
        <v>2</v>
      </c>
      <c r="W232" s="1"/>
      <c r="X232" s="1"/>
      <c r="Y232" s="1">
        <v>73</v>
      </c>
    </row>
    <row r="233" spans="1:25">
      <c r="A233" s="1" t="s">
        <v>222</v>
      </c>
      <c r="B233" s="1">
        <v>2019</v>
      </c>
      <c r="C233" s="2">
        <v>43813</v>
      </c>
      <c r="D233" s="1" t="s">
        <v>66</v>
      </c>
      <c r="E233" s="1" t="s">
        <v>750</v>
      </c>
      <c r="F233" s="1" t="s">
        <v>46</v>
      </c>
      <c r="G233" s="1"/>
      <c r="H233" s="1">
        <v>10</v>
      </c>
      <c r="I233" s="1">
        <v>16</v>
      </c>
      <c r="J233" s="1">
        <v>34</v>
      </c>
      <c r="K233" s="1">
        <v>16</v>
      </c>
      <c r="L233" s="1">
        <v>66</v>
      </c>
      <c r="M233" s="1"/>
      <c r="N233" s="1">
        <v>2</v>
      </c>
      <c r="O233" s="1"/>
      <c r="P233" s="1"/>
      <c r="Q233" s="1"/>
      <c r="R233" s="1"/>
      <c r="S233" s="1">
        <v>5</v>
      </c>
      <c r="T233" s="1"/>
      <c r="U233" s="1"/>
      <c r="V233" s="1"/>
      <c r="W233" s="1"/>
      <c r="X233" s="1"/>
      <c r="Y233" s="1">
        <v>73</v>
      </c>
    </row>
    <row r="234" spans="1:25">
      <c r="A234" s="1" t="s">
        <v>222</v>
      </c>
      <c r="B234" s="1">
        <v>2019</v>
      </c>
      <c r="C234" s="2">
        <v>43813</v>
      </c>
      <c r="D234" s="1" t="s">
        <v>66</v>
      </c>
      <c r="E234" s="1" t="s">
        <v>824</v>
      </c>
      <c r="F234" s="1" t="s">
        <v>27</v>
      </c>
      <c r="G234" s="1"/>
      <c r="H234" s="1">
        <v>11</v>
      </c>
      <c r="I234" s="1">
        <v>34</v>
      </c>
      <c r="J234" s="1">
        <v>20</v>
      </c>
      <c r="K234" s="1">
        <v>34</v>
      </c>
      <c r="L234" s="1">
        <v>88</v>
      </c>
      <c r="M234" s="1"/>
      <c r="N234" s="1"/>
      <c r="O234" s="1"/>
      <c r="P234" s="1"/>
      <c r="Q234" s="1">
        <v>2</v>
      </c>
      <c r="R234" s="1"/>
      <c r="S234" s="1">
        <v>1</v>
      </c>
      <c r="T234" s="1"/>
      <c r="U234" s="1"/>
      <c r="V234" s="1"/>
      <c r="W234" s="1"/>
      <c r="X234" s="1">
        <v>20</v>
      </c>
      <c r="Y234" s="1">
        <v>71</v>
      </c>
    </row>
    <row r="235" spans="1:25">
      <c r="A235" s="1" t="s">
        <v>222</v>
      </c>
      <c r="B235" s="1">
        <v>2019</v>
      </c>
      <c r="C235" s="2">
        <v>43813</v>
      </c>
      <c r="D235" s="1" t="s">
        <v>66</v>
      </c>
      <c r="E235" s="1" t="s">
        <v>857</v>
      </c>
      <c r="F235" s="1" t="s">
        <v>207</v>
      </c>
      <c r="G235" s="1"/>
      <c r="H235" s="1">
        <v>12</v>
      </c>
      <c r="I235" s="1">
        <v>30</v>
      </c>
      <c r="J235" s="1">
        <v>30</v>
      </c>
      <c r="K235" s="1">
        <v>6</v>
      </c>
      <c r="L235" s="1">
        <v>66</v>
      </c>
      <c r="M235" s="1"/>
      <c r="N235" s="1"/>
      <c r="O235" s="1"/>
      <c r="P235" s="1"/>
      <c r="Q235" s="1"/>
      <c r="R235" s="1"/>
      <c r="S235" s="1"/>
      <c r="T235" s="1"/>
      <c r="U235" s="1"/>
      <c r="V235" s="1"/>
      <c r="W235" s="1"/>
      <c r="X235" s="1"/>
      <c r="Y235" s="1">
        <v>66</v>
      </c>
    </row>
    <row r="236" spans="1:25">
      <c r="A236" s="1" t="s">
        <v>222</v>
      </c>
      <c r="B236" s="1">
        <v>2019</v>
      </c>
      <c r="C236" s="2">
        <v>43813</v>
      </c>
      <c r="D236" s="1" t="s">
        <v>66</v>
      </c>
      <c r="E236" s="1" t="s">
        <v>1649</v>
      </c>
      <c r="F236" s="1" t="s">
        <v>164</v>
      </c>
      <c r="G236" s="1"/>
      <c r="H236" s="1">
        <v>13</v>
      </c>
      <c r="I236" s="1">
        <v>8</v>
      </c>
      <c r="J236" s="1">
        <v>24</v>
      </c>
      <c r="K236" s="1">
        <v>28</v>
      </c>
      <c r="L236" s="1">
        <v>60</v>
      </c>
      <c r="M236" s="1">
        <v>1</v>
      </c>
      <c r="N236" s="1"/>
      <c r="O236" s="1"/>
      <c r="P236" s="1"/>
      <c r="Q236" s="1"/>
      <c r="R236" s="1"/>
      <c r="S236" s="1"/>
      <c r="T236" s="1"/>
      <c r="U236" s="1"/>
      <c r="V236" s="1"/>
      <c r="W236" s="1"/>
      <c r="X236" s="1"/>
      <c r="Y236" s="1">
        <v>61</v>
      </c>
    </row>
    <row r="237" spans="1:25">
      <c r="A237" s="1" t="s">
        <v>222</v>
      </c>
      <c r="B237" s="1">
        <v>2019</v>
      </c>
      <c r="C237" s="2">
        <v>43813</v>
      </c>
      <c r="D237" s="1" t="s">
        <v>66</v>
      </c>
      <c r="E237" s="1" t="s">
        <v>1654</v>
      </c>
      <c r="F237" s="1" t="s">
        <v>39</v>
      </c>
      <c r="G237" s="1"/>
      <c r="H237" s="1">
        <v>14</v>
      </c>
      <c r="I237" s="1">
        <v>10</v>
      </c>
      <c r="J237" s="1">
        <v>32</v>
      </c>
      <c r="K237" s="1">
        <v>12</v>
      </c>
      <c r="L237" s="1">
        <v>54</v>
      </c>
      <c r="M237" s="1"/>
      <c r="N237" s="1"/>
      <c r="O237" s="1"/>
      <c r="P237" s="1"/>
      <c r="Q237" s="1"/>
      <c r="R237" s="1"/>
      <c r="S237" s="1"/>
      <c r="T237" s="1"/>
      <c r="U237" s="1"/>
      <c r="V237" s="1"/>
      <c r="W237" s="1"/>
      <c r="X237" s="1"/>
      <c r="Y237" s="1">
        <v>54</v>
      </c>
    </row>
    <row r="238" spans="1:25">
      <c r="A238" s="1" t="s">
        <v>222</v>
      </c>
      <c r="B238" s="1">
        <v>2019</v>
      </c>
      <c r="C238" s="2">
        <v>43813</v>
      </c>
      <c r="D238" s="1" t="s">
        <v>66</v>
      </c>
      <c r="E238" s="1" t="s">
        <v>791</v>
      </c>
      <c r="F238" s="1" t="s">
        <v>480</v>
      </c>
      <c r="G238" s="1"/>
      <c r="H238" s="1">
        <v>15</v>
      </c>
      <c r="I238" s="1">
        <v>22</v>
      </c>
      <c r="J238" s="1">
        <v>6</v>
      </c>
      <c r="K238" s="1">
        <v>22</v>
      </c>
      <c r="L238" s="1">
        <v>50</v>
      </c>
      <c r="M238" s="1"/>
      <c r="N238" s="1"/>
      <c r="O238" s="1"/>
      <c r="P238" s="1"/>
      <c r="Q238" s="1"/>
      <c r="R238" s="1"/>
      <c r="S238" s="1"/>
      <c r="T238" s="1">
        <v>3</v>
      </c>
      <c r="U238" s="1">
        <v>1</v>
      </c>
      <c r="V238" s="1"/>
      <c r="W238" s="1"/>
      <c r="X238" s="1"/>
      <c r="Y238" s="1">
        <v>54</v>
      </c>
    </row>
    <row r="239" spans="1:25">
      <c r="A239" s="1" t="s">
        <v>222</v>
      </c>
      <c r="B239" s="1">
        <v>2019</v>
      </c>
      <c r="C239" s="2">
        <v>43813</v>
      </c>
      <c r="D239" s="1" t="s">
        <v>66</v>
      </c>
      <c r="E239" s="1" t="s">
        <v>682</v>
      </c>
      <c r="F239" s="1" t="s">
        <v>25</v>
      </c>
      <c r="G239" s="1"/>
      <c r="H239" s="1">
        <v>16</v>
      </c>
      <c r="I239" s="1">
        <v>28</v>
      </c>
      <c r="J239" s="1">
        <v>8</v>
      </c>
      <c r="K239" s="1">
        <v>8</v>
      </c>
      <c r="L239" s="1">
        <v>44</v>
      </c>
      <c r="M239" s="1"/>
      <c r="N239" s="1"/>
      <c r="O239" s="1"/>
      <c r="P239" s="1"/>
      <c r="Q239" s="1"/>
      <c r="R239" s="1"/>
      <c r="S239" s="1">
        <v>2</v>
      </c>
      <c r="T239" s="1"/>
      <c r="U239" s="1"/>
      <c r="V239" s="1"/>
      <c r="W239" s="1"/>
      <c r="X239" s="1"/>
      <c r="Y239" s="1">
        <v>46</v>
      </c>
    </row>
    <row r="240" spans="1:25">
      <c r="A240" s="1" t="s">
        <v>222</v>
      </c>
      <c r="B240" s="1">
        <v>2019</v>
      </c>
      <c r="C240" s="2">
        <v>43813</v>
      </c>
      <c r="D240" s="1" t="s">
        <v>66</v>
      </c>
      <c r="E240" s="1" t="s">
        <v>717</v>
      </c>
      <c r="F240" s="1" t="s">
        <v>152</v>
      </c>
      <c r="G240" s="1"/>
      <c r="H240" s="1">
        <v>17</v>
      </c>
      <c r="I240" s="1">
        <v>24</v>
      </c>
      <c r="J240" s="1">
        <v>4</v>
      </c>
      <c r="K240" s="1">
        <v>4</v>
      </c>
      <c r="L240" s="1">
        <v>32</v>
      </c>
      <c r="M240" s="1"/>
      <c r="N240" s="1"/>
      <c r="O240" s="1"/>
      <c r="P240" s="1"/>
      <c r="Q240" s="1"/>
      <c r="R240" s="1"/>
      <c r="S240" s="1"/>
      <c r="T240" s="1">
        <v>5</v>
      </c>
      <c r="U240" s="1">
        <v>2</v>
      </c>
      <c r="V240" s="1"/>
      <c r="W240" s="1"/>
      <c r="X240" s="1"/>
      <c r="Y240" s="1">
        <v>39</v>
      </c>
    </row>
    <row r="241" spans="1:27">
      <c r="A241" s="1" t="s">
        <v>222</v>
      </c>
      <c r="B241" s="1">
        <v>2019</v>
      </c>
      <c r="C241" s="2">
        <v>43813</v>
      </c>
      <c r="D241" s="1" t="s">
        <v>66</v>
      </c>
      <c r="E241" s="1" t="s">
        <v>814</v>
      </c>
      <c r="F241" s="1" t="s">
        <v>33</v>
      </c>
      <c r="G241" s="1"/>
      <c r="H241" s="1">
        <v>18</v>
      </c>
      <c r="I241" s="1">
        <v>4</v>
      </c>
      <c r="J241" s="1">
        <v>26</v>
      </c>
      <c r="K241" s="1">
        <v>2</v>
      </c>
      <c r="L241" s="1">
        <v>32</v>
      </c>
      <c r="M241" s="1">
        <v>5</v>
      </c>
      <c r="N241" s="1"/>
      <c r="O241" s="1"/>
      <c r="P241" s="1"/>
      <c r="Q241" s="1"/>
      <c r="R241" s="1"/>
      <c r="S241" s="1"/>
      <c r="T241" s="1"/>
      <c r="U241" s="1"/>
      <c r="V241" s="1"/>
      <c r="W241" s="1"/>
      <c r="X241" s="1"/>
      <c r="Y241" s="1">
        <v>37</v>
      </c>
    </row>
    <row r="242" spans="1:27">
      <c r="A242" s="1" t="s">
        <v>222</v>
      </c>
      <c r="B242" s="1">
        <v>2019</v>
      </c>
      <c r="C242" s="2">
        <v>43813</v>
      </c>
      <c r="D242" s="1" t="s">
        <v>66</v>
      </c>
      <c r="E242" s="1" t="s">
        <v>828</v>
      </c>
      <c r="F242" s="1" t="s">
        <v>82</v>
      </c>
      <c r="G242" s="1"/>
      <c r="H242" s="1">
        <v>19</v>
      </c>
      <c r="I242" s="1">
        <v>6</v>
      </c>
      <c r="J242" s="1">
        <v>14</v>
      </c>
      <c r="K242" s="1">
        <v>10</v>
      </c>
      <c r="L242" s="1">
        <v>30</v>
      </c>
      <c r="M242" s="1"/>
      <c r="N242" s="1"/>
      <c r="O242" s="1"/>
      <c r="P242" s="1"/>
      <c r="Q242" s="1"/>
      <c r="R242" s="1"/>
      <c r="S242" s="1">
        <v>3</v>
      </c>
      <c r="T242" s="1"/>
      <c r="U242" s="1"/>
      <c r="V242" s="1"/>
      <c r="W242" s="1"/>
      <c r="X242" s="1"/>
      <c r="Y242" s="1">
        <v>33</v>
      </c>
    </row>
    <row r="243" spans="1:27">
      <c r="A243" s="23" t="s">
        <v>222</v>
      </c>
      <c r="B243" s="23">
        <v>2019</v>
      </c>
      <c r="C243" s="24">
        <v>43813</v>
      </c>
      <c r="D243" s="23" t="s">
        <v>66</v>
      </c>
      <c r="E243" s="23" t="s">
        <v>1697</v>
      </c>
      <c r="F243" s="23" t="s">
        <v>212</v>
      </c>
      <c r="G243" s="23"/>
      <c r="H243" s="23">
        <v>20</v>
      </c>
      <c r="I243" s="23">
        <v>2</v>
      </c>
      <c r="J243" s="23">
        <v>1</v>
      </c>
      <c r="K243" s="23">
        <v>1</v>
      </c>
      <c r="L243" s="23">
        <v>4</v>
      </c>
      <c r="M243" s="23"/>
      <c r="N243" s="23"/>
      <c r="O243" s="23"/>
      <c r="P243" s="23"/>
      <c r="Q243" s="23"/>
      <c r="R243" s="23"/>
      <c r="S243" s="23"/>
      <c r="T243" s="23"/>
      <c r="U243" s="23"/>
      <c r="V243" s="23"/>
      <c r="W243" s="23"/>
      <c r="X243" s="23">
        <v>20</v>
      </c>
      <c r="Y243" s="23">
        <v>-16</v>
      </c>
    </row>
    <row r="244" spans="1:27">
      <c r="A244" s="1" t="s">
        <v>222</v>
      </c>
      <c r="B244" s="1">
        <v>2019</v>
      </c>
      <c r="C244" s="2">
        <v>43813</v>
      </c>
      <c r="D244" s="1" t="s">
        <v>66</v>
      </c>
      <c r="E244" s="1" t="s">
        <v>1698</v>
      </c>
      <c r="F244" s="1" t="s">
        <v>524</v>
      </c>
      <c r="G244" s="1"/>
      <c r="H244" s="1">
        <v>21</v>
      </c>
      <c r="I244" s="1">
        <v>1</v>
      </c>
      <c r="J244" s="1">
        <v>1</v>
      </c>
      <c r="K244" s="1">
        <v>1</v>
      </c>
      <c r="L244" s="1">
        <v>3</v>
      </c>
      <c r="M244" s="1"/>
      <c r="N244" s="1"/>
      <c r="O244" s="1"/>
      <c r="P244" s="1">
        <v>3</v>
      </c>
      <c r="Q244" s="1"/>
      <c r="R244" s="1"/>
      <c r="S244" s="1"/>
      <c r="T244" s="1"/>
      <c r="U244" s="1"/>
      <c r="V244" s="1"/>
      <c r="W244" s="1"/>
      <c r="X244" s="1">
        <v>80</v>
      </c>
      <c r="Y244" s="1">
        <v>-74</v>
      </c>
    </row>
    <row r="245" spans="1:27">
      <c r="A245" s="1" t="s">
        <v>222</v>
      </c>
      <c r="B245" s="1">
        <v>2019</v>
      </c>
      <c r="C245" s="2">
        <v>43813</v>
      </c>
      <c r="D245" s="1" t="s">
        <v>66</v>
      </c>
      <c r="E245" s="1" t="s">
        <v>1696</v>
      </c>
      <c r="F245" s="1" t="s">
        <v>145</v>
      </c>
      <c r="G245" s="1"/>
      <c r="H245" s="1" t="s">
        <v>608</v>
      </c>
      <c r="I245" s="1">
        <v>26</v>
      </c>
      <c r="J245" s="1">
        <v>2</v>
      </c>
      <c r="K245" s="1">
        <v>26</v>
      </c>
      <c r="L245" s="1">
        <v>54</v>
      </c>
      <c r="M245" s="1"/>
      <c r="N245" s="1"/>
      <c r="O245" s="1"/>
      <c r="P245" s="1"/>
      <c r="Q245" s="1"/>
      <c r="R245" s="1"/>
      <c r="S245" s="1"/>
      <c r="T245" s="1"/>
      <c r="U245" s="1"/>
      <c r="V245" s="1"/>
      <c r="W245" s="1"/>
      <c r="X245" s="1"/>
      <c r="Y245" s="1" t="s">
        <v>608</v>
      </c>
    </row>
    <row r="246" spans="1:27">
      <c r="A246" s="4" t="s">
        <v>225</v>
      </c>
      <c r="B246" s="4">
        <v>2019</v>
      </c>
      <c r="C246" s="5">
        <v>43806</v>
      </c>
      <c r="D246" s="4" t="s">
        <v>66</v>
      </c>
      <c r="E246" s="4" t="s">
        <v>599</v>
      </c>
      <c r="F246" s="4" t="s">
        <v>35</v>
      </c>
      <c r="G246" s="4"/>
      <c r="H246" s="4">
        <v>1</v>
      </c>
      <c r="I246" s="4">
        <v>32</v>
      </c>
      <c r="J246" s="4">
        <v>32</v>
      </c>
      <c r="K246" s="4">
        <v>40</v>
      </c>
      <c r="L246" s="4">
        <v>104</v>
      </c>
      <c r="M246" s="4"/>
      <c r="N246" s="4"/>
      <c r="O246" s="4"/>
      <c r="P246" s="4"/>
      <c r="Q246" s="4">
        <v>5</v>
      </c>
      <c r="R246" s="4">
        <v>3</v>
      </c>
      <c r="S246" s="4">
        <v>5</v>
      </c>
      <c r="T246" s="4"/>
      <c r="U246" s="4">
        <v>5</v>
      </c>
      <c r="V246" s="4"/>
      <c r="W246" s="4">
        <v>20</v>
      </c>
      <c r="X246" s="4"/>
      <c r="Y246" s="4">
        <v>142</v>
      </c>
      <c r="Z246" s="9">
        <v>1.1555555555555557</v>
      </c>
      <c r="AA246">
        <v>54.075000000000003</v>
      </c>
    </row>
    <row r="247" spans="1:27">
      <c r="A247" s="4" t="s">
        <v>225</v>
      </c>
      <c r="B247" s="4">
        <v>2019</v>
      </c>
      <c r="C247" s="5">
        <v>43806</v>
      </c>
      <c r="D247" s="4" t="s">
        <v>66</v>
      </c>
      <c r="E247" s="4" t="s">
        <v>1647</v>
      </c>
      <c r="F247" s="4" t="s">
        <v>102</v>
      </c>
      <c r="G247" s="4"/>
      <c r="H247" s="4">
        <v>2</v>
      </c>
      <c r="I247" s="4">
        <v>30</v>
      </c>
      <c r="J247" s="4">
        <v>36</v>
      </c>
      <c r="K247" s="4">
        <v>36</v>
      </c>
      <c r="L247" s="4">
        <v>102</v>
      </c>
      <c r="M247" s="4"/>
      <c r="N247" s="4"/>
      <c r="O247" s="4"/>
      <c r="P247" s="4"/>
      <c r="Q247" s="4">
        <v>3</v>
      </c>
      <c r="R247" s="4">
        <v>1</v>
      </c>
      <c r="S247" s="4">
        <v>1</v>
      </c>
      <c r="T247" s="4"/>
      <c r="U247" s="4">
        <v>2</v>
      </c>
      <c r="V247" s="4">
        <v>4</v>
      </c>
      <c r="W247" s="4">
        <v>20</v>
      </c>
      <c r="X247" s="4"/>
      <c r="Y247" s="4">
        <v>133</v>
      </c>
    </row>
    <row r="248" spans="1:27">
      <c r="A248" s="4" t="s">
        <v>225</v>
      </c>
      <c r="B248" s="4">
        <v>2019</v>
      </c>
      <c r="C248" s="5">
        <v>43806</v>
      </c>
      <c r="D248" s="4" t="s">
        <v>66</v>
      </c>
      <c r="E248" s="4" t="s">
        <v>522</v>
      </c>
      <c r="F248" s="4" t="s">
        <v>58</v>
      </c>
      <c r="G248" s="4"/>
      <c r="H248" s="4">
        <v>3</v>
      </c>
      <c r="I248" s="4">
        <v>16</v>
      </c>
      <c r="J248" s="4">
        <v>38</v>
      </c>
      <c r="K248" s="4">
        <v>28</v>
      </c>
      <c r="L248" s="4">
        <v>82</v>
      </c>
      <c r="M248" s="4"/>
      <c r="N248" s="4"/>
      <c r="O248" s="4">
        <v>1</v>
      </c>
      <c r="P248" s="4">
        <v>3</v>
      </c>
      <c r="Q248" s="4"/>
      <c r="R248" s="4"/>
      <c r="S248" s="4"/>
      <c r="T248" s="4">
        <v>2</v>
      </c>
      <c r="U248" s="4">
        <v>1</v>
      </c>
      <c r="V248" s="4"/>
      <c r="W248" s="4">
        <v>40</v>
      </c>
      <c r="X248" s="4"/>
      <c r="Y248" s="4">
        <v>129</v>
      </c>
    </row>
    <row r="249" spans="1:27">
      <c r="A249" s="4" t="s">
        <v>225</v>
      </c>
      <c r="B249" s="4">
        <v>2019</v>
      </c>
      <c r="C249" s="5">
        <v>43806</v>
      </c>
      <c r="D249" s="4" t="s">
        <v>66</v>
      </c>
      <c r="E249" s="4" t="s">
        <v>493</v>
      </c>
      <c r="F249" s="4" t="s">
        <v>31</v>
      </c>
      <c r="G249" s="4"/>
      <c r="H249" s="4">
        <v>4</v>
      </c>
      <c r="I249" s="4">
        <v>28</v>
      </c>
      <c r="J249" s="4">
        <v>40</v>
      </c>
      <c r="K249" s="4">
        <v>16</v>
      </c>
      <c r="L249" s="4">
        <v>84</v>
      </c>
      <c r="M249" s="4"/>
      <c r="N249" s="4"/>
      <c r="O249" s="4">
        <v>3</v>
      </c>
      <c r="P249" s="4">
        <v>5</v>
      </c>
      <c r="Q249" s="4"/>
      <c r="R249" s="4"/>
      <c r="S249" s="4">
        <v>2</v>
      </c>
      <c r="T249" s="4"/>
      <c r="U249" s="4">
        <v>3</v>
      </c>
      <c r="V249" s="4">
        <v>6</v>
      </c>
      <c r="W249" s="4">
        <v>20</v>
      </c>
      <c r="X249" s="4"/>
      <c r="Y249" s="4">
        <v>123</v>
      </c>
    </row>
    <row r="250" spans="1:27">
      <c r="A250" s="4" t="s">
        <v>225</v>
      </c>
      <c r="B250" s="4">
        <v>2019</v>
      </c>
      <c r="C250" s="5">
        <v>43806</v>
      </c>
      <c r="D250" s="4" t="s">
        <v>66</v>
      </c>
      <c r="E250" s="4" t="s">
        <v>597</v>
      </c>
      <c r="F250" s="4" t="s">
        <v>29</v>
      </c>
      <c r="G250" s="4"/>
      <c r="H250" s="4">
        <v>5</v>
      </c>
      <c r="I250" s="4">
        <v>36</v>
      </c>
      <c r="J250" s="4">
        <v>24</v>
      </c>
      <c r="K250" s="4">
        <v>38</v>
      </c>
      <c r="L250" s="4">
        <v>98</v>
      </c>
      <c r="M250" s="4"/>
      <c r="N250" s="4"/>
      <c r="O250" s="4"/>
      <c r="P250" s="4"/>
      <c r="Q250" s="4">
        <v>1</v>
      </c>
      <c r="R250" s="4"/>
      <c r="S250" s="4"/>
      <c r="T250" s="4"/>
      <c r="U250" s="4"/>
      <c r="V250" s="4"/>
      <c r="W250" s="4">
        <v>20</v>
      </c>
      <c r="X250" s="4"/>
      <c r="Y250" s="4">
        <v>119</v>
      </c>
    </row>
    <row r="251" spans="1:27">
      <c r="A251" s="4" t="s">
        <v>225</v>
      </c>
      <c r="B251" s="4">
        <v>2019</v>
      </c>
      <c r="C251" s="5">
        <v>43806</v>
      </c>
      <c r="D251" s="4" t="s">
        <v>66</v>
      </c>
      <c r="E251" s="4" t="s">
        <v>750</v>
      </c>
      <c r="F251" s="4" t="s">
        <v>46</v>
      </c>
      <c r="G251" s="4"/>
      <c r="H251" s="4">
        <v>6</v>
      </c>
      <c r="I251" s="4">
        <v>26</v>
      </c>
      <c r="J251" s="4">
        <v>34</v>
      </c>
      <c r="K251" s="4">
        <v>22</v>
      </c>
      <c r="L251" s="4">
        <v>82</v>
      </c>
      <c r="M251" s="4">
        <v>5</v>
      </c>
      <c r="N251" s="4"/>
      <c r="O251" s="4"/>
      <c r="P251" s="4"/>
      <c r="Q251" s="4"/>
      <c r="R251" s="4"/>
      <c r="S251" s="4"/>
      <c r="T251" s="4"/>
      <c r="U251" s="4"/>
      <c r="V251" s="4"/>
      <c r="W251" s="4">
        <v>20</v>
      </c>
      <c r="X251" s="4"/>
      <c r="Y251" s="4">
        <v>107</v>
      </c>
    </row>
    <row r="252" spans="1:27">
      <c r="A252" s="4" t="s">
        <v>225</v>
      </c>
      <c r="B252" s="4">
        <v>2019</v>
      </c>
      <c r="C252" s="5">
        <v>43806</v>
      </c>
      <c r="D252" s="4" t="s">
        <v>66</v>
      </c>
      <c r="E252" s="4" t="s">
        <v>508</v>
      </c>
      <c r="F252" s="4" t="s">
        <v>85</v>
      </c>
      <c r="G252" s="4"/>
      <c r="H252" s="4">
        <v>7</v>
      </c>
      <c r="I252" s="4">
        <v>22</v>
      </c>
      <c r="J252" s="4">
        <v>22</v>
      </c>
      <c r="K252" s="4">
        <v>10</v>
      </c>
      <c r="L252" s="4">
        <v>54</v>
      </c>
      <c r="M252" s="4">
        <v>2</v>
      </c>
      <c r="N252" s="4"/>
      <c r="O252" s="4"/>
      <c r="P252" s="4"/>
      <c r="Q252" s="4"/>
      <c r="R252" s="4"/>
      <c r="S252" s="4">
        <v>3</v>
      </c>
      <c r="T252" s="4">
        <v>1</v>
      </c>
      <c r="U252" s="4"/>
      <c r="V252" s="4">
        <v>2</v>
      </c>
      <c r="W252" s="4">
        <v>40</v>
      </c>
      <c r="X252" s="4"/>
      <c r="Y252" s="4">
        <v>102</v>
      </c>
    </row>
    <row r="253" spans="1:27">
      <c r="A253" s="4" t="s">
        <v>225</v>
      </c>
      <c r="B253" s="4">
        <v>2019</v>
      </c>
      <c r="C253" s="5">
        <v>43806</v>
      </c>
      <c r="D253" s="4" t="s">
        <v>66</v>
      </c>
      <c r="E253" s="4" t="s">
        <v>689</v>
      </c>
      <c r="F253" s="4" t="s">
        <v>25</v>
      </c>
      <c r="G253" s="4"/>
      <c r="H253" s="4">
        <v>8</v>
      </c>
      <c r="I253" s="4">
        <v>18</v>
      </c>
      <c r="J253" s="4">
        <v>26</v>
      </c>
      <c r="K253" s="4">
        <v>26</v>
      </c>
      <c r="L253" s="4">
        <v>70</v>
      </c>
      <c r="M253" s="4"/>
      <c r="N253" s="4"/>
      <c r="O253" s="4"/>
      <c r="P253" s="4"/>
      <c r="Q253" s="4"/>
      <c r="R253" s="4"/>
      <c r="S253" s="4"/>
      <c r="T253" s="4">
        <v>3</v>
      </c>
      <c r="U253" s="4"/>
      <c r="V253" s="4"/>
      <c r="W253" s="4">
        <v>20</v>
      </c>
      <c r="X253" s="4"/>
      <c r="Y253" s="4">
        <v>93</v>
      </c>
    </row>
    <row r="254" spans="1:27">
      <c r="A254" s="4" t="s">
        <v>225</v>
      </c>
      <c r="B254" s="4">
        <v>2019</v>
      </c>
      <c r="C254" s="5">
        <v>43806</v>
      </c>
      <c r="D254" s="4" t="s">
        <v>66</v>
      </c>
      <c r="E254" s="4" t="s">
        <v>340</v>
      </c>
      <c r="F254" s="4" t="s">
        <v>142</v>
      </c>
      <c r="G254" s="4"/>
      <c r="H254" s="4">
        <v>9</v>
      </c>
      <c r="I254" s="4">
        <v>38</v>
      </c>
      <c r="J254" s="4">
        <v>20</v>
      </c>
      <c r="K254" s="4">
        <v>34</v>
      </c>
      <c r="L254" s="4">
        <v>92</v>
      </c>
      <c r="M254" s="4"/>
      <c r="N254" s="4"/>
      <c r="O254" s="4"/>
      <c r="P254" s="4"/>
      <c r="Q254" s="4"/>
      <c r="R254" s="4"/>
      <c r="S254" s="4"/>
      <c r="T254" s="4"/>
      <c r="U254" s="4"/>
      <c r="V254" s="4"/>
      <c r="W254" s="4"/>
      <c r="X254" s="4"/>
      <c r="Y254" s="4">
        <v>92</v>
      </c>
    </row>
    <row r="255" spans="1:27">
      <c r="A255" s="4" t="s">
        <v>225</v>
      </c>
      <c r="B255" s="4">
        <v>2019</v>
      </c>
      <c r="C255" s="5">
        <v>43806</v>
      </c>
      <c r="D255" s="4" t="s">
        <v>66</v>
      </c>
      <c r="E255" s="4" t="s">
        <v>1652</v>
      </c>
      <c r="F255" s="4" t="s">
        <v>56</v>
      </c>
      <c r="G255" s="4"/>
      <c r="H255" s="4">
        <v>10</v>
      </c>
      <c r="I255" s="4">
        <v>14</v>
      </c>
      <c r="J255" s="4">
        <v>30</v>
      </c>
      <c r="K255" s="4">
        <v>18</v>
      </c>
      <c r="L255" s="4">
        <v>62</v>
      </c>
      <c r="M255" s="4"/>
      <c r="N255" s="4">
        <v>3</v>
      </c>
      <c r="O255" s="4">
        <v>5</v>
      </c>
      <c r="P255" s="4">
        <v>1</v>
      </c>
      <c r="Q255" s="4"/>
      <c r="R255" s="4"/>
      <c r="S255" s="4"/>
      <c r="T255" s="4"/>
      <c r="U255" s="4"/>
      <c r="V255" s="4"/>
      <c r="W255" s="4">
        <v>20</v>
      </c>
      <c r="X255" s="4"/>
      <c r="Y255" s="4">
        <v>91</v>
      </c>
    </row>
    <row r="256" spans="1:27">
      <c r="A256" s="4" t="s">
        <v>225</v>
      </c>
      <c r="B256" s="4">
        <v>2019</v>
      </c>
      <c r="C256" s="5">
        <v>43806</v>
      </c>
      <c r="D256" s="4" t="s">
        <v>66</v>
      </c>
      <c r="E256" s="4" t="s">
        <v>791</v>
      </c>
      <c r="F256" s="4" t="s">
        <v>480</v>
      </c>
      <c r="G256" s="4"/>
      <c r="H256" s="4">
        <v>11</v>
      </c>
      <c r="I256" s="4">
        <v>24</v>
      </c>
      <c r="J256" s="4">
        <v>16</v>
      </c>
      <c r="K256" s="4">
        <v>24</v>
      </c>
      <c r="L256" s="4">
        <v>64</v>
      </c>
      <c r="M256" s="4"/>
      <c r="N256" s="4">
        <v>1</v>
      </c>
      <c r="O256" s="4">
        <v>2</v>
      </c>
      <c r="P256" s="4">
        <v>2</v>
      </c>
      <c r="Q256" s="4"/>
      <c r="R256" s="4"/>
      <c r="S256" s="4"/>
      <c r="T256" s="4"/>
      <c r="U256" s="4"/>
      <c r="V256" s="4"/>
      <c r="W256" s="4">
        <v>20</v>
      </c>
      <c r="X256" s="4"/>
      <c r="Y256" s="4">
        <v>89</v>
      </c>
    </row>
    <row r="257" spans="1:27">
      <c r="A257" s="4" t="s">
        <v>225</v>
      </c>
      <c r="B257" s="4">
        <v>2019</v>
      </c>
      <c r="C257" s="5">
        <v>43806</v>
      </c>
      <c r="D257" s="4" t="s">
        <v>66</v>
      </c>
      <c r="E257" s="4" t="s">
        <v>717</v>
      </c>
      <c r="F257" s="4" t="s">
        <v>152</v>
      </c>
      <c r="G257" s="4"/>
      <c r="H257" s="4">
        <v>12</v>
      </c>
      <c r="I257" s="4">
        <v>12</v>
      </c>
      <c r="J257" s="4">
        <v>28</v>
      </c>
      <c r="K257" s="4">
        <v>12</v>
      </c>
      <c r="L257" s="4">
        <v>52</v>
      </c>
      <c r="M257" s="4"/>
      <c r="N257" s="4">
        <v>5</v>
      </c>
      <c r="O257" s="4"/>
      <c r="P257" s="4"/>
      <c r="Q257" s="4"/>
      <c r="R257" s="4"/>
      <c r="S257" s="4"/>
      <c r="T257" s="4">
        <v>5</v>
      </c>
      <c r="U257" s="4"/>
      <c r="V257" s="4"/>
      <c r="W257" s="4">
        <v>20</v>
      </c>
      <c r="X257" s="4"/>
      <c r="Y257" s="4">
        <v>82</v>
      </c>
    </row>
    <row r="258" spans="1:27">
      <c r="A258" s="4" t="s">
        <v>225</v>
      </c>
      <c r="B258" s="4">
        <v>2019</v>
      </c>
      <c r="C258" s="5">
        <v>43806</v>
      </c>
      <c r="D258" s="4" t="s">
        <v>66</v>
      </c>
      <c r="E258" s="4" t="s">
        <v>1653</v>
      </c>
      <c r="F258" s="4" t="s">
        <v>188</v>
      </c>
      <c r="G258" s="4"/>
      <c r="H258" s="4">
        <v>13</v>
      </c>
      <c r="I258" s="4">
        <v>40</v>
      </c>
      <c r="J258" s="4">
        <v>12</v>
      </c>
      <c r="K258" s="4">
        <v>30</v>
      </c>
      <c r="L258" s="4">
        <v>82</v>
      </c>
      <c r="M258" s="4"/>
      <c r="N258" s="4"/>
      <c r="O258" s="4"/>
      <c r="P258" s="4"/>
      <c r="Q258" s="4"/>
      <c r="R258" s="4"/>
      <c r="S258" s="4"/>
      <c r="T258" s="4"/>
      <c r="U258" s="4"/>
      <c r="V258" s="4"/>
      <c r="W258" s="4"/>
      <c r="X258" s="4"/>
      <c r="Y258" s="4">
        <v>82</v>
      </c>
    </row>
    <row r="259" spans="1:27">
      <c r="A259" s="4" t="s">
        <v>225</v>
      </c>
      <c r="B259" s="4">
        <v>2019</v>
      </c>
      <c r="C259" s="5">
        <v>43806</v>
      </c>
      <c r="D259" s="4" t="s">
        <v>66</v>
      </c>
      <c r="E259" s="4" t="s">
        <v>1696</v>
      </c>
      <c r="F259" s="4" t="s">
        <v>145</v>
      </c>
      <c r="G259" s="4"/>
      <c r="H259" s="4">
        <v>14</v>
      </c>
      <c r="I259" s="4">
        <v>8</v>
      </c>
      <c r="J259" s="4">
        <v>14</v>
      </c>
      <c r="K259" s="4">
        <v>32</v>
      </c>
      <c r="L259" s="4">
        <v>54</v>
      </c>
      <c r="M259" s="4">
        <v>3</v>
      </c>
      <c r="N259" s="4"/>
      <c r="O259" s="4"/>
      <c r="P259" s="4"/>
      <c r="Q259" s="4"/>
      <c r="R259" s="4"/>
      <c r="S259" s="4"/>
      <c r="T259" s="4"/>
      <c r="U259" s="4"/>
      <c r="V259" s="4"/>
      <c r="W259" s="4">
        <v>20</v>
      </c>
      <c r="X259" s="4"/>
      <c r="Y259" s="4">
        <v>77</v>
      </c>
    </row>
    <row r="260" spans="1:27">
      <c r="A260" s="4" t="s">
        <v>225</v>
      </c>
      <c r="B260" s="4">
        <v>2019</v>
      </c>
      <c r="C260" s="5">
        <v>43806</v>
      </c>
      <c r="D260" s="4" t="s">
        <v>66</v>
      </c>
      <c r="E260" s="4" t="s">
        <v>1649</v>
      </c>
      <c r="F260" s="4" t="s">
        <v>164</v>
      </c>
      <c r="G260" s="4"/>
      <c r="H260" s="4">
        <v>15</v>
      </c>
      <c r="I260" s="4">
        <v>20</v>
      </c>
      <c r="J260" s="4">
        <v>18</v>
      </c>
      <c r="K260" s="4">
        <v>6</v>
      </c>
      <c r="L260" s="4">
        <v>44</v>
      </c>
      <c r="M260" s="4">
        <v>1</v>
      </c>
      <c r="N260" s="4"/>
      <c r="O260" s="4"/>
      <c r="P260" s="4"/>
      <c r="Q260" s="4">
        <v>2</v>
      </c>
      <c r="R260" s="4"/>
      <c r="S260" s="4"/>
      <c r="T260" s="4"/>
      <c r="U260" s="4"/>
      <c r="V260" s="4"/>
      <c r="W260" s="4">
        <v>20</v>
      </c>
      <c r="X260" s="4"/>
      <c r="Y260" s="4">
        <v>67</v>
      </c>
    </row>
    <row r="261" spans="1:27">
      <c r="A261" s="4" t="s">
        <v>225</v>
      </c>
      <c r="B261" s="4">
        <v>2019</v>
      </c>
      <c r="C261" s="5">
        <v>43806</v>
      </c>
      <c r="D261" s="4" t="s">
        <v>66</v>
      </c>
      <c r="E261" s="4" t="s">
        <v>828</v>
      </c>
      <c r="F261" s="4" t="s">
        <v>82</v>
      </c>
      <c r="G261" s="4"/>
      <c r="H261" s="4">
        <v>16</v>
      </c>
      <c r="I261" s="4">
        <v>10</v>
      </c>
      <c r="J261" s="4">
        <v>10</v>
      </c>
      <c r="K261" s="4">
        <v>14</v>
      </c>
      <c r="L261" s="4">
        <v>34</v>
      </c>
      <c r="M261" s="4"/>
      <c r="N261" s="4"/>
      <c r="O261" s="4"/>
      <c r="P261" s="4"/>
      <c r="Q261" s="4"/>
      <c r="R261" s="4">
        <v>2</v>
      </c>
      <c r="S261" s="4"/>
      <c r="T261" s="4"/>
      <c r="U261" s="4"/>
      <c r="V261" s="4"/>
      <c r="W261" s="4"/>
      <c r="X261" s="4"/>
      <c r="Y261" s="4">
        <v>36</v>
      </c>
    </row>
    <row r="262" spans="1:27">
      <c r="A262" s="4" t="s">
        <v>225</v>
      </c>
      <c r="B262" s="4">
        <v>2019</v>
      </c>
      <c r="C262" s="5">
        <v>43806</v>
      </c>
      <c r="D262" s="4" t="s">
        <v>66</v>
      </c>
      <c r="E262" s="4" t="s">
        <v>857</v>
      </c>
      <c r="F262" s="4" t="s">
        <v>207</v>
      </c>
      <c r="G262" s="4"/>
      <c r="H262" s="4">
        <v>17</v>
      </c>
      <c r="I262" s="4">
        <v>4</v>
      </c>
      <c r="J262" s="4">
        <v>6</v>
      </c>
      <c r="K262" s="4">
        <v>20</v>
      </c>
      <c r="L262" s="4">
        <v>30</v>
      </c>
      <c r="M262" s="4"/>
      <c r="N262" s="4"/>
      <c r="O262" s="4"/>
      <c r="P262" s="4"/>
      <c r="Q262" s="4"/>
      <c r="R262" s="4"/>
      <c r="S262" s="4"/>
      <c r="T262" s="4"/>
      <c r="U262" s="4"/>
      <c r="V262" s="4"/>
      <c r="W262" s="4"/>
      <c r="X262" s="4"/>
      <c r="Y262" s="4">
        <v>30</v>
      </c>
    </row>
    <row r="263" spans="1:27">
      <c r="A263" s="4" t="s">
        <v>225</v>
      </c>
      <c r="B263" s="4">
        <v>2019</v>
      </c>
      <c r="C263" s="5">
        <v>43806</v>
      </c>
      <c r="D263" s="4" t="s">
        <v>66</v>
      </c>
      <c r="E263" s="4" t="s">
        <v>1654</v>
      </c>
      <c r="F263" s="4" t="s">
        <v>39</v>
      </c>
      <c r="G263" s="4"/>
      <c r="H263" s="4">
        <v>18</v>
      </c>
      <c r="I263" s="4">
        <v>6</v>
      </c>
      <c r="J263" s="4">
        <v>4</v>
      </c>
      <c r="K263" s="4">
        <v>4</v>
      </c>
      <c r="L263" s="4">
        <v>14</v>
      </c>
      <c r="M263" s="4"/>
      <c r="N263" s="4"/>
      <c r="O263" s="4"/>
      <c r="P263" s="4"/>
      <c r="Q263" s="4"/>
      <c r="R263" s="4">
        <v>5</v>
      </c>
      <c r="S263" s="4"/>
      <c r="T263" s="4"/>
      <c r="U263" s="4"/>
      <c r="V263" s="4">
        <v>10</v>
      </c>
      <c r="W263" s="4"/>
      <c r="X263" s="4"/>
      <c r="Y263" s="4">
        <v>29</v>
      </c>
    </row>
    <row r="264" spans="1:27">
      <c r="A264" s="4" t="s">
        <v>225</v>
      </c>
      <c r="B264" s="4">
        <v>2019</v>
      </c>
      <c r="C264" s="5">
        <v>43806</v>
      </c>
      <c r="D264" s="4" t="s">
        <v>66</v>
      </c>
      <c r="E264" s="4" t="s">
        <v>1697</v>
      </c>
      <c r="F264" s="4" t="s">
        <v>212</v>
      </c>
      <c r="G264" s="4"/>
      <c r="H264" s="4">
        <v>19</v>
      </c>
      <c r="I264" s="4">
        <v>2</v>
      </c>
      <c r="J264" s="4">
        <v>8</v>
      </c>
      <c r="K264" s="4">
        <v>2</v>
      </c>
      <c r="L264" s="4">
        <v>12</v>
      </c>
      <c r="M264" s="4"/>
      <c r="N264" s="4"/>
      <c r="O264" s="4"/>
      <c r="P264" s="4"/>
      <c r="Q264" s="4"/>
      <c r="R264" s="4"/>
      <c r="S264" s="4"/>
      <c r="T264" s="4"/>
      <c r="U264" s="4"/>
      <c r="V264" s="4"/>
      <c r="W264" s="4"/>
      <c r="X264" s="4"/>
      <c r="Y264" s="4">
        <v>12</v>
      </c>
    </row>
    <row r="265" spans="1:27">
      <c r="A265" s="4" t="s">
        <v>225</v>
      </c>
      <c r="B265" s="4">
        <v>2019</v>
      </c>
      <c r="C265" s="5">
        <v>43806</v>
      </c>
      <c r="D265" s="4" t="s">
        <v>66</v>
      </c>
      <c r="E265" s="4" t="s">
        <v>642</v>
      </c>
      <c r="F265" s="4" t="s">
        <v>23</v>
      </c>
      <c r="G265" s="4"/>
      <c r="H265" s="4">
        <v>20</v>
      </c>
      <c r="I265" s="4">
        <v>34</v>
      </c>
      <c r="J265" s="4">
        <v>2</v>
      </c>
      <c r="K265" s="4">
        <v>8</v>
      </c>
      <c r="L265" s="4">
        <v>44</v>
      </c>
      <c r="M265" s="4"/>
      <c r="N265" s="4">
        <v>2</v>
      </c>
      <c r="O265" s="4"/>
      <c r="P265" s="4"/>
      <c r="Q265" s="4"/>
      <c r="R265" s="4"/>
      <c r="S265" s="4"/>
      <c r="T265" s="4"/>
      <c r="U265" s="4"/>
      <c r="V265" s="4"/>
      <c r="W265" s="4"/>
      <c r="X265" s="4">
        <v>80</v>
      </c>
      <c r="Y265" s="4">
        <v>-34</v>
      </c>
    </row>
    <row r="266" spans="1:27">
      <c r="A266" s="4" t="s">
        <v>225</v>
      </c>
      <c r="B266" s="4">
        <v>2019</v>
      </c>
      <c r="C266" s="5">
        <v>43806</v>
      </c>
      <c r="D266" s="4" t="s">
        <v>66</v>
      </c>
      <c r="E266" s="4" t="s">
        <v>1698</v>
      </c>
      <c r="F266" s="4" t="s">
        <v>524</v>
      </c>
      <c r="G266" s="4"/>
      <c r="H266" s="4">
        <v>21</v>
      </c>
      <c r="I266" s="4">
        <v>1</v>
      </c>
      <c r="J266" s="4">
        <v>1</v>
      </c>
      <c r="K266" s="4">
        <v>1</v>
      </c>
      <c r="L266" s="4">
        <v>3</v>
      </c>
      <c r="M266" s="4"/>
      <c r="N266" s="4"/>
      <c r="O266" s="4"/>
      <c r="P266" s="4"/>
      <c r="Q266" s="4"/>
      <c r="R266" s="4"/>
      <c r="S266" s="4"/>
      <c r="T266" s="4"/>
      <c r="U266" s="4"/>
      <c r="V266" s="4"/>
      <c r="W266" s="4"/>
      <c r="X266" s="4">
        <v>40</v>
      </c>
      <c r="Y266" s="4">
        <v>-37</v>
      </c>
    </row>
    <row r="267" spans="1:27">
      <c r="A267" s="4" t="s">
        <v>225</v>
      </c>
      <c r="B267" s="4">
        <v>2019</v>
      </c>
      <c r="C267" s="5">
        <v>43806</v>
      </c>
      <c r="D267" s="4" t="s">
        <v>66</v>
      </c>
      <c r="E267" s="4" t="s">
        <v>696</v>
      </c>
      <c r="F267" s="4" t="s">
        <v>33</v>
      </c>
      <c r="G267" s="4"/>
      <c r="H267" s="4" t="s">
        <v>608</v>
      </c>
      <c r="I267" s="4">
        <v>0</v>
      </c>
      <c r="J267" s="4" t="s">
        <v>759</v>
      </c>
      <c r="K267" s="4"/>
      <c r="L267" s="4"/>
      <c r="M267" s="4"/>
      <c r="N267" s="4"/>
      <c r="O267" s="4"/>
      <c r="P267" s="4"/>
      <c r="Q267" s="4"/>
      <c r="R267" s="4"/>
      <c r="S267" s="4"/>
      <c r="T267" s="4"/>
      <c r="U267" s="4"/>
      <c r="V267" s="4"/>
      <c r="W267" s="4"/>
      <c r="X267" s="4"/>
      <c r="Y267" s="4" t="s">
        <v>608</v>
      </c>
    </row>
    <row r="268" spans="1:27">
      <c r="A268" s="1" t="s">
        <v>226</v>
      </c>
      <c r="B268" s="1">
        <v>2019</v>
      </c>
      <c r="C268" s="2">
        <v>43799</v>
      </c>
      <c r="D268" s="1" t="s">
        <v>66</v>
      </c>
      <c r="E268" s="1" t="s">
        <v>599</v>
      </c>
      <c r="F268" s="1" t="s">
        <v>35</v>
      </c>
      <c r="G268" s="1"/>
      <c r="H268" s="1">
        <v>1</v>
      </c>
      <c r="I268" s="1">
        <v>30</v>
      </c>
      <c r="J268" s="1">
        <v>34</v>
      </c>
      <c r="K268" s="1">
        <v>40</v>
      </c>
      <c r="L268" s="1">
        <v>104</v>
      </c>
      <c r="M268" s="1">
        <v>3</v>
      </c>
      <c r="N268" s="1"/>
      <c r="O268" s="1"/>
      <c r="P268" s="1"/>
      <c r="Q268" s="1"/>
      <c r="R268" s="1">
        <v>5</v>
      </c>
      <c r="S268" s="1"/>
      <c r="T268" s="1">
        <v>5</v>
      </c>
      <c r="U268" s="1">
        <v>5</v>
      </c>
      <c r="V268" s="1"/>
      <c r="W268" s="1">
        <v>20</v>
      </c>
      <c r="X268" s="1"/>
      <c r="Y268" s="1">
        <v>142</v>
      </c>
      <c r="Z268" s="9">
        <v>1.1256944444444443</v>
      </c>
      <c r="AA268">
        <v>55.494999999999997</v>
      </c>
    </row>
    <row r="269" spans="1:27">
      <c r="A269" s="1" t="s">
        <v>226</v>
      </c>
      <c r="B269" s="1">
        <v>2019</v>
      </c>
      <c r="C269" s="2">
        <v>43799</v>
      </c>
      <c r="D269" s="1" t="s">
        <v>66</v>
      </c>
      <c r="E269" s="1" t="s">
        <v>597</v>
      </c>
      <c r="F269" s="1" t="s">
        <v>29</v>
      </c>
      <c r="G269" s="1"/>
      <c r="H269" s="1">
        <v>2</v>
      </c>
      <c r="I269" s="1">
        <v>28</v>
      </c>
      <c r="J269" s="1">
        <v>40</v>
      </c>
      <c r="K269" s="1">
        <v>34</v>
      </c>
      <c r="L269" s="1">
        <v>102</v>
      </c>
      <c r="M269" s="1">
        <v>1</v>
      </c>
      <c r="N269" s="1"/>
      <c r="O269" s="1"/>
      <c r="P269" s="1"/>
      <c r="Q269" s="1">
        <v>2</v>
      </c>
      <c r="R269" s="1"/>
      <c r="S269" s="1">
        <v>5</v>
      </c>
      <c r="T269" s="1"/>
      <c r="U269" s="1">
        <v>3</v>
      </c>
      <c r="V269" s="1"/>
      <c r="W269" s="1">
        <v>20</v>
      </c>
      <c r="X269" s="1"/>
      <c r="Y269" s="1">
        <v>133</v>
      </c>
    </row>
    <row r="270" spans="1:27">
      <c r="A270" s="1" t="s">
        <v>226</v>
      </c>
      <c r="B270" s="1">
        <v>2019</v>
      </c>
      <c r="C270" s="2">
        <v>43799</v>
      </c>
      <c r="D270" s="1" t="s">
        <v>66</v>
      </c>
      <c r="E270" s="1" t="s">
        <v>1643</v>
      </c>
      <c r="F270" s="1" t="s">
        <v>85</v>
      </c>
      <c r="G270" s="1"/>
      <c r="H270" s="1">
        <v>3</v>
      </c>
      <c r="I270" s="1">
        <v>36</v>
      </c>
      <c r="J270" s="1">
        <v>20</v>
      </c>
      <c r="K270" s="1">
        <v>38</v>
      </c>
      <c r="L270" s="1">
        <v>94</v>
      </c>
      <c r="M270" s="1">
        <v>5</v>
      </c>
      <c r="N270" s="1">
        <v>1</v>
      </c>
      <c r="O270" s="1"/>
      <c r="P270" s="1"/>
      <c r="Q270" s="1">
        <v>5</v>
      </c>
      <c r="R270" s="1"/>
      <c r="S270" s="1"/>
      <c r="T270" s="1"/>
      <c r="U270" s="1"/>
      <c r="V270" s="1"/>
      <c r="W270" s="1">
        <v>20</v>
      </c>
      <c r="X270" s="1"/>
      <c r="Y270" s="1">
        <v>125</v>
      </c>
    </row>
    <row r="271" spans="1:27">
      <c r="A271" s="1" t="s">
        <v>226</v>
      </c>
      <c r="B271" s="1">
        <v>2019</v>
      </c>
      <c r="C271" s="2">
        <v>43799</v>
      </c>
      <c r="D271" s="1" t="s">
        <v>66</v>
      </c>
      <c r="E271" s="1" t="s">
        <v>1652</v>
      </c>
      <c r="F271" s="1" t="s">
        <v>56</v>
      </c>
      <c r="G271" s="1"/>
      <c r="H271" s="1">
        <v>4</v>
      </c>
      <c r="I271" s="1">
        <v>38</v>
      </c>
      <c r="J271" s="1">
        <v>38</v>
      </c>
      <c r="K271" s="1">
        <v>16</v>
      </c>
      <c r="L271" s="1">
        <v>92</v>
      </c>
      <c r="M271" s="1"/>
      <c r="N271" s="1"/>
      <c r="O271" s="1">
        <v>5</v>
      </c>
      <c r="P271" s="1"/>
      <c r="Q271" s="1"/>
      <c r="R271" s="1"/>
      <c r="S271" s="1"/>
      <c r="T271" s="1"/>
      <c r="U271" s="1">
        <v>1</v>
      </c>
      <c r="V271" s="1"/>
      <c r="W271" s="1">
        <v>20</v>
      </c>
      <c r="X271" s="1"/>
      <c r="Y271" s="1">
        <v>118</v>
      </c>
    </row>
    <row r="272" spans="1:27">
      <c r="A272" s="1" t="s">
        <v>226</v>
      </c>
      <c r="B272" s="1">
        <v>2019</v>
      </c>
      <c r="C272" s="2">
        <v>43799</v>
      </c>
      <c r="D272" s="1" t="s">
        <v>66</v>
      </c>
      <c r="E272" s="1" t="s">
        <v>487</v>
      </c>
      <c r="F272" s="1" t="s">
        <v>164</v>
      </c>
      <c r="G272" s="1"/>
      <c r="H272" s="1">
        <v>5</v>
      </c>
      <c r="I272" s="1">
        <v>20</v>
      </c>
      <c r="J272" s="1">
        <v>30</v>
      </c>
      <c r="K272" s="1">
        <v>28</v>
      </c>
      <c r="L272" s="1">
        <v>78</v>
      </c>
      <c r="M272" s="1"/>
      <c r="N272" s="1"/>
      <c r="O272" s="1"/>
      <c r="P272" s="1">
        <v>5</v>
      </c>
      <c r="Q272" s="1"/>
      <c r="R272" s="1"/>
      <c r="S272" s="1"/>
      <c r="T272" s="1"/>
      <c r="U272" s="1"/>
      <c r="V272" s="1"/>
      <c r="W272" s="1">
        <v>20</v>
      </c>
      <c r="X272" s="1"/>
      <c r="Y272" s="1">
        <v>103</v>
      </c>
    </row>
    <row r="273" spans="1:25">
      <c r="A273" s="1" t="s">
        <v>226</v>
      </c>
      <c r="B273" s="1">
        <v>2019</v>
      </c>
      <c r="C273" s="2">
        <v>43799</v>
      </c>
      <c r="D273" s="1" t="s">
        <v>66</v>
      </c>
      <c r="E273" s="1" t="s">
        <v>717</v>
      </c>
      <c r="F273" s="1" t="s">
        <v>152</v>
      </c>
      <c r="G273" s="1"/>
      <c r="H273" s="1">
        <v>6</v>
      </c>
      <c r="I273" s="1">
        <v>2</v>
      </c>
      <c r="J273" s="1">
        <v>36</v>
      </c>
      <c r="K273" s="1">
        <v>8</v>
      </c>
      <c r="L273" s="1">
        <v>46</v>
      </c>
      <c r="M273" s="1"/>
      <c r="N273" s="1"/>
      <c r="O273" s="1">
        <v>2</v>
      </c>
      <c r="P273" s="1"/>
      <c r="Q273" s="1"/>
      <c r="R273" s="1"/>
      <c r="S273" s="1">
        <v>2</v>
      </c>
      <c r="T273" s="1"/>
      <c r="U273" s="1"/>
      <c r="V273" s="1">
        <v>10</v>
      </c>
      <c r="W273" s="1">
        <v>40</v>
      </c>
      <c r="X273" s="1"/>
      <c r="Y273" s="1">
        <v>100</v>
      </c>
    </row>
    <row r="274" spans="1:25">
      <c r="A274" s="1" t="s">
        <v>226</v>
      </c>
      <c r="B274" s="1">
        <v>2019</v>
      </c>
      <c r="C274" s="2">
        <v>43799</v>
      </c>
      <c r="D274" s="1" t="s">
        <v>66</v>
      </c>
      <c r="E274" s="1" t="s">
        <v>1660</v>
      </c>
      <c r="F274" s="1" t="s">
        <v>113</v>
      </c>
      <c r="G274" s="1"/>
      <c r="H274" s="1">
        <v>7</v>
      </c>
      <c r="I274" s="1">
        <v>34</v>
      </c>
      <c r="J274" s="1">
        <v>26</v>
      </c>
      <c r="K274" s="1">
        <v>36</v>
      </c>
      <c r="L274" s="1">
        <v>96</v>
      </c>
      <c r="M274" s="1">
        <v>2</v>
      </c>
      <c r="N274" s="1"/>
      <c r="O274" s="1"/>
      <c r="P274" s="1"/>
      <c r="Q274" s="1">
        <v>1</v>
      </c>
      <c r="R274" s="1">
        <v>1</v>
      </c>
      <c r="S274" s="1"/>
      <c r="T274" s="1"/>
      <c r="U274" s="1"/>
      <c r="V274" s="1"/>
      <c r="W274" s="1"/>
      <c r="X274" s="1"/>
      <c r="Y274" s="1">
        <v>100</v>
      </c>
    </row>
    <row r="275" spans="1:25">
      <c r="A275" s="1" t="s">
        <v>226</v>
      </c>
      <c r="B275" s="1">
        <v>2019</v>
      </c>
      <c r="C275" s="2">
        <v>43799</v>
      </c>
      <c r="D275" s="1" t="s">
        <v>66</v>
      </c>
      <c r="E275" s="1" t="s">
        <v>1724</v>
      </c>
      <c r="F275" s="1" t="s">
        <v>78</v>
      </c>
      <c r="G275" s="1"/>
      <c r="H275" s="1">
        <v>8</v>
      </c>
      <c r="I275" s="1">
        <v>18</v>
      </c>
      <c r="J275" s="1">
        <v>32</v>
      </c>
      <c r="K275" s="1">
        <v>20</v>
      </c>
      <c r="L275" s="1">
        <v>70</v>
      </c>
      <c r="M275" s="1"/>
      <c r="N275" s="1"/>
      <c r="O275" s="1">
        <v>3</v>
      </c>
      <c r="P275" s="1"/>
      <c r="Q275" s="1"/>
      <c r="R275" s="1">
        <v>2</v>
      </c>
      <c r="S275" s="1"/>
      <c r="T275" s="1"/>
      <c r="U275" s="1"/>
      <c r="V275" s="1"/>
      <c r="W275" s="1">
        <v>20</v>
      </c>
      <c r="X275" s="1"/>
      <c r="Y275" s="1">
        <v>95</v>
      </c>
    </row>
    <row r="276" spans="1:25">
      <c r="A276" s="1" t="s">
        <v>226</v>
      </c>
      <c r="B276" s="1">
        <v>2019</v>
      </c>
      <c r="C276" s="2">
        <v>43799</v>
      </c>
      <c r="D276" s="1" t="s">
        <v>66</v>
      </c>
      <c r="E276" s="1" t="s">
        <v>592</v>
      </c>
      <c r="F276" s="1" t="s">
        <v>23</v>
      </c>
      <c r="G276" s="1"/>
      <c r="H276" s="1">
        <v>9</v>
      </c>
      <c r="I276" s="1">
        <v>26</v>
      </c>
      <c r="J276" s="1">
        <v>22</v>
      </c>
      <c r="K276" s="1">
        <v>24</v>
      </c>
      <c r="L276" s="1">
        <v>72</v>
      </c>
      <c r="M276" s="1"/>
      <c r="N276" s="1"/>
      <c r="O276" s="1"/>
      <c r="P276" s="1">
        <v>1</v>
      </c>
      <c r="Q276" s="1"/>
      <c r="R276" s="1"/>
      <c r="S276" s="1"/>
      <c r="T276" s="1"/>
      <c r="U276" s="1"/>
      <c r="V276" s="1"/>
      <c r="W276" s="1">
        <v>20</v>
      </c>
      <c r="X276" s="1"/>
      <c r="Y276" s="1">
        <v>93</v>
      </c>
    </row>
    <row r="277" spans="1:25">
      <c r="A277" s="1" t="s">
        <v>226</v>
      </c>
      <c r="B277" s="1">
        <v>2019</v>
      </c>
      <c r="C277" s="2">
        <v>43799</v>
      </c>
      <c r="D277" s="1" t="s">
        <v>66</v>
      </c>
      <c r="E277" s="1" t="s">
        <v>840</v>
      </c>
      <c r="F277" s="1" t="s">
        <v>480</v>
      </c>
      <c r="G277" s="1"/>
      <c r="H277" s="1">
        <v>10</v>
      </c>
      <c r="I277" s="1">
        <v>22</v>
      </c>
      <c r="J277" s="1">
        <v>16</v>
      </c>
      <c r="K277" s="1">
        <v>18</v>
      </c>
      <c r="L277" s="1">
        <v>56</v>
      </c>
      <c r="M277" s="1"/>
      <c r="N277" s="1"/>
      <c r="O277" s="1"/>
      <c r="P277" s="1"/>
      <c r="Q277" s="1">
        <v>3</v>
      </c>
      <c r="R277" s="1"/>
      <c r="S277" s="1"/>
      <c r="T277" s="1">
        <v>3</v>
      </c>
      <c r="U277" s="1"/>
      <c r="V277" s="1">
        <v>4</v>
      </c>
      <c r="W277" s="1">
        <v>20</v>
      </c>
      <c r="X277" s="1"/>
      <c r="Y277" s="1">
        <v>86</v>
      </c>
    </row>
    <row r="278" spans="1:25">
      <c r="A278" s="1" t="s">
        <v>226</v>
      </c>
      <c r="B278" s="1">
        <v>2019</v>
      </c>
      <c r="C278" s="2">
        <v>43799</v>
      </c>
      <c r="D278" s="1" t="s">
        <v>66</v>
      </c>
      <c r="E278" s="1" t="s">
        <v>596</v>
      </c>
      <c r="F278" s="1" t="s">
        <v>760</v>
      </c>
      <c r="G278" s="1"/>
      <c r="H278" s="1">
        <v>11</v>
      </c>
      <c r="I278" s="1">
        <v>4</v>
      </c>
      <c r="J278" s="1">
        <v>24</v>
      </c>
      <c r="K278" s="1">
        <v>1</v>
      </c>
      <c r="L278" s="1">
        <v>29</v>
      </c>
      <c r="M278" s="1"/>
      <c r="N278" s="1">
        <v>3</v>
      </c>
      <c r="O278" s="1"/>
      <c r="P278" s="1">
        <v>3</v>
      </c>
      <c r="Q278" s="1"/>
      <c r="R278" s="1"/>
      <c r="S278" s="1">
        <v>1</v>
      </c>
      <c r="T278" s="1"/>
      <c r="U278" s="1"/>
      <c r="V278" s="1">
        <v>6</v>
      </c>
      <c r="W278" s="1">
        <v>40</v>
      </c>
      <c r="X278" s="1"/>
      <c r="Y278" s="1">
        <v>82</v>
      </c>
    </row>
    <row r="279" spans="1:25">
      <c r="A279" s="1" t="s">
        <v>226</v>
      </c>
      <c r="B279" s="1">
        <v>2019</v>
      </c>
      <c r="C279" s="2">
        <v>43799</v>
      </c>
      <c r="D279" s="1" t="s">
        <v>66</v>
      </c>
      <c r="E279" s="1" t="s">
        <v>1720</v>
      </c>
      <c r="F279" s="1" t="s">
        <v>484</v>
      </c>
      <c r="G279" s="1"/>
      <c r="H279" s="1">
        <v>12</v>
      </c>
      <c r="I279" s="1">
        <v>24</v>
      </c>
      <c r="J279" s="1">
        <v>12</v>
      </c>
      <c r="K279" s="1">
        <v>32</v>
      </c>
      <c r="L279" s="1">
        <v>68</v>
      </c>
      <c r="M279" s="1"/>
      <c r="N279" s="1"/>
      <c r="O279" s="1"/>
      <c r="P279" s="1"/>
      <c r="Q279" s="1"/>
      <c r="R279" s="1"/>
      <c r="S279" s="1"/>
      <c r="T279" s="1"/>
      <c r="U279" s="1"/>
      <c r="V279" s="1"/>
      <c r="W279" s="1"/>
      <c r="X279" s="1"/>
      <c r="Y279" s="1">
        <v>68</v>
      </c>
    </row>
    <row r="280" spans="1:25">
      <c r="A280" s="1" t="s">
        <v>226</v>
      </c>
      <c r="B280" s="1">
        <v>2019</v>
      </c>
      <c r="C280" s="2">
        <v>43799</v>
      </c>
      <c r="D280" s="1" t="s">
        <v>66</v>
      </c>
      <c r="E280" s="1" t="s">
        <v>1696</v>
      </c>
      <c r="F280" s="1" t="s">
        <v>145</v>
      </c>
      <c r="G280" s="1"/>
      <c r="H280" s="1">
        <v>13</v>
      </c>
      <c r="I280" s="1">
        <v>10</v>
      </c>
      <c r="J280" s="1">
        <v>2</v>
      </c>
      <c r="K280" s="1">
        <v>26</v>
      </c>
      <c r="L280" s="1">
        <v>38</v>
      </c>
      <c r="M280" s="1"/>
      <c r="N280" s="1"/>
      <c r="O280" s="1"/>
      <c r="P280" s="1"/>
      <c r="Q280" s="1"/>
      <c r="R280" s="1"/>
      <c r="S280" s="1"/>
      <c r="T280" s="1"/>
      <c r="U280" s="1"/>
      <c r="V280" s="1">
        <v>2</v>
      </c>
      <c r="W280" s="1">
        <v>20</v>
      </c>
      <c r="X280" s="1"/>
      <c r="Y280" s="1">
        <v>60</v>
      </c>
    </row>
    <row r="281" spans="1:25">
      <c r="A281" s="1" t="s">
        <v>226</v>
      </c>
      <c r="B281" s="1">
        <v>2019</v>
      </c>
      <c r="C281" s="2">
        <v>43799</v>
      </c>
      <c r="D281" s="1" t="s">
        <v>66</v>
      </c>
      <c r="E281" s="1" t="s">
        <v>522</v>
      </c>
      <c r="F281" s="1" t="s">
        <v>58</v>
      </c>
      <c r="G281" s="1"/>
      <c r="H281" s="1">
        <v>14</v>
      </c>
      <c r="I281" s="1">
        <v>8</v>
      </c>
      <c r="J281" s="1">
        <v>4</v>
      </c>
      <c r="K281" s="1">
        <v>22</v>
      </c>
      <c r="L281" s="1">
        <v>34</v>
      </c>
      <c r="M281" s="1"/>
      <c r="N281" s="1"/>
      <c r="O281" s="1"/>
      <c r="P281" s="1">
        <v>2</v>
      </c>
      <c r="Q281" s="1"/>
      <c r="R281" s="1"/>
      <c r="S281" s="1"/>
      <c r="T281" s="1"/>
      <c r="U281" s="1"/>
      <c r="V281" s="1"/>
      <c r="W281" s="1">
        <v>20</v>
      </c>
      <c r="X281" s="1"/>
      <c r="Y281" s="1">
        <v>56</v>
      </c>
    </row>
    <row r="282" spans="1:25">
      <c r="A282" s="1" t="s">
        <v>226</v>
      </c>
      <c r="B282" s="1">
        <v>2019</v>
      </c>
      <c r="C282" s="2">
        <v>43799</v>
      </c>
      <c r="D282" s="1" t="s">
        <v>66</v>
      </c>
      <c r="E282" s="1" t="s">
        <v>814</v>
      </c>
      <c r="F282" s="1" t="s">
        <v>33</v>
      </c>
      <c r="G282" s="1"/>
      <c r="H282" s="1">
        <v>15</v>
      </c>
      <c r="I282" s="1">
        <v>12</v>
      </c>
      <c r="J282" s="1">
        <v>18</v>
      </c>
      <c r="K282" s="1">
        <v>1</v>
      </c>
      <c r="L282" s="1">
        <v>31</v>
      </c>
      <c r="M282" s="1"/>
      <c r="N282" s="1">
        <v>2</v>
      </c>
      <c r="O282" s="1">
        <v>1</v>
      </c>
      <c r="P282" s="1"/>
      <c r="Q282" s="1"/>
      <c r="R282" s="1"/>
      <c r="S282" s="1"/>
      <c r="T282" s="1"/>
      <c r="U282" s="1"/>
      <c r="V282" s="1"/>
      <c r="W282" s="1">
        <v>20</v>
      </c>
      <c r="X282" s="1"/>
      <c r="Y282" s="1">
        <v>54</v>
      </c>
    </row>
    <row r="283" spans="1:25">
      <c r="A283" s="1" t="s">
        <v>226</v>
      </c>
      <c r="B283" s="1">
        <v>2019</v>
      </c>
      <c r="C283" s="2">
        <v>43799</v>
      </c>
      <c r="D283" s="1" t="s">
        <v>66</v>
      </c>
      <c r="E283" s="1" t="s">
        <v>618</v>
      </c>
      <c r="F283" s="1" t="s">
        <v>37</v>
      </c>
      <c r="G283" s="1"/>
      <c r="H283" s="1">
        <v>16</v>
      </c>
      <c r="I283" s="1">
        <v>40</v>
      </c>
      <c r="J283" s="1">
        <v>8</v>
      </c>
      <c r="K283" s="1">
        <v>2</v>
      </c>
      <c r="L283" s="1">
        <v>50</v>
      </c>
      <c r="M283" s="1"/>
      <c r="N283" s="1"/>
      <c r="O283" s="1"/>
      <c r="P283" s="1"/>
      <c r="Q283" s="1"/>
      <c r="R283" s="1"/>
      <c r="S283" s="1"/>
      <c r="T283" s="1"/>
      <c r="U283" s="1"/>
      <c r="V283" s="1"/>
      <c r="W283" s="1"/>
      <c r="X283" s="1"/>
      <c r="Y283" s="1">
        <v>50</v>
      </c>
    </row>
    <row r="284" spans="1:25">
      <c r="A284" s="1" t="s">
        <v>226</v>
      </c>
      <c r="B284" s="1">
        <v>2019</v>
      </c>
      <c r="C284" s="2">
        <v>43799</v>
      </c>
      <c r="D284" s="1" t="s">
        <v>66</v>
      </c>
      <c r="E284" s="1" t="s">
        <v>69</v>
      </c>
      <c r="F284" s="1" t="s">
        <v>25</v>
      </c>
      <c r="G284" s="1"/>
      <c r="H284" s="1">
        <v>17</v>
      </c>
      <c r="I284" s="1">
        <v>16</v>
      </c>
      <c r="J284" s="1">
        <v>1</v>
      </c>
      <c r="K284" s="1">
        <v>30</v>
      </c>
      <c r="L284" s="1">
        <v>47</v>
      </c>
      <c r="M284" s="1"/>
      <c r="N284" s="1"/>
      <c r="O284" s="1"/>
      <c r="P284" s="1"/>
      <c r="Q284" s="1"/>
      <c r="R284" s="1"/>
      <c r="S284" s="1"/>
      <c r="T284" s="1">
        <v>2</v>
      </c>
      <c r="U284" s="1"/>
      <c r="V284" s="1"/>
      <c r="W284" s="1"/>
      <c r="X284" s="1"/>
      <c r="Y284" s="1">
        <v>49</v>
      </c>
    </row>
    <row r="285" spans="1:25">
      <c r="A285" s="1" t="s">
        <v>226</v>
      </c>
      <c r="B285" s="1">
        <v>2019</v>
      </c>
      <c r="C285" s="2">
        <v>43799</v>
      </c>
      <c r="D285" s="1" t="s">
        <v>66</v>
      </c>
      <c r="E285" s="1" t="s">
        <v>1653</v>
      </c>
      <c r="F285" s="1" t="s">
        <v>188</v>
      </c>
      <c r="G285" s="1"/>
      <c r="H285" s="1">
        <v>18</v>
      </c>
      <c r="I285" s="1">
        <v>6</v>
      </c>
      <c r="J285" s="1">
        <v>28</v>
      </c>
      <c r="K285" s="1">
        <v>12</v>
      </c>
      <c r="L285" s="1">
        <v>46</v>
      </c>
      <c r="M285" s="1"/>
      <c r="N285" s="1"/>
      <c r="O285" s="1"/>
      <c r="P285" s="1"/>
      <c r="Q285" s="1"/>
      <c r="R285" s="1"/>
      <c r="S285" s="1"/>
      <c r="T285" s="1"/>
      <c r="U285" s="1"/>
      <c r="V285" s="1"/>
      <c r="W285" s="1"/>
      <c r="X285" s="1"/>
      <c r="Y285" s="1">
        <v>46</v>
      </c>
    </row>
    <row r="286" spans="1:25">
      <c r="A286" s="1" t="s">
        <v>226</v>
      </c>
      <c r="B286" s="1">
        <v>2019</v>
      </c>
      <c r="C286" s="2">
        <v>43799</v>
      </c>
      <c r="D286" s="1" t="s">
        <v>66</v>
      </c>
      <c r="E286" s="1" t="s">
        <v>607</v>
      </c>
      <c r="F286" s="1" t="s">
        <v>46</v>
      </c>
      <c r="G286" s="1"/>
      <c r="H286" s="1">
        <v>19</v>
      </c>
      <c r="I286" s="1">
        <v>14</v>
      </c>
      <c r="J286" s="1">
        <v>1</v>
      </c>
      <c r="K286" s="1">
        <v>14</v>
      </c>
      <c r="L286" s="1">
        <v>29</v>
      </c>
      <c r="M286" s="1"/>
      <c r="N286" s="1">
        <v>5</v>
      </c>
      <c r="O286" s="1"/>
      <c r="P286" s="1"/>
      <c r="Q286" s="1"/>
      <c r="R286" s="1"/>
      <c r="S286" s="1"/>
      <c r="T286" s="1">
        <v>1</v>
      </c>
      <c r="U286" s="1"/>
      <c r="V286" s="1"/>
      <c r="W286" s="1"/>
      <c r="X286" s="1"/>
      <c r="Y286" s="1">
        <v>35</v>
      </c>
    </row>
    <row r="287" spans="1:25">
      <c r="A287" s="1" t="s">
        <v>226</v>
      </c>
      <c r="B287" s="1">
        <v>2019</v>
      </c>
      <c r="C287" s="2">
        <v>43799</v>
      </c>
      <c r="D287" s="1" t="s">
        <v>66</v>
      </c>
      <c r="E287" s="1" t="s">
        <v>828</v>
      </c>
      <c r="F287" s="1" t="s">
        <v>82</v>
      </c>
      <c r="G287" s="1"/>
      <c r="H287" s="1">
        <v>20</v>
      </c>
      <c r="I287" s="1">
        <v>1</v>
      </c>
      <c r="J287" s="1">
        <v>10</v>
      </c>
      <c r="K287" s="1">
        <v>10</v>
      </c>
      <c r="L287" s="1">
        <v>21</v>
      </c>
      <c r="M287" s="1"/>
      <c r="N287" s="1"/>
      <c r="O287" s="1"/>
      <c r="P287" s="1"/>
      <c r="Q287" s="1"/>
      <c r="R287" s="1">
        <v>3</v>
      </c>
      <c r="S287" s="1">
        <v>3</v>
      </c>
      <c r="T287" s="1"/>
      <c r="U287" s="1">
        <v>2</v>
      </c>
      <c r="V287" s="1"/>
      <c r="W287" s="1"/>
      <c r="X287" s="1"/>
      <c r="Y287" s="1">
        <v>29</v>
      </c>
    </row>
    <row r="288" spans="1:25">
      <c r="A288" s="1" t="s">
        <v>226</v>
      </c>
      <c r="B288" s="1">
        <v>2019</v>
      </c>
      <c r="C288" s="2">
        <v>43799</v>
      </c>
      <c r="D288" s="1" t="s">
        <v>66</v>
      </c>
      <c r="E288" s="1" t="s">
        <v>1698</v>
      </c>
      <c r="F288" s="1" t="s">
        <v>524</v>
      </c>
      <c r="G288" s="1"/>
      <c r="H288" s="1">
        <v>21</v>
      </c>
      <c r="I288" s="1">
        <v>1</v>
      </c>
      <c r="J288" s="1">
        <v>6</v>
      </c>
      <c r="K288" s="1">
        <v>4</v>
      </c>
      <c r="L288" s="1">
        <v>11</v>
      </c>
      <c r="M288" s="1"/>
      <c r="N288" s="1"/>
      <c r="O288" s="1"/>
      <c r="P288" s="1"/>
      <c r="Q288" s="1"/>
      <c r="R288" s="1"/>
      <c r="S288" s="1"/>
      <c r="T288" s="1"/>
      <c r="U288" s="1"/>
      <c r="V288" s="1"/>
      <c r="W288" s="1"/>
      <c r="X288" s="1"/>
      <c r="Y288" s="1">
        <v>11</v>
      </c>
    </row>
    <row r="289" spans="1:27">
      <c r="A289" s="1" t="s">
        <v>226</v>
      </c>
      <c r="B289" s="1">
        <v>2019</v>
      </c>
      <c r="C289" s="2">
        <v>43799</v>
      </c>
      <c r="D289" s="1" t="s">
        <v>66</v>
      </c>
      <c r="E289" s="1" t="s">
        <v>1695</v>
      </c>
      <c r="F289" s="1" t="s">
        <v>39</v>
      </c>
      <c r="G289" s="1"/>
      <c r="H289" s="1">
        <v>22</v>
      </c>
      <c r="I289" s="1">
        <v>1</v>
      </c>
      <c r="J289" s="1">
        <v>1</v>
      </c>
      <c r="K289" s="1">
        <v>6</v>
      </c>
      <c r="L289" s="1">
        <v>8</v>
      </c>
      <c r="M289" s="1"/>
      <c r="N289" s="1"/>
      <c r="O289" s="1"/>
      <c r="P289" s="1"/>
      <c r="Q289" s="1"/>
      <c r="R289" s="1"/>
      <c r="S289" s="1"/>
      <c r="T289" s="1"/>
      <c r="U289" s="1"/>
      <c r="V289" s="1"/>
      <c r="W289" s="1"/>
      <c r="X289" s="1"/>
      <c r="Y289" s="1">
        <v>8</v>
      </c>
    </row>
    <row r="290" spans="1:27">
      <c r="A290" s="1" t="s">
        <v>226</v>
      </c>
      <c r="B290" s="1">
        <v>2019</v>
      </c>
      <c r="C290" s="2">
        <v>43799</v>
      </c>
      <c r="D290" s="1" t="s">
        <v>66</v>
      </c>
      <c r="E290" s="1" t="s">
        <v>1684</v>
      </c>
      <c r="F290" s="1" t="s">
        <v>212</v>
      </c>
      <c r="G290" s="1"/>
      <c r="H290" s="1">
        <v>23</v>
      </c>
      <c r="I290" s="1">
        <v>1</v>
      </c>
      <c r="J290" s="1">
        <v>1</v>
      </c>
      <c r="K290" s="1">
        <v>1</v>
      </c>
      <c r="L290" s="1">
        <v>3</v>
      </c>
      <c r="M290" s="1"/>
      <c r="N290" s="1"/>
      <c r="O290" s="1"/>
      <c r="P290" s="1"/>
      <c r="Q290" s="1"/>
      <c r="R290" s="1"/>
      <c r="S290" s="1"/>
      <c r="T290" s="1"/>
      <c r="U290" s="1"/>
      <c r="V290" s="1"/>
      <c r="W290" s="1"/>
      <c r="X290" s="1"/>
      <c r="Y290" s="1">
        <v>3</v>
      </c>
    </row>
    <row r="291" spans="1:27">
      <c r="A291" s="1" t="s">
        <v>226</v>
      </c>
      <c r="B291" s="1">
        <v>2019</v>
      </c>
      <c r="C291" s="2">
        <v>43799</v>
      </c>
      <c r="D291" s="1" t="s">
        <v>66</v>
      </c>
      <c r="E291" s="1" t="s">
        <v>340</v>
      </c>
      <c r="F291" s="1" t="s">
        <v>142</v>
      </c>
      <c r="G291" s="1"/>
      <c r="H291" s="1" t="s">
        <v>1292</v>
      </c>
      <c r="I291" s="1">
        <v>32</v>
      </c>
      <c r="J291" s="1">
        <v>14</v>
      </c>
      <c r="K291" s="1" t="s">
        <v>1292</v>
      </c>
      <c r="L291" s="1"/>
      <c r="M291" s="1"/>
      <c r="N291" s="1"/>
      <c r="O291" s="1"/>
      <c r="P291" s="1"/>
      <c r="Q291" s="1"/>
      <c r="R291" s="1"/>
      <c r="S291" s="1"/>
      <c r="T291" s="1"/>
      <c r="U291" s="1"/>
      <c r="V291" s="1"/>
      <c r="W291" s="1"/>
      <c r="X291" s="1"/>
      <c r="Y291" s="1" t="s">
        <v>1292</v>
      </c>
    </row>
    <row r="292" spans="1:27">
      <c r="A292" s="4" t="s">
        <v>65</v>
      </c>
      <c r="B292" s="4">
        <v>2019</v>
      </c>
      <c r="C292" s="5">
        <v>43779</v>
      </c>
      <c r="D292" s="4" t="s">
        <v>66</v>
      </c>
      <c r="E292" s="4" t="s">
        <v>585</v>
      </c>
      <c r="F292" s="4" t="s">
        <v>27</v>
      </c>
      <c r="G292" s="4"/>
      <c r="H292" s="4">
        <v>1</v>
      </c>
      <c r="I292" s="4">
        <v>34</v>
      </c>
      <c r="J292" s="4">
        <v>24</v>
      </c>
      <c r="K292" s="4">
        <v>40</v>
      </c>
      <c r="L292" s="4">
        <v>98</v>
      </c>
      <c r="M292" s="4"/>
      <c r="N292" s="4">
        <v>2</v>
      </c>
      <c r="O292" s="4">
        <v>5</v>
      </c>
      <c r="P292" s="4">
        <v>5</v>
      </c>
      <c r="Q292" s="4">
        <v>2</v>
      </c>
      <c r="R292" s="4">
        <v>5</v>
      </c>
      <c r="S292" s="4">
        <v>3</v>
      </c>
      <c r="T292" s="4"/>
      <c r="U292" s="4"/>
      <c r="V292" s="4">
        <v>10</v>
      </c>
      <c r="W292" s="4"/>
      <c r="X292" s="4"/>
      <c r="Y292" s="4">
        <v>130</v>
      </c>
      <c r="Z292" s="9">
        <v>1.1611111111111112</v>
      </c>
      <c r="AA292">
        <v>53.826000000000001</v>
      </c>
    </row>
    <row r="293" spans="1:27">
      <c r="A293" s="4" t="s">
        <v>65</v>
      </c>
      <c r="B293" s="4">
        <v>2019</v>
      </c>
      <c r="C293" s="5">
        <v>43779</v>
      </c>
      <c r="D293" s="4" t="s">
        <v>66</v>
      </c>
      <c r="E293" s="4" t="s">
        <v>1660</v>
      </c>
      <c r="F293" s="4" t="s">
        <v>113</v>
      </c>
      <c r="G293" s="4"/>
      <c r="H293" s="4">
        <v>2</v>
      </c>
      <c r="I293" s="4">
        <v>30</v>
      </c>
      <c r="J293" s="4">
        <v>40</v>
      </c>
      <c r="K293" s="4">
        <v>30</v>
      </c>
      <c r="L293" s="4">
        <v>100</v>
      </c>
      <c r="M293" s="4"/>
      <c r="N293" s="4"/>
      <c r="O293" s="4">
        <v>2</v>
      </c>
      <c r="P293" s="4"/>
      <c r="Q293" s="4"/>
      <c r="R293" s="4">
        <v>3</v>
      </c>
      <c r="S293" s="4">
        <v>2</v>
      </c>
      <c r="T293" s="4"/>
      <c r="U293" s="4">
        <v>2</v>
      </c>
      <c r="V293" s="4"/>
      <c r="W293" s="4"/>
      <c r="X293" s="4"/>
      <c r="Y293" s="4">
        <v>109</v>
      </c>
    </row>
    <row r="294" spans="1:27">
      <c r="A294" s="4" t="s">
        <v>65</v>
      </c>
      <c r="B294" s="4">
        <v>2019</v>
      </c>
      <c r="C294" s="5">
        <v>43779</v>
      </c>
      <c r="D294" s="4" t="s">
        <v>66</v>
      </c>
      <c r="E294" s="4" t="s">
        <v>69</v>
      </c>
      <c r="F294" s="4" t="s">
        <v>25</v>
      </c>
      <c r="G294" s="4"/>
      <c r="H294" s="4">
        <v>3</v>
      </c>
      <c r="I294" s="4">
        <v>38</v>
      </c>
      <c r="J294" s="4">
        <v>32</v>
      </c>
      <c r="K294" s="4">
        <v>36</v>
      </c>
      <c r="L294" s="4">
        <v>106</v>
      </c>
      <c r="M294" s="4"/>
      <c r="N294" s="4"/>
      <c r="O294" s="4"/>
      <c r="P294" s="4"/>
      <c r="Q294" s="4"/>
      <c r="R294" s="4"/>
      <c r="S294" s="4"/>
      <c r="T294" s="4"/>
      <c r="U294" s="4"/>
      <c r="V294" s="4"/>
      <c r="W294" s="4"/>
      <c r="X294" s="4"/>
      <c r="Y294" s="4">
        <v>106</v>
      </c>
    </row>
    <row r="295" spans="1:27">
      <c r="A295" s="4" t="s">
        <v>65</v>
      </c>
      <c r="B295" s="4">
        <v>2019</v>
      </c>
      <c r="C295" s="5">
        <v>43779</v>
      </c>
      <c r="D295" s="4" t="s">
        <v>66</v>
      </c>
      <c r="E295" s="4" t="s">
        <v>600</v>
      </c>
      <c r="F295" s="4" t="s">
        <v>35</v>
      </c>
      <c r="G295" s="4"/>
      <c r="H295" s="4">
        <v>4</v>
      </c>
      <c r="I295" s="4">
        <v>16</v>
      </c>
      <c r="J295" s="4">
        <v>36</v>
      </c>
      <c r="K295" s="4">
        <v>38</v>
      </c>
      <c r="L295" s="4">
        <v>90</v>
      </c>
      <c r="M295" s="4"/>
      <c r="N295" s="4">
        <v>3</v>
      </c>
      <c r="O295" s="4">
        <v>1</v>
      </c>
      <c r="P295" s="4">
        <v>3</v>
      </c>
      <c r="Q295" s="4">
        <v>5</v>
      </c>
      <c r="R295" s="4"/>
      <c r="S295" s="4"/>
      <c r="T295" s="4">
        <v>1</v>
      </c>
      <c r="U295" s="4"/>
      <c r="V295" s="4"/>
      <c r="W295" s="4"/>
      <c r="X295" s="4"/>
      <c r="Y295" s="4">
        <v>103</v>
      </c>
    </row>
    <row r="296" spans="1:27">
      <c r="A296" s="4" t="s">
        <v>65</v>
      </c>
      <c r="B296" s="4">
        <v>2019</v>
      </c>
      <c r="C296" s="5">
        <v>43779</v>
      </c>
      <c r="D296" s="4" t="s">
        <v>66</v>
      </c>
      <c r="E296" s="4" t="s">
        <v>656</v>
      </c>
      <c r="F296" s="4" t="s">
        <v>484</v>
      </c>
      <c r="G296" s="4"/>
      <c r="H296" s="4">
        <v>5</v>
      </c>
      <c r="I296" s="4">
        <v>20</v>
      </c>
      <c r="J296" s="4">
        <v>28</v>
      </c>
      <c r="K296" s="4">
        <v>16</v>
      </c>
      <c r="L296" s="4">
        <v>64</v>
      </c>
      <c r="M296" s="4">
        <v>3</v>
      </c>
      <c r="N296" s="4">
        <v>5</v>
      </c>
      <c r="O296" s="4">
        <v>3</v>
      </c>
      <c r="P296" s="4"/>
      <c r="Q296" s="4"/>
      <c r="R296" s="4"/>
      <c r="S296" s="4"/>
      <c r="T296" s="4"/>
      <c r="U296" s="4">
        <v>3</v>
      </c>
      <c r="V296" s="4"/>
      <c r="W296" s="4">
        <v>20</v>
      </c>
      <c r="X296" s="4"/>
      <c r="Y296" s="4">
        <v>98</v>
      </c>
    </row>
    <row r="297" spans="1:27">
      <c r="A297" s="4" t="s">
        <v>65</v>
      </c>
      <c r="B297" s="4">
        <v>2019</v>
      </c>
      <c r="C297" s="5">
        <v>43779</v>
      </c>
      <c r="D297" s="4" t="s">
        <v>66</v>
      </c>
      <c r="E297" s="4" t="s">
        <v>814</v>
      </c>
      <c r="F297" s="4" t="s">
        <v>33</v>
      </c>
      <c r="G297" s="4"/>
      <c r="H297" s="4">
        <v>6</v>
      </c>
      <c r="I297" s="4">
        <v>14</v>
      </c>
      <c r="J297" s="4">
        <v>38</v>
      </c>
      <c r="K297" s="4">
        <v>24</v>
      </c>
      <c r="L297" s="4">
        <v>76</v>
      </c>
      <c r="M297" s="4">
        <v>1</v>
      </c>
      <c r="N297" s="4"/>
      <c r="O297" s="4"/>
      <c r="P297" s="4"/>
      <c r="Q297" s="4">
        <v>1</v>
      </c>
      <c r="R297" s="4">
        <v>1</v>
      </c>
      <c r="S297" s="4"/>
      <c r="T297" s="4"/>
      <c r="U297" s="4"/>
      <c r="V297" s="4"/>
      <c r="W297" s="4"/>
      <c r="X297" s="4"/>
      <c r="Y297" s="4">
        <v>79</v>
      </c>
    </row>
    <row r="298" spans="1:27">
      <c r="A298" s="4" t="s">
        <v>65</v>
      </c>
      <c r="B298" s="4">
        <v>2019</v>
      </c>
      <c r="C298" s="5">
        <v>43779</v>
      </c>
      <c r="D298" s="4" t="s">
        <v>66</v>
      </c>
      <c r="E298" s="4" t="s">
        <v>1648</v>
      </c>
      <c r="F298" s="4" t="s">
        <v>102</v>
      </c>
      <c r="G298" s="4"/>
      <c r="H298" s="4">
        <v>7</v>
      </c>
      <c r="I298" s="4">
        <v>40</v>
      </c>
      <c r="J298" s="4">
        <v>12</v>
      </c>
      <c r="K298" s="4">
        <v>12</v>
      </c>
      <c r="L298" s="4">
        <v>64</v>
      </c>
      <c r="M298" s="4">
        <v>5</v>
      </c>
      <c r="N298" s="4"/>
      <c r="O298" s="4"/>
      <c r="P298" s="4"/>
      <c r="Q298" s="4"/>
      <c r="R298" s="4">
        <v>2</v>
      </c>
      <c r="S298" s="4"/>
      <c r="T298" s="4">
        <v>5</v>
      </c>
      <c r="U298" s="4"/>
      <c r="V298" s="4">
        <v>2</v>
      </c>
      <c r="W298" s="4"/>
      <c r="X298" s="4"/>
      <c r="Y298" s="4">
        <v>78</v>
      </c>
    </row>
    <row r="299" spans="1:27">
      <c r="A299" s="4" t="s">
        <v>65</v>
      </c>
      <c r="B299" s="4">
        <v>2019</v>
      </c>
      <c r="C299" s="5">
        <v>43779</v>
      </c>
      <c r="D299" s="4" t="s">
        <v>66</v>
      </c>
      <c r="E299" s="4" t="s">
        <v>1643</v>
      </c>
      <c r="F299" s="4" t="s">
        <v>85</v>
      </c>
      <c r="G299" s="4"/>
      <c r="H299" s="4">
        <v>8</v>
      </c>
      <c r="I299" s="4">
        <v>22</v>
      </c>
      <c r="J299" s="4">
        <v>30</v>
      </c>
      <c r="K299" s="4">
        <v>26</v>
      </c>
      <c r="L299" s="4">
        <v>78</v>
      </c>
      <c r="M299" s="4"/>
      <c r="N299" s="4"/>
      <c r="O299" s="4"/>
      <c r="P299" s="4"/>
      <c r="Q299" s="4"/>
      <c r="R299" s="4"/>
      <c r="S299" s="4"/>
      <c r="T299" s="4"/>
      <c r="U299" s="4"/>
      <c r="V299" s="4"/>
      <c r="W299" s="4"/>
      <c r="X299" s="4"/>
      <c r="Y299" s="4">
        <v>78</v>
      </c>
    </row>
    <row r="300" spans="1:27">
      <c r="A300" s="4" t="s">
        <v>65</v>
      </c>
      <c r="B300" s="4">
        <v>2019</v>
      </c>
      <c r="C300" s="5">
        <v>43779</v>
      </c>
      <c r="D300" s="4" t="s">
        <v>66</v>
      </c>
      <c r="E300" s="4" t="s">
        <v>753</v>
      </c>
      <c r="F300" s="4" t="s">
        <v>23</v>
      </c>
      <c r="G300" s="4"/>
      <c r="H300" s="4">
        <v>9</v>
      </c>
      <c r="I300" s="4">
        <v>12</v>
      </c>
      <c r="J300" s="4">
        <v>26</v>
      </c>
      <c r="K300" s="4">
        <v>10</v>
      </c>
      <c r="L300" s="4">
        <v>48</v>
      </c>
      <c r="M300" s="4"/>
      <c r="N300" s="4"/>
      <c r="O300" s="4"/>
      <c r="P300" s="4"/>
      <c r="Q300" s="4"/>
      <c r="R300" s="4"/>
      <c r="S300" s="4"/>
      <c r="T300" s="4"/>
      <c r="U300" s="4"/>
      <c r="V300" s="4">
        <v>6</v>
      </c>
      <c r="W300" s="4">
        <v>20</v>
      </c>
      <c r="X300" s="4"/>
      <c r="Y300" s="4">
        <v>74</v>
      </c>
    </row>
    <row r="301" spans="1:27">
      <c r="A301" s="4" t="s">
        <v>65</v>
      </c>
      <c r="B301" s="4">
        <v>2019</v>
      </c>
      <c r="C301" s="5">
        <v>43779</v>
      </c>
      <c r="D301" s="4" t="s">
        <v>66</v>
      </c>
      <c r="E301" s="4" t="s">
        <v>340</v>
      </c>
      <c r="F301" s="4" t="s">
        <v>142</v>
      </c>
      <c r="G301" s="4"/>
      <c r="H301" s="4">
        <v>10</v>
      </c>
      <c r="I301" s="4">
        <v>36</v>
      </c>
      <c r="J301" s="4">
        <v>10</v>
      </c>
      <c r="K301" s="4">
        <v>22</v>
      </c>
      <c r="L301" s="4">
        <v>68</v>
      </c>
      <c r="M301" s="4"/>
      <c r="N301" s="4"/>
      <c r="O301" s="4"/>
      <c r="P301" s="4"/>
      <c r="Q301" s="4">
        <v>3</v>
      </c>
      <c r="R301" s="4"/>
      <c r="S301" s="4">
        <v>1</v>
      </c>
      <c r="T301" s="4"/>
      <c r="U301" s="4"/>
      <c r="V301" s="4"/>
      <c r="W301" s="4"/>
      <c r="X301" s="4"/>
      <c r="Y301" s="4">
        <v>72</v>
      </c>
    </row>
    <row r="302" spans="1:27">
      <c r="A302" s="4" t="s">
        <v>65</v>
      </c>
      <c r="B302" s="4">
        <v>2019</v>
      </c>
      <c r="C302" s="5">
        <v>43779</v>
      </c>
      <c r="D302" s="4" t="s">
        <v>66</v>
      </c>
      <c r="E302" s="4" t="s">
        <v>1724</v>
      </c>
      <c r="F302" s="4" t="s">
        <v>78</v>
      </c>
      <c r="G302" s="4"/>
      <c r="H302" s="4">
        <v>11</v>
      </c>
      <c r="I302" s="4">
        <v>1</v>
      </c>
      <c r="J302" s="4">
        <v>34</v>
      </c>
      <c r="K302" s="4">
        <v>32</v>
      </c>
      <c r="L302" s="4">
        <v>67</v>
      </c>
      <c r="M302" s="4"/>
      <c r="N302" s="4"/>
      <c r="O302" s="4"/>
      <c r="P302" s="4"/>
      <c r="Q302" s="4"/>
      <c r="R302" s="4"/>
      <c r="S302" s="4"/>
      <c r="T302" s="4"/>
      <c r="U302" s="4">
        <v>5</v>
      </c>
      <c r="V302" s="4"/>
      <c r="W302" s="4"/>
      <c r="X302" s="4"/>
      <c r="Y302" s="4">
        <v>72</v>
      </c>
    </row>
    <row r="303" spans="1:27">
      <c r="A303" s="4" t="s">
        <v>65</v>
      </c>
      <c r="B303" s="4">
        <v>2019</v>
      </c>
      <c r="C303" s="5">
        <v>43779</v>
      </c>
      <c r="D303" s="4" t="s">
        <v>66</v>
      </c>
      <c r="E303" s="4" t="s">
        <v>1644</v>
      </c>
      <c r="F303" s="4" t="s">
        <v>37</v>
      </c>
      <c r="G303" s="4"/>
      <c r="H303" s="4">
        <v>12</v>
      </c>
      <c r="I303" s="4">
        <v>18</v>
      </c>
      <c r="J303" s="4">
        <v>18</v>
      </c>
      <c r="K303" s="4">
        <v>34</v>
      </c>
      <c r="L303" s="4">
        <v>70</v>
      </c>
      <c r="M303" s="4"/>
      <c r="N303" s="4"/>
      <c r="O303" s="4"/>
      <c r="P303" s="4"/>
      <c r="Q303" s="4"/>
      <c r="R303" s="4"/>
      <c r="S303" s="4"/>
      <c r="T303" s="4"/>
      <c r="U303" s="4"/>
      <c r="V303" s="4"/>
      <c r="W303" s="4"/>
      <c r="X303" s="4"/>
      <c r="Y303" s="4">
        <v>70</v>
      </c>
    </row>
    <row r="304" spans="1:27">
      <c r="A304" s="4" t="s">
        <v>65</v>
      </c>
      <c r="B304" s="4">
        <v>2019</v>
      </c>
      <c r="C304" s="5">
        <v>43779</v>
      </c>
      <c r="D304" s="4" t="s">
        <v>66</v>
      </c>
      <c r="E304" s="4" t="s">
        <v>1652</v>
      </c>
      <c r="F304" s="4" t="s">
        <v>56</v>
      </c>
      <c r="G304" s="4"/>
      <c r="H304" s="4">
        <v>13</v>
      </c>
      <c r="I304" s="4">
        <v>26</v>
      </c>
      <c r="J304" s="4">
        <v>22</v>
      </c>
      <c r="K304" s="4">
        <v>20</v>
      </c>
      <c r="L304" s="4">
        <v>68</v>
      </c>
      <c r="M304" s="4"/>
      <c r="N304" s="4"/>
      <c r="O304" s="4"/>
      <c r="P304" s="4"/>
      <c r="Q304" s="4"/>
      <c r="R304" s="4"/>
      <c r="S304" s="4"/>
      <c r="T304" s="4"/>
      <c r="U304" s="4"/>
      <c r="V304" s="4"/>
      <c r="W304" s="4"/>
      <c r="X304" s="4"/>
      <c r="Y304" s="4">
        <v>68</v>
      </c>
    </row>
    <row r="305" spans="1:27">
      <c r="A305" s="4" t="s">
        <v>65</v>
      </c>
      <c r="B305" s="4">
        <v>2019</v>
      </c>
      <c r="C305" s="5">
        <v>43779</v>
      </c>
      <c r="D305" s="4" t="s">
        <v>66</v>
      </c>
      <c r="E305" s="4" t="s">
        <v>841</v>
      </c>
      <c r="F305" s="4" t="s">
        <v>480</v>
      </c>
      <c r="G305" s="4"/>
      <c r="H305" s="4">
        <v>14</v>
      </c>
      <c r="I305" s="4">
        <v>28</v>
      </c>
      <c r="J305" s="4">
        <v>2</v>
      </c>
      <c r="K305" s="4">
        <v>28</v>
      </c>
      <c r="L305" s="4">
        <v>58</v>
      </c>
      <c r="M305" s="4"/>
      <c r="N305" s="4"/>
      <c r="O305" s="4"/>
      <c r="P305" s="4"/>
      <c r="Q305" s="4"/>
      <c r="R305" s="4"/>
      <c r="S305" s="4"/>
      <c r="T305" s="4">
        <v>3</v>
      </c>
      <c r="U305" s="4"/>
      <c r="V305" s="4"/>
      <c r="W305" s="4"/>
      <c r="X305" s="4"/>
      <c r="Y305" s="4">
        <v>61</v>
      </c>
    </row>
    <row r="306" spans="1:27">
      <c r="A306" s="4" t="s">
        <v>65</v>
      </c>
      <c r="B306" s="4">
        <v>2019</v>
      </c>
      <c r="C306" s="5">
        <v>43779</v>
      </c>
      <c r="D306" s="4" t="s">
        <v>66</v>
      </c>
      <c r="E306" s="4" t="s">
        <v>487</v>
      </c>
      <c r="F306" s="4" t="s">
        <v>164</v>
      </c>
      <c r="G306" s="4"/>
      <c r="H306" s="4">
        <v>15</v>
      </c>
      <c r="I306" s="4">
        <v>24</v>
      </c>
      <c r="J306" s="4">
        <v>16</v>
      </c>
      <c r="K306" s="4">
        <v>18</v>
      </c>
      <c r="L306" s="4">
        <v>58</v>
      </c>
      <c r="M306" s="4">
        <v>2</v>
      </c>
      <c r="N306" s="4"/>
      <c r="O306" s="4"/>
      <c r="P306" s="4"/>
      <c r="Q306" s="4"/>
      <c r="R306" s="4"/>
      <c r="S306" s="4"/>
      <c r="T306" s="4"/>
      <c r="U306" s="4"/>
      <c r="V306" s="4"/>
      <c r="W306" s="4"/>
      <c r="X306" s="4"/>
      <c r="Y306" s="4">
        <v>60</v>
      </c>
    </row>
    <row r="307" spans="1:27">
      <c r="A307" s="4" t="s">
        <v>65</v>
      </c>
      <c r="B307" s="4">
        <v>2019</v>
      </c>
      <c r="C307" s="5">
        <v>43779</v>
      </c>
      <c r="D307" s="4" t="s">
        <v>66</v>
      </c>
      <c r="E307" s="4" t="s">
        <v>595</v>
      </c>
      <c r="F307" s="4" t="s">
        <v>31</v>
      </c>
      <c r="G307" s="4"/>
      <c r="H307" s="4">
        <v>16</v>
      </c>
      <c r="I307" s="4">
        <v>32</v>
      </c>
      <c r="J307" s="4">
        <v>4</v>
      </c>
      <c r="K307" s="4">
        <v>14</v>
      </c>
      <c r="L307" s="4">
        <v>50</v>
      </c>
      <c r="M307" s="4"/>
      <c r="N307" s="4"/>
      <c r="O307" s="4"/>
      <c r="P307" s="4"/>
      <c r="Q307" s="4"/>
      <c r="R307" s="4"/>
      <c r="S307" s="4"/>
      <c r="T307" s="4"/>
      <c r="U307" s="4">
        <v>1</v>
      </c>
      <c r="V307" s="4"/>
      <c r="W307" s="4"/>
      <c r="X307" s="4"/>
      <c r="Y307" s="4">
        <v>51</v>
      </c>
    </row>
    <row r="308" spans="1:27">
      <c r="A308" s="4" t="s">
        <v>65</v>
      </c>
      <c r="B308" s="4">
        <v>2019</v>
      </c>
      <c r="C308" s="5">
        <v>43779</v>
      </c>
      <c r="D308" s="4" t="s">
        <v>66</v>
      </c>
      <c r="E308" s="4" t="s">
        <v>717</v>
      </c>
      <c r="F308" s="4" t="s">
        <v>152</v>
      </c>
      <c r="G308" s="4"/>
      <c r="H308" s="4">
        <v>17</v>
      </c>
      <c r="I308" s="4">
        <v>4</v>
      </c>
      <c r="J308" s="4">
        <v>20</v>
      </c>
      <c r="K308" s="4">
        <v>2</v>
      </c>
      <c r="L308" s="4">
        <v>26</v>
      </c>
      <c r="M308" s="4"/>
      <c r="N308" s="4"/>
      <c r="O308" s="4"/>
      <c r="P308" s="4">
        <v>1</v>
      </c>
      <c r="Q308" s="4"/>
      <c r="R308" s="4"/>
      <c r="S308" s="4"/>
      <c r="T308" s="4">
        <v>2</v>
      </c>
      <c r="U308" s="4"/>
      <c r="V308" s="4">
        <v>4</v>
      </c>
      <c r="W308" s="4"/>
      <c r="X308" s="4"/>
      <c r="Y308" s="4">
        <v>33</v>
      </c>
    </row>
    <row r="309" spans="1:27">
      <c r="A309" s="4" t="s">
        <v>65</v>
      </c>
      <c r="B309" s="4">
        <v>2019</v>
      </c>
      <c r="C309" s="5">
        <v>43779</v>
      </c>
      <c r="D309" s="4" t="s">
        <v>66</v>
      </c>
      <c r="E309" s="4" t="s">
        <v>597</v>
      </c>
      <c r="F309" s="4" t="s">
        <v>29</v>
      </c>
      <c r="G309" s="4"/>
      <c r="H309" s="4">
        <v>18</v>
      </c>
      <c r="I309" s="4">
        <v>10</v>
      </c>
      <c r="J309" s="4">
        <v>8</v>
      </c>
      <c r="K309" s="4">
        <v>4</v>
      </c>
      <c r="L309" s="4">
        <v>22</v>
      </c>
      <c r="M309" s="4"/>
      <c r="N309" s="4">
        <v>1</v>
      </c>
      <c r="O309" s="4"/>
      <c r="P309" s="4">
        <v>2</v>
      </c>
      <c r="Q309" s="4"/>
      <c r="R309" s="4"/>
      <c r="S309" s="4">
        <v>5</v>
      </c>
      <c r="T309" s="4"/>
      <c r="U309" s="4"/>
      <c r="V309" s="4"/>
      <c r="W309" s="4"/>
      <c r="X309" s="4"/>
      <c r="Y309" s="4">
        <v>30</v>
      </c>
    </row>
    <row r="310" spans="1:27">
      <c r="A310" s="4" t="s">
        <v>65</v>
      </c>
      <c r="B310" s="4">
        <v>2019</v>
      </c>
      <c r="C310" s="5">
        <v>43779</v>
      </c>
      <c r="D310" s="4" t="s">
        <v>66</v>
      </c>
      <c r="E310" s="4" t="s">
        <v>1296</v>
      </c>
      <c r="F310" s="4" t="s">
        <v>188</v>
      </c>
      <c r="G310" s="4"/>
      <c r="H310" s="4">
        <v>19</v>
      </c>
      <c r="I310" s="4">
        <v>2</v>
      </c>
      <c r="J310" s="4">
        <v>14</v>
      </c>
      <c r="K310" s="4">
        <v>8</v>
      </c>
      <c r="L310" s="4">
        <v>24</v>
      </c>
      <c r="M310" s="4"/>
      <c r="N310" s="4"/>
      <c r="O310" s="4"/>
      <c r="P310" s="4"/>
      <c r="Q310" s="4"/>
      <c r="R310" s="4"/>
      <c r="S310" s="4"/>
      <c r="T310" s="4"/>
      <c r="U310" s="4"/>
      <c r="V310" s="4"/>
      <c r="W310" s="4"/>
      <c r="X310" s="4"/>
      <c r="Y310" s="4">
        <v>24</v>
      </c>
    </row>
    <row r="311" spans="1:27">
      <c r="A311" s="4" t="s">
        <v>65</v>
      </c>
      <c r="B311" s="4">
        <v>2019</v>
      </c>
      <c r="C311" s="5">
        <v>43779</v>
      </c>
      <c r="D311" s="4" t="s">
        <v>66</v>
      </c>
      <c r="E311" s="4" t="s">
        <v>1654</v>
      </c>
      <c r="F311" s="4" t="s">
        <v>39</v>
      </c>
      <c r="G311" s="4"/>
      <c r="H311" s="4">
        <v>20</v>
      </c>
      <c r="I311" s="4">
        <v>8</v>
      </c>
      <c r="J311" s="4">
        <v>1</v>
      </c>
      <c r="K311" s="4">
        <v>1</v>
      </c>
      <c r="L311" s="4">
        <v>10</v>
      </c>
      <c r="M311" s="4"/>
      <c r="N311" s="4"/>
      <c r="O311" s="4"/>
      <c r="P311" s="4"/>
      <c r="Q311" s="4"/>
      <c r="R311" s="4"/>
      <c r="S311" s="4"/>
      <c r="T311" s="4"/>
      <c r="U311" s="4"/>
      <c r="V311" s="4"/>
      <c r="W311" s="4"/>
      <c r="X311" s="4"/>
      <c r="Y311" s="4">
        <v>10</v>
      </c>
    </row>
    <row r="312" spans="1:27">
      <c r="A312" s="55" t="s">
        <v>65</v>
      </c>
      <c r="B312" s="55">
        <v>2019</v>
      </c>
      <c r="C312" s="62">
        <v>43779</v>
      </c>
      <c r="D312" s="55" t="s">
        <v>66</v>
      </c>
      <c r="E312" s="55" t="s">
        <v>828</v>
      </c>
      <c r="F312" s="55" t="s">
        <v>82</v>
      </c>
      <c r="G312" s="55"/>
      <c r="H312" s="55">
        <v>21</v>
      </c>
      <c r="I312" s="55">
        <v>1</v>
      </c>
      <c r="J312" s="55">
        <v>6</v>
      </c>
      <c r="K312" s="55">
        <v>1</v>
      </c>
      <c r="L312" s="55">
        <v>8</v>
      </c>
      <c r="M312" s="55"/>
      <c r="N312" s="55"/>
      <c r="O312" s="55"/>
      <c r="P312" s="55"/>
      <c r="Q312" s="55"/>
      <c r="R312" s="55"/>
      <c r="S312" s="55"/>
      <c r="T312" s="55"/>
      <c r="U312" s="55"/>
      <c r="V312" s="55"/>
      <c r="W312" s="55"/>
      <c r="X312" s="55"/>
      <c r="Y312" s="55">
        <v>8</v>
      </c>
    </row>
    <row r="313" spans="1:27">
      <c r="A313" s="4" t="s">
        <v>65</v>
      </c>
      <c r="B313" s="4">
        <v>2019</v>
      </c>
      <c r="C313" s="5">
        <v>43779</v>
      </c>
      <c r="D313" s="4" t="s">
        <v>66</v>
      </c>
      <c r="E313" s="4" t="s">
        <v>1698</v>
      </c>
      <c r="F313" s="4" t="s">
        <v>524</v>
      </c>
      <c r="G313" s="4"/>
      <c r="H313" s="4">
        <v>22</v>
      </c>
      <c r="I313" s="4">
        <v>6</v>
      </c>
      <c r="J313" s="4">
        <v>1</v>
      </c>
      <c r="K313" s="4">
        <v>1</v>
      </c>
      <c r="L313" s="4">
        <v>8</v>
      </c>
      <c r="M313" s="4"/>
      <c r="N313" s="4"/>
      <c r="O313" s="4"/>
      <c r="P313" s="4"/>
      <c r="Q313" s="4"/>
      <c r="R313" s="4"/>
      <c r="S313" s="4"/>
      <c r="T313" s="4"/>
      <c r="U313" s="4"/>
      <c r="V313" s="4"/>
      <c r="W313" s="4"/>
      <c r="X313" s="4"/>
      <c r="Y313" s="4">
        <v>8</v>
      </c>
    </row>
    <row r="314" spans="1:27">
      <c r="A314" s="4" t="s">
        <v>65</v>
      </c>
      <c r="B314" s="4">
        <v>2019</v>
      </c>
      <c r="C314" s="5">
        <v>43779</v>
      </c>
      <c r="D314" s="4" t="s">
        <v>66</v>
      </c>
      <c r="E314" s="4" t="s">
        <v>1662</v>
      </c>
      <c r="F314" s="4" t="s">
        <v>58</v>
      </c>
      <c r="G314" s="4"/>
      <c r="H314" s="4">
        <v>23</v>
      </c>
      <c r="I314" s="4">
        <v>1</v>
      </c>
      <c r="J314" s="4">
        <v>1</v>
      </c>
      <c r="K314" s="4">
        <v>1</v>
      </c>
      <c r="L314" s="4">
        <v>3</v>
      </c>
      <c r="M314" s="4"/>
      <c r="N314" s="4"/>
      <c r="O314" s="4"/>
      <c r="P314" s="4"/>
      <c r="Q314" s="4"/>
      <c r="R314" s="4"/>
      <c r="S314" s="4"/>
      <c r="T314" s="4"/>
      <c r="U314" s="4"/>
      <c r="V314" s="4"/>
      <c r="W314" s="4"/>
      <c r="X314" s="4"/>
      <c r="Y314" s="4">
        <v>3</v>
      </c>
    </row>
    <row r="315" spans="1:27">
      <c r="A315" s="4" t="s">
        <v>65</v>
      </c>
      <c r="B315" s="4">
        <v>2019</v>
      </c>
      <c r="C315" s="5">
        <v>43779</v>
      </c>
      <c r="D315" s="4" t="s">
        <v>66</v>
      </c>
      <c r="E315" s="4" t="s">
        <v>858</v>
      </c>
      <c r="F315" s="4" t="s">
        <v>207</v>
      </c>
      <c r="G315" s="4"/>
      <c r="H315" s="4">
        <v>24</v>
      </c>
      <c r="I315" s="4">
        <v>1</v>
      </c>
      <c r="J315" s="4">
        <v>1</v>
      </c>
      <c r="K315" s="4">
        <v>6</v>
      </c>
      <c r="L315" s="4">
        <v>8</v>
      </c>
      <c r="M315" s="4"/>
      <c r="N315" s="4"/>
      <c r="O315" s="4"/>
      <c r="P315" s="4"/>
      <c r="Q315" s="4"/>
      <c r="R315" s="4"/>
      <c r="S315" s="4"/>
      <c r="T315" s="4"/>
      <c r="U315" s="4"/>
      <c r="V315" s="4"/>
      <c r="W315" s="4"/>
      <c r="X315" s="4">
        <v>40</v>
      </c>
      <c r="Y315" s="4">
        <v>-32</v>
      </c>
    </row>
    <row r="316" spans="1:27">
      <c r="A316" s="1" t="s">
        <v>233</v>
      </c>
      <c r="B316" s="1">
        <v>2019</v>
      </c>
      <c r="C316" s="2">
        <v>43771</v>
      </c>
      <c r="D316" s="1" t="s">
        <v>66</v>
      </c>
      <c r="E316" s="1" t="s">
        <v>787</v>
      </c>
      <c r="F316" s="1" t="s">
        <v>113</v>
      </c>
      <c r="G316" s="1"/>
      <c r="H316" s="1">
        <v>1</v>
      </c>
      <c r="I316" s="1">
        <v>40</v>
      </c>
      <c r="J316" s="1">
        <v>38</v>
      </c>
      <c r="K316" s="1">
        <v>38</v>
      </c>
      <c r="L316" s="1">
        <v>116</v>
      </c>
      <c r="M316" s="1"/>
      <c r="N316" s="1"/>
      <c r="O316" s="1"/>
      <c r="P316" s="1"/>
      <c r="Q316" s="1">
        <v>1</v>
      </c>
      <c r="R316" s="1"/>
      <c r="S316" s="1"/>
      <c r="T316" s="1">
        <v>2</v>
      </c>
      <c r="U316" s="1"/>
      <c r="V316" s="1">
        <v>4</v>
      </c>
      <c r="W316" s="1">
        <v>40</v>
      </c>
      <c r="X316" s="1"/>
      <c r="Y316" s="1">
        <v>163</v>
      </c>
      <c r="Z316" s="9">
        <v>1.1611111111111112</v>
      </c>
      <c r="AA316">
        <v>53.822000000000003</v>
      </c>
    </row>
    <row r="317" spans="1:27">
      <c r="A317" s="1" t="s">
        <v>233</v>
      </c>
      <c r="B317" s="1">
        <v>2019</v>
      </c>
      <c r="C317" s="2">
        <v>43771</v>
      </c>
      <c r="D317" s="1" t="s">
        <v>66</v>
      </c>
      <c r="E317" s="1" t="s">
        <v>473</v>
      </c>
      <c r="F317" s="1" t="s">
        <v>25</v>
      </c>
      <c r="G317" s="1"/>
      <c r="H317" s="1">
        <v>2</v>
      </c>
      <c r="I317" s="1">
        <v>28</v>
      </c>
      <c r="J317" s="1">
        <v>36</v>
      </c>
      <c r="K317" s="1">
        <v>36</v>
      </c>
      <c r="L317" s="1">
        <v>100</v>
      </c>
      <c r="M317" s="1"/>
      <c r="N317" s="1">
        <v>2</v>
      </c>
      <c r="O317" s="1"/>
      <c r="P317" s="1"/>
      <c r="Q317" s="1">
        <v>3</v>
      </c>
      <c r="R317" s="1"/>
      <c r="S317" s="1"/>
      <c r="T317" s="1">
        <v>3</v>
      </c>
      <c r="U317" s="1"/>
      <c r="V317" s="1">
        <v>6</v>
      </c>
      <c r="W317" s="1">
        <v>40</v>
      </c>
      <c r="X317" s="1"/>
      <c r="Y317" s="1">
        <v>154</v>
      </c>
    </row>
    <row r="318" spans="1:27">
      <c r="A318" s="1" t="s">
        <v>233</v>
      </c>
      <c r="B318" s="1">
        <v>2019</v>
      </c>
      <c r="C318" s="2">
        <v>43771</v>
      </c>
      <c r="D318" s="1" t="s">
        <v>66</v>
      </c>
      <c r="E318" s="1" t="s">
        <v>841</v>
      </c>
      <c r="F318" s="1" t="s">
        <v>480</v>
      </c>
      <c r="G318" s="1"/>
      <c r="H318" s="1">
        <v>3</v>
      </c>
      <c r="I318" s="1">
        <v>38</v>
      </c>
      <c r="J318" s="1">
        <v>34</v>
      </c>
      <c r="K318" s="1">
        <v>30</v>
      </c>
      <c r="L318" s="1">
        <v>102</v>
      </c>
      <c r="M318" s="1"/>
      <c r="N318" s="1"/>
      <c r="O318" s="1"/>
      <c r="P318" s="1">
        <v>2</v>
      </c>
      <c r="Q318" s="1">
        <v>2</v>
      </c>
      <c r="R318" s="1">
        <v>3</v>
      </c>
      <c r="S318" s="1"/>
      <c r="T318" s="1"/>
      <c r="U318" s="1"/>
      <c r="V318" s="1"/>
      <c r="W318" s="1">
        <v>40</v>
      </c>
      <c r="X318" s="1"/>
      <c r="Y318" s="1">
        <v>149</v>
      </c>
    </row>
    <row r="319" spans="1:27">
      <c r="A319" s="1" t="s">
        <v>233</v>
      </c>
      <c r="B319" s="1">
        <v>2019</v>
      </c>
      <c r="C319" s="2">
        <v>43771</v>
      </c>
      <c r="D319" s="1" t="s">
        <v>66</v>
      </c>
      <c r="E319" s="1" t="s">
        <v>656</v>
      </c>
      <c r="F319" s="1" t="s">
        <v>484</v>
      </c>
      <c r="G319" s="1"/>
      <c r="H319" s="1">
        <v>4</v>
      </c>
      <c r="I319" s="1">
        <v>32</v>
      </c>
      <c r="J319" s="1">
        <v>28</v>
      </c>
      <c r="K319" s="1">
        <v>8</v>
      </c>
      <c r="L319" s="1">
        <v>68</v>
      </c>
      <c r="M319" s="1">
        <v>3</v>
      </c>
      <c r="N319" s="1">
        <v>3</v>
      </c>
      <c r="O319" s="1">
        <v>1</v>
      </c>
      <c r="P319" s="1"/>
      <c r="Q319" s="1"/>
      <c r="R319" s="1">
        <v>5</v>
      </c>
      <c r="S319" s="1"/>
      <c r="T319" s="1">
        <v>5</v>
      </c>
      <c r="U319" s="1"/>
      <c r="V319" s="1"/>
      <c r="W319" s="1">
        <v>60</v>
      </c>
      <c r="X319" s="1"/>
      <c r="Y319" s="1">
        <v>145</v>
      </c>
    </row>
    <row r="320" spans="1:27">
      <c r="A320" s="1" t="s">
        <v>233</v>
      </c>
      <c r="B320" s="1">
        <v>2019</v>
      </c>
      <c r="C320" s="2">
        <v>43771</v>
      </c>
      <c r="D320" s="1" t="s">
        <v>66</v>
      </c>
      <c r="E320" s="1" t="s">
        <v>1653</v>
      </c>
      <c r="F320" s="1" t="s">
        <v>188</v>
      </c>
      <c r="G320" s="1"/>
      <c r="H320" s="1">
        <v>5</v>
      </c>
      <c r="I320" s="1">
        <v>36</v>
      </c>
      <c r="J320" s="1">
        <v>26</v>
      </c>
      <c r="K320" s="1">
        <v>20</v>
      </c>
      <c r="L320" s="1">
        <v>82</v>
      </c>
      <c r="M320" s="1"/>
      <c r="N320" s="1">
        <v>5</v>
      </c>
      <c r="O320" s="1"/>
      <c r="P320" s="1">
        <v>3</v>
      </c>
      <c r="Q320" s="1"/>
      <c r="R320" s="1"/>
      <c r="S320" s="1"/>
      <c r="T320" s="1"/>
      <c r="U320" s="1">
        <v>1</v>
      </c>
      <c r="V320" s="1"/>
      <c r="W320" s="1">
        <v>20</v>
      </c>
      <c r="X320" s="1"/>
      <c r="Y320" s="1">
        <v>111</v>
      </c>
    </row>
    <row r="321" spans="1:25">
      <c r="A321" s="1" t="s">
        <v>233</v>
      </c>
      <c r="B321" s="1">
        <v>2019</v>
      </c>
      <c r="C321" s="2">
        <v>43771</v>
      </c>
      <c r="D321" s="1" t="s">
        <v>66</v>
      </c>
      <c r="E321" s="1" t="s">
        <v>1644</v>
      </c>
      <c r="F321" s="1" t="s">
        <v>37</v>
      </c>
      <c r="G321" s="1"/>
      <c r="H321" s="1">
        <v>6</v>
      </c>
      <c r="I321" s="1">
        <v>1</v>
      </c>
      <c r="J321" s="1">
        <v>40</v>
      </c>
      <c r="K321" s="1">
        <v>16</v>
      </c>
      <c r="L321" s="1">
        <v>57</v>
      </c>
      <c r="M321" s="1"/>
      <c r="N321" s="1"/>
      <c r="O321" s="1"/>
      <c r="P321" s="1">
        <v>5</v>
      </c>
      <c r="Q321" s="1"/>
      <c r="R321" s="1">
        <v>1</v>
      </c>
      <c r="S321" s="1">
        <v>3</v>
      </c>
      <c r="T321" s="1"/>
      <c r="U321" s="1"/>
      <c r="V321" s="1"/>
      <c r="W321" s="1">
        <v>40</v>
      </c>
      <c r="X321" s="1"/>
      <c r="Y321" s="1">
        <v>106</v>
      </c>
    </row>
    <row r="322" spans="1:25">
      <c r="A322" s="1" t="s">
        <v>233</v>
      </c>
      <c r="B322" s="1">
        <v>2019</v>
      </c>
      <c r="C322" s="2">
        <v>43771</v>
      </c>
      <c r="D322" s="1" t="s">
        <v>66</v>
      </c>
      <c r="E322" s="1" t="s">
        <v>753</v>
      </c>
      <c r="F322" s="1" t="s">
        <v>23</v>
      </c>
      <c r="G322" s="1"/>
      <c r="H322" s="1">
        <v>7</v>
      </c>
      <c r="I322" s="1">
        <v>22</v>
      </c>
      <c r="J322" s="1">
        <v>12</v>
      </c>
      <c r="K322" s="1">
        <v>40</v>
      </c>
      <c r="L322" s="1">
        <v>74</v>
      </c>
      <c r="M322" s="1"/>
      <c r="N322" s="1"/>
      <c r="O322" s="1"/>
      <c r="P322" s="1">
        <v>1</v>
      </c>
      <c r="Q322" s="1"/>
      <c r="R322" s="1">
        <v>2</v>
      </c>
      <c r="S322" s="1">
        <v>5</v>
      </c>
      <c r="T322" s="1">
        <v>1</v>
      </c>
      <c r="U322" s="1">
        <v>2</v>
      </c>
      <c r="V322" s="1"/>
      <c r="W322" s="1">
        <v>40</v>
      </c>
      <c r="X322" s="1">
        <v>20</v>
      </c>
      <c r="Y322" s="1">
        <v>105</v>
      </c>
    </row>
    <row r="323" spans="1:25">
      <c r="A323" s="1" t="s">
        <v>233</v>
      </c>
      <c r="B323" s="1">
        <v>2019</v>
      </c>
      <c r="C323" s="2">
        <v>43771</v>
      </c>
      <c r="D323" s="1" t="s">
        <v>66</v>
      </c>
      <c r="E323" s="1" t="s">
        <v>508</v>
      </c>
      <c r="F323" s="1" t="s">
        <v>85</v>
      </c>
      <c r="G323" s="1"/>
      <c r="H323" s="1">
        <v>8</v>
      </c>
      <c r="I323" s="1">
        <v>16</v>
      </c>
      <c r="J323" s="1">
        <v>18</v>
      </c>
      <c r="K323" s="1">
        <v>34</v>
      </c>
      <c r="L323" s="1">
        <v>68</v>
      </c>
      <c r="M323" s="1"/>
      <c r="N323" s="1"/>
      <c r="O323" s="1"/>
      <c r="P323" s="1"/>
      <c r="Q323" s="1"/>
      <c r="R323" s="1"/>
      <c r="S323" s="1">
        <v>2</v>
      </c>
      <c r="T323" s="1"/>
      <c r="U323" s="1"/>
      <c r="V323" s="1">
        <v>10</v>
      </c>
      <c r="W323" s="1">
        <v>20</v>
      </c>
      <c r="X323" s="1"/>
      <c r="Y323" s="1">
        <v>100</v>
      </c>
    </row>
    <row r="324" spans="1:25">
      <c r="A324" s="1" t="s">
        <v>233</v>
      </c>
      <c r="B324" s="1">
        <v>2019</v>
      </c>
      <c r="C324" s="2">
        <v>43771</v>
      </c>
      <c r="D324" s="1" t="s">
        <v>66</v>
      </c>
      <c r="E324" s="1" t="s">
        <v>340</v>
      </c>
      <c r="F324" s="1" t="s">
        <v>142</v>
      </c>
      <c r="G324" s="1"/>
      <c r="H324" s="1">
        <v>9</v>
      </c>
      <c r="I324" s="1">
        <v>30</v>
      </c>
      <c r="J324" s="1">
        <v>16</v>
      </c>
      <c r="K324" s="1">
        <v>10</v>
      </c>
      <c r="L324" s="1">
        <v>56</v>
      </c>
      <c r="M324" s="1">
        <v>5</v>
      </c>
      <c r="N324" s="1">
        <v>1</v>
      </c>
      <c r="O324" s="1">
        <v>3</v>
      </c>
      <c r="P324" s="1"/>
      <c r="Q324" s="1">
        <v>5</v>
      </c>
      <c r="R324" s="1"/>
      <c r="S324" s="1"/>
      <c r="T324" s="1"/>
      <c r="U324" s="1">
        <v>5</v>
      </c>
      <c r="V324" s="1"/>
      <c r="W324" s="1">
        <v>20</v>
      </c>
      <c r="X324" s="1"/>
      <c r="Y324" s="1">
        <v>95</v>
      </c>
    </row>
    <row r="325" spans="1:25">
      <c r="A325" s="1" t="s">
        <v>233</v>
      </c>
      <c r="B325" s="1">
        <v>2019</v>
      </c>
      <c r="C325" s="2">
        <v>43771</v>
      </c>
      <c r="D325" s="1" t="s">
        <v>66</v>
      </c>
      <c r="E325" s="1" t="s">
        <v>607</v>
      </c>
      <c r="F325" s="1" t="s">
        <v>46</v>
      </c>
      <c r="G325" s="1"/>
      <c r="H325" s="1">
        <v>10</v>
      </c>
      <c r="I325" s="1">
        <v>26</v>
      </c>
      <c r="J325" s="1">
        <v>30</v>
      </c>
      <c r="K325" s="1">
        <v>22</v>
      </c>
      <c r="L325" s="1">
        <v>78</v>
      </c>
      <c r="M325" s="1"/>
      <c r="N325" s="1"/>
      <c r="O325" s="1"/>
      <c r="P325" s="1"/>
      <c r="Q325" s="1"/>
      <c r="R325" s="1"/>
      <c r="S325" s="1"/>
      <c r="T325" s="1"/>
      <c r="U325" s="1"/>
      <c r="V325" s="1"/>
      <c r="W325" s="1"/>
      <c r="X325" s="1"/>
      <c r="Y325" s="1">
        <v>78</v>
      </c>
    </row>
    <row r="326" spans="1:25">
      <c r="A326" s="1" t="s">
        <v>233</v>
      </c>
      <c r="B326" s="1">
        <v>2019</v>
      </c>
      <c r="C326" s="2">
        <v>43771</v>
      </c>
      <c r="D326" s="1" t="s">
        <v>66</v>
      </c>
      <c r="E326" s="1" t="s">
        <v>1724</v>
      </c>
      <c r="F326" s="1" t="s">
        <v>78</v>
      </c>
      <c r="G326" s="1"/>
      <c r="H326" s="1">
        <v>11</v>
      </c>
      <c r="I326" s="1">
        <v>10</v>
      </c>
      <c r="J326" s="1">
        <v>22</v>
      </c>
      <c r="K326" s="1">
        <v>32</v>
      </c>
      <c r="L326" s="1">
        <v>64</v>
      </c>
      <c r="M326" s="1">
        <v>2</v>
      </c>
      <c r="N326" s="1"/>
      <c r="O326" s="1"/>
      <c r="P326" s="1"/>
      <c r="Q326" s="1"/>
      <c r="R326" s="1"/>
      <c r="S326" s="1">
        <v>1</v>
      </c>
      <c r="T326" s="1"/>
      <c r="U326" s="1"/>
      <c r="V326" s="1"/>
      <c r="W326" s="1"/>
      <c r="X326" s="1"/>
      <c r="Y326" s="1">
        <v>67</v>
      </c>
    </row>
    <row r="327" spans="1:25">
      <c r="A327" s="1" t="s">
        <v>233</v>
      </c>
      <c r="B327" s="1">
        <v>2019</v>
      </c>
      <c r="C327" s="2">
        <v>43771</v>
      </c>
      <c r="D327" s="1" t="s">
        <v>66</v>
      </c>
      <c r="E327" s="1" t="s">
        <v>717</v>
      </c>
      <c r="F327" s="1" t="s">
        <v>152</v>
      </c>
      <c r="G327" s="1"/>
      <c r="H327" s="1">
        <v>12</v>
      </c>
      <c r="I327" s="1">
        <v>12</v>
      </c>
      <c r="J327" s="1">
        <v>32</v>
      </c>
      <c r="K327" s="1">
        <v>18</v>
      </c>
      <c r="L327" s="1">
        <v>62</v>
      </c>
      <c r="M327" s="1"/>
      <c r="N327" s="1"/>
      <c r="O327" s="1">
        <v>5</v>
      </c>
      <c r="P327" s="1"/>
      <c r="Q327" s="1"/>
      <c r="R327" s="1"/>
      <c r="S327" s="1"/>
      <c r="T327" s="1"/>
      <c r="U327" s="1"/>
      <c r="V327" s="1"/>
      <c r="W327" s="1"/>
      <c r="X327" s="1"/>
      <c r="Y327" s="1">
        <v>67</v>
      </c>
    </row>
    <row r="328" spans="1:25">
      <c r="A328" s="1" t="s">
        <v>233</v>
      </c>
      <c r="B328" s="1">
        <v>2019</v>
      </c>
      <c r="C328" s="2">
        <v>43771</v>
      </c>
      <c r="D328" s="1" t="s">
        <v>66</v>
      </c>
      <c r="E328" s="1" t="s">
        <v>1663</v>
      </c>
      <c r="F328" s="1" t="s">
        <v>29</v>
      </c>
      <c r="G328" s="1"/>
      <c r="H328" s="1">
        <v>13</v>
      </c>
      <c r="I328" s="1">
        <v>24</v>
      </c>
      <c r="J328" s="1">
        <v>10</v>
      </c>
      <c r="K328" s="1">
        <v>26</v>
      </c>
      <c r="L328" s="1">
        <v>60</v>
      </c>
      <c r="M328" s="1"/>
      <c r="N328" s="1"/>
      <c r="O328" s="1">
        <v>2</v>
      </c>
      <c r="P328" s="1"/>
      <c r="Q328" s="1"/>
      <c r="R328" s="1"/>
      <c r="S328" s="1"/>
      <c r="T328" s="1"/>
      <c r="U328" s="1">
        <v>3</v>
      </c>
      <c r="V328" s="1"/>
      <c r="W328" s="1"/>
      <c r="X328" s="1"/>
      <c r="Y328" s="1">
        <v>65</v>
      </c>
    </row>
    <row r="329" spans="1:25">
      <c r="A329" s="1" t="s">
        <v>233</v>
      </c>
      <c r="B329" s="1">
        <v>2019</v>
      </c>
      <c r="C329" s="2">
        <v>43771</v>
      </c>
      <c r="D329" s="1" t="s">
        <v>66</v>
      </c>
      <c r="E329" s="1" t="s">
        <v>522</v>
      </c>
      <c r="F329" s="1" t="s">
        <v>58</v>
      </c>
      <c r="G329" s="1"/>
      <c r="H329" s="1">
        <v>14</v>
      </c>
      <c r="I329" s="1">
        <v>34</v>
      </c>
      <c r="J329" s="1">
        <v>6</v>
      </c>
      <c r="K329" s="1">
        <v>12</v>
      </c>
      <c r="L329" s="1">
        <v>52</v>
      </c>
      <c r="M329" s="1">
        <v>1</v>
      </c>
      <c r="N329" s="1"/>
      <c r="O329" s="1"/>
      <c r="P329" s="1"/>
      <c r="Q329" s="1"/>
      <c r="R329" s="1"/>
      <c r="S329" s="1"/>
      <c r="T329" s="1"/>
      <c r="U329" s="1"/>
      <c r="V329" s="1"/>
      <c r="W329" s="1"/>
      <c r="X329" s="1"/>
      <c r="Y329" s="1">
        <v>53</v>
      </c>
    </row>
    <row r="330" spans="1:25">
      <c r="A330" s="1" t="s">
        <v>233</v>
      </c>
      <c r="B330" s="1">
        <v>2019</v>
      </c>
      <c r="C330" s="2">
        <v>43771</v>
      </c>
      <c r="D330" s="1" t="s">
        <v>66</v>
      </c>
      <c r="E330" s="1" t="s">
        <v>1745</v>
      </c>
      <c r="F330" s="1" t="s">
        <v>164</v>
      </c>
      <c r="G330" s="1"/>
      <c r="H330" s="1">
        <v>15</v>
      </c>
      <c r="I330" s="1">
        <v>20</v>
      </c>
      <c r="J330" s="1">
        <v>2</v>
      </c>
      <c r="K330" s="1">
        <v>28</v>
      </c>
      <c r="L330" s="1">
        <v>50</v>
      </c>
      <c r="M330" s="1"/>
      <c r="N330" s="1"/>
      <c r="O330" s="1"/>
      <c r="P330" s="1"/>
      <c r="Q330" s="1"/>
      <c r="R330" s="1"/>
      <c r="S330" s="1"/>
      <c r="T330" s="1"/>
      <c r="U330" s="1"/>
      <c r="V330" s="1"/>
      <c r="W330" s="1"/>
      <c r="X330" s="1"/>
      <c r="Y330" s="1">
        <v>50</v>
      </c>
    </row>
    <row r="331" spans="1:25">
      <c r="A331" s="1" t="s">
        <v>233</v>
      </c>
      <c r="B331" s="1">
        <v>2019</v>
      </c>
      <c r="C331" s="2">
        <v>43771</v>
      </c>
      <c r="D331" s="1" t="s">
        <v>66</v>
      </c>
      <c r="E331" s="1" t="s">
        <v>856</v>
      </c>
      <c r="F331" s="1" t="s">
        <v>207</v>
      </c>
      <c r="G331" s="1"/>
      <c r="H331" s="1">
        <v>16</v>
      </c>
      <c r="I331" s="1">
        <v>2</v>
      </c>
      <c r="J331" s="1">
        <v>20</v>
      </c>
      <c r="K331" s="1">
        <v>24</v>
      </c>
      <c r="L331" s="1">
        <v>46</v>
      </c>
      <c r="M331" s="1"/>
      <c r="N331" s="1"/>
      <c r="O331" s="1"/>
      <c r="P331" s="1"/>
      <c r="Q331" s="1"/>
      <c r="R331" s="1"/>
      <c r="S331" s="1"/>
      <c r="T331" s="1"/>
      <c r="U331" s="1"/>
      <c r="V331" s="1"/>
      <c r="W331" s="1"/>
      <c r="X331" s="1"/>
      <c r="Y331" s="1">
        <v>46</v>
      </c>
    </row>
    <row r="332" spans="1:25">
      <c r="A332" s="1" t="s">
        <v>233</v>
      </c>
      <c r="B332" s="1">
        <v>2019</v>
      </c>
      <c r="C332" s="2">
        <v>43771</v>
      </c>
      <c r="D332" s="1" t="s">
        <v>66</v>
      </c>
      <c r="E332" s="1" t="s">
        <v>1654</v>
      </c>
      <c r="F332" s="1" t="s">
        <v>39</v>
      </c>
      <c r="G332" s="1"/>
      <c r="H332" s="1">
        <v>17</v>
      </c>
      <c r="I332" s="1">
        <v>8</v>
      </c>
      <c r="J332" s="1">
        <v>24</v>
      </c>
      <c r="K332" s="1">
        <v>6</v>
      </c>
      <c r="L332" s="1">
        <v>38</v>
      </c>
      <c r="M332" s="1"/>
      <c r="N332" s="1"/>
      <c r="O332" s="1"/>
      <c r="P332" s="1"/>
      <c r="Q332" s="1"/>
      <c r="R332" s="1"/>
      <c r="S332" s="1"/>
      <c r="T332" s="1"/>
      <c r="U332" s="1"/>
      <c r="V332" s="1"/>
      <c r="W332" s="1"/>
      <c r="X332" s="1"/>
      <c r="Y332" s="1">
        <v>38</v>
      </c>
    </row>
    <row r="333" spans="1:25">
      <c r="A333" s="1" t="s">
        <v>233</v>
      </c>
      <c r="B333" s="1">
        <v>2019</v>
      </c>
      <c r="C333" s="2">
        <v>43771</v>
      </c>
      <c r="D333" s="1" t="s">
        <v>66</v>
      </c>
      <c r="E333" s="1" t="s">
        <v>1698</v>
      </c>
      <c r="F333" s="1" t="s">
        <v>524</v>
      </c>
      <c r="G333" s="1"/>
      <c r="H333" s="1">
        <v>18</v>
      </c>
      <c r="I333" s="1">
        <v>4</v>
      </c>
      <c r="J333" s="1">
        <v>4</v>
      </c>
      <c r="K333" s="1">
        <v>4</v>
      </c>
      <c r="L333" s="1">
        <v>12</v>
      </c>
      <c r="M333" s="1"/>
      <c r="N333" s="1"/>
      <c r="O333" s="1"/>
      <c r="P333" s="1"/>
      <c r="Q333" s="1"/>
      <c r="R333" s="1"/>
      <c r="S333" s="1"/>
      <c r="T333" s="1"/>
      <c r="U333" s="1"/>
      <c r="V333" s="1">
        <v>2</v>
      </c>
      <c r="W333" s="1"/>
      <c r="X333" s="1"/>
      <c r="Y333" s="1">
        <v>14</v>
      </c>
    </row>
    <row r="334" spans="1:25">
      <c r="A334" s="1" t="s">
        <v>233</v>
      </c>
      <c r="B334" s="1">
        <v>2019</v>
      </c>
      <c r="C334" s="2">
        <v>43771</v>
      </c>
      <c r="D334" s="1" t="s">
        <v>66</v>
      </c>
      <c r="E334" s="1" t="s">
        <v>829</v>
      </c>
      <c r="F334" s="1" t="s">
        <v>82</v>
      </c>
      <c r="G334" s="1"/>
      <c r="H334" s="1">
        <v>19</v>
      </c>
      <c r="I334" s="1">
        <v>6</v>
      </c>
      <c r="J334" s="1">
        <v>8</v>
      </c>
      <c r="K334" s="1">
        <v>2</v>
      </c>
      <c r="L334" s="1">
        <v>16</v>
      </c>
      <c r="M334" s="1"/>
      <c r="N334" s="1"/>
      <c r="O334" s="1"/>
      <c r="P334" s="1"/>
      <c r="Q334" s="1"/>
      <c r="R334" s="1"/>
      <c r="S334" s="1"/>
      <c r="T334" s="1"/>
      <c r="U334" s="1"/>
      <c r="V334" s="1"/>
      <c r="W334" s="1"/>
      <c r="X334" s="1">
        <v>80</v>
      </c>
      <c r="Y334" s="1">
        <v>-64</v>
      </c>
    </row>
    <row r="335" spans="1:25">
      <c r="A335" s="1" t="s">
        <v>233</v>
      </c>
      <c r="B335" s="1">
        <v>2019</v>
      </c>
      <c r="C335" s="2">
        <v>43771</v>
      </c>
      <c r="D335" s="1" t="s">
        <v>66</v>
      </c>
      <c r="E335" s="1" t="s">
        <v>1642</v>
      </c>
      <c r="F335" s="1" t="s">
        <v>27</v>
      </c>
      <c r="G335" s="1"/>
      <c r="H335" s="1" t="s">
        <v>608</v>
      </c>
      <c r="I335" s="1">
        <v>18</v>
      </c>
      <c r="J335" s="1">
        <v>14</v>
      </c>
      <c r="K335" s="1">
        <v>14</v>
      </c>
      <c r="L335" s="1">
        <v>46</v>
      </c>
      <c r="M335" s="1"/>
      <c r="N335" s="1"/>
      <c r="O335" s="1"/>
      <c r="P335" s="1"/>
      <c r="Q335" s="1"/>
      <c r="R335" s="1"/>
      <c r="S335" s="1"/>
      <c r="T335" s="1"/>
      <c r="U335" s="1"/>
      <c r="V335" s="1"/>
      <c r="W335" s="1"/>
      <c r="X335" s="1"/>
      <c r="Y335" s="1" t="s">
        <v>608</v>
      </c>
    </row>
    <row r="336" spans="1:25">
      <c r="A336" s="1" t="s">
        <v>233</v>
      </c>
      <c r="B336" s="1">
        <v>2019</v>
      </c>
      <c r="C336" s="2">
        <v>43771</v>
      </c>
      <c r="D336" s="1" t="s">
        <v>66</v>
      </c>
      <c r="E336" s="1" t="s">
        <v>696</v>
      </c>
      <c r="F336" s="1" t="s">
        <v>33</v>
      </c>
      <c r="G336" s="1"/>
      <c r="H336" s="1" t="s">
        <v>608</v>
      </c>
      <c r="I336" s="1">
        <v>14</v>
      </c>
      <c r="J336" s="1">
        <v>1</v>
      </c>
      <c r="K336" s="1" t="s">
        <v>759</v>
      </c>
      <c r="L336" s="1"/>
      <c r="M336" s="1"/>
      <c r="N336" s="1"/>
      <c r="O336" s="1"/>
      <c r="P336" s="1"/>
      <c r="Q336" s="1"/>
      <c r="R336" s="1"/>
      <c r="S336" s="1"/>
      <c r="T336" s="1"/>
      <c r="U336" s="1"/>
      <c r="V336" s="1"/>
      <c r="W336" s="1"/>
      <c r="X336" s="1"/>
      <c r="Y336" s="1" t="s">
        <v>608</v>
      </c>
    </row>
    <row r="337" spans="1:27">
      <c r="A337" s="4" t="s">
        <v>281</v>
      </c>
      <c r="B337" s="4">
        <v>2019</v>
      </c>
      <c r="C337" s="5">
        <v>43526</v>
      </c>
      <c r="D337" s="4" t="s">
        <v>20</v>
      </c>
      <c r="E337" s="4" t="s">
        <v>599</v>
      </c>
      <c r="F337" s="4" t="s">
        <v>35</v>
      </c>
      <c r="G337" s="4"/>
      <c r="H337" s="4">
        <v>1</v>
      </c>
      <c r="I337" s="4">
        <v>36</v>
      </c>
      <c r="J337" s="4">
        <v>34</v>
      </c>
      <c r="K337" s="4">
        <v>32</v>
      </c>
      <c r="L337" s="4">
        <v>102</v>
      </c>
      <c r="M337" s="4"/>
      <c r="N337" s="4"/>
      <c r="O337" s="4"/>
      <c r="P337" s="4">
        <v>5</v>
      </c>
      <c r="Q337" s="4">
        <v>1</v>
      </c>
      <c r="R337" s="4">
        <v>3</v>
      </c>
      <c r="S337" s="4">
        <v>1</v>
      </c>
      <c r="T337" s="4">
        <v>5</v>
      </c>
      <c r="U337" s="4"/>
      <c r="V337" s="4"/>
      <c r="W337" s="4">
        <v>20</v>
      </c>
      <c r="X337" s="4"/>
      <c r="Y337" s="4">
        <v>137</v>
      </c>
      <c r="Z337" s="9">
        <v>1.1500000000000001</v>
      </c>
      <c r="AA337">
        <v>54.338000000000001</v>
      </c>
    </row>
    <row r="338" spans="1:27">
      <c r="A338" s="4" t="s">
        <v>281</v>
      </c>
      <c r="B338" s="4">
        <v>2019</v>
      </c>
      <c r="C338" s="5">
        <v>43526</v>
      </c>
      <c r="D338" s="4" t="s">
        <v>20</v>
      </c>
      <c r="E338" s="4" t="s">
        <v>585</v>
      </c>
      <c r="F338" s="4" t="s">
        <v>27</v>
      </c>
      <c r="G338" s="4"/>
      <c r="H338" s="4">
        <v>2</v>
      </c>
      <c r="I338" s="4">
        <v>1</v>
      </c>
      <c r="J338" s="4">
        <v>36</v>
      </c>
      <c r="K338" s="4">
        <v>40</v>
      </c>
      <c r="L338" s="4">
        <v>77</v>
      </c>
      <c r="M338" s="4">
        <v>2</v>
      </c>
      <c r="N338" s="4">
        <v>3</v>
      </c>
      <c r="O338" s="4"/>
      <c r="P338" s="4"/>
      <c r="Q338" s="4"/>
      <c r="R338" s="4">
        <v>1</v>
      </c>
      <c r="S338" s="4">
        <v>3</v>
      </c>
      <c r="T338" s="4">
        <v>3</v>
      </c>
      <c r="U338" s="4"/>
      <c r="V338" s="4">
        <v>10</v>
      </c>
      <c r="W338" s="4">
        <v>20</v>
      </c>
      <c r="X338" s="4"/>
      <c r="Y338" s="4">
        <v>119</v>
      </c>
    </row>
    <row r="339" spans="1:27">
      <c r="A339" s="4" t="s">
        <v>281</v>
      </c>
      <c r="B339" s="4">
        <v>2019</v>
      </c>
      <c r="C339" s="5">
        <v>43526</v>
      </c>
      <c r="D339" s="4" t="s">
        <v>20</v>
      </c>
      <c r="E339" s="4" t="s">
        <v>586</v>
      </c>
      <c r="F339" s="4" t="s">
        <v>113</v>
      </c>
      <c r="G339" s="4"/>
      <c r="H339" s="4">
        <v>3</v>
      </c>
      <c r="I339" s="4">
        <v>34</v>
      </c>
      <c r="J339" s="4">
        <v>40</v>
      </c>
      <c r="K339" s="4">
        <v>28</v>
      </c>
      <c r="L339" s="4">
        <v>102</v>
      </c>
      <c r="M339" s="4"/>
      <c r="N339" s="4">
        <v>2</v>
      </c>
      <c r="O339" s="4"/>
      <c r="P339" s="4">
        <v>3</v>
      </c>
      <c r="Q339" s="4">
        <v>3</v>
      </c>
      <c r="R339" s="4">
        <v>2</v>
      </c>
      <c r="S339" s="4">
        <v>2</v>
      </c>
      <c r="T339" s="4"/>
      <c r="U339" s="4"/>
      <c r="V339" s="4">
        <v>4</v>
      </c>
      <c r="W339" s="4"/>
      <c r="X339" s="4"/>
      <c r="Y339" s="4">
        <v>118</v>
      </c>
    </row>
    <row r="340" spans="1:27">
      <c r="A340" s="4" t="s">
        <v>281</v>
      </c>
      <c r="B340" s="4">
        <v>2019</v>
      </c>
      <c r="C340" s="5">
        <v>43526</v>
      </c>
      <c r="D340" s="4" t="s">
        <v>20</v>
      </c>
      <c r="E340" s="4" t="s">
        <v>590</v>
      </c>
      <c r="F340" s="4" t="s">
        <v>25</v>
      </c>
      <c r="G340" s="4"/>
      <c r="H340" s="4">
        <v>4</v>
      </c>
      <c r="I340" s="4">
        <v>32</v>
      </c>
      <c r="J340" s="4">
        <v>24</v>
      </c>
      <c r="K340" s="4">
        <v>26</v>
      </c>
      <c r="L340" s="4">
        <v>82</v>
      </c>
      <c r="M340" s="4"/>
      <c r="N340" s="4">
        <v>1</v>
      </c>
      <c r="O340" s="4"/>
      <c r="P340" s="4"/>
      <c r="Q340" s="4"/>
      <c r="R340" s="4"/>
      <c r="S340" s="4"/>
      <c r="T340" s="4"/>
      <c r="U340" s="4">
        <v>5</v>
      </c>
      <c r="V340" s="4">
        <v>6</v>
      </c>
      <c r="W340" s="4">
        <v>20</v>
      </c>
      <c r="X340" s="4"/>
      <c r="Y340" s="4">
        <v>114</v>
      </c>
    </row>
    <row r="341" spans="1:27">
      <c r="A341" s="4" t="s">
        <v>281</v>
      </c>
      <c r="B341" s="4">
        <v>2019</v>
      </c>
      <c r="C341" s="5">
        <v>43526</v>
      </c>
      <c r="D341" s="4" t="s">
        <v>20</v>
      </c>
      <c r="E341" s="4" t="s">
        <v>753</v>
      </c>
      <c r="F341" s="4" t="s">
        <v>23</v>
      </c>
      <c r="G341" s="4"/>
      <c r="H341" s="4">
        <v>5</v>
      </c>
      <c r="I341" s="4">
        <v>30</v>
      </c>
      <c r="J341" s="4">
        <v>28</v>
      </c>
      <c r="K341" s="4">
        <v>38</v>
      </c>
      <c r="L341" s="4">
        <v>96</v>
      </c>
      <c r="M341" s="4">
        <v>3</v>
      </c>
      <c r="N341" s="4"/>
      <c r="O341" s="4"/>
      <c r="P341" s="4"/>
      <c r="Q341" s="4"/>
      <c r="R341" s="4"/>
      <c r="S341" s="4"/>
      <c r="T341" s="4"/>
      <c r="U341" s="4">
        <v>3</v>
      </c>
      <c r="V341" s="4">
        <v>2</v>
      </c>
      <c r="W341" s="4"/>
      <c r="X341" s="4"/>
      <c r="Y341" s="4">
        <v>104</v>
      </c>
    </row>
    <row r="342" spans="1:27">
      <c r="A342" s="4" t="s">
        <v>281</v>
      </c>
      <c r="B342" s="4">
        <v>2019</v>
      </c>
      <c r="C342" s="5">
        <v>43526</v>
      </c>
      <c r="D342" s="4" t="s">
        <v>20</v>
      </c>
      <c r="E342" s="4" t="s">
        <v>1644</v>
      </c>
      <c r="F342" s="4" t="s">
        <v>37</v>
      </c>
      <c r="G342" s="4"/>
      <c r="H342" s="4">
        <v>6</v>
      </c>
      <c r="I342" s="4">
        <v>40</v>
      </c>
      <c r="J342" s="4">
        <v>26</v>
      </c>
      <c r="K342" s="4">
        <v>34</v>
      </c>
      <c r="L342" s="4">
        <v>100</v>
      </c>
      <c r="M342" s="4"/>
      <c r="N342" s="4"/>
      <c r="O342" s="4"/>
      <c r="P342" s="4"/>
      <c r="Q342" s="4"/>
      <c r="R342" s="4"/>
      <c r="S342" s="4"/>
      <c r="T342" s="4"/>
      <c r="U342" s="4">
        <v>1</v>
      </c>
      <c r="V342" s="4"/>
      <c r="W342" s="4"/>
      <c r="X342" s="4"/>
      <c r="Y342" s="4">
        <v>101</v>
      </c>
    </row>
    <row r="343" spans="1:27">
      <c r="A343" s="4" t="s">
        <v>281</v>
      </c>
      <c r="B343" s="4">
        <v>2019</v>
      </c>
      <c r="C343" s="5">
        <v>43526</v>
      </c>
      <c r="D343" s="4" t="s">
        <v>20</v>
      </c>
      <c r="E343" s="4" t="s">
        <v>493</v>
      </c>
      <c r="F343" s="4" t="s">
        <v>31</v>
      </c>
      <c r="G343" s="4"/>
      <c r="H343" s="4">
        <v>7</v>
      </c>
      <c r="I343" s="4">
        <v>28</v>
      </c>
      <c r="J343" s="4">
        <v>38</v>
      </c>
      <c r="K343" s="4">
        <v>20</v>
      </c>
      <c r="L343" s="4">
        <v>86</v>
      </c>
      <c r="M343" s="4"/>
      <c r="N343" s="4">
        <v>5</v>
      </c>
      <c r="O343" s="4"/>
      <c r="P343" s="4"/>
      <c r="Q343" s="4"/>
      <c r="R343" s="4"/>
      <c r="S343" s="4"/>
      <c r="T343" s="4"/>
      <c r="U343" s="4"/>
      <c r="V343" s="4"/>
      <c r="W343" s="4"/>
      <c r="X343" s="4"/>
      <c r="Y343" s="4">
        <v>91</v>
      </c>
    </row>
    <row r="344" spans="1:27">
      <c r="A344" s="4" t="s">
        <v>281</v>
      </c>
      <c r="B344" s="4">
        <v>2019</v>
      </c>
      <c r="C344" s="5">
        <v>43526</v>
      </c>
      <c r="D344" s="4" t="s">
        <v>20</v>
      </c>
      <c r="E344" s="4" t="s">
        <v>604</v>
      </c>
      <c r="F344" s="4" t="s">
        <v>484</v>
      </c>
      <c r="G344" s="4"/>
      <c r="H344" s="4">
        <v>8</v>
      </c>
      <c r="I344" s="4">
        <v>18</v>
      </c>
      <c r="J344" s="4">
        <v>16</v>
      </c>
      <c r="K344" s="4">
        <v>8</v>
      </c>
      <c r="L344" s="4">
        <v>42</v>
      </c>
      <c r="M344" s="4"/>
      <c r="N344" s="4"/>
      <c r="O344" s="4">
        <v>3</v>
      </c>
      <c r="P344" s="4"/>
      <c r="Q344" s="4"/>
      <c r="R344" s="4"/>
      <c r="S344" s="4"/>
      <c r="T344" s="4">
        <v>2</v>
      </c>
      <c r="U344" s="4"/>
      <c r="V344" s="4"/>
      <c r="W344" s="4">
        <v>40</v>
      </c>
      <c r="X344" s="4"/>
      <c r="Y344" s="4">
        <v>87</v>
      </c>
    </row>
    <row r="345" spans="1:27">
      <c r="A345" s="4" t="s">
        <v>281</v>
      </c>
      <c r="B345" s="4">
        <v>2019</v>
      </c>
      <c r="C345" s="5">
        <v>43526</v>
      </c>
      <c r="D345" s="4" t="s">
        <v>20</v>
      </c>
      <c r="E345" s="4" t="s">
        <v>1653</v>
      </c>
      <c r="F345" s="4" t="s">
        <v>188</v>
      </c>
      <c r="G345" s="4"/>
      <c r="H345" s="4">
        <v>9</v>
      </c>
      <c r="I345" s="4">
        <v>24</v>
      </c>
      <c r="J345" s="4">
        <v>18</v>
      </c>
      <c r="K345" s="4">
        <v>22</v>
      </c>
      <c r="L345" s="4">
        <v>64</v>
      </c>
      <c r="M345" s="4"/>
      <c r="N345" s="4"/>
      <c r="O345" s="4">
        <v>2</v>
      </c>
      <c r="P345" s="4"/>
      <c r="Q345" s="4"/>
      <c r="R345" s="4"/>
      <c r="S345" s="4"/>
      <c r="T345" s="4"/>
      <c r="U345" s="4"/>
      <c r="V345" s="4"/>
      <c r="W345" s="4">
        <v>20</v>
      </c>
      <c r="X345" s="4"/>
      <c r="Y345" s="4">
        <v>86</v>
      </c>
    </row>
    <row r="346" spans="1:27">
      <c r="A346" s="4" t="s">
        <v>281</v>
      </c>
      <c r="B346" s="4">
        <v>2019</v>
      </c>
      <c r="C346" s="5">
        <v>43526</v>
      </c>
      <c r="D346" s="4" t="s">
        <v>20</v>
      </c>
      <c r="E346" s="4" t="s">
        <v>508</v>
      </c>
      <c r="F346" s="4" t="s">
        <v>85</v>
      </c>
      <c r="G346" s="4"/>
      <c r="H346" s="4">
        <v>10</v>
      </c>
      <c r="I346" s="4">
        <v>12</v>
      </c>
      <c r="J346" s="4">
        <v>10</v>
      </c>
      <c r="K346" s="4">
        <v>36</v>
      </c>
      <c r="L346" s="4">
        <v>58</v>
      </c>
      <c r="M346" s="4"/>
      <c r="N346" s="4"/>
      <c r="O346" s="4"/>
      <c r="P346" s="4"/>
      <c r="Q346" s="4"/>
      <c r="R346" s="4"/>
      <c r="S346" s="4">
        <v>5</v>
      </c>
      <c r="T346" s="4"/>
      <c r="U346" s="4"/>
      <c r="V346" s="4"/>
      <c r="W346" s="4">
        <v>20</v>
      </c>
      <c r="X346" s="4"/>
      <c r="Y346" s="4">
        <v>83</v>
      </c>
    </row>
    <row r="347" spans="1:27">
      <c r="A347" s="4" t="s">
        <v>281</v>
      </c>
      <c r="B347" s="4">
        <v>2019</v>
      </c>
      <c r="C347" s="5">
        <v>43526</v>
      </c>
      <c r="D347" s="4" t="s">
        <v>20</v>
      </c>
      <c r="E347" s="4" t="s">
        <v>340</v>
      </c>
      <c r="F347" s="4" t="s">
        <v>142</v>
      </c>
      <c r="G347" s="4"/>
      <c r="H347" s="4">
        <v>11</v>
      </c>
      <c r="I347" s="4">
        <v>20</v>
      </c>
      <c r="J347" s="4">
        <v>30</v>
      </c>
      <c r="K347" s="4">
        <v>24</v>
      </c>
      <c r="L347" s="4">
        <v>74</v>
      </c>
      <c r="M347" s="4">
        <v>5</v>
      </c>
      <c r="N347" s="4"/>
      <c r="O347" s="4"/>
      <c r="P347" s="4"/>
      <c r="Q347" s="4"/>
      <c r="R347" s="4"/>
      <c r="S347" s="4"/>
      <c r="T347" s="4"/>
      <c r="U347" s="4"/>
      <c r="V347" s="4"/>
      <c r="W347" s="4"/>
      <c r="X347" s="4"/>
      <c r="Y347" s="4">
        <v>79</v>
      </c>
    </row>
    <row r="348" spans="1:27">
      <c r="A348" s="4" t="s">
        <v>281</v>
      </c>
      <c r="B348" s="4">
        <v>2019</v>
      </c>
      <c r="C348" s="5">
        <v>43526</v>
      </c>
      <c r="D348" s="4" t="s">
        <v>20</v>
      </c>
      <c r="E348" s="4" t="s">
        <v>602</v>
      </c>
      <c r="F348" s="4" t="s">
        <v>102</v>
      </c>
      <c r="G348" s="4"/>
      <c r="H348" s="4">
        <v>12</v>
      </c>
      <c r="I348" s="4">
        <v>38</v>
      </c>
      <c r="J348" s="4">
        <v>20</v>
      </c>
      <c r="K348" s="4">
        <v>12</v>
      </c>
      <c r="L348" s="4">
        <v>70</v>
      </c>
      <c r="M348" s="4"/>
      <c r="N348" s="4"/>
      <c r="O348" s="4"/>
      <c r="P348" s="4"/>
      <c r="Q348" s="4">
        <v>5</v>
      </c>
      <c r="R348" s="4"/>
      <c r="S348" s="4"/>
      <c r="T348" s="4"/>
      <c r="U348" s="4"/>
      <c r="V348" s="4"/>
      <c r="W348" s="4"/>
      <c r="X348" s="4"/>
      <c r="Y348" s="4">
        <v>75</v>
      </c>
    </row>
    <row r="349" spans="1:27">
      <c r="A349" s="4" t="s">
        <v>281</v>
      </c>
      <c r="B349" s="4">
        <v>2019</v>
      </c>
      <c r="C349" s="5">
        <v>43526</v>
      </c>
      <c r="D349" s="4" t="s">
        <v>20</v>
      </c>
      <c r="E349" s="4" t="s">
        <v>1649</v>
      </c>
      <c r="F349" s="4" t="s">
        <v>164</v>
      </c>
      <c r="G349" s="4"/>
      <c r="H349" s="4">
        <v>13</v>
      </c>
      <c r="I349" s="4">
        <v>22</v>
      </c>
      <c r="J349" s="4">
        <v>12</v>
      </c>
      <c r="K349" s="4">
        <v>30</v>
      </c>
      <c r="L349" s="4">
        <v>64</v>
      </c>
      <c r="M349" s="4"/>
      <c r="N349" s="4"/>
      <c r="O349" s="4"/>
      <c r="P349" s="4"/>
      <c r="Q349" s="4"/>
      <c r="R349" s="4"/>
      <c r="S349" s="4"/>
      <c r="T349" s="4"/>
      <c r="U349" s="4"/>
      <c r="V349" s="4"/>
      <c r="W349" s="4">
        <v>20</v>
      </c>
      <c r="X349" s="4">
        <v>20</v>
      </c>
      <c r="Y349" s="4">
        <v>64</v>
      </c>
    </row>
    <row r="350" spans="1:27">
      <c r="A350" s="4" t="s">
        <v>281</v>
      </c>
      <c r="B350" s="4">
        <v>2019</v>
      </c>
      <c r="C350" s="5">
        <v>43526</v>
      </c>
      <c r="D350" s="4" t="s">
        <v>20</v>
      </c>
      <c r="E350" s="4" t="s">
        <v>1724</v>
      </c>
      <c r="F350" s="4" t="s">
        <v>78</v>
      </c>
      <c r="G350" s="4"/>
      <c r="H350" s="4">
        <v>14</v>
      </c>
      <c r="I350" s="4">
        <v>26</v>
      </c>
      <c r="J350" s="4">
        <v>14</v>
      </c>
      <c r="K350" s="4">
        <v>1</v>
      </c>
      <c r="L350" s="4">
        <v>41</v>
      </c>
      <c r="M350" s="4">
        <v>1</v>
      </c>
      <c r="N350" s="4"/>
      <c r="O350" s="4"/>
      <c r="P350" s="4"/>
      <c r="Q350" s="4"/>
      <c r="R350" s="4"/>
      <c r="S350" s="4"/>
      <c r="T350" s="4"/>
      <c r="U350" s="4"/>
      <c r="V350" s="4"/>
      <c r="W350" s="4">
        <v>20</v>
      </c>
      <c r="X350" s="4"/>
      <c r="Y350" s="4">
        <v>62</v>
      </c>
    </row>
    <row r="351" spans="1:27">
      <c r="A351" s="4" t="s">
        <v>281</v>
      </c>
      <c r="B351" s="4">
        <v>2019</v>
      </c>
      <c r="C351" s="5">
        <v>43526</v>
      </c>
      <c r="D351" s="4" t="s">
        <v>20</v>
      </c>
      <c r="E351" s="4" t="s">
        <v>814</v>
      </c>
      <c r="F351" s="4" t="s">
        <v>33</v>
      </c>
      <c r="G351" s="4"/>
      <c r="H351" s="4">
        <v>15</v>
      </c>
      <c r="I351" s="4">
        <v>8</v>
      </c>
      <c r="J351" s="4">
        <v>22</v>
      </c>
      <c r="K351" s="4">
        <v>2</v>
      </c>
      <c r="L351" s="4">
        <v>32</v>
      </c>
      <c r="M351" s="4"/>
      <c r="N351" s="4"/>
      <c r="O351" s="4">
        <v>5</v>
      </c>
      <c r="P351" s="4">
        <v>2</v>
      </c>
      <c r="Q351" s="4"/>
      <c r="R351" s="4"/>
      <c r="S351" s="4"/>
      <c r="T351" s="4"/>
      <c r="U351" s="4"/>
      <c r="V351" s="4"/>
      <c r="W351" s="4">
        <v>20</v>
      </c>
      <c r="X351" s="4"/>
      <c r="Y351" s="4">
        <v>59</v>
      </c>
    </row>
    <row r="352" spans="1:27">
      <c r="A352" s="4" t="s">
        <v>281</v>
      </c>
      <c r="B352" s="4">
        <v>2019</v>
      </c>
      <c r="C352" s="5">
        <v>43526</v>
      </c>
      <c r="D352" s="4" t="s">
        <v>20</v>
      </c>
      <c r="E352" s="4" t="s">
        <v>649</v>
      </c>
      <c r="F352" s="4" t="s">
        <v>29</v>
      </c>
      <c r="G352" s="4"/>
      <c r="H352" s="4">
        <v>16</v>
      </c>
      <c r="I352" s="4">
        <v>1</v>
      </c>
      <c r="J352" s="4">
        <v>32</v>
      </c>
      <c r="K352" s="4">
        <v>18</v>
      </c>
      <c r="L352" s="4">
        <v>51</v>
      </c>
      <c r="M352" s="4"/>
      <c r="N352" s="4"/>
      <c r="O352" s="4"/>
      <c r="P352" s="4"/>
      <c r="Q352" s="4">
        <v>2</v>
      </c>
      <c r="R352" s="4"/>
      <c r="S352" s="4"/>
      <c r="T352" s="4">
        <v>1</v>
      </c>
      <c r="U352" s="4"/>
      <c r="V352" s="4"/>
      <c r="W352" s="4"/>
      <c r="X352" s="4"/>
      <c r="Y352" s="4">
        <v>54</v>
      </c>
    </row>
    <row r="353" spans="1:27">
      <c r="A353" s="4" t="s">
        <v>281</v>
      </c>
      <c r="B353" s="4">
        <v>2019</v>
      </c>
      <c r="C353" s="5">
        <v>43526</v>
      </c>
      <c r="D353" s="4" t="s">
        <v>20</v>
      </c>
      <c r="E353" s="4" t="s">
        <v>791</v>
      </c>
      <c r="F353" s="4" t="s">
        <v>480</v>
      </c>
      <c r="G353" s="4"/>
      <c r="H353" s="4">
        <v>17</v>
      </c>
      <c r="I353" s="4">
        <v>6</v>
      </c>
      <c r="J353" s="4">
        <v>2</v>
      </c>
      <c r="K353" s="4">
        <v>16</v>
      </c>
      <c r="L353" s="4">
        <v>24</v>
      </c>
      <c r="M353" s="4"/>
      <c r="N353" s="4"/>
      <c r="O353" s="4">
        <v>1</v>
      </c>
      <c r="P353" s="4"/>
      <c r="Q353" s="4"/>
      <c r="R353" s="4"/>
      <c r="S353" s="4"/>
      <c r="T353" s="4"/>
      <c r="U353" s="4"/>
      <c r="V353" s="4"/>
      <c r="W353" s="4">
        <v>20</v>
      </c>
      <c r="X353" s="4"/>
      <c r="Y353" s="4">
        <v>45</v>
      </c>
    </row>
    <row r="354" spans="1:27">
      <c r="A354" s="4" t="s">
        <v>281</v>
      </c>
      <c r="B354" s="4">
        <v>2019</v>
      </c>
      <c r="C354" s="5">
        <v>43526</v>
      </c>
      <c r="D354" s="4" t="s">
        <v>20</v>
      </c>
      <c r="E354" s="4" t="s">
        <v>609</v>
      </c>
      <c r="F354" s="4" t="s">
        <v>46</v>
      </c>
      <c r="G354" s="4"/>
      <c r="H354" s="4">
        <v>18</v>
      </c>
      <c r="I354" s="4">
        <v>16</v>
      </c>
      <c r="J354" s="4">
        <v>4</v>
      </c>
      <c r="K354" s="4">
        <v>10</v>
      </c>
      <c r="L354" s="4">
        <v>30</v>
      </c>
      <c r="M354" s="4"/>
      <c r="N354" s="4"/>
      <c r="O354" s="4"/>
      <c r="P354" s="4">
        <v>1</v>
      </c>
      <c r="Q354" s="4"/>
      <c r="R354" s="4">
        <v>5</v>
      </c>
      <c r="S354" s="4"/>
      <c r="T354" s="4"/>
      <c r="U354" s="4"/>
      <c r="V354" s="4"/>
      <c r="W354" s="4"/>
      <c r="X354" s="4"/>
      <c r="Y354" s="4">
        <v>36</v>
      </c>
    </row>
    <row r="355" spans="1:27">
      <c r="A355" s="4" t="s">
        <v>281</v>
      </c>
      <c r="B355" s="4">
        <v>2019</v>
      </c>
      <c r="C355" s="5">
        <v>43526</v>
      </c>
      <c r="D355" s="4" t="s">
        <v>20</v>
      </c>
      <c r="E355" s="4" t="s">
        <v>1652</v>
      </c>
      <c r="F355" s="4" t="s">
        <v>56</v>
      </c>
      <c r="G355" s="4"/>
      <c r="H355" s="4">
        <v>19</v>
      </c>
      <c r="I355" s="4">
        <v>14</v>
      </c>
      <c r="J355" s="4">
        <v>1</v>
      </c>
      <c r="K355" s="4">
        <v>6</v>
      </c>
      <c r="L355" s="4">
        <v>21</v>
      </c>
      <c r="M355" s="4"/>
      <c r="N355" s="4"/>
      <c r="O355" s="4"/>
      <c r="P355" s="4"/>
      <c r="Q355" s="4"/>
      <c r="R355" s="4"/>
      <c r="S355" s="4"/>
      <c r="T355" s="4"/>
      <c r="U355" s="4"/>
      <c r="V355" s="4"/>
      <c r="W355" s="4"/>
      <c r="X355" s="4"/>
      <c r="Y355" s="4">
        <v>21</v>
      </c>
    </row>
    <row r="356" spans="1:27">
      <c r="A356" s="4" t="s">
        <v>281</v>
      </c>
      <c r="B356" s="4">
        <v>2019</v>
      </c>
      <c r="C356" s="5">
        <v>43526</v>
      </c>
      <c r="D356" s="4" t="s">
        <v>20</v>
      </c>
      <c r="E356" s="4" t="s">
        <v>522</v>
      </c>
      <c r="F356" s="4" t="s">
        <v>58</v>
      </c>
      <c r="G356" s="4"/>
      <c r="H356" s="4">
        <v>20</v>
      </c>
      <c r="I356" s="4">
        <v>2</v>
      </c>
      <c r="J356" s="4">
        <v>1</v>
      </c>
      <c r="K356" s="4">
        <v>14</v>
      </c>
      <c r="L356" s="4">
        <v>17</v>
      </c>
      <c r="M356" s="4"/>
      <c r="N356" s="4"/>
      <c r="O356" s="4"/>
      <c r="P356" s="4"/>
      <c r="Q356" s="4"/>
      <c r="R356" s="4"/>
      <c r="S356" s="4"/>
      <c r="T356" s="4"/>
      <c r="U356" s="4">
        <v>2</v>
      </c>
      <c r="V356" s="4"/>
      <c r="W356" s="4"/>
      <c r="X356" s="4"/>
      <c r="Y356" s="4">
        <v>19</v>
      </c>
    </row>
    <row r="357" spans="1:27">
      <c r="A357" s="4" t="s">
        <v>281</v>
      </c>
      <c r="B357" s="4">
        <v>2019</v>
      </c>
      <c r="C357" s="5">
        <v>43526</v>
      </c>
      <c r="D357" s="4" t="s">
        <v>20</v>
      </c>
      <c r="E357" s="4" t="s">
        <v>3019</v>
      </c>
      <c r="F357" s="4" t="s">
        <v>145</v>
      </c>
      <c r="G357" s="4"/>
      <c r="H357" s="4">
        <v>21</v>
      </c>
      <c r="I357" s="4">
        <v>4</v>
      </c>
      <c r="J357" s="4">
        <v>8</v>
      </c>
      <c r="K357" s="4">
        <v>4</v>
      </c>
      <c r="L357" s="4">
        <v>16</v>
      </c>
      <c r="M357" s="4"/>
      <c r="N357" s="4"/>
      <c r="O357" s="4"/>
      <c r="P357" s="4"/>
      <c r="Q357" s="4"/>
      <c r="R357" s="4"/>
      <c r="S357" s="4"/>
      <c r="T357" s="4"/>
      <c r="U357" s="4"/>
      <c r="V357" s="4"/>
      <c r="W357" s="4"/>
      <c r="X357" s="4"/>
      <c r="Y357" s="4">
        <v>16</v>
      </c>
    </row>
    <row r="358" spans="1:27">
      <c r="A358" s="4" t="s">
        <v>281</v>
      </c>
      <c r="B358" s="4">
        <v>2019</v>
      </c>
      <c r="C358" s="5">
        <v>43526</v>
      </c>
      <c r="D358" s="4" t="s">
        <v>20</v>
      </c>
      <c r="E358" s="4" t="s">
        <v>717</v>
      </c>
      <c r="F358" s="4" t="s">
        <v>152</v>
      </c>
      <c r="G358" s="4"/>
      <c r="H358" s="4">
        <v>22</v>
      </c>
      <c r="I358" s="4">
        <v>1</v>
      </c>
      <c r="J358" s="4">
        <v>6</v>
      </c>
      <c r="K358" s="4">
        <v>1</v>
      </c>
      <c r="L358" s="4">
        <v>8</v>
      </c>
      <c r="M358" s="4"/>
      <c r="N358" s="4"/>
      <c r="O358" s="4"/>
      <c r="P358" s="4"/>
      <c r="Q358" s="4"/>
      <c r="R358" s="4"/>
      <c r="S358" s="4"/>
      <c r="T358" s="4"/>
      <c r="U358" s="4"/>
      <c r="V358" s="4"/>
      <c r="W358" s="4"/>
      <c r="X358" s="4"/>
      <c r="Y358" s="4">
        <v>8</v>
      </c>
    </row>
    <row r="359" spans="1:27">
      <c r="A359" s="4" t="s">
        <v>281</v>
      </c>
      <c r="B359" s="4">
        <v>2019</v>
      </c>
      <c r="C359" s="5">
        <v>43526</v>
      </c>
      <c r="D359" s="4" t="s">
        <v>20</v>
      </c>
      <c r="E359" s="4" t="s">
        <v>829</v>
      </c>
      <c r="F359" s="4" t="s">
        <v>82</v>
      </c>
      <c r="G359" s="4"/>
      <c r="H359" s="4">
        <v>23</v>
      </c>
      <c r="I359" s="4">
        <v>1</v>
      </c>
      <c r="J359" s="4">
        <v>1</v>
      </c>
      <c r="K359" s="4">
        <v>1</v>
      </c>
      <c r="L359" s="4">
        <v>3</v>
      </c>
      <c r="M359" s="4"/>
      <c r="N359" s="4"/>
      <c r="O359" s="4"/>
      <c r="P359" s="4"/>
      <c r="Q359" s="4"/>
      <c r="R359" s="4"/>
      <c r="S359" s="4"/>
      <c r="T359" s="4"/>
      <c r="U359" s="4"/>
      <c r="V359" s="4"/>
      <c r="W359" s="4"/>
      <c r="X359" s="4"/>
      <c r="Y359" s="4">
        <v>3</v>
      </c>
    </row>
    <row r="360" spans="1:27">
      <c r="A360" s="4" t="s">
        <v>281</v>
      </c>
      <c r="B360" s="4">
        <v>2019</v>
      </c>
      <c r="C360" s="5">
        <v>43526</v>
      </c>
      <c r="D360" s="4" t="s">
        <v>20</v>
      </c>
      <c r="E360" s="4" t="s">
        <v>344</v>
      </c>
      <c r="F360" s="4" t="s">
        <v>154</v>
      </c>
      <c r="G360" s="4"/>
      <c r="H360" s="4">
        <v>24</v>
      </c>
      <c r="I360" s="4">
        <v>10</v>
      </c>
      <c r="J360" s="4">
        <v>1</v>
      </c>
      <c r="K360" s="4">
        <v>1</v>
      </c>
      <c r="L360" s="4">
        <v>12</v>
      </c>
      <c r="M360" s="4"/>
      <c r="N360" s="4"/>
      <c r="O360" s="4"/>
      <c r="P360" s="4"/>
      <c r="Q360" s="4"/>
      <c r="R360" s="4"/>
      <c r="S360" s="4"/>
      <c r="T360" s="4"/>
      <c r="U360" s="4"/>
      <c r="V360" s="4"/>
      <c r="W360" s="4"/>
      <c r="X360" s="4">
        <v>40</v>
      </c>
      <c r="Y360" s="4">
        <v>-28</v>
      </c>
    </row>
    <row r="361" spans="1:27">
      <c r="A361" s="1" t="s">
        <v>226</v>
      </c>
      <c r="B361" s="1">
        <v>2019</v>
      </c>
      <c r="C361" s="2">
        <v>43491</v>
      </c>
      <c r="D361" s="1" t="s">
        <v>66</v>
      </c>
      <c r="E361" s="1" t="s">
        <v>1647</v>
      </c>
      <c r="F361" s="1" t="s">
        <v>102</v>
      </c>
      <c r="G361" s="1"/>
      <c r="H361" s="1">
        <v>1</v>
      </c>
      <c r="I361" s="1" t="s">
        <v>3028</v>
      </c>
      <c r="J361" s="1" t="s">
        <v>3027</v>
      </c>
      <c r="K361" s="1" t="s">
        <v>3023</v>
      </c>
      <c r="L361" s="1" t="s">
        <v>3025</v>
      </c>
      <c r="M361" s="1"/>
      <c r="N361" s="1">
        <v>5</v>
      </c>
      <c r="O361" s="1">
        <v>5</v>
      </c>
      <c r="P361" s="1"/>
      <c r="Q361" s="1"/>
      <c r="R361" s="1"/>
      <c r="S361" s="1"/>
      <c r="T361" s="1">
        <v>1</v>
      </c>
      <c r="U361" s="1">
        <v>1</v>
      </c>
      <c r="V361" s="1"/>
      <c r="W361" s="1">
        <v>20</v>
      </c>
      <c r="X361" s="1"/>
      <c r="Y361" s="1">
        <v>134</v>
      </c>
      <c r="Z361" s="9">
        <v>1.15625</v>
      </c>
      <c r="AA361">
        <v>54.046999999999997</v>
      </c>
    </row>
    <row r="362" spans="1:27">
      <c r="A362" s="1" t="s">
        <v>226</v>
      </c>
      <c r="B362" s="1">
        <v>2019</v>
      </c>
      <c r="C362" s="2">
        <v>43491</v>
      </c>
      <c r="D362" s="1" t="s">
        <v>66</v>
      </c>
      <c r="E362" s="1" t="s">
        <v>585</v>
      </c>
      <c r="F362" s="1" t="s">
        <v>27</v>
      </c>
      <c r="G362" s="1"/>
      <c r="H362" s="1">
        <v>2</v>
      </c>
      <c r="I362" s="1" t="s">
        <v>3032</v>
      </c>
      <c r="J362" s="1" t="s">
        <v>3028</v>
      </c>
      <c r="K362" s="1" t="s">
        <v>3022</v>
      </c>
      <c r="L362" s="1" t="s">
        <v>3064</v>
      </c>
      <c r="M362" s="1">
        <v>3</v>
      </c>
      <c r="N362" s="1">
        <v>1</v>
      </c>
      <c r="O362" s="1"/>
      <c r="P362" s="1">
        <v>1</v>
      </c>
      <c r="Q362" s="1">
        <v>2</v>
      </c>
      <c r="R362" s="1"/>
      <c r="S362" s="1"/>
      <c r="T362" s="1">
        <v>3</v>
      </c>
      <c r="U362" s="1">
        <v>2</v>
      </c>
      <c r="V362" s="1">
        <v>6</v>
      </c>
      <c r="W362" s="1"/>
      <c r="X362" s="1"/>
      <c r="Y362" s="1">
        <v>120</v>
      </c>
    </row>
    <row r="363" spans="1:27">
      <c r="A363" s="1" t="s">
        <v>226</v>
      </c>
      <c r="B363" s="1">
        <v>2019</v>
      </c>
      <c r="C363" s="2">
        <v>43491</v>
      </c>
      <c r="D363" s="1" t="s">
        <v>66</v>
      </c>
      <c r="E363" s="1" t="s">
        <v>599</v>
      </c>
      <c r="F363" s="1" t="s">
        <v>35</v>
      </c>
      <c r="G363" s="1"/>
      <c r="H363" s="1">
        <v>3</v>
      </c>
      <c r="I363" s="1" t="s">
        <v>3030</v>
      </c>
      <c r="J363" s="1" t="s">
        <v>3032</v>
      </c>
      <c r="K363" s="1" t="s">
        <v>3027</v>
      </c>
      <c r="L363" s="1" t="s">
        <v>3065</v>
      </c>
      <c r="M363" s="1">
        <v>1</v>
      </c>
      <c r="N363" s="1"/>
      <c r="O363" s="1"/>
      <c r="P363" s="1">
        <v>3</v>
      </c>
      <c r="Q363" s="1"/>
      <c r="R363" s="1"/>
      <c r="S363" s="1"/>
      <c r="T363" s="1">
        <v>5</v>
      </c>
      <c r="U363" s="1">
        <v>3</v>
      </c>
      <c r="V363" s="1"/>
      <c r="W363" s="1"/>
      <c r="X363" s="1"/>
      <c r="Y363" s="1">
        <v>116</v>
      </c>
    </row>
    <row r="364" spans="1:27">
      <c r="A364" s="1" t="s">
        <v>226</v>
      </c>
      <c r="B364" s="1">
        <v>2019</v>
      </c>
      <c r="C364" s="2">
        <v>43491</v>
      </c>
      <c r="D364" s="1" t="s">
        <v>66</v>
      </c>
      <c r="E364" s="1" t="s">
        <v>604</v>
      </c>
      <c r="F364" s="1" t="s">
        <v>484</v>
      </c>
      <c r="G364" s="1"/>
      <c r="H364" s="1">
        <v>4</v>
      </c>
      <c r="I364" s="1" t="s">
        <v>3027</v>
      </c>
      <c r="J364" s="1" t="s">
        <v>3023</v>
      </c>
      <c r="K364" s="1" t="s">
        <v>3033</v>
      </c>
      <c r="L364" s="1" t="s">
        <v>3066</v>
      </c>
      <c r="M364" s="1"/>
      <c r="N364" s="1"/>
      <c r="O364" s="1"/>
      <c r="P364" s="1"/>
      <c r="Q364" s="1">
        <v>5</v>
      </c>
      <c r="R364" s="1"/>
      <c r="S364" s="1"/>
      <c r="T364" s="1"/>
      <c r="U364" s="1">
        <v>5</v>
      </c>
      <c r="V364" s="1">
        <v>10</v>
      </c>
      <c r="W364" s="1"/>
      <c r="X364" s="1"/>
      <c r="Y364" s="1">
        <v>114</v>
      </c>
    </row>
    <row r="365" spans="1:27">
      <c r="A365" s="1" t="s">
        <v>226</v>
      </c>
      <c r="B365" s="1">
        <v>2019</v>
      </c>
      <c r="C365" s="2">
        <v>43491</v>
      </c>
      <c r="D365" s="1" t="s">
        <v>66</v>
      </c>
      <c r="E365" s="1" t="s">
        <v>340</v>
      </c>
      <c r="F365" s="1" t="s">
        <v>142</v>
      </c>
      <c r="G365" s="1"/>
      <c r="H365" s="1">
        <v>5</v>
      </c>
      <c r="I365" s="1" t="s">
        <v>3024</v>
      </c>
      <c r="J365" s="1" t="s">
        <v>3022</v>
      </c>
      <c r="K365" s="1" t="s">
        <v>3024</v>
      </c>
      <c r="L365" s="1" t="s">
        <v>3067</v>
      </c>
      <c r="M365" s="1">
        <v>5</v>
      </c>
      <c r="N365" s="1"/>
      <c r="O365" s="1"/>
      <c r="P365" s="1">
        <v>2</v>
      </c>
      <c r="Q365" s="1"/>
      <c r="R365" s="1"/>
      <c r="S365" s="1"/>
      <c r="T365" s="1">
        <v>2</v>
      </c>
      <c r="U365" s="1"/>
      <c r="V365" s="1"/>
      <c r="W365" s="1"/>
      <c r="X365" s="1"/>
      <c r="Y365" s="1">
        <v>109</v>
      </c>
    </row>
    <row r="366" spans="1:27">
      <c r="A366" s="1" t="s">
        <v>226</v>
      </c>
      <c r="B366" s="1">
        <v>2019</v>
      </c>
      <c r="C366" s="2">
        <v>43491</v>
      </c>
      <c r="D366" s="1" t="s">
        <v>66</v>
      </c>
      <c r="E366" s="1" t="s">
        <v>1653</v>
      </c>
      <c r="F366" s="1" t="s">
        <v>188</v>
      </c>
      <c r="G366" s="1"/>
      <c r="H366" s="1">
        <v>6</v>
      </c>
      <c r="I366" s="1" t="s">
        <v>3022</v>
      </c>
      <c r="J366" s="1" t="s">
        <v>3041</v>
      </c>
      <c r="K366" s="1" t="s">
        <v>3032</v>
      </c>
      <c r="L366" s="1" t="s">
        <v>3068</v>
      </c>
      <c r="M366" s="1"/>
      <c r="N366" s="1"/>
      <c r="O366" s="1"/>
      <c r="P366" s="1">
        <v>5</v>
      </c>
      <c r="Q366" s="1"/>
      <c r="R366" s="1">
        <v>3</v>
      </c>
      <c r="S366" s="1"/>
      <c r="T366" s="1"/>
      <c r="U366" s="1"/>
      <c r="V366" s="1"/>
      <c r="W366" s="1"/>
      <c r="X366" s="1"/>
      <c r="Y366" s="1">
        <v>96</v>
      </c>
    </row>
    <row r="367" spans="1:27">
      <c r="A367" s="1" t="s">
        <v>226</v>
      </c>
      <c r="B367" s="1">
        <v>2019</v>
      </c>
      <c r="C367" s="2">
        <v>43491</v>
      </c>
      <c r="D367" s="1" t="s">
        <v>66</v>
      </c>
      <c r="E367" s="1" t="s">
        <v>493</v>
      </c>
      <c r="F367" s="1" t="s">
        <v>31</v>
      </c>
      <c r="G367" s="1"/>
      <c r="H367" s="1">
        <v>7</v>
      </c>
      <c r="I367" s="1" t="s">
        <v>3033</v>
      </c>
      <c r="J367" s="1" t="s">
        <v>3037</v>
      </c>
      <c r="K367" s="1" t="s">
        <v>3028</v>
      </c>
      <c r="L367" s="1" t="s">
        <v>3040</v>
      </c>
      <c r="M367" s="1"/>
      <c r="N367" s="1"/>
      <c r="O367" s="1"/>
      <c r="P367" s="1"/>
      <c r="Q367" s="1"/>
      <c r="R367" s="1"/>
      <c r="S367" s="1">
        <v>5</v>
      </c>
      <c r="T367" s="1"/>
      <c r="U367" s="1"/>
      <c r="V367" s="1"/>
      <c r="W367" s="1">
        <v>20</v>
      </c>
      <c r="X367" s="1"/>
      <c r="Y367" s="1">
        <v>95</v>
      </c>
    </row>
    <row r="368" spans="1:27">
      <c r="A368" s="1" t="s">
        <v>226</v>
      </c>
      <c r="B368" s="1">
        <v>2019</v>
      </c>
      <c r="C368" s="2">
        <v>43491</v>
      </c>
      <c r="D368" s="1" t="s">
        <v>66</v>
      </c>
      <c r="E368" s="1" t="s">
        <v>775</v>
      </c>
      <c r="F368" s="1" t="s">
        <v>46</v>
      </c>
      <c r="G368" s="1"/>
      <c r="H368" s="1">
        <v>8</v>
      </c>
      <c r="I368" s="1" t="s">
        <v>3035</v>
      </c>
      <c r="J368" s="1" t="s">
        <v>3031</v>
      </c>
      <c r="K368" s="1" t="s">
        <v>3038</v>
      </c>
      <c r="L368" s="1" t="s">
        <v>3069</v>
      </c>
      <c r="M368" s="1"/>
      <c r="N368" s="1">
        <v>3</v>
      </c>
      <c r="O368" s="1">
        <v>3</v>
      </c>
      <c r="P368" s="1"/>
      <c r="Q368" s="1"/>
      <c r="R368" s="1"/>
      <c r="S368" s="1"/>
      <c r="T368" s="1"/>
      <c r="U368" s="1"/>
      <c r="V368" s="1"/>
      <c r="W368" s="1">
        <v>20</v>
      </c>
      <c r="X368" s="1"/>
      <c r="Y368" s="1">
        <v>84</v>
      </c>
    </row>
    <row r="369" spans="1:25">
      <c r="A369" s="1" t="s">
        <v>226</v>
      </c>
      <c r="B369" s="1">
        <v>2019</v>
      </c>
      <c r="C369" s="2">
        <v>43491</v>
      </c>
      <c r="D369" s="1" t="s">
        <v>66</v>
      </c>
      <c r="E369" s="1" t="s">
        <v>69</v>
      </c>
      <c r="F369" s="1" t="s">
        <v>25</v>
      </c>
      <c r="G369" s="1"/>
      <c r="H369" s="1">
        <v>9</v>
      </c>
      <c r="I369" s="1" t="s">
        <v>3031</v>
      </c>
      <c r="J369" s="1" t="s">
        <v>3030</v>
      </c>
      <c r="K369" s="1" t="s">
        <v>3037</v>
      </c>
      <c r="L369" s="1" t="s">
        <v>3070</v>
      </c>
      <c r="M369" s="1"/>
      <c r="N369" s="1"/>
      <c r="O369" s="1"/>
      <c r="P369" s="1"/>
      <c r="Q369" s="1">
        <v>1</v>
      </c>
      <c r="R369" s="1">
        <v>2</v>
      </c>
      <c r="S369" s="1"/>
      <c r="T369" s="1"/>
      <c r="U369" s="1"/>
      <c r="V369" s="1"/>
      <c r="W369" s="1"/>
      <c r="X369" s="1"/>
      <c r="Y369" s="1">
        <v>81</v>
      </c>
    </row>
    <row r="370" spans="1:25">
      <c r="A370" s="1" t="s">
        <v>226</v>
      </c>
      <c r="B370" s="1">
        <v>2019</v>
      </c>
      <c r="C370" s="2">
        <v>43491</v>
      </c>
      <c r="D370" s="1" t="s">
        <v>66</v>
      </c>
      <c r="E370" s="1" t="s">
        <v>851</v>
      </c>
      <c r="F370" s="1" t="s">
        <v>85</v>
      </c>
      <c r="G370" s="1"/>
      <c r="H370" s="1">
        <v>10</v>
      </c>
      <c r="I370" s="1" t="s">
        <v>3039</v>
      </c>
      <c r="J370" s="1" t="s">
        <v>3024</v>
      </c>
      <c r="K370" s="1" t="s">
        <v>3031</v>
      </c>
      <c r="L370" s="1" t="s">
        <v>3071</v>
      </c>
      <c r="M370" s="1"/>
      <c r="N370" s="1"/>
      <c r="O370" s="1"/>
      <c r="P370" s="1"/>
      <c r="Q370" s="1"/>
      <c r="R370" s="1"/>
      <c r="S370" s="1">
        <v>1</v>
      </c>
      <c r="T370" s="1"/>
      <c r="U370" s="1"/>
      <c r="V370" s="1">
        <v>2</v>
      </c>
      <c r="W370" s="1"/>
      <c r="X370" s="1"/>
      <c r="Y370" s="1">
        <v>75</v>
      </c>
    </row>
    <row r="371" spans="1:25">
      <c r="A371" s="1" t="s">
        <v>226</v>
      </c>
      <c r="B371" s="1">
        <v>2019</v>
      </c>
      <c r="C371" s="2">
        <v>43491</v>
      </c>
      <c r="D371" s="1" t="s">
        <v>66</v>
      </c>
      <c r="E371" s="1" t="s">
        <v>522</v>
      </c>
      <c r="F371" s="1" t="s">
        <v>58</v>
      </c>
      <c r="G371" s="1"/>
      <c r="H371" s="1">
        <v>11</v>
      </c>
      <c r="I371" s="1" t="s">
        <v>3045</v>
      </c>
      <c r="J371" s="1" t="s">
        <v>3038</v>
      </c>
      <c r="K371" s="1" t="s">
        <v>3034</v>
      </c>
      <c r="L371" s="1" t="s">
        <v>3072</v>
      </c>
      <c r="M371" s="1"/>
      <c r="N371" s="1"/>
      <c r="O371" s="1">
        <v>1</v>
      </c>
      <c r="P371" s="1"/>
      <c r="Q371" s="1">
        <v>3</v>
      </c>
      <c r="R371" s="1"/>
      <c r="S371" s="1">
        <v>3</v>
      </c>
      <c r="T371" s="1"/>
      <c r="U371" s="1"/>
      <c r="V371" s="1"/>
      <c r="W371" s="1">
        <v>20</v>
      </c>
      <c r="X371" s="1"/>
      <c r="Y371" s="1">
        <v>63</v>
      </c>
    </row>
    <row r="372" spans="1:25">
      <c r="A372" s="1" t="s">
        <v>226</v>
      </c>
      <c r="B372" s="1">
        <v>2019</v>
      </c>
      <c r="C372" s="2">
        <v>43491</v>
      </c>
      <c r="D372" s="1" t="s">
        <v>66</v>
      </c>
      <c r="E372" s="1" t="s">
        <v>1649</v>
      </c>
      <c r="F372" s="1" t="s">
        <v>164</v>
      </c>
      <c r="G372" s="1"/>
      <c r="H372" s="1">
        <v>12</v>
      </c>
      <c r="I372" s="1" t="s">
        <v>3023</v>
      </c>
      <c r="J372" s="1" t="s">
        <v>3046</v>
      </c>
      <c r="K372" s="1" t="s">
        <v>3029</v>
      </c>
      <c r="L372" s="1" t="s">
        <v>3073</v>
      </c>
      <c r="M372" s="1"/>
      <c r="N372" s="1"/>
      <c r="O372" s="1"/>
      <c r="P372" s="1"/>
      <c r="Q372" s="1"/>
      <c r="R372" s="1"/>
      <c r="S372" s="1"/>
      <c r="T372" s="1"/>
      <c r="U372" s="1"/>
      <c r="V372" s="1"/>
      <c r="W372" s="1"/>
      <c r="X372" s="1"/>
      <c r="Y372" s="1">
        <v>62</v>
      </c>
    </row>
    <row r="373" spans="1:25">
      <c r="A373" s="1" t="s">
        <v>226</v>
      </c>
      <c r="B373" s="1">
        <v>2019</v>
      </c>
      <c r="C373" s="2">
        <v>43491</v>
      </c>
      <c r="D373" s="1" t="s">
        <v>66</v>
      </c>
      <c r="E373" s="1" t="s">
        <v>717</v>
      </c>
      <c r="F373" s="1" t="s">
        <v>152</v>
      </c>
      <c r="G373" s="1"/>
      <c r="H373" s="1">
        <v>13</v>
      </c>
      <c r="I373" s="1" t="s">
        <v>3043</v>
      </c>
      <c r="J373" s="1" t="s">
        <v>3033</v>
      </c>
      <c r="K373" s="1" t="s">
        <v>3045</v>
      </c>
      <c r="L373" s="1" t="s">
        <v>3074</v>
      </c>
      <c r="M373" s="1"/>
      <c r="N373" s="1">
        <v>2</v>
      </c>
      <c r="O373" s="1">
        <v>2</v>
      </c>
      <c r="P373" s="1"/>
      <c r="Q373" s="1"/>
      <c r="R373" s="1"/>
      <c r="S373" s="1"/>
      <c r="T373" s="1"/>
      <c r="U373" s="1"/>
      <c r="V373" s="1">
        <v>4</v>
      </c>
      <c r="W373" s="1">
        <v>20</v>
      </c>
      <c r="X373" s="1"/>
      <c r="Y373" s="1">
        <v>56</v>
      </c>
    </row>
    <row r="374" spans="1:25">
      <c r="A374" s="1" t="s">
        <v>226</v>
      </c>
      <c r="B374" s="1">
        <v>2019</v>
      </c>
      <c r="C374" s="2">
        <v>43491</v>
      </c>
      <c r="D374" s="1" t="s">
        <v>66</v>
      </c>
      <c r="E374" s="1" t="s">
        <v>1724</v>
      </c>
      <c r="F374" s="1" t="s">
        <v>78</v>
      </c>
      <c r="G374" s="1"/>
      <c r="H374" s="1">
        <v>14</v>
      </c>
      <c r="I374" s="1" t="s">
        <v>3037</v>
      </c>
      <c r="J374" s="1" t="s">
        <v>3036</v>
      </c>
      <c r="K374" s="1" t="s">
        <v>3030</v>
      </c>
      <c r="L374" s="1" t="s">
        <v>3075</v>
      </c>
      <c r="M374" s="1"/>
      <c r="N374" s="1"/>
      <c r="O374" s="1"/>
      <c r="P374" s="1"/>
      <c r="Q374" s="1"/>
      <c r="R374" s="1"/>
      <c r="S374" s="1"/>
      <c r="T374" s="1"/>
      <c r="U374" s="1"/>
      <c r="V374" s="1"/>
      <c r="W374" s="1"/>
      <c r="X374" s="1"/>
      <c r="Y374" s="1">
        <v>56</v>
      </c>
    </row>
    <row r="375" spans="1:25">
      <c r="A375" s="1" t="s">
        <v>226</v>
      </c>
      <c r="B375" s="1">
        <v>2019</v>
      </c>
      <c r="C375" s="2">
        <v>43491</v>
      </c>
      <c r="D375" s="1" t="s">
        <v>66</v>
      </c>
      <c r="E375" s="1" t="s">
        <v>3019</v>
      </c>
      <c r="F375" s="1" t="s">
        <v>145</v>
      </c>
      <c r="G375" s="1"/>
      <c r="H375" s="1">
        <v>15</v>
      </c>
      <c r="I375" s="1" t="s">
        <v>3038</v>
      </c>
      <c r="J375" s="1" t="s">
        <v>3039</v>
      </c>
      <c r="K375" s="1" t="s">
        <v>3035</v>
      </c>
      <c r="L375" s="1" t="s">
        <v>3076</v>
      </c>
      <c r="M375" s="1"/>
      <c r="N375" s="1"/>
      <c r="O375" s="1"/>
      <c r="P375" s="1"/>
      <c r="Q375" s="1"/>
      <c r="R375" s="1">
        <v>5</v>
      </c>
      <c r="S375" s="1"/>
      <c r="T375" s="1"/>
      <c r="U375" s="1"/>
      <c r="V375" s="1"/>
      <c r="W375" s="1"/>
      <c r="X375" s="1"/>
      <c r="Y375" s="1">
        <v>43</v>
      </c>
    </row>
    <row r="376" spans="1:25">
      <c r="A376" s="1" t="s">
        <v>226</v>
      </c>
      <c r="B376" s="1">
        <v>2019</v>
      </c>
      <c r="C376" s="2">
        <v>43491</v>
      </c>
      <c r="D376" s="1" t="s">
        <v>66</v>
      </c>
      <c r="E376" s="1" t="s">
        <v>1723</v>
      </c>
      <c r="F376" s="1" t="s">
        <v>33</v>
      </c>
      <c r="G376" s="1"/>
      <c r="H376" s="1">
        <v>16</v>
      </c>
      <c r="I376" s="1" t="s">
        <v>3029</v>
      </c>
      <c r="J376" s="1" t="s">
        <v>3035</v>
      </c>
      <c r="K376" s="1" t="s">
        <v>3043</v>
      </c>
      <c r="L376" s="1" t="s">
        <v>3077</v>
      </c>
      <c r="M376" s="1"/>
      <c r="N376" s="1"/>
      <c r="O376" s="1"/>
      <c r="P376" s="1"/>
      <c r="Q376" s="1"/>
      <c r="R376" s="1"/>
      <c r="S376" s="1"/>
      <c r="T376" s="1"/>
      <c r="U376" s="1"/>
      <c r="V376" s="1"/>
      <c r="W376" s="1"/>
      <c r="X376" s="1"/>
      <c r="Y376" s="1">
        <v>42</v>
      </c>
    </row>
    <row r="377" spans="1:25">
      <c r="A377" s="1" t="s">
        <v>226</v>
      </c>
      <c r="B377" s="1">
        <v>2019</v>
      </c>
      <c r="C377" s="2">
        <v>43491</v>
      </c>
      <c r="D377" s="1" t="s">
        <v>66</v>
      </c>
      <c r="E377" s="1" t="s">
        <v>874</v>
      </c>
      <c r="F377" s="1" t="s">
        <v>23</v>
      </c>
      <c r="G377" s="1"/>
      <c r="H377" s="1">
        <v>17</v>
      </c>
      <c r="I377" s="1" t="s">
        <v>3034</v>
      </c>
      <c r="J377" s="1" t="s">
        <v>3045</v>
      </c>
      <c r="K377" s="1" t="s">
        <v>3041</v>
      </c>
      <c r="L377" s="1" t="s">
        <v>3078</v>
      </c>
      <c r="M377" s="1"/>
      <c r="N377" s="1"/>
      <c r="O377" s="1"/>
      <c r="P377" s="1"/>
      <c r="Q377" s="1"/>
      <c r="R377" s="1"/>
      <c r="S377" s="1"/>
      <c r="T377" s="1"/>
      <c r="U377" s="1"/>
      <c r="V377" s="1"/>
      <c r="W377" s="1"/>
      <c r="X377" s="1"/>
      <c r="Y377" s="1">
        <v>38</v>
      </c>
    </row>
    <row r="378" spans="1:25">
      <c r="A378" s="1" t="s">
        <v>226</v>
      </c>
      <c r="B378" s="1">
        <v>2019</v>
      </c>
      <c r="C378" s="2">
        <v>43491</v>
      </c>
      <c r="D378" s="1" t="s">
        <v>66</v>
      </c>
      <c r="E378" s="1" t="s">
        <v>1646</v>
      </c>
      <c r="F378" s="1" t="s">
        <v>178</v>
      </c>
      <c r="G378" s="1"/>
      <c r="H378" s="1">
        <v>18</v>
      </c>
      <c r="I378" s="1" t="s">
        <v>3047</v>
      </c>
      <c r="J378" s="1" t="s">
        <v>3029</v>
      </c>
      <c r="K378" s="1" t="s">
        <v>3039</v>
      </c>
      <c r="L378" s="1" t="s">
        <v>3079</v>
      </c>
      <c r="M378" s="1"/>
      <c r="N378" s="1"/>
      <c r="O378" s="1"/>
      <c r="P378" s="1"/>
      <c r="Q378" s="1"/>
      <c r="R378" s="1"/>
      <c r="S378" s="1"/>
      <c r="T378" s="1"/>
      <c r="U378" s="1"/>
      <c r="V378" s="1"/>
      <c r="W378" s="1"/>
      <c r="X378" s="1"/>
      <c r="Y378" s="1">
        <v>35</v>
      </c>
    </row>
    <row r="379" spans="1:25">
      <c r="A379" s="1" t="s">
        <v>226</v>
      </c>
      <c r="B379" s="1">
        <v>2019</v>
      </c>
      <c r="C379" s="2">
        <v>43491</v>
      </c>
      <c r="D379" s="1" t="s">
        <v>66</v>
      </c>
      <c r="E379" s="1" t="s">
        <v>3063</v>
      </c>
      <c r="F379" s="1" t="s">
        <v>480</v>
      </c>
      <c r="G379" s="1"/>
      <c r="H379" s="1">
        <v>19</v>
      </c>
      <c r="I379" s="1" t="s">
        <v>3036</v>
      </c>
      <c r="J379" s="1" t="s">
        <v>3034</v>
      </c>
      <c r="K379" s="1" t="s">
        <v>3046</v>
      </c>
      <c r="L379" s="1" t="s">
        <v>3080</v>
      </c>
      <c r="M379" s="1"/>
      <c r="N379" s="1"/>
      <c r="O379" s="1"/>
      <c r="P379" s="1"/>
      <c r="Q379" s="1"/>
      <c r="R379" s="1"/>
      <c r="S379" s="1">
        <v>2</v>
      </c>
      <c r="T379" s="1"/>
      <c r="U379" s="1"/>
      <c r="V379" s="1"/>
      <c r="W379" s="1"/>
      <c r="X379" s="1"/>
      <c r="Y379" s="1">
        <v>32</v>
      </c>
    </row>
    <row r="380" spans="1:25">
      <c r="A380" s="1" t="s">
        <v>226</v>
      </c>
      <c r="B380" s="1">
        <v>2019</v>
      </c>
      <c r="C380" s="2">
        <v>43491</v>
      </c>
      <c r="D380" s="1" t="s">
        <v>66</v>
      </c>
      <c r="E380" s="1" t="s">
        <v>649</v>
      </c>
      <c r="F380" s="1" t="s">
        <v>29</v>
      </c>
      <c r="G380" s="1"/>
      <c r="H380" s="1">
        <v>20</v>
      </c>
      <c r="I380" s="1" t="s">
        <v>3041</v>
      </c>
      <c r="J380" s="1" t="s">
        <v>3044</v>
      </c>
      <c r="K380" s="1" t="s">
        <v>3047</v>
      </c>
      <c r="L380" s="1" t="s">
        <v>3081</v>
      </c>
      <c r="M380" s="1">
        <v>2</v>
      </c>
      <c r="N380" s="1"/>
      <c r="O380" s="1"/>
      <c r="P380" s="1"/>
      <c r="Q380" s="1"/>
      <c r="R380" s="1"/>
      <c r="S380" s="1"/>
      <c r="T380" s="1"/>
      <c r="U380" s="1"/>
      <c r="V380" s="1"/>
      <c r="W380" s="1"/>
      <c r="X380" s="1"/>
      <c r="Y380" s="1">
        <v>18</v>
      </c>
    </row>
    <row r="381" spans="1:25">
      <c r="A381" s="1" t="s">
        <v>226</v>
      </c>
      <c r="B381" s="1">
        <v>2019</v>
      </c>
      <c r="C381" s="2">
        <v>43491</v>
      </c>
      <c r="D381" s="1" t="s">
        <v>66</v>
      </c>
      <c r="E381" s="1" t="s">
        <v>857</v>
      </c>
      <c r="F381" s="1" t="s">
        <v>207</v>
      </c>
      <c r="G381" s="1"/>
      <c r="H381" s="1">
        <v>21</v>
      </c>
      <c r="I381" s="1" t="s">
        <v>3044</v>
      </c>
      <c r="J381" s="1" t="s">
        <v>3043</v>
      </c>
      <c r="K381" s="1" t="s">
        <v>3036</v>
      </c>
      <c r="L381" s="1" t="s">
        <v>3082</v>
      </c>
      <c r="M381" s="1"/>
      <c r="N381" s="1"/>
      <c r="O381" s="1"/>
      <c r="P381" s="1"/>
      <c r="Q381" s="1"/>
      <c r="R381" s="1"/>
      <c r="S381" s="1"/>
      <c r="T381" s="1"/>
      <c r="U381" s="1"/>
      <c r="V381" s="1"/>
      <c r="W381" s="1"/>
      <c r="X381" s="1"/>
      <c r="Y381" s="1">
        <v>11</v>
      </c>
    </row>
    <row r="382" spans="1:25">
      <c r="A382" s="1" t="s">
        <v>226</v>
      </c>
      <c r="B382" s="1">
        <v>2019</v>
      </c>
      <c r="C382" s="2">
        <v>43491</v>
      </c>
      <c r="D382" s="1" t="s">
        <v>66</v>
      </c>
      <c r="E382" s="1" t="s">
        <v>823</v>
      </c>
      <c r="F382" s="1" t="s">
        <v>37</v>
      </c>
      <c r="G382" s="1"/>
      <c r="H382" s="1">
        <v>22</v>
      </c>
      <c r="I382" s="1" t="s">
        <v>3046</v>
      </c>
      <c r="J382" s="1" t="s">
        <v>3026</v>
      </c>
      <c r="K382" s="1" t="s">
        <v>3044</v>
      </c>
      <c r="L382" s="1" t="s">
        <v>3083</v>
      </c>
      <c r="M382" s="1"/>
      <c r="N382" s="1"/>
      <c r="O382" s="1"/>
      <c r="P382" s="1"/>
      <c r="Q382" s="1"/>
      <c r="R382" s="1"/>
      <c r="S382" s="1"/>
      <c r="T382" s="1"/>
      <c r="U382" s="1"/>
      <c r="V382" s="1"/>
      <c r="W382" s="1"/>
      <c r="X382" s="1"/>
      <c r="Y382" s="1">
        <v>6</v>
      </c>
    </row>
    <row r="383" spans="1:25">
      <c r="A383" s="1" t="s">
        <v>226</v>
      </c>
      <c r="B383" s="1">
        <v>2019</v>
      </c>
      <c r="C383" s="2">
        <v>43491</v>
      </c>
      <c r="D383" s="1" t="s">
        <v>66</v>
      </c>
      <c r="E383" s="1" t="s">
        <v>2311</v>
      </c>
      <c r="F383" s="1" t="s">
        <v>198</v>
      </c>
      <c r="G383" s="1"/>
      <c r="H383" s="1">
        <v>23</v>
      </c>
      <c r="I383" s="1" t="s">
        <v>3042</v>
      </c>
      <c r="J383" s="1" t="s">
        <v>3042</v>
      </c>
      <c r="K383" s="1" t="s">
        <v>3026</v>
      </c>
      <c r="L383" s="1" t="s">
        <v>3048</v>
      </c>
      <c r="M383" s="1"/>
      <c r="N383" s="1"/>
      <c r="O383" s="1"/>
      <c r="P383" s="1"/>
      <c r="Q383" s="1"/>
      <c r="R383" s="1">
        <v>1</v>
      </c>
      <c r="S383" s="1"/>
      <c r="T383" s="1"/>
      <c r="U383" s="1"/>
      <c r="V383" s="1"/>
      <c r="W383" s="1"/>
      <c r="X383" s="1"/>
      <c r="Y383" s="1">
        <v>4</v>
      </c>
    </row>
    <row r="384" spans="1:25">
      <c r="A384" s="1" t="s">
        <v>226</v>
      </c>
      <c r="B384" s="1">
        <v>2019</v>
      </c>
      <c r="C384" s="2">
        <v>43491</v>
      </c>
      <c r="D384" s="1" t="s">
        <v>66</v>
      </c>
      <c r="E384" s="1" t="s">
        <v>829</v>
      </c>
      <c r="F384" s="1" t="s">
        <v>82</v>
      </c>
      <c r="G384" s="1"/>
      <c r="H384" s="1">
        <v>24</v>
      </c>
      <c r="I384" s="1" t="s">
        <v>3026</v>
      </c>
      <c r="J384" s="1" t="s">
        <v>3047</v>
      </c>
      <c r="K384" s="1" t="s">
        <v>3042</v>
      </c>
      <c r="L384" s="1" t="s">
        <v>3084</v>
      </c>
      <c r="M384" s="1"/>
      <c r="N384" s="1"/>
      <c r="O384" s="1"/>
      <c r="P384" s="1"/>
      <c r="Q384" s="1"/>
      <c r="R384" s="1"/>
      <c r="S384" s="1"/>
      <c r="T384" s="1"/>
      <c r="U384" s="1"/>
      <c r="V384" s="1"/>
      <c r="W384" s="1"/>
      <c r="X384" s="1"/>
      <c r="Y384" s="1">
        <v>3</v>
      </c>
    </row>
    <row r="385" spans="1:27">
      <c r="A385" s="4" t="s">
        <v>225</v>
      </c>
      <c r="B385" s="4">
        <v>2019</v>
      </c>
      <c r="C385" s="5">
        <v>43485</v>
      </c>
      <c r="D385" s="4" t="s">
        <v>66</v>
      </c>
      <c r="E385" s="4" t="s">
        <v>508</v>
      </c>
      <c r="F385" s="4" t="s">
        <v>85</v>
      </c>
      <c r="G385" s="4"/>
      <c r="H385" s="4">
        <v>1</v>
      </c>
      <c r="I385" s="4" t="s">
        <v>3023</v>
      </c>
      <c r="J385" s="4" t="s">
        <v>3022</v>
      </c>
      <c r="K385" s="4" t="s">
        <v>3022</v>
      </c>
      <c r="L385" s="4" t="s">
        <v>3101</v>
      </c>
      <c r="M385" s="4"/>
      <c r="N385" s="4"/>
      <c r="O385" s="4"/>
      <c r="P385" s="4"/>
      <c r="Q385" s="4">
        <v>5</v>
      </c>
      <c r="R385" s="4"/>
      <c r="S385" s="4"/>
      <c r="T385" s="4">
        <v>2</v>
      </c>
      <c r="U385" s="4"/>
      <c r="V385" s="4"/>
      <c r="W385" s="4"/>
      <c r="X385" s="4"/>
      <c r="Y385" s="4">
        <v>113</v>
      </c>
      <c r="Z385" s="9">
        <v>1.2166666666666666</v>
      </c>
      <c r="AA385">
        <v>51.37</v>
      </c>
    </row>
    <row r="386" spans="1:27">
      <c r="A386" s="4" t="s">
        <v>225</v>
      </c>
      <c r="B386" s="4">
        <v>2019</v>
      </c>
      <c r="C386" s="5">
        <v>43485</v>
      </c>
      <c r="D386" s="4" t="s">
        <v>66</v>
      </c>
      <c r="E386" s="4" t="s">
        <v>1653</v>
      </c>
      <c r="F386" s="4" t="s">
        <v>188</v>
      </c>
      <c r="G386" s="4"/>
      <c r="H386" s="4">
        <v>2</v>
      </c>
      <c r="I386" s="4" t="s">
        <v>3024</v>
      </c>
      <c r="J386" s="4" t="s">
        <v>3023</v>
      </c>
      <c r="K386" s="4" t="s">
        <v>3032</v>
      </c>
      <c r="L386" s="4" t="s">
        <v>3102</v>
      </c>
      <c r="M386" s="4"/>
      <c r="N386" s="4"/>
      <c r="O386" s="4"/>
      <c r="P386" s="4">
        <v>3</v>
      </c>
      <c r="Q386" s="4"/>
      <c r="R386" s="4">
        <v>5</v>
      </c>
      <c r="S386" s="4"/>
      <c r="T386" s="4"/>
      <c r="U386" s="4"/>
      <c r="V386" s="4"/>
      <c r="W386" s="4"/>
      <c r="X386" s="4"/>
      <c r="Y386" s="4">
        <v>112</v>
      </c>
    </row>
    <row r="387" spans="1:27">
      <c r="A387" s="4" t="s">
        <v>225</v>
      </c>
      <c r="B387" s="4">
        <v>2019</v>
      </c>
      <c r="C387" s="5">
        <v>43485</v>
      </c>
      <c r="D387" s="4" t="s">
        <v>66</v>
      </c>
      <c r="E387" s="4" t="s">
        <v>689</v>
      </c>
      <c r="F387" s="4" t="s">
        <v>25</v>
      </c>
      <c r="G387" s="4"/>
      <c r="H387" s="4">
        <v>3</v>
      </c>
      <c r="I387" s="4" t="s">
        <v>3030</v>
      </c>
      <c r="J387" s="4" t="s">
        <v>3027</v>
      </c>
      <c r="K387" s="4" t="s">
        <v>3023</v>
      </c>
      <c r="L387" s="4" t="s">
        <v>3103</v>
      </c>
      <c r="M387" s="4">
        <v>3</v>
      </c>
      <c r="N387" s="4">
        <v>1</v>
      </c>
      <c r="O387" s="4">
        <v>2</v>
      </c>
      <c r="P387" s="4"/>
      <c r="Q387" s="4"/>
      <c r="R387" s="4"/>
      <c r="S387" s="4">
        <v>2</v>
      </c>
      <c r="T387" s="4"/>
      <c r="U387" s="4"/>
      <c r="V387" s="4"/>
      <c r="W387" s="4"/>
      <c r="X387" s="4"/>
      <c r="Y387" s="4">
        <v>108</v>
      </c>
    </row>
    <row r="388" spans="1:27">
      <c r="A388" s="4" t="s">
        <v>225</v>
      </c>
      <c r="B388" s="4">
        <v>2019</v>
      </c>
      <c r="C388" s="5">
        <v>43485</v>
      </c>
      <c r="D388" s="4" t="s">
        <v>66</v>
      </c>
      <c r="E388" s="4" t="s">
        <v>340</v>
      </c>
      <c r="F388" s="4" t="s">
        <v>142</v>
      </c>
      <c r="G388" s="4"/>
      <c r="H388" s="4">
        <v>4</v>
      </c>
      <c r="I388" s="4" t="s">
        <v>3027</v>
      </c>
      <c r="J388" s="4" t="s">
        <v>3037</v>
      </c>
      <c r="K388" s="4" t="s">
        <v>3031</v>
      </c>
      <c r="L388" s="4" t="s">
        <v>3104</v>
      </c>
      <c r="M388" s="4"/>
      <c r="N388" s="4"/>
      <c r="O388" s="4">
        <v>5</v>
      </c>
      <c r="P388" s="4">
        <v>2</v>
      </c>
      <c r="Q388" s="4">
        <v>2</v>
      </c>
      <c r="R388" s="4">
        <v>1</v>
      </c>
      <c r="S388" s="4">
        <v>1</v>
      </c>
      <c r="T388" s="4"/>
      <c r="U388" s="4"/>
      <c r="V388" s="4"/>
      <c r="W388" s="4"/>
      <c r="X388" s="4"/>
      <c r="Y388" s="4">
        <v>103</v>
      </c>
    </row>
    <row r="389" spans="1:27">
      <c r="A389" s="4" t="s">
        <v>225</v>
      </c>
      <c r="B389" s="4">
        <v>2019</v>
      </c>
      <c r="C389" s="5">
        <v>43485</v>
      </c>
      <c r="D389" s="4" t="s">
        <v>66</v>
      </c>
      <c r="E389" s="4" t="s">
        <v>493</v>
      </c>
      <c r="F389" s="4" t="s">
        <v>31</v>
      </c>
      <c r="G389" s="4"/>
      <c r="H389" s="4">
        <v>5</v>
      </c>
      <c r="I389" s="4" t="s">
        <v>3022</v>
      </c>
      <c r="J389" s="4" t="s">
        <v>3032</v>
      </c>
      <c r="K389" s="4" t="s">
        <v>3037</v>
      </c>
      <c r="L389" s="4" t="s">
        <v>3105</v>
      </c>
      <c r="M389" s="4"/>
      <c r="N389" s="4"/>
      <c r="O389" s="4"/>
      <c r="P389" s="4"/>
      <c r="Q389" s="4"/>
      <c r="R389" s="4"/>
      <c r="S389" s="4"/>
      <c r="T389" s="4">
        <v>5</v>
      </c>
      <c r="U389" s="4"/>
      <c r="V389" s="4"/>
      <c r="W389" s="4"/>
      <c r="X389" s="4"/>
      <c r="Y389" s="4">
        <v>101</v>
      </c>
    </row>
    <row r="390" spans="1:27">
      <c r="A390" s="4" t="s">
        <v>225</v>
      </c>
      <c r="B390" s="4">
        <v>2019</v>
      </c>
      <c r="C390" s="5">
        <v>43485</v>
      </c>
      <c r="D390" s="4" t="s">
        <v>66</v>
      </c>
      <c r="E390" s="4" t="s">
        <v>841</v>
      </c>
      <c r="F390" s="4" t="s">
        <v>480</v>
      </c>
      <c r="G390" s="4"/>
      <c r="H390" s="4">
        <v>6</v>
      </c>
      <c r="I390" s="4" t="s">
        <v>3029</v>
      </c>
      <c r="J390" s="4" t="s">
        <v>3031</v>
      </c>
      <c r="K390" s="4" t="s">
        <v>3029</v>
      </c>
      <c r="L390" s="4" t="s">
        <v>3106</v>
      </c>
      <c r="M390" s="4"/>
      <c r="N390" s="4"/>
      <c r="O390" s="4"/>
      <c r="P390" s="4"/>
      <c r="Q390" s="4"/>
      <c r="R390" s="4"/>
      <c r="S390" s="4">
        <v>5</v>
      </c>
      <c r="T390" s="4"/>
      <c r="U390" s="4">
        <v>5</v>
      </c>
      <c r="V390" s="4">
        <v>6</v>
      </c>
      <c r="W390" s="4"/>
      <c r="X390" s="4"/>
      <c r="Y390" s="4">
        <v>94</v>
      </c>
    </row>
    <row r="391" spans="1:27">
      <c r="A391" s="4" t="s">
        <v>225</v>
      </c>
      <c r="B391" s="4">
        <v>2019</v>
      </c>
      <c r="C391" s="5">
        <v>43485</v>
      </c>
      <c r="D391" s="4" t="s">
        <v>66</v>
      </c>
      <c r="E391" s="4" t="s">
        <v>604</v>
      </c>
      <c r="F391" s="4" t="s">
        <v>484</v>
      </c>
      <c r="G391" s="4"/>
      <c r="H391" s="4">
        <v>7</v>
      </c>
      <c r="I391" s="4" t="s">
        <v>3033</v>
      </c>
      <c r="J391" s="4" t="s">
        <v>3029</v>
      </c>
      <c r="K391" s="4" t="s">
        <v>3027</v>
      </c>
      <c r="L391" s="4" t="s">
        <v>3107</v>
      </c>
      <c r="M391" s="4"/>
      <c r="N391" s="4"/>
      <c r="O391" s="4"/>
      <c r="P391" s="4">
        <v>5</v>
      </c>
      <c r="Q391" s="4"/>
      <c r="R391" s="4">
        <v>2</v>
      </c>
      <c r="S391" s="4"/>
      <c r="T391" s="4"/>
      <c r="U391" s="4"/>
      <c r="V391" s="4"/>
      <c r="W391" s="4"/>
      <c r="X391" s="4"/>
      <c r="Y391" s="4">
        <v>91</v>
      </c>
    </row>
    <row r="392" spans="1:27">
      <c r="A392" s="4" t="s">
        <v>225</v>
      </c>
      <c r="B392" s="4">
        <v>2019</v>
      </c>
      <c r="C392" s="5">
        <v>43485</v>
      </c>
      <c r="D392" s="4" t="s">
        <v>66</v>
      </c>
      <c r="E392" s="4" t="s">
        <v>1669</v>
      </c>
      <c r="F392" s="4" t="s">
        <v>35</v>
      </c>
      <c r="G392" s="4"/>
      <c r="H392" s="4">
        <v>8</v>
      </c>
      <c r="I392" s="4" t="s">
        <v>3032</v>
      </c>
      <c r="J392" s="4" t="s">
        <v>3038</v>
      </c>
      <c r="K392" s="4" t="s">
        <v>3024</v>
      </c>
      <c r="L392" s="4" t="s">
        <v>3108</v>
      </c>
      <c r="M392" s="4"/>
      <c r="N392" s="4"/>
      <c r="O392" s="4"/>
      <c r="P392" s="4"/>
      <c r="Q392" s="4"/>
      <c r="R392" s="4">
        <v>3</v>
      </c>
      <c r="S392" s="4">
        <v>3</v>
      </c>
      <c r="T392" s="4"/>
      <c r="U392" s="4"/>
      <c r="V392" s="4"/>
      <c r="W392" s="4"/>
      <c r="X392" s="4"/>
      <c r="Y392" s="4">
        <v>88</v>
      </c>
    </row>
    <row r="393" spans="1:27">
      <c r="A393" s="4" t="s">
        <v>225</v>
      </c>
      <c r="B393" s="4">
        <v>2019</v>
      </c>
      <c r="C393" s="5">
        <v>43485</v>
      </c>
      <c r="D393" s="4" t="s">
        <v>66</v>
      </c>
      <c r="E393" s="4" t="s">
        <v>696</v>
      </c>
      <c r="F393" s="4" t="s">
        <v>33</v>
      </c>
      <c r="G393" s="4"/>
      <c r="H393" s="4">
        <v>9</v>
      </c>
      <c r="I393" s="4" t="s">
        <v>3034</v>
      </c>
      <c r="J393" s="4" t="s">
        <v>3024</v>
      </c>
      <c r="K393" s="4" t="s">
        <v>3028</v>
      </c>
      <c r="L393" s="4" t="s">
        <v>3109</v>
      </c>
      <c r="M393" s="4"/>
      <c r="N393" s="4"/>
      <c r="O393" s="4"/>
      <c r="P393" s="4"/>
      <c r="Q393" s="4"/>
      <c r="R393" s="4"/>
      <c r="S393" s="4"/>
      <c r="T393" s="4"/>
      <c r="U393" s="4"/>
      <c r="V393" s="4"/>
      <c r="W393" s="4"/>
      <c r="X393" s="4"/>
      <c r="Y393" s="4">
        <v>78</v>
      </c>
    </row>
    <row r="394" spans="1:27">
      <c r="A394" s="4" t="s">
        <v>225</v>
      </c>
      <c r="B394" s="4">
        <v>2019</v>
      </c>
      <c r="C394" s="5">
        <v>43485</v>
      </c>
      <c r="D394" s="4" t="s">
        <v>66</v>
      </c>
      <c r="E394" s="4" t="s">
        <v>3019</v>
      </c>
      <c r="F394" s="4" t="s">
        <v>145</v>
      </c>
      <c r="G394" s="4"/>
      <c r="H394" s="4">
        <v>10</v>
      </c>
      <c r="I394" s="4" t="s">
        <v>3037</v>
      </c>
      <c r="J394" s="4" t="s">
        <v>3033</v>
      </c>
      <c r="K394" s="4" t="s">
        <v>3033</v>
      </c>
      <c r="L394" s="4" t="s">
        <v>3110</v>
      </c>
      <c r="M394" s="4"/>
      <c r="N394" s="4"/>
      <c r="O394" s="4"/>
      <c r="P394" s="4"/>
      <c r="Q394" s="4"/>
      <c r="R394" s="4"/>
      <c r="S394" s="4"/>
      <c r="T394" s="4"/>
      <c r="U394" s="4">
        <v>3</v>
      </c>
      <c r="V394" s="4">
        <v>2</v>
      </c>
      <c r="W394" s="4"/>
      <c r="X394" s="4"/>
      <c r="Y394" s="4">
        <v>67</v>
      </c>
    </row>
    <row r="395" spans="1:27">
      <c r="A395" s="4" t="s">
        <v>225</v>
      </c>
      <c r="B395" s="4">
        <v>2019</v>
      </c>
      <c r="C395" s="5">
        <v>43485</v>
      </c>
      <c r="D395" s="4" t="s">
        <v>66</v>
      </c>
      <c r="E395" s="4" t="s">
        <v>642</v>
      </c>
      <c r="F395" s="4" t="s">
        <v>23</v>
      </c>
      <c r="G395" s="4"/>
      <c r="H395" s="4">
        <v>11</v>
      </c>
      <c r="I395" s="4" t="s">
        <v>3031</v>
      </c>
      <c r="J395" s="4" t="s">
        <v>3041</v>
      </c>
      <c r="K395" s="4" t="s">
        <v>3034</v>
      </c>
      <c r="L395" s="4" t="s">
        <v>3073</v>
      </c>
      <c r="M395" s="4"/>
      <c r="N395" s="4"/>
      <c r="O395" s="4"/>
      <c r="P395" s="4">
        <v>1</v>
      </c>
      <c r="Q395" s="4"/>
      <c r="R395" s="4"/>
      <c r="S395" s="4"/>
      <c r="T395" s="4"/>
      <c r="U395" s="4">
        <v>2</v>
      </c>
      <c r="V395" s="4"/>
      <c r="W395" s="4"/>
      <c r="X395" s="4"/>
      <c r="Y395" s="4">
        <v>65</v>
      </c>
    </row>
    <row r="396" spans="1:27">
      <c r="A396" s="4" t="s">
        <v>225</v>
      </c>
      <c r="B396" s="4">
        <v>2019</v>
      </c>
      <c r="C396" s="5">
        <v>43485</v>
      </c>
      <c r="D396" s="4" t="s">
        <v>66</v>
      </c>
      <c r="E396" s="4" t="s">
        <v>1738</v>
      </c>
      <c r="F396" s="4" t="s">
        <v>102</v>
      </c>
      <c r="G396" s="4"/>
      <c r="H396" s="4">
        <v>12</v>
      </c>
      <c r="I396" s="4" t="s">
        <v>3041</v>
      </c>
      <c r="J396" s="4" t="s">
        <v>3034</v>
      </c>
      <c r="K396" s="4" t="s">
        <v>3030</v>
      </c>
      <c r="L396" s="4" t="s">
        <v>3111</v>
      </c>
      <c r="M396" s="4"/>
      <c r="N396" s="4"/>
      <c r="O396" s="4"/>
      <c r="P396" s="4"/>
      <c r="Q396" s="4"/>
      <c r="R396" s="4"/>
      <c r="S396" s="4"/>
      <c r="T396" s="4">
        <v>1</v>
      </c>
      <c r="U396" s="4"/>
      <c r="V396" s="4"/>
      <c r="W396" s="4"/>
      <c r="X396" s="4"/>
      <c r="Y396" s="4">
        <v>59</v>
      </c>
    </row>
    <row r="397" spans="1:27">
      <c r="A397" s="4" t="s">
        <v>225</v>
      </c>
      <c r="B397" s="4">
        <v>2019</v>
      </c>
      <c r="C397" s="5">
        <v>43485</v>
      </c>
      <c r="D397" s="4" t="s">
        <v>66</v>
      </c>
      <c r="E397" s="4" t="s">
        <v>1304</v>
      </c>
      <c r="F397" s="4" t="s">
        <v>198</v>
      </c>
      <c r="G397" s="4"/>
      <c r="H397" s="4">
        <v>13</v>
      </c>
      <c r="I397" s="4" t="s">
        <v>3035</v>
      </c>
      <c r="J397" s="4" t="s">
        <v>3028</v>
      </c>
      <c r="K397" s="4" t="s">
        <v>3038</v>
      </c>
      <c r="L397" s="4" t="s">
        <v>3112</v>
      </c>
      <c r="M397" s="4"/>
      <c r="N397" s="4"/>
      <c r="O397" s="4"/>
      <c r="P397" s="4"/>
      <c r="Q397" s="4"/>
      <c r="R397" s="4"/>
      <c r="S397" s="4"/>
      <c r="T397" s="4"/>
      <c r="U397" s="4"/>
      <c r="V397" s="4"/>
      <c r="W397" s="4"/>
      <c r="X397" s="4"/>
      <c r="Y397" s="4">
        <v>56</v>
      </c>
    </row>
    <row r="398" spans="1:27">
      <c r="A398" s="4" t="s">
        <v>225</v>
      </c>
      <c r="B398" s="4">
        <v>2019</v>
      </c>
      <c r="C398" s="5">
        <v>43485</v>
      </c>
      <c r="D398" s="4" t="s">
        <v>66</v>
      </c>
      <c r="E398" s="4" t="s">
        <v>1649</v>
      </c>
      <c r="F398" s="4" t="s">
        <v>164</v>
      </c>
      <c r="G398" s="4"/>
      <c r="H398" s="4">
        <v>14</v>
      </c>
      <c r="I398" s="4" t="s">
        <v>3028</v>
      </c>
      <c r="J398" s="4" t="s">
        <v>3045</v>
      </c>
      <c r="K398" s="4" t="s">
        <v>3035</v>
      </c>
      <c r="L398" s="4" t="s">
        <v>3113</v>
      </c>
      <c r="M398" s="4">
        <v>2</v>
      </c>
      <c r="N398" s="4"/>
      <c r="O398" s="4">
        <v>3</v>
      </c>
      <c r="P398" s="4"/>
      <c r="Q398" s="4"/>
      <c r="R398" s="4"/>
      <c r="S398" s="4"/>
      <c r="T398" s="4"/>
      <c r="U398" s="4"/>
      <c r="V398" s="4"/>
      <c r="W398" s="4"/>
      <c r="X398" s="4"/>
      <c r="Y398" s="4">
        <v>55</v>
      </c>
    </row>
    <row r="399" spans="1:27">
      <c r="A399" s="4" t="s">
        <v>225</v>
      </c>
      <c r="B399" s="4">
        <v>2019</v>
      </c>
      <c r="C399" s="5">
        <v>43485</v>
      </c>
      <c r="D399" s="4" t="s">
        <v>66</v>
      </c>
      <c r="E399" s="4" t="s">
        <v>857</v>
      </c>
      <c r="F399" s="4" t="s">
        <v>207</v>
      </c>
      <c r="G399" s="4"/>
      <c r="H399" s="4">
        <v>15</v>
      </c>
      <c r="I399" s="4" t="s">
        <v>3046</v>
      </c>
      <c r="J399" s="4" t="s">
        <v>3030</v>
      </c>
      <c r="K399" s="4" t="s">
        <v>3036</v>
      </c>
      <c r="L399" s="4" t="s">
        <v>3076</v>
      </c>
      <c r="M399" s="4">
        <v>5</v>
      </c>
      <c r="N399" s="4">
        <v>5</v>
      </c>
      <c r="O399" s="4">
        <v>1</v>
      </c>
      <c r="P399" s="4"/>
      <c r="Q399" s="4"/>
      <c r="R399" s="4"/>
      <c r="S399" s="4"/>
      <c r="T399" s="4"/>
      <c r="U399" s="4"/>
      <c r="V399" s="4"/>
      <c r="W399" s="4"/>
      <c r="X399" s="4"/>
      <c r="Y399" s="4">
        <v>49</v>
      </c>
    </row>
    <row r="400" spans="1:27">
      <c r="A400" s="4" t="s">
        <v>225</v>
      </c>
      <c r="B400" s="4">
        <v>2019</v>
      </c>
      <c r="C400" s="5">
        <v>43485</v>
      </c>
      <c r="D400" s="4" t="s">
        <v>66</v>
      </c>
      <c r="E400" s="4" t="s">
        <v>717</v>
      </c>
      <c r="F400" s="4" t="s">
        <v>152</v>
      </c>
      <c r="G400" s="4"/>
      <c r="H400" s="4">
        <v>16</v>
      </c>
      <c r="I400" s="4" t="s">
        <v>3038</v>
      </c>
      <c r="J400" s="4" t="s">
        <v>3046</v>
      </c>
      <c r="K400" s="4" t="s">
        <v>3041</v>
      </c>
      <c r="L400" s="4" t="s">
        <v>3114</v>
      </c>
      <c r="M400" s="4"/>
      <c r="N400" s="4"/>
      <c r="O400" s="4"/>
      <c r="P400" s="4"/>
      <c r="Q400" s="4">
        <v>3</v>
      </c>
      <c r="R400" s="4"/>
      <c r="S400" s="4"/>
      <c r="T400" s="4">
        <v>3</v>
      </c>
      <c r="U400" s="4"/>
      <c r="V400" s="4">
        <v>4</v>
      </c>
      <c r="W400" s="4"/>
      <c r="X400" s="4"/>
      <c r="Y400" s="4">
        <v>40</v>
      </c>
    </row>
    <row r="401" spans="1:27">
      <c r="A401" s="4" t="s">
        <v>225</v>
      </c>
      <c r="B401" s="4">
        <v>2019</v>
      </c>
      <c r="C401" s="5">
        <v>43485</v>
      </c>
      <c r="D401" s="4" t="s">
        <v>66</v>
      </c>
      <c r="E401" s="4" t="s">
        <v>1654</v>
      </c>
      <c r="F401" s="4" t="s">
        <v>39</v>
      </c>
      <c r="G401" s="4"/>
      <c r="H401" s="4">
        <v>17</v>
      </c>
      <c r="I401" s="4" t="s">
        <v>3045</v>
      </c>
      <c r="J401" s="4" t="s">
        <v>3036</v>
      </c>
      <c r="K401" s="4" t="s">
        <v>3045</v>
      </c>
      <c r="L401" s="4" t="s">
        <v>3115</v>
      </c>
      <c r="M401" s="4"/>
      <c r="N401" s="4">
        <v>2</v>
      </c>
      <c r="O401" s="4"/>
      <c r="P401" s="4"/>
      <c r="Q401" s="4">
        <v>1</v>
      </c>
      <c r="R401" s="4"/>
      <c r="S401" s="4"/>
      <c r="T401" s="4"/>
      <c r="U401" s="4">
        <v>1</v>
      </c>
      <c r="V401" s="4">
        <v>10</v>
      </c>
      <c r="W401" s="4"/>
      <c r="X401" s="4"/>
      <c r="Y401" s="4">
        <v>34</v>
      </c>
    </row>
    <row r="402" spans="1:27">
      <c r="A402" s="4" t="s">
        <v>225</v>
      </c>
      <c r="B402" s="4">
        <v>2019</v>
      </c>
      <c r="C402" s="5">
        <v>43485</v>
      </c>
      <c r="D402" s="4" t="s">
        <v>66</v>
      </c>
      <c r="E402" s="4" t="s">
        <v>829</v>
      </c>
      <c r="F402" s="4" t="s">
        <v>82</v>
      </c>
      <c r="G402" s="4"/>
      <c r="H402" s="4">
        <v>18</v>
      </c>
      <c r="I402" s="4" t="s">
        <v>3039</v>
      </c>
      <c r="J402" s="4" t="s">
        <v>3039</v>
      </c>
      <c r="K402" s="4" t="s">
        <v>3039</v>
      </c>
      <c r="L402" s="4" t="s">
        <v>3116</v>
      </c>
      <c r="M402" s="4"/>
      <c r="N402" s="4">
        <v>3</v>
      </c>
      <c r="O402" s="4"/>
      <c r="P402" s="4"/>
      <c r="Q402" s="4"/>
      <c r="R402" s="4"/>
      <c r="S402" s="4"/>
      <c r="T402" s="4"/>
      <c r="U402" s="4"/>
      <c r="V402" s="4"/>
      <c r="W402" s="4"/>
      <c r="X402" s="4"/>
      <c r="Y402" s="4">
        <v>33</v>
      </c>
    </row>
    <row r="403" spans="1:27">
      <c r="A403" s="4" t="s">
        <v>225</v>
      </c>
      <c r="B403" s="4">
        <v>2019</v>
      </c>
      <c r="C403" s="5">
        <v>43485</v>
      </c>
      <c r="D403" s="4" t="s">
        <v>66</v>
      </c>
      <c r="E403" s="4" t="s">
        <v>3100</v>
      </c>
      <c r="F403" s="4" t="s">
        <v>37</v>
      </c>
      <c r="G403" s="4"/>
      <c r="H403" s="4">
        <v>19</v>
      </c>
      <c r="I403" s="4" t="s">
        <v>3036</v>
      </c>
      <c r="J403" s="4" t="s">
        <v>3035</v>
      </c>
      <c r="K403" s="4" t="s">
        <v>3046</v>
      </c>
      <c r="L403" s="4" t="s">
        <v>3117</v>
      </c>
      <c r="M403" s="4">
        <v>1</v>
      </c>
      <c r="N403" s="4"/>
      <c r="O403" s="4"/>
      <c r="P403" s="4"/>
      <c r="Q403" s="4"/>
      <c r="R403" s="4"/>
      <c r="S403" s="4"/>
      <c r="T403" s="4"/>
      <c r="U403" s="4"/>
      <c r="V403" s="4"/>
      <c r="W403" s="4"/>
      <c r="X403" s="4"/>
      <c r="Y403" s="4">
        <v>29</v>
      </c>
    </row>
    <row r="404" spans="1:27">
      <c r="A404" s="1" t="s">
        <v>288</v>
      </c>
      <c r="B404" s="1">
        <v>2018</v>
      </c>
      <c r="C404" s="2">
        <v>43450</v>
      </c>
      <c r="D404" s="1" t="s">
        <v>66</v>
      </c>
      <c r="E404" s="1" t="s">
        <v>787</v>
      </c>
      <c r="F404" s="1" t="s">
        <v>113</v>
      </c>
      <c r="G404" s="1"/>
      <c r="H404" s="1">
        <v>1</v>
      </c>
      <c r="I404" s="1" t="s">
        <v>3022</v>
      </c>
      <c r="J404" s="1" t="s">
        <v>3032</v>
      </c>
      <c r="K404" s="1" t="s">
        <v>3032</v>
      </c>
      <c r="L404" s="1" t="s">
        <v>3122</v>
      </c>
      <c r="M404" s="1">
        <v>1</v>
      </c>
      <c r="N404" s="1"/>
      <c r="O404" s="1">
        <v>1</v>
      </c>
      <c r="P404" s="1">
        <v>5</v>
      </c>
      <c r="Q404" s="1"/>
      <c r="R404" s="1"/>
      <c r="S404" s="1">
        <v>3</v>
      </c>
      <c r="T404" s="1">
        <v>2</v>
      </c>
      <c r="U404" s="1">
        <v>3</v>
      </c>
      <c r="V404" s="1">
        <v>4</v>
      </c>
      <c r="W404" s="1"/>
      <c r="X404" s="1"/>
      <c r="Y404" s="1">
        <v>131</v>
      </c>
      <c r="Z404" s="9">
        <v>1.1854166666666666</v>
      </c>
      <c r="AA404">
        <v>52.722999999999999</v>
      </c>
    </row>
    <row r="405" spans="1:27">
      <c r="A405" s="1" t="s">
        <v>288</v>
      </c>
      <c r="B405" s="1">
        <v>2018</v>
      </c>
      <c r="C405" s="2">
        <v>43450</v>
      </c>
      <c r="D405" s="1" t="s">
        <v>66</v>
      </c>
      <c r="E405" s="1" t="s">
        <v>1652</v>
      </c>
      <c r="F405" s="1" t="s">
        <v>56</v>
      </c>
      <c r="G405" s="1"/>
      <c r="H405" s="1">
        <v>2</v>
      </c>
      <c r="I405" s="1" t="s">
        <v>3031</v>
      </c>
      <c r="J405" s="1" t="s">
        <v>3024</v>
      </c>
      <c r="K405" s="1" t="s">
        <v>3029</v>
      </c>
      <c r="L405" s="1" t="s">
        <v>3123</v>
      </c>
      <c r="M405" s="1"/>
      <c r="N405" s="1">
        <v>5</v>
      </c>
      <c r="O405" s="1">
        <v>5</v>
      </c>
      <c r="P405" s="1">
        <v>1</v>
      </c>
      <c r="Q405" s="1"/>
      <c r="R405" s="1"/>
      <c r="S405" s="1">
        <v>5</v>
      </c>
      <c r="T405" s="1">
        <v>1</v>
      </c>
      <c r="U405" s="1"/>
      <c r="V405" s="1"/>
      <c r="W405" s="1">
        <v>20</v>
      </c>
      <c r="X405" s="1"/>
      <c r="Y405" s="1">
        <v>123</v>
      </c>
    </row>
    <row r="406" spans="1:27">
      <c r="A406" s="1" t="s">
        <v>288</v>
      </c>
      <c r="B406" s="1">
        <v>2018</v>
      </c>
      <c r="C406" s="2">
        <v>43450</v>
      </c>
      <c r="D406" s="1" t="s">
        <v>66</v>
      </c>
      <c r="E406" s="1" t="s">
        <v>473</v>
      </c>
      <c r="F406" s="1" t="s">
        <v>25</v>
      </c>
      <c r="G406" s="1"/>
      <c r="H406" s="1">
        <v>3</v>
      </c>
      <c r="I406" s="1" t="s">
        <v>3027</v>
      </c>
      <c r="J406" s="1" t="s">
        <v>3030</v>
      </c>
      <c r="K406" s="1" t="s">
        <v>3027</v>
      </c>
      <c r="L406" s="1" t="s">
        <v>3124</v>
      </c>
      <c r="M406" s="1"/>
      <c r="N406" s="1"/>
      <c r="O406" s="1"/>
      <c r="P406" s="1"/>
      <c r="Q406" s="1">
        <v>2</v>
      </c>
      <c r="R406" s="1"/>
      <c r="S406" s="1"/>
      <c r="T406" s="1"/>
      <c r="U406" s="1"/>
      <c r="V406" s="1">
        <v>6</v>
      </c>
      <c r="W406" s="1"/>
      <c r="X406" s="1"/>
      <c r="Y406" s="1">
        <v>114</v>
      </c>
    </row>
    <row r="407" spans="1:27">
      <c r="A407" s="1" t="s">
        <v>288</v>
      </c>
      <c r="B407" s="1">
        <v>2018</v>
      </c>
      <c r="C407" s="2">
        <v>43450</v>
      </c>
      <c r="D407" s="1" t="s">
        <v>66</v>
      </c>
      <c r="E407" s="1" t="s">
        <v>340</v>
      </c>
      <c r="F407" s="1" t="s">
        <v>142</v>
      </c>
      <c r="G407" s="1"/>
      <c r="H407" s="1">
        <v>4</v>
      </c>
      <c r="I407" s="1" t="s">
        <v>3032</v>
      </c>
      <c r="J407" s="1" t="s">
        <v>3022</v>
      </c>
      <c r="K407" s="1" t="s">
        <v>3023</v>
      </c>
      <c r="L407" s="1" t="s">
        <v>3125</v>
      </c>
      <c r="M407" s="1">
        <v>3</v>
      </c>
      <c r="N407" s="1"/>
      <c r="O407" s="1"/>
      <c r="P407" s="1">
        <v>2</v>
      </c>
      <c r="Q407" s="1"/>
      <c r="R407" s="1"/>
      <c r="S407" s="1"/>
      <c r="T407" s="1"/>
      <c r="U407" s="1"/>
      <c r="V407" s="1"/>
      <c r="W407" s="1"/>
      <c r="X407" s="1"/>
      <c r="Y407" s="1">
        <v>113</v>
      </c>
    </row>
    <row r="408" spans="1:27">
      <c r="A408" s="1" t="s">
        <v>288</v>
      </c>
      <c r="B408" s="1">
        <v>2018</v>
      </c>
      <c r="C408" s="2">
        <v>43450</v>
      </c>
      <c r="D408" s="1" t="s">
        <v>66</v>
      </c>
      <c r="E408" s="1" t="s">
        <v>618</v>
      </c>
      <c r="F408" s="1" t="s">
        <v>37</v>
      </c>
      <c r="G408" s="1"/>
      <c r="H408" s="1">
        <v>5</v>
      </c>
      <c r="I408" s="1" t="s">
        <v>3023</v>
      </c>
      <c r="J408" s="1" t="s">
        <v>3027</v>
      </c>
      <c r="K408" s="1" t="s">
        <v>3030</v>
      </c>
      <c r="L408" s="1" t="s">
        <v>3067</v>
      </c>
      <c r="M408" s="1"/>
      <c r="N408" s="1">
        <v>3</v>
      </c>
      <c r="O408" s="1"/>
      <c r="P408" s="1">
        <v>3</v>
      </c>
      <c r="Q408" s="1">
        <v>3</v>
      </c>
      <c r="R408" s="1"/>
      <c r="S408" s="1"/>
      <c r="T408" s="1">
        <v>3</v>
      </c>
      <c r="U408" s="1"/>
      <c r="V408" s="1"/>
      <c r="W408" s="1"/>
      <c r="X408" s="1"/>
      <c r="Y408" s="1">
        <v>112</v>
      </c>
    </row>
    <row r="409" spans="1:27">
      <c r="A409" s="1" t="s">
        <v>288</v>
      </c>
      <c r="B409" s="1">
        <v>2018</v>
      </c>
      <c r="C409" s="2">
        <v>43450</v>
      </c>
      <c r="D409" s="1" t="s">
        <v>66</v>
      </c>
      <c r="E409" s="1" t="s">
        <v>753</v>
      </c>
      <c r="F409" s="1" t="s">
        <v>23</v>
      </c>
      <c r="G409" s="1"/>
      <c r="H409" s="1">
        <v>6</v>
      </c>
      <c r="I409" s="1" t="s">
        <v>3029</v>
      </c>
      <c r="J409" s="1" t="s">
        <v>3023</v>
      </c>
      <c r="K409" s="1" t="s">
        <v>3024</v>
      </c>
      <c r="L409" s="1" t="s">
        <v>3126</v>
      </c>
      <c r="M409" s="1"/>
      <c r="N409" s="1"/>
      <c r="O409" s="1"/>
      <c r="P409" s="1"/>
      <c r="Q409" s="1">
        <v>5</v>
      </c>
      <c r="R409" s="1">
        <v>5</v>
      </c>
      <c r="S409" s="1">
        <v>1</v>
      </c>
      <c r="T409" s="1">
        <v>5</v>
      </c>
      <c r="U409" s="1">
        <v>2</v>
      </c>
      <c r="V409" s="1">
        <v>2</v>
      </c>
      <c r="W409" s="1"/>
      <c r="X409" s="1"/>
      <c r="Y409" s="1">
        <v>110</v>
      </c>
    </row>
    <row r="410" spans="1:27">
      <c r="A410" s="1" t="s">
        <v>288</v>
      </c>
      <c r="B410" s="1">
        <v>2018</v>
      </c>
      <c r="C410" s="2">
        <v>43450</v>
      </c>
      <c r="D410" s="1" t="s">
        <v>66</v>
      </c>
      <c r="E410" s="1" t="s">
        <v>3018</v>
      </c>
      <c r="F410" s="1" t="s">
        <v>484</v>
      </c>
      <c r="G410" s="1"/>
      <c r="H410" s="1">
        <v>7</v>
      </c>
      <c r="I410" s="1" t="s">
        <v>3041</v>
      </c>
      <c r="J410" s="1" t="s">
        <v>3031</v>
      </c>
      <c r="K410" s="1" t="s">
        <v>3022</v>
      </c>
      <c r="L410" s="1" t="s">
        <v>3127</v>
      </c>
      <c r="M410" s="1"/>
      <c r="N410" s="1"/>
      <c r="O410" s="1"/>
      <c r="P410" s="1"/>
      <c r="Q410" s="1"/>
      <c r="R410" s="1">
        <v>2</v>
      </c>
      <c r="S410" s="1">
        <v>2</v>
      </c>
      <c r="T410" s="1"/>
      <c r="U410" s="1"/>
      <c r="V410" s="1"/>
      <c r="W410" s="1"/>
      <c r="X410" s="1"/>
      <c r="Y410" s="1">
        <v>84</v>
      </c>
    </row>
    <row r="411" spans="1:27">
      <c r="A411" s="1" t="s">
        <v>288</v>
      </c>
      <c r="B411" s="1">
        <v>2018</v>
      </c>
      <c r="C411" s="2">
        <v>43450</v>
      </c>
      <c r="D411" s="1" t="s">
        <v>66</v>
      </c>
      <c r="E411" s="1" t="s">
        <v>1723</v>
      </c>
      <c r="F411" s="1" t="s">
        <v>33</v>
      </c>
      <c r="G411" s="1"/>
      <c r="H411" s="1">
        <v>8</v>
      </c>
      <c r="I411" s="1" t="s">
        <v>3030</v>
      </c>
      <c r="J411" s="1" t="s">
        <v>3034</v>
      </c>
      <c r="K411" s="1" t="s">
        <v>3028</v>
      </c>
      <c r="L411" s="1" t="s">
        <v>3128</v>
      </c>
      <c r="M411" s="1"/>
      <c r="N411" s="1"/>
      <c r="O411" s="1"/>
      <c r="P411" s="1"/>
      <c r="Q411" s="1"/>
      <c r="R411" s="1"/>
      <c r="S411" s="1"/>
      <c r="T411" s="1"/>
      <c r="U411" s="1"/>
      <c r="V411" s="1">
        <v>10</v>
      </c>
      <c r="W411" s="1"/>
      <c r="X411" s="1"/>
      <c r="Y411" s="1">
        <v>82</v>
      </c>
    </row>
    <row r="412" spans="1:27">
      <c r="A412" s="1" t="s">
        <v>288</v>
      </c>
      <c r="B412" s="1">
        <v>2018</v>
      </c>
      <c r="C412" s="2">
        <v>43450</v>
      </c>
      <c r="D412" s="1" t="s">
        <v>66</v>
      </c>
      <c r="E412" s="1" t="s">
        <v>1724</v>
      </c>
      <c r="F412" s="1" t="s">
        <v>78</v>
      </c>
      <c r="G412" s="1"/>
      <c r="H412" s="1">
        <v>9</v>
      </c>
      <c r="I412" s="1" t="s">
        <v>3024</v>
      </c>
      <c r="J412" s="1" t="s">
        <v>3028</v>
      </c>
      <c r="K412" s="1" t="s">
        <v>3034</v>
      </c>
      <c r="L412" s="1" t="s">
        <v>3109</v>
      </c>
      <c r="M412" s="1"/>
      <c r="N412" s="1">
        <v>2</v>
      </c>
      <c r="O412" s="1"/>
      <c r="P412" s="1"/>
      <c r="Q412" s="1">
        <v>1</v>
      </c>
      <c r="R412" s="1"/>
      <c r="S412" s="1"/>
      <c r="T412" s="1"/>
      <c r="U412" s="1"/>
      <c r="V412" s="1"/>
      <c r="W412" s="1"/>
      <c r="X412" s="1"/>
      <c r="Y412" s="1">
        <v>81</v>
      </c>
    </row>
    <row r="413" spans="1:27">
      <c r="A413" s="1" t="s">
        <v>288</v>
      </c>
      <c r="B413" s="1">
        <v>2018</v>
      </c>
      <c r="C413" s="2">
        <v>43450</v>
      </c>
      <c r="D413" s="1" t="s">
        <v>66</v>
      </c>
      <c r="E413" s="1" t="s">
        <v>791</v>
      </c>
      <c r="F413" s="1" t="s">
        <v>480</v>
      </c>
      <c r="G413" s="1"/>
      <c r="H413" s="1">
        <v>10</v>
      </c>
      <c r="I413" s="1" t="s">
        <v>3028</v>
      </c>
      <c r="J413" s="1" t="s">
        <v>3029</v>
      </c>
      <c r="K413" s="1" t="s">
        <v>3037</v>
      </c>
      <c r="L413" s="1" t="s">
        <v>3129</v>
      </c>
      <c r="M413" s="1"/>
      <c r="N413" s="1"/>
      <c r="O413" s="1"/>
      <c r="P413" s="1"/>
      <c r="Q413" s="1"/>
      <c r="R413" s="1"/>
      <c r="S413" s="1"/>
      <c r="T413" s="1"/>
      <c r="U413" s="1"/>
      <c r="V413" s="1"/>
      <c r="W413" s="1"/>
      <c r="X413" s="1"/>
      <c r="Y413" s="1">
        <v>74</v>
      </c>
    </row>
    <row r="414" spans="1:27">
      <c r="A414" s="1" t="s">
        <v>288</v>
      </c>
      <c r="B414" s="1">
        <v>2018</v>
      </c>
      <c r="C414" s="2">
        <v>43450</v>
      </c>
      <c r="D414" s="1" t="s">
        <v>66</v>
      </c>
      <c r="E414" s="1" t="s">
        <v>649</v>
      </c>
      <c r="F414" s="1" t="s">
        <v>29</v>
      </c>
      <c r="G414" s="1"/>
      <c r="H414" s="1">
        <v>11</v>
      </c>
      <c r="I414" s="1" t="s">
        <v>3045</v>
      </c>
      <c r="J414" s="1" t="s">
        <v>3033</v>
      </c>
      <c r="K414" s="1" t="s">
        <v>3033</v>
      </c>
      <c r="L414" s="1" t="s">
        <v>3130</v>
      </c>
      <c r="M414" s="1"/>
      <c r="N414" s="1"/>
      <c r="O414" s="1"/>
      <c r="P414" s="1"/>
      <c r="Q414" s="1"/>
      <c r="R414" s="1"/>
      <c r="S414" s="1"/>
      <c r="T414" s="1"/>
      <c r="U414" s="1">
        <v>5</v>
      </c>
      <c r="V414" s="1"/>
      <c r="W414" s="1"/>
      <c r="X414" s="1"/>
      <c r="Y414" s="1">
        <v>51</v>
      </c>
    </row>
    <row r="415" spans="1:27">
      <c r="A415" s="1" t="s">
        <v>288</v>
      </c>
      <c r="B415" s="1">
        <v>2018</v>
      </c>
      <c r="C415" s="2">
        <v>43450</v>
      </c>
      <c r="D415" s="1" t="s">
        <v>66</v>
      </c>
      <c r="E415" s="1" t="s">
        <v>2329</v>
      </c>
      <c r="F415" s="1" t="s">
        <v>178</v>
      </c>
      <c r="G415" s="1"/>
      <c r="H415" s="1">
        <v>12</v>
      </c>
      <c r="I415" s="1" t="s">
        <v>3035</v>
      </c>
      <c r="J415" s="1" t="s">
        <v>3037</v>
      </c>
      <c r="K415" s="1" t="s">
        <v>3039</v>
      </c>
      <c r="L415" s="1" t="s">
        <v>3131</v>
      </c>
      <c r="M415" s="1"/>
      <c r="N415" s="1"/>
      <c r="O415" s="1"/>
      <c r="P415" s="1"/>
      <c r="Q415" s="1"/>
      <c r="R415" s="1"/>
      <c r="S415" s="1"/>
      <c r="T415" s="1"/>
      <c r="U415" s="1">
        <v>1</v>
      </c>
      <c r="V415" s="1"/>
      <c r="W415" s="1"/>
      <c r="X415" s="1"/>
      <c r="Y415" s="1">
        <v>49</v>
      </c>
    </row>
    <row r="416" spans="1:27">
      <c r="A416" s="1" t="s">
        <v>288</v>
      </c>
      <c r="B416" s="1">
        <v>2018</v>
      </c>
      <c r="C416" s="2">
        <v>43450</v>
      </c>
      <c r="D416" s="1" t="s">
        <v>66</v>
      </c>
      <c r="E416" s="1" t="s">
        <v>1642</v>
      </c>
      <c r="F416" s="1" t="s">
        <v>27</v>
      </c>
      <c r="G416" s="1"/>
      <c r="H416" s="1">
        <v>13</v>
      </c>
      <c r="I416" s="1" t="s">
        <v>3037</v>
      </c>
      <c r="J416" s="1" t="s">
        <v>3036</v>
      </c>
      <c r="K416" s="1" t="s">
        <v>3038</v>
      </c>
      <c r="L416" s="1" t="s">
        <v>3132</v>
      </c>
      <c r="M416" s="1"/>
      <c r="N416" s="1"/>
      <c r="O416" s="1"/>
      <c r="P416" s="1"/>
      <c r="Q416" s="1"/>
      <c r="R416" s="1">
        <v>3</v>
      </c>
      <c r="S416" s="1"/>
      <c r="T416" s="1"/>
      <c r="U416" s="1"/>
      <c r="V416" s="1"/>
      <c r="W416" s="1"/>
      <c r="X416" s="1"/>
      <c r="Y416" s="1">
        <v>45</v>
      </c>
    </row>
    <row r="417" spans="1:27">
      <c r="A417" s="1" t="s">
        <v>288</v>
      </c>
      <c r="B417" s="1">
        <v>2018</v>
      </c>
      <c r="C417" s="2">
        <v>43450</v>
      </c>
      <c r="D417" s="1" t="s">
        <v>66</v>
      </c>
      <c r="E417" s="1" t="s">
        <v>858</v>
      </c>
      <c r="F417" s="1" t="s">
        <v>207</v>
      </c>
      <c r="G417" s="1"/>
      <c r="H417" s="1">
        <v>14</v>
      </c>
      <c r="I417" s="1" t="s">
        <v>3033</v>
      </c>
      <c r="J417" s="1" t="s">
        <v>3038</v>
      </c>
      <c r="K417" s="1" t="s">
        <v>3043</v>
      </c>
      <c r="L417" s="1" t="s">
        <v>3133</v>
      </c>
      <c r="M417" s="1">
        <v>5</v>
      </c>
      <c r="N417" s="1"/>
      <c r="O417" s="1">
        <v>2</v>
      </c>
      <c r="P417" s="1"/>
      <c r="Q417" s="1"/>
      <c r="R417" s="1"/>
      <c r="S417" s="1"/>
      <c r="T417" s="1"/>
      <c r="U417" s="1"/>
      <c r="V417" s="1"/>
      <c r="W417" s="1"/>
      <c r="X417" s="1"/>
      <c r="Y417" s="1">
        <v>41</v>
      </c>
    </row>
    <row r="418" spans="1:27">
      <c r="A418" s="1" t="s">
        <v>288</v>
      </c>
      <c r="B418" s="1">
        <v>2018</v>
      </c>
      <c r="C418" s="2">
        <v>43450</v>
      </c>
      <c r="D418" s="1" t="s">
        <v>66</v>
      </c>
      <c r="E418" s="1" t="s">
        <v>1675</v>
      </c>
      <c r="F418" s="1" t="s">
        <v>198</v>
      </c>
      <c r="G418" s="1"/>
      <c r="H418" s="1">
        <v>15</v>
      </c>
      <c r="I418" s="1" t="s">
        <v>3034</v>
      </c>
      <c r="J418" s="1" t="s">
        <v>3043</v>
      </c>
      <c r="K418" s="1" t="s">
        <v>3041</v>
      </c>
      <c r="L418" s="1" t="s">
        <v>3134</v>
      </c>
      <c r="M418" s="1"/>
      <c r="N418" s="1"/>
      <c r="O418" s="1"/>
      <c r="P418" s="1"/>
      <c r="Q418" s="1"/>
      <c r="R418" s="1"/>
      <c r="S418" s="1"/>
      <c r="T418" s="1"/>
      <c r="U418" s="1"/>
      <c r="V418" s="1"/>
      <c r="W418" s="1"/>
      <c r="X418" s="1"/>
      <c r="Y418" s="1">
        <v>34</v>
      </c>
    </row>
    <row r="419" spans="1:27">
      <c r="A419" s="1" t="s">
        <v>288</v>
      </c>
      <c r="B419" s="1">
        <v>2018</v>
      </c>
      <c r="C419" s="2">
        <v>43450</v>
      </c>
      <c r="D419" s="1" t="s">
        <v>66</v>
      </c>
      <c r="E419" s="1" t="s">
        <v>1643</v>
      </c>
      <c r="F419" s="1" t="s">
        <v>85</v>
      </c>
      <c r="G419" s="1"/>
      <c r="H419" s="1">
        <v>16</v>
      </c>
      <c r="I419" s="1" t="s">
        <v>3046</v>
      </c>
      <c r="J419" s="1" t="s">
        <v>3035</v>
      </c>
      <c r="K419" s="1" t="s">
        <v>3031</v>
      </c>
      <c r="L419" s="1" t="s">
        <v>3135</v>
      </c>
      <c r="M419" s="1"/>
      <c r="N419" s="1">
        <v>1</v>
      </c>
      <c r="O419" s="1"/>
      <c r="P419" s="1"/>
      <c r="Q419" s="1"/>
      <c r="R419" s="1"/>
      <c r="S419" s="1"/>
      <c r="T419" s="1"/>
      <c r="U419" s="1"/>
      <c r="V419" s="1"/>
      <c r="W419" s="1"/>
      <c r="X419" s="1">
        <v>20</v>
      </c>
      <c r="Y419" s="1">
        <v>31</v>
      </c>
    </row>
    <row r="420" spans="1:27">
      <c r="A420" s="1" t="s">
        <v>288</v>
      </c>
      <c r="B420" s="1">
        <v>2018</v>
      </c>
      <c r="C420" s="2">
        <v>43450</v>
      </c>
      <c r="D420" s="1" t="s">
        <v>66</v>
      </c>
      <c r="E420" s="1" t="s">
        <v>829</v>
      </c>
      <c r="F420" s="1" t="s">
        <v>82</v>
      </c>
      <c r="G420" s="1"/>
      <c r="H420" s="1">
        <v>17</v>
      </c>
      <c r="I420" s="1" t="s">
        <v>3038</v>
      </c>
      <c r="J420" s="1" t="s">
        <v>3039</v>
      </c>
      <c r="K420" s="1" t="s">
        <v>3036</v>
      </c>
      <c r="L420" s="1" t="s">
        <v>3116</v>
      </c>
      <c r="M420" s="1"/>
      <c r="N420" s="1"/>
      <c r="O420" s="1"/>
      <c r="P420" s="1"/>
      <c r="Q420" s="1"/>
      <c r="R420" s="1"/>
      <c r="S420" s="1"/>
      <c r="T420" s="1"/>
      <c r="U420" s="1"/>
      <c r="V420" s="1"/>
      <c r="W420" s="1"/>
      <c r="X420" s="1"/>
      <c r="Y420" s="1">
        <v>30</v>
      </c>
    </row>
    <row r="421" spans="1:27">
      <c r="A421" s="1" t="s">
        <v>288</v>
      </c>
      <c r="B421" s="1">
        <v>2018</v>
      </c>
      <c r="C421" s="2">
        <v>43450</v>
      </c>
      <c r="D421" s="1" t="s">
        <v>66</v>
      </c>
      <c r="E421" s="1" t="s">
        <v>1651</v>
      </c>
      <c r="F421" s="1" t="s">
        <v>152</v>
      </c>
      <c r="G421" s="1"/>
      <c r="H421" s="1">
        <v>18</v>
      </c>
      <c r="I421" s="1" t="s">
        <v>3036</v>
      </c>
      <c r="J421" s="1" t="s">
        <v>3046</v>
      </c>
      <c r="K421" s="1" t="s">
        <v>3035</v>
      </c>
      <c r="L421" s="1" t="s">
        <v>3117</v>
      </c>
      <c r="M421" s="1"/>
      <c r="N421" s="1"/>
      <c r="O421" s="1"/>
      <c r="P421" s="1"/>
      <c r="Q421" s="1"/>
      <c r="R421" s="1"/>
      <c r="S421" s="1"/>
      <c r="T421" s="1"/>
      <c r="U421" s="1"/>
      <c r="V421" s="1"/>
      <c r="W421" s="1"/>
      <c r="X421" s="1"/>
      <c r="Y421" s="1">
        <v>28</v>
      </c>
    </row>
    <row r="422" spans="1:27">
      <c r="A422" s="1" t="s">
        <v>288</v>
      </c>
      <c r="B422" s="1">
        <v>2018</v>
      </c>
      <c r="C422" s="2">
        <v>43450</v>
      </c>
      <c r="D422" s="1" t="s">
        <v>66</v>
      </c>
      <c r="E422" s="1" t="s">
        <v>775</v>
      </c>
      <c r="F422" s="1" t="s">
        <v>46</v>
      </c>
      <c r="G422" s="1"/>
      <c r="H422" s="1">
        <v>19</v>
      </c>
      <c r="I422" s="1" t="s">
        <v>3043</v>
      </c>
      <c r="J422" s="1" t="s">
        <v>3041</v>
      </c>
      <c r="K422" s="1" t="s">
        <v>3046</v>
      </c>
      <c r="L422" s="1" t="s">
        <v>3136</v>
      </c>
      <c r="M422" s="1"/>
      <c r="N422" s="1"/>
      <c r="O422" s="1">
        <v>3</v>
      </c>
      <c r="P422" s="1"/>
      <c r="Q422" s="1"/>
      <c r="R422" s="1">
        <v>1</v>
      </c>
      <c r="S422" s="1"/>
      <c r="T422" s="1"/>
      <c r="U422" s="1"/>
      <c r="V422" s="1"/>
      <c r="W422" s="1"/>
      <c r="X422" s="1"/>
      <c r="Y422" s="1">
        <v>24</v>
      </c>
    </row>
    <row r="423" spans="1:27">
      <c r="A423" s="1" t="s">
        <v>288</v>
      </c>
      <c r="B423" s="1">
        <v>2018</v>
      </c>
      <c r="C423" s="2">
        <v>43450</v>
      </c>
      <c r="D423" s="1" t="s">
        <v>66</v>
      </c>
      <c r="E423" s="1" t="s">
        <v>818</v>
      </c>
      <c r="F423" s="1" t="s">
        <v>42</v>
      </c>
      <c r="G423" s="1"/>
      <c r="H423" s="1">
        <v>20</v>
      </c>
      <c r="I423" s="1" t="s">
        <v>3039</v>
      </c>
      <c r="J423" s="1" t="s">
        <v>3045</v>
      </c>
      <c r="K423" s="1" t="s">
        <v>3045</v>
      </c>
      <c r="L423" s="1" t="s">
        <v>3137</v>
      </c>
      <c r="M423" s="1">
        <v>2</v>
      </c>
      <c r="N423" s="1"/>
      <c r="O423" s="1"/>
      <c r="P423" s="1"/>
      <c r="Q423" s="1"/>
      <c r="R423" s="1"/>
      <c r="S423" s="1"/>
      <c r="T423" s="1"/>
      <c r="U423" s="1"/>
      <c r="V423" s="1"/>
      <c r="W423" s="1"/>
      <c r="X423" s="1">
        <v>20</v>
      </c>
      <c r="Y423" s="1">
        <v>4</v>
      </c>
    </row>
    <row r="424" spans="1:27">
      <c r="A424" s="1" t="s">
        <v>288</v>
      </c>
      <c r="B424" s="1">
        <v>2018</v>
      </c>
      <c r="C424" s="2">
        <v>43450</v>
      </c>
      <c r="D424" s="1" t="s">
        <v>66</v>
      </c>
      <c r="E424" s="1" t="s">
        <v>493</v>
      </c>
      <c r="F424" s="1" t="s">
        <v>31</v>
      </c>
      <c r="G424" s="1"/>
      <c r="H424" s="1" t="s">
        <v>608</v>
      </c>
      <c r="I424" s="1" t="s">
        <v>3043</v>
      </c>
      <c r="J424" s="1" t="s">
        <v>759</v>
      </c>
      <c r="K424" s="1"/>
      <c r="L424" s="1"/>
      <c r="M424" s="1"/>
      <c r="N424" s="1"/>
      <c r="O424" s="1"/>
      <c r="P424" s="1"/>
      <c r="Q424" s="1"/>
      <c r="R424" s="1"/>
      <c r="S424" s="1"/>
      <c r="T424" s="1"/>
      <c r="U424" s="1"/>
      <c r="V424" s="1"/>
      <c r="W424" s="1"/>
      <c r="X424" s="1"/>
      <c r="Y424" s="1" t="s">
        <v>608</v>
      </c>
    </row>
    <row r="425" spans="1:27">
      <c r="A425" s="4" t="s">
        <v>217</v>
      </c>
      <c r="B425" s="4">
        <v>2018</v>
      </c>
      <c r="C425" s="5">
        <v>43436</v>
      </c>
      <c r="D425" s="4" t="s">
        <v>66</v>
      </c>
      <c r="E425" s="4" t="s">
        <v>1648</v>
      </c>
      <c r="F425" s="4" t="s">
        <v>102</v>
      </c>
      <c r="G425" s="4"/>
      <c r="H425" s="4">
        <v>1</v>
      </c>
      <c r="I425" s="4" t="s">
        <v>3024</v>
      </c>
      <c r="J425" s="4" t="s">
        <v>3032</v>
      </c>
      <c r="K425" s="4" t="s">
        <v>3027</v>
      </c>
      <c r="L425" s="4" t="s">
        <v>3167</v>
      </c>
      <c r="M425" s="4"/>
      <c r="N425" s="4"/>
      <c r="O425" s="4"/>
      <c r="P425" s="4">
        <v>5</v>
      </c>
      <c r="Q425" s="4"/>
      <c r="R425" s="4"/>
      <c r="S425" s="4"/>
      <c r="T425" s="4">
        <v>3</v>
      </c>
      <c r="U425" s="4"/>
      <c r="V425" s="4">
        <v>10</v>
      </c>
      <c r="W425" s="4"/>
      <c r="X425" s="4"/>
      <c r="Y425" s="4">
        <v>128</v>
      </c>
      <c r="Z425" s="9">
        <v>1.1847222222222222</v>
      </c>
      <c r="AA425">
        <v>52.741999999999997</v>
      </c>
    </row>
    <row r="426" spans="1:27">
      <c r="A426" s="4" t="s">
        <v>217</v>
      </c>
      <c r="B426" s="4">
        <v>2018</v>
      </c>
      <c r="C426" s="5">
        <v>43436</v>
      </c>
      <c r="D426" s="4" t="s">
        <v>66</v>
      </c>
      <c r="E426" s="4" t="s">
        <v>1644</v>
      </c>
      <c r="F426" s="4" t="s">
        <v>37</v>
      </c>
      <c r="G426" s="4"/>
      <c r="H426" s="4">
        <v>2</v>
      </c>
      <c r="I426" s="4" t="s">
        <v>3032</v>
      </c>
      <c r="J426" s="4" t="s">
        <v>3027</v>
      </c>
      <c r="K426" s="4" t="s">
        <v>3023</v>
      </c>
      <c r="L426" s="4" t="s">
        <v>3122</v>
      </c>
      <c r="M426" s="4"/>
      <c r="N426" s="4"/>
      <c r="O426" s="4"/>
      <c r="P426" s="4">
        <v>3</v>
      </c>
      <c r="Q426" s="4"/>
      <c r="R426" s="4">
        <v>1</v>
      </c>
      <c r="S426" s="4"/>
      <c r="T426" s="4"/>
      <c r="U426" s="4"/>
      <c r="V426" s="4">
        <v>2</v>
      </c>
      <c r="W426" s="4"/>
      <c r="X426" s="4"/>
      <c r="Y426" s="4">
        <v>118</v>
      </c>
    </row>
    <row r="427" spans="1:27">
      <c r="A427" s="4" t="s">
        <v>217</v>
      </c>
      <c r="B427" s="4">
        <v>2018</v>
      </c>
      <c r="C427" s="5">
        <v>43436</v>
      </c>
      <c r="D427" s="4" t="s">
        <v>66</v>
      </c>
      <c r="E427" s="4" t="s">
        <v>753</v>
      </c>
      <c r="F427" s="4" t="s">
        <v>23</v>
      </c>
      <c r="G427" s="4"/>
      <c r="H427" s="4">
        <v>3</v>
      </c>
      <c r="I427" s="4" t="s">
        <v>3027</v>
      </c>
      <c r="J427" s="4" t="s">
        <v>3033</v>
      </c>
      <c r="K427" s="4" t="s">
        <v>3032</v>
      </c>
      <c r="L427" s="4" t="s">
        <v>3168</v>
      </c>
      <c r="M427" s="4"/>
      <c r="N427" s="4"/>
      <c r="O427" s="4"/>
      <c r="P427" s="4">
        <v>2</v>
      </c>
      <c r="Q427" s="4">
        <v>5</v>
      </c>
      <c r="R427" s="4">
        <v>5</v>
      </c>
      <c r="S427" s="4"/>
      <c r="T427" s="4">
        <v>1</v>
      </c>
      <c r="U427" s="4">
        <v>2</v>
      </c>
      <c r="V427" s="4"/>
      <c r="W427" s="4"/>
      <c r="X427" s="4"/>
      <c r="Y427" s="4">
        <v>113</v>
      </c>
    </row>
    <row r="428" spans="1:27">
      <c r="A428" s="4" t="s">
        <v>217</v>
      </c>
      <c r="B428" s="4">
        <v>2018</v>
      </c>
      <c r="C428" s="5">
        <v>43436</v>
      </c>
      <c r="D428" s="4" t="s">
        <v>66</v>
      </c>
      <c r="E428" s="4" t="s">
        <v>340</v>
      </c>
      <c r="F428" s="4" t="s">
        <v>142</v>
      </c>
      <c r="G428" s="4"/>
      <c r="H428" s="4">
        <v>4</v>
      </c>
      <c r="I428" s="4" t="s">
        <v>3031</v>
      </c>
      <c r="J428" s="4" t="s">
        <v>3035</v>
      </c>
      <c r="K428" s="4" t="s">
        <v>3034</v>
      </c>
      <c r="L428" s="4" t="s">
        <v>3169</v>
      </c>
      <c r="M428" s="4">
        <v>2</v>
      </c>
      <c r="N428" s="4"/>
      <c r="O428" s="4">
        <v>2</v>
      </c>
      <c r="P428" s="4"/>
      <c r="Q428" s="4"/>
      <c r="R428" s="4"/>
      <c r="S428" s="4">
        <v>3</v>
      </c>
      <c r="T428" s="4">
        <v>2</v>
      </c>
      <c r="U428" s="4"/>
      <c r="V428" s="4">
        <v>6</v>
      </c>
      <c r="W428" s="4">
        <v>20</v>
      </c>
      <c r="X428" s="4"/>
      <c r="Y428" s="4">
        <v>99</v>
      </c>
    </row>
    <row r="429" spans="1:27">
      <c r="A429" s="4" t="s">
        <v>217</v>
      </c>
      <c r="B429" s="4">
        <v>2018</v>
      </c>
      <c r="C429" s="5">
        <v>43436</v>
      </c>
      <c r="D429" s="4" t="s">
        <v>66</v>
      </c>
      <c r="E429" s="4" t="s">
        <v>522</v>
      </c>
      <c r="F429" s="4" t="s">
        <v>58</v>
      </c>
      <c r="G429" s="4"/>
      <c r="H429" s="4">
        <v>5</v>
      </c>
      <c r="I429" s="4" t="s">
        <v>3022</v>
      </c>
      <c r="J429" s="4" t="s">
        <v>3028</v>
      </c>
      <c r="K429" s="4" t="s">
        <v>3030</v>
      </c>
      <c r="L429" s="4" t="s">
        <v>3170</v>
      </c>
      <c r="M429" s="4"/>
      <c r="N429" s="4"/>
      <c r="O429" s="4"/>
      <c r="P429" s="4">
        <v>1</v>
      </c>
      <c r="Q429" s="4">
        <v>3</v>
      </c>
      <c r="R429" s="4">
        <v>3</v>
      </c>
      <c r="S429" s="4">
        <v>2</v>
      </c>
      <c r="T429" s="4"/>
      <c r="U429" s="4"/>
      <c r="V429" s="4"/>
      <c r="W429" s="4"/>
      <c r="X429" s="4"/>
      <c r="Y429" s="4">
        <v>99</v>
      </c>
    </row>
    <row r="430" spans="1:27">
      <c r="A430" s="4" t="s">
        <v>217</v>
      </c>
      <c r="B430" s="4">
        <v>2018</v>
      </c>
      <c r="C430" s="5">
        <v>43436</v>
      </c>
      <c r="D430" s="4" t="s">
        <v>66</v>
      </c>
      <c r="E430" s="4" t="s">
        <v>473</v>
      </c>
      <c r="F430" s="4" t="s">
        <v>25</v>
      </c>
      <c r="G430" s="4"/>
      <c r="H430" s="4">
        <v>6</v>
      </c>
      <c r="I430" s="4" t="s">
        <v>3030</v>
      </c>
      <c r="J430" s="4" t="s">
        <v>3031</v>
      </c>
      <c r="K430" s="4" t="s">
        <v>3024</v>
      </c>
      <c r="L430" s="4" t="s">
        <v>3171</v>
      </c>
      <c r="M430" s="4"/>
      <c r="N430" s="4"/>
      <c r="O430" s="4"/>
      <c r="P430" s="4"/>
      <c r="Q430" s="4"/>
      <c r="R430" s="4"/>
      <c r="S430" s="4">
        <v>5</v>
      </c>
      <c r="T430" s="4"/>
      <c r="U430" s="4">
        <v>1</v>
      </c>
      <c r="V430" s="4">
        <v>4</v>
      </c>
      <c r="W430" s="4"/>
      <c r="X430" s="4"/>
      <c r="Y430" s="4">
        <v>98</v>
      </c>
    </row>
    <row r="431" spans="1:27">
      <c r="A431" s="4" t="s">
        <v>217</v>
      </c>
      <c r="B431" s="4">
        <v>2018</v>
      </c>
      <c r="C431" s="5">
        <v>43436</v>
      </c>
      <c r="D431" s="4" t="s">
        <v>66</v>
      </c>
      <c r="E431" s="4" t="s">
        <v>649</v>
      </c>
      <c r="F431" s="4" t="s">
        <v>1737</v>
      </c>
      <c r="G431" s="4"/>
      <c r="H431" s="4">
        <v>7</v>
      </c>
      <c r="I431" s="4" t="s">
        <v>3035</v>
      </c>
      <c r="J431" s="4" t="s">
        <v>3023</v>
      </c>
      <c r="K431" s="4" t="s">
        <v>3033</v>
      </c>
      <c r="L431" s="4" t="s">
        <v>3172</v>
      </c>
      <c r="M431" s="4"/>
      <c r="N431" s="4"/>
      <c r="O431" s="4">
        <v>3</v>
      </c>
      <c r="P431" s="4"/>
      <c r="Q431" s="4"/>
      <c r="R431" s="4"/>
      <c r="S431" s="4"/>
      <c r="T431" s="4"/>
      <c r="U431" s="4"/>
      <c r="V431" s="4"/>
      <c r="W431" s="4">
        <v>20</v>
      </c>
      <c r="X431" s="4"/>
      <c r="Y431" s="4">
        <v>93</v>
      </c>
    </row>
    <row r="432" spans="1:27">
      <c r="A432" s="4" t="s">
        <v>217</v>
      </c>
      <c r="B432" s="4">
        <v>2018</v>
      </c>
      <c r="C432" s="5">
        <v>43436</v>
      </c>
      <c r="D432" s="4" t="s">
        <v>66</v>
      </c>
      <c r="E432" s="4" t="s">
        <v>1667</v>
      </c>
      <c r="F432" s="4" t="s">
        <v>484</v>
      </c>
      <c r="G432" s="4"/>
      <c r="H432" s="4">
        <v>8</v>
      </c>
      <c r="I432" s="4" t="s">
        <v>3023</v>
      </c>
      <c r="J432" s="4" t="s">
        <v>3047</v>
      </c>
      <c r="K432" s="4" t="s">
        <v>3031</v>
      </c>
      <c r="L432" s="4" t="s">
        <v>3173</v>
      </c>
      <c r="M432" s="4"/>
      <c r="N432" s="4">
        <v>2</v>
      </c>
      <c r="O432" s="4"/>
      <c r="P432" s="4"/>
      <c r="Q432" s="4"/>
      <c r="R432" s="4"/>
      <c r="S432" s="4"/>
      <c r="T432" s="4"/>
      <c r="U432" s="4"/>
      <c r="V432" s="4"/>
      <c r="W432" s="4">
        <v>20</v>
      </c>
      <c r="X432" s="4"/>
      <c r="Y432" s="4">
        <v>87</v>
      </c>
    </row>
    <row r="433" spans="1:25">
      <c r="A433" s="4" t="s">
        <v>217</v>
      </c>
      <c r="B433" s="4">
        <v>2018</v>
      </c>
      <c r="C433" s="5">
        <v>43436</v>
      </c>
      <c r="D433" s="4" t="s">
        <v>66</v>
      </c>
      <c r="E433" s="4" t="s">
        <v>814</v>
      </c>
      <c r="F433" s="4" t="s">
        <v>33</v>
      </c>
      <c r="G433" s="4"/>
      <c r="H433" s="4">
        <v>9</v>
      </c>
      <c r="I433" s="4" t="s">
        <v>3034</v>
      </c>
      <c r="J433" s="4" t="s">
        <v>3037</v>
      </c>
      <c r="K433" s="4" t="s">
        <v>3041</v>
      </c>
      <c r="L433" s="4" t="s">
        <v>3174</v>
      </c>
      <c r="M433" s="4"/>
      <c r="N433" s="4">
        <v>5</v>
      </c>
      <c r="O433" s="4">
        <v>1</v>
      </c>
      <c r="P433" s="4"/>
      <c r="Q433" s="4"/>
      <c r="R433" s="4"/>
      <c r="S433" s="4">
        <v>1</v>
      </c>
      <c r="T433" s="4"/>
      <c r="U433" s="4"/>
      <c r="V433" s="4"/>
      <c r="W433" s="4">
        <v>20</v>
      </c>
      <c r="X433" s="4"/>
      <c r="Y433" s="4">
        <v>81</v>
      </c>
    </row>
    <row r="434" spans="1:25">
      <c r="A434" s="4" t="s">
        <v>217</v>
      </c>
      <c r="B434" s="4">
        <v>2018</v>
      </c>
      <c r="C434" s="5">
        <v>43436</v>
      </c>
      <c r="D434" s="4" t="s">
        <v>66</v>
      </c>
      <c r="E434" s="4" t="s">
        <v>1653</v>
      </c>
      <c r="F434" s="4" t="s">
        <v>188</v>
      </c>
      <c r="G434" s="4"/>
      <c r="H434" s="4">
        <v>10</v>
      </c>
      <c r="I434" s="4" t="s">
        <v>3037</v>
      </c>
      <c r="J434" s="4" t="s">
        <v>3041</v>
      </c>
      <c r="K434" s="4" t="s">
        <v>3029</v>
      </c>
      <c r="L434" s="4" t="s">
        <v>3175</v>
      </c>
      <c r="M434" s="4"/>
      <c r="N434" s="4"/>
      <c r="O434" s="4"/>
      <c r="P434" s="4"/>
      <c r="Q434" s="4"/>
      <c r="R434" s="4"/>
      <c r="S434" s="4"/>
      <c r="T434" s="4"/>
      <c r="U434" s="4"/>
      <c r="V434" s="4"/>
      <c r="W434" s="4">
        <v>20</v>
      </c>
      <c r="X434" s="4"/>
      <c r="Y434" s="4">
        <v>80</v>
      </c>
    </row>
    <row r="435" spans="1:25">
      <c r="A435" s="4" t="s">
        <v>217</v>
      </c>
      <c r="B435" s="4">
        <v>2018</v>
      </c>
      <c r="C435" s="5">
        <v>43436</v>
      </c>
      <c r="D435" s="4" t="s">
        <v>66</v>
      </c>
      <c r="E435" s="4" t="s">
        <v>587</v>
      </c>
      <c r="F435" s="4" t="s">
        <v>113</v>
      </c>
      <c r="G435" s="4"/>
      <c r="H435" s="4">
        <v>11</v>
      </c>
      <c r="I435" s="4" t="s">
        <v>3029</v>
      </c>
      <c r="J435" s="4" t="s">
        <v>3029</v>
      </c>
      <c r="K435" s="4" t="s">
        <v>3044</v>
      </c>
      <c r="L435" s="4" t="s">
        <v>3176</v>
      </c>
      <c r="M435" s="4"/>
      <c r="N435" s="4"/>
      <c r="O435" s="4">
        <v>5</v>
      </c>
      <c r="P435" s="4"/>
      <c r="Q435" s="4"/>
      <c r="R435" s="4">
        <v>2</v>
      </c>
      <c r="S435" s="4"/>
      <c r="T435" s="4"/>
      <c r="U435" s="4"/>
      <c r="V435" s="4"/>
      <c r="W435" s="4">
        <v>20</v>
      </c>
      <c r="X435" s="4"/>
      <c r="Y435" s="4">
        <v>76</v>
      </c>
    </row>
    <row r="436" spans="1:25">
      <c r="A436" s="4" t="s">
        <v>217</v>
      </c>
      <c r="B436" s="4">
        <v>2018</v>
      </c>
      <c r="C436" s="5">
        <v>43436</v>
      </c>
      <c r="D436" s="4" t="s">
        <v>66</v>
      </c>
      <c r="E436" s="4" t="s">
        <v>508</v>
      </c>
      <c r="F436" s="4" t="s">
        <v>85</v>
      </c>
      <c r="G436" s="4"/>
      <c r="H436" s="4">
        <v>12</v>
      </c>
      <c r="I436" s="4" t="s">
        <v>3028</v>
      </c>
      <c r="J436" s="4" t="s">
        <v>3039</v>
      </c>
      <c r="K436" s="4" t="s">
        <v>3022</v>
      </c>
      <c r="L436" s="4" t="s">
        <v>3177</v>
      </c>
      <c r="M436" s="4"/>
      <c r="N436" s="4"/>
      <c r="O436" s="4"/>
      <c r="P436" s="4"/>
      <c r="Q436" s="4"/>
      <c r="R436" s="4"/>
      <c r="S436" s="4"/>
      <c r="T436" s="4"/>
      <c r="U436" s="4"/>
      <c r="V436" s="4"/>
      <c r="W436" s="4"/>
      <c r="X436" s="4"/>
      <c r="Y436" s="4">
        <v>74</v>
      </c>
    </row>
    <row r="437" spans="1:25">
      <c r="A437" s="4" t="s">
        <v>217</v>
      </c>
      <c r="B437" s="4">
        <v>2018</v>
      </c>
      <c r="C437" s="5">
        <v>43436</v>
      </c>
      <c r="D437" s="4" t="s">
        <v>66</v>
      </c>
      <c r="E437" s="4" t="s">
        <v>596</v>
      </c>
      <c r="F437" s="4" t="s">
        <v>31</v>
      </c>
      <c r="G437" s="4"/>
      <c r="H437" s="4">
        <v>13</v>
      </c>
      <c r="I437" s="4" t="s">
        <v>3033</v>
      </c>
      <c r="J437" s="4" t="s">
        <v>3034</v>
      </c>
      <c r="K437" s="4" t="s">
        <v>3028</v>
      </c>
      <c r="L437" s="4" t="s">
        <v>3178</v>
      </c>
      <c r="M437" s="4"/>
      <c r="N437" s="4"/>
      <c r="O437" s="4"/>
      <c r="P437" s="4"/>
      <c r="Q437" s="4">
        <v>2</v>
      </c>
      <c r="R437" s="4"/>
      <c r="S437" s="4"/>
      <c r="T437" s="4"/>
      <c r="U437" s="4">
        <v>3</v>
      </c>
      <c r="V437" s="4"/>
      <c r="W437" s="4"/>
      <c r="X437" s="4"/>
      <c r="Y437" s="4">
        <v>71</v>
      </c>
    </row>
    <row r="438" spans="1:25">
      <c r="A438" s="4" t="s">
        <v>217</v>
      </c>
      <c r="B438" s="4">
        <v>2018</v>
      </c>
      <c r="C438" s="5">
        <v>43436</v>
      </c>
      <c r="D438" s="4" t="s">
        <v>66</v>
      </c>
      <c r="E438" s="4" t="s">
        <v>785</v>
      </c>
      <c r="F438" s="4" t="s">
        <v>78</v>
      </c>
      <c r="G438" s="4"/>
      <c r="H438" s="4">
        <v>14</v>
      </c>
      <c r="I438" s="4" t="s">
        <v>3038</v>
      </c>
      <c r="J438" s="4" t="s">
        <v>3030</v>
      </c>
      <c r="K438" s="4" t="s">
        <v>3045</v>
      </c>
      <c r="L438" s="4" t="s">
        <v>3179</v>
      </c>
      <c r="M438" s="4">
        <v>5</v>
      </c>
      <c r="N438" s="4">
        <v>3</v>
      </c>
      <c r="O438" s="4"/>
      <c r="P438" s="4"/>
      <c r="Q438" s="4"/>
      <c r="R438" s="4"/>
      <c r="S438" s="4"/>
      <c r="T438" s="4"/>
      <c r="U438" s="4"/>
      <c r="V438" s="4"/>
      <c r="W438" s="4"/>
      <c r="X438" s="4"/>
      <c r="Y438" s="4">
        <v>52</v>
      </c>
    </row>
    <row r="439" spans="1:25">
      <c r="A439" s="4" t="s">
        <v>217</v>
      </c>
      <c r="B439" s="4">
        <v>2018</v>
      </c>
      <c r="C439" s="5">
        <v>43436</v>
      </c>
      <c r="D439" s="4" t="s">
        <v>66</v>
      </c>
      <c r="E439" s="4" t="s">
        <v>1652</v>
      </c>
      <c r="F439" s="4" t="s">
        <v>56</v>
      </c>
      <c r="G439" s="4"/>
      <c r="H439" s="4">
        <v>15</v>
      </c>
      <c r="I439" s="4" t="s">
        <v>3044</v>
      </c>
      <c r="J439" s="4" t="s">
        <v>3024</v>
      </c>
      <c r="K439" s="4" t="s">
        <v>3038</v>
      </c>
      <c r="L439" s="4" t="s">
        <v>3180</v>
      </c>
      <c r="M439" s="4"/>
      <c r="N439" s="4">
        <v>1</v>
      </c>
      <c r="O439" s="4"/>
      <c r="P439" s="4"/>
      <c r="Q439" s="4"/>
      <c r="R439" s="4"/>
      <c r="S439" s="4"/>
      <c r="T439" s="4">
        <v>5</v>
      </c>
      <c r="U439" s="4"/>
      <c r="V439" s="4"/>
      <c r="W439" s="4"/>
      <c r="X439" s="4"/>
      <c r="Y439" s="4">
        <v>51</v>
      </c>
    </row>
    <row r="440" spans="1:25">
      <c r="A440" s="4" t="s">
        <v>217</v>
      </c>
      <c r="B440" s="4">
        <v>2018</v>
      </c>
      <c r="C440" s="5">
        <v>43436</v>
      </c>
      <c r="D440" s="4" t="s">
        <v>66</v>
      </c>
      <c r="E440" s="4" t="s">
        <v>841</v>
      </c>
      <c r="F440" s="4" t="s">
        <v>480</v>
      </c>
      <c r="G440" s="4"/>
      <c r="H440" s="4">
        <v>16</v>
      </c>
      <c r="I440" s="4" t="s">
        <v>3041</v>
      </c>
      <c r="J440" s="4" t="s">
        <v>3046</v>
      </c>
      <c r="K440" s="4" t="s">
        <v>3037</v>
      </c>
      <c r="L440" s="4" t="s">
        <v>3181</v>
      </c>
      <c r="M440" s="4">
        <v>3</v>
      </c>
      <c r="N440" s="4"/>
      <c r="O440" s="4"/>
      <c r="P440" s="4"/>
      <c r="Q440" s="4"/>
      <c r="R440" s="4"/>
      <c r="S440" s="4"/>
      <c r="T440" s="4"/>
      <c r="U440" s="4"/>
      <c r="V440" s="4"/>
      <c r="W440" s="4"/>
      <c r="X440" s="4"/>
      <c r="Y440" s="4">
        <v>43</v>
      </c>
    </row>
    <row r="441" spans="1:25">
      <c r="A441" s="4" t="s">
        <v>217</v>
      </c>
      <c r="B441" s="4">
        <v>2018</v>
      </c>
      <c r="C441" s="5">
        <v>43436</v>
      </c>
      <c r="D441" s="4" t="s">
        <v>66</v>
      </c>
      <c r="E441" s="4" t="s">
        <v>871</v>
      </c>
      <c r="F441" s="4" t="s">
        <v>178</v>
      </c>
      <c r="G441" s="4"/>
      <c r="H441" s="4">
        <v>17</v>
      </c>
      <c r="I441" s="4" t="s">
        <v>3043</v>
      </c>
      <c r="J441" s="4" t="s">
        <v>3022</v>
      </c>
      <c r="K441" s="4" t="s">
        <v>3043</v>
      </c>
      <c r="L441" s="4" t="s">
        <v>3182</v>
      </c>
      <c r="M441" s="4"/>
      <c r="N441" s="4"/>
      <c r="O441" s="4"/>
      <c r="P441" s="4"/>
      <c r="Q441" s="4"/>
      <c r="R441" s="4"/>
      <c r="S441" s="4"/>
      <c r="T441" s="4"/>
      <c r="U441" s="4"/>
      <c r="V441" s="4"/>
      <c r="W441" s="4"/>
      <c r="X441" s="4"/>
      <c r="Y441" s="4">
        <v>40</v>
      </c>
    </row>
    <row r="442" spans="1:25">
      <c r="A442" s="4" t="s">
        <v>217</v>
      </c>
      <c r="B442" s="4">
        <v>2018</v>
      </c>
      <c r="C442" s="5">
        <v>43436</v>
      </c>
      <c r="D442" s="4" t="s">
        <v>66</v>
      </c>
      <c r="E442" s="4" t="s">
        <v>344</v>
      </c>
      <c r="F442" s="4" t="s">
        <v>154</v>
      </c>
      <c r="G442" s="4"/>
      <c r="H442" s="4">
        <v>18</v>
      </c>
      <c r="I442" s="4" t="s">
        <v>3039</v>
      </c>
      <c r="J442" s="4" t="s">
        <v>3038</v>
      </c>
      <c r="K442" s="4" t="s">
        <v>3047</v>
      </c>
      <c r="L442" s="4" t="s">
        <v>3183</v>
      </c>
      <c r="M442" s="4"/>
      <c r="N442" s="4"/>
      <c r="O442" s="4"/>
      <c r="P442" s="4"/>
      <c r="Q442" s="4">
        <v>1</v>
      </c>
      <c r="R442" s="4"/>
      <c r="S442" s="4"/>
      <c r="T442" s="4"/>
      <c r="U442" s="4"/>
      <c r="V442" s="4"/>
      <c r="W442" s="4"/>
      <c r="X442" s="4"/>
      <c r="Y442" s="4">
        <v>24</v>
      </c>
    </row>
    <row r="443" spans="1:25">
      <c r="A443" s="4" t="s">
        <v>217</v>
      </c>
      <c r="B443" s="4">
        <v>2018</v>
      </c>
      <c r="C443" s="5">
        <v>43436</v>
      </c>
      <c r="D443" s="4" t="s">
        <v>66</v>
      </c>
      <c r="E443" s="4" t="s">
        <v>1655</v>
      </c>
      <c r="F443" s="4" t="s">
        <v>198</v>
      </c>
      <c r="G443" s="4"/>
      <c r="H443" s="4">
        <v>19</v>
      </c>
      <c r="I443" s="4" t="s">
        <v>3045</v>
      </c>
      <c r="J443" s="4" t="s">
        <v>3043</v>
      </c>
      <c r="K443" s="4" t="s">
        <v>3035</v>
      </c>
      <c r="L443" s="4" t="s">
        <v>3184</v>
      </c>
      <c r="M443" s="4"/>
      <c r="N443" s="4"/>
      <c r="O443" s="4"/>
      <c r="P443" s="4"/>
      <c r="Q443" s="4"/>
      <c r="R443" s="4"/>
      <c r="S443" s="4"/>
      <c r="T443" s="4"/>
      <c r="U443" s="4"/>
      <c r="V443" s="4"/>
      <c r="W443" s="4"/>
      <c r="X443" s="4"/>
      <c r="Y443" s="4">
        <v>24</v>
      </c>
    </row>
    <row r="444" spans="1:25">
      <c r="A444" s="4" t="s">
        <v>217</v>
      </c>
      <c r="B444" s="4">
        <v>2018</v>
      </c>
      <c r="C444" s="5">
        <v>43436</v>
      </c>
      <c r="D444" s="4" t="s">
        <v>66</v>
      </c>
      <c r="E444" s="4" t="s">
        <v>829</v>
      </c>
      <c r="F444" s="4" t="s">
        <v>82</v>
      </c>
      <c r="G444" s="4"/>
      <c r="H444" s="4">
        <v>20</v>
      </c>
      <c r="I444" s="4" t="s">
        <v>3046</v>
      </c>
      <c r="J444" s="4" t="s">
        <v>3045</v>
      </c>
      <c r="K444" s="4" t="s">
        <v>3026</v>
      </c>
      <c r="L444" s="4" t="s">
        <v>3185</v>
      </c>
      <c r="M444" s="4"/>
      <c r="N444" s="4"/>
      <c r="O444" s="4"/>
      <c r="P444" s="4"/>
      <c r="Q444" s="4"/>
      <c r="R444" s="4"/>
      <c r="S444" s="4"/>
      <c r="T444" s="4"/>
      <c r="U444" s="4">
        <v>5</v>
      </c>
      <c r="V444" s="4"/>
      <c r="W444" s="4"/>
      <c r="X444" s="4"/>
      <c r="Y444" s="4">
        <v>16</v>
      </c>
    </row>
    <row r="445" spans="1:25">
      <c r="A445" s="4" t="s">
        <v>217</v>
      </c>
      <c r="B445" s="4">
        <v>2018</v>
      </c>
      <c r="C445" s="5">
        <v>43436</v>
      </c>
      <c r="D445" s="4" t="s">
        <v>66</v>
      </c>
      <c r="E445" s="4" t="s">
        <v>716</v>
      </c>
      <c r="F445" s="4" t="s">
        <v>152</v>
      </c>
      <c r="G445" s="4"/>
      <c r="H445" s="4">
        <v>21</v>
      </c>
      <c r="I445" s="4" t="s">
        <v>3026</v>
      </c>
      <c r="J445" s="4" t="s">
        <v>3036</v>
      </c>
      <c r="K445" s="4" t="s">
        <v>3042</v>
      </c>
      <c r="L445" s="4" t="s">
        <v>3186</v>
      </c>
      <c r="M445" s="4">
        <v>1</v>
      </c>
      <c r="N445" s="4"/>
      <c r="O445" s="4"/>
      <c r="P445" s="4"/>
      <c r="Q445" s="4"/>
      <c r="R445" s="4"/>
      <c r="S445" s="4"/>
      <c r="T445" s="4"/>
      <c r="U445" s="4"/>
      <c r="V445" s="4"/>
      <c r="W445" s="4"/>
      <c r="X445" s="4"/>
      <c r="Y445" s="4">
        <v>11</v>
      </c>
    </row>
    <row r="446" spans="1:25">
      <c r="A446" s="4" t="s">
        <v>217</v>
      </c>
      <c r="B446" s="4">
        <v>2018</v>
      </c>
      <c r="C446" s="5">
        <v>43436</v>
      </c>
      <c r="D446" s="4" t="s">
        <v>66</v>
      </c>
      <c r="E446" s="4" t="s">
        <v>490</v>
      </c>
      <c r="F446" s="4" t="s">
        <v>42</v>
      </c>
      <c r="G446" s="4"/>
      <c r="H446" s="4">
        <v>22</v>
      </c>
      <c r="I446" s="4" t="s">
        <v>3047</v>
      </c>
      <c r="J446" s="4" t="s">
        <v>3042</v>
      </c>
      <c r="K446" s="4" t="s">
        <v>3039</v>
      </c>
      <c r="L446" s="4" t="s">
        <v>3187</v>
      </c>
      <c r="M446" s="4"/>
      <c r="N446" s="4"/>
      <c r="O446" s="4"/>
      <c r="P446" s="4"/>
      <c r="Q446" s="4"/>
      <c r="R446" s="4"/>
      <c r="S446" s="4"/>
      <c r="T446" s="4"/>
      <c r="U446" s="4"/>
      <c r="V446" s="4"/>
      <c r="W446" s="4"/>
      <c r="X446" s="4">
        <v>40</v>
      </c>
      <c r="Y446" s="4">
        <v>-28</v>
      </c>
    </row>
    <row r="447" spans="1:25">
      <c r="A447" s="4" t="s">
        <v>217</v>
      </c>
      <c r="B447" s="4">
        <v>2018</v>
      </c>
      <c r="C447" s="5">
        <v>43436</v>
      </c>
      <c r="D447" s="4" t="s">
        <v>66</v>
      </c>
      <c r="E447" s="4" t="s">
        <v>1744</v>
      </c>
      <c r="F447" s="4" t="s">
        <v>207</v>
      </c>
      <c r="G447" s="4"/>
      <c r="H447" s="4">
        <v>23</v>
      </c>
      <c r="I447" s="4" t="s">
        <v>3042</v>
      </c>
      <c r="J447" s="4" t="s">
        <v>3026</v>
      </c>
      <c r="K447" s="4" t="s">
        <v>3036</v>
      </c>
      <c r="L447" s="4" t="s">
        <v>3188</v>
      </c>
      <c r="M447" s="4"/>
      <c r="N447" s="4"/>
      <c r="O447" s="4"/>
      <c r="P447" s="4"/>
      <c r="Q447" s="4"/>
      <c r="R447" s="4"/>
      <c r="S447" s="4"/>
      <c r="T447" s="4"/>
      <c r="U447" s="4"/>
      <c r="V447" s="4"/>
      <c r="W447" s="4"/>
      <c r="X447" s="4">
        <v>40</v>
      </c>
      <c r="Y447" s="4">
        <v>-30</v>
      </c>
    </row>
    <row r="448" spans="1:25">
      <c r="A448" s="4" t="s">
        <v>217</v>
      </c>
      <c r="B448" s="4">
        <v>2018</v>
      </c>
      <c r="C448" s="5">
        <v>43436</v>
      </c>
      <c r="D448" s="4" t="s">
        <v>66</v>
      </c>
      <c r="E448" s="4" t="s">
        <v>609</v>
      </c>
      <c r="F448" s="4" t="s">
        <v>46</v>
      </c>
      <c r="G448" s="4"/>
      <c r="H448" s="4" t="s">
        <v>608</v>
      </c>
      <c r="I448" s="4" t="s">
        <v>3036</v>
      </c>
      <c r="J448" s="4" t="s">
        <v>3044</v>
      </c>
      <c r="K448" s="4" t="s">
        <v>3046</v>
      </c>
      <c r="L448" s="4" t="s">
        <v>3189</v>
      </c>
      <c r="M448" s="4"/>
      <c r="N448" s="4"/>
      <c r="O448" s="4"/>
      <c r="P448" s="4"/>
      <c r="Q448" s="4"/>
      <c r="R448" s="4"/>
      <c r="S448" s="4"/>
      <c r="T448" s="4"/>
      <c r="U448" s="4"/>
      <c r="V448" s="4"/>
      <c r="W448" s="4"/>
      <c r="X448" s="4"/>
      <c r="Y448" s="4" t="s">
        <v>608</v>
      </c>
    </row>
  </sheetData>
  <autoFilter ref="A1:AA448" xr:uid="{D4D99032-85EA-467B-B6C3-EA42F6A14D08}">
    <sortState xmlns:xlrd2="http://schemas.microsoft.com/office/spreadsheetml/2017/richdata2" ref="A2:AA448">
      <sortCondition descending="1" ref="B1:B448"/>
    </sortState>
  </autoFilter>
  <sortState xmlns:xlrd2="http://schemas.microsoft.com/office/spreadsheetml/2017/richdata2" ref="E48:Y68">
    <sortCondition descending="1" ref="Y48:Y68"/>
  </sortState>
  <phoneticPr fontId="2" type="noConversion"/>
  <conditionalFormatting sqref="I2:I25">
    <cfRule type="colorScale" priority="28">
      <colorScale>
        <cfvo type="min"/>
        <cfvo type="percentile" val="50"/>
        <cfvo type="max"/>
        <color rgb="FFF8696B"/>
        <color rgb="FFFFEB84"/>
        <color rgb="FF63BE7B"/>
      </colorScale>
    </cfRule>
  </conditionalFormatting>
  <conditionalFormatting sqref="J2:J25">
    <cfRule type="colorScale" priority="27">
      <colorScale>
        <cfvo type="min"/>
        <cfvo type="percentile" val="50"/>
        <cfvo type="max"/>
        <color rgb="FFF8696B"/>
        <color rgb="FFFFEB84"/>
        <color rgb="FF63BE7B"/>
      </colorScale>
    </cfRule>
  </conditionalFormatting>
  <conditionalFormatting sqref="K2:K25">
    <cfRule type="colorScale" priority="26">
      <colorScale>
        <cfvo type="min"/>
        <cfvo type="percentile" val="50"/>
        <cfvo type="max"/>
        <color rgb="FFF8696B"/>
        <color rgb="FFFFEB84"/>
        <color rgb="FF63BE7B"/>
      </colorScale>
    </cfRule>
  </conditionalFormatting>
  <conditionalFormatting sqref="L2:L25">
    <cfRule type="colorScale" priority="25">
      <colorScale>
        <cfvo type="min"/>
        <cfvo type="percentile" val="50"/>
        <cfvo type="max"/>
        <color rgb="FFF8696B"/>
        <color rgb="FFFFEB84"/>
        <color rgb="FF63BE7B"/>
      </colorScale>
    </cfRule>
  </conditionalFormatting>
  <conditionalFormatting sqref="I26:I48">
    <cfRule type="colorScale" priority="24">
      <colorScale>
        <cfvo type="min"/>
        <cfvo type="percentile" val="50"/>
        <cfvo type="max"/>
        <color rgb="FFF8696B"/>
        <color rgb="FFFFEB84"/>
        <color rgb="FF63BE7B"/>
      </colorScale>
    </cfRule>
  </conditionalFormatting>
  <conditionalFormatting sqref="J26:J48">
    <cfRule type="colorScale" priority="23">
      <colorScale>
        <cfvo type="min"/>
        <cfvo type="percentile" val="50"/>
        <cfvo type="max"/>
        <color rgb="FFF8696B"/>
        <color rgb="FFFFEB84"/>
        <color rgb="FF63BE7B"/>
      </colorScale>
    </cfRule>
  </conditionalFormatting>
  <conditionalFormatting sqref="K26:K48">
    <cfRule type="colorScale" priority="22">
      <colorScale>
        <cfvo type="min"/>
        <cfvo type="percentile" val="50"/>
        <cfvo type="max"/>
        <color rgb="FFF8696B"/>
        <color rgb="FFFFEB84"/>
        <color rgb="FF63BE7B"/>
      </colorScale>
    </cfRule>
  </conditionalFormatting>
  <conditionalFormatting sqref="L26:L48">
    <cfRule type="colorScale" priority="21">
      <colorScale>
        <cfvo type="min"/>
        <cfvo type="percentile" val="50"/>
        <cfvo type="max"/>
        <color rgb="FFF8696B"/>
        <color rgb="FFFFEB84"/>
        <color rgb="FF63BE7B"/>
      </colorScale>
    </cfRule>
  </conditionalFormatting>
  <conditionalFormatting sqref="M2:U2000">
    <cfRule type="cellIs" dxfId="74" priority="34" operator="between">
      <formula>1</formula>
      <formula>1</formula>
    </cfRule>
    <cfRule type="cellIs" dxfId="73" priority="35" operator="between">
      <formula>2</formula>
      <formula>2</formula>
    </cfRule>
    <cfRule type="cellIs" dxfId="72" priority="36" operator="between">
      <formula>3</formula>
      <formula>3</formula>
    </cfRule>
    <cfRule type="cellIs" dxfId="71" priority="37" operator="between">
      <formula>5</formula>
      <formula>5</formula>
    </cfRule>
  </conditionalFormatting>
  <conditionalFormatting sqref="V2:W2000">
    <cfRule type="cellIs" dxfId="70" priority="30" operator="between">
      <formula>2</formula>
      <formula>2</formula>
    </cfRule>
    <cfRule type="cellIs" dxfId="69" priority="31" operator="between">
      <formula>4</formula>
      <formula>4</formula>
    </cfRule>
    <cfRule type="cellIs" dxfId="68" priority="32" operator="between">
      <formula>6</formula>
      <formula>6</formula>
    </cfRule>
    <cfRule type="cellIs" dxfId="67" priority="33" operator="between">
      <formula>10</formula>
      <formula>10</formula>
    </cfRule>
  </conditionalFormatting>
  <conditionalFormatting sqref="J49:J70">
    <cfRule type="colorScale" priority="20">
      <colorScale>
        <cfvo type="min"/>
        <cfvo type="percentile" val="50"/>
        <cfvo type="max"/>
        <color rgb="FFF8696B"/>
        <color rgb="FFFFEB84"/>
        <color rgb="FF63BE7B"/>
      </colorScale>
    </cfRule>
  </conditionalFormatting>
  <conditionalFormatting sqref="I49:I70">
    <cfRule type="colorScale" priority="19">
      <colorScale>
        <cfvo type="min"/>
        <cfvo type="percentile" val="50"/>
        <cfvo type="max"/>
        <color rgb="FFF8696B"/>
        <color rgb="FFFFEB84"/>
        <color rgb="FF63BE7B"/>
      </colorScale>
    </cfRule>
  </conditionalFormatting>
  <conditionalFormatting sqref="K49:K70">
    <cfRule type="colorScale" priority="18">
      <colorScale>
        <cfvo type="min"/>
        <cfvo type="percentile" val="50"/>
        <cfvo type="max"/>
        <color rgb="FFF8696B"/>
        <color rgb="FFFFEB84"/>
        <color rgb="FF63BE7B"/>
      </colorScale>
    </cfRule>
  </conditionalFormatting>
  <conditionalFormatting sqref="L49:L70">
    <cfRule type="colorScale" priority="17">
      <colorScale>
        <cfvo type="min"/>
        <cfvo type="percentile" val="50"/>
        <cfvo type="max"/>
        <color rgb="FFF8696B"/>
        <color rgb="FFFFEB84"/>
        <color rgb="FF63BE7B"/>
      </colorScale>
    </cfRule>
  </conditionalFormatting>
  <conditionalFormatting sqref="A313:D336">
    <cfRule type="expression" dxfId="66" priority="15">
      <formula>$E313="F"</formula>
    </cfRule>
    <cfRule type="expression" dxfId="65" priority="16">
      <formula>$E313="Q"</formula>
    </cfRule>
  </conditionalFormatting>
  <conditionalFormatting sqref="A337:B360 D337:D360">
    <cfRule type="expression" dxfId="64" priority="13">
      <formula>$E337="F"</formula>
    </cfRule>
    <cfRule type="expression" dxfId="63" priority="14">
      <formula>$E337="Q"</formula>
    </cfRule>
  </conditionalFormatting>
  <conditionalFormatting sqref="A361:B361 D361:D379 A363:B363 A365:B365 A367:B367 A369:B369 A371:B371 A373:B373 A375:B375 A377:B377 A379:B379">
    <cfRule type="expression" dxfId="62" priority="11">
      <formula>$E361="F"</formula>
    </cfRule>
    <cfRule type="expression" dxfId="61" priority="12">
      <formula>$E361="Q"</formula>
    </cfRule>
  </conditionalFormatting>
  <conditionalFormatting sqref="A362:B362 A364:B364 A366:B366 A368:B368 A370:B370 A372:B372 A374:B374 A376:B376 A378:B378">
    <cfRule type="expression" dxfId="60" priority="9">
      <formula>$E362="F"</formula>
    </cfRule>
    <cfRule type="expression" dxfId="59" priority="10">
      <formula>$E362="Q"</formula>
    </cfRule>
  </conditionalFormatting>
  <conditionalFormatting sqref="A380:B400 D380:D400">
    <cfRule type="expression" dxfId="58" priority="7">
      <formula>$E380="F"</formula>
    </cfRule>
    <cfRule type="expression" dxfId="57" priority="8">
      <formula>$E380="Q"</formula>
    </cfRule>
  </conditionalFormatting>
  <conditionalFormatting sqref="D401:D424">
    <cfRule type="expression" dxfId="56" priority="5">
      <formula>#REF!="F"</formula>
    </cfRule>
    <cfRule type="expression" dxfId="55" priority="6">
      <formula>#REF!="Q"</formula>
    </cfRule>
  </conditionalFormatting>
  <conditionalFormatting sqref="A401:B401 A403:B403 A405:B405 A407:B407 A409:B409 A411:B411 A413:B413 A415:B415 A417:B417 A419:B419 A421:B421 A423:B423">
    <cfRule type="expression" dxfId="54" priority="3">
      <formula>#REF!="F"</formula>
    </cfRule>
    <cfRule type="expression" dxfId="53" priority="4">
      <formula>#REF!="Q"</formula>
    </cfRule>
  </conditionalFormatting>
  <conditionalFormatting sqref="A402:B402 A404:B404 A406:B406 A408:B408 A410:B410 A412:B412 A414:B414 A416:B416 A418:B418 A420:B420 A422:B422 A424:B424">
    <cfRule type="expression" dxfId="52" priority="1">
      <formula>#REF!="F"</formula>
    </cfRule>
    <cfRule type="expression" dxfId="51" priority="2">
      <formula>#REF!="Q"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P2580"/>
  <sheetViews>
    <sheetView zoomScale="85" zoomScaleNormal="85" workbookViewId="0">
      <pane ySplit="1" topLeftCell="A20" activePane="bottomLeft" state="frozen"/>
      <selection pane="bottomLeft" activeCell="A249" sqref="A249:D250"/>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2" max="42" width="11.453125" bestFit="1" customWidth="1"/>
  </cols>
  <sheetData>
    <row r="1" spans="1:42">
      <c r="A1" t="s">
        <v>0</v>
      </c>
      <c r="B1" t="s">
        <v>1</v>
      </c>
      <c r="C1" t="s">
        <v>2</v>
      </c>
      <c r="D1" t="s">
        <v>3</v>
      </c>
      <c r="E1" t="s">
        <v>4</v>
      </c>
      <c r="F1" t="s">
        <v>5</v>
      </c>
      <c r="G1" t="s">
        <v>8</v>
      </c>
      <c r="H1" t="s">
        <v>7</v>
      </c>
      <c r="I1" t="s">
        <v>9</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18</v>
      </c>
    </row>
    <row r="2" spans="1:42">
      <c r="A2" s="1" t="s">
        <v>19</v>
      </c>
      <c r="B2" s="1">
        <v>2022</v>
      </c>
      <c r="C2" s="2">
        <v>44848</v>
      </c>
      <c r="D2" s="1" t="s">
        <v>20</v>
      </c>
      <c r="E2" s="1" t="s">
        <v>21</v>
      </c>
      <c r="F2" s="1" t="s">
        <v>501</v>
      </c>
      <c r="G2" s="1" t="s">
        <v>25</v>
      </c>
      <c r="H2" s="13">
        <f>(C2-VLOOKUP(F2,Riders!$A$2:$C$213,2,FALSE))/365</f>
        <v>26.238356164383561</v>
      </c>
      <c r="I2" s="1">
        <v>1</v>
      </c>
      <c r="J2" s="3">
        <v>13.637</v>
      </c>
      <c r="K2" s="3">
        <v>22.030999999999999</v>
      </c>
      <c r="L2" s="3">
        <v>29.853999999999999</v>
      </c>
      <c r="M2" s="3">
        <v>37.555</v>
      </c>
      <c r="N2" s="3">
        <v>45.152000000000001</v>
      </c>
      <c r="O2" s="3">
        <v>52.707999999999998</v>
      </c>
      <c r="P2" s="6">
        <v>6.9664351851851864E-4</v>
      </c>
      <c r="Q2" s="6">
        <v>7.8349537037037049E-4</v>
      </c>
      <c r="R2" s="6">
        <v>8.6939814814814822E-4</v>
      </c>
      <c r="S2" s="6">
        <v>9.5486111111111108E-4</v>
      </c>
      <c r="T2" s="6">
        <v>1.039849537037037E-3</v>
      </c>
      <c r="U2" s="6">
        <v>1.1246759259259259E-3</v>
      </c>
      <c r="V2" s="6">
        <v>1.2090624999999999E-3</v>
      </c>
      <c r="W2" s="6">
        <v>1.2933912037037039E-3</v>
      </c>
      <c r="X2" s="6">
        <v>1.377789351851852E-3</v>
      </c>
      <c r="Y2" s="6">
        <v>1.4627546296296296E-3</v>
      </c>
      <c r="Z2" s="6">
        <v>1.5473032407407408E-3</v>
      </c>
      <c r="AA2" s="6">
        <v>1.6312268518518518E-3</v>
      </c>
      <c r="AB2" s="6">
        <v>1.7146527777777778E-3</v>
      </c>
      <c r="AC2" s="6">
        <v>1.7979745370370372E-3</v>
      </c>
      <c r="AD2" s="6">
        <v>1.8814120370370373E-3</v>
      </c>
      <c r="AE2" s="6">
        <v>1.9645717592592592E-3</v>
      </c>
      <c r="AF2" s="6">
        <v>2.0473032407407406E-3</v>
      </c>
      <c r="AG2" s="6">
        <v>2.1294097222222222E-3</v>
      </c>
      <c r="AH2" s="6">
        <v>2.2112500000000001E-3</v>
      </c>
      <c r="AI2" s="6">
        <v>2.2935763888888888E-3</v>
      </c>
      <c r="AJ2" s="6">
        <v>2.3758101851851852E-3</v>
      </c>
      <c r="AK2" s="6">
        <v>2.4578240740740741E-3</v>
      </c>
      <c r="AL2" s="6">
        <v>2.5402893518518517E-3</v>
      </c>
      <c r="AM2" s="6">
        <v>2.622476851851852E-3</v>
      </c>
      <c r="AN2" s="6">
        <v>2.7042361111111108E-3</v>
      </c>
      <c r="AO2" s="6">
        <v>2.7857986111111109E-3</v>
      </c>
      <c r="AP2" s="8">
        <f>3.6*4000/(AO2*86400)</f>
        <v>59.827248819035042</v>
      </c>
    </row>
    <row r="3" spans="1:42">
      <c r="A3" s="1" t="s">
        <v>19</v>
      </c>
      <c r="B3" s="1">
        <v>2022</v>
      </c>
      <c r="C3" s="2">
        <v>44848</v>
      </c>
      <c r="D3" s="1" t="s">
        <v>20</v>
      </c>
      <c r="E3" s="1" t="s">
        <v>21</v>
      </c>
      <c r="F3" s="1" t="s">
        <v>502</v>
      </c>
      <c r="G3" s="1" t="s">
        <v>25</v>
      </c>
      <c r="H3" s="13">
        <f>(C3-VLOOKUP(F3,Riders!$A$2:$C$213,2,FALSE))/365</f>
        <v>22.049315068493151</v>
      </c>
      <c r="I3" s="1">
        <v>2</v>
      </c>
      <c r="J3" s="3">
        <v>12.843</v>
      </c>
      <c r="K3" s="3">
        <v>20.952999999999999</v>
      </c>
      <c r="L3" s="3">
        <v>28.846</v>
      </c>
      <c r="M3" s="3">
        <v>36.713000000000001</v>
      </c>
      <c r="N3" s="3">
        <v>44.548000000000002</v>
      </c>
      <c r="O3" s="3">
        <v>52.2</v>
      </c>
      <c r="P3" s="6">
        <v>6.9162037037037033E-4</v>
      </c>
      <c r="Q3" s="6">
        <v>7.7857638888888898E-4</v>
      </c>
      <c r="R3" s="6">
        <v>8.6520833333333328E-4</v>
      </c>
      <c r="S3" s="6">
        <v>9.5182870370370376E-4</v>
      </c>
      <c r="T3" s="6">
        <v>1.0381018518518519E-3</v>
      </c>
      <c r="U3" s="6">
        <v>1.1233101851851853E-3</v>
      </c>
      <c r="V3" s="6">
        <v>1.2079166666666666E-3</v>
      </c>
      <c r="W3" s="6">
        <v>1.2922569444444446E-3</v>
      </c>
      <c r="X3" s="6">
        <v>1.3777083333333332E-3</v>
      </c>
      <c r="Y3" s="6">
        <v>1.46375E-3</v>
      </c>
      <c r="Z3" s="6">
        <v>1.5500578703703703E-3</v>
      </c>
      <c r="AA3" s="6">
        <v>1.6358333333333331E-3</v>
      </c>
      <c r="AB3" s="6">
        <v>1.721076388888889E-3</v>
      </c>
      <c r="AC3" s="6">
        <v>1.8058449074074077E-3</v>
      </c>
      <c r="AD3" s="6">
        <v>1.8895949074074075E-3</v>
      </c>
      <c r="AE3" s="6">
        <v>1.9726388888888888E-3</v>
      </c>
      <c r="AF3" s="6">
        <v>2.0557638888888891E-3</v>
      </c>
      <c r="AG3" s="6">
        <v>2.1391087962962965E-3</v>
      </c>
      <c r="AH3" s="6">
        <v>2.2221874999999998E-3</v>
      </c>
      <c r="AI3" s="6">
        <v>2.3054166666666666E-3</v>
      </c>
      <c r="AJ3" s="6">
        <v>2.3899189814814811E-3</v>
      </c>
      <c r="AK3" s="6">
        <v>2.4745370370370372E-3</v>
      </c>
      <c r="AL3" s="6">
        <v>2.5597685185185185E-3</v>
      </c>
      <c r="AM3" s="6">
        <v>2.6446296296296292E-3</v>
      </c>
      <c r="AN3" s="6">
        <v>2.7291782407407408E-3</v>
      </c>
      <c r="AO3" s="6">
        <v>2.8126388888888888E-3</v>
      </c>
      <c r="AP3" s="8">
        <f t="shared" ref="AP3:AP30" si="0">3.6*4000/(AO3*86400)</f>
        <v>59.256333020591576</v>
      </c>
    </row>
    <row r="4" spans="1:42">
      <c r="A4" s="1" t="s">
        <v>19</v>
      </c>
      <c r="B4" s="1">
        <v>2022</v>
      </c>
      <c r="C4" s="2">
        <v>44848</v>
      </c>
      <c r="D4" s="1" t="s">
        <v>20</v>
      </c>
      <c r="E4" s="1" t="s">
        <v>21</v>
      </c>
      <c r="F4" s="1" t="s">
        <v>503</v>
      </c>
      <c r="G4" s="1" t="s">
        <v>113</v>
      </c>
      <c r="H4" s="13" t="e">
        <f>(C4-VLOOKUP(F4,Riders!$A$2:$C$213,2,FALSE))/365</f>
        <v>#N/A</v>
      </c>
      <c r="I4" s="1">
        <v>3</v>
      </c>
      <c r="J4" s="3">
        <v>13.566000000000001</v>
      </c>
      <c r="K4" s="3">
        <v>21.713000000000001</v>
      </c>
      <c r="L4" s="3">
        <v>29.382999999999999</v>
      </c>
      <c r="M4" s="3">
        <v>36.982999999999997</v>
      </c>
      <c r="N4" s="3">
        <v>44.572000000000003</v>
      </c>
      <c r="O4" s="3">
        <v>52.158999999999999</v>
      </c>
      <c r="P4" s="6">
        <v>6.9061342592592579E-4</v>
      </c>
      <c r="Q4" s="6">
        <v>7.7694444444444436E-4</v>
      </c>
      <c r="R4" s="6">
        <v>8.6256944444444445E-4</v>
      </c>
      <c r="S4" s="6">
        <v>9.4804398148148157E-4</v>
      </c>
      <c r="T4" s="6">
        <v>1.0337499999999999E-3</v>
      </c>
      <c r="U4" s="6">
        <v>1.1200347222222221E-3</v>
      </c>
      <c r="V4" s="6">
        <v>1.2058333333333333E-3</v>
      </c>
      <c r="W4" s="6">
        <v>1.2914699074074074E-3</v>
      </c>
      <c r="X4" s="6">
        <v>1.3766666666666667E-3</v>
      </c>
      <c r="Y4" s="6">
        <v>1.4623726851851853E-3</v>
      </c>
      <c r="Z4" s="6">
        <v>1.5478240740740741E-3</v>
      </c>
      <c r="AA4" s="6">
        <v>1.6337962962962964E-3</v>
      </c>
      <c r="AB4" s="6">
        <v>1.7195486111111111E-3</v>
      </c>
      <c r="AC4" s="6">
        <v>1.8054398148148146E-3</v>
      </c>
      <c r="AD4" s="6">
        <v>1.8907523148148147E-3</v>
      </c>
      <c r="AE4" s="6">
        <v>1.9757291666666669E-3</v>
      </c>
      <c r="AF4" s="6">
        <v>2.0600462962962964E-3</v>
      </c>
      <c r="AG4" s="6">
        <v>2.1444444444444445E-3</v>
      </c>
      <c r="AH4" s="6">
        <v>2.2288657407407405E-3</v>
      </c>
      <c r="AI4" s="6">
        <v>2.3140625000000001E-3</v>
      </c>
      <c r="AJ4" s="6">
        <v>2.3993287037037034E-3</v>
      </c>
      <c r="AK4" s="6">
        <v>2.4855439814814814E-3</v>
      </c>
      <c r="AL4" s="6">
        <v>2.572199074074074E-3</v>
      </c>
      <c r="AM4" s="6">
        <v>2.6593287037037037E-3</v>
      </c>
      <c r="AN4" s="6">
        <v>2.7462037037037038E-3</v>
      </c>
      <c r="AO4" s="6">
        <v>2.8377430555555556E-3</v>
      </c>
      <c r="AP4" s="8">
        <f t="shared" si="0"/>
        <v>58.732120351903284</v>
      </c>
    </row>
    <row r="5" spans="1:42">
      <c r="A5" s="1" t="s">
        <v>19</v>
      </c>
      <c r="B5" s="1">
        <v>2022</v>
      </c>
      <c r="C5" s="2">
        <v>44848</v>
      </c>
      <c r="D5" s="1" t="s">
        <v>20</v>
      </c>
      <c r="E5" s="1" t="s">
        <v>21</v>
      </c>
      <c r="F5" s="1" t="s">
        <v>504</v>
      </c>
      <c r="G5" s="1" t="s">
        <v>480</v>
      </c>
      <c r="H5" s="13" t="e">
        <f>(C5-VLOOKUP(F5,Riders!$A$2:$C$213,2,FALSE))/365</f>
        <v>#N/A</v>
      </c>
      <c r="I5" s="1">
        <v>4</v>
      </c>
      <c r="J5" s="3">
        <v>13.61</v>
      </c>
      <c r="K5" s="3">
        <v>21.805</v>
      </c>
      <c r="L5" s="3">
        <v>29.555</v>
      </c>
      <c r="M5" s="3">
        <v>37.171999999999997</v>
      </c>
      <c r="N5" s="3">
        <v>44.656999999999996</v>
      </c>
      <c r="O5" s="3">
        <v>52.158000000000001</v>
      </c>
      <c r="P5" s="6">
        <v>6.9026620370370368E-4</v>
      </c>
      <c r="Q5" s="6">
        <v>7.7673611111111118E-4</v>
      </c>
      <c r="R5" s="6">
        <v>8.6287037037037029E-4</v>
      </c>
      <c r="S5" s="6">
        <v>9.4938657407407417E-4</v>
      </c>
      <c r="T5" s="6">
        <v>1.0357407407407407E-3</v>
      </c>
      <c r="U5" s="6">
        <v>1.1225694444444445E-3</v>
      </c>
      <c r="V5" s="6">
        <v>1.2092939814814815E-3</v>
      </c>
      <c r="W5" s="6">
        <v>1.2958333333333335E-3</v>
      </c>
      <c r="X5" s="6">
        <v>1.3820601851851852E-3</v>
      </c>
      <c r="Y5" s="6">
        <v>1.4687615740740739E-3</v>
      </c>
      <c r="Z5" s="6">
        <v>1.5550578703703705E-3</v>
      </c>
      <c r="AA5" s="6">
        <v>1.6418287037037037E-3</v>
      </c>
      <c r="AB5" s="6">
        <v>1.7281134259259261E-3</v>
      </c>
      <c r="AC5" s="6">
        <v>1.814965277777778E-3</v>
      </c>
      <c r="AD5" s="6">
        <v>1.9016435185185187E-3</v>
      </c>
      <c r="AE5" s="6">
        <v>1.9881018518518516E-3</v>
      </c>
      <c r="AF5" s="6">
        <v>2.0741203703703707E-3</v>
      </c>
      <c r="AG5" s="6">
        <v>2.160138888888889E-3</v>
      </c>
      <c r="AH5" s="6">
        <v>2.2452777777777779E-3</v>
      </c>
      <c r="AI5" s="6">
        <v>2.330497685185185E-3</v>
      </c>
      <c r="AJ5" s="6">
        <v>2.4157291666666667E-3</v>
      </c>
      <c r="AK5" s="6">
        <v>2.5014467592592592E-3</v>
      </c>
      <c r="AL5" s="6">
        <v>2.5877199074074071E-3</v>
      </c>
      <c r="AM5" s="6">
        <v>2.6758564814814817E-3</v>
      </c>
      <c r="AN5" s="6">
        <v>2.7650462962962963E-3</v>
      </c>
      <c r="AO5" s="6">
        <v>2.8553703703703705E-3</v>
      </c>
      <c r="AP5" s="8">
        <f t="shared" si="0"/>
        <v>58.369544069005769</v>
      </c>
    </row>
    <row r="6" spans="1:42">
      <c r="A6" s="1" t="s">
        <v>19</v>
      </c>
      <c r="B6" s="1">
        <v>2022</v>
      </c>
      <c r="C6" s="2">
        <v>44848</v>
      </c>
      <c r="D6" s="1" t="s">
        <v>20</v>
      </c>
      <c r="E6" s="1" t="s">
        <v>21</v>
      </c>
      <c r="F6" s="1" t="s">
        <v>496</v>
      </c>
      <c r="G6" s="1" t="s">
        <v>85</v>
      </c>
      <c r="H6" s="13">
        <f>(C6-VLOOKUP(F6,Riders!$A$2:$C$213,2,FALSE))/365</f>
        <v>27.753424657534246</v>
      </c>
      <c r="I6" s="1">
        <v>5</v>
      </c>
      <c r="J6" s="3">
        <v>12.891999999999999</v>
      </c>
      <c r="K6" s="3">
        <v>20.882000000000001</v>
      </c>
      <c r="L6" s="3">
        <v>28.321000000000002</v>
      </c>
      <c r="M6" s="3">
        <v>35.65</v>
      </c>
      <c r="N6" s="3">
        <v>42.843000000000004</v>
      </c>
      <c r="O6" s="3">
        <v>50.085000000000001</v>
      </c>
      <c r="P6" s="6">
        <v>6.6406250000000005E-4</v>
      </c>
      <c r="Q6" s="6">
        <v>7.4950231481481482E-4</v>
      </c>
      <c r="R6" s="6">
        <v>8.3583333333333339E-4</v>
      </c>
      <c r="S6" s="6">
        <v>9.2211805555555547E-4</v>
      </c>
      <c r="T6" s="6">
        <v>1.0088657407407409E-3</v>
      </c>
      <c r="U6" s="6">
        <v>1.095798611111111E-3</v>
      </c>
      <c r="V6" s="6">
        <v>1.1826504629629628E-3</v>
      </c>
      <c r="W6" s="6">
        <v>1.2699421296296298E-3</v>
      </c>
      <c r="X6" s="6">
        <v>1.3572337962962963E-3</v>
      </c>
      <c r="Y6" s="6">
        <v>1.4450115740740743E-3</v>
      </c>
      <c r="Z6" s="6">
        <v>1.5319328703703701E-3</v>
      </c>
      <c r="AA6" s="6">
        <v>1.6187962962962961E-3</v>
      </c>
      <c r="AB6" s="6">
        <v>1.7059722222222222E-3</v>
      </c>
      <c r="AC6" s="6">
        <v>1.792997685185185E-3</v>
      </c>
      <c r="AD6" s="6">
        <v>1.8807523148148145E-3</v>
      </c>
      <c r="AE6" s="6">
        <v>1.9691435185185185E-3</v>
      </c>
      <c r="AF6" s="6">
        <v>2.0576620370370371E-3</v>
      </c>
      <c r="AG6" s="6">
        <v>2.1463194444444442E-3</v>
      </c>
      <c r="AH6" s="6">
        <v>2.2354166666666664E-3</v>
      </c>
      <c r="AI6" s="6">
        <v>2.3246990740740741E-3</v>
      </c>
      <c r="AJ6" s="6">
        <v>2.4136574074074073E-3</v>
      </c>
      <c r="AK6" s="6">
        <v>2.5030324074074074E-3</v>
      </c>
      <c r="AL6" s="6">
        <v>2.5926736111111111E-3</v>
      </c>
      <c r="AM6" s="6">
        <v>2.6825925925925923E-3</v>
      </c>
      <c r="AN6" s="6">
        <v>2.7725347222222218E-3</v>
      </c>
      <c r="AO6" s="6">
        <v>2.8625694444444441E-3</v>
      </c>
      <c r="AP6" s="8">
        <f t="shared" si="0"/>
        <v>58.222750539773422</v>
      </c>
    </row>
    <row r="7" spans="1:42">
      <c r="A7" s="1" t="s">
        <v>19</v>
      </c>
      <c r="B7" s="1">
        <v>2022</v>
      </c>
      <c r="C7" s="2">
        <v>44848</v>
      </c>
      <c r="D7" s="1" t="s">
        <v>20</v>
      </c>
      <c r="E7" s="1" t="s">
        <v>21</v>
      </c>
      <c r="F7" s="1" t="s">
        <v>505</v>
      </c>
      <c r="G7" s="1" t="s">
        <v>35</v>
      </c>
      <c r="H7" s="13" t="e">
        <f>(C7-VLOOKUP(F7,Riders!$A$2:$C$213,2,FALSE))/365</f>
        <v>#N/A</v>
      </c>
      <c r="I7" s="1">
        <v>6</v>
      </c>
      <c r="J7" s="3">
        <v>12.814</v>
      </c>
      <c r="K7" s="3">
        <v>20.738</v>
      </c>
      <c r="L7" s="3">
        <v>28.29</v>
      </c>
      <c r="M7" s="3">
        <v>35.725999999999999</v>
      </c>
      <c r="N7" s="3">
        <v>43.18</v>
      </c>
      <c r="O7" s="3">
        <v>50.625</v>
      </c>
      <c r="P7" s="6">
        <v>6.7203703703703707E-4</v>
      </c>
      <c r="Q7" s="6">
        <v>7.5770833333333332E-4</v>
      </c>
      <c r="R7" s="6">
        <v>8.4376157407407403E-4</v>
      </c>
      <c r="S7" s="6">
        <v>9.2920138888888881E-4</v>
      </c>
      <c r="T7" s="6">
        <v>1.0161805555555555E-3</v>
      </c>
      <c r="U7" s="6">
        <v>1.1025462962962963E-3</v>
      </c>
      <c r="V7" s="6">
        <v>1.1890625E-3</v>
      </c>
      <c r="W7" s="6">
        <v>1.2758680555555555E-3</v>
      </c>
      <c r="X7" s="6">
        <v>1.3626967592592595E-3</v>
      </c>
      <c r="Y7" s="6">
        <v>1.4500347222222221E-3</v>
      </c>
      <c r="Z7" s="6">
        <v>1.5377199074074071E-3</v>
      </c>
      <c r="AA7" s="6">
        <v>1.6258449074074072E-3</v>
      </c>
      <c r="AB7" s="6">
        <v>1.7140509259259262E-3</v>
      </c>
      <c r="AC7" s="6">
        <v>1.8020949074074074E-3</v>
      </c>
      <c r="AD7" s="6">
        <v>1.8901388888888889E-3</v>
      </c>
      <c r="AE7" s="6">
        <v>1.9787152777777776E-3</v>
      </c>
      <c r="AF7" s="6">
        <v>2.0680439814814815E-3</v>
      </c>
      <c r="AG7" s="6">
        <v>2.1573379629629629E-3</v>
      </c>
      <c r="AH7" s="6">
        <v>2.2471643518518522E-3</v>
      </c>
      <c r="AI7" s="6">
        <v>2.3363657407407409E-3</v>
      </c>
      <c r="AJ7" s="6">
        <v>2.4257870370370371E-3</v>
      </c>
      <c r="AK7" s="6">
        <v>2.515300925925926E-3</v>
      </c>
      <c r="AL7" s="6">
        <v>2.6054513888888894E-3</v>
      </c>
      <c r="AM7" s="6">
        <v>2.6956712962962963E-3</v>
      </c>
      <c r="AN7" s="6">
        <v>2.7869097222222223E-3</v>
      </c>
      <c r="AO7" s="6">
        <v>2.8782291666666665E-3</v>
      </c>
      <c r="AP7" s="8">
        <f t="shared" si="0"/>
        <v>57.90597517281315</v>
      </c>
    </row>
    <row r="8" spans="1:42">
      <c r="A8" s="1" t="s">
        <v>19</v>
      </c>
      <c r="B8" s="1">
        <v>2022</v>
      </c>
      <c r="C8" s="2">
        <v>44848</v>
      </c>
      <c r="D8" s="1" t="s">
        <v>20</v>
      </c>
      <c r="E8" s="1" t="s">
        <v>21</v>
      </c>
      <c r="F8" s="1" t="s">
        <v>506</v>
      </c>
      <c r="G8" s="1" t="s">
        <v>102</v>
      </c>
      <c r="H8" s="13" t="e">
        <f>(C8-VLOOKUP(F8,Riders!$A$2:$C$213,2,FALSE))/365</f>
        <v>#N/A</v>
      </c>
      <c r="I8" s="1">
        <v>7</v>
      </c>
      <c r="J8" s="3">
        <v>13.590999999999999</v>
      </c>
      <c r="K8" s="3">
        <v>21.802</v>
      </c>
      <c r="L8" s="3">
        <v>29.541</v>
      </c>
      <c r="M8" s="3">
        <v>37.1</v>
      </c>
      <c r="N8" s="3">
        <v>44.628999999999998</v>
      </c>
      <c r="O8" s="3">
        <v>52.124000000000002</v>
      </c>
      <c r="P8" s="6">
        <v>6.896643518518519E-4</v>
      </c>
      <c r="Q8" s="6">
        <v>7.7498842592592593E-4</v>
      </c>
      <c r="R8" s="6">
        <v>8.5989583333333328E-4</v>
      </c>
      <c r="S8" s="6">
        <v>9.4447916666666671E-4</v>
      </c>
      <c r="T8" s="6">
        <v>1.0290509259259259E-3</v>
      </c>
      <c r="U8" s="6">
        <v>1.1135185185185185E-3</v>
      </c>
      <c r="V8" s="6">
        <v>1.198611111111111E-3</v>
      </c>
      <c r="W8" s="6">
        <v>1.2836458333333333E-3</v>
      </c>
      <c r="X8" s="6">
        <v>1.3694907407407408E-3</v>
      </c>
      <c r="Y8" s="6">
        <v>1.4556250000000001E-3</v>
      </c>
      <c r="Z8" s="6">
        <v>1.5418171296296293E-3</v>
      </c>
      <c r="AA8" s="6">
        <v>1.6276504629629629E-3</v>
      </c>
      <c r="AB8" s="6">
        <v>1.7138773148148148E-3</v>
      </c>
      <c r="AC8" s="6">
        <v>1.800324074074074E-3</v>
      </c>
      <c r="AD8" s="6">
        <v>1.8869444444444446E-3</v>
      </c>
      <c r="AE8" s="6">
        <v>1.9743634259259259E-3</v>
      </c>
      <c r="AF8" s="6">
        <v>2.0620949074074075E-3</v>
      </c>
      <c r="AG8" s="6">
        <v>2.1508912037037039E-3</v>
      </c>
      <c r="AH8" s="6">
        <v>2.240625E-3</v>
      </c>
      <c r="AI8" s="6">
        <v>2.3306712962962964E-3</v>
      </c>
      <c r="AJ8" s="6">
        <v>2.4218402777777775E-3</v>
      </c>
      <c r="AK8" s="6">
        <v>2.5139120370370372E-3</v>
      </c>
      <c r="AL8" s="6">
        <v>2.6065624999999999E-3</v>
      </c>
      <c r="AM8" s="6">
        <v>2.699166666666667E-3</v>
      </c>
      <c r="AN8" s="6">
        <v>2.7917476851851853E-3</v>
      </c>
      <c r="AO8" s="6">
        <v>2.8842245370370371E-3</v>
      </c>
      <c r="AP8" s="8">
        <f t="shared" si="0"/>
        <v>57.785607370875248</v>
      </c>
    </row>
    <row r="9" spans="1:42">
      <c r="A9" s="1" t="s">
        <v>19</v>
      </c>
      <c r="B9" s="1">
        <v>2022</v>
      </c>
      <c r="C9" s="2">
        <v>44848</v>
      </c>
      <c r="D9" s="1" t="s">
        <v>20</v>
      </c>
      <c r="E9" s="1" t="s">
        <v>21</v>
      </c>
      <c r="F9" s="1" t="s">
        <v>507</v>
      </c>
      <c r="G9" s="1" t="s">
        <v>27</v>
      </c>
      <c r="H9" s="13" t="e">
        <f>(C9-VLOOKUP(F9,Riders!$A$2:$C$213,2,FALSE))/365</f>
        <v>#N/A</v>
      </c>
      <c r="I9" s="1">
        <v>8</v>
      </c>
      <c r="J9" s="3">
        <v>13.568</v>
      </c>
      <c r="K9" s="3">
        <v>21.614999999999998</v>
      </c>
      <c r="L9" s="3">
        <v>29.221</v>
      </c>
      <c r="M9" s="3">
        <v>36.719000000000001</v>
      </c>
      <c r="N9" s="3">
        <v>44.122</v>
      </c>
      <c r="O9" s="3">
        <v>51.540999999999997</v>
      </c>
      <c r="P9" s="6">
        <v>6.8206018518518518E-4</v>
      </c>
      <c r="Q9" s="6">
        <v>7.6773148148148132E-4</v>
      </c>
      <c r="R9" s="6">
        <v>8.5273148148148155E-4</v>
      </c>
      <c r="S9" s="6">
        <v>9.3826388888888876E-4</v>
      </c>
      <c r="T9" s="6">
        <v>1.0233680555555556E-3</v>
      </c>
      <c r="U9" s="6">
        <v>1.1090162037037039E-3</v>
      </c>
      <c r="V9" s="6">
        <v>1.1942824074074074E-3</v>
      </c>
      <c r="W9" s="6">
        <v>1.2801736111111111E-3</v>
      </c>
      <c r="X9" s="6">
        <v>1.3655555555555556E-3</v>
      </c>
      <c r="Y9" s="6">
        <v>1.4514467592592591E-3</v>
      </c>
      <c r="Z9" s="6">
        <v>1.5372569444444444E-3</v>
      </c>
      <c r="AA9" s="6">
        <v>1.6237384259259258E-3</v>
      </c>
      <c r="AB9" s="6">
        <v>1.7099768518518516E-3</v>
      </c>
      <c r="AC9" s="6">
        <v>1.7966782407407408E-3</v>
      </c>
      <c r="AD9" s="6">
        <v>1.8836574074074075E-3</v>
      </c>
      <c r="AE9" s="6">
        <v>1.971145833333333E-3</v>
      </c>
      <c r="AF9" s="6">
        <v>2.059409722222222E-3</v>
      </c>
      <c r="AG9" s="6">
        <v>2.1486921296296297E-3</v>
      </c>
      <c r="AH9" s="6">
        <v>2.2390162037037036E-3</v>
      </c>
      <c r="AI9" s="6">
        <v>2.3297800925925929E-3</v>
      </c>
      <c r="AJ9" s="6">
        <v>2.4208101851851851E-3</v>
      </c>
      <c r="AK9" s="6">
        <v>2.5129861111111112E-3</v>
      </c>
      <c r="AL9" s="6">
        <v>2.6058217592592591E-3</v>
      </c>
      <c r="AM9" s="6">
        <v>2.6997222222222218E-3</v>
      </c>
      <c r="AN9" s="6">
        <v>2.7935532407407405E-3</v>
      </c>
      <c r="AO9" s="6">
        <v>2.8889699074074074E-3</v>
      </c>
      <c r="AP9" s="8">
        <f t="shared" si="0"/>
        <v>57.690689764309496</v>
      </c>
    </row>
    <row r="10" spans="1:42">
      <c r="A10" s="1" t="s">
        <v>19</v>
      </c>
      <c r="B10" s="1">
        <v>2022</v>
      </c>
      <c r="C10" s="2">
        <v>44848</v>
      </c>
      <c r="D10" s="1" t="s">
        <v>20</v>
      </c>
      <c r="E10" s="1" t="s">
        <v>21</v>
      </c>
      <c r="F10" s="1" t="s">
        <v>508</v>
      </c>
      <c r="G10" s="1" t="s">
        <v>85</v>
      </c>
      <c r="H10" s="13">
        <f>(C10-VLOOKUP(F10,Riders!$A$2:$C$213,2,FALSE))/365</f>
        <v>32.07123287671233</v>
      </c>
      <c r="I10" s="1">
        <v>9</v>
      </c>
      <c r="J10" s="3">
        <v>13.224</v>
      </c>
      <c r="K10" s="3">
        <v>21.442</v>
      </c>
      <c r="L10" s="3">
        <v>29.206</v>
      </c>
      <c r="M10" s="3">
        <v>36.802999999999997</v>
      </c>
      <c r="N10" s="3">
        <v>44.356999999999999</v>
      </c>
      <c r="O10" s="3">
        <v>51.869</v>
      </c>
      <c r="P10" s="6">
        <v>6.8850694444444439E-4</v>
      </c>
      <c r="Q10" s="6">
        <v>7.765856481481481E-4</v>
      </c>
      <c r="R10" s="6">
        <v>8.652893518518519E-4</v>
      </c>
      <c r="S10" s="6">
        <v>9.529976851851852E-4</v>
      </c>
      <c r="T10" s="6">
        <v>1.0407060185185185E-3</v>
      </c>
      <c r="U10" s="6">
        <v>1.1276967592592593E-3</v>
      </c>
      <c r="V10" s="6">
        <v>1.2151504629629628E-3</v>
      </c>
      <c r="W10" s="6">
        <v>1.3021875000000002E-3</v>
      </c>
      <c r="X10" s="6">
        <v>1.3891203703703704E-3</v>
      </c>
      <c r="Y10" s="6">
        <v>1.4760185185185187E-3</v>
      </c>
      <c r="Z10" s="6">
        <v>1.5633680555555555E-3</v>
      </c>
      <c r="AA10" s="6">
        <v>1.6503125000000001E-3</v>
      </c>
      <c r="AB10" s="6">
        <v>1.7377662037037038E-3</v>
      </c>
      <c r="AC10" s="6">
        <v>1.825034722222222E-3</v>
      </c>
      <c r="AD10" s="6">
        <v>1.912685185185185E-3</v>
      </c>
      <c r="AE10" s="6">
        <v>1.9999537037037039E-3</v>
      </c>
      <c r="AF10" s="6">
        <v>2.0875694444444444E-3</v>
      </c>
      <c r="AG10" s="6">
        <v>2.1746296296296297E-3</v>
      </c>
      <c r="AH10" s="6">
        <v>2.2625231481481485E-3</v>
      </c>
      <c r="AI10" s="6">
        <v>2.3500578703703704E-3</v>
      </c>
      <c r="AJ10" s="6">
        <v>2.4385185185185187E-3</v>
      </c>
      <c r="AK10" s="6">
        <v>2.5270833333333334E-3</v>
      </c>
      <c r="AL10" s="6">
        <v>2.6169444444444443E-3</v>
      </c>
      <c r="AM10" s="6">
        <v>2.7074421296296295E-3</v>
      </c>
      <c r="AN10" s="6">
        <v>2.7986921296296297E-3</v>
      </c>
      <c r="AO10" s="6">
        <v>2.8914814814814814E-3</v>
      </c>
      <c r="AP10" s="8">
        <f t="shared" si="0"/>
        <v>57.640578967593193</v>
      </c>
    </row>
    <row r="11" spans="1:42">
      <c r="A11" s="1" t="s">
        <v>19</v>
      </c>
      <c r="B11" s="1">
        <v>2022</v>
      </c>
      <c r="C11" s="2">
        <v>44848</v>
      </c>
      <c r="D11" s="1" t="s">
        <v>20</v>
      </c>
      <c r="E11" s="1" t="s">
        <v>21</v>
      </c>
      <c r="F11" s="1" t="s">
        <v>509</v>
      </c>
      <c r="G11" s="1" t="s">
        <v>31</v>
      </c>
      <c r="H11" s="13" t="e">
        <f>(C11-VLOOKUP(F11,Riders!$A$2:$C$213,2,FALSE))/365</f>
        <v>#N/A</v>
      </c>
      <c r="I11" s="1">
        <v>10</v>
      </c>
      <c r="J11" s="3">
        <v>13.54</v>
      </c>
      <c r="K11" s="3">
        <v>21.684000000000001</v>
      </c>
      <c r="L11" s="3">
        <v>29.396000000000001</v>
      </c>
      <c r="M11" s="3">
        <v>36.954999999999998</v>
      </c>
      <c r="N11" s="3">
        <v>44.527000000000001</v>
      </c>
      <c r="O11" s="3">
        <v>52.14</v>
      </c>
      <c r="P11" s="6">
        <v>6.9239583333333338E-4</v>
      </c>
      <c r="Q11" s="6">
        <v>7.8225694444444436E-4</v>
      </c>
      <c r="R11" s="6">
        <v>8.7238425925925927E-4</v>
      </c>
      <c r="S11" s="6">
        <v>9.6266203703703694E-4</v>
      </c>
      <c r="T11" s="6">
        <v>1.0531134259259259E-3</v>
      </c>
      <c r="U11" s="6">
        <v>1.1429398148148149E-3</v>
      </c>
      <c r="V11" s="6">
        <v>1.2333217592592593E-3</v>
      </c>
      <c r="W11" s="6">
        <v>1.3235416666666667E-3</v>
      </c>
      <c r="X11" s="6">
        <v>1.4135300925925927E-3</v>
      </c>
      <c r="Y11" s="6">
        <v>1.5032870370370371E-3</v>
      </c>
      <c r="Z11" s="6">
        <v>1.5928587962962962E-3</v>
      </c>
      <c r="AA11" s="6">
        <v>1.6823958333333333E-3</v>
      </c>
      <c r="AB11" s="6">
        <v>1.7719444444444447E-3</v>
      </c>
      <c r="AC11" s="6">
        <v>1.8615393518518521E-3</v>
      </c>
      <c r="AD11" s="6">
        <v>1.9509722222222222E-3</v>
      </c>
      <c r="AE11" s="6">
        <v>2.040601851851852E-3</v>
      </c>
      <c r="AF11" s="6">
        <v>2.1294097222222222E-3</v>
      </c>
      <c r="AG11" s="6">
        <v>2.2169675925925924E-3</v>
      </c>
      <c r="AH11" s="6">
        <v>2.300972222222222E-3</v>
      </c>
      <c r="AI11" s="6">
        <v>2.3852083333333334E-3</v>
      </c>
      <c r="AJ11" s="6">
        <v>2.4696296296296298E-3</v>
      </c>
      <c r="AK11" s="6">
        <v>2.554537037037037E-3</v>
      </c>
      <c r="AL11" s="6">
        <v>2.6396180555555552E-3</v>
      </c>
      <c r="AM11" s="6">
        <v>2.7254745370370371E-3</v>
      </c>
      <c r="AN11" s="6">
        <v>2.8119328703703705E-3</v>
      </c>
      <c r="AO11" s="6">
        <v>2.899548611111111E-3</v>
      </c>
      <c r="AP11" s="8">
        <f t="shared" si="0"/>
        <v>57.48021123977631</v>
      </c>
    </row>
    <row r="12" spans="1:42">
      <c r="A12" s="1" t="s">
        <v>19</v>
      </c>
      <c r="B12" s="1">
        <v>2022</v>
      </c>
      <c r="C12" s="2">
        <v>44848</v>
      </c>
      <c r="D12" s="1" t="s">
        <v>20</v>
      </c>
      <c r="E12" s="1" t="s">
        <v>21</v>
      </c>
      <c r="F12" s="1" t="s">
        <v>510</v>
      </c>
      <c r="G12" s="1" t="s">
        <v>29</v>
      </c>
      <c r="H12" s="13">
        <f>(C12-VLOOKUP(F12,Riders!$A$2:$C$213,2,FALSE))/365</f>
        <v>21.797260273972604</v>
      </c>
      <c r="I12" s="1">
        <v>11</v>
      </c>
      <c r="J12" s="3">
        <v>13.297000000000001</v>
      </c>
      <c r="K12" s="3">
        <v>21.654</v>
      </c>
      <c r="L12" s="3">
        <v>29.562999999999999</v>
      </c>
      <c r="M12" s="3">
        <v>37.341999999999999</v>
      </c>
      <c r="N12" s="3">
        <v>45.030999999999999</v>
      </c>
      <c r="O12" s="3">
        <v>52.692999999999998</v>
      </c>
      <c r="P12" s="6">
        <v>6.9692129629629629E-4</v>
      </c>
      <c r="Q12" s="6">
        <v>7.8318287037037039E-4</v>
      </c>
      <c r="R12" s="6">
        <v>8.6898148148148154E-4</v>
      </c>
      <c r="S12" s="6">
        <v>9.556828703703703E-4</v>
      </c>
      <c r="T12" s="6">
        <v>1.0421643518518518E-3</v>
      </c>
      <c r="U12" s="6">
        <v>1.1292476851851852E-3</v>
      </c>
      <c r="V12" s="6">
        <v>1.2158912037037036E-3</v>
      </c>
      <c r="W12" s="6">
        <v>1.3028587962962961E-3</v>
      </c>
      <c r="X12" s="6">
        <v>1.3893055555555553E-3</v>
      </c>
      <c r="Y12" s="6">
        <v>1.4757754629629628E-3</v>
      </c>
      <c r="Z12" s="6">
        <v>1.5622222222222224E-3</v>
      </c>
      <c r="AA12" s="6">
        <v>1.6493634259259259E-3</v>
      </c>
      <c r="AB12" s="6">
        <v>1.7365046296296297E-3</v>
      </c>
      <c r="AC12" s="6">
        <v>1.8248263888888889E-3</v>
      </c>
      <c r="AD12" s="6">
        <v>1.9132986111111111E-3</v>
      </c>
      <c r="AE12" s="6">
        <v>2.0031712962962963E-3</v>
      </c>
      <c r="AF12" s="6">
        <v>2.0923379629629629E-3</v>
      </c>
      <c r="AG12" s="6">
        <v>2.1820833333333332E-3</v>
      </c>
      <c r="AH12" s="6">
        <v>2.2719907407407407E-3</v>
      </c>
      <c r="AI12" s="6">
        <v>2.3626504629629631E-3</v>
      </c>
      <c r="AJ12" s="6">
        <v>2.453587962962963E-3</v>
      </c>
      <c r="AK12" s="6">
        <v>2.5449884259259258E-3</v>
      </c>
      <c r="AL12" s="6">
        <v>2.6365625E-3</v>
      </c>
      <c r="AM12" s="6">
        <v>2.727650462962963E-3</v>
      </c>
      <c r="AN12" s="6">
        <v>2.8187500000000001E-3</v>
      </c>
      <c r="AO12" s="6">
        <v>2.9102199074074078E-3</v>
      </c>
      <c r="AP12" s="8">
        <f t="shared" si="0"/>
        <v>57.269440787772965</v>
      </c>
    </row>
    <row r="13" spans="1:42">
      <c r="A13" s="1" t="s">
        <v>19</v>
      </c>
      <c r="B13" s="1">
        <v>2022</v>
      </c>
      <c r="C13" s="2">
        <v>44848</v>
      </c>
      <c r="D13" s="1" t="s">
        <v>20</v>
      </c>
      <c r="E13" s="1" t="s">
        <v>21</v>
      </c>
      <c r="F13" s="1" t="s">
        <v>511</v>
      </c>
      <c r="G13" s="1" t="s">
        <v>33</v>
      </c>
      <c r="H13" s="13" t="e">
        <f>(C13-VLOOKUP(F13,Riders!$A$2:$C$213,2,FALSE))/365</f>
        <v>#N/A</v>
      </c>
      <c r="I13" s="1">
        <v>12</v>
      </c>
      <c r="J13" s="3">
        <v>13.377000000000001</v>
      </c>
      <c r="K13" s="3">
        <v>21.695</v>
      </c>
      <c r="L13" s="3">
        <v>29.46</v>
      </c>
      <c r="M13" s="3">
        <v>37.073999999999998</v>
      </c>
      <c r="N13" s="3">
        <v>44.579000000000001</v>
      </c>
      <c r="O13" s="3">
        <v>52.115000000000002</v>
      </c>
      <c r="P13" s="6">
        <v>6.9060185185185186E-4</v>
      </c>
      <c r="Q13" s="6">
        <v>7.7850694444444452E-4</v>
      </c>
      <c r="R13" s="6">
        <v>8.6627314814814813E-4</v>
      </c>
      <c r="S13" s="6">
        <v>9.5505787037037044E-4</v>
      </c>
      <c r="T13" s="6">
        <v>1.0436574074074074E-3</v>
      </c>
      <c r="U13" s="6">
        <v>1.1322453703703705E-3</v>
      </c>
      <c r="V13" s="6">
        <v>1.2203472222222223E-3</v>
      </c>
      <c r="W13" s="6">
        <v>1.3091550925925927E-3</v>
      </c>
      <c r="X13" s="6">
        <v>1.3973611111111112E-3</v>
      </c>
      <c r="Y13" s="6">
        <v>1.4858101851851853E-3</v>
      </c>
      <c r="Z13" s="6">
        <v>1.5746064814814815E-3</v>
      </c>
      <c r="AA13" s="6">
        <v>1.6638425925925926E-3</v>
      </c>
      <c r="AB13" s="6">
        <v>1.7524421296296296E-3</v>
      </c>
      <c r="AC13" s="6">
        <v>1.841446759259259E-3</v>
      </c>
      <c r="AD13" s="6">
        <v>1.9301967592592591E-3</v>
      </c>
      <c r="AE13" s="6">
        <v>2.018773148148148E-3</v>
      </c>
      <c r="AF13" s="6">
        <v>2.1078472222222223E-3</v>
      </c>
      <c r="AG13" s="6">
        <v>2.1966782407407408E-3</v>
      </c>
      <c r="AH13" s="6">
        <v>2.2855092592592593E-3</v>
      </c>
      <c r="AI13" s="6">
        <v>2.3745601851851853E-3</v>
      </c>
      <c r="AJ13" s="6">
        <v>2.4635532407407405E-3</v>
      </c>
      <c r="AK13" s="6">
        <v>2.5528125E-3</v>
      </c>
      <c r="AL13" s="6">
        <v>2.6421412037037038E-3</v>
      </c>
      <c r="AM13" s="6">
        <v>2.7325810185185183E-3</v>
      </c>
      <c r="AN13" s="6">
        <v>2.8223842592592589E-3</v>
      </c>
      <c r="AO13" s="6">
        <v>2.9127430555555556E-3</v>
      </c>
      <c r="AP13" s="8">
        <f t="shared" si="0"/>
        <v>57.219831439913214</v>
      </c>
    </row>
    <row r="14" spans="1:42">
      <c r="A14" s="1" t="s">
        <v>19</v>
      </c>
      <c r="B14" s="1">
        <v>2022</v>
      </c>
      <c r="C14" s="2">
        <v>44848</v>
      </c>
      <c r="D14" s="1" t="s">
        <v>20</v>
      </c>
      <c r="E14" s="1" t="s">
        <v>21</v>
      </c>
      <c r="F14" s="1" t="s">
        <v>512</v>
      </c>
      <c r="G14" s="1" t="s">
        <v>33</v>
      </c>
      <c r="H14" s="13" t="e">
        <f>(C14-VLOOKUP(F14,Riders!$A$2:$C$213,2,FALSE))/365</f>
        <v>#N/A</v>
      </c>
      <c r="I14" s="1">
        <v>13</v>
      </c>
      <c r="J14" s="3">
        <v>13.291</v>
      </c>
      <c r="K14" s="3">
        <v>21.268000000000001</v>
      </c>
      <c r="L14" s="3">
        <v>28.847000000000001</v>
      </c>
      <c r="M14" s="3">
        <v>36.313000000000002</v>
      </c>
      <c r="N14" s="3">
        <v>43.875</v>
      </c>
      <c r="O14" s="3">
        <v>51.430999999999997</v>
      </c>
      <c r="P14" s="6">
        <v>6.8410879629629627E-4</v>
      </c>
      <c r="Q14" s="6">
        <v>7.7328703703703706E-4</v>
      </c>
      <c r="R14" s="6">
        <v>8.6275462962962955E-4</v>
      </c>
      <c r="S14" s="6">
        <v>9.5118055555555548E-4</v>
      </c>
      <c r="T14" s="6">
        <v>1.0398958333333334E-3</v>
      </c>
      <c r="U14" s="6">
        <v>1.1284606481481482E-3</v>
      </c>
      <c r="V14" s="6">
        <v>1.2164120370370371E-3</v>
      </c>
      <c r="W14" s="6">
        <v>1.3044675925925925E-3</v>
      </c>
      <c r="X14" s="6">
        <v>1.3929513888888889E-3</v>
      </c>
      <c r="Y14" s="6">
        <v>1.4811342592592591E-3</v>
      </c>
      <c r="Z14" s="6">
        <v>1.570289351851852E-3</v>
      </c>
      <c r="AA14" s="6">
        <v>1.659224537037037E-3</v>
      </c>
      <c r="AB14" s="6">
        <v>1.749027777777778E-3</v>
      </c>
      <c r="AC14" s="6">
        <v>1.8384374999999998E-3</v>
      </c>
      <c r="AD14" s="6">
        <v>1.9276273148148145E-3</v>
      </c>
      <c r="AE14" s="6">
        <v>2.0165625000000001E-3</v>
      </c>
      <c r="AF14" s="6">
        <v>2.105636574074074E-3</v>
      </c>
      <c r="AG14" s="6">
        <v>2.1953935185185188E-3</v>
      </c>
      <c r="AH14" s="6">
        <v>2.2852083333333335E-3</v>
      </c>
      <c r="AI14" s="6">
        <v>2.3749884259259262E-3</v>
      </c>
      <c r="AJ14" s="6">
        <v>2.4659953703703706E-3</v>
      </c>
      <c r="AK14" s="6">
        <v>2.5567939814814815E-3</v>
      </c>
      <c r="AL14" s="6">
        <v>2.6487500000000001E-3</v>
      </c>
      <c r="AM14" s="6">
        <v>2.7424074074074074E-3</v>
      </c>
      <c r="AN14" s="6">
        <v>2.8357986111111106E-3</v>
      </c>
      <c r="AO14" s="6">
        <v>2.9305092592592594E-3</v>
      </c>
      <c r="AP14" s="8">
        <f t="shared" si="0"/>
        <v>56.872936381301436</v>
      </c>
    </row>
    <row r="15" spans="1:42">
      <c r="A15" s="1" t="s">
        <v>19</v>
      </c>
      <c r="B15" s="1">
        <v>2022</v>
      </c>
      <c r="C15" s="2">
        <v>44848</v>
      </c>
      <c r="D15" s="1" t="s">
        <v>20</v>
      </c>
      <c r="E15" s="1" t="s">
        <v>21</v>
      </c>
      <c r="F15" s="1" t="s">
        <v>513</v>
      </c>
      <c r="G15" s="1" t="s">
        <v>29</v>
      </c>
      <c r="H15" s="13" t="e">
        <f>(C15-VLOOKUP(F15,Riders!$A$2:$C$213,2,FALSE))/365</f>
        <v>#N/A</v>
      </c>
      <c r="I15" s="1">
        <v>14</v>
      </c>
      <c r="J15" s="3">
        <v>13.782</v>
      </c>
      <c r="K15" s="3">
        <v>22.219000000000001</v>
      </c>
      <c r="L15" s="3">
        <v>29.895</v>
      </c>
      <c r="M15" s="3">
        <v>37.418999999999997</v>
      </c>
      <c r="N15" s="3">
        <v>44.83</v>
      </c>
      <c r="O15" s="3">
        <v>52.308</v>
      </c>
      <c r="P15" s="6">
        <v>6.9210648148148148E-4</v>
      </c>
      <c r="Q15" s="6">
        <v>7.7967592592592596E-4</v>
      </c>
      <c r="R15" s="6">
        <v>8.6714120370370374E-4</v>
      </c>
      <c r="S15" s="6">
        <v>9.5583333333333338E-4</v>
      </c>
      <c r="T15" s="6">
        <v>1.0449421296296296E-3</v>
      </c>
      <c r="U15" s="6">
        <v>1.1349074074074072E-3</v>
      </c>
      <c r="V15" s="6">
        <v>1.2243981481481481E-3</v>
      </c>
      <c r="W15" s="6">
        <v>1.3141898148148149E-3</v>
      </c>
      <c r="X15" s="6">
        <v>1.4031712962962965E-3</v>
      </c>
      <c r="Y15" s="6">
        <v>1.4924537037037035E-3</v>
      </c>
      <c r="Z15" s="6">
        <v>1.5815277777777778E-3</v>
      </c>
      <c r="AA15" s="6">
        <v>1.6713425925925925E-3</v>
      </c>
      <c r="AB15" s="6">
        <v>1.7611111111111111E-3</v>
      </c>
      <c r="AC15" s="6">
        <v>1.8516319444444446E-3</v>
      </c>
      <c r="AD15" s="6">
        <v>1.9419560185185184E-3</v>
      </c>
      <c r="AE15" s="6">
        <v>2.0327430555555554E-3</v>
      </c>
      <c r="AF15" s="6">
        <v>2.1232407407407406E-3</v>
      </c>
      <c r="AG15" s="6">
        <v>2.2142939814814816E-3</v>
      </c>
      <c r="AH15" s="6">
        <v>2.304988425925926E-3</v>
      </c>
      <c r="AI15" s="6">
        <v>2.396435185185185E-3</v>
      </c>
      <c r="AJ15" s="6">
        <v>2.4879861111111114E-3</v>
      </c>
      <c r="AK15" s="6">
        <v>2.5799421296296295E-3</v>
      </c>
      <c r="AL15" s="6">
        <v>2.6717939814814816E-3</v>
      </c>
      <c r="AM15" s="6">
        <v>2.7644560185185185E-3</v>
      </c>
      <c r="AN15" s="6">
        <v>2.8566666666666666E-3</v>
      </c>
      <c r="AO15" s="6">
        <v>2.9492708333333333E-3</v>
      </c>
      <c r="AP15" s="8">
        <f t="shared" si="0"/>
        <v>56.511143291067704</v>
      </c>
    </row>
    <row r="16" spans="1:42">
      <c r="A16" s="1" t="s">
        <v>19</v>
      </c>
      <c r="B16" s="1">
        <v>2022</v>
      </c>
      <c r="C16" s="2">
        <v>44848</v>
      </c>
      <c r="D16" s="1" t="s">
        <v>20</v>
      </c>
      <c r="E16" s="1" t="s">
        <v>21</v>
      </c>
      <c r="F16" s="1" t="s">
        <v>514</v>
      </c>
      <c r="G16" s="1" t="s">
        <v>46</v>
      </c>
      <c r="H16" s="13" t="e">
        <f>(C16-VLOOKUP(F16,Riders!$A$2:$C$213,2,FALSE))/365</f>
        <v>#N/A</v>
      </c>
      <c r="I16" s="1">
        <v>15</v>
      </c>
      <c r="J16" s="3">
        <v>13.920999999999999</v>
      </c>
      <c r="K16" s="3">
        <v>22.134</v>
      </c>
      <c r="L16" s="3">
        <v>29.85</v>
      </c>
      <c r="M16" s="3">
        <v>37.344999999999999</v>
      </c>
      <c r="N16" s="3">
        <v>44.899000000000001</v>
      </c>
      <c r="O16" s="3">
        <v>52.448999999999998</v>
      </c>
      <c r="P16" s="6">
        <v>6.9543981481481486E-4</v>
      </c>
      <c r="Q16" s="6">
        <v>7.841319444444445E-4</v>
      </c>
      <c r="R16" s="6">
        <v>8.7354166666666667E-4</v>
      </c>
      <c r="S16" s="6">
        <v>9.630208333333332E-4</v>
      </c>
      <c r="T16" s="6">
        <v>1.0528703703703705E-3</v>
      </c>
      <c r="U16" s="6">
        <v>1.1429976851851853E-3</v>
      </c>
      <c r="V16" s="6">
        <v>1.2335995370370372E-3</v>
      </c>
      <c r="W16" s="6">
        <v>1.3243171296296299E-3</v>
      </c>
      <c r="X16" s="6">
        <v>1.4158217592592592E-3</v>
      </c>
      <c r="Y16" s="6">
        <v>1.5069560185185186E-3</v>
      </c>
      <c r="Z16" s="6">
        <v>1.5981712962962963E-3</v>
      </c>
      <c r="AA16" s="6">
        <v>1.6889930555555556E-3</v>
      </c>
      <c r="AB16" s="6">
        <v>1.7799537037037035E-3</v>
      </c>
      <c r="AC16" s="6">
        <v>1.8703587962962962E-3</v>
      </c>
      <c r="AD16" s="6">
        <v>1.9613194444444444E-3</v>
      </c>
      <c r="AE16" s="6">
        <v>2.0519791666666668E-3</v>
      </c>
      <c r="AF16" s="6">
        <v>2.1429282407407408E-3</v>
      </c>
      <c r="AG16" s="6">
        <v>2.2338310185185182E-3</v>
      </c>
      <c r="AH16" s="6">
        <v>2.3250231481481481E-3</v>
      </c>
      <c r="AI16" s="6">
        <v>2.4157291666666667E-3</v>
      </c>
      <c r="AJ16" s="6">
        <v>2.5061921296296295E-3</v>
      </c>
      <c r="AK16" s="6">
        <v>2.5941087962962962E-3</v>
      </c>
      <c r="AL16" s="6">
        <v>2.6819328703703705E-3</v>
      </c>
      <c r="AM16" s="6">
        <v>2.7703935185185188E-3</v>
      </c>
      <c r="AN16" s="6">
        <v>2.8594560185185186E-3</v>
      </c>
      <c r="AO16" s="6">
        <v>2.9493981481481485E-3</v>
      </c>
      <c r="AP16" s="8">
        <f t="shared" si="0"/>
        <v>56.508703910088364</v>
      </c>
    </row>
    <row r="17" spans="1:42">
      <c r="A17" s="1" t="s">
        <v>19</v>
      </c>
      <c r="B17" s="1">
        <v>2022</v>
      </c>
      <c r="C17" s="2">
        <v>44848</v>
      </c>
      <c r="D17" s="1" t="s">
        <v>20</v>
      </c>
      <c r="E17" s="1" t="s">
        <v>21</v>
      </c>
      <c r="F17" s="1" t="s">
        <v>494</v>
      </c>
      <c r="G17" s="1" t="s">
        <v>37</v>
      </c>
      <c r="H17" s="13">
        <f>(C17-VLOOKUP(F17,Riders!$A$2:$C$213,2,FALSE))/365</f>
        <v>24.317808219178083</v>
      </c>
      <c r="I17" s="1">
        <v>16</v>
      </c>
      <c r="J17" s="3">
        <v>13.34</v>
      </c>
      <c r="K17" s="3">
        <v>21.608000000000001</v>
      </c>
      <c r="L17" s="3">
        <v>29.51</v>
      </c>
      <c r="M17" s="3">
        <v>37.292000000000002</v>
      </c>
      <c r="N17" s="3">
        <v>45.018000000000001</v>
      </c>
      <c r="O17" s="3">
        <v>52.67</v>
      </c>
      <c r="P17" s="6">
        <v>6.9901620370370376E-4</v>
      </c>
      <c r="Q17" s="6">
        <v>7.8880787037037038E-4</v>
      </c>
      <c r="R17" s="6">
        <v>8.7921296296296304E-4</v>
      </c>
      <c r="S17" s="6">
        <v>9.6900462962962956E-4</v>
      </c>
      <c r="T17" s="6">
        <v>1.0592708333333333E-3</v>
      </c>
      <c r="U17" s="6">
        <v>1.1487731481481481E-3</v>
      </c>
      <c r="V17" s="6">
        <v>1.2391435185185185E-3</v>
      </c>
      <c r="W17" s="6">
        <v>1.329085648148148E-3</v>
      </c>
      <c r="X17" s="6">
        <v>1.4200115740740742E-3</v>
      </c>
      <c r="Y17" s="6">
        <v>1.5102083333333332E-3</v>
      </c>
      <c r="Z17" s="6">
        <v>1.6014120370370368E-3</v>
      </c>
      <c r="AA17" s="6">
        <v>1.6920833333333334E-3</v>
      </c>
      <c r="AB17" s="6">
        <v>1.7837268518518517E-3</v>
      </c>
      <c r="AC17" s="6">
        <v>1.8747106481481481E-3</v>
      </c>
      <c r="AD17" s="6">
        <v>1.9660763888888892E-3</v>
      </c>
      <c r="AE17" s="6">
        <v>2.0569791666666666E-3</v>
      </c>
      <c r="AF17" s="6">
        <v>2.147638888888889E-3</v>
      </c>
      <c r="AG17" s="6">
        <v>2.2380671296296293E-3</v>
      </c>
      <c r="AH17" s="6">
        <v>2.3293981481481481E-3</v>
      </c>
      <c r="AI17" s="6">
        <v>2.4199884259259261E-3</v>
      </c>
      <c r="AJ17" s="6">
        <v>2.5114699074074071E-3</v>
      </c>
      <c r="AK17" s="6">
        <v>2.6033333333333334E-3</v>
      </c>
      <c r="AL17" s="6">
        <v>2.6960879629629626E-3</v>
      </c>
      <c r="AM17" s="6">
        <v>2.7897800925925924E-3</v>
      </c>
      <c r="AN17" s="6">
        <v>2.8847106481481484E-3</v>
      </c>
      <c r="AO17" s="6">
        <v>2.9803124999999999E-3</v>
      </c>
      <c r="AP17" s="8">
        <f t="shared" si="0"/>
        <v>55.922547272028247</v>
      </c>
    </row>
    <row r="18" spans="1:42">
      <c r="A18" s="1" t="s">
        <v>19</v>
      </c>
      <c r="B18" s="1">
        <v>2022</v>
      </c>
      <c r="C18" s="2">
        <v>44848</v>
      </c>
      <c r="D18" s="1" t="s">
        <v>20</v>
      </c>
      <c r="E18" s="1" t="s">
        <v>21</v>
      </c>
      <c r="F18" s="1" t="s">
        <v>515</v>
      </c>
      <c r="G18" s="1" t="s">
        <v>39</v>
      </c>
      <c r="H18" s="13" t="e">
        <f>(C18-VLOOKUP(F18,Riders!$A$2:$C$213,2,FALSE))/365</f>
        <v>#N/A</v>
      </c>
      <c r="I18" s="1">
        <v>17</v>
      </c>
      <c r="J18" s="3">
        <v>14.554</v>
      </c>
      <c r="K18" s="3">
        <v>22.986999999999998</v>
      </c>
      <c r="L18" s="3">
        <v>30.864000000000001</v>
      </c>
      <c r="M18" s="3">
        <v>38.627000000000002</v>
      </c>
      <c r="N18" s="3">
        <v>46.463000000000001</v>
      </c>
      <c r="O18" s="3">
        <v>54.27</v>
      </c>
      <c r="P18" s="6">
        <v>7.1806712962962959E-4</v>
      </c>
      <c r="Q18" s="6">
        <v>8.0687499999999998E-4</v>
      </c>
      <c r="R18" s="6">
        <v>8.9583333333333344E-4</v>
      </c>
      <c r="S18" s="6">
        <v>9.8418981481481469E-4</v>
      </c>
      <c r="T18" s="6">
        <v>1.0728819444444444E-3</v>
      </c>
      <c r="U18" s="6">
        <v>1.1613310185185186E-3</v>
      </c>
      <c r="V18" s="6">
        <v>1.2495717592592593E-3</v>
      </c>
      <c r="W18" s="6">
        <v>1.3377199074074075E-3</v>
      </c>
      <c r="X18" s="6">
        <v>1.4262037037037036E-3</v>
      </c>
      <c r="Y18" s="6">
        <v>1.5145717592592591E-3</v>
      </c>
      <c r="Z18" s="6">
        <v>1.6026157407407406E-3</v>
      </c>
      <c r="AA18" s="6">
        <v>1.6905208333333336E-3</v>
      </c>
      <c r="AB18" s="6">
        <v>1.7798148148148148E-3</v>
      </c>
      <c r="AC18" s="6">
        <v>1.8690625000000001E-3</v>
      </c>
      <c r="AD18" s="6">
        <v>1.9589930555555554E-3</v>
      </c>
      <c r="AE18" s="6">
        <v>2.0488888888888887E-3</v>
      </c>
      <c r="AF18" s="6">
        <v>2.1400578703703703E-3</v>
      </c>
      <c r="AG18" s="6">
        <v>2.2314236111111111E-3</v>
      </c>
      <c r="AH18" s="6">
        <v>2.3232870370370373E-3</v>
      </c>
      <c r="AI18" s="6">
        <v>2.41599537037037E-3</v>
      </c>
      <c r="AJ18" s="6">
        <v>2.5096296296296294E-3</v>
      </c>
      <c r="AK18" s="6">
        <v>2.6043402777777779E-3</v>
      </c>
      <c r="AL18" s="6">
        <v>2.699953703703704E-3</v>
      </c>
      <c r="AM18" s="6">
        <v>2.7964930555555555E-3</v>
      </c>
      <c r="AN18" s="6">
        <v>2.8933333333333333E-3</v>
      </c>
      <c r="AO18" s="6">
        <v>2.9910532407407407E-3</v>
      </c>
      <c r="AP18" s="8">
        <f t="shared" si="0"/>
        <v>55.721731862382796</v>
      </c>
    </row>
    <row r="19" spans="1:42">
      <c r="A19" s="1" t="s">
        <v>19</v>
      </c>
      <c r="B19" s="1">
        <v>2022</v>
      </c>
      <c r="C19" s="2">
        <v>44848</v>
      </c>
      <c r="D19" s="1" t="s">
        <v>20</v>
      </c>
      <c r="E19" s="1" t="s">
        <v>21</v>
      </c>
      <c r="F19" s="1" t="s">
        <v>516</v>
      </c>
      <c r="G19" s="1" t="s">
        <v>29</v>
      </c>
      <c r="H19" s="13">
        <f>(C19-VLOOKUP(F19,Riders!$A$2:$C$213,2,FALSE))/365</f>
        <v>20.87945205479452</v>
      </c>
      <c r="I19" s="1">
        <v>18</v>
      </c>
      <c r="J19" s="3">
        <v>13.704000000000001</v>
      </c>
      <c r="K19" s="3">
        <v>22.385000000000002</v>
      </c>
      <c r="L19" s="3">
        <v>30.302</v>
      </c>
      <c r="M19" s="3">
        <v>38.006999999999998</v>
      </c>
      <c r="N19" s="3">
        <v>45.534999999999997</v>
      </c>
      <c r="O19" s="3">
        <v>53.103000000000002</v>
      </c>
      <c r="P19" s="6">
        <v>7.0177083333333333E-4</v>
      </c>
      <c r="Q19" s="6">
        <v>7.893402777777777E-4</v>
      </c>
      <c r="R19" s="6">
        <v>8.7668981481481484E-4</v>
      </c>
      <c r="S19" s="6">
        <v>9.6494212962962972E-4</v>
      </c>
      <c r="T19" s="6">
        <v>1.0539930555555556E-3</v>
      </c>
      <c r="U19" s="6">
        <v>1.1435185185185183E-3</v>
      </c>
      <c r="V19" s="6">
        <v>1.2324999999999999E-3</v>
      </c>
      <c r="W19" s="6">
        <v>1.3210648148148148E-3</v>
      </c>
      <c r="X19" s="6">
        <v>1.4103240740740743E-3</v>
      </c>
      <c r="Y19" s="6">
        <v>1.5011226851851852E-3</v>
      </c>
      <c r="Z19" s="6">
        <v>1.592488425925926E-3</v>
      </c>
      <c r="AA19" s="6">
        <v>1.6839699074074075E-3</v>
      </c>
      <c r="AB19" s="6">
        <v>1.7760185185185186E-3</v>
      </c>
      <c r="AC19" s="6">
        <v>1.8673032407407408E-3</v>
      </c>
      <c r="AD19" s="6">
        <v>1.9573148148148149E-3</v>
      </c>
      <c r="AE19" s="6">
        <v>2.048125E-3</v>
      </c>
      <c r="AF19" s="6">
        <v>2.1391087962962965E-3</v>
      </c>
      <c r="AG19" s="6">
        <v>2.2333564814814816E-3</v>
      </c>
      <c r="AH19" s="6">
        <v>2.3266087962962962E-3</v>
      </c>
      <c r="AI19" s="6">
        <v>2.4210995370370371E-3</v>
      </c>
      <c r="AJ19" s="6">
        <v>2.5161342592592592E-3</v>
      </c>
      <c r="AK19" s="6">
        <v>2.6118402777777776E-3</v>
      </c>
      <c r="AL19" s="6">
        <v>2.7071875E-3</v>
      </c>
      <c r="AM19" s="6">
        <v>2.8031018518518518E-3</v>
      </c>
      <c r="AN19" s="6">
        <v>2.8988078703703706E-3</v>
      </c>
      <c r="AO19" s="6">
        <v>2.9951041666666667E-3</v>
      </c>
      <c r="AP19" s="8">
        <f t="shared" si="0"/>
        <v>55.646367335582376</v>
      </c>
    </row>
    <row r="20" spans="1:42">
      <c r="A20" s="1" t="s">
        <v>19</v>
      </c>
      <c r="B20" s="1">
        <v>2022</v>
      </c>
      <c r="C20" s="2">
        <v>44848</v>
      </c>
      <c r="D20" s="1" t="s">
        <v>20</v>
      </c>
      <c r="E20" s="1" t="s">
        <v>21</v>
      </c>
      <c r="F20" s="1" t="s">
        <v>517</v>
      </c>
      <c r="G20" s="1" t="s">
        <v>164</v>
      </c>
      <c r="H20" s="13" t="e">
        <f>(C20-VLOOKUP(F20,Riders!$A$2:$C$213,2,FALSE))/365</f>
        <v>#N/A</v>
      </c>
      <c r="I20" s="1">
        <v>19</v>
      </c>
      <c r="J20" s="3">
        <v>14.055</v>
      </c>
      <c r="K20" s="3">
        <v>22.67</v>
      </c>
      <c r="L20" s="3">
        <v>30.655999999999999</v>
      </c>
      <c r="M20" s="3">
        <v>38.384999999999998</v>
      </c>
      <c r="N20" s="3">
        <v>46.045000000000002</v>
      </c>
      <c r="O20" s="3">
        <v>53.787999999999997</v>
      </c>
      <c r="P20" s="6">
        <v>7.1275462962962959E-4</v>
      </c>
      <c r="Q20" s="6">
        <v>8.0337962962962969E-4</v>
      </c>
      <c r="R20" s="6">
        <v>8.9439814814814818E-4</v>
      </c>
      <c r="S20" s="6">
        <v>9.8594907407407398E-4</v>
      </c>
      <c r="T20" s="6">
        <v>1.0773958333333332E-3</v>
      </c>
      <c r="U20" s="6">
        <v>1.1695138888888888E-3</v>
      </c>
      <c r="V20" s="6">
        <v>1.2615046296296296E-3</v>
      </c>
      <c r="W20" s="6">
        <v>1.3536226851851851E-3</v>
      </c>
      <c r="X20" s="6">
        <v>1.4452199074074072E-3</v>
      </c>
      <c r="Y20" s="6">
        <v>1.536886574074074E-3</v>
      </c>
      <c r="Z20" s="6">
        <v>1.6282754629629631E-3</v>
      </c>
      <c r="AA20" s="6">
        <v>1.7198148148148146E-3</v>
      </c>
      <c r="AB20" s="6">
        <v>1.8110879629629629E-3</v>
      </c>
      <c r="AC20" s="6">
        <v>1.9027546296296295E-3</v>
      </c>
      <c r="AD20" s="6">
        <v>1.9944097222222225E-3</v>
      </c>
      <c r="AE20" s="6">
        <v>2.0865277777777779E-3</v>
      </c>
      <c r="AF20" s="6">
        <v>2.1786689814814815E-3</v>
      </c>
      <c r="AG20" s="6">
        <v>2.2713541666666667E-3</v>
      </c>
      <c r="AH20" s="6">
        <v>2.3632638888888891E-3</v>
      </c>
      <c r="AI20" s="6">
        <v>2.4552893518518522E-3</v>
      </c>
      <c r="AJ20" s="6">
        <v>2.5474999999999999E-3</v>
      </c>
      <c r="AK20" s="6">
        <v>2.6399537037037038E-3</v>
      </c>
      <c r="AL20" s="6">
        <v>2.7326273148148149E-3</v>
      </c>
      <c r="AM20" s="6">
        <v>2.8251504629629629E-3</v>
      </c>
      <c r="AN20" s="6">
        <v>2.9177893518518515E-3</v>
      </c>
      <c r="AO20" s="6">
        <v>3.0111689814814814E-3</v>
      </c>
      <c r="AP20" s="8">
        <f t="shared" si="0"/>
        <v>55.349489746891393</v>
      </c>
    </row>
    <row r="21" spans="1:42">
      <c r="A21" s="1" t="s">
        <v>19</v>
      </c>
      <c r="B21" s="1">
        <v>2022</v>
      </c>
      <c r="C21" s="2">
        <v>44848</v>
      </c>
      <c r="D21" s="1" t="s">
        <v>20</v>
      </c>
      <c r="E21" s="1" t="s">
        <v>21</v>
      </c>
      <c r="F21" s="1" t="s">
        <v>518</v>
      </c>
      <c r="G21" s="1" t="s">
        <v>33</v>
      </c>
      <c r="H21" s="13" t="e">
        <f>(C21-VLOOKUP(F21,Riders!$A$2:$C$213,2,FALSE))/365</f>
        <v>#N/A</v>
      </c>
      <c r="I21" s="1">
        <v>20</v>
      </c>
      <c r="J21" s="3">
        <v>12.945</v>
      </c>
      <c r="K21" s="3">
        <v>20.95</v>
      </c>
      <c r="L21" s="3">
        <v>28.776</v>
      </c>
      <c r="M21" s="3">
        <v>36.654000000000003</v>
      </c>
      <c r="N21" s="3">
        <v>44.627000000000002</v>
      </c>
      <c r="O21" s="3">
        <v>52.595999999999997</v>
      </c>
      <c r="P21" s="6">
        <v>7.0079861111111113E-4</v>
      </c>
      <c r="Q21" s="6">
        <v>7.9214120370370365E-4</v>
      </c>
      <c r="R21" s="6">
        <v>8.8342592592592596E-4</v>
      </c>
      <c r="S21" s="6">
        <v>9.7467592592592582E-4</v>
      </c>
      <c r="T21" s="6">
        <v>1.0665046296296297E-3</v>
      </c>
      <c r="U21" s="6">
        <v>1.1571990740740742E-3</v>
      </c>
      <c r="V21" s="6">
        <v>1.2484490740740739E-3</v>
      </c>
      <c r="W21" s="6">
        <v>1.339837962962963E-3</v>
      </c>
      <c r="X21" s="6">
        <v>1.431875E-3</v>
      </c>
      <c r="Y21" s="6">
        <v>1.5235995370370368E-3</v>
      </c>
      <c r="Z21" s="6">
        <v>1.6158217592592593E-3</v>
      </c>
      <c r="AA21" s="6">
        <v>1.7081828703703703E-3</v>
      </c>
      <c r="AB21" s="6">
        <v>1.8010995370370368E-3</v>
      </c>
      <c r="AC21" s="6">
        <v>1.894409722222222E-3</v>
      </c>
      <c r="AD21" s="6">
        <v>1.9875810185185183E-3</v>
      </c>
      <c r="AE21" s="6">
        <v>2.0799305555555554E-3</v>
      </c>
      <c r="AF21" s="6">
        <v>2.1724189814814813E-3</v>
      </c>
      <c r="AG21" s="6">
        <v>2.264270833333333E-3</v>
      </c>
      <c r="AH21" s="6">
        <v>2.3562037037037037E-3</v>
      </c>
      <c r="AI21" s="6">
        <v>2.4485532407407407E-3</v>
      </c>
      <c r="AJ21" s="6">
        <v>2.5424421296296293E-3</v>
      </c>
      <c r="AK21" s="6">
        <v>2.637962962962963E-3</v>
      </c>
      <c r="AL21" s="6">
        <v>2.734131944444444E-3</v>
      </c>
      <c r="AM21" s="6">
        <v>2.8309490740740738E-3</v>
      </c>
      <c r="AN21" s="6">
        <v>2.9284259259259259E-3</v>
      </c>
      <c r="AO21" s="6">
        <v>3.0251620370370367E-3</v>
      </c>
      <c r="AP21" s="8">
        <f t="shared" si="0"/>
        <v>55.093467598154376</v>
      </c>
    </row>
    <row r="22" spans="1:42">
      <c r="A22" s="1" t="s">
        <v>19</v>
      </c>
      <c r="B22" s="1">
        <v>2022</v>
      </c>
      <c r="C22" s="2">
        <v>44848</v>
      </c>
      <c r="D22" s="1" t="s">
        <v>20</v>
      </c>
      <c r="E22" s="1" t="s">
        <v>21</v>
      </c>
      <c r="F22" s="1" t="s">
        <v>519</v>
      </c>
      <c r="G22" s="1" t="s">
        <v>250</v>
      </c>
      <c r="H22" s="13">
        <f>(C22-VLOOKUP(F22,Riders!$A$2:$C$213,2,FALSE))/365</f>
        <v>31.756164383561643</v>
      </c>
      <c r="I22" s="1">
        <v>21</v>
      </c>
      <c r="J22" s="3">
        <v>13.983000000000001</v>
      </c>
      <c r="K22" s="3">
        <v>22.22</v>
      </c>
      <c r="L22" s="3">
        <v>30.023</v>
      </c>
      <c r="M22" s="3">
        <v>37.645000000000003</v>
      </c>
      <c r="N22" s="3">
        <v>45.311999999999998</v>
      </c>
      <c r="O22" s="3">
        <v>52.981000000000002</v>
      </c>
      <c r="P22" s="6">
        <v>7.0246527777777766E-4</v>
      </c>
      <c r="Q22" s="6">
        <v>7.9210648148148142E-4</v>
      </c>
      <c r="R22" s="6">
        <v>8.8186342592592602E-4</v>
      </c>
      <c r="S22" s="6">
        <v>9.7209490740740752E-4</v>
      </c>
      <c r="T22" s="6">
        <v>1.0628472222222222E-3</v>
      </c>
      <c r="U22" s="6">
        <v>1.1542708333333333E-3</v>
      </c>
      <c r="V22" s="6">
        <v>1.2453587962962963E-3</v>
      </c>
      <c r="W22" s="6">
        <v>1.3371180555555556E-3</v>
      </c>
      <c r="X22" s="6">
        <v>1.4289930555555555E-3</v>
      </c>
      <c r="Y22" s="6">
        <v>1.5219212962962964E-3</v>
      </c>
      <c r="Z22" s="6">
        <v>1.6156481481481482E-3</v>
      </c>
      <c r="AA22" s="6">
        <v>1.7088657407407408E-3</v>
      </c>
      <c r="AB22" s="6">
        <v>1.8005671296296296E-3</v>
      </c>
      <c r="AC22" s="6">
        <v>1.8918055555555554E-3</v>
      </c>
      <c r="AD22" s="6">
        <v>1.9834606481481483E-3</v>
      </c>
      <c r="AE22" s="6">
        <v>2.0753356481481482E-3</v>
      </c>
      <c r="AF22" s="6">
        <v>2.167025462962963E-3</v>
      </c>
      <c r="AG22" s="6">
        <v>2.2593518518518518E-3</v>
      </c>
      <c r="AH22" s="6">
        <v>2.3525925925925923E-3</v>
      </c>
      <c r="AI22" s="6">
        <v>2.447002314814815E-3</v>
      </c>
      <c r="AJ22" s="6">
        <v>2.5429398148148151E-3</v>
      </c>
      <c r="AK22" s="6">
        <v>2.6392824074074075E-3</v>
      </c>
      <c r="AL22" s="6">
        <v>2.7366203703703702E-3</v>
      </c>
      <c r="AM22" s="6">
        <v>2.8336574074074067E-3</v>
      </c>
      <c r="AN22" s="6">
        <v>2.9306018518518522E-3</v>
      </c>
      <c r="AO22" s="6">
        <v>3.0277893518518523E-3</v>
      </c>
      <c r="AP22" s="8">
        <f t="shared" si="0"/>
        <v>55.045661140439051</v>
      </c>
    </row>
    <row r="23" spans="1:42">
      <c r="A23" s="1" t="s">
        <v>19</v>
      </c>
      <c r="B23" s="1">
        <v>2022</v>
      </c>
      <c r="C23" s="2">
        <v>44848</v>
      </c>
      <c r="D23" s="1" t="s">
        <v>20</v>
      </c>
      <c r="E23" s="1" t="s">
        <v>21</v>
      </c>
      <c r="F23" s="1" t="s">
        <v>520</v>
      </c>
      <c r="G23" s="1" t="s">
        <v>164</v>
      </c>
      <c r="H23" s="13" t="e">
        <f>(C23-VLOOKUP(F23,Riders!$A$2:$C$213,2,FALSE))/365</f>
        <v>#N/A</v>
      </c>
      <c r="I23" s="1">
        <v>22</v>
      </c>
      <c r="J23" s="3">
        <v>15.183999999999999</v>
      </c>
      <c r="K23" s="3">
        <v>23.387</v>
      </c>
      <c r="L23" s="3">
        <v>30.881</v>
      </c>
      <c r="M23" s="3">
        <v>38.167000000000002</v>
      </c>
      <c r="N23" s="3">
        <v>45.460999999999999</v>
      </c>
      <c r="O23" s="3">
        <v>52.850999999999999</v>
      </c>
      <c r="P23" s="6">
        <v>6.9877314814814813E-4</v>
      </c>
      <c r="Q23" s="6">
        <v>7.8658564814814813E-4</v>
      </c>
      <c r="R23" s="6">
        <v>8.7594907407407413E-4</v>
      </c>
      <c r="S23" s="6">
        <v>9.6605324074074074E-4</v>
      </c>
      <c r="T23" s="6">
        <v>1.0569328703703704E-3</v>
      </c>
      <c r="U23" s="6">
        <v>1.1484143518518516E-3</v>
      </c>
      <c r="V23" s="6">
        <v>1.2408333333333332E-3</v>
      </c>
      <c r="W23" s="6">
        <v>1.3344328703703704E-3</v>
      </c>
      <c r="X23" s="6">
        <v>1.428738425925926E-3</v>
      </c>
      <c r="Y23" s="6">
        <v>1.5234606481481479E-3</v>
      </c>
      <c r="Z23" s="6">
        <v>1.6194097222222224E-3</v>
      </c>
      <c r="AA23" s="6">
        <v>1.7154629629629631E-3</v>
      </c>
      <c r="AB23" s="6">
        <v>1.811365740740741E-3</v>
      </c>
      <c r="AC23" s="6">
        <v>1.906273148148148E-3</v>
      </c>
      <c r="AD23" s="6">
        <v>2.00125E-3</v>
      </c>
      <c r="AE23" s="6">
        <v>2.0954861111111109E-3</v>
      </c>
      <c r="AF23" s="6">
        <v>2.1897800925925926E-3</v>
      </c>
      <c r="AG23" s="6">
        <v>2.2832754629629631E-3</v>
      </c>
      <c r="AH23" s="6">
        <v>2.3767013888888887E-3</v>
      </c>
      <c r="AI23" s="6">
        <v>2.469826388888889E-3</v>
      </c>
      <c r="AJ23" s="6">
        <v>2.5635185185185188E-3</v>
      </c>
      <c r="AK23" s="6">
        <v>2.6574189814814815E-3</v>
      </c>
      <c r="AL23" s="6">
        <v>2.7509606481481482E-3</v>
      </c>
      <c r="AM23" s="6">
        <v>2.8446412037037034E-3</v>
      </c>
      <c r="AN23" s="6">
        <v>2.937141203703704E-3</v>
      </c>
      <c r="AO23" s="6">
        <v>3.029236111111111E-3</v>
      </c>
      <c r="AP23" s="8">
        <f t="shared" si="0"/>
        <v>55.01937140368171</v>
      </c>
    </row>
    <row r="24" spans="1:42">
      <c r="A24" s="1" t="s">
        <v>19</v>
      </c>
      <c r="B24" s="1">
        <v>2022</v>
      </c>
      <c r="C24" s="2">
        <v>44848</v>
      </c>
      <c r="D24" s="1" t="s">
        <v>20</v>
      </c>
      <c r="E24" s="1" t="s">
        <v>21</v>
      </c>
      <c r="F24" s="1" t="s">
        <v>521</v>
      </c>
      <c r="G24" s="1" t="s">
        <v>58</v>
      </c>
      <c r="H24" s="13">
        <f>(C24-VLOOKUP(F24,Riders!$A$2:$C$213,2,FALSE))/365</f>
        <v>25.756164383561643</v>
      </c>
      <c r="I24" s="1">
        <v>23</v>
      </c>
      <c r="J24" s="3">
        <v>13.404999999999999</v>
      </c>
      <c r="K24" s="3">
        <v>21.681000000000001</v>
      </c>
      <c r="L24" s="3">
        <v>29.664999999999999</v>
      </c>
      <c r="M24" s="3">
        <v>37.552999999999997</v>
      </c>
      <c r="N24" s="3">
        <v>45.28</v>
      </c>
      <c r="O24" s="3">
        <v>53.006</v>
      </c>
      <c r="P24" s="6">
        <v>7.0256944444444447E-4</v>
      </c>
      <c r="Q24" s="6">
        <v>7.916782407407408E-4</v>
      </c>
      <c r="R24" s="6">
        <v>8.8027777777777789E-4</v>
      </c>
      <c r="S24" s="6">
        <v>9.6965277777777794E-4</v>
      </c>
      <c r="T24" s="6">
        <v>1.0587152777777778E-3</v>
      </c>
      <c r="U24" s="6">
        <v>1.148263888888889E-3</v>
      </c>
      <c r="V24" s="6">
        <v>1.2385532407407408E-3</v>
      </c>
      <c r="W24" s="6">
        <v>1.3295949074074076E-3</v>
      </c>
      <c r="X24" s="6">
        <v>1.4209490740740743E-3</v>
      </c>
      <c r="Y24" s="6">
        <v>1.5131249999999999E-3</v>
      </c>
      <c r="Z24" s="6">
        <v>1.6054629629629628E-3</v>
      </c>
      <c r="AA24" s="6">
        <v>1.6992592592592595E-3</v>
      </c>
      <c r="AB24" s="6">
        <v>1.7930439814814816E-3</v>
      </c>
      <c r="AC24" s="6">
        <v>1.8886111111111109E-3</v>
      </c>
      <c r="AD24" s="6">
        <v>1.9840162037037035E-3</v>
      </c>
      <c r="AE24" s="6">
        <v>2.0807523148148148E-3</v>
      </c>
      <c r="AF24" s="6">
        <v>2.1776504629629628E-3</v>
      </c>
      <c r="AG24" s="6">
        <v>2.2756134259259257E-3</v>
      </c>
      <c r="AH24" s="6">
        <v>2.3740509259259257E-3</v>
      </c>
      <c r="AI24" s="6">
        <v>2.4730439814814814E-3</v>
      </c>
      <c r="AJ24" s="6">
        <v>2.571990740740741E-3</v>
      </c>
      <c r="AK24" s="6">
        <v>2.6710185185185188E-3</v>
      </c>
      <c r="AL24" s="6">
        <v>2.7702893518518519E-3</v>
      </c>
      <c r="AM24" s="6">
        <v>2.8699652777777773E-3</v>
      </c>
      <c r="AN24" s="6">
        <v>2.9692939814814812E-3</v>
      </c>
      <c r="AO24" s="6">
        <v>3.0695601851851852E-3</v>
      </c>
      <c r="AP24" s="8">
        <f t="shared" si="0"/>
        <v>54.296595151012411</v>
      </c>
    </row>
    <row r="25" spans="1:42">
      <c r="A25" s="1" t="s">
        <v>19</v>
      </c>
      <c r="B25" s="1">
        <v>2022</v>
      </c>
      <c r="C25" s="2">
        <v>44848</v>
      </c>
      <c r="D25" s="1" t="s">
        <v>20</v>
      </c>
      <c r="E25" s="1" t="s">
        <v>21</v>
      </c>
      <c r="F25" s="1" t="s">
        <v>522</v>
      </c>
      <c r="G25" s="1" t="s">
        <v>58</v>
      </c>
      <c r="H25" s="13">
        <f>(C25-VLOOKUP(F25,Riders!$A$2:$C$213,2,FALSE))/365</f>
        <v>30.986301369863014</v>
      </c>
      <c r="I25" s="1">
        <v>24</v>
      </c>
      <c r="J25" s="3">
        <v>13.647</v>
      </c>
      <c r="K25" s="3">
        <v>21.917999999999999</v>
      </c>
      <c r="L25" s="3">
        <v>29.762</v>
      </c>
      <c r="M25" s="3">
        <v>37.594000000000001</v>
      </c>
      <c r="N25" s="3">
        <v>45.491999999999997</v>
      </c>
      <c r="O25" s="3">
        <v>53.414000000000001</v>
      </c>
      <c r="P25" s="6">
        <v>7.0950231481481472E-4</v>
      </c>
      <c r="Q25" s="6">
        <v>8.0055555555555566E-4</v>
      </c>
      <c r="R25" s="6">
        <v>8.9170138888888882E-4</v>
      </c>
      <c r="S25" s="6">
        <v>9.8309027777777783E-4</v>
      </c>
      <c r="T25" s="6">
        <v>1.0751273148148148E-3</v>
      </c>
      <c r="U25" s="6">
        <v>1.1677199074074075E-3</v>
      </c>
      <c r="V25" s="6">
        <v>1.2607407407407407E-3</v>
      </c>
      <c r="W25" s="6">
        <v>1.3544212962962963E-3</v>
      </c>
      <c r="X25" s="6">
        <v>1.4484953703703706E-3</v>
      </c>
      <c r="Y25" s="6">
        <v>1.5436342592592594E-3</v>
      </c>
      <c r="Z25" s="6">
        <v>1.6395833333333332E-3</v>
      </c>
      <c r="AA25" s="6">
        <v>1.7365277777777778E-3</v>
      </c>
      <c r="AB25" s="6">
        <v>1.8339583333333335E-3</v>
      </c>
      <c r="AC25" s="6">
        <v>1.9322106481481482E-3</v>
      </c>
      <c r="AD25" s="6">
        <v>2.0311111111111111E-3</v>
      </c>
      <c r="AE25" s="6">
        <v>2.1303703703703706E-3</v>
      </c>
      <c r="AF25" s="6">
        <v>2.2302546296296298E-3</v>
      </c>
      <c r="AG25" s="6">
        <v>2.3312500000000004E-3</v>
      </c>
      <c r="AH25" s="6">
        <v>2.4330439814814813E-3</v>
      </c>
      <c r="AI25" s="6">
        <v>2.5356481481481484E-3</v>
      </c>
      <c r="AJ25" s="6">
        <v>2.6388773148148148E-3</v>
      </c>
      <c r="AK25" s="6">
        <v>2.7428009259259259E-3</v>
      </c>
      <c r="AL25" s="6">
        <v>2.8476620370370374E-3</v>
      </c>
      <c r="AM25" s="6">
        <v>2.952800925925926E-3</v>
      </c>
      <c r="AN25" s="6">
        <v>3.0583101851851847E-3</v>
      </c>
      <c r="AO25" s="6">
        <v>3.1673032407407409E-3</v>
      </c>
      <c r="AP25" s="8">
        <f t="shared" si="0"/>
        <v>52.621000895287857</v>
      </c>
    </row>
    <row r="26" spans="1:42">
      <c r="A26" s="1" t="s">
        <v>19</v>
      </c>
      <c r="B26" s="1">
        <v>2022</v>
      </c>
      <c r="C26" s="2">
        <v>44848</v>
      </c>
      <c r="D26" s="1" t="s">
        <v>20</v>
      </c>
      <c r="E26" s="1" t="s">
        <v>21</v>
      </c>
      <c r="F26" s="1" t="s">
        <v>523</v>
      </c>
      <c r="G26" s="1" t="s">
        <v>524</v>
      </c>
      <c r="H26" s="13" t="e">
        <f>(C26-VLOOKUP(F26,Riders!$A$2:$C$213,2,FALSE))/365</f>
        <v>#N/A</v>
      </c>
      <c r="I26" s="1">
        <v>25</v>
      </c>
      <c r="J26" s="3">
        <v>13.603999999999999</v>
      </c>
      <c r="K26" s="3">
        <v>22.097000000000001</v>
      </c>
      <c r="L26" s="3">
        <v>30.23</v>
      </c>
      <c r="M26" s="3">
        <v>38.387999999999998</v>
      </c>
      <c r="N26" s="3">
        <v>46.51</v>
      </c>
      <c r="O26" s="3">
        <v>54.670999999999999</v>
      </c>
      <c r="P26" s="6">
        <v>7.2768518518518527E-4</v>
      </c>
      <c r="Q26" s="6">
        <v>8.2368055555555547E-4</v>
      </c>
      <c r="R26" s="6">
        <v>9.2040509259259256E-4</v>
      </c>
      <c r="S26" s="6">
        <v>1.0161805555555555E-3</v>
      </c>
      <c r="T26" s="6">
        <v>1.1158912037037036E-3</v>
      </c>
      <c r="U26" s="6">
        <v>1.2123958333333333E-3</v>
      </c>
      <c r="V26" s="6">
        <v>1.3090277777777779E-3</v>
      </c>
      <c r="W26" s="6">
        <v>1.4073032407407409E-3</v>
      </c>
      <c r="X26" s="6">
        <v>1.5066319444444443E-3</v>
      </c>
      <c r="Y26" s="6">
        <v>1.6074421296296297E-3</v>
      </c>
      <c r="Z26" s="6">
        <v>1.7095717592592594E-3</v>
      </c>
      <c r="AA26" s="6">
        <v>1.8136458333333336E-3</v>
      </c>
      <c r="AB26" s="6">
        <v>1.9170717592592592E-3</v>
      </c>
      <c r="AC26" s="6">
        <v>2.0207407407407409E-3</v>
      </c>
      <c r="AD26" s="6">
        <v>2.125023148148148E-3</v>
      </c>
      <c r="AE26" s="6">
        <v>2.230659722222222E-3</v>
      </c>
      <c r="AF26" s="6">
        <v>2.3363657407407409E-3</v>
      </c>
      <c r="AG26" s="6">
        <v>2.4403125000000002E-3</v>
      </c>
      <c r="AH26" s="6">
        <v>2.5424189814814814E-3</v>
      </c>
      <c r="AI26" s="6">
        <v>2.6447916666666668E-3</v>
      </c>
      <c r="AJ26" s="6">
        <v>2.7475347222222224E-3</v>
      </c>
      <c r="AK26" s="6">
        <v>2.8515277777777779E-3</v>
      </c>
      <c r="AL26" s="6">
        <v>2.9560532407407404E-3</v>
      </c>
      <c r="AM26" s="6">
        <v>3.0614583333333331E-3</v>
      </c>
      <c r="AN26" s="6">
        <v>3.1664004629629629E-3</v>
      </c>
      <c r="AO26" s="6">
        <v>3.271875E-3</v>
      </c>
      <c r="AP26" s="8">
        <f t="shared" si="0"/>
        <v>50.939191340337473</v>
      </c>
    </row>
    <row r="27" spans="1:42">
      <c r="A27" s="4" t="s">
        <v>19</v>
      </c>
      <c r="B27" s="4">
        <v>2022</v>
      </c>
      <c r="C27" s="5">
        <v>44848</v>
      </c>
      <c r="D27" s="4" t="s">
        <v>20</v>
      </c>
      <c r="E27" s="4" t="s">
        <v>64</v>
      </c>
      <c r="F27" s="4" t="s">
        <v>501</v>
      </c>
      <c r="G27" s="4" t="s">
        <v>25</v>
      </c>
      <c r="H27" s="14">
        <f>(C27-VLOOKUP(F27,Riders!$A$2:$C$213,2,FALSE))/365</f>
        <v>26.238356164383561</v>
      </c>
      <c r="I27" s="4">
        <v>1</v>
      </c>
      <c r="J27" s="3">
        <v>13.768000000000001</v>
      </c>
      <c r="K27" s="3">
        <v>22.187999999999999</v>
      </c>
      <c r="L27" s="3">
        <v>29.992000000000001</v>
      </c>
      <c r="M27" s="3">
        <v>37.631</v>
      </c>
      <c r="N27" s="3">
        <v>45.197000000000003</v>
      </c>
      <c r="O27" s="3">
        <v>52.673000000000002</v>
      </c>
      <c r="P27" s="6">
        <v>6.957175925925925E-4</v>
      </c>
      <c r="Q27" s="6">
        <v>7.8091435185185176E-4</v>
      </c>
      <c r="R27" s="6">
        <v>8.6589120370370368E-4</v>
      </c>
      <c r="S27" s="6">
        <v>9.5055555555555562E-4</v>
      </c>
      <c r="T27" s="6">
        <v>1.0346180555555556E-3</v>
      </c>
      <c r="U27" s="6">
        <v>1.1185532407407409E-3</v>
      </c>
      <c r="V27" s="6">
        <v>1.2020717592592593E-3</v>
      </c>
      <c r="W27" s="6">
        <v>1.2853703703703703E-3</v>
      </c>
      <c r="X27" s="6">
        <v>1.3684606481481482E-3</v>
      </c>
      <c r="Y27" s="6">
        <v>1.4518287037037037E-3</v>
      </c>
      <c r="Z27" s="6">
        <v>1.5350115740740741E-3</v>
      </c>
      <c r="AA27" s="6">
        <v>1.6183680555555554E-3</v>
      </c>
      <c r="AB27" s="6">
        <v>1.7015162037037036E-3</v>
      </c>
      <c r="AC27" s="6">
        <v>1.7839699074074075E-3</v>
      </c>
      <c r="AD27" s="6">
        <v>1.8667824074074073E-3</v>
      </c>
      <c r="AE27" s="6">
        <v>1.9496759259259259E-3</v>
      </c>
      <c r="AF27" s="6">
        <v>2.0325694444444441E-3</v>
      </c>
      <c r="AG27" s="6">
        <v>2.1156481481481482E-3</v>
      </c>
      <c r="AH27" s="6">
        <v>2.1988078703703705E-3</v>
      </c>
      <c r="AI27" s="6">
        <v>2.2818518518518517E-3</v>
      </c>
      <c r="AJ27" s="6">
        <v>2.3645949074074073E-3</v>
      </c>
      <c r="AK27" s="6">
        <v>2.4467013888888889E-3</v>
      </c>
      <c r="AL27" s="6">
        <v>2.5287731481481485E-3</v>
      </c>
      <c r="AM27" s="6">
        <v>2.6102777777777778E-3</v>
      </c>
      <c r="AN27" s="6">
        <v>2.6917245370370372E-3</v>
      </c>
      <c r="AO27" s="6">
        <v>2.7735648148148151E-3</v>
      </c>
      <c r="AP27" s="8">
        <f t="shared" si="0"/>
        <v>60.091138226309894</v>
      </c>
    </row>
    <row r="28" spans="1:42">
      <c r="A28" s="4" t="s">
        <v>19</v>
      </c>
      <c r="B28" s="4">
        <v>2022</v>
      </c>
      <c r="C28" s="5">
        <v>44848</v>
      </c>
      <c r="D28" s="4" t="s">
        <v>20</v>
      </c>
      <c r="E28" s="4" t="s">
        <v>64</v>
      </c>
      <c r="F28" s="4" t="s">
        <v>502</v>
      </c>
      <c r="G28" s="4" t="s">
        <v>25</v>
      </c>
      <c r="H28" s="14">
        <f>(C28-VLOOKUP(F28,Riders!$A$2:$C$213,2,FALSE))/365</f>
        <v>22.049315068493151</v>
      </c>
      <c r="I28" s="4">
        <v>2</v>
      </c>
      <c r="J28" s="3">
        <v>13.035</v>
      </c>
      <c r="K28" s="3">
        <v>20.89</v>
      </c>
      <c r="L28" s="3">
        <v>28.565999999999999</v>
      </c>
      <c r="M28" s="3">
        <v>36.151000000000003</v>
      </c>
      <c r="N28" s="3">
        <v>43.71</v>
      </c>
      <c r="O28" s="3">
        <v>51.174999999999997</v>
      </c>
      <c r="P28" s="6">
        <v>6.7924768518518518E-4</v>
      </c>
      <c r="Q28" s="6">
        <v>7.6527777777777781E-4</v>
      </c>
      <c r="R28" s="6">
        <v>8.5129629629629628E-4</v>
      </c>
      <c r="S28" s="6">
        <v>9.3741898148148146E-4</v>
      </c>
      <c r="T28" s="6">
        <v>1.0237268518518518E-3</v>
      </c>
      <c r="U28" s="6">
        <v>1.1085532407407407E-3</v>
      </c>
      <c r="V28" s="6">
        <v>1.1933333333333334E-3</v>
      </c>
      <c r="W28" s="6">
        <v>1.2777430555555556E-3</v>
      </c>
      <c r="X28" s="6">
        <v>1.3629166666666668E-3</v>
      </c>
      <c r="Y28" s="6">
        <v>1.4478240740740742E-3</v>
      </c>
      <c r="Z28" s="6">
        <v>1.5328472222222221E-3</v>
      </c>
      <c r="AA28" s="6">
        <v>1.6170717592592593E-3</v>
      </c>
      <c r="AB28" s="6">
        <v>1.7005555555555556E-3</v>
      </c>
      <c r="AC28" s="6">
        <v>1.7842708333333332E-3</v>
      </c>
      <c r="AD28" s="6">
        <v>1.868576388888889E-3</v>
      </c>
      <c r="AE28" s="6">
        <v>1.9532291666666669E-3</v>
      </c>
      <c r="AF28" s="6">
        <v>2.038298611111111E-3</v>
      </c>
      <c r="AG28" s="6">
        <v>2.1234027777777779E-3</v>
      </c>
      <c r="AH28" s="6">
        <v>2.2089583333333332E-3</v>
      </c>
      <c r="AI28" s="6">
        <v>2.294733796296296E-3</v>
      </c>
      <c r="AJ28" s="6">
        <v>2.3808449074074075E-3</v>
      </c>
      <c r="AK28" s="6">
        <v>2.4673611111111111E-3</v>
      </c>
      <c r="AL28" s="6">
        <v>2.5546875000000001E-3</v>
      </c>
      <c r="AM28" s="6">
        <v>2.6426620370370371E-3</v>
      </c>
      <c r="AN28" s="6">
        <v>2.7312499999999997E-3</v>
      </c>
      <c r="AO28" s="6">
        <v>2.8216435185185185E-3</v>
      </c>
      <c r="AP28" s="8">
        <f t="shared" si="0"/>
        <v>59.067229993026785</v>
      </c>
    </row>
    <row r="29" spans="1:42">
      <c r="A29" s="4" t="s">
        <v>19</v>
      </c>
      <c r="B29" s="4">
        <v>2022</v>
      </c>
      <c r="C29" s="5">
        <v>44848</v>
      </c>
      <c r="D29" s="4" t="s">
        <v>20</v>
      </c>
      <c r="E29" s="4" t="s">
        <v>64</v>
      </c>
      <c r="F29" s="4" t="s">
        <v>504</v>
      </c>
      <c r="G29" s="4" t="s">
        <v>480</v>
      </c>
      <c r="H29" s="14" t="e">
        <f>(C29-VLOOKUP(F29,Riders!$A$2:$C$213,2,FALSE))/365</f>
        <v>#N/A</v>
      </c>
      <c r="I29" s="4">
        <v>3</v>
      </c>
      <c r="J29" s="3">
        <v>13.723000000000001</v>
      </c>
      <c r="K29" s="3">
        <v>21.896999999999998</v>
      </c>
      <c r="L29" s="3">
        <v>29.652000000000001</v>
      </c>
      <c r="M29" s="3">
        <v>37.235999999999997</v>
      </c>
      <c r="N29" s="3">
        <v>44.790999999999997</v>
      </c>
      <c r="O29" s="3">
        <v>52.268999999999998</v>
      </c>
      <c r="P29" s="6">
        <v>6.9121527777777768E-4</v>
      </c>
      <c r="Q29" s="6">
        <v>7.7709490740740744E-4</v>
      </c>
      <c r="R29" s="6">
        <v>8.6337962962962974E-4</v>
      </c>
      <c r="S29" s="6">
        <v>9.5002314814814819E-4</v>
      </c>
      <c r="T29" s="6">
        <v>1.0367476851851853E-3</v>
      </c>
      <c r="U29" s="6">
        <v>1.1233564814814815E-3</v>
      </c>
      <c r="V29" s="6">
        <v>1.2101736111111109E-3</v>
      </c>
      <c r="W29" s="6">
        <v>1.2965856481481483E-3</v>
      </c>
      <c r="X29" s="6">
        <v>1.3833449074074076E-3</v>
      </c>
      <c r="Y29" s="6">
        <v>1.4698032407407405E-3</v>
      </c>
      <c r="Z29" s="6">
        <v>1.5563541666666668E-3</v>
      </c>
      <c r="AA29" s="6">
        <v>1.6432060185185185E-3</v>
      </c>
      <c r="AB29" s="6">
        <v>1.7302199074074075E-3</v>
      </c>
      <c r="AC29" s="6">
        <v>1.8174537037037037E-3</v>
      </c>
      <c r="AD29" s="6">
        <v>1.904675925925926E-3</v>
      </c>
      <c r="AE29" s="6">
        <v>1.9921064814814814E-3</v>
      </c>
      <c r="AF29" s="6">
        <v>2.0797916666666669E-3</v>
      </c>
      <c r="AG29" s="6">
        <v>2.1675810185185183E-3</v>
      </c>
      <c r="AH29" s="6">
        <v>2.2551273148148148E-3</v>
      </c>
      <c r="AI29" s="6">
        <v>2.3426851851851851E-3</v>
      </c>
      <c r="AJ29" s="6">
        <v>2.4308217592592589E-3</v>
      </c>
      <c r="AK29" s="6">
        <v>2.519351851851852E-3</v>
      </c>
      <c r="AL29" s="6">
        <v>2.6084490740740738E-3</v>
      </c>
      <c r="AM29" s="6">
        <v>2.6981249999999996E-3</v>
      </c>
      <c r="AN29" s="6">
        <v>2.7882638888888892E-3</v>
      </c>
      <c r="AO29" s="6">
        <v>2.878912037037037E-3</v>
      </c>
      <c r="AP29" s="8">
        <f t="shared" si="0"/>
        <v>57.892240027659625</v>
      </c>
    </row>
    <row r="30" spans="1:42">
      <c r="A30" s="4" t="s">
        <v>19</v>
      </c>
      <c r="B30" s="4">
        <v>2022</v>
      </c>
      <c r="C30" s="5">
        <v>44848</v>
      </c>
      <c r="D30" s="4" t="s">
        <v>20</v>
      </c>
      <c r="E30" s="4" t="s">
        <v>64</v>
      </c>
      <c r="F30" s="4" t="s">
        <v>503</v>
      </c>
      <c r="G30" s="4" t="s">
        <v>113</v>
      </c>
      <c r="H30" s="14" t="e">
        <f>(C30-VLOOKUP(F30,Riders!$A$2:$C$213,2,FALSE))/365</f>
        <v>#N/A</v>
      </c>
      <c r="I30" s="4">
        <v>4</v>
      </c>
      <c r="J30" s="3">
        <v>13.583</v>
      </c>
      <c r="K30" s="3">
        <v>21.795999999999999</v>
      </c>
      <c r="L30" s="3">
        <v>29.452000000000002</v>
      </c>
      <c r="M30" s="3">
        <v>36.994</v>
      </c>
      <c r="N30" s="3">
        <v>44.561999999999998</v>
      </c>
      <c r="O30" s="3">
        <v>52.088000000000001</v>
      </c>
      <c r="P30" s="6">
        <v>6.898263888888888E-4</v>
      </c>
      <c r="Q30" s="6">
        <v>7.7655092592592608E-4</v>
      </c>
      <c r="R30" s="6">
        <v>8.6253472222222211E-4</v>
      </c>
      <c r="S30" s="6">
        <v>9.4849537037037027E-4</v>
      </c>
      <c r="T30" s="6">
        <v>1.0343981481481482E-3</v>
      </c>
      <c r="U30" s="6">
        <v>1.1210763888888889E-3</v>
      </c>
      <c r="V30" s="6">
        <v>1.2077893518518518E-3</v>
      </c>
      <c r="W30" s="6">
        <v>1.2947569444444445E-3</v>
      </c>
      <c r="X30" s="6">
        <v>1.3819675925925926E-3</v>
      </c>
      <c r="Y30" s="6">
        <v>1.4694907407407408E-3</v>
      </c>
      <c r="Z30" s="6">
        <v>1.5565740740740742E-3</v>
      </c>
      <c r="AA30" s="6">
        <v>1.6440046296296298E-3</v>
      </c>
      <c r="AB30" s="6">
        <v>1.7316550925925928E-3</v>
      </c>
      <c r="AC30" s="6">
        <v>1.8197106481481482E-3</v>
      </c>
      <c r="AD30" s="6">
        <v>1.9079976851851853E-3</v>
      </c>
      <c r="AE30" s="6">
        <v>1.9962847222222222E-3</v>
      </c>
      <c r="AF30" s="6">
        <v>2.0849421296296297E-3</v>
      </c>
      <c r="AG30" s="6">
        <v>2.1739236111111113E-3</v>
      </c>
      <c r="AH30" s="6">
        <v>2.2622569444444443E-3</v>
      </c>
      <c r="AI30" s="6">
        <v>2.350925925925926E-3</v>
      </c>
      <c r="AJ30" s="6">
        <v>2.4400462962962961E-3</v>
      </c>
      <c r="AK30" s="6">
        <v>2.5293055555555555E-3</v>
      </c>
      <c r="AL30" s="6">
        <v>2.6192013888888892E-3</v>
      </c>
      <c r="AM30" s="6">
        <v>2.7095717592592592E-3</v>
      </c>
      <c r="AN30" s="6">
        <v>2.8007754629629628E-3</v>
      </c>
      <c r="AO30" s="6">
        <v>2.8930092592592588E-3</v>
      </c>
      <c r="AP30" s="8">
        <f t="shared" si="0"/>
        <v>57.610139384531685</v>
      </c>
    </row>
    <row r="31" spans="1:42">
      <c r="A31" s="1" t="s">
        <v>139</v>
      </c>
      <c r="B31" s="1">
        <v>2022</v>
      </c>
      <c r="C31" s="2">
        <v>44751</v>
      </c>
      <c r="D31" s="1" t="s">
        <v>66</v>
      </c>
      <c r="E31" s="1" t="s">
        <v>21</v>
      </c>
      <c r="F31" s="1" t="s">
        <v>502</v>
      </c>
      <c r="G31" s="1" t="s">
        <v>25</v>
      </c>
      <c r="H31" s="13">
        <f>(C31-VLOOKUP(F31,Riders!$A$2:$C$267,2,FALSE))/365</f>
        <v>21.783561643835615</v>
      </c>
      <c r="I31" s="1">
        <v>1</v>
      </c>
      <c r="J31">
        <v>13.569000000000001</v>
      </c>
      <c r="K31">
        <v>21.564</v>
      </c>
      <c r="L31">
        <v>29.292999999999999</v>
      </c>
      <c r="M31">
        <v>36.933999999999997</v>
      </c>
      <c r="N31">
        <v>44.627000000000002</v>
      </c>
      <c r="O31">
        <v>52.295999999999999</v>
      </c>
      <c r="P31">
        <v>59.994999999999997</v>
      </c>
      <c r="Q31" s="39">
        <v>7.8252314814814818E-4</v>
      </c>
      <c r="R31" s="39">
        <v>8.7076388888888891E-4</v>
      </c>
      <c r="S31" s="39">
        <v>9.587037037037038E-4</v>
      </c>
      <c r="T31" s="39">
        <v>1.0473611111111111E-3</v>
      </c>
      <c r="U31" s="39">
        <v>1.135451388888889E-3</v>
      </c>
      <c r="V31" s="39">
        <v>1.2234490740740741E-3</v>
      </c>
      <c r="W31" s="39">
        <v>1.3115625000000002E-3</v>
      </c>
      <c r="X31" s="39">
        <v>1.399837962962963E-3</v>
      </c>
      <c r="Y31" s="39">
        <v>1.4875462962962961E-3</v>
      </c>
      <c r="Z31" s="39">
        <v>1.5753240740740743E-3</v>
      </c>
      <c r="AA31" s="39">
        <v>1.6627777777777778E-3</v>
      </c>
      <c r="AB31" s="39">
        <v>1.7502893518518518E-3</v>
      </c>
      <c r="AC31" s="39">
        <v>1.8367476851851852E-3</v>
      </c>
      <c r="AD31" s="39">
        <v>1.9232638888888886E-3</v>
      </c>
      <c r="AE31" s="39">
        <v>2.0086111111111108E-3</v>
      </c>
      <c r="AF31" s="39">
        <v>2.0946064814814816E-3</v>
      </c>
      <c r="AG31" s="39">
        <v>2.1807175925925926E-3</v>
      </c>
      <c r="AH31" s="39">
        <v>2.2673726851851852E-3</v>
      </c>
      <c r="AI31" s="39">
        <v>2.3535069444444445E-3</v>
      </c>
      <c r="AJ31" s="39">
        <v>2.439861111111111E-3</v>
      </c>
      <c r="AK31" s="39">
        <v>2.5261689814814812E-3</v>
      </c>
      <c r="AL31" s="39">
        <v>2.6129166666666666E-3</v>
      </c>
      <c r="AM31" s="39">
        <v>2.6992824074074076E-3</v>
      </c>
      <c r="AN31" s="39">
        <v>2.7842013888888886E-3</v>
      </c>
      <c r="AO31" s="39">
        <v>2.8698379629629629E-3</v>
      </c>
    </row>
    <row r="32" spans="1:42">
      <c r="A32" s="1" t="s">
        <v>139</v>
      </c>
      <c r="B32" s="1">
        <v>2022</v>
      </c>
      <c r="C32" s="2">
        <v>44751</v>
      </c>
      <c r="D32" s="1" t="s">
        <v>66</v>
      </c>
      <c r="E32" s="1" t="s">
        <v>21</v>
      </c>
      <c r="F32" s="1" t="s">
        <v>682</v>
      </c>
      <c r="G32" s="1" t="s">
        <v>25</v>
      </c>
      <c r="H32" s="13" t="e">
        <f>(C32-VLOOKUP(F32,Riders!$A$2:$C$267,2,FALSE))/365</f>
        <v>#N/A</v>
      </c>
      <c r="I32" s="1">
        <v>2</v>
      </c>
      <c r="J32">
        <v>13.983000000000001</v>
      </c>
      <c r="K32">
        <v>22.456</v>
      </c>
      <c r="L32">
        <v>30.413</v>
      </c>
      <c r="M32">
        <v>38.179000000000002</v>
      </c>
      <c r="N32">
        <v>45.975000000000001</v>
      </c>
      <c r="O32">
        <v>53.853999999999999</v>
      </c>
      <c r="P32" s="39">
        <v>7.1409722222222219E-4</v>
      </c>
      <c r="Q32" s="39">
        <v>8.0493055555555559E-4</v>
      </c>
      <c r="R32" s="39">
        <v>8.9504629629629624E-4</v>
      </c>
      <c r="S32" s="39">
        <v>9.8543981481481486E-4</v>
      </c>
      <c r="T32" s="39">
        <v>1.0752430555555556E-3</v>
      </c>
      <c r="U32" s="39">
        <v>1.1649768518518519E-3</v>
      </c>
      <c r="V32" s="39">
        <v>1.2544097222222223E-3</v>
      </c>
      <c r="W32" s="39">
        <v>1.3446875000000002E-3</v>
      </c>
      <c r="X32" s="39">
        <v>1.4342824074074076E-3</v>
      </c>
      <c r="Y32" s="39">
        <v>1.5244097222222221E-3</v>
      </c>
      <c r="Z32" s="39">
        <v>1.61375E-3</v>
      </c>
      <c r="AA32" s="39">
        <v>1.7031712962962964E-3</v>
      </c>
      <c r="AB32" s="39">
        <v>1.7922222222222222E-3</v>
      </c>
      <c r="AC32" s="39">
        <v>1.8817708333333334E-3</v>
      </c>
      <c r="AD32" s="39">
        <v>1.9708564814814814E-3</v>
      </c>
      <c r="AE32" s="39">
        <v>2.0597106481481482E-3</v>
      </c>
      <c r="AF32" s="39">
        <v>2.1487615740740742E-3</v>
      </c>
      <c r="AG32" s="39">
        <v>2.2387962962962965E-3</v>
      </c>
      <c r="AH32" s="39">
        <v>2.3289814814814818E-3</v>
      </c>
      <c r="AI32" s="39">
        <v>2.4200462962962964E-3</v>
      </c>
      <c r="AJ32" s="39">
        <v>2.5107523148148151E-3</v>
      </c>
      <c r="AK32" s="39">
        <v>2.6020949074074076E-3</v>
      </c>
      <c r="AL32" s="39">
        <v>2.6923958333333335E-3</v>
      </c>
      <c r="AM32" s="39">
        <v>2.7826851851851853E-3</v>
      </c>
      <c r="AN32" s="39">
        <v>2.8726041666666661E-3</v>
      </c>
      <c r="AO32" s="39">
        <v>2.9622685185185182E-3</v>
      </c>
    </row>
    <row r="33" spans="1:41">
      <c r="A33" s="1" t="s">
        <v>139</v>
      </c>
      <c r="B33" s="1">
        <v>2022</v>
      </c>
      <c r="C33" s="2">
        <v>44751</v>
      </c>
      <c r="D33" s="1" t="s">
        <v>66</v>
      </c>
      <c r="E33" s="1" t="s">
        <v>21</v>
      </c>
      <c r="F33" s="1" t="s">
        <v>698</v>
      </c>
      <c r="G33" s="1" t="s">
        <v>39</v>
      </c>
      <c r="H33" s="13" t="e">
        <f>(C33-VLOOKUP(F33,Riders!$A$2:$C$267,2,FALSE))/365</f>
        <v>#N/A</v>
      </c>
      <c r="I33" s="1">
        <v>3</v>
      </c>
      <c r="J33">
        <v>13.164</v>
      </c>
      <c r="K33">
        <v>21.687000000000001</v>
      </c>
      <c r="L33">
        <v>29.864999999999998</v>
      </c>
      <c r="M33">
        <v>38.021999999999998</v>
      </c>
      <c r="N33">
        <v>46.073999999999998</v>
      </c>
      <c r="O33">
        <v>54.094999999999999</v>
      </c>
      <c r="P33" s="39">
        <v>7.1789351851851864E-4</v>
      </c>
      <c r="Q33" s="39">
        <v>8.1004629629629623E-4</v>
      </c>
      <c r="R33" s="39">
        <v>9.0180555555555554E-4</v>
      </c>
      <c r="S33" s="39">
        <v>9.9355324074074081E-4</v>
      </c>
      <c r="T33" s="39">
        <v>1.0854861111111111E-3</v>
      </c>
      <c r="U33" s="39">
        <v>1.1774189814814813E-3</v>
      </c>
      <c r="V33" s="39">
        <v>1.2688541666666666E-3</v>
      </c>
      <c r="W33" s="39">
        <v>1.360347222222222E-3</v>
      </c>
      <c r="X33" s="39">
        <v>1.4522569444444444E-3</v>
      </c>
      <c r="Y33" s="39">
        <v>1.5437268518518519E-3</v>
      </c>
      <c r="Z33" s="39">
        <v>1.6350694444444442E-3</v>
      </c>
      <c r="AA33" s="39">
        <v>1.7266550925925928E-3</v>
      </c>
      <c r="AB33" s="39">
        <v>1.8184143518518517E-3</v>
      </c>
      <c r="AC33" s="39">
        <v>1.9108796296296298E-3</v>
      </c>
      <c r="AD33" s="39">
        <v>2.0021990740740742E-3</v>
      </c>
      <c r="AE33" s="39">
        <v>2.0945486111111113E-3</v>
      </c>
      <c r="AF33" s="39">
        <v>2.1864004629629633E-3</v>
      </c>
      <c r="AG33" s="39">
        <v>2.278611111111111E-3</v>
      </c>
      <c r="AH33" s="39">
        <v>2.3697916666666667E-3</v>
      </c>
      <c r="AI33" s="39">
        <v>2.4615856481481481E-3</v>
      </c>
      <c r="AJ33" s="39">
        <v>2.5523611111111107E-3</v>
      </c>
      <c r="AK33" s="39">
        <v>2.6436805555555558E-3</v>
      </c>
      <c r="AL33" s="39">
        <v>2.7341782407407406E-3</v>
      </c>
      <c r="AM33" s="39">
        <v>2.8252546296296294E-3</v>
      </c>
      <c r="AN33" s="39">
        <v>2.9155324074074079E-3</v>
      </c>
      <c r="AO33" s="39">
        <v>3.0067592592592594E-3</v>
      </c>
    </row>
    <row r="34" spans="1:41">
      <c r="A34" s="1" t="s">
        <v>139</v>
      </c>
      <c r="B34" s="1">
        <v>2022</v>
      </c>
      <c r="C34" s="2">
        <v>44751</v>
      </c>
      <c r="D34" s="1" t="s">
        <v>66</v>
      </c>
      <c r="E34" s="1" t="s">
        <v>21</v>
      </c>
      <c r="F34" s="1" t="s">
        <v>703</v>
      </c>
      <c r="G34" s="1" t="s">
        <v>44</v>
      </c>
      <c r="H34" s="13" t="e">
        <f>(C34-VLOOKUP(F34,Riders!$A$2:$C$267,2,FALSE))/365</f>
        <v>#N/A</v>
      </c>
      <c r="I34" s="1">
        <v>4</v>
      </c>
      <c r="J34">
        <v>14.339</v>
      </c>
      <c r="K34">
        <v>22.323</v>
      </c>
      <c r="L34">
        <v>29.826000000000001</v>
      </c>
      <c r="M34">
        <v>37.267000000000003</v>
      </c>
      <c r="N34">
        <v>44.695</v>
      </c>
      <c r="O34">
        <v>52.165999999999997</v>
      </c>
      <c r="P34">
        <v>59.665999999999997</v>
      </c>
      <c r="Q34" s="39">
        <v>7.7827546296296293E-4</v>
      </c>
      <c r="R34" s="39">
        <v>8.658680555555556E-4</v>
      </c>
      <c r="S34" s="39">
        <v>9.5392361111111112E-4</v>
      </c>
      <c r="T34" s="39">
        <v>1.0419675925925926E-3</v>
      </c>
      <c r="U34" s="39">
        <v>1.1326620370370371E-3</v>
      </c>
      <c r="V34" s="39">
        <v>1.2239699074074073E-3</v>
      </c>
      <c r="W34" s="39">
        <v>1.315775462962963E-3</v>
      </c>
      <c r="X34" s="39">
        <v>1.4081944444444446E-3</v>
      </c>
      <c r="Y34" s="39">
        <v>1.5011226851851852E-3</v>
      </c>
      <c r="Z34" s="39">
        <v>1.5937037037037037E-3</v>
      </c>
      <c r="AA34" s="39">
        <v>1.686875E-3</v>
      </c>
      <c r="AB34" s="39">
        <v>1.7800694444444444E-3</v>
      </c>
      <c r="AC34" s="39">
        <v>1.8739351851851851E-3</v>
      </c>
      <c r="AD34" s="39">
        <v>1.9678819444444444E-3</v>
      </c>
      <c r="AE34" s="39">
        <v>2.0626620370370369E-3</v>
      </c>
      <c r="AF34" s="39">
        <v>2.1574652777777777E-3</v>
      </c>
      <c r="AG34" s="39">
        <v>2.2529050925925924E-3</v>
      </c>
      <c r="AH34" s="39">
        <v>2.347916666666667E-3</v>
      </c>
      <c r="AI34" s="39">
        <v>2.443773148148148E-3</v>
      </c>
      <c r="AJ34" s="39">
        <v>2.5395486111111113E-3</v>
      </c>
      <c r="AK34" s="39">
        <v>2.6356134259259262E-3</v>
      </c>
      <c r="AL34" s="39">
        <v>2.7313194444444442E-3</v>
      </c>
      <c r="AM34" s="39">
        <v>2.8270601851851855E-3</v>
      </c>
      <c r="AN34" s="39">
        <v>2.9225578703703705E-3</v>
      </c>
      <c r="AO34" s="39">
        <v>3.0184722222222223E-3</v>
      </c>
    </row>
    <row r="35" spans="1:41">
      <c r="A35" s="1" t="s">
        <v>139</v>
      </c>
      <c r="B35" s="1">
        <v>2022</v>
      </c>
      <c r="C35" s="2">
        <v>44751</v>
      </c>
      <c r="D35" s="1" t="s">
        <v>66</v>
      </c>
      <c r="E35" s="1" t="s">
        <v>21</v>
      </c>
      <c r="F35" s="1" t="s">
        <v>710</v>
      </c>
      <c r="G35" s="1" t="s">
        <v>44</v>
      </c>
      <c r="H35" s="13" t="e">
        <f>(C35-VLOOKUP(F35,Riders!$A$2:$C$267,2,FALSE))/365</f>
        <v>#N/A</v>
      </c>
      <c r="I35" s="1">
        <v>5</v>
      </c>
      <c r="J35">
        <v>14.911</v>
      </c>
      <c r="K35">
        <v>23.844000000000001</v>
      </c>
      <c r="L35">
        <v>32.133000000000003</v>
      </c>
      <c r="M35">
        <v>40.154000000000003</v>
      </c>
      <c r="N35">
        <v>48.05</v>
      </c>
      <c r="O35">
        <v>55.942</v>
      </c>
      <c r="P35" s="39">
        <v>7.3827546296296304E-4</v>
      </c>
      <c r="Q35" s="39">
        <v>8.2843750000000007E-4</v>
      </c>
      <c r="R35" s="39">
        <v>9.1847222222222232E-4</v>
      </c>
      <c r="S35" s="39">
        <v>1.0080208333333334E-3</v>
      </c>
      <c r="T35" s="39">
        <v>1.097523148148148E-3</v>
      </c>
      <c r="U35" s="39">
        <v>1.1873148148148149E-3</v>
      </c>
      <c r="V35" s="39">
        <v>1.2774074074074074E-3</v>
      </c>
      <c r="W35" s="39">
        <v>1.3674074074074072E-3</v>
      </c>
      <c r="X35" s="39">
        <v>1.4572453703703702E-3</v>
      </c>
      <c r="Y35" s="39">
        <v>1.5474652777777776E-3</v>
      </c>
      <c r="Z35" s="39">
        <v>1.6378587962962961E-3</v>
      </c>
      <c r="AA35" s="39">
        <v>1.7288657407407409E-3</v>
      </c>
      <c r="AB35" s="39">
        <v>1.8200810185185184E-3</v>
      </c>
      <c r="AC35" s="39">
        <v>1.9114351851851853E-3</v>
      </c>
      <c r="AD35" s="39">
        <v>2.0031944444444442E-3</v>
      </c>
      <c r="AE35" s="39">
        <v>2.0952199074074072E-3</v>
      </c>
      <c r="AF35" s="39">
        <v>2.1876504629629629E-3</v>
      </c>
      <c r="AG35" s="39">
        <v>2.2801736111111113E-3</v>
      </c>
      <c r="AH35" s="39">
        <v>2.3724884259259259E-3</v>
      </c>
      <c r="AI35" s="39">
        <v>2.4645717592592592E-3</v>
      </c>
      <c r="AJ35" s="39">
        <v>2.556724537037037E-3</v>
      </c>
      <c r="AK35" s="39">
        <v>2.6490277777777779E-3</v>
      </c>
      <c r="AL35" s="39">
        <v>2.7413773148148145E-3</v>
      </c>
      <c r="AM35" s="39">
        <v>2.8337847222222223E-3</v>
      </c>
      <c r="AN35" s="39">
        <v>2.9259259259259256E-3</v>
      </c>
      <c r="AO35" s="39">
        <v>3.0185879629629629E-3</v>
      </c>
    </row>
    <row r="36" spans="1:41">
      <c r="A36" s="1" t="s">
        <v>139</v>
      </c>
      <c r="B36" s="1">
        <v>2022</v>
      </c>
      <c r="C36" s="2">
        <v>44751</v>
      </c>
      <c r="D36" s="1" t="s">
        <v>66</v>
      </c>
      <c r="E36" s="1" t="s">
        <v>21</v>
      </c>
      <c r="F36" s="1" t="s">
        <v>714</v>
      </c>
      <c r="G36" s="1" t="s">
        <v>727</v>
      </c>
      <c r="H36" s="13" t="e">
        <f>(C36-VLOOKUP(F36,Riders!$A$2:$C$267,2,FALSE))/365</f>
        <v>#N/A</v>
      </c>
      <c r="I36" s="1">
        <v>6</v>
      </c>
      <c r="J36">
        <v>14.002000000000001</v>
      </c>
      <c r="K36">
        <v>22.527000000000001</v>
      </c>
      <c r="L36">
        <v>30.545999999999999</v>
      </c>
      <c r="M36">
        <v>38.280999999999999</v>
      </c>
      <c r="N36">
        <v>45.814</v>
      </c>
      <c r="O36">
        <v>53.320999999999998</v>
      </c>
      <c r="P36" s="39">
        <v>7.0553240740740743E-4</v>
      </c>
      <c r="Q36" s="39">
        <v>7.9561342592592607E-4</v>
      </c>
      <c r="R36" s="39">
        <v>8.8572916666666661E-4</v>
      </c>
      <c r="S36" s="39">
        <v>9.7680555555555563E-4</v>
      </c>
      <c r="T36" s="39">
        <v>1.0678819444444444E-3</v>
      </c>
      <c r="U36" s="39">
        <v>1.1598611111111111E-3</v>
      </c>
      <c r="V36" s="39">
        <v>1.2508449074074073E-3</v>
      </c>
      <c r="W36" s="39">
        <v>1.3418865740740741E-3</v>
      </c>
      <c r="X36" s="39">
        <v>1.4330092592592595E-3</v>
      </c>
      <c r="Y36" s="39">
        <v>1.5231365740740741E-3</v>
      </c>
      <c r="Z36" s="39">
        <v>1.6141898148148148E-3</v>
      </c>
      <c r="AA36" s="39">
        <v>1.7052893518518519E-3</v>
      </c>
      <c r="AB36" s="39">
        <v>1.7971296296296296E-3</v>
      </c>
      <c r="AC36" s="39">
        <v>1.8900694444444444E-3</v>
      </c>
      <c r="AD36" s="39">
        <v>1.9837384259259261E-3</v>
      </c>
      <c r="AE36" s="39">
        <v>2.0774189814814813E-3</v>
      </c>
      <c r="AF36" s="39">
        <v>2.1708101851851853E-3</v>
      </c>
      <c r="AG36" s="39">
        <v>2.2648032407407408E-3</v>
      </c>
      <c r="AH36" s="39">
        <v>2.3585300925925926E-3</v>
      </c>
      <c r="AI36" s="39">
        <v>2.4524421296296295E-3</v>
      </c>
      <c r="AJ36" s="39">
        <v>2.5465972222222222E-3</v>
      </c>
      <c r="AK36" s="39">
        <v>2.6413425925925927E-3</v>
      </c>
      <c r="AL36" s="39">
        <v>2.7358912037037039E-3</v>
      </c>
      <c r="AM36" s="39">
        <v>2.8314814814814817E-3</v>
      </c>
      <c r="AN36" s="39">
        <v>2.9258333333333328E-3</v>
      </c>
      <c r="AO36" s="39">
        <v>3.0199305555555556E-3</v>
      </c>
    </row>
    <row r="37" spans="1:41">
      <c r="A37" s="1" t="s">
        <v>139</v>
      </c>
      <c r="B37" s="1">
        <v>2022</v>
      </c>
      <c r="C37" s="2">
        <v>44751</v>
      </c>
      <c r="D37" s="1" t="s">
        <v>66</v>
      </c>
      <c r="E37" s="1" t="s">
        <v>21</v>
      </c>
      <c r="F37" s="1" t="s">
        <v>519</v>
      </c>
      <c r="G37" s="1" t="s">
        <v>250</v>
      </c>
      <c r="H37" s="13">
        <f>(C37-VLOOKUP(F37,Riders!$A$2:$C$267,2,FALSE))/365</f>
        <v>31.490410958904111</v>
      </c>
      <c r="I37" s="1">
        <v>7</v>
      </c>
      <c r="J37">
        <v>14.161</v>
      </c>
      <c r="K37">
        <v>22.436</v>
      </c>
      <c r="L37">
        <v>30.361000000000001</v>
      </c>
      <c r="M37">
        <v>38.171999999999997</v>
      </c>
      <c r="N37">
        <v>45.929000000000002</v>
      </c>
      <c r="O37">
        <v>53.694000000000003</v>
      </c>
      <c r="P37" s="39">
        <v>7.1184027777777782E-4</v>
      </c>
      <c r="Q37" s="39">
        <v>8.0228009259259261E-4</v>
      </c>
      <c r="R37" s="39">
        <v>8.9283564814814813E-4</v>
      </c>
      <c r="S37" s="39">
        <v>9.839004629629629E-4</v>
      </c>
      <c r="T37" s="39">
        <v>1.0756018518518517E-3</v>
      </c>
      <c r="U37" s="39">
        <v>1.1675578703703705E-3</v>
      </c>
      <c r="V37" s="39">
        <v>1.2594328703703704E-3</v>
      </c>
      <c r="W37" s="39">
        <v>1.3510648148148147E-3</v>
      </c>
      <c r="X37" s="39">
        <v>1.4415393518518521E-3</v>
      </c>
      <c r="Y37" s="39">
        <v>1.5331365740740741E-3</v>
      </c>
      <c r="Z37" s="39">
        <v>1.6249768518518521E-3</v>
      </c>
      <c r="AA37" s="39">
        <v>1.7187962962962964E-3</v>
      </c>
      <c r="AB37" s="39">
        <v>1.8123379629629629E-3</v>
      </c>
      <c r="AC37" s="39">
        <v>1.9057060185185184E-3</v>
      </c>
      <c r="AD37" s="39">
        <v>1.9977546296296297E-3</v>
      </c>
      <c r="AE37" s="39">
        <v>2.0894444444444446E-3</v>
      </c>
      <c r="AF37" s="39">
        <v>2.1815624999999999E-3</v>
      </c>
      <c r="AG37" s="39">
        <v>2.2745138888888889E-3</v>
      </c>
      <c r="AH37" s="39">
        <v>2.3680787037037034E-3</v>
      </c>
      <c r="AI37" s="39">
        <v>2.461898148148148E-3</v>
      </c>
      <c r="AJ37" s="39">
        <v>2.5556944444444446E-3</v>
      </c>
      <c r="AK37" s="39">
        <v>2.6499884259259259E-3</v>
      </c>
      <c r="AL37" s="39">
        <v>2.7442824074074075E-3</v>
      </c>
      <c r="AM37" s="39">
        <v>2.8377893518518518E-3</v>
      </c>
      <c r="AN37" s="39">
        <v>2.9313425925925926E-3</v>
      </c>
      <c r="AO37" s="39">
        <v>3.0245601851851853E-3</v>
      </c>
    </row>
    <row r="38" spans="1:41">
      <c r="A38" s="1" t="s">
        <v>139</v>
      </c>
      <c r="B38" s="1">
        <v>2022</v>
      </c>
      <c r="C38" s="2">
        <v>44751</v>
      </c>
      <c r="D38" s="1" t="s">
        <v>66</v>
      </c>
      <c r="E38" s="1" t="s">
        <v>21</v>
      </c>
      <c r="F38" s="1" t="s">
        <v>494</v>
      </c>
      <c r="G38" s="1" t="s">
        <v>37</v>
      </c>
      <c r="H38" s="13">
        <f>(C38-VLOOKUP(F38,Riders!$A$2:$C$267,2,FALSE))/365</f>
        <v>24.052054794520547</v>
      </c>
      <c r="I38" s="1">
        <v>8</v>
      </c>
      <c r="J38">
        <v>13.44</v>
      </c>
      <c r="K38">
        <v>21.698</v>
      </c>
      <c r="L38">
        <v>29.515000000000001</v>
      </c>
      <c r="M38">
        <v>37.305999999999997</v>
      </c>
      <c r="N38">
        <v>45.148000000000003</v>
      </c>
      <c r="O38">
        <v>52.963000000000001</v>
      </c>
      <c r="P38" s="39">
        <v>7.0219907407407416E-4</v>
      </c>
      <c r="Q38" s="39">
        <v>7.9108796296296295E-4</v>
      </c>
      <c r="R38" s="39">
        <v>8.8077546296296298E-4</v>
      </c>
      <c r="S38" s="39">
        <v>9.7109953703703692E-4</v>
      </c>
      <c r="T38" s="39">
        <v>1.0617592592592593E-3</v>
      </c>
      <c r="U38" s="39">
        <v>1.1530902777777778E-3</v>
      </c>
      <c r="V38" s="39">
        <v>1.2437962962962962E-3</v>
      </c>
      <c r="W38" s="39">
        <v>1.3345833333333332E-3</v>
      </c>
      <c r="X38" s="39">
        <v>1.4246296296296296E-3</v>
      </c>
      <c r="Y38" s="39">
        <v>1.5147685185185186E-3</v>
      </c>
      <c r="Z38" s="39">
        <v>1.6050925925925926E-3</v>
      </c>
      <c r="AA38" s="39">
        <v>1.696064814814815E-3</v>
      </c>
      <c r="AB38" s="39">
        <v>1.7872800925925927E-3</v>
      </c>
      <c r="AC38" s="39">
        <v>1.8799884259259258E-3</v>
      </c>
      <c r="AD38" s="39">
        <v>1.972511574074074E-3</v>
      </c>
      <c r="AE38" s="39">
        <v>2.0653819444444443E-3</v>
      </c>
      <c r="AF38" s="39">
        <v>2.1587500000000001E-3</v>
      </c>
      <c r="AG38" s="39">
        <v>2.2538310185185183E-3</v>
      </c>
      <c r="AH38" s="39">
        <v>2.3497800925925925E-3</v>
      </c>
      <c r="AI38" s="39">
        <v>2.4473032407407408E-3</v>
      </c>
      <c r="AJ38" s="39">
        <v>2.5461342592592593E-3</v>
      </c>
      <c r="AK38" s="39">
        <v>2.6457638888888889E-3</v>
      </c>
      <c r="AL38" s="39">
        <v>2.7447685185185183E-3</v>
      </c>
      <c r="AM38" s="39">
        <v>2.8448842592592592E-3</v>
      </c>
      <c r="AN38" s="39">
        <v>2.9456828703703706E-3</v>
      </c>
      <c r="AO38" s="39">
        <v>3.0469212962962958E-3</v>
      </c>
    </row>
    <row r="39" spans="1:41">
      <c r="A39" s="1" t="s">
        <v>139</v>
      </c>
      <c r="B39" s="1">
        <v>2022</v>
      </c>
      <c r="C39" s="2">
        <v>44751</v>
      </c>
      <c r="D39" s="1" t="s">
        <v>66</v>
      </c>
      <c r="E39" s="1" t="s">
        <v>21</v>
      </c>
      <c r="F39" s="1" t="s">
        <v>630</v>
      </c>
      <c r="G39" s="1" t="s">
        <v>725</v>
      </c>
      <c r="H39" s="13" t="e">
        <f>(C39-VLOOKUP(F39,Riders!$A$2:$C$267,2,FALSE))/365</f>
        <v>#N/A</v>
      </c>
      <c r="I39" s="1">
        <v>9</v>
      </c>
      <c r="J39">
        <v>14.55</v>
      </c>
      <c r="K39">
        <v>23.157</v>
      </c>
      <c r="L39">
        <v>31.21</v>
      </c>
      <c r="M39">
        <v>39.043999999999997</v>
      </c>
      <c r="N39">
        <v>46.683999999999997</v>
      </c>
      <c r="O39">
        <v>54.247</v>
      </c>
      <c r="P39" s="39">
        <v>7.1613425925925924E-4</v>
      </c>
      <c r="Q39" s="39">
        <v>8.0561342592592588E-4</v>
      </c>
      <c r="R39" s="39">
        <v>8.966666666666666E-4</v>
      </c>
      <c r="S39" s="39">
        <v>9.885532407407408E-4</v>
      </c>
      <c r="T39" s="39">
        <v>1.0815972222222223E-3</v>
      </c>
      <c r="U39" s="39">
        <v>1.1746064814814816E-3</v>
      </c>
      <c r="V39" s="39">
        <v>1.2674768518518519E-3</v>
      </c>
      <c r="W39" s="39">
        <v>1.3611111111111109E-3</v>
      </c>
      <c r="X39" s="39">
        <v>1.4541666666666668E-3</v>
      </c>
      <c r="Y39" s="39">
        <v>1.5469444444444443E-3</v>
      </c>
      <c r="Z39" s="39">
        <v>1.6402314814814814E-3</v>
      </c>
      <c r="AA39" s="39">
        <v>1.7337037037037037E-3</v>
      </c>
      <c r="AB39" s="39">
        <v>1.8282060185185187E-3</v>
      </c>
      <c r="AC39" s="39">
        <v>1.9226157407407406E-3</v>
      </c>
      <c r="AD39" s="39">
        <v>2.0173032407407409E-3</v>
      </c>
      <c r="AE39" s="39">
        <v>2.1122569444444448E-3</v>
      </c>
      <c r="AF39" s="39">
        <v>2.2079745370370369E-3</v>
      </c>
      <c r="AG39" s="39">
        <v>2.3032407407407407E-3</v>
      </c>
      <c r="AH39" s="39">
        <v>2.3985532407407406E-3</v>
      </c>
      <c r="AI39" s="39">
        <v>2.4941550925925925E-3</v>
      </c>
      <c r="AJ39" s="39">
        <v>2.5902893518518519E-3</v>
      </c>
      <c r="AK39" s="39">
        <v>2.6865046296296294E-3</v>
      </c>
      <c r="AL39" s="39">
        <v>2.7836458333333329E-3</v>
      </c>
      <c r="AM39" s="39">
        <v>2.8801273148148145E-3</v>
      </c>
      <c r="AN39" s="39">
        <v>2.9765740740740738E-3</v>
      </c>
      <c r="AO39" s="39">
        <v>3.0719444444444449E-3</v>
      </c>
    </row>
    <row r="40" spans="1:41">
      <c r="A40" s="1" t="s">
        <v>139</v>
      </c>
      <c r="B40" s="1">
        <v>2022</v>
      </c>
      <c r="C40" s="2">
        <v>44751</v>
      </c>
      <c r="D40" s="1" t="s">
        <v>66</v>
      </c>
      <c r="E40" s="1" t="s">
        <v>21</v>
      </c>
      <c r="F40" s="1" t="s">
        <v>515</v>
      </c>
      <c r="G40" s="1" t="s">
        <v>39</v>
      </c>
      <c r="H40" s="13">
        <f>(C40-VLOOKUP(F40,Riders!$A$2:$C$267,2,FALSE))/365</f>
        <v>21.556164383561644</v>
      </c>
      <c r="I40" s="1">
        <v>10</v>
      </c>
      <c r="J40">
        <v>14.949</v>
      </c>
      <c r="K40">
        <v>23.521000000000001</v>
      </c>
      <c r="L40">
        <v>31.471</v>
      </c>
      <c r="M40">
        <v>39.268000000000001</v>
      </c>
      <c r="N40">
        <v>47.043999999999997</v>
      </c>
      <c r="O40">
        <v>54.750999999999998</v>
      </c>
      <c r="P40" s="39">
        <v>7.2293981481481471E-4</v>
      </c>
      <c r="Q40" s="39">
        <v>8.1085648148148141E-4</v>
      </c>
      <c r="R40" s="39">
        <v>8.9909722222222214E-4</v>
      </c>
      <c r="S40" s="39">
        <v>9.875810185185185E-4</v>
      </c>
      <c r="T40" s="39">
        <v>1.0763425925925925E-3</v>
      </c>
      <c r="U40" s="39">
        <v>1.1655092592592591E-3</v>
      </c>
      <c r="V40" s="39">
        <v>1.2547916666666669E-3</v>
      </c>
      <c r="W40" s="39">
        <v>1.3444675925925924E-3</v>
      </c>
      <c r="X40" s="39">
        <v>1.4347569444444444E-3</v>
      </c>
      <c r="Y40" s="39">
        <v>1.5254745370370372E-3</v>
      </c>
      <c r="Z40" s="39">
        <v>1.6170949074074074E-3</v>
      </c>
      <c r="AA40" s="39">
        <v>1.7087731481481483E-3</v>
      </c>
      <c r="AB40" s="39">
        <v>1.8015393518518519E-3</v>
      </c>
      <c r="AC40" s="39">
        <v>1.8956944444444444E-3</v>
      </c>
      <c r="AD40" s="39">
        <v>1.991574074074074E-3</v>
      </c>
      <c r="AE40" s="39">
        <v>2.0888078703703706E-3</v>
      </c>
      <c r="AF40" s="39">
        <v>2.1872337962962961E-3</v>
      </c>
      <c r="AG40" s="39">
        <v>2.2863194444444446E-3</v>
      </c>
      <c r="AH40" s="39">
        <v>2.3871527777777775E-3</v>
      </c>
      <c r="AI40" s="39">
        <v>2.4880092592592597E-3</v>
      </c>
      <c r="AJ40" s="39">
        <v>2.5903935185185188E-3</v>
      </c>
      <c r="AK40" s="39">
        <v>2.6924074074074077E-3</v>
      </c>
      <c r="AL40" s="39">
        <v>2.795196759259259E-3</v>
      </c>
      <c r="AM40" s="39">
        <v>2.8975231481481478E-3</v>
      </c>
      <c r="AN40" s="39">
        <v>2.9998842592592594E-3</v>
      </c>
      <c r="AO40" s="39">
        <v>3.1020254629629631E-3</v>
      </c>
    </row>
    <row r="41" spans="1:41">
      <c r="A41" s="1" t="s">
        <v>139</v>
      </c>
      <c r="B41" s="1">
        <v>2022</v>
      </c>
      <c r="C41" s="2">
        <v>44751</v>
      </c>
      <c r="D41" s="1" t="s">
        <v>66</v>
      </c>
      <c r="E41" s="1" t="s">
        <v>21</v>
      </c>
      <c r="F41" s="1" t="s">
        <v>521</v>
      </c>
      <c r="G41" s="1" t="s">
        <v>58</v>
      </c>
      <c r="H41" s="13">
        <f>(C41-VLOOKUP(F41,Riders!$A$2:$C$267,2,FALSE))/365</f>
        <v>25.490410958904111</v>
      </c>
      <c r="I41" s="1">
        <v>11</v>
      </c>
      <c r="J41">
        <v>13.744999999999999</v>
      </c>
      <c r="K41">
        <v>22.335000000000001</v>
      </c>
      <c r="L41">
        <v>30.759</v>
      </c>
      <c r="M41">
        <v>39.094000000000001</v>
      </c>
      <c r="N41">
        <v>47.366999999999997</v>
      </c>
      <c r="O41">
        <v>55.531999999999996</v>
      </c>
      <c r="P41" s="39">
        <v>7.371875E-4</v>
      </c>
      <c r="Q41" s="39">
        <v>8.3175925925925919E-4</v>
      </c>
      <c r="R41" s="39">
        <v>9.2646990740740743E-4</v>
      </c>
      <c r="S41" s="39">
        <v>1.0208217592592593E-3</v>
      </c>
      <c r="T41" s="39">
        <v>1.1155439814814815E-3</v>
      </c>
      <c r="U41" s="39">
        <v>1.2093287037037036E-3</v>
      </c>
      <c r="V41" s="39">
        <v>1.3032754629629629E-3</v>
      </c>
      <c r="W41" s="39">
        <v>1.3969328703703704E-3</v>
      </c>
      <c r="X41" s="39">
        <v>1.4903124999999997E-3</v>
      </c>
      <c r="Y41" s="39">
        <v>1.5836458333333334E-3</v>
      </c>
      <c r="Z41" s="39">
        <v>1.677395833333333E-3</v>
      </c>
      <c r="AA41" s="39">
        <v>1.7707754629629627E-3</v>
      </c>
      <c r="AB41" s="39">
        <v>1.8645023148148151E-3</v>
      </c>
      <c r="AC41" s="39">
        <v>1.9577546296296296E-3</v>
      </c>
      <c r="AD41" s="39">
        <v>2.052141203703704E-3</v>
      </c>
      <c r="AE41" s="39">
        <v>2.1473379629629629E-3</v>
      </c>
      <c r="AF41" s="39">
        <v>2.2431712962962965E-3</v>
      </c>
      <c r="AG41" s="39">
        <v>2.3390624999999996E-3</v>
      </c>
      <c r="AH41" s="39">
        <v>2.436064814814815E-3</v>
      </c>
      <c r="AI41" s="39">
        <v>2.5344328703703705E-3</v>
      </c>
      <c r="AJ41" s="39">
        <v>2.6336458333333333E-3</v>
      </c>
      <c r="AK41" s="39">
        <v>2.7333333333333337E-3</v>
      </c>
      <c r="AL41" s="39">
        <v>2.8347916666666664E-3</v>
      </c>
      <c r="AM41" s="39">
        <v>2.9335416666666672E-3</v>
      </c>
      <c r="AN41" s="39">
        <v>3.0314004629629632E-3</v>
      </c>
      <c r="AO41" s="39">
        <v>3.1294791666666671E-3</v>
      </c>
    </row>
    <row r="42" spans="1:41">
      <c r="A42" s="1" t="s">
        <v>139</v>
      </c>
      <c r="B42" s="1">
        <v>2022</v>
      </c>
      <c r="C42" s="2">
        <v>44751</v>
      </c>
      <c r="D42" s="1" t="s">
        <v>66</v>
      </c>
      <c r="E42" s="1" t="s">
        <v>21</v>
      </c>
      <c r="F42" s="1" t="s">
        <v>693</v>
      </c>
      <c r="G42" s="1" t="s">
        <v>726</v>
      </c>
      <c r="H42" s="13" t="e">
        <f>(C42-VLOOKUP(F42,Riders!$A$2:$C$267,2,FALSE))/365</f>
        <v>#N/A</v>
      </c>
      <c r="I42" s="1">
        <v>12</v>
      </c>
      <c r="J42">
        <v>13.551</v>
      </c>
      <c r="K42">
        <v>21.704999999999998</v>
      </c>
      <c r="L42">
        <v>29.62</v>
      </c>
      <c r="M42">
        <v>37.484999999999999</v>
      </c>
      <c r="N42">
        <v>45.406999999999996</v>
      </c>
      <c r="O42">
        <v>53.351999999999997</v>
      </c>
      <c r="P42" s="39">
        <v>7.0944444444444451E-4</v>
      </c>
      <c r="Q42" s="39">
        <v>8.0103009259259266E-4</v>
      </c>
      <c r="R42" s="39">
        <v>8.9310185185185185E-4</v>
      </c>
      <c r="S42" s="39">
        <v>9.8626157407407408E-4</v>
      </c>
      <c r="T42" s="39">
        <v>1.0795486111111112E-3</v>
      </c>
      <c r="U42" s="39">
        <v>1.1735416666666667E-3</v>
      </c>
      <c r="V42" s="39">
        <v>1.268726851851852E-3</v>
      </c>
      <c r="W42" s="39">
        <v>1.3645138888888891E-3</v>
      </c>
      <c r="X42" s="39">
        <v>1.4607291666666666E-3</v>
      </c>
      <c r="Y42" s="39">
        <v>1.5569791666666666E-3</v>
      </c>
      <c r="Z42" s="39">
        <v>1.6548148148148147E-3</v>
      </c>
      <c r="AA42" s="39">
        <v>1.753796296296296E-3</v>
      </c>
      <c r="AB42" s="39">
        <v>1.8532175925925923E-3</v>
      </c>
      <c r="AC42" s="39">
        <v>1.9526967592592593E-3</v>
      </c>
      <c r="AD42" s="39">
        <v>2.052060185185185E-3</v>
      </c>
      <c r="AE42" s="39">
        <v>2.1505092592592591E-3</v>
      </c>
      <c r="AF42" s="39">
        <v>2.2498958333333333E-3</v>
      </c>
      <c r="AG42" s="39">
        <v>2.3496180555555553E-3</v>
      </c>
      <c r="AH42" s="39">
        <v>2.4502314814814816E-3</v>
      </c>
      <c r="AI42" s="39">
        <v>2.5503819444444445E-3</v>
      </c>
      <c r="AJ42" s="39">
        <v>2.651400462962963E-3</v>
      </c>
      <c r="AK42" s="39">
        <v>2.7527546296296297E-3</v>
      </c>
      <c r="AL42" s="39">
        <v>2.8538425925925923E-3</v>
      </c>
      <c r="AM42" s="39">
        <v>2.9547800925925922E-3</v>
      </c>
      <c r="AN42" s="39">
        <v>3.0556018518518514E-3</v>
      </c>
      <c r="AO42" s="39">
        <v>3.1560995370370371E-3</v>
      </c>
    </row>
    <row r="43" spans="1:41">
      <c r="A43" s="1" t="s">
        <v>139</v>
      </c>
      <c r="B43" s="1">
        <v>2022</v>
      </c>
      <c r="C43" s="2">
        <v>44751</v>
      </c>
      <c r="D43" s="1" t="s">
        <v>66</v>
      </c>
      <c r="E43" s="1" t="s">
        <v>21</v>
      </c>
      <c r="F43" s="1" t="s">
        <v>719</v>
      </c>
      <c r="G43" s="1" t="s">
        <v>728</v>
      </c>
      <c r="H43" s="13">
        <f>(C43-VLOOKUP(F43,Riders!$A$2:$C$267,2,FALSE))/365</f>
        <v>43.008219178082193</v>
      </c>
      <c r="I43" s="1">
        <v>13</v>
      </c>
      <c r="J43">
        <v>14.819000000000001</v>
      </c>
      <c r="K43">
        <v>23.795999999999999</v>
      </c>
      <c r="L43">
        <v>32.267000000000003</v>
      </c>
      <c r="M43">
        <v>40.503</v>
      </c>
      <c r="N43">
        <v>48.654000000000003</v>
      </c>
      <c r="O43">
        <v>56.716999999999999</v>
      </c>
      <c r="P43" s="39">
        <v>7.5099537037037029E-4</v>
      </c>
      <c r="Q43" s="39">
        <v>8.4548611111111109E-4</v>
      </c>
      <c r="R43" s="39">
        <v>9.4106481481481482E-4</v>
      </c>
      <c r="S43" s="39">
        <v>1.0365393518518519E-3</v>
      </c>
      <c r="T43" s="39">
        <v>1.1326620370370371E-3</v>
      </c>
      <c r="U43" s="39">
        <v>1.2286458333333333E-3</v>
      </c>
      <c r="V43" s="39">
        <v>1.3228472222222224E-3</v>
      </c>
      <c r="W43" s="39">
        <v>1.4168634259259258E-3</v>
      </c>
      <c r="X43" s="39">
        <v>1.5116898148148147E-3</v>
      </c>
      <c r="Y43" s="39">
        <v>1.6069560185185186E-3</v>
      </c>
      <c r="Z43" s="39">
        <v>1.7031828703703703E-3</v>
      </c>
      <c r="AA43" s="39">
        <v>1.799826388888889E-3</v>
      </c>
      <c r="AB43" s="39">
        <v>1.8974884259259259E-3</v>
      </c>
      <c r="AC43" s="39">
        <v>1.9955324074074072E-3</v>
      </c>
      <c r="AD43" s="39">
        <v>2.0942939814814813E-3</v>
      </c>
      <c r="AE43" s="39">
        <v>2.1934490740740742E-3</v>
      </c>
      <c r="AF43" s="39">
        <v>2.293587962962963E-3</v>
      </c>
      <c r="AG43" s="39">
        <v>2.3944791666666667E-3</v>
      </c>
      <c r="AH43" s="39">
        <v>2.4960185185185185E-3</v>
      </c>
      <c r="AI43" s="39">
        <v>2.5983680555555556E-3</v>
      </c>
      <c r="AJ43" s="39">
        <v>2.7015740740740746E-3</v>
      </c>
      <c r="AK43" s="39">
        <v>2.8056481481481478E-3</v>
      </c>
      <c r="AL43" s="39">
        <v>2.909513888888889E-3</v>
      </c>
      <c r="AM43" s="39">
        <v>3.0137731481481478E-3</v>
      </c>
      <c r="AN43" s="39">
        <v>3.1180208333333338E-3</v>
      </c>
      <c r="AO43" s="39">
        <v>3.2231134259259257E-3</v>
      </c>
    </row>
    <row r="44" spans="1:41">
      <c r="A44" s="4" t="s">
        <v>139</v>
      </c>
      <c r="B44" s="4">
        <v>2022</v>
      </c>
      <c r="C44" s="5">
        <v>44751</v>
      </c>
      <c r="D44" s="4" t="s">
        <v>66</v>
      </c>
      <c r="E44" s="4" t="s">
        <v>64</v>
      </c>
      <c r="F44" s="4" t="s">
        <v>502</v>
      </c>
      <c r="G44" s="4" t="s">
        <v>25</v>
      </c>
      <c r="H44" s="14">
        <f>(C44-VLOOKUP(F44,Riders!$A$2:$C$267,2,FALSE))/365</f>
        <v>21.783561643835615</v>
      </c>
      <c r="I44" s="4">
        <v>1</v>
      </c>
      <c r="J44">
        <v>13.063000000000001</v>
      </c>
      <c r="K44">
        <v>20.902000000000001</v>
      </c>
      <c r="L44">
        <v>28.602</v>
      </c>
      <c r="M44">
        <v>36.302999999999997</v>
      </c>
      <c r="N44">
        <v>43.994</v>
      </c>
      <c r="O44">
        <v>51.651000000000003</v>
      </c>
      <c r="P44">
        <v>59.337000000000003</v>
      </c>
      <c r="Q44" s="39">
        <v>7.7601851851851844E-4</v>
      </c>
      <c r="R44" s="39">
        <v>8.6400462962962961E-4</v>
      </c>
      <c r="S44" s="39">
        <v>9.5184027777777769E-4</v>
      </c>
      <c r="T44" s="39">
        <v>1.0393865740740741E-3</v>
      </c>
      <c r="U44" s="39">
        <v>1.1260648148148148E-3</v>
      </c>
      <c r="V44" s="39">
        <v>1.212800925925926E-3</v>
      </c>
      <c r="W44" s="39">
        <v>1.2988888888888889E-3</v>
      </c>
      <c r="X44" s="39">
        <v>1.3857060185185188E-3</v>
      </c>
      <c r="Y44" s="39">
        <v>1.4725694444444445E-3</v>
      </c>
      <c r="Z44" s="39">
        <v>1.5594097222222224E-3</v>
      </c>
      <c r="AA44" s="39">
        <v>1.6461574074074076E-3</v>
      </c>
      <c r="AB44" s="39">
        <v>1.7328935185185184E-3</v>
      </c>
      <c r="AC44" s="39">
        <v>1.8189351851851849E-3</v>
      </c>
      <c r="AD44" s="39">
        <v>1.9049421296296297E-3</v>
      </c>
      <c r="AE44" s="39">
        <v>1.9903703703703702E-3</v>
      </c>
      <c r="AF44" s="39">
        <v>2.0761226851851852E-3</v>
      </c>
      <c r="AG44" s="39">
        <v>2.1616666666666668E-3</v>
      </c>
      <c r="AH44" s="39">
        <v>2.2470486111111111E-3</v>
      </c>
      <c r="AI44" s="39">
        <v>2.3331018518518518E-3</v>
      </c>
      <c r="AJ44" s="39">
        <v>2.4175231481481482E-3</v>
      </c>
      <c r="AK44" s="39">
        <v>2.5018865740740743E-3</v>
      </c>
      <c r="AL44" s="39">
        <v>2.5863541666666665E-3</v>
      </c>
      <c r="AM44" s="39">
        <v>2.6709837962962963E-3</v>
      </c>
      <c r="AN44" s="39">
        <v>2.7554745370370372E-3</v>
      </c>
      <c r="AO44" s="39">
        <v>2.8399652777777781E-3</v>
      </c>
    </row>
    <row r="45" spans="1:41">
      <c r="A45" s="4" t="s">
        <v>139</v>
      </c>
      <c r="B45" s="4">
        <v>2022</v>
      </c>
      <c r="C45" s="5">
        <v>44751</v>
      </c>
      <c r="D45" s="4" t="s">
        <v>66</v>
      </c>
      <c r="E45" s="4" t="s">
        <v>64</v>
      </c>
      <c r="F45" s="4" t="s">
        <v>682</v>
      </c>
      <c r="G45" s="4" t="s">
        <v>25</v>
      </c>
      <c r="H45" s="14" t="e">
        <f>(C45-VLOOKUP(F45,Riders!$A$2:$C$267,2,FALSE))/365</f>
        <v>#N/A</v>
      </c>
      <c r="I45" s="4">
        <v>2</v>
      </c>
      <c r="J45">
        <v>13.827</v>
      </c>
      <c r="K45">
        <v>21.797000000000001</v>
      </c>
      <c r="L45">
        <v>29.36</v>
      </c>
      <c r="M45">
        <v>36.950000000000003</v>
      </c>
      <c r="N45">
        <v>44.594000000000001</v>
      </c>
      <c r="O45">
        <v>52.314</v>
      </c>
      <c r="P45" s="39">
        <v>6.9540509259259252E-4</v>
      </c>
      <c r="Q45" s="39">
        <v>7.8479166666666671E-4</v>
      </c>
      <c r="R45" s="39">
        <v>8.7458333333333344E-4</v>
      </c>
      <c r="S45" s="39">
        <v>9.6363425925925924E-4</v>
      </c>
      <c r="T45" s="39">
        <v>1.0527083333333332E-3</v>
      </c>
      <c r="U45" s="39">
        <v>1.1417939814814815E-3</v>
      </c>
      <c r="V45" s="39">
        <v>1.2314236111111111E-3</v>
      </c>
      <c r="W45" s="39">
        <v>1.3214699074074075E-3</v>
      </c>
      <c r="X45" s="39">
        <v>1.4116319444444445E-3</v>
      </c>
      <c r="Y45" s="39">
        <v>1.5023379629629629E-3</v>
      </c>
      <c r="Z45" s="39">
        <v>1.5932870370370372E-3</v>
      </c>
      <c r="AA45" s="39">
        <v>1.6850462962962965E-3</v>
      </c>
      <c r="AB45" s="39">
        <v>1.777048611111111E-3</v>
      </c>
      <c r="AC45" s="39">
        <v>1.8694444444444446E-3</v>
      </c>
      <c r="AD45" s="39">
        <v>1.9620601851851852E-3</v>
      </c>
      <c r="AE45" s="39">
        <v>2.0547337962962963E-3</v>
      </c>
      <c r="AF45" s="39">
        <v>2.1478587962962961E-3</v>
      </c>
      <c r="AG45" s="39">
        <v>2.2414930555555556E-3</v>
      </c>
      <c r="AH45" s="39">
        <v>2.3355671296296297E-3</v>
      </c>
      <c r="AI45" s="39">
        <v>2.4361342592592594E-3</v>
      </c>
    </row>
    <row r="46" spans="1:41">
      <c r="A46" s="4" t="s">
        <v>139</v>
      </c>
      <c r="B46" s="4">
        <v>2022</v>
      </c>
      <c r="C46" s="5">
        <v>44751</v>
      </c>
      <c r="D46" s="4" t="s">
        <v>66</v>
      </c>
      <c r="E46" s="4" t="s">
        <v>64</v>
      </c>
      <c r="F46" s="4" t="s">
        <v>698</v>
      </c>
      <c r="G46" s="4" t="s">
        <v>39</v>
      </c>
      <c r="H46" s="14" t="e">
        <f>(C46-VLOOKUP(F46,Riders!$A$2:$C$267,2,FALSE))/365</f>
        <v>#N/A</v>
      </c>
      <c r="I46" s="4">
        <v>3</v>
      </c>
      <c r="J46">
        <v>13.672000000000001</v>
      </c>
      <c r="K46">
        <v>21.884</v>
      </c>
      <c r="L46">
        <v>29.664000000000001</v>
      </c>
      <c r="M46">
        <v>37.427999999999997</v>
      </c>
      <c r="N46">
        <v>45.234000000000002</v>
      </c>
      <c r="O46">
        <v>53.164000000000001</v>
      </c>
      <c r="P46" s="39">
        <v>7.0651620370370367E-4</v>
      </c>
      <c r="Q46" s="39">
        <v>7.9840277777777776E-4</v>
      </c>
      <c r="R46" s="39">
        <v>8.8942129629629625E-4</v>
      </c>
      <c r="S46" s="39">
        <v>9.8084490740740749E-4</v>
      </c>
      <c r="T46" s="39">
        <v>1.0721527777777778E-3</v>
      </c>
      <c r="U46" s="39">
        <v>1.1647453703703705E-3</v>
      </c>
      <c r="V46" s="39">
        <v>1.2568865740740741E-3</v>
      </c>
      <c r="W46" s="39">
        <v>1.3498379629629631E-3</v>
      </c>
      <c r="X46" s="39">
        <v>1.4417708333333333E-3</v>
      </c>
      <c r="Y46" s="39">
        <v>1.5339236111111111E-3</v>
      </c>
      <c r="Z46" s="39">
        <v>1.6253472222222223E-3</v>
      </c>
      <c r="AA46" s="39">
        <v>1.7175925925925926E-3</v>
      </c>
      <c r="AB46" s="39">
        <v>1.8085532407407408E-3</v>
      </c>
      <c r="AC46" s="39">
        <v>1.9003819444444443E-3</v>
      </c>
      <c r="AD46" s="39">
        <v>1.9906134259259256E-3</v>
      </c>
      <c r="AE46" s="39">
        <v>2.0813888888888887E-3</v>
      </c>
      <c r="AF46" s="39">
        <v>2.1716087962962965E-3</v>
      </c>
      <c r="AG46" s="39">
        <v>2.2617361111111111E-3</v>
      </c>
      <c r="AH46" s="39">
        <v>2.3515740740740741E-3</v>
      </c>
      <c r="AI46" s="39">
        <v>2.4420717592592593E-3</v>
      </c>
      <c r="AJ46" s="39">
        <v>2.5330092592592596E-3</v>
      </c>
      <c r="AK46" s="39">
        <v>2.6246874999999999E-3</v>
      </c>
      <c r="AL46" s="39">
        <v>2.7158101851851853E-3</v>
      </c>
      <c r="AM46" s="39">
        <v>2.8086574074074073E-3</v>
      </c>
      <c r="AN46" s="39">
        <v>2.9017361111111106E-3</v>
      </c>
      <c r="AO46" s="39">
        <v>2.9968981481481483E-3</v>
      </c>
    </row>
    <row r="47" spans="1:41">
      <c r="A47" s="4" t="s">
        <v>139</v>
      </c>
      <c r="B47" s="4">
        <v>2022</v>
      </c>
      <c r="C47" s="5">
        <v>44751</v>
      </c>
      <c r="D47" s="4" t="s">
        <v>66</v>
      </c>
      <c r="E47" s="4" t="s">
        <v>64</v>
      </c>
      <c r="F47" s="4" t="s">
        <v>703</v>
      </c>
      <c r="G47" s="4" t="s">
        <v>44</v>
      </c>
      <c r="H47" s="14" t="e">
        <f>(C47-VLOOKUP(F47,Riders!$A$2:$C$267,2,FALSE))/365</f>
        <v>#N/A</v>
      </c>
      <c r="I47" s="4">
        <v>4</v>
      </c>
      <c r="J47">
        <v>14.252000000000001</v>
      </c>
      <c r="K47">
        <v>22.321999999999999</v>
      </c>
      <c r="L47">
        <v>30.01</v>
      </c>
      <c r="M47">
        <v>37.619999999999997</v>
      </c>
      <c r="N47">
        <v>45.281999999999996</v>
      </c>
      <c r="O47">
        <v>52.963000000000001</v>
      </c>
      <c r="P47" s="39">
        <v>7.0322916666666667E-4</v>
      </c>
      <c r="Q47" s="39">
        <v>7.930208333333334E-4</v>
      </c>
      <c r="R47" s="39">
        <v>8.8280092592592609E-4</v>
      </c>
      <c r="S47" s="39">
        <v>9.7159722222222222E-4</v>
      </c>
      <c r="T47" s="39">
        <v>1.0613773148148147E-3</v>
      </c>
      <c r="U47" s="39">
        <v>1.1514583333333333E-3</v>
      </c>
      <c r="V47" s="39">
        <v>1.2421064814814814E-3</v>
      </c>
      <c r="W47" s="39">
        <v>1.3322916666666665E-3</v>
      </c>
      <c r="X47" s="39">
        <v>1.4231481481481482E-3</v>
      </c>
      <c r="Y47" s="39">
        <v>1.5142824074074071E-3</v>
      </c>
      <c r="Z47" s="39">
        <v>1.6060300925925927E-3</v>
      </c>
      <c r="AA47" s="39">
        <v>1.6977662037037039E-3</v>
      </c>
      <c r="AB47" s="39">
        <v>1.7904282407407407E-3</v>
      </c>
      <c r="AC47" s="39">
        <v>1.8827777777777777E-3</v>
      </c>
      <c r="AD47" s="39">
        <v>1.9754398148148149E-3</v>
      </c>
      <c r="AE47" s="39">
        <v>2.0685648148148152E-3</v>
      </c>
      <c r="AF47" s="39">
        <v>2.1614004629629631E-3</v>
      </c>
      <c r="AG47" s="39">
        <v>2.2541666666666669E-3</v>
      </c>
      <c r="AH47" s="39">
        <v>2.3471643518518516E-3</v>
      </c>
      <c r="AI47" s="39">
        <v>2.4400925925925927E-3</v>
      </c>
      <c r="AJ47" s="39">
        <v>2.5334837962962963E-3</v>
      </c>
      <c r="AK47" s="39">
        <v>2.6267476851851851E-3</v>
      </c>
      <c r="AL47" s="39">
        <v>2.7207986111111109E-3</v>
      </c>
      <c r="AM47" s="39">
        <v>2.8149537037037036E-3</v>
      </c>
      <c r="AN47" s="39">
        <v>2.9093171296296293E-3</v>
      </c>
      <c r="AO47" s="39">
        <v>3.0047222222222224E-3</v>
      </c>
    </row>
    <row r="48" spans="1:41">
      <c r="A48" s="1" t="s">
        <v>162</v>
      </c>
      <c r="B48" s="1">
        <v>2022</v>
      </c>
      <c r="C48" s="2">
        <v>44695</v>
      </c>
      <c r="D48" s="1" t="s">
        <v>66</v>
      </c>
      <c r="E48" s="1" t="s">
        <v>21</v>
      </c>
      <c r="F48" s="1" t="s">
        <v>510</v>
      </c>
      <c r="G48" s="1" t="s">
        <v>29</v>
      </c>
      <c r="H48" s="13">
        <f>(C48-VLOOKUP(F48,Riders!$A$2:$C$1999,2,FALSE))/365</f>
        <v>21.378082191780823</v>
      </c>
      <c r="I48" s="1">
        <v>1</v>
      </c>
      <c r="J48">
        <v>13.651999999999999</v>
      </c>
      <c r="K48">
        <v>22.082000000000001</v>
      </c>
      <c r="L48">
        <v>29.923999999999999</v>
      </c>
      <c r="M48">
        <v>37.631999999999998</v>
      </c>
      <c r="N48">
        <v>45.271999999999998</v>
      </c>
      <c r="O48">
        <v>52.765999999999998</v>
      </c>
      <c r="P48" s="39">
        <v>6.9767361111111115E-4</v>
      </c>
      <c r="Q48" s="39">
        <v>7.8481481481481468E-4</v>
      </c>
      <c r="R48" s="39">
        <v>8.7217592592592598E-4</v>
      </c>
      <c r="S48" s="39">
        <v>9.5990740740740748E-4</v>
      </c>
      <c r="T48" s="39">
        <v>1.0477546296296296E-3</v>
      </c>
      <c r="U48" s="39">
        <v>1.1349537037037038E-3</v>
      </c>
      <c r="V48" s="39">
        <v>1.222025462962963E-3</v>
      </c>
      <c r="W48" s="39">
        <v>1.3087615740740742E-3</v>
      </c>
      <c r="X48" s="39">
        <v>1.3946643518518518E-3</v>
      </c>
      <c r="Y48" s="39">
        <v>1.4800462962962964E-3</v>
      </c>
      <c r="Z48" s="39">
        <v>1.5652777777777776E-3</v>
      </c>
      <c r="AA48" s="39">
        <v>1.6505092592592593E-3</v>
      </c>
      <c r="AB48" s="39">
        <v>1.7353935185185183E-3</v>
      </c>
      <c r="AC48" s="39">
        <v>1.8205208333333335E-3</v>
      </c>
      <c r="AD48" s="39">
        <v>1.9063078703703705E-3</v>
      </c>
      <c r="AE48" s="39">
        <v>1.9922800925925928E-3</v>
      </c>
      <c r="AF48" s="39">
        <v>2.0787384259259262E-3</v>
      </c>
      <c r="AG48" s="39">
        <v>2.1650462962962964E-3</v>
      </c>
      <c r="AH48" s="39">
        <v>2.2505671296296297E-3</v>
      </c>
      <c r="AI48" s="39">
        <v>2.3357754629629627E-3</v>
      </c>
      <c r="AJ48" s="39">
        <v>2.4205208333333331E-3</v>
      </c>
      <c r="AK48" s="39">
        <v>2.5055671296296297E-3</v>
      </c>
      <c r="AL48" s="39">
        <v>2.5915393518518518E-3</v>
      </c>
      <c r="AM48" s="39">
        <v>2.678240740740741E-3</v>
      </c>
      <c r="AN48" s="39">
        <v>2.7646180555555553E-3</v>
      </c>
      <c r="AO48" s="39">
        <v>2.8499074074074073E-3</v>
      </c>
    </row>
    <row r="49" spans="1:41">
      <c r="A49" s="1" t="s">
        <v>162</v>
      </c>
      <c r="B49" s="1">
        <v>2022</v>
      </c>
      <c r="C49" s="2">
        <v>44695</v>
      </c>
      <c r="D49" s="1" t="s">
        <v>66</v>
      </c>
      <c r="E49" s="1" t="s">
        <v>21</v>
      </c>
      <c r="F49" s="1" t="s">
        <v>516</v>
      </c>
      <c r="G49" s="1" t="s">
        <v>29</v>
      </c>
      <c r="H49" s="13">
        <f>(C49-VLOOKUP(F49,Riders!$A$2:$C$1999,2,FALSE))/365</f>
        <v>20.460273972602739</v>
      </c>
      <c r="I49" s="1">
        <v>2</v>
      </c>
      <c r="J49">
        <v>13.638999999999999</v>
      </c>
      <c r="K49">
        <v>22.265000000000001</v>
      </c>
      <c r="L49">
        <v>30.335000000000001</v>
      </c>
      <c r="M49">
        <v>38.222000000000001</v>
      </c>
      <c r="N49">
        <v>45.868000000000002</v>
      </c>
      <c r="O49">
        <v>53.43</v>
      </c>
      <c r="P49" s="39">
        <v>7.0662037037037047E-4</v>
      </c>
      <c r="Q49" s="39">
        <v>7.952546296296297E-4</v>
      </c>
      <c r="R49" s="39">
        <v>8.8336805555555564E-4</v>
      </c>
      <c r="S49" s="39">
        <v>9.7145833333333329E-4</v>
      </c>
      <c r="T49" s="39">
        <v>1.0593865740740739E-3</v>
      </c>
      <c r="U49" s="39">
        <v>1.147962962962963E-3</v>
      </c>
      <c r="V49" s="39">
        <v>1.2356134259259258E-3</v>
      </c>
      <c r="W49" s="39">
        <v>1.3227662037037036E-3</v>
      </c>
      <c r="X49" s="39">
        <v>1.4101851851851853E-3</v>
      </c>
      <c r="Y49" s="39">
        <v>1.4984837962962964E-3</v>
      </c>
      <c r="Z49" s="39">
        <v>1.5859606481481482E-3</v>
      </c>
      <c r="AA49" s="39">
        <v>1.6730671296296296E-3</v>
      </c>
      <c r="AB49" s="39">
        <v>1.7593518518518516E-3</v>
      </c>
      <c r="AC49" s="39">
        <v>1.845497685185185E-3</v>
      </c>
      <c r="AD49" s="39">
        <v>1.9321064814814815E-3</v>
      </c>
      <c r="AE49" s="39">
        <v>2.0182638888888889E-3</v>
      </c>
      <c r="AF49" s="39">
        <v>2.1042129629629627E-3</v>
      </c>
      <c r="AG49" s="39">
        <v>2.1896296296296295E-3</v>
      </c>
      <c r="AH49" s="39">
        <v>2.2750694444444446E-3</v>
      </c>
      <c r="AI49" s="39">
        <v>2.3600000000000001E-3</v>
      </c>
      <c r="AJ49" s="39">
        <v>2.4458333333333333E-3</v>
      </c>
      <c r="AK49" s="39">
        <v>2.531099537037037E-3</v>
      </c>
      <c r="AL49" s="39">
        <v>2.6163657407407407E-3</v>
      </c>
      <c r="AM49" s="39">
        <v>2.7007870370370376E-3</v>
      </c>
      <c r="AN49" s="39">
        <v>2.7854745370370373E-3</v>
      </c>
      <c r="AO49" s="39">
        <v>2.8700694444444446E-3</v>
      </c>
    </row>
    <row r="50" spans="1:41">
      <c r="A50" s="1" t="s">
        <v>162</v>
      </c>
      <c r="B50" s="1">
        <v>2022</v>
      </c>
      <c r="C50" s="2">
        <v>44695</v>
      </c>
      <c r="D50" s="1" t="s">
        <v>66</v>
      </c>
      <c r="E50" s="1" t="s">
        <v>21</v>
      </c>
      <c r="F50" s="1" t="s">
        <v>749</v>
      </c>
      <c r="G50" s="1" t="s">
        <v>35</v>
      </c>
      <c r="H50" s="13">
        <f>(C50-VLOOKUP(F50,Riders!$A$2:$C$1999,2,FALSE))/365</f>
        <v>29.764383561643836</v>
      </c>
      <c r="I50" s="1">
        <v>3</v>
      </c>
      <c r="J50">
        <v>13.04</v>
      </c>
      <c r="K50">
        <v>21.228000000000002</v>
      </c>
      <c r="L50">
        <v>29.007999999999999</v>
      </c>
      <c r="M50">
        <v>36.715000000000003</v>
      </c>
      <c r="N50">
        <v>44.435000000000002</v>
      </c>
      <c r="O50">
        <v>52.167999999999999</v>
      </c>
      <c r="P50">
        <v>59.917999999999999</v>
      </c>
      <c r="Q50" s="39">
        <v>7.8337962962962964E-4</v>
      </c>
      <c r="R50" s="39">
        <v>8.7337962962962966E-4</v>
      </c>
      <c r="S50" s="39">
        <v>9.6336805555555542E-4</v>
      </c>
      <c r="T50" s="39">
        <v>1.0527083333333332E-3</v>
      </c>
      <c r="U50" s="39">
        <v>1.1423842592592592E-3</v>
      </c>
      <c r="V50" s="39">
        <v>1.2322222222222222E-3</v>
      </c>
      <c r="W50" s="39">
        <v>1.3219791666666666E-3</v>
      </c>
      <c r="X50" s="39">
        <v>1.4120486111111111E-3</v>
      </c>
      <c r="Y50" s="39">
        <v>1.502025462962963E-3</v>
      </c>
      <c r="Z50" s="39">
        <v>1.5914699074074075E-3</v>
      </c>
      <c r="AA50" s="39">
        <v>1.6807407407407407E-3</v>
      </c>
      <c r="AB50" s="39">
        <v>1.7703935185185186E-3</v>
      </c>
      <c r="AC50" s="39">
        <v>1.8590509259259257E-3</v>
      </c>
      <c r="AD50" s="39">
        <v>1.9470833333333334E-3</v>
      </c>
      <c r="AE50" s="39">
        <v>2.0345949074074073E-3</v>
      </c>
      <c r="AF50" s="39">
        <v>2.1225810185185184E-3</v>
      </c>
      <c r="AG50" s="39">
        <v>2.211099537037037E-3</v>
      </c>
      <c r="AH50" s="39">
        <v>2.3005092592592591E-3</v>
      </c>
      <c r="AI50" s="39">
        <v>2.3907060185185186E-3</v>
      </c>
      <c r="AJ50" s="39">
        <v>2.4811921296296296E-3</v>
      </c>
      <c r="AK50" s="39">
        <v>2.5720138888888889E-3</v>
      </c>
      <c r="AL50" s="39">
        <v>2.6628124999999998E-3</v>
      </c>
      <c r="AM50" s="39">
        <v>2.7530902777777779E-3</v>
      </c>
      <c r="AN50" s="39">
        <v>2.8432638888888887E-3</v>
      </c>
      <c r="AO50" s="39">
        <v>2.9338657407407408E-3</v>
      </c>
    </row>
    <row r="51" spans="1:41">
      <c r="A51" s="1" t="s">
        <v>162</v>
      </c>
      <c r="B51" s="1">
        <v>2022</v>
      </c>
      <c r="C51" s="2">
        <v>44695</v>
      </c>
      <c r="D51" s="1" t="s">
        <v>66</v>
      </c>
      <c r="E51" s="1" t="s">
        <v>21</v>
      </c>
      <c r="F51" s="1" t="s">
        <v>637</v>
      </c>
      <c r="G51" s="1" t="s">
        <v>102</v>
      </c>
      <c r="H51" s="13">
        <f>(C51-VLOOKUP(F51,Riders!$A$2:$C$1999,2,FALSE))/365</f>
        <v>20.947945205479453</v>
      </c>
      <c r="I51" s="1">
        <v>4</v>
      </c>
      <c r="J51">
        <v>13.705</v>
      </c>
      <c r="K51">
        <v>22.033999999999999</v>
      </c>
      <c r="L51">
        <v>29.876000000000001</v>
      </c>
      <c r="M51">
        <v>37.612000000000002</v>
      </c>
      <c r="N51">
        <v>45.283000000000001</v>
      </c>
      <c r="O51">
        <v>52.926000000000002</v>
      </c>
      <c r="P51" s="39">
        <v>7.0064814814814805E-4</v>
      </c>
      <c r="Q51" s="39">
        <v>7.8863425925925921E-4</v>
      </c>
      <c r="R51" s="39">
        <v>8.7662037037037038E-4</v>
      </c>
      <c r="S51" s="39">
        <v>9.6511574074074067E-4</v>
      </c>
      <c r="T51" s="39">
        <v>1.0529398148148149E-3</v>
      </c>
      <c r="U51" s="39">
        <v>1.1406712962962963E-3</v>
      </c>
      <c r="V51" s="39">
        <v>1.2284027777777777E-3</v>
      </c>
      <c r="W51" s="39">
        <v>1.3164699074074075E-3</v>
      </c>
      <c r="X51" s="39">
        <v>1.404803240740741E-3</v>
      </c>
      <c r="Y51" s="39">
        <v>1.4935879629629631E-3</v>
      </c>
      <c r="Z51" s="39">
        <v>1.5822685185185184E-3</v>
      </c>
      <c r="AA51" s="39">
        <v>1.6714930555555556E-3</v>
      </c>
      <c r="AB51" s="39">
        <v>1.7603587962962963E-3</v>
      </c>
      <c r="AC51" s="39">
        <v>1.8493402777777779E-3</v>
      </c>
      <c r="AD51" s="39">
        <v>1.9380324074074072E-3</v>
      </c>
      <c r="AE51" s="39">
        <v>2.0270138888888885E-3</v>
      </c>
      <c r="AF51" s="39">
        <v>2.1161574074074073E-3</v>
      </c>
      <c r="AG51" s="39">
        <v>2.2060532407407406E-3</v>
      </c>
      <c r="AH51" s="39">
        <v>2.2968055555555554E-3</v>
      </c>
      <c r="AI51" s="39">
        <v>2.3880208333333331E-3</v>
      </c>
      <c r="AJ51" s="39">
        <v>2.4792824074074075E-3</v>
      </c>
      <c r="AK51" s="39">
        <v>2.5707754629629626E-3</v>
      </c>
      <c r="AL51" s="39">
        <v>2.6620717592592594E-3</v>
      </c>
      <c r="AM51" s="39">
        <v>2.7538773148148149E-3</v>
      </c>
      <c r="AN51" s="39">
        <v>2.8461226851851855E-3</v>
      </c>
      <c r="AO51" s="39">
        <v>2.9390277777777778E-3</v>
      </c>
    </row>
    <row r="52" spans="1:41">
      <c r="A52" s="1" t="s">
        <v>162</v>
      </c>
      <c r="B52" s="1">
        <v>2022</v>
      </c>
      <c r="C52" s="2">
        <v>44695</v>
      </c>
      <c r="D52" s="1" t="s">
        <v>66</v>
      </c>
      <c r="E52" s="1" t="s">
        <v>21</v>
      </c>
      <c r="F52" s="1" t="s">
        <v>496</v>
      </c>
      <c r="G52" s="1" t="s">
        <v>85</v>
      </c>
      <c r="H52" s="13">
        <f>(C52-VLOOKUP(F52,Riders!$A$2:$C$1999,2,FALSE))/365</f>
        <v>27.334246575342465</v>
      </c>
      <c r="I52" s="1">
        <v>5</v>
      </c>
      <c r="J52">
        <v>13.271000000000001</v>
      </c>
      <c r="K52">
        <v>21.558</v>
      </c>
      <c r="L52">
        <v>29.317</v>
      </c>
      <c r="M52">
        <v>36.901000000000003</v>
      </c>
      <c r="N52">
        <v>44.494999999999997</v>
      </c>
      <c r="O52">
        <v>52.097999999999999</v>
      </c>
      <c r="P52">
        <v>59.655000000000001</v>
      </c>
      <c r="Q52" s="39">
        <v>7.7864583333333345E-4</v>
      </c>
      <c r="R52" s="39">
        <v>8.6675925925925928E-4</v>
      </c>
      <c r="S52" s="39">
        <v>9.5547453703703712E-4</v>
      </c>
      <c r="T52" s="39">
        <v>1.0443518518518519E-3</v>
      </c>
      <c r="U52" s="39">
        <v>1.1345949074074073E-3</v>
      </c>
      <c r="V52" s="39">
        <v>1.2248495370370371E-3</v>
      </c>
      <c r="W52" s="39">
        <v>1.315486111111111E-3</v>
      </c>
      <c r="X52" s="39">
        <v>1.4057291666666665E-3</v>
      </c>
      <c r="Y52" s="39">
        <v>1.4961226851851852E-3</v>
      </c>
      <c r="Z52" s="39">
        <v>1.586412037037037E-3</v>
      </c>
      <c r="AA52" s="39">
        <v>1.6771527777777776E-3</v>
      </c>
      <c r="AB52" s="39">
        <v>1.767627314814815E-3</v>
      </c>
      <c r="AC52" s="39">
        <v>1.8587731481481482E-3</v>
      </c>
      <c r="AD52" s="39">
        <v>1.9493749999999999E-3</v>
      </c>
      <c r="AE52" s="39">
        <v>2.040451388888889E-3</v>
      </c>
      <c r="AF52" s="39">
        <v>2.1314467592592591E-3</v>
      </c>
      <c r="AG52" s="39">
        <v>2.2228240740740741E-3</v>
      </c>
      <c r="AH52" s="39">
        <v>2.3139930555555557E-3</v>
      </c>
      <c r="AI52" s="39">
        <v>2.4054282407407405E-3</v>
      </c>
      <c r="AJ52" s="39">
        <v>2.4962731481481481E-3</v>
      </c>
      <c r="AK52" s="39">
        <v>2.5874652777777779E-3</v>
      </c>
      <c r="AL52" s="39">
        <v>2.678240740740741E-3</v>
      </c>
      <c r="AM52" s="39">
        <v>2.7690625000000003E-3</v>
      </c>
      <c r="AN52" s="39">
        <v>2.8584606481481482E-3</v>
      </c>
      <c r="AO52" s="39">
        <v>2.9476157407407407E-3</v>
      </c>
    </row>
    <row r="53" spans="1:41">
      <c r="A53" s="1" t="s">
        <v>162</v>
      </c>
      <c r="B53" s="1">
        <v>2022</v>
      </c>
      <c r="C53" s="2">
        <v>44695</v>
      </c>
      <c r="D53" s="1" t="s">
        <v>66</v>
      </c>
      <c r="E53" s="1" t="s">
        <v>21</v>
      </c>
      <c r="F53" s="1" t="s">
        <v>634</v>
      </c>
      <c r="G53" s="1" t="s">
        <v>85</v>
      </c>
      <c r="H53" s="13">
        <f>(C53-VLOOKUP(F53,Riders!$A$2:$C$1999,2,FALSE))/365</f>
        <v>23.312328767123287</v>
      </c>
      <c r="I53" s="1">
        <v>6</v>
      </c>
      <c r="J53">
        <v>14.032999999999999</v>
      </c>
      <c r="K53">
        <v>22.515999999999998</v>
      </c>
      <c r="L53">
        <v>30.422999999999998</v>
      </c>
      <c r="M53">
        <v>38.218000000000004</v>
      </c>
      <c r="N53">
        <v>46.021000000000001</v>
      </c>
      <c r="O53">
        <v>53.786000000000001</v>
      </c>
      <c r="P53" s="39">
        <v>7.1320601851851851E-4</v>
      </c>
      <c r="Q53" s="39">
        <v>8.0501157407407398E-4</v>
      </c>
      <c r="R53" s="39">
        <v>8.9607638888888896E-4</v>
      </c>
      <c r="S53" s="39">
        <v>9.8688657407407405E-4</v>
      </c>
      <c r="T53" s="39">
        <v>1.0780902777777776E-3</v>
      </c>
      <c r="U53" s="39">
        <v>1.1687037037037037E-3</v>
      </c>
      <c r="V53" s="39">
        <v>1.2590162037037038E-3</v>
      </c>
      <c r="W53" s="39">
        <v>1.3492476851851851E-3</v>
      </c>
      <c r="X53" s="39">
        <v>1.4394212962962965E-3</v>
      </c>
      <c r="Y53" s="39">
        <v>1.5293750000000001E-3</v>
      </c>
      <c r="Z53" s="39">
        <v>1.6195717592592592E-3</v>
      </c>
      <c r="AA53" s="39">
        <v>1.710023148148148E-3</v>
      </c>
      <c r="AB53" s="39">
        <v>1.8001504629629632E-3</v>
      </c>
      <c r="AC53" s="39">
        <v>1.8899652777777777E-3</v>
      </c>
      <c r="AD53" s="39">
        <v>1.9795717592592595E-3</v>
      </c>
      <c r="AE53" s="39">
        <v>2.0686226851851851E-3</v>
      </c>
      <c r="AF53" s="39">
        <v>2.1577199074074072E-3</v>
      </c>
      <c r="AG53" s="39">
        <v>2.2466435185185185E-3</v>
      </c>
      <c r="AH53" s="39">
        <v>2.3351967592592595E-3</v>
      </c>
      <c r="AI53" s="39">
        <v>2.4234722222222223E-3</v>
      </c>
      <c r="AJ53" s="39">
        <v>2.5115509259259258E-3</v>
      </c>
      <c r="AK53" s="39">
        <v>2.599189814814815E-3</v>
      </c>
      <c r="AL53" s="39">
        <v>2.6867476851851857E-3</v>
      </c>
      <c r="AM53" s="39">
        <v>2.7740162037037039E-3</v>
      </c>
      <c r="AN53" s="39">
        <v>2.860636574074074E-3</v>
      </c>
      <c r="AO53" s="39">
        <v>2.9508449074074072E-3</v>
      </c>
    </row>
    <row r="54" spans="1:41">
      <c r="A54" s="1" t="s">
        <v>162</v>
      </c>
      <c r="B54" s="1">
        <v>2022</v>
      </c>
      <c r="C54" s="2">
        <v>44695</v>
      </c>
      <c r="D54" s="1" t="s">
        <v>66</v>
      </c>
      <c r="E54" s="1" t="s">
        <v>21</v>
      </c>
      <c r="F54" s="1" t="s">
        <v>682</v>
      </c>
      <c r="G54" s="1" t="s">
        <v>25</v>
      </c>
      <c r="H54" s="13">
        <f>(C54-VLOOKUP(F54,Riders!$A$2:$C$1999,2,FALSE))/365</f>
        <v>25.82191780821918</v>
      </c>
      <c r="I54" s="1">
        <v>7</v>
      </c>
      <c r="J54">
        <v>14.077</v>
      </c>
      <c r="K54">
        <v>22.297999999999998</v>
      </c>
      <c r="L54">
        <v>30.050999999999998</v>
      </c>
      <c r="M54">
        <v>37.752000000000002</v>
      </c>
      <c r="N54">
        <v>45.478000000000002</v>
      </c>
      <c r="O54">
        <v>53.225999999999999</v>
      </c>
      <c r="P54" s="39">
        <v>7.0534722222222223E-4</v>
      </c>
      <c r="Q54" s="39">
        <v>7.9453703703703717E-4</v>
      </c>
      <c r="R54" s="39">
        <v>8.8394675925925923E-4</v>
      </c>
      <c r="S54" s="39">
        <v>9.7354166666666672E-4</v>
      </c>
      <c r="T54" s="39">
        <v>1.0624421296296298E-3</v>
      </c>
      <c r="U54" s="39">
        <v>1.1513425925925925E-3</v>
      </c>
      <c r="V54" s="39">
        <v>1.2399537037037038E-3</v>
      </c>
      <c r="W54" s="39">
        <v>1.3286921296296295E-3</v>
      </c>
      <c r="X54" s="39">
        <v>1.4174768518518521E-3</v>
      </c>
      <c r="Y54" s="39">
        <v>1.5059027777777777E-3</v>
      </c>
      <c r="Z54" s="39">
        <v>1.5946643518518521E-3</v>
      </c>
      <c r="AA54" s="39">
        <v>1.6835069444444443E-3</v>
      </c>
      <c r="AB54" s="39">
        <v>1.7726388888888889E-3</v>
      </c>
      <c r="AC54" s="39">
        <v>1.8622685185185185E-3</v>
      </c>
      <c r="AD54" s="39">
        <v>1.9517824074074073E-3</v>
      </c>
      <c r="AE54" s="39">
        <v>2.0416319444444444E-3</v>
      </c>
      <c r="AF54" s="39">
        <v>2.1311574074074076E-3</v>
      </c>
      <c r="AG54" s="39">
        <v>2.2210416666666667E-3</v>
      </c>
      <c r="AH54" s="39">
        <v>2.3110185185185182E-3</v>
      </c>
      <c r="AI54" s="39">
        <v>2.4024305555555557E-3</v>
      </c>
      <c r="AJ54" s="39">
        <v>2.4940277777777777E-3</v>
      </c>
      <c r="AK54" s="39">
        <v>2.5861342592592594E-3</v>
      </c>
      <c r="AL54" s="39">
        <v>2.6775925925925925E-3</v>
      </c>
      <c r="AM54" s="39">
        <v>2.7692129629629629E-3</v>
      </c>
      <c r="AN54" s="39">
        <v>2.8611342592592594E-3</v>
      </c>
      <c r="AO54" s="39">
        <v>2.9538194444444442E-3</v>
      </c>
    </row>
    <row r="55" spans="1:41">
      <c r="A55" s="1" t="s">
        <v>162</v>
      </c>
      <c r="B55" s="1">
        <v>2022</v>
      </c>
      <c r="C55" s="2">
        <v>44695</v>
      </c>
      <c r="D55" s="1" t="s">
        <v>66</v>
      </c>
      <c r="E55" s="1" t="s">
        <v>21</v>
      </c>
      <c r="F55" s="1" t="s">
        <v>511</v>
      </c>
      <c r="G55" s="1" t="s">
        <v>33</v>
      </c>
      <c r="H55" s="13">
        <f>(C55-VLOOKUP(F55,Riders!$A$2:$C$1999,2,FALSE))/365</f>
        <v>22.717808219178082</v>
      </c>
      <c r="I55" s="1">
        <v>8</v>
      </c>
      <c r="J55">
        <v>13.842000000000001</v>
      </c>
      <c r="K55">
        <v>22.384</v>
      </c>
      <c r="L55">
        <v>30.315000000000001</v>
      </c>
      <c r="M55">
        <v>38.015000000000001</v>
      </c>
      <c r="N55">
        <v>45.701999999999998</v>
      </c>
      <c r="O55">
        <v>53.427999999999997</v>
      </c>
      <c r="P55" s="39">
        <v>7.0814814814814818E-4</v>
      </c>
      <c r="Q55" s="39">
        <v>7.9792824074074087E-4</v>
      </c>
      <c r="R55" s="39">
        <v>8.8815972222222215E-4</v>
      </c>
      <c r="S55" s="39">
        <v>9.7815972222222206E-4</v>
      </c>
      <c r="T55" s="39">
        <v>1.0679629629629628E-3</v>
      </c>
      <c r="U55" s="39">
        <v>1.1582870370370371E-3</v>
      </c>
      <c r="V55" s="39">
        <v>1.2485763888888891E-3</v>
      </c>
      <c r="W55" s="39">
        <v>1.338275462962963E-3</v>
      </c>
      <c r="X55" s="39">
        <v>1.4283796296296295E-3</v>
      </c>
      <c r="Y55" s="39">
        <v>1.5190972222222222E-3</v>
      </c>
      <c r="Z55" s="39">
        <v>1.6097337962962964E-3</v>
      </c>
      <c r="AA55" s="39">
        <v>1.7004861111111112E-3</v>
      </c>
      <c r="AB55" s="39">
        <v>1.7914004629629627E-3</v>
      </c>
      <c r="AC55" s="39">
        <v>1.8822916666666667E-3</v>
      </c>
      <c r="AD55" s="39">
        <v>1.9732870370370368E-3</v>
      </c>
      <c r="AE55" s="39">
        <v>2.064675925925926E-3</v>
      </c>
      <c r="AF55" s="39">
        <v>2.1561689814814816E-3</v>
      </c>
      <c r="AG55" s="39">
        <v>2.2475462962962965E-3</v>
      </c>
      <c r="AH55" s="39">
        <v>2.3390740740740737E-3</v>
      </c>
      <c r="AI55" s="39">
        <v>2.4304861111111111E-3</v>
      </c>
      <c r="AJ55" s="39">
        <v>2.522210648148148E-3</v>
      </c>
      <c r="AK55" s="39">
        <v>2.6142592592592593E-3</v>
      </c>
      <c r="AL55" s="39">
        <v>2.7062152777777779E-3</v>
      </c>
      <c r="AM55" s="39">
        <v>2.7983449074074074E-3</v>
      </c>
      <c r="AN55" s="39">
        <v>2.8909143518518515E-3</v>
      </c>
      <c r="AO55" s="39">
        <v>2.9827777777777782E-3</v>
      </c>
    </row>
    <row r="56" spans="1:41">
      <c r="A56" s="1" t="s">
        <v>162</v>
      </c>
      <c r="B56" s="1">
        <v>2022</v>
      </c>
      <c r="C56" s="2">
        <v>44695</v>
      </c>
      <c r="D56" s="1" t="s">
        <v>66</v>
      </c>
      <c r="E56" s="1" t="s">
        <v>21</v>
      </c>
      <c r="F56" s="1" t="s">
        <v>515</v>
      </c>
      <c r="G56" s="1" t="s">
        <v>39</v>
      </c>
      <c r="H56" s="13">
        <f>(C56-VLOOKUP(F56,Riders!$A$2:$C$1999,2,FALSE))/365</f>
        <v>21.402739726027399</v>
      </c>
      <c r="I56" s="1">
        <v>9</v>
      </c>
      <c r="J56">
        <v>14.109</v>
      </c>
      <c r="K56">
        <v>22.399000000000001</v>
      </c>
      <c r="L56">
        <v>30.145</v>
      </c>
      <c r="M56">
        <v>37.728000000000002</v>
      </c>
      <c r="N56">
        <v>45.307000000000002</v>
      </c>
      <c r="O56">
        <v>53.015999999999998</v>
      </c>
      <c r="P56" s="39">
        <v>7.0349537037037028E-4</v>
      </c>
      <c r="Q56" s="39">
        <v>7.9364583333333327E-4</v>
      </c>
      <c r="R56" s="39">
        <v>8.838310185185186E-4</v>
      </c>
      <c r="S56" s="39">
        <v>9.7375000000000011E-4</v>
      </c>
      <c r="T56" s="39">
        <v>1.0634837962962963E-3</v>
      </c>
      <c r="U56" s="39">
        <v>1.1527430555555555E-3</v>
      </c>
      <c r="V56" s="39">
        <v>1.2418287037037038E-3</v>
      </c>
      <c r="W56" s="39">
        <v>1.3308101851851851E-3</v>
      </c>
      <c r="X56" s="39">
        <v>1.4197453703703705E-3</v>
      </c>
      <c r="Y56" s="39">
        <v>1.5093287037037039E-3</v>
      </c>
      <c r="Z56" s="39">
        <v>1.5981018518518521E-3</v>
      </c>
      <c r="AA56" s="39">
        <v>1.6876967592592594E-3</v>
      </c>
      <c r="AB56" s="39">
        <v>1.7767939814814816E-3</v>
      </c>
      <c r="AC56" s="39">
        <v>1.8665046296296296E-3</v>
      </c>
      <c r="AD56" s="39">
        <v>1.9563541666666666E-3</v>
      </c>
      <c r="AE56" s="39">
        <v>2.0470254629629627E-3</v>
      </c>
      <c r="AF56" s="39">
        <v>2.1377777777777775E-3</v>
      </c>
      <c r="AG56" s="39">
        <v>2.2290277777777777E-3</v>
      </c>
      <c r="AH56" s="39">
        <v>2.3209953703703704E-3</v>
      </c>
      <c r="AI56" s="39">
        <v>2.4140972222222224E-3</v>
      </c>
      <c r="AJ56" s="39">
        <v>2.5066087962962963E-3</v>
      </c>
      <c r="AK56" s="39">
        <v>2.5997337962962962E-3</v>
      </c>
      <c r="AL56" s="39">
        <v>2.6929166666666668E-3</v>
      </c>
      <c r="AM56" s="39">
        <v>2.7879398148148147E-3</v>
      </c>
      <c r="AN56" s="39">
        <v>2.8872222222222229E-3</v>
      </c>
      <c r="AO56" s="39">
        <v>2.9845601851851856E-3</v>
      </c>
    </row>
    <row r="57" spans="1:41">
      <c r="A57" s="1" t="s">
        <v>162</v>
      </c>
      <c r="B57" s="1">
        <v>2022</v>
      </c>
      <c r="C57" s="2">
        <v>44695</v>
      </c>
      <c r="D57" s="1" t="s">
        <v>66</v>
      </c>
      <c r="E57" s="1" t="s">
        <v>21</v>
      </c>
      <c r="F57" s="1" t="s">
        <v>606</v>
      </c>
      <c r="G57" s="1" t="s">
        <v>33</v>
      </c>
      <c r="H57" s="13">
        <f>(C57-VLOOKUP(F57,Riders!$A$2:$C$1999,2,FALSE))/365</f>
        <v>20.342465753424658</v>
      </c>
      <c r="I57" s="1">
        <v>10</v>
      </c>
      <c r="J57">
        <v>13.811999999999999</v>
      </c>
      <c r="K57">
        <v>22.222999999999999</v>
      </c>
      <c r="L57">
        <v>30.253</v>
      </c>
      <c r="M57">
        <v>38.215000000000003</v>
      </c>
      <c r="N57">
        <v>46.213000000000001</v>
      </c>
      <c r="O57">
        <v>54.296999999999997</v>
      </c>
      <c r="P57" s="39">
        <v>7.2135416666666669E-4</v>
      </c>
      <c r="Q57" s="39">
        <v>8.1383101851851853E-4</v>
      </c>
      <c r="R57" s="39">
        <v>9.0586805555555559E-4</v>
      </c>
      <c r="S57" s="39">
        <v>9.9825231481481488E-4</v>
      </c>
      <c r="T57" s="39">
        <v>1.0911342592592591E-3</v>
      </c>
      <c r="U57" s="39">
        <v>1.1844675925925926E-3</v>
      </c>
      <c r="V57" s="39">
        <v>1.2776504629629629E-3</v>
      </c>
      <c r="W57" s="39">
        <v>1.3705439814814815E-3</v>
      </c>
      <c r="X57" s="39">
        <v>1.4631365740740742E-3</v>
      </c>
      <c r="Y57" s="39">
        <v>1.5561574074074074E-3</v>
      </c>
      <c r="Z57" s="39">
        <v>1.6485185185185186E-3</v>
      </c>
      <c r="AA57" s="39">
        <v>1.7403587962962963E-3</v>
      </c>
      <c r="AB57" s="39">
        <v>1.8322916666666667E-3</v>
      </c>
      <c r="AC57" s="39">
        <v>1.9235763888888889E-3</v>
      </c>
      <c r="AD57" s="39">
        <v>2.0148263888888889E-3</v>
      </c>
      <c r="AE57" s="39">
        <v>2.1056249999999999E-3</v>
      </c>
      <c r="AF57" s="39">
        <v>2.1961458333333334E-3</v>
      </c>
      <c r="AG57" s="39">
        <v>2.2862615740740738E-3</v>
      </c>
      <c r="AH57" s="39">
        <v>2.375613425925926E-3</v>
      </c>
      <c r="AI57" s="39">
        <v>2.4643402777777775E-3</v>
      </c>
      <c r="AJ57" s="39">
        <v>2.5536226851851852E-3</v>
      </c>
      <c r="AK57" s="39">
        <v>2.6436921296296295E-3</v>
      </c>
      <c r="AL57" s="39">
        <v>2.7337268518518518E-3</v>
      </c>
      <c r="AM57" s="39">
        <v>2.8237152777777779E-3</v>
      </c>
      <c r="AN57" s="39">
        <v>2.9145023148148146E-3</v>
      </c>
      <c r="AO57" s="39">
        <v>3.0056712962962962E-3</v>
      </c>
    </row>
    <row r="58" spans="1:41">
      <c r="A58" s="1" t="s">
        <v>162</v>
      </c>
      <c r="B58" s="1">
        <v>2022</v>
      </c>
      <c r="C58" s="2">
        <v>44695</v>
      </c>
      <c r="D58" s="1" t="s">
        <v>66</v>
      </c>
      <c r="E58" s="1" t="s">
        <v>21</v>
      </c>
      <c r="F58" s="1" t="s">
        <v>698</v>
      </c>
      <c r="G58" s="1" t="s">
        <v>39</v>
      </c>
      <c r="H58" s="13">
        <f>(C58-VLOOKUP(F58,Riders!$A$2:$C$1999,2,FALSE))/365</f>
        <v>22.465753424657535</v>
      </c>
      <c r="I58" s="1">
        <v>11</v>
      </c>
      <c r="J58">
        <v>13.74</v>
      </c>
      <c r="K58">
        <v>22.096</v>
      </c>
      <c r="L58">
        <v>29.957999999999998</v>
      </c>
      <c r="M58">
        <v>37.765000000000001</v>
      </c>
      <c r="N58">
        <v>45.579000000000001</v>
      </c>
      <c r="O58">
        <v>53.460999999999999</v>
      </c>
      <c r="P58" s="39">
        <v>7.1008101851851863E-4</v>
      </c>
      <c r="Q58" s="39">
        <v>8.0207175925925921E-4</v>
      </c>
      <c r="R58" s="39">
        <v>8.9422453703703701E-4</v>
      </c>
      <c r="S58" s="39">
        <v>9.8695601851851852E-4</v>
      </c>
      <c r="T58" s="39">
        <v>1.0787037037037037E-3</v>
      </c>
      <c r="U58" s="39">
        <v>1.1706134259259259E-3</v>
      </c>
      <c r="V58" s="39">
        <v>1.2624189814814813E-3</v>
      </c>
      <c r="W58" s="39">
        <v>1.3548379629629629E-3</v>
      </c>
      <c r="X58" s="39">
        <v>1.4474768518518517E-3</v>
      </c>
      <c r="Y58" s="39">
        <v>1.5403703703703705E-3</v>
      </c>
      <c r="Z58" s="39">
        <v>1.633425925925926E-3</v>
      </c>
      <c r="AA58" s="39">
        <v>1.727314814814815E-3</v>
      </c>
      <c r="AB58" s="39">
        <v>1.820462962962963E-3</v>
      </c>
      <c r="AC58" s="39">
        <v>1.9140277777777775E-3</v>
      </c>
      <c r="AD58" s="39">
        <v>2.007488425925926E-3</v>
      </c>
      <c r="AE58" s="39">
        <v>2.1001157407407405E-3</v>
      </c>
      <c r="AF58" s="39">
        <v>2.1916435185185185E-3</v>
      </c>
      <c r="AG58" s="39">
        <v>2.2842824074074072E-3</v>
      </c>
      <c r="AH58" s="39">
        <v>2.3767476851851853E-3</v>
      </c>
      <c r="AI58" s="39">
        <v>2.4702777777777778E-3</v>
      </c>
      <c r="AJ58" s="39">
        <v>2.5642361111111113E-3</v>
      </c>
      <c r="AK58" s="39">
        <v>2.6585185185185184E-3</v>
      </c>
      <c r="AL58" s="39">
        <v>2.7517129629629632E-3</v>
      </c>
      <c r="AM58" s="39">
        <v>2.8444907407407407E-3</v>
      </c>
      <c r="AN58" s="39">
        <v>2.9368981481481481E-3</v>
      </c>
      <c r="AO58" s="39">
        <v>3.0306828703703698E-3</v>
      </c>
    </row>
    <row r="59" spans="1:41">
      <c r="A59" s="1" t="s">
        <v>162</v>
      </c>
      <c r="B59" s="1">
        <v>2022</v>
      </c>
      <c r="C59" s="2">
        <v>44695</v>
      </c>
      <c r="D59" s="1" t="s">
        <v>66</v>
      </c>
      <c r="E59" s="1" t="s">
        <v>21</v>
      </c>
      <c r="F59" s="1" t="s">
        <v>519</v>
      </c>
      <c r="G59" s="1" t="s">
        <v>250</v>
      </c>
      <c r="H59" s="13">
        <f>(C59-VLOOKUP(F59,Riders!$A$2:$C$1999,2,FALSE))/365</f>
        <v>31.336986301369862</v>
      </c>
      <c r="I59" s="1">
        <v>12</v>
      </c>
      <c r="J59">
        <v>14.173</v>
      </c>
      <c r="K59">
        <v>22.617999999999999</v>
      </c>
      <c r="L59">
        <v>30.657</v>
      </c>
      <c r="M59">
        <v>38.56</v>
      </c>
      <c r="N59">
        <v>46.423000000000002</v>
      </c>
      <c r="O59">
        <v>54.326999999999998</v>
      </c>
      <c r="P59" s="39">
        <v>7.2031250000000003E-4</v>
      </c>
      <c r="Q59" s="39">
        <v>8.1206018518518519E-4</v>
      </c>
      <c r="R59" s="39">
        <v>9.0370370370370355E-4</v>
      </c>
      <c r="S59" s="39">
        <v>9.9509259259259277E-4</v>
      </c>
      <c r="T59" s="39">
        <v>1.0867013888888888E-3</v>
      </c>
      <c r="U59" s="39">
        <v>1.1784606481481481E-3</v>
      </c>
      <c r="V59" s="39">
        <v>1.2704050925925927E-3</v>
      </c>
      <c r="W59" s="39">
        <v>1.3622685185185185E-3</v>
      </c>
      <c r="X59" s="39">
        <v>1.4542245370370371E-3</v>
      </c>
      <c r="Y59" s="39">
        <v>1.5464467592592593E-3</v>
      </c>
      <c r="Z59" s="39">
        <v>1.638784722222222E-3</v>
      </c>
      <c r="AA59" s="39">
        <v>1.7308796296296297E-3</v>
      </c>
      <c r="AB59" s="39">
        <v>1.822777777777778E-3</v>
      </c>
      <c r="AC59" s="39">
        <v>1.9147685185185186E-3</v>
      </c>
      <c r="AD59" s="39">
        <v>2.0073495370370371E-3</v>
      </c>
      <c r="AE59" s="39">
        <v>2.1001620370370371E-3</v>
      </c>
      <c r="AF59" s="39">
        <v>2.1923032407407408E-3</v>
      </c>
      <c r="AG59" s="39">
        <v>2.284560185185185E-3</v>
      </c>
      <c r="AH59" s="39">
        <v>2.3771643518518517E-3</v>
      </c>
      <c r="AI59" s="39">
        <v>2.469502314814815E-3</v>
      </c>
      <c r="AJ59" s="39">
        <v>2.5623379629629629E-3</v>
      </c>
      <c r="AK59" s="39">
        <v>2.6566087962962962E-3</v>
      </c>
      <c r="AL59" s="39">
        <v>2.7508217592592597E-3</v>
      </c>
      <c r="AM59" s="39">
        <v>2.8449421296296296E-3</v>
      </c>
      <c r="AN59" s="39">
        <v>2.938819444444444E-3</v>
      </c>
      <c r="AO59" s="39">
        <v>3.0327430555555555E-3</v>
      </c>
    </row>
    <row r="60" spans="1:41">
      <c r="A60" s="1" t="s">
        <v>162</v>
      </c>
      <c r="B60" s="1">
        <v>2022</v>
      </c>
      <c r="C60" s="2">
        <v>44695</v>
      </c>
      <c r="D60" s="1" t="s">
        <v>66</v>
      </c>
      <c r="E60" s="1" t="s">
        <v>21</v>
      </c>
      <c r="F60" s="1" t="s">
        <v>712</v>
      </c>
      <c r="G60" s="1" t="s">
        <v>727</v>
      </c>
      <c r="H60" s="13">
        <f>(C60-VLOOKUP(F60,Riders!$A$2:$C$1999,2,FALSE))/365</f>
        <v>28.745205479452054</v>
      </c>
      <c r="I60" s="1">
        <v>13</v>
      </c>
      <c r="J60">
        <v>14.250999999999999</v>
      </c>
      <c r="K60">
        <v>22.774000000000001</v>
      </c>
      <c r="L60">
        <v>30.768000000000001</v>
      </c>
      <c r="M60">
        <v>38.622999999999998</v>
      </c>
      <c r="N60">
        <v>46.412999999999997</v>
      </c>
      <c r="O60">
        <v>54.154000000000003</v>
      </c>
      <c r="P60" s="39">
        <v>7.1543981481481491E-4</v>
      </c>
      <c r="Q60" s="39">
        <v>8.0456018518518517E-4</v>
      </c>
      <c r="R60" s="39">
        <v>8.9335648148148152E-4</v>
      </c>
      <c r="S60" s="39">
        <v>9.8311342592592591E-4</v>
      </c>
      <c r="T60" s="39">
        <v>1.0731018518518518E-3</v>
      </c>
      <c r="U60" s="39">
        <v>1.1637500000000001E-3</v>
      </c>
      <c r="V60" s="39">
        <v>1.2537731481481482E-3</v>
      </c>
      <c r="W60" s="39">
        <v>1.3438078703703702E-3</v>
      </c>
      <c r="X60" s="39">
        <v>1.4334837962962964E-3</v>
      </c>
      <c r="Y60" s="39">
        <v>1.5236805555555557E-3</v>
      </c>
      <c r="Z60" s="39">
        <v>1.6137962962962963E-3</v>
      </c>
      <c r="AA60" s="39">
        <v>1.7046874999999998E-3</v>
      </c>
      <c r="AB60" s="39">
        <v>1.7959375E-3</v>
      </c>
      <c r="AC60" s="39">
        <v>1.8879050925925923E-3</v>
      </c>
      <c r="AD60" s="39">
        <v>1.9798842592592594E-3</v>
      </c>
      <c r="AE60" s="39">
        <v>2.0729629629629626E-3</v>
      </c>
      <c r="AF60" s="39">
        <v>2.165798611111111E-3</v>
      </c>
      <c r="AG60" s="39">
        <v>2.2587037037037037E-3</v>
      </c>
      <c r="AH60" s="39">
        <v>2.3524537037037034E-3</v>
      </c>
      <c r="AI60" s="39">
        <v>2.4468981481481481E-3</v>
      </c>
      <c r="AJ60" s="39">
        <v>2.5419675925925926E-3</v>
      </c>
      <c r="AK60" s="39">
        <v>2.6385879629629628E-3</v>
      </c>
      <c r="AL60" s="39">
        <v>2.735717592592593E-3</v>
      </c>
      <c r="AM60" s="39">
        <v>2.8338194444444444E-3</v>
      </c>
      <c r="AN60" s="39">
        <v>2.9329166666666666E-3</v>
      </c>
      <c r="AO60" s="39">
        <v>3.0332060185185184E-3</v>
      </c>
    </row>
    <row r="61" spans="1:41">
      <c r="A61" s="1" t="s">
        <v>162</v>
      </c>
      <c r="B61" s="1">
        <v>2022</v>
      </c>
      <c r="C61" s="2">
        <v>44695</v>
      </c>
      <c r="D61" s="1" t="s">
        <v>66</v>
      </c>
      <c r="E61" s="1" t="s">
        <v>21</v>
      </c>
      <c r="F61" s="1" t="s">
        <v>731</v>
      </c>
      <c r="G61" s="1" t="s">
        <v>25</v>
      </c>
      <c r="H61" s="13">
        <f>(C61-VLOOKUP(F61,Riders!$A$2:$C$1999,2,FALSE))/365</f>
        <v>20.109589041095891</v>
      </c>
      <c r="I61" s="1">
        <v>14</v>
      </c>
      <c r="J61">
        <v>13.826000000000001</v>
      </c>
      <c r="K61">
        <v>22.158999999999999</v>
      </c>
      <c r="L61">
        <v>30.321000000000002</v>
      </c>
      <c r="M61">
        <v>38.685000000000002</v>
      </c>
      <c r="N61">
        <v>47.118000000000002</v>
      </c>
      <c r="O61">
        <v>55.445999999999998</v>
      </c>
      <c r="P61" s="39">
        <v>7.3622685185185195E-4</v>
      </c>
      <c r="Q61" s="39">
        <v>8.2953703703703694E-4</v>
      </c>
      <c r="R61" s="39">
        <v>9.226504629629629E-4</v>
      </c>
      <c r="S61" s="39">
        <v>1.0155092592592592E-3</v>
      </c>
      <c r="T61" s="39">
        <v>1.1083912037037037E-3</v>
      </c>
      <c r="U61" s="39">
        <v>1.2020717592592593E-3</v>
      </c>
      <c r="V61" s="39">
        <v>1.2958217592592594E-3</v>
      </c>
      <c r="W61" s="39">
        <v>1.3894444444444442E-3</v>
      </c>
      <c r="X61" s="39">
        <v>1.4823379629629631E-3</v>
      </c>
      <c r="Y61" s="39">
        <v>1.5749652777777778E-3</v>
      </c>
      <c r="Z61" s="39">
        <v>1.6659837962962965E-3</v>
      </c>
      <c r="AA61" s="39">
        <v>1.7572685185185183E-3</v>
      </c>
      <c r="AB61" s="39">
        <v>1.8481249999999999E-3</v>
      </c>
      <c r="AC61" s="39">
        <v>1.9395023148148147E-3</v>
      </c>
      <c r="AD61" s="39">
        <v>2.0311458333333336E-3</v>
      </c>
      <c r="AE61" s="39">
        <v>2.1233449074074076E-3</v>
      </c>
      <c r="AF61" s="39">
        <v>2.2158217592592594E-3</v>
      </c>
      <c r="AG61" s="39">
        <v>2.3085763888888891E-3</v>
      </c>
      <c r="AH61" s="39">
        <v>2.4009027777777778E-3</v>
      </c>
      <c r="AI61" s="39">
        <v>2.4924421296296296E-3</v>
      </c>
      <c r="AJ61" s="39">
        <v>2.5836689814814815E-3</v>
      </c>
      <c r="AK61" s="39">
        <v>2.675474537037037E-3</v>
      </c>
      <c r="AL61" s="39">
        <v>2.7662847222222221E-3</v>
      </c>
      <c r="AM61" s="39">
        <v>2.8570949074074072E-3</v>
      </c>
      <c r="AN61" s="39">
        <v>2.9474189814814814E-3</v>
      </c>
      <c r="AO61" s="39">
        <v>3.0371064814814813E-3</v>
      </c>
    </row>
    <row r="62" spans="1:41">
      <c r="A62" s="1" t="s">
        <v>162</v>
      </c>
      <c r="B62" s="1">
        <v>2022</v>
      </c>
      <c r="C62" s="2">
        <v>44695</v>
      </c>
      <c r="D62" s="1" t="s">
        <v>66</v>
      </c>
      <c r="E62" s="1" t="s">
        <v>21</v>
      </c>
      <c r="F62" s="1" t="s">
        <v>714</v>
      </c>
      <c r="G62" s="1" t="s">
        <v>727</v>
      </c>
      <c r="H62" s="13">
        <f>(C62-VLOOKUP(F62,Riders!$A$2:$C$1999,2,FALSE))/365</f>
        <v>31.112328767123287</v>
      </c>
      <c r="I62" s="1">
        <v>15</v>
      </c>
      <c r="J62">
        <v>15.108000000000001</v>
      </c>
      <c r="K62">
        <v>23.832000000000001</v>
      </c>
      <c r="L62">
        <v>31.725000000000001</v>
      </c>
      <c r="M62">
        <v>39.247</v>
      </c>
      <c r="N62">
        <v>46.741999999999997</v>
      </c>
      <c r="O62">
        <v>54.334000000000003</v>
      </c>
      <c r="P62" s="39">
        <v>7.1828703703703714E-4</v>
      </c>
      <c r="Q62" s="39">
        <v>8.0937500000000009E-4</v>
      </c>
      <c r="R62" s="39">
        <v>9.0085648148148132E-4</v>
      </c>
      <c r="S62" s="39">
        <v>9.9284722222222222E-4</v>
      </c>
      <c r="T62" s="39">
        <v>1.0842708333333334E-3</v>
      </c>
      <c r="U62" s="39">
        <v>1.1753819444444444E-3</v>
      </c>
      <c r="V62" s="39">
        <v>1.2673842592592591E-3</v>
      </c>
      <c r="W62" s="39">
        <v>1.3598958333333334E-3</v>
      </c>
      <c r="X62" s="39">
        <v>1.4520833333333337E-3</v>
      </c>
      <c r="Y62" s="39">
        <v>1.5442824074074074E-3</v>
      </c>
      <c r="Z62" s="39">
        <v>1.6364236111111113E-3</v>
      </c>
      <c r="AA62" s="39">
        <v>1.7294791666666667E-3</v>
      </c>
      <c r="AB62" s="39">
        <v>1.8232175925925926E-3</v>
      </c>
      <c r="AC62" s="39">
        <v>1.9170717592592592E-3</v>
      </c>
      <c r="AD62" s="39">
        <v>2.0110995370370374E-3</v>
      </c>
      <c r="AE62" s="39">
        <v>2.1057523148148151E-3</v>
      </c>
      <c r="AF62" s="39">
        <v>2.1994444444444444E-3</v>
      </c>
      <c r="AG62" s="39">
        <v>2.2938657407407408E-3</v>
      </c>
      <c r="AH62" s="39">
        <v>2.3880555555555556E-3</v>
      </c>
      <c r="AI62" s="39">
        <v>2.4827893518518519E-3</v>
      </c>
      <c r="AJ62" s="39">
        <v>2.5771643518518518E-3</v>
      </c>
      <c r="AK62" s="39">
        <v>2.6718171296296299E-3</v>
      </c>
      <c r="AL62" s="39">
        <v>2.7662152777777776E-3</v>
      </c>
      <c r="AM62" s="39">
        <v>2.860636574074074E-3</v>
      </c>
      <c r="AN62" s="39">
        <v>2.9546064814814817E-3</v>
      </c>
      <c r="AO62" s="39">
        <v>3.0472453703703703E-3</v>
      </c>
    </row>
    <row r="63" spans="1:41">
      <c r="A63" s="1" t="s">
        <v>162</v>
      </c>
      <c r="B63" s="1">
        <v>2022</v>
      </c>
      <c r="C63" s="2">
        <v>44695</v>
      </c>
      <c r="D63" s="1" t="s">
        <v>66</v>
      </c>
      <c r="E63" s="1" t="s">
        <v>21</v>
      </c>
      <c r="F63" s="1" t="s">
        <v>630</v>
      </c>
      <c r="G63" s="1" t="s">
        <v>725</v>
      </c>
      <c r="H63" s="13">
        <f>(C63-VLOOKUP(F63,Riders!$A$2:$C$1999,2,FALSE))/365</f>
        <v>28.30958904109589</v>
      </c>
      <c r="I63" s="1">
        <v>16</v>
      </c>
      <c r="J63">
        <v>13.37</v>
      </c>
      <c r="K63">
        <v>21.579000000000001</v>
      </c>
      <c r="L63">
        <v>29.408999999999999</v>
      </c>
      <c r="M63">
        <v>37.125999999999998</v>
      </c>
      <c r="N63">
        <v>44.767000000000003</v>
      </c>
      <c r="O63">
        <v>52.447000000000003</v>
      </c>
      <c r="P63" s="39">
        <v>6.9630787037037046E-4</v>
      </c>
      <c r="Q63" s="39">
        <v>7.8743055555555565E-4</v>
      </c>
      <c r="R63" s="39">
        <v>8.7900462962962965E-4</v>
      </c>
      <c r="S63" s="39">
        <v>9.7141203703703712E-4</v>
      </c>
      <c r="T63" s="39">
        <v>1.0642708333333335E-3</v>
      </c>
      <c r="U63" s="39">
        <v>1.1573379629629631E-3</v>
      </c>
      <c r="V63" s="39">
        <v>1.2510995370370369E-3</v>
      </c>
      <c r="W63" s="39">
        <v>1.3451041666666665E-3</v>
      </c>
      <c r="X63" s="39">
        <v>1.4395023148148147E-3</v>
      </c>
      <c r="Y63" s="39">
        <v>1.5339351851851853E-3</v>
      </c>
      <c r="Z63" s="39">
        <v>1.6287615740740741E-3</v>
      </c>
      <c r="AA63" s="39">
        <v>1.7240740740740741E-3</v>
      </c>
      <c r="AB63" s="39">
        <v>1.8201388888888887E-3</v>
      </c>
      <c r="AC63" s="39">
        <v>1.9159837962962965E-3</v>
      </c>
      <c r="AD63" s="39">
        <v>2.0113657407407411E-3</v>
      </c>
      <c r="AE63" s="39">
        <v>2.1068055555555553E-3</v>
      </c>
      <c r="AF63" s="39">
        <v>2.2032407407407409E-3</v>
      </c>
      <c r="AG63" s="39">
        <v>2.2999768518518521E-3</v>
      </c>
      <c r="AH63" s="39">
        <v>2.3977314814814812E-3</v>
      </c>
      <c r="AI63" s="39">
        <v>2.495335648148148E-3</v>
      </c>
      <c r="AJ63" s="39">
        <v>2.5928935185185187E-3</v>
      </c>
      <c r="AK63" s="39">
        <v>2.6903935185185186E-3</v>
      </c>
      <c r="AL63" s="39">
        <v>2.7879398148148147E-3</v>
      </c>
      <c r="AM63" s="39">
        <v>2.8854166666666668E-3</v>
      </c>
      <c r="AN63" s="39">
        <v>2.9820949074074073E-3</v>
      </c>
      <c r="AO63" s="39">
        <v>3.078356481481481E-3</v>
      </c>
    </row>
    <row r="64" spans="1:41">
      <c r="A64" s="1" t="s">
        <v>162</v>
      </c>
      <c r="B64" s="1">
        <v>2022</v>
      </c>
      <c r="C64" s="2">
        <v>44695</v>
      </c>
      <c r="D64" s="1" t="s">
        <v>66</v>
      </c>
      <c r="E64" s="1" t="s">
        <v>21</v>
      </c>
      <c r="F64" s="1" t="s">
        <v>668</v>
      </c>
      <c r="G64" s="1" t="s">
        <v>524</v>
      </c>
      <c r="H64" s="13">
        <f>(C64-VLOOKUP(F64,Riders!$A$2:$C$1999,2,FALSE))/365</f>
        <v>19.950684931506849</v>
      </c>
      <c r="I64" s="1">
        <v>17</v>
      </c>
      <c r="J64">
        <v>13.087999999999999</v>
      </c>
      <c r="K64">
        <v>21.381</v>
      </c>
      <c r="L64">
        <v>29.245999999999999</v>
      </c>
      <c r="M64">
        <v>37.085000000000001</v>
      </c>
      <c r="N64">
        <v>44.988999999999997</v>
      </c>
      <c r="O64">
        <v>52.999000000000002</v>
      </c>
      <c r="P64" s="39">
        <v>7.0707175925925929E-4</v>
      </c>
      <c r="Q64" s="39">
        <v>8.0160879629629636E-4</v>
      </c>
      <c r="R64" s="39">
        <v>8.9719907407407413E-4</v>
      </c>
      <c r="S64" s="39">
        <v>9.9354166666666666E-4</v>
      </c>
      <c r="T64" s="39">
        <v>1.0900115740740742E-3</v>
      </c>
      <c r="U64" s="39">
        <v>1.1864930555555554E-3</v>
      </c>
      <c r="V64" s="39">
        <v>1.2835069444444445E-3</v>
      </c>
      <c r="W64" s="39">
        <v>1.3810416666666667E-3</v>
      </c>
      <c r="X64" s="39">
        <v>1.4795254629629631E-3</v>
      </c>
      <c r="Y64" s="39">
        <v>1.5787384259259259E-3</v>
      </c>
      <c r="Z64" s="39">
        <v>1.6779629629629629E-3</v>
      </c>
      <c r="AA64" s="39">
        <v>1.7771180555555554E-3</v>
      </c>
      <c r="AB64" s="39">
        <v>1.8767708333333334E-3</v>
      </c>
      <c r="AC64" s="39">
        <v>1.9767245370370373E-3</v>
      </c>
      <c r="AD64" s="39">
        <v>2.0766435185185185E-3</v>
      </c>
      <c r="AE64" s="39">
        <v>2.1775115740740739E-3</v>
      </c>
      <c r="AF64" s="39">
        <v>2.2787037037037038E-3</v>
      </c>
      <c r="AG64" s="39">
        <v>2.3803935185185187E-3</v>
      </c>
      <c r="AH64" s="39">
        <v>2.4767245370370368E-3</v>
      </c>
      <c r="AI64" s="39">
        <v>2.5717129629629627E-3</v>
      </c>
      <c r="AJ64" s="39">
        <v>2.6707407407407409E-3</v>
      </c>
      <c r="AK64" s="39">
        <v>2.7695486111111111E-3</v>
      </c>
      <c r="AL64" s="39">
        <v>2.8658680555555555E-3</v>
      </c>
      <c r="AM64" s="39">
        <v>2.9628935185185188E-3</v>
      </c>
      <c r="AN64" s="39">
        <v>3.0595370370370373E-3</v>
      </c>
      <c r="AO64" s="39">
        <v>3.1584259259259261E-3</v>
      </c>
    </row>
    <row r="65" spans="1:41">
      <c r="A65" s="1" t="s">
        <v>162</v>
      </c>
      <c r="B65" s="1">
        <v>2022</v>
      </c>
      <c r="C65" s="2">
        <v>44695</v>
      </c>
      <c r="D65" s="1" t="s">
        <v>66</v>
      </c>
      <c r="E65" s="1" t="s">
        <v>21</v>
      </c>
      <c r="F65" s="1" t="s">
        <v>523</v>
      </c>
      <c r="G65" s="1" t="s">
        <v>524</v>
      </c>
      <c r="H65" s="13">
        <f>(C65-VLOOKUP(F65,Riders!$A$2:$C$1999,2,FALSE))/365</f>
        <v>21.553424657534247</v>
      </c>
      <c r="I65" s="1">
        <v>18</v>
      </c>
      <c r="J65">
        <v>13.401</v>
      </c>
      <c r="K65">
        <v>21.808</v>
      </c>
      <c r="L65">
        <v>30</v>
      </c>
      <c r="M65">
        <v>38.130000000000003</v>
      </c>
      <c r="N65">
        <v>46.334000000000003</v>
      </c>
      <c r="O65">
        <v>54.622999999999998</v>
      </c>
      <c r="P65" s="39">
        <v>7.2836805555555556E-4</v>
      </c>
      <c r="Q65" s="39">
        <v>8.247106481481482E-4</v>
      </c>
      <c r="R65" s="39">
        <v>9.2077546296296298E-4</v>
      </c>
      <c r="S65" s="39">
        <v>1.0169791666666667E-3</v>
      </c>
      <c r="T65" s="39">
        <v>1.1137268518518516E-3</v>
      </c>
      <c r="U65" s="39">
        <v>1.2109490740740741E-3</v>
      </c>
      <c r="V65" s="39">
        <v>1.3084490740740741E-3</v>
      </c>
      <c r="W65" s="39">
        <v>1.4066435185185187E-3</v>
      </c>
      <c r="X65" s="39">
        <v>1.5060995370370369E-3</v>
      </c>
      <c r="Y65" s="39">
        <v>1.6059837962962963E-3</v>
      </c>
      <c r="Z65" s="39">
        <v>1.7058680555555557E-3</v>
      </c>
      <c r="AA65" s="39">
        <v>1.8059606481481479E-3</v>
      </c>
      <c r="AB65" s="39">
        <v>1.9065972222222221E-3</v>
      </c>
      <c r="AC65" s="39">
        <v>2.007488425925926E-3</v>
      </c>
      <c r="AD65" s="39">
        <v>2.1071412037037035E-3</v>
      </c>
      <c r="AE65" s="39">
        <v>2.2039467592592592E-3</v>
      </c>
      <c r="AF65" s="39">
        <v>2.3009027777777776E-3</v>
      </c>
      <c r="AG65" s="39">
        <v>2.3989583333333332E-3</v>
      </c>
      <c r="AH65" s="39">
        <v>2.4989120370370369E-3</v>
      </c>
      <c r="AI65" s="39">
        <v>2.6001157407407409E-3</v>
      </c>
      <c r="AJ65" s="39">
        <v>2.702673611111111E-3</v>
      </c>
      <c r="AK65" s="39">
        <v>2.8055787037037038E-3</v>
      </c>
      <c r="AL65" s="39">
        <v>2.9093518518518518E-3</v>
      </c>
      <c r="AM65" s="39">
        <v>3.0136805555555555E-3</v>
      </c>
      <c r="AN65" s="39">
        <v>3.1181597222222223E-3</v>
      </c>
      <c r="AO65" s="39">
        <v>3.2224189814814819E-3</v>
      </c>
    </row>
    <row r="66" spans="1:41">
      <c r="A66" s="4" t="s">
        <v>162</v>
      </c>
      <c r="B66" s="4">
        <v>2022</v>
      </c>
      <c r="C66" s="5">
        <v>44695</v>
      </c>
      <c r="D66" s="4" t="s">
        <v>66</v>
      </c>
      <c r="E66" s="4" t="s">
        <v>64</v>
      </c>
      <c r="F66" s="4" t="s">
        <v>516</v>
      </c>
      <c r="G66" s="4" t="s">
        <v>29</v>
      </c>
      <c r="H66" s="14">
        <f>(C66-VLOOKUP(F66,Riders!$A$2:$C$1999,2,FALSE))/365</f>
        <v>20.460273972602739</v>
      </c>
      <c r="I66" s="4">
        <v>1</v>
      </c>
      <c r="J66">
        <v>13.87</v>
      </c>
      <c r="K66">
        <v>22.189</v>
      </c>
      <c r="L66">
        <v>29.916</v>
      </c>
      <c r="M66">
        <v>37.436</v>
      </c>
      <c r="N66">
        <v>44.875</v>
      </c>
      <c r="O66">
        <v>52.323</v>
      </c>
      <c r="P66">
        <v>59.764000000000003</v>
      </c>
      <c r="Q66" s="39">
        <v>7.7809027777777772E-4</v>
      </c>
      <c r="R66" s="39">
        <v>8.6368055555555558E-4</v>
      </c>
      <c r="S66" s="39">
        <v>9.4931712962962971E-4</v>
      </c>
      <c r="T66" s="39">
        <v>1.0354861111111112E-3</v>
      </c>
      <c r="U66" s="39">
        <v>1.1225347222222222E-3</v>
      </c>
      <c r="V66" s="39">
        <v>1.2094907407407408E-3</v>
      </c>
      <c r="W66" s="39">
        <v>1.2967824074074075E-3</v>
      </c>
      <c r="X66" s="39">
        <v>1.3843402777777777E-3</v>
      </c>
      <c r="Y66" s="39">
        <v>1.472060185185185E-3</v>
      </c>
      <c r="Z66" s="39">
        <v>1.5596643518518518E-3</v>
      </c>
      <c r="AA66" s="39">
        <v>1.6468750000000001E-3</v>
      </c>
      <c r="AB66" s="39">
        <v>1.734375E-3</v>
      </c>
      <c r="AC66" s="39">
        <v>1.8210300925925926E-3</v>
      </c>
      <c r="AD66" s="39">
        <v>1.9082175925925926E-3</v>
      </c>
      <c r="AE66" s="39">
        <v>1.9944907407407407E-3</v>
      </c>
      <c r="AF66" s="39">
        <v>2.0811111111111113E-3</v>
      </c>
      <c r="AG66" s="39">
        <v>2.1680555555555554E-3</v>
      </c>
      <c r="AH66" s="39">
        <v>2.254965277777778E-3</v>
      </c>
      <c r="AI66" s="39">
        <v>2.3418171296296299E-3</v>
      </c>
      <c r="AJ66" s="39">
        <v>2.4290162037037036E-3</v>
      </c>
      <c r="AK66" s="39">
        <v>2.5163773148148146E-3</v>
      </c>
      <c r="AL66" s="39">
        <v>2.6034837962962964E-3</v>
      </c>
      <c r="AM66" s="39">
        <v>2.6917824074074071E-3</v>
      </c>
      <c r="AN66" s="39">
        <v>2.7794444444444442E-3</v>
      </c>
      <c r="AO66" s="39">
        <v>2.8667939814814819E-3</v>
      </c>
    </row>
    <row r="67" spans="1:41">
      <c r="A67" s="4" t="s">
        <v>162</v>
      </c>
      <c r="B67" s="4">
        <v>2022</v>
      </c>
      <c r="C67" s="5">
        <v>44695</v>
      </c>
      <c r="D67" s="4" t="s">
        <v>66</v>
      </c>
      <c r="E67" s="4" t="s">
        <v>64</v>
      </c>
      <c r="F67" s="4" t="s">
        <v>510</v>
      </c>
      <c r="G67" s="4" t="s">
        <v>29</v>
      </c>
      <c r="H67" s="14">
        <f>(C67-VLOOKUP(F67,Riders!$A$2:$C$1999,2,FALSE))/365</f>
        <v>21.378082191780823</v>
      </c>
      <c r="I67" s="4">
        <v>2</v>
      </c>
      <c r="J67">
        <v>14.577999999999999</v>
      </c>
      <c r="K67">
        <v>23.116</v>
      </c>
      <c r="L67">
        <v>31.003</v>
      </c>
      <c r="M67">
        <v>38.67</v>
      </c>
      <c r="N67">
        <v>46.267000000000003</v>
      </c>
      <c r="O67">
        <v>53.85</v>
      </c>
      <c r="P67" s="39">
        <v>7.1103009259259253E-4</v>
      </c>
      <c r="Q67" s="39">
        <v>7.9886574074074072E-4</v>
      </c>
      <c r="R67" s="39">
        <v>8.8620370370370372E-4</v>
      </c>
      <c r="S67" s="39">
        <v>9.7373842592592596E-4</v>
      </c>
      <c r="T67" s="39">
        <v>1.0612615740740741E-3</v>
      </c>
      <c r="U67" s="39">
        <v>1.1490277777777779E-3</v>
      </c>
      <c r="V67" s="39">
        <v>1.2369444444444446E-3</v>
      </c>
      <c r="W67" s="39">
        <v>1.3249074074074075E-3</v>
      </c>
      <c r="X67" s="39">
        <v>1.4129398148148148E-3</v>
      </c>
      <c r="Y67" s="39">
        <v>1.5010648148148147E-3</v>
      </c>
      <c r="Z67" s="39">
        <v>1.588761574074074E-3</v>
      </c>
      <c r="AA67" s="39">
        <v>1.6756944444444447E-3</v>
      </c>
      <c r="AB67" s="39">
        <v>1.762986111111111E-3</v>
      </c>
      <c r="AC67" s="39">
        <v>1.8500694444444443E-3</v>
      </c>
      <c r="AD67" s="39">
        <v>1.9373263888888886E-3</v>
      </c>
      <c r="AE67" s="39">
        <v>2.0245254629629628E-3</v>
      </c>
      <c r="AF67" s="39">
        <v>2.1113657407407409E-3</v>
      </c>
      <c r="AG67" s="39">
        <v>2.1981365740740741E-3</v>
      </c>
      <c r="AH67" s="39">
        <v>2.2848611111111112E-3</v>
      </c>
      <c r="AI67" s="39">
        <v>2.3712268518518518E-3</v>
      </c>
      <c r="AJ67" s="39">
        <v>2.4574421296296297E-3</v>
      </c>
      <c r="AK67" s="39">
        <v>2.5431944444444443E-3</v>
      </c>
      <c r="AL67" s="39">
        <v>2.6293518518518519E-3</v>
      </c>
      <c r="AM67" s="39">
        <v>2.7146527777777776E-3</v>
      </c>
      <c r="AN67" s="39">
        <v>2.799571759259259E-3</v>
      </c>
      <c r="AO67" s="39">
        <v>2.8850231481481483E-3</v>
      </c>
    </row>
    <row r="68" spans="1:41">
      <c r="A68" s="4" t="s">
        <v>162</v>
      </c>
      <c r="B68" s="4">
        <v>2022</v>
      </c>
      <c r="C68" s="5">
        <v>44695</v>
      </c>
      <c r="D68" s="4" t="s">
        <v>66</v>
      </c>
      <c r="E68" s="4" t="s">
        <v>64</v>
      </c>
      <c r="F68" s="4" t="s">
        <v>637</v>
      </c>
      <c r="G68" s="4" t="s">
        <v>102</v>
      </c>
      <c r="H68" s="14">
        <f>(C68-VLOOKUP(F68,Riders!$A$2:$C$1999,2,FALSE))/365</f>
        <v>20.947945205479453</v>
      </c>
      <c r="I68" s="4">
        <v>3</v>
      </c>
      <c r="J68">
        <v>13.753</v>
      </c>
      <c r="K68">
        <v>22.125</v>
      </c>
      <c r="L68">
        <v>30.085000000000001</v>
      </c>
      <c r="M68">
        <v>37.915999999999997</v>
      </c>
      <c r="N68">
        <v>45.656999999999996</v>
      </c>
      <c r="O68">
        <v>53.329000000000001</v>
      </c>
      <c r="P68" s="39">
        <v>7.0497685185185192E-4</v>
      </c>
      <c r="Q68" s="39">
        <v>7.9201388888888898E-4</v>
      </c>
      <c r="R68" s="39">
        <v>8.7917824074074081E-4</v>
      </c>
      <c r="S68" s="39">
        <v>9.6650462962962955E-4</v>
      </c>
      <c r="T68" s="39">
        <v>1.0547569444444445E-3</v>
      </c>
      <c r="U68" s="39">
        <v>1.1438310185185186E-3</v>
      </c>
      <c r="V68" s="39">
        <v>1.2331944444444445E-3</v>
      </c>
      <c r="W68" s="39">
        <v>1.3229282407407406E-3</v>
      </c>
      <c r="X68" s="39">
        <v>1.4120601851851852E-3</v>
      </c>
      <c r="Y68" s="39">
        <v>1.5011458333333333E-3</v>
      </c>
      <c r="Z68" s="39">
        <v>1.5904513888888889E-3</v>
      </c>
      <c r="AA68" s="39">
        <v>1.6796643518518517E-3</v>
      </c>
      <c r="AB68" s="39">
        <v>1.7687962962962963E-3</v>
      </c>
      <c r="AC68" s="39">
        <v>1.8582986111111111E-3</v>
      </c>
      <c r="AD68" s="39">
        <v>1.9476041666666667E-3</v>
      </c>
      <c r="AE68" s="39">
        <v>2.0372337962962961E-3</v>
      </c>
      <c r="AF68" s="39">
        <v>2.1269791666666668E-3</v>
      </c>
      <c r="AG68" s="39">
        <v>2.2169328703703704E-3</v>
      </c>
      <c r="AH68" s="39">
        <v>2.3067476851851851E-3</v>
      </c>
      <c r="AI68" s="39">
        <v>2.3963657407407406E-3</v>
      </c>
      <c r="AJ68" s="39">
        <v>2.4860648148148146E-3</v>
      </c>
      <c r="AK68" s="39">
        <v>2.5763773148148148E-3</v>
      </c>
      <c r="AL68" s="39">
        <v>2.6665625000000001E-3</v>
      </c>
      <c r="AM68" s="39">
        <v>2.7577546296296295E-3</v>
      </c>
      <c r="AN68" s="39">
        <v>2.8492939814814817E-3</v>
      </c>
      <c r="AO68" s="39">
        <v>2.9418634259259259E-3</v>
      </c>
    </row>
    <row r="69" spans="1:41">
      <c r="A69" s="4" t="s">
        <v>162</v>
      </c>
      <c r="B69" s="4">
        <v>2022</v>
      </c>
      <c r="C69" s="5">
        <v>44695</v>
      </c>
      <c r="D69" s="4" t="s">
        <v>66</v>
      </c>
      <c r="E69" s="4" t="s">
        <v>64</v>
      </c>
      <c r="F69" s="4" t="s">
        <v>749</v>
      </c>
      <c r="G69" s="4" t="s">
        <v>35</v>
      </c>
      <c r="H69" s="14">
        <f>(C69-VLOOKUP(F69,Riders!$A$2:$C$1999,2,FALSE))/365</f>
        <v>29.764383561643836</v>
      </c>
      <c r="I69" s="4">
        <v>4</v>
      </c>
      <c r="J69">
        <v>13.198</v>
      </c>
      <c r="K69">
        <v>21.495000000000001</v>
      </c>
      <c r="L69">
        <v>29.36</v>
      </c>
      <c r="M69">
        <v>37.151000000000003</v>
      </c>
      <c r="N69">
        <v>44.942999999999998</v>
      </c>
      <c r="O69">
        <v>52.731999999999999</v>
      </c>
      <c r="P69" s="39">
        <v>7.0060185185185188E-4</v>
      </c>
      <c r="Q69" s="39">
        <v>7.9120370370370369E-4</v>
      </c>
      <c r="R69" s="39">
        <v>8.8201388888888889E-4</v>
      </c>
      <c r="S69" s="39">
        <v>9.7268518518518526E-4</v>
      </c>
      <c r="T69" s="39">
        <v>1.0630671296296297E-3</v>
      </c>
      <c r="U69" s="39">
        <v>1.1530092592592592E-3</v>
      </c>
      <c r="V69" s="39">
        <v>1.2434143518518517E-3</v>
      </c>
      <c r="W69" s="39">
        <v>1.3334259259259261E-3</v>
      </c>
      <c r="X69" s="39">
        <v>1.4237847222222223E-3</v>
      </c>
      <c r="Y69" s="39">
        <v>1.5152430555555555E-3</v>
      </c>
      <c r="Z69" s="39">
        <v>1.6063773148148148E-3</v>
      </c>
      <c r="AA69" s="39">
        <v>1.6970254629629629E-3</v>
      </c>
      <c r="AB69" s="39">
        <v>1.7874421296296299E-3</v>
      </c>
      <c r="AC69" s="39">
        <v>1.8785532407407407E-3</v>
      </c>
      <c r="AD69" s="39">
        <v>1.9701851851851855E-3</v>
      </c>
      <c r="AE69" s="39">
        <v>2.0618518518518516E-3</v>
      </c>
      <c r="AF69" s="39">
        <v>2.1539351851851854E-3</v>
      </c>
      <c r="AG69" s="39">
        <v>2.2454050925925927E-3</v>
      </c>
      <c r="AH69" s="39">
        <v>2.3363310185185184E-3</v>
      </c>
      <c r="AI69" s="39">
        <v>2.4272916666666666E-3</v>
      </c>
      <c r="AJ69" s="39">
        <v>2.5187499999999997E-3</v>
      </c>
      <c r="AK69" s="39">
        <v>2.6104976851851849E-3</v>
      </c>
      <c r="AL69" s="39">
        <v>2.7026504629629627E-3</v>
      </c>
      <c r="AM69" s="39">
        <v>2.7953240740740746E-3</v>
      </c>
      <c r="AN69" s="39">
        <v>2.8878472222222222E-3</v>
      </c>
      <c r="AO69" s="39">
        <v>2.9818402777777777E-3</v>
      </c>
    </row>
    <row r="70" spans="1:41">
      <c r="A70" s="1" t="s">
        <v>65</v>
      </c>
      <c r="B70" s="1">
        <v>2022</v>
      </c>
      <c r="C70" s="2">
        <v>44673</v>
      </c>
      <c r="D70" s="1" t="s">
        <v>66</v>
      </c>
      <c r="E70" s="1" t="s">
        <v>21</v>
      </c>
      <c r="F70" s="1" t="s">
        <v>507</v>
      </c>
      <c r="G70" s="1" t="s">
        <v>27</v>
      </c>
      <c r="H70" s="13">
        <f>(C70-VLOOKUP(F70,Riders!$A$2:$C$1999,2,FALSE))/365</f>
        <v>26.252054794520546</v>
      </c>
      <c r="I70" s="1">
        <v>1</v>
      </c>
      <c r="J70">
        <v>13.939</v>
      </c>
      <c r="K70">
        <v>22.123999999999999</v>
      </c>
      <c r="L70">
        <v>29.759</v>
      </c>
      <c r="M70">
        <v>37.177</v>
      </c>
      <c r="N70">
        <v>44.512999999999998</v>
      </c>
      <c r="O70">
        <v>51.851999999999997</v>
      </c>
      <c r="P70" s="39">
        <v>59.216000000000001</v>
      </c>
      <c r="Q70" s="39">
        <v>7.705902777777777E-4</v>
      </c>
      <c r="R70" s="39">
        <v>8.5614583333333332E-4</v>
      </c>
      <c r="S70" s="39">
        <v>9.4179398148148139E-4</v>
      </c>
      <c r="T70" s="39">
        <v>1.0275925925925925E-3</v>
      </c>
      <c r="U70" s="39">
        <v>1.1130671296296294E-3</v>
      </c>
      <c r="V70" s="39">
        <v>1.1984490740740742E-3</v>
      </c>
      <c r="W70" s="39">
        <v>1.2836805555555555E-3</v>
      </c>
      <c r="X70" s="39">
        <v>1.3687500000000002E-3</v>
      </c>
      <c r="Y70" s="39">
        <v>1.4536805555555555E-3</v>
      </c>
      <c r="Z70" s="39">
        <v>1.5390856481481479E-3</v>
      </c>
      <c r="AA70" s="39">
        <v>1.6240509259259257E-3</v>
      </c>
      <c r="AB70" s="39">
        <v>1.7091435185185187E-3</v>
      </c>
      <c r="AC70" s="39">
        <v>1.7949999999999999E-3</v>
      </c>
      <c r="AD70" s="39">
        <v>1.8802777777777778E-3</v>
      </c>
      <c r="AE70" s="39">
        <v>1.9658912037037036E-3</v>
      </c>
      <c r="AF70" s="39">
        <v>2.0520833333333333E-3</v>
      </c>
      <c r="AG70" s="39">
        <v>2.1383680555555557E-3</v>
      </c>
      <c r="AH70" s="39">
        <v>2.225358796296296E-3</v>
      </c>
      <c r="AI70" s="39">
        <v>2.3127777777777777E-3</v>
      </c>
      <c r="AJ70" s="39">
        <v>2.4007638888888889E-3</v>
      </c>
      <c r="AK70" s="39">
        <v>2.489212962962963E-3</v>
      </c>
      <c r="AL70" s="39">
        <v>2.5786689814814813E-3</v>
      </c>
      <c r="AM70" s="39">
        <v>2.6686921296296298E-3</v>
      </c>
      <c r="AN70" s="39">
        <v>2.7590972222222222E-3</v>
      </c>
      <c r="AO70" s="39">
        <v>2.8501157407407412E-3</v>
      </c>
    </row>
    <row r="71" spans="1:41">
      <c r="A71" s="1" t="s">
        <v>65</v>
      </c>
      <c r="B71" s="1">
        <v>2022</v>
      </c>
      <c r="C71" s="2">
        <v>44673</v>
      </c>
      <c r="D71" s="1" t="s">
        <v>66</v>
      </c>
      <c r="E71" s="1" t="s">
        <v>21</v>
      </c>
      <c r="F71" s="1" t="s">
        <v>516</v>
      </c>
      <c r="G71" s="1" t="s">
        <v>29</v>
      </c>
      <c r="H71" s="13">
        <f>(C71-VLOOKUP(F71,Riders!$A$2:$C$1999,2,FALSE))/365</f>
        <v>20.399999999999999</v>
      </c>
      <c r="I71" s="1">
        <v>2</v>
      </c>
      <c r="J71">
        <v>13.728999999999999</v>
      </c>
      <c r="K71">
        <v>22.396999999999998</v>
      </c>
      <c r="L71">
        <v>30.364999999999998</v>
      </c>
      <c r="M71">
        <v>37.988999999999997</v>
      </c>
      <c r="N71">
        <v>45.557000000000002</v>
      </c>
      <c r="O71">
        <v>53.078000000000003</v>
      </c>
      <c r="P71" s="39">
        <v>7.0155092592592589E-4</v>
      </c>
      <c r="Q71" s="39">
        <v>7.8943287037037035E-4</v>
      </c>
      <c r="R71" s="39">
        <v>8.7825231481481478E-4</v>
      </c>
      <c r="S71" s="39">
        <v>9.6656249999999997E-4</v>
      </c>
      <c r="T71" s="39">
        <v>1.0545486111111109E-3</v>
      </c>
      <c r="U71" s="39">
        <v>1.1430324074074075E-3</v>
      </c>
      <c r="V71" s="39">
        <v>1.2313425925925927E-3</v>
      </c>
      <c r="W71" s="39">
        <v>1.3196527777777779E-3</v>
      </c>
      <c r="X71" s="39">
        <v>1.4084953703703705E-3</v>
      </c>
      <c r="Y71" s="39">
        <v>1.4971527777777778E-3</v>
      </c>
      <c r="Z71" s="39">
        <v>1.5854050925925925E-3</v>
      </c>
      <c r="AA71" s="39">
        <v>1.6732638888888888E-3</v>
      </c>
      <c r="AB71" s="39">
        <v>1.7608796296296296E-3</v>
      </c>
      <c r="AC71" s="39">
        <v>1.8474074074074076E-3</v>
      </c>
      <c r="AD71" s="39">
        <v>1.9331597222222222E-3</v>
      </c>
      <c r="AE71" s="39">
        <v>2.0185879629629629E-3</v>
      </c>
      <c r="AF71" s="39">
        <v>2.1041319444444445E-3</v>
      </c>
      <c r="AG71" s="39">
        <v>2.1892708333333334E-3</v>
      </c>
      <c r="AH71" s="39">
        <v>2.2744328703703707E-3</v>
      </c>
      <c r="AI71" s="39">
        <v>2.3616898148148147E-3</v>
      </c>
      <c r="AJ71" s="39">
        <v>2.446886574074074E-3</v>
      </c>
      <c r="AK71" s="39">
        <v>2.5319328703703706E-3</v>
      </c>
      <c r="AL71" s="39">
        <v>2.6170486111111112E-3</v>
      </c>
      <c r="AM71" s="39">
        <v>2.7030902777777778E-3</v>
      </c>
      <c r="AN71" s="39">
        <v>2.7881828703703701E-3</v>
      </c>
      <c r="AO71" s="39">
        <v>2.8735185185185183E-3</v>
      </c>
    </row>
    <row r="72" spans="1:41">
      <c r="A72" s="1" t="s">
        <v>65</v>
      </c>
      <c r="B72" s="1">
        <v>2022</v>
      </c>
      <c r="C72" s="2">
        <v>44673</v>
      </c>
      <c r="D72" s="1" t="s">
        <v>66</v>
      </c>
      <c r="E72" s="1" t="s">
        <v>21</v>
      </c>
      <c r="F72" s="1" t="s">
        <v>780</v>
      </c>
      <c r="G72" s="1" t="s">
        <v>113</v>
      </c>
      <c r="H72" s="13">
        <f>(C72-VLOOKUP(F72,Riders!$A$2:$C$1999,2,FALSE))/365</f>
        <v>25.443835616438356</v>
      </c>
      <c r="I72" s="1">
        <v>3</v>
      </c>
      <c r="J72">
        <v>13.833</v>
      </c>
      <c r="K72">
        <v>22.355</v>
      </c>
      <c r="L72">
        <v>30.202999999999999</v>
      </c>
      <c r="M72">
        <v>37.822000000000003</v>
      </c>
      <c r="N72">
        <v>45.427</v>
      </c>
      <c r="O72">
        <v>52.997999999999998</v>
      </c>
      <c r="P72" s="39">
        <v>7.0098379629629634E-4</v>
      </c>
      <c r="Q72" s="39">
        <v>7.8859953703703698E-4</v>
      </c>
      <c r="R72" s="39">
        <v>8.7624999999999997E-4</v>
      </c>
      <c r="S72" s="39">
        <v>9.6396990740740742E-4</v>
      </c>
      <c r="T72" s="39">
        <v>1.0511921296296298E-3</v>
      </c>
      <c r="U72" s="39">
        <v>1.137962962962963E-3</v>
      </c>
      <c r="V72" s="39">
        <v>1.2249537037037036E-3</v>
      </c>
      <c r="W72" s="39">
        <v>1.3112615740740741E-3</v>
      </c>
      <c r="X72" s="39">
        <v>1.3983912037037038E-3</v>
      </c>
      <c r="Y72" s="39">
        <v>1.4852199074074075E-3</v>
      </c>
      <c r="Z72" s="39">
        <v>1.5724768518518518E-3</v>
      </c>
      <c r="AA72" s="39">
        <v>1.6597800925925923E-3</v>
      </c>
      <c r="AB72" s="39">
        <v>1.7477430555555556E-3</v>
      </c>
      <c r="AC72" s="39">
        <v>1.835173611111111E-3</v>
      </c>
      <c r="AD72" s="39">
        <v>1.9222916666666668E-3</v>
      </c>
      <c r="AE72" s="39">
        <v>2.0090509259259258E-3</v>
      </c>
      <c r="AF72" s="39">
        <v>2.0957986111111112E-3</v>
      </c>
      <c r="AG72" s="39">
        <v>2.1825694444444444E-3</v>
      </c>
      <c r="AH72" s="39">
        <v>2.2693981481481484E-3</v>
      </c>
      <c r="AI72" s="39">
        <v>2.3561921296296295E-3</v>
      </c>
      <c r="AJ72" s="39">
        <v>2.4435532407407405E-3</v>
      </c>
      <c r="AK72" s="39">
        <v>2.5310300925925925E-3</v>
      </c>
      <c r="AL72" s="39">
        <v>2.6188773148148148E-3</v>
      </c>
      <c r="AM72" s="39">
        <v>2.7071180555555559E-3</v>
      </c>
      <c r="AN72" s="39">
        <v>2.7956249999999995E-3</v>
      </c>
      <c r="AO72" s="39">
        <v>2.8847337962962963E-3</v>
      </c>
    </row>
    <row r="73" spans="1:41">
      <c r="A73" s="1" t="s">
        <v>65</v>
      </c>
      <c r="B73" s="1">
        <v>2022</v>
      </c>
      <c r="C73" s="2">
        <v>44673</v>
      </c>
      <c r="D73" s="1" t="s">
        <v>66</v>
      </c>
      <c r="E73" s="1" t="s">
        <v>21</v>
      </c>
      <c r="F73" s="1" t="s">
        <v>510</v>
      </c>
      <c r="G73" s="1" t="s">
        <v>29</v>
      </c>
      <c r="H73" s="13">
        <f>(C73-VLOOKUP(F73,Riders!$A$2:$C$1999,2,FALSE))/365</f>
        <v>21.317808219178083</v>
      </c>
      <c r="I73" s="1">
        <v>4</v>
      </c>
      <c r="J73">
        <v>13.308</v>
      </c>
      <c r="K73">
        <v>21.454000000000001</v>
      </c>
      <c r="L73">
        <v>29.192</v>
      </c>
      <c r="M73">
        <v>36.837000000000003</v>
      </c>
      <c r="N73">
        <v>44.475999999999999</v>
      </c>
      <c r="O73">
        <v>52.180999999999997</v>
      </c>
      <c r="P73" s="39">
        <v>59.926000000000002</v>
      </c>
      <c r="Q73" s="39">
        <v>7.8364583333333324E-4</v>
      </c>
      <c r="R73" s="39">
        <v>8.7362268518518529E-4</v>
      </c>
      <c r="S73" s="39">
        <v>9.628356481481481E-4</v>
      </c>
      <c r="T73" s="39">
        <v>1.0514236111111113E-3</v>
      </c>
      <c r="U73" s="39">
        <v>1.1396875000000001E-3</v>
      </c>
      <c r="V73" s="39">
        <v>1.2272106481481481E-3</v>
      </c>
      <c r="W73" s="39">
        <v>1.314861111111111E-3</v>
      </c>
      <c r="X73" s="39">
        <v>1.4031597222222223E-3</v>
      </c>
      <c r="Y73" s="39">
        <v>1.4914930555555556E-3</v>
      </c>
      <c r="Z73" s="39">
        <v>1.5796296296296296E-3</v>
      </c>
      <c r="AA73" s="39">
        <v>1.6681250000000001E-3</v>
      </c>
      <c r="AB73" s="39">
        <v>1.7558796296296296E-3</v>
      </c>
      <c r="AC73" s="39">
        <v>1.8441203703703703E-3</v>
      </c>
      <c r="AD73" s="39">
        <v>1.9319791666666667E-3</v>
      </c>
      <c r="AE73" s="39">
        <v>2.0197337962962964E-3</v>
      </c>
      <c r="AF73" s="39">
        <v>2.106886574074074E-3</v>
      </c>
      <c r="AG73" s="39">
        <v>2.1930092592592591E-3</v>
      </c>
      <c r="AH73" s="39">
        <v>2.2792013888888888E-3</v>
      </c>
      <c r="AI73" s="39">
        <v>2.3652199074074075E-3</v>
      </c>
      <c r="AJ73" s="39">
        <v>2.4523611111111113E-3</v>
      </c>
      <c r="AK73" s="39">
        <v>2.5403935185185187E-3</v>
      </c>
      <c r="AL73" s="39">
        <v>2.6281597222222223E-3</v>
      </c>
      <c r="AM73" s="39">
        <v>2.7143055555555553E-3</v>
      </c>
      <c r="AN73" s="39">
        <v>2.8003356481481486E-3</v>
      </c>
      <c r="AO73" s="39">
        <v>2.8856018518518523E-3</v>
      </c>
    </row>
    <row r="74" spans="1:41">
      <c r="A74" s="1" t="s">
        <v>65</v>
      </c>
      <c r="B74" s="1">
        <v>2022</v>
      </c>
      <c r="C74" s="2">
        <v>44673</v>
      </c>
      <c r="D74" s="1" t="s">
        <v>66</v>
      </c>
      <c r="E74" s="1" t="s">
        <v>21</v>
      </c>
      <c r="F74" s="1" t="s">
        <v>779</v>
      </c>
      <c r="G74" s="1" t="s">
        <v>763</v>
      </c>
      <c r="H74" s="13" t="e">
        <f>(C74-VLOOKUP(F74,Riders!$A$2:$C$1999,2,FALSE))/365</f>
        <v>#N/A</v>
      </c>
      <c r="I74" s="1">
        <v>5</v>
      </c>
      <c r="J74">
        <v>13.528</v>
      </c>
      <c r="K74">
        <v>21.751000000000001</v>
      </c>
      <c r="L74">
        <v>29.52</v>
      </c>
      <c r="M74">
        <v>37.209000000000003</v>
      </c>
      <c r="N74">
        <v>44.902999999999999</v>
      </c>
      <c r="O74">
        <v>52.555999999999997</v>
      </c>
      <c r="P74" s="39">
        <v>6.9703703703703713E-4</v>
      </c>
      <c r="Q74" s="39">
        <v>7.8519675925925925E-4</v>
      </c>
      <c r="R74" s="39">
        <v>8.7265046296296298E-4</v>
      </c>
      <c r="S74" s="39">
        <v>9.5982638888888886E-4</v>
      </c>
      <c r="T74" s="39">
        <v>1.0474074074074073E-3</v>
      </c>
      <c r="U74" s="39">
        <v>1.1351620370370372E-3</v>
      </c>
      <c r="V74" s="39">
        <v>1.2238657407407409E-3</v>
      </c>
      <c r="W74" s="39">
        <v>1.3123263888888887E-3</v>
      </c>
      <c r="X74" s="39">
        <v>1.4009953703703704E-3</v>
      </c>
      <c r="Y74" s="39">
        <v>1.4890972222222222E-3</v>
      </c>
      <c r="Z74" s="39">
        <v>1.5775810185185187E-3</v>
      </c>
      <c r="AA74" s="39">
        <v>1.6649421296296297E-3</v>
      </c>
      <c r="AB74" s="39">
        <v>1.7517129629629627E-3</v>
      </c>
      <c r="AC74" s="39">
        <v>1.838761574074074E-3</v>
      </c>
      <c r="AD74" s="39">
        <v>1.9263657407407406E-3</v>
      </c>
      <c r="AE74" s="39">
        <v>2.0142824074074073E-3</v>
      </c>
      <c r="AF74" s="39">
        <v>2.101516203703704E-3</v>
      </c>
      <c r="AG74" s="39">
        <v>2.1913078703703704E-3</v>
      </c>
      <c r="AH74" s="39">
        <v>2.2783912037037039E-3</v>
      </c>
      <c r="AI74" s="39">
        <v>2.3650231481481482E-3</v>
      </c>
      <c r="AJ74" s="39">
        <v>2.4526736111111112E-3</v>
      </c>
      <c r="AK74" s="39">
        <v>2.5405787037037037E-3</v>
      </c>
      <c r="AL74" s="39">
        <v>2.6289467592592593E-3</v>
      </c>
      <c r="AM74" s="39">
        <v>2.7178125000000002E-3</v>
      </c>
      <c r="AN74" s="39">
        <v>2.8077314814814818E-3</v>
      </c>
      <c r="AO74" s="39">
        <v>2.8989004629629629E-3</v>
      </c>
    </row>
    <row r="75" spans="1:41">
      <c r="A75" s="1" t="s">
        <v>65</v>
      </c>
      <c r="B75" s="1">
        <v>2022</v>
      </c>
      <c r="C75" s="2">
        <v>44673</v>
      </c>
      <c r="D75" s="1" t="s">
        <v>66</v>
      </c>
      <c r="E75" s="1" t="s">
        <v>21</v>
      </c>
      <c r="F75" s="1" t="s">
        <v>504</v>
      </c>
      <c r="G75" s="1" t="s">
        <v>480</v>
      </c>
      <c r="H75" s="13">
        <f>(C75-VLOOKUP(F75,Riders!$A$2:$C$1999,2,FALSE))/365</f>
        <v>25.643835616438356</v>
      </c>
      <c r="I75" s="1">
        <v>6</v>
      </c>
      <c r="J75">
        <v>13.256</v>
      </c>
      <c r="K75">
        <v>21.358000000000001</v>
      </c>
      <c r="L75">
        <v>29.116</v>
      </c>
      <c r="M75">
        <v>36.692999999999998</v>
      </c>
      <c r="N75">
        <v>44.250999999999998</v>
      </c>
      <c r="O75">
        <v>51.722000000000001</v>
      </c>
      <c r="P75" s="39">
        <v>59.122</v>
      </c>
      <c r="Q75" s="39">
        <v>7.6944444444444456E-4</v>
      </c>
      <c r="R75" s="39">
        <v>8.5453703703703701E-4</v>
      </c>
      <c r="S75" s="39">
        <v>9.4025462962962953E-4</v>
      </c>
      <c r="T75" s="39">
        <v>1.0262037037037037E-3</v>
      </c>
      <c r="U75" s="39">
        <v>1.1124421296296297E-3</v>
      </c>
      <c r="V75" s="39">
        <v>1.1990972222222223E-3</v>
      </c>
      <c r="W75" s="39">
        <v>1.2857407407407407E-3</v>
      </c>
      <c r="X75" s="39">
        <v>1.3725347222222223E-3</v>
      </c>
      <c r="Y75" s="39">
        <v>1.4590046296296298E-3</v>
      </c>
      <c r="Z75" s="39">
        <v>1.5464351851851852E-3</v>
      </c>
      <c r="AA75" s="39">
        <v>1.6328587962962963E-3</v>
      </c>
      <c r="AB75" s="39">
        <v>1.7201736111111113E-3</v>
      </c>
      <c r="AC75" s="39">
        <v>1.807974537037037E-3</v>
      </c>
      <c r="AD75" s="39">
        <v>1.8958564814814812E-3</v>
      </c>
      <c r="AE75" s="39">
        <v>1.9840625000000001E-3</v>
      </c>
      <c r="AF75" s="39">
        <v>2.0724652777777777E-3</v>
      </c>
      <c r="AG75" s="39">
        <v>2.1620833333333331E-3</v>
      </c>
      <c r="AH75" s="39">
        <v>2.2526736111111111E-3</v>
      </c>
      <c r="AI75" s="39">
        <v>2.3436458333333334E-3</v>
      </c>
      <c r="AJ75" s="39">
        <v>2.4354629629629631E-3</v>
      </c>
      <c r="AK75" s="39">
        <v>2.5276273148148146E-3</v>
      </c>
      <c r="AL75" s="39">
        <v>2.6202083333333333E-3</v>
      </c>
      <c r="AM75" s="39">
        <v>2.7135879629629632E-3</v>
      </c>
      <c r="AN75" s="39">
        <v>2.8074305555555556E-3</v>
      </c>
      <c r="AO75" s="39">
        <v>2.9016435185185182E-3</v>
      </c>
    </row>
    <row r="76" spans="1:41">
      <c r="A76" s="1" t="s">
        <v>65</v>
      </c>
      <c r="B76" s="1">
        <v>2022</v>
      </c>
      <c r="C76" s="2">
        <v>44673</v>
      </c>
      <c r="D76" s="1" t="s">
        <v>66</v>
      </c>
      <c r="E76" s="1" t="s">
        <v>21</v>
      </c>
      <c r="F76" s="1" t="s">
        <v>774</v>
      </c>
      <c r="G76" s="1" t="s">
        <v>727</v>
      </c>
      <c r="H76" s="13" t="e">
        <f>(C76-VLOOKUP(F76,Riders!$A$2:$C$1999,2,FALSE))/365</f>
        <v>#N/A</v>
      </c>
      <c r="I76" s="1">
        <v>7</v>
      </c>
      <c r="J76">
        <v>13.222</v>
      </c>
      <c r="K76">
        <v>21.27</v>
      </c>
      <c r="L76">
        <v>29.035</v>
      </c>
      <c r="M76">
        <v>36.817</v>
      </c>
      <c r="N76">
        <v>44.548000000000002</v>
      </c>
      <c r="O76">
        <v>52.195999999999998</v>
      </c>
      <c r="P76" s="39">
        <v>59.779000000000003</v>
      </c>
      <c r="Q76" s="39">
        <v>7.7915509259259257E-4</v>
      </c>
      <c r="R76" s="39">
        <v>8.6686342592592598E-4</v>
      </c>
      <c r="S76" s="39">
        <v>9.555208333333334E-4</v>
      </c>
      <c r="T76" s="39">
        <v>1.0448842592592591E-3</v>
      </c>
      <c r="U76" s="39">
        <v>1.1341666666666668E-3</v>
      </c>
      <c r="V76" s="39">
        <v>1.2235416666666666E-3</v>
      </c>
      <c r="W76" s="39">
        <v>1.3121412037037036E-3</v>
      </c>
      <c r="X76" s="39">
        <v>1.400324074074074E-3</v>
      </c>
      <c r="Y76" s="39">
        <v>1.4886458333333334E-3</v>
      </c>
      <c r="Z76" s="39">
        <v>1.5775810185185187E-3</v>
      </c>
      <c r="AA76" s="39">
        <v>1.665752314814815E-3</v>
      </c>
      <c r="AB76" s="39">
        <v>1.7546990740740741E-3</v>
      </c>
      <c r="AC76" s="39">
        <v>1.8444097222222221E-3</v>
      </c>
      <c r="AD76" s="39">
        <v>1.933414351851852E-3</v>
      </c>
      <c r="AE76" s="39">
        <v>2.0215972222222219E-3</v>
      </c>
      <c r="AF76" s="39">
        <v>2.1092361111111112E-3</v>
      </c>
      <c r="AG76" s="39">
        <v>2.1971412037037033E-3</v>
      </c>
      <c r="AH76" s="39">
        <v>2.2858217592592596E-3</v>
      </c>
      <c r="AI76" s="39">
        <v>2.3744097222222222E-3</v>
      </c>
      <c r="AJ76" s="39">
        <v>2.4638310185185184E-3</v>
      </c>
      <c r="AK76" s="39">
        <v>2.5528587962962966E-3</v>
      </c>
      <c r="AL76" s="39">
        <v>2.6427199074074074E-3</v>
      </c>
      <c r="AM76" s="39">
        <v>2.7328124999999996E-3</v>
      </c>
      <c r="AN76" s="39">
        <v>2.8232407407407407E-3</v>
      </c>
      <c r="AO76" s="39">
        <v>2.9127314814814819E-3</v>
      </c>
    </row>
    <row r="77" spans="1:41">
      <c r="A77" s="1" t="s">
        <v>65</v>
      </c>
      <c r="B77" s="1">
        <v>2022</v>
      </c>
      <c r="C77" s="2">
        <v>44673</v>
      </c>
      <c r="D77" s="1" t="s">
        <v>66</v>
      </c>
      <c r="E77" s="1" t="s">
        <v>21</v>
      </c>
      <c r="F77" s="1" t="s">
        <v>653</v>
      </c>
      <c r="G77" s="1" t="s">
        <v>25</v>
      </c>
      <c r="H77" s="13">
        <f>(C77-VLOOKUP(F77,Riders!$A$2:$C$1999,2,FALSE))/365</f>
        <v>20.112328767123287</v>
      </c>
      <c r="I77" s="1">
        <v>8</v>
      </c>
      <c r="J77">
        <v>13.836</v>
      </c>
      <c r="K77">
        <v>22.283999999999999</v>
      </c>
      <c r="L77">
        <v>30.344000000000001</v>
      </c>
      <c r="M77">
        <v>38.247</v>
      </c>
      <c r="N77">
        <v>46.008000000000003</v>
      </c>
      <c r="O77">
        <v>53.817999999999998</v>
      </c>
      <c r="P77" s="39">
        <v>7.1319444444444436E-4</v>
      </c>
      <c r="Q77" s="39">
        <v>8.0362268518518532E-4</v>
      </c>
      <c r="R77" s="39">
        <v>8.9366898148148151E-4</v>
      </c>
      <c r="S77" s="39">
        <v>9.8347222222222217E-4</v>
      </c>
      <c r="T77" s="39">
        <v>1.073587962962963E-3</v>
      </c>
      <c r="U77" s="39">
        <v>1.1641782407407408E-3</v>
      </c>
      <c r="V77" s="39">
        <v>1.2551273148148148E-3</v>
      </c>
      <c r="W77" s="39">
        <v>1.3456249999999998E-3</v>
      </c>
      <c r="X77" s="39">
        <v>1.4350347222222223E-3</v>
      </c>
      <c r="Y77" s="39">
        <v>1.5234953703703704E-3</v>
      </c>
      <c r="Z77" s="39">
        <v>1.612002314814815E-3</v>
      </c>
      <c r="AA77" s="39">
        <v>1.6998726851851853E-3</v>
      </c>
      <c r="AB77" s="39">
        <v>1.7877199074074074E-3</v>
      </c>
      <c r="AC77" s="39">
        <v>1.874953703703704E-3</v>
      </c>
      <c r="AD77" s="39">
        <v>1.9620601851851852E-3</v>
      </c>
      <c r="AE77" s="39">
        <v>2.0492708333333335E-3</v>
      </c>
      <c r="AF77" s="39">
        <v>2.1359722222222223E-3</v>
      </c>
      <c r="AG77" s="39">
        <v>2.2233217592592591E-3</v>
      </c>
      <c r="AH77" s="39">
        <v>2.3111574074074072E-3</v>
      </c>
      <c r="AI77" s="39">
        <v>2.3980902777777781E-3</v>
      </c>
      <c r="AJ77" s="39">
        <v>2.4850347222222222E-3</v>
      </c>
      <c r="AK77" s="39">
        <v>2.572523148148148E-3</v>
      </c>
      <c r="AL77" s="39">
        <v>2.660138888888889E-3</v>
      </c>
      <c r="AM77" s="39">
        <v>2.7481365740740743E-3</v>
      </c>
      <c r="AN77" s="39">
        <v>2.8367129629629628E-3</v>
      </c>
      <c r="AO77" s="39">
        <v>2.9254745370370372E-3</v>
      </c>
    </row>
    <row r="78" spans="1:41">
      <c r="A78" s="1" t="s">
        <v>65</v>
      </c>
      <c r="B78" s="1">
        <v>2022</v>
      </c>
      <c r="C78" s="2">
        <v>44673</v>
      </c>
      <c r="D78" s="1" t="s">
        <v>66</v>
      </c>
      <c r="E78" s="1" t="s">
        <v>21</v>
      </c>
      <c r="F78" s="1" t="s">
        <v>682</v>
      </c>
      <c r="G78" s="1" t="s">
        <v>25</v>
      </c>
      <c r="H78" s="13">
        <f>(C78-VLOOKUP(F78,Riders!$A$2:$C$1999,2,FALSE))/365</f>
        <v>25.761643835616439</v>
      </c>
      <c r="I78" s="1">
        <v>9</v>
      </c>
      <c r="J78">
        <v>13.585000000000001</v>
      </c>
      <c r="K78">
        <v>21.646000000000001</v>
      </c>
      <c r="L78">
        <v>29.388000000000002</v>
      </c>
      <c r="M78">
        <v>37.167999999999999</v>
      </c>
      <c r="N78">
        <v>45.042999999999999</v>
      </c>
      <c r="O78">
        <v>52.923999999999999</v>
      </c>
      <c r="P78" s="39">
        <v>7.0218750000000001E-4</v>
      </c>
      <c r="Q78" s="39">
        <v>7.9159722222222218E-4</v>
      </c>
      <c r="R78" s="39">
        <v>8.8119212962962966E-4</v>
      </c>
      <c r="S78" s="39">
        <v>9.7056712962962971E-4</v>
      </c>
      <c r="T78" s="39">
        <v>1.0599652777777777E-3</v>
      </c>
      <c r="U78" s="39">
        <v>1.1493981481481481E-3</v>
      </c>
      <c r="V78" s="39">
        <v>1.2385300925925925E-3</v>
      </c>
      <c r="W78" s="39">
        <v>1.3278009259259261E-3</v>
      </c>
      <c r="X78" s="39">
        <v>1.4175578703703702E-3</v>
      </c>
      <c r="Y78" s="39">
        <v>1.506712962962963E-3</v>
      </c>
      <c r="Z78" s="39">
        <v>1.596284722222222E-3</v>
      </c>
      <c r="AA78" s="39">
        <v>1.6857407407407409E-3</v>
      </c>
      <c r="AB78" s="39">
        <v>1.7747453703703703E-3</v>
      </c>
      <c r="AC78" s="39">
        <v>1.8633217592592592E-3</v>
      </c>
      <c r="AD78" s="39">
        <v>1.9526851851851856E-3</v>
      </c>
      <c r="AE78" s="39">
        <v>2.0417708333333334E-3</v>
      </c>
      <c r="AF78" s="39">
        <v>2.1310300925925928E-3</v>
      </c>
      <c r="AG78" s="39">
        <v>2.2198958333333333E-3</v>
      </c>
      <c r="AH78" s="39">
        <v>2.3088657407407407E-3</v>
      </c>
      <c r="AI78" s="39">
        <v>2.3976967592592591E-3</v>
      </c>
      <c r="AJ78" s="39">
        <v>2.4867592592592593E-3</v>
      </c>
      <c r="AK78" s="39">
        <v>2.5750810185185186E-3</v>
      </c>
      <c r="AL78" s="39">
        <v>2.6630555555555557E-3</v>
      </c>
      <c r="AM78" s="39">
        <v>2.7509953703703707E-3</v>
      </c>
      <c r="AN78" s="39">
        <v>2.8394791666666668E-3</v>
      </c>
      <c r="AO78" s="39">
        <v>2.9281597222222222E-3</v>
      </c>
    </row>
    <row r="79" spans="1:41">
      <c r="A79" s="1" t="s">
        <v>65</v>
      </c>
      <c r="B79" s="1">
        <v>2022</v>
      </c>
      <c r="C79" s="2">
        <v>44673</v>
      </c>
      <c r="D79" s="1" t="s">
        <v>66</v>
      </c>
      <c r="E79" s="1" t="s">
        <v>21</v>
      </c>
      <c r="F79" s="1" t="s">
        <v>655</v>
      </c>
      <c r="G79" s="1" t="s">
        <v>484</v>
      </c>
      <c r="H79" s="13">
        <f>(C79-VLOOKUP(F79,Riders!$A$2:$C$1999,2,FALSE))/365</f>
        <v>18.421917808219177</v>
      </c>
      <c r="I79" s="1">
        <v>10</v>
      </c>
      <c r="J79">
        <v>13.904</v>
      </c>
      <c r="K79">
        <v>22.623999999999999</v>
      </c>
      <c r="L79">
        <v>30.837</v>
      </c>
      <c r="M79">
        <v>38.756</v>
      </c>
      <c r="N79">
        <v>46.578000000000003</v>
      </c>
      <c r="O79">
        <v>54.387999999999998</v>
      </c>
      <c r="P79" s="39">
        <v>7.1934027777777784E-4</v>
      </c>
      <c r="Q79" s="39">
        <v>8.0900462962962968E-4</v>
      </c>
      <c r="R79" s="39">
        <v>8.985069444444444E-4</v>
      </c>
      <c r="S79" s="39">
        <v>9.8762731481481488E-4</v>
      </c>
      <c r="T79" s="39">
        <v>1.0767476851851851E-3</v>
      </c>
      <c r="U79" s="39">
        <v>1.1665046296296295E-3</v>
      </c>
      <c r="V79" s="39">
        <v>1.2562152777777778E-3</v>
      </c>
      <c r="W79" s="39">
        <v>1.3458101851851851E-3</v>
      </c>
      <c r="X79" s="39">
        <v>1.4359374999999999E-3</v>
      </c>
      <c r="Y79" s="39">
        <v>1.5258912037037038E-3</v>
      </c>
      <c r="Z79" s="39">
        <v>1.615775462962963E-3</v>
      </c>
      <c r="AA79" s="39">
        <v>1.7056134259259262E-3</v>
      </c>
      <c r="AB79" s="39">
        <v>1.795289351851852E-3</v>
      </c>
      <c r="AC79" s="39">
        <v>1.8829513888888889E-3</v>
      </c>
      <c r="AD79" s="39">
        <v>1.9694328703703701E-3</v>
      </c>
      <c r="AE79" s="39">
        <v>2.0570370370370373E-3</v>
      </c>
      <c r="AF79" s="39">
        <v>2.1455324074074076E-3</v>
      </c>
      <c r="AG79" s="39">
        <v>2.2338078703703699E-3</v>
      </c>
      <c r="AH79" s="39">
        <v>2.3216319444444443E-3</v>
      </c>
      <c r="AI79" s="39">
        <v>2.4096064814814818E-3</v>
      </c>
      <c r="AJ79" s="39">
        <v>2.496990740740741E-3</v>
      </c>
      <c r="AK79" s="39">
        <v>2.5843287037037037E-3</v>
      </c>
      <c r="AL79" s="39">
        <v>2.6733680555555556E-3</v>
      </c>
      <c r="AM79" s="39">
        <v>2.7653009259259258E-3</v>
      </c>
      <c r="AN79" s="39">
        <v>2.8532754629629633E-3</v>
      </c>
      <c r="AO79" s="39">
        <v>2.9402777777777778E-3</v>
      </c>
    </row>
    <row r="80" spans="1:41">
      <c r="A80" s="1" t="s">
        <v>65</v>
      </c>
      <c r="B80" s="1">
        <v>2022</v>
      </c>
      <c r="C80" s="2">
        <v>44673</v>
      </c>
      <c r="D80" s="1" t="s">
        <v>66</v>
      </c>
      <c r="E80" s="1" t="s">
        <v>21</v>
      </c>
      <c r="F80" s="1" t="s">
        <v>659</v>
      </c>
      <c r="G80" s="1" t="s">
        <v>78</v>
      </c>
      <c r="H80" s="13">
        <f>(C80-VLOOKUP(F80,Riders!$A$2:$C$1999,2,FALSE))/365</f>
        <v>19.745205479452054</v>
      </c>
      <c r="I80" s="1">
        <v>11</v>
      </c>
      <c r="J80">
        <v>13.635</v>
      </c>
      <c r="K80">
        <v>21.606000000000002</v>
      </c>
      <c r="L80">
        <v>29.187000000000001</v>
      </c>
      <c r="M80">
        <v>36.677</v>
      </c>
      <c r="N80">
        <v>44.26</v>
      </c>
      <c r="O80">
        <v>51.938000000000002</v>
      </c>
      <c r="P80" s="39">
        <v>59.597999999999999</v>
      </c>
      <c r="Q80" s="39">
        <v>7.7874999999999993E-4</v>
      </c>
      <c r="R80" s="39">
        <v>8.6767361111111105E-4</v>
      </c>
      <c r="S80" s="39">
        <v>9.5770833333333331E-4</v>
      </c>
      <c r="T80" s="39">
        <v>1.0483796296296296E-3</v>
      </c>
      <c r="U80" s="39">
        <v>1.1391550925925924E-3</v>
      </c>
      <c r="V80" s="39">
        <v>1.2290624999999999E-3</v>
      </c>
      <c r="W80" s="39">
        <v>1.3191319444444446E-3</v>
      </c>
      <c r="X80" s="39">
        <v>1.4094791666666667E-3</v>
      </c>
      <c r="Y80" s="39">
        <v>1.4994097222222223E-3</v>
      </c>
      <c r="Z80" s="39">
        <v>1.5903240740740741E-3</v>
      </c>
      <c r="AA80" s="39">
        <v>1.6812847222222223E-3</v>
      </c>
      <c r="AB80" s="39">
        <v>1.7725347222222222E-3</v>
      </c>
      <c r="AC80" s="39">
        <v>1.8636689814814816E-3</v>
      </c>
      <c r="AD80" s="39">
        <v>1.9543518518518516E-3</v>
      </c>
      <c r="AE80" s="39">
        <v>2.0455208333333332E-3</v>
      </c>
      <c r="AF80" s="39">
        <v>2.1365856481481483E-3</v>
      </c>
      <c r="AG80" s="39">
        <v>2.2278819444444442E-3</v>
      </c>
      <c r="AH80" s="39">
        <v>2.3194097222222223E-3</v>
      </c>
      <c r="AI80" s="39">
        <v>2.4113194444444447E-3</v>
      </c>
      <c r="AJ80" s="39">
        <v>2.5038310185185185E-3</v>
      </c>
      <c r="AK80" s="39">
        <v>2.5966550925925927E-3</v>
      </c>
      <c r="AL80" s="39">
        <v>2.6905671296296296E-3</v>
      </c>
      <c r="AM80" s="39">
        <v>2.7853935185185186E-3</v>
      </c>
      <c r="AN80" s="39">
        <v>2.8801736111111111E-3</v>
      </c>
      <c r="AO80" s="39">
        <v>2.9753935185185183E-3</v>
      </c>
    </row>
    <row r="81" spans="1:41">
      <c r="A81" s="1" t="s">
        <v>65</v>
      </c>
      <c r="B81" s="1">
        <v>2022</v>
      </c>
      <c r="C81" s="2">
        <v>44673</v>
      </c>
      <c r="D81" s="1" t="s">
        <v>66</v>
      </c>
      <c r="E81" s="1" t="s">
        <v>21</v>
      </c>
      <c r="F81" s="1" t="s">
        <v>607</v>
      </c>
      <c r="G81" s="1" t="s">
        <v>46</v>
      </c>
      <c r="H81" s="13">
        <f>(C81-VLOOKUP(F81,Riders!$A$2:$C$1999,2,FALSE))/365</f>
        <v>23.608219178082191</v>
      </c>
      <c r="I81" s="1">
        <v>12</v>
      </c>
      <c r="J81">
        <v>14.02</v>
      </c>
      <c r="K81">
        <v>22.076000000000001</v>
      </c>
      <c r="L81">
        <v>29.734000000000002</v>
      </c>
      <c r="M81">
        <v>37.298999999999999</v>
      </c>
      <c r="N81">
        <v>44.841999999999999</v>
      </c>
      <c r="O81">
        <v>52.484000000000002</v>
      </c>
      <c r="P81" s="39">
        <v>6.9572916666666654E-4</v>
      </c>
      <c r="Q81" s="39">
        <v>7.8457175925925927E-4</v>
      </c>
      <c r="R81" s="39">
        <v>8.7278935185185192E-4</v>
      </c>
      <c r="S81" s="39">
        <v>9.605208333333333E-4</v>
      </c>
      <c r="T81" s="39">
        <v>1.0488194444444445E-3</v>
      </c>
      <c r="U81" s="39">
        <v>1.1380555555555556E-3</v>
      </c>
      <c r="V81" s="39">
        <v>1.2277777777777777E-3</v>
      </c>
      <c r="W81" s="39">
        <v>1.3177893518518519E-3</v>
      </c>
      <c r="X81" s="39">
        <v>1.4083101851851852E-3</v>
      </c>
      <c r="Y81" s="39">
        <v>1.4988425925925924E-3</v>
      </c>
      <c r="Z81" s="39">
        <v>1.5895717592592593E-3</v>
      </c>
      <c r="AA81" s="39">
        <v>1.681261574074074E-3</v>
      </c>
      <c r="AB81" s="39">
        <v>1.7726967592592595E-3</v>
      </c>
      <c r="AC81" s="39">
        <v>1.8653703703703703E-3</v>
      </c>
      <c r="AD81" s="39">
        <v>1.9581828703703705E-3</v>
      </c>
      <c r="AE81" s="39">
        <v>2.0504050925925924E-3</v>
      </c>
      <c r="AF81" s="39">
        <v>2.1424884259259257E-3</v>
      </c>
      <c r="AG81" s="39">
        <v>2.2353009259259257E-3</v>
      </c>
      <c r="AH81" s="39">
        <v>2.3290625E-3</v>
      </c>
      <c r="AI81" s="39">
        <v>2.4230092592592593E-3</v>
      </c>
      <c r="AJ81" s="39">
        <v>2.5167245370370369E-3</v>
      </c>
      <c r="AK81" s="39">
        <v>2.6114699074074074E-3</v>
      </c>
      <c r="AL81" s="39">
        <v>2.7066550925925925E-3</v>
      </c>
      <c r="AM81" s="39">
        <v>2.8024884259259257E-3</v>
      </c>
      <c r="AN81" s="39">
        <v>2.8980208333333327E-3</v>
      </c>
      <c r="AO81" s="39">
        <v>2.9938078703703706E-3</v>
      </c>
    </row>
    <row r="82" spans="1:41">
      <c r="A82" s="1" t="s">
        <v>65</v>
      </c>
      <c r="B82" s="1">
        <v>2022</v>
      </c>
      <c r="C82" s="2">
        <v>44673</v>
      </c>
      <c r="D82" s="1" t="s">
        <v>66</v>
      </c>
      <c r="E82" s="1" t="s">
        <v>21</v>
      </c>
      <c r="F82" s="1" t="s">
        <v>770</v>
      </c>
      <c r="G82" s="1" t="s">
        <v>164</v>
      </c>
      <c r="H82" s="13" t="e">
        <f>(C82-VLOOKUP(F82,Riders!$A$2:$C$1999,2,FALSE))/365</f>
        <v>#N/A</v>
      </c>
      <c r="I82" s="1">
        <v>13</v>
      </c>
      <c r="J82">
        <v>13.305</v>
      </c>
      <c r="K82">
        <v>21.45</v>
      </c>
      <c r="L82">
        <v>29.085999999999999</v>
      </c>
      <c r="M82">
        <v>36.536000000000001</v>
      </c>
      <c r="N82">
        <v>43.948999999999998</v>
      </c>
      <c r="O82">
        <v>51.381999999999998</v>
      </c>
      <c r="P82" s="39">
        <v>58.853999999999999</v>
      </c>
      <c r="Q82" s="39">
        <v>7.6780092592592579E-4</v>
      </c>
      <c r="R82" s="39">
        <v>8.5462962962962955E-4</v>
      </c>
      <c r="S82" s="39">
        <v>9.424768518518519E-4</v>
      </c>
      <c r="T82" s="39">
        <v>1.0306481481481482E-3</v>
      </c>
      <c r="U82" s="39">
        <v>1.1191203703703704E-3</v>
      </c>
      <c r="V82" s="39">
        <v>1.2076504629629629E-3</v>
      </c>
      <c r="W82" s="39">
        <v>1.2961574074074075E-3</v>
      </c>
      <c r="X82" s="39">
        <v>1.3850462962962963E-3</v>
      </c>
      <c r="Y82" s="39">
        <v>1.4745370370370372E-3</v>
      </c>
      <c r="Z82" s="39">
        <v>1.564085648148148E-3</v>
      </c>
      <c r="AA82" s="39">
        <v>1.6568865740740743E-3</v>
      </c>
      <c r="AB82" s="39">
        <v>1.7484490740740741E-3</v>
      </c>
      <c r="AC82" s="39">
        <v>1.8407407407407407E-3</v>
      </c>
      <c r="AD82" s="39">
        <v>1.9336805555555557E-3</v>
      </c>
      <c r="AE82" s="39">
        <v>2.0273611111111113E-3</v>
      </c>
      <c r="AF82" s="39">
        <v>2.1216550925925925E-3</v>
      </c>
      <c r="AG82" s="39">
        <v>2.216724537037037E-3</v>
      </c>
      <c r="AH82" s="39">
        <v>2.3125462962962965E-3</v>
      </c>
      <c r="AI82" s="39">
        <v>2.4095717592592593E-3</v>
      </c>
      <c r="AJ82" s="39">
        <v>2.5064236111111107E-3</v>
      </c>
      <c r="AK82" s="39">
        <v>2.6039699074074073E-3</v>
      </c>
      <c r="AL82" s="39">
        <v>2.7015625000000004E-3</v>
      </c>
      <c r="AM82" s="39">
        <v>2.799965277777778E-3</v>
      </c>
      <c r="AN82" s="39">
        <v>2.8981828703703704E-3</v>
      </c>
      <c r="AO82" s="39">
        <v>2.9978240740740742E-3</v>
      </c>
    </row>
    <row r="83" spans="1:41">
      <c r="A83" s="1" t="s">
        <v>65</v>
      </c>
      <c r="B83" s="1">
        <v>2022</v>
      </c>
      <c r="C83" s="2">
        <v>44673</v>
      </c>
      <c r="D83" s="1" t="s">
        <v>66</v>
      </c>
      <c r="E83" s="1" t="s">
        <v>21</v>
      </c>
      <c r="F83" s="1" t="s">
        <v>773</v>
      </c>
      <c r="G83" s="1" t="s">
        <v>113</v>
      </c>
      <c r="H83" s="13" t="e">
        <f>(C83-VLOOKUP(F83,Riders!$A$2:$C$1999,2,FALSE))/365</f>
        <v>#N/A</v>
      </c>
      <c r="I83" s="1">
        <v>14</v>
      </c>
      <c r="J83">
        <v>13.750999999999999</v>
      </c>
      <c r="K83">
        <v>22.042000000000002</v>
      </c>
      <c r="L83">
        <v>29.946999999999999</v>
      </c>
      <c r="M83">
        <v>37.674999999999997</v>
      </c>
      <c r="N83">
        <v>45.301000000000002</v>
      </c>
      <c r="O83">
        <v>52.875999999999998</v>
      </c>
      <c r="P83" s="39">
        <v>7.0008101851851861E-4</v>
      </c>
      <c r="Q83" s="39">
        <v>7.8868055555555549E-4</v>
      </c>
      <c r="R83" s="39">
        <v>8.7804398148148149E-4</v>
      </c>
      <c r="S83" s="39">
        <v>9.6741898148148143E-4</v>
      </c>
      <c r="T83" s="39">
        <v>1.0570833333333333E-3</v>
      </c>
      <c r="U83" s="39">
        <v>1.146863425925926E-3</v>
      </c>
      <c r="V83" s="39">
        <v>1.2368402777777779E-3</v>
      </c>
      <c r="W83" s="39">
        <v>1.3270023148148147E-3</v>
      </c>
      <c r="X83" s="39">
        <v>1.4173032407407407E-3</v>
      </c>
      <c r="Y83" s="39">
        <v>1.5078819444444445E-3</v>
      </c>
      <c r="Z83" s="39">
        <v>1.5983912037037034E-3</v>
      </c>
      <c r="AA83" s="39">
        <v>1.6901041666666664E-3</v>
      </c>
      <c r="AB83" s="39">
        <v>1.7809837962962964E-3</v>
      </c>
      <c r="AC83" s="39">
        <v>1.8730902777777776E-3</v>
      </c>
      <c r="AD83" s="39">
        <v>1.9657986111111113E-3</v>
      </c>
      <c r="AE83" s="39">
        <v>2.0585995370370372E-3</v>
      </c>
      <c r="AF83" s="39">
        <v>2.1514236111111113E-3</v>
      </c>
      <c r="AG83" s="39">
        <v>2.2450231481481483E-3</v>
      </c>
      <c r="AH83" s="39">
        <v>2.338888888888889E-3</v>
      </c>
      <c r="AI83" s="39">
        <v>2.4326157407407408E-3</v>
      </c>
      <c r="AJ83" s="39">
        <v>2.5267824074074077E-3</v>
      </c>
      <c r="AK83" s="39">
        <v>2.6215162037037036E-3</v>
      </c>
      <c r="AL83" s="39">
        <v>2.7163194444444448E-3</v>
      </c>
      <c r="AM83" s="39">
        <v>2.8114236111111113E-3</v>
      </c>
      <c r="AN83" s="39">
        <v>2.9062384259259263E-3</v>
      </c>
      <c r="AO83" s="39">
        <v>3.0015277777777779E-3</v>
      </c>
    </row>
    <row r="84" spans="1:41">
      <c r="A84" s="1" t="s">
        <v>65</v>
      </c>
      <c r="B84" s="1">
        <v>2022</v>
      </c>
      <c r="C84" s="2">
        <v>44673</v>
      </c>
      <c r="D84" s="1" t="s">
        <v>66</v>
      </c>
      <c r="E84" s="1" t="s">
        <v>21</v>
      </c>
      <c r="F84" s="1" t="s">
        <v>776</v>
      </c>
      <c r="G84" s="1" t="s">
        <v>85</v>
      </c>
      <c r="H84" s="13" t="e">
        <f>(C84-VLOOKUP(F84,Riders!$A$2:$C$1999,2,FALSE))/365</f>
        <v>#N/A</v>
      </c>
      <c r="I84" s="1">
        <v>15</v>
      </c>
      <c r="J84">
        <v>13.916</v>
      </c>
      <c r="K84">
        <v>22.228000000000002</v>
      </c>
      <c r="L84">
        <v>29.998999999999999</v>
      </c>
      <c r="M84">
        <v>37.557000000000002</v>
      </c>
      <c r="N84">
        <v>45.195999999999998</v>
      </c>
      <c r="O84">
        <v>52.954999999999998</v>
      </c>
      <c r="P84" s="39">
        <v>7.0406249999999994E-4</v>
      </c>
      <c r="Q84" s="39">
        <v>7.9620370370370381E-4</v>
      </c>
      <c r="R84" s="39">
        <v>8.8782407407407397E-4</v>
      </c>
      <c r="S84" s="39">
        <v>9.7894675925925927E-4</v>
      </c>
      <c r="T84" s="39">
        <v>1.0701273148148148E-3</v>
      </c>
      <c r="U84" s="39">
        <v>1.1616203703703704E-3</v>
      </c>
      <c r="V84" s="39">
        <v>1.2528587962962964E-3</v>
      </c>
      <c r="W84" s="39">
        <v>1.3446412037037038E-3</v>
      </c>
      <c r="X84" s="39">
        <v>1.4360763888888889E-3</v>
      </c>
      <c r="Y84" s="39">
        <v>1.5281018518518519E-3</v>
      </c>
      <c r="Z84" s="39">
        <v>1.620347222222222E-3</v>
      </c>
      <c r="AA84" s="39">
        <v>1.7127893518518516E-3</v>
      </c>
      <c r="AB84" s="39">
        <v>1.8052083333333331E-3</v>
      </c>
      <c r="AC84" s="39">
        <v>1.8975231481481482E-3</v>
      </c>
      <c r="AD84" s="39">
        <v>1.9896064814814815E-3</v>
      </c>
      <c r="AE84" s="39">
        <v>2.081701388888889E-3</v>
      </c>
      <c r="AF84" s="39">
        <v>2.1734375E-3</v>
      </c>
      <c r="AG84" s="39">
        <v>2.2649652777777776E-3</v>
      </c>
      <c r="AH84" s="39">
        <v>2.3564583333333332E-3</v>
      </c>
      <c r="AI84" s="39">
        <v>2.4479166666666664E-3</v>
      </c>
      <c r="AJ84" s="39">
        <v>2.5401967592592594E-3</v>
      </c>
      <c r="AK84" s="39">
        <v>2.6323148148148148E-3</v>
      </c>
      <c r="AL84" s="39">
        <v>2.7252546296296296E-3</v>
      </c>
      <c r="AM84" s="39">
        <v>2.8183217592592596E-3</v>
      </c>
      <c r="AN84" s="39">
        <v>2.9106828703703703E-3</v>
      </c>
      <c r="AO84" s="39">
        <v>3.0026041666666669E-3</v>
      </c>
    </row>
    <row r="85" spans="1:41">
      <c r="A85" s="1" t="s">
        <v>65</v>
      </c>
      <c r="B85" s="1">
        <v>2022</v>
      </c>
      <c r="C85" s="2">
        <v>44673</v>
      </c>
      <c r="D85" s="1" t="s">
        <v>66</v>
      </c>
      <c r="E85" s="1" t="s">
        <v>21</v>
      </c>
      <c r="F85" s="1" t="s">
        <v>771</v>
      </c>
      <c r="G85" s="1" t="s">
        <v>102</v>
      </c>
      <c r="H85" s="13" t="e">
        <f>(C85-VLOOKUP(F85,Riders!$A$2:$C$1999,2,FALSE))/365</f>
        <v>#N/A</v>
      </c>
      <c r="I85" s="1">
        <v>16</v>
      </c>
      <c r="J85">
        <v>13.662000000000001</v>
      </c>
      <c r="K85">
        <v>21.95</v>
      </c>
      <c r="L85">
        <v>29.917999999999999</v>
      </c>
      <c r="M85">
        <v>37.884999999999998</v>
      </c>
      <c r="N85">
        <v>45.875</v>
      </c>
      <c r="O85">
        <v>53.911999999999999</v>
      </c>
      <c r="P85" s="39">
        <v>7.1563657407407416E-4</v>
      </c>
      <c r="Q85" s="39">
        <v>8.0677083333333338E-4</v>
      </c>
      <c r="R85" s="39">
        <v>8.9696759259259254E-4</v>
      </c>
      <c r="S85" s="39">
        <v>9.8658564814814811E-4</v>
      </c>
      <c r="T85" s="39">
        <v>1.0759606481481482E-3</v>
      </c>
      <c r="U85" s="39">
        <v>1.1653472222222223E-3</v>
      </c>
      <c r="V85" s="39">
        <v>1.2553819444444444E-3</v>
      </c>
      <c r="W85" s="39">
        <v>1.3459143518518518E-3</v>
      </c>
      <c r="X85" s="39">
        <v>1.4369328703703703E-3</v>
      </c>
      <c r="Y85" s="39">
        <v>1.5282638888888889E-3</v>
      </c>
      <c r="Z85" s="39">
        <v>1.6197800925925926E-3</v>
      </c>
      <c r="AA85" s="39">
        <v>1.7107638888888886E-3</v>
      </c>
      <c r="AB85" s="39">
        <v>1.801261574074074E-3</v>
      </c>
      <c r="AC85" s="39">
        <v>1.8918981481481484E-3</v>
      </c>
      <c r="AD85" s="39">
        <v>1.9813194444444444E-3</v>
      </c>
      <c r="AE85" s="39">
        <v>2.0702546296296298E-3</v>
      </c>
      <c r="AF85" s="39">
        <v>2.1586805555555556E-3</v>
      </c>
      <c r="AG85" s="39">
        <v>2.2478472222222223E-3</v>
      </c>
      <c r="AH85" s="39">
        <v>2.337662037037037E-3</v>
      </c>
      <c r="AI85" s="39">
        <v>2.4284953703703704E-3</v>
      </c>
      <c r="AJ85" s="39">
        <v>2.520960648148148E-3</v>
      </c>
      <c r="AK85" s="39">
        <v>2.6149884259259256E-3</v>
      </c>
      <c r="AL85" s="39">
        <v>2.7113078703703704E-3</v>
      </c>
      <c r="AM85" s="39">
        <v>2.8090046296296296E-3</v>
      </c>
      <c r="AN85" s="39">
        <v>2.9062615740740746E-3</v>
      </c>
      <c r="AO85" s="39">
        <v>3.0042939814814815E-3</v>
      </c>
    </row>
    <row r="86" spans="1:41">
      <c r="A86" s="1" t="s">
        <v>65</v>
      </c>
      <c r="B86" s="1">
        <v>2022</v>
      </c>
      <c r="C86" s="2">
        <v>44673</v>
      </c>
      <c r="D86" s="1" t="s">
        <v>66</v>
      </c>
      <c r="E86" s="1" t="s">
        <v>21</v>
      </c>
      <c r="F86" s="1" t="s">
        <v>739</v>
      </c>
      <c r="G86" s="1" t="s">
        <v>33</v>
      </c>
      <c r="H86" s="13">
        <f>(C86-VLOOKUP(F86,Riders!$A$2:$C$1999,2,FALSE))/365</f>
        <v>21.169863013698631</v>
      </c>
      <c r="I86" s="1">
        <v>17</v>
      </c>
      <c r="J86">
        <v>13.632999999999999</v>
      </c>
      <c r="K86">
        <v>21.827999999999999</v>
      </c>
      <c r="L86">
        <v>29.707000000000001</v>
      </c>
      <c r="M86">
        <v>37.56</v>
      </c>
      <c r="N86">
        <v>45.345999999999997</v>
      </c>
      <c r="O86">
        <v>53.116</v>
      </c>
      <c r="P86" s="39">
        <v>7.0519675925925925E-4</v>
      </c>
      <c r="Q86" s="39">
        <v>7.9648148148148145E-4</v>
      </c>
      <c r="R86" s="39">
        <v>8.8879629629629638E-4</v>
      </c>
      <c r="S86" s="39">
        <v>9.8207175925925914E-4</v>
      </c>
      <c r="T86" s="39">
        <v>1.0745949074074074E-3</v>
      </c>
      <c r="U86" s="39">
        <v>1.1667708333333332E-3</v>
      </c>
      <c r="V86" s="39">
        <v>1.2584606481481483E-3</v>
      </c>
      <c r="W86" s="39">
        <v>1.3504398148148149E-3</v>
      </c>
      <c r="X86" s="39">
        <v>1.4419791666666667E-3</v>
      </c>
      <c r="Y86" s="39">
        <v>1.5332870370370372E-3</v>
      </c>
      <c r="Z86" s="39">
        <v>1.6241550925925926E-3</v>
      </c>
      <c r="AA86" s="39">
        <v>1.7146064814814817E-3</v>
      </c>
      <c r="AB86" s="39">
        <v>1.805127314814815E-3</v>
      </c>
      <c r="AC86" s="39">
        <v>1.8958449074074075E-3</v>
      </c>
      <c r="AD86" s="39">
        <v>1.9851388888888892E-3</v>
      </c>
      <c r="AE86" s="39">
        <v>2.0752199074074071E-3</v>
      </c>
      <c r="AF86" s="39">
        <v>2.1649189814814816E-3</v>
      </c>
      <c r="AG86" s="39">
        <v>2.2554745370370372E-3</v>
      </c>
      <c r="AH86" s="39">
        <v>2.3467361111111111E-3</v>
      </c>
      <c r="AI86" s="39">
        <v>2.4388541666666669E-3</v>
      </c>
      <c r="AJ86" s="39">
        <v>2.5316203703703703E-3</v>
      </c>
      <c r="AK86" s="39">
        <v>2.6256018518518516E-3</v>
      </c>
      <c r="AL86" s="39">
        <v>2.7206481481481487E-3</v>
      </c>
      <c r="AM86" s="39">
        <v>2.8178356481481479E-3</v>
      </c>
      <c r="AN86" s="39">
        <v>2.9154513888888889E-3</v>
      </c>
      <c r="AO86" s="39">
        <v>3.0139699074074075E-3</v>
      </c>
    </row>
    <row r="87" spans="1:41">
      <c r="A87" s="1" t="s">
        <v>65</v>
      </c>
      <c r="B87" s="1">
        <v>2022</v>
      </c>
      <c r="C87" s="2">
        <v>44673</v>
      </c>
      <c r="D87" s="1" t="s">
        <v>66</v>
      </c>
      <c r="E87" s="1" t="s">
        <v>21</v>
      </c>
      <c r="F87" s="1" t="s">
        <v>595</v>
      </c>
      <c r="G87" s="1" t="s">
        <v>31</v>
      </c>
      <c r="H87" s="13">
        <f>(C87-VLOOKUP(F87,Riders!$A$2:$C$1999,2,FALSE))/365</f>
        <v>24.2</v>
      </c>
      <c r="I87" s="1">
        <v>18</v>
      </c>
      <c r="J87">
        <v>14.071</v>
      </c>
      <c r="K87">
        <v>22.431000000000001</v>
      </c>
      <c r="L87">
        <v>30.33</v>
      </c>
      <c r="M87">
        <v>38.058999999999997</v>
      </c>
      <c r="N87">
        <v>45.773000000000003</v>
      </c>
      <c r="O87">
        <v>53.521000000000001</v>
      </c>
      <c r="P87" s="39">
        <v>7.0943287037037036E-4</v>
      </c>
      <c r="Q87" s="39">
        <v>8.0001157407407408E-4</v>
      </c>
      <c r="R87" s="39">
        <v>8.9030092592592589E-4</v>
      </c>
      <c r="S87" s="39">
        <v>9.8076388888888887E-4</v>
      </c>
      <c r="T87" s="39">
        <v>1.0713541666666664E-3</v>
      </c>
      <c r="U87" s="39">
        <v>1.1619560185185185E-3</v>
      </c>
      <c r="V87" s="39">
        <v>1.2527314814814814E-3</v>
      </c>
      <c r="W87" s="39">
        <v>1.3434375E-3</v>
      </c>
      <c r="X87" s="39">
        <v>1.4346064814814814E-3</v>
      </c>
      <c r="Y87" s="39">
        <v>1.52625E-3</v>
      </c>
      <c r="Z87" s="39">
        <v>1.6179861111111111E-3</v>
      </c>
      <c r="AA87" s="39">
        <v>1.7102546296296295E-3</v>
      </c>
      <c r="AB87" s="39">
        <v>1.8029745370370372E-3</v>
      </c>
      <c r="AC87" s="39">
        <v>1.8960879629629631E-3</v>
      </c>
      <c r="AD87" s="39">
        <v>1.9891550925925927E-3</v>
      </c>
      <c r="AE87" s="39">
        <v>2.0826041666666666E-3</v>
      </c>
      <c r="AF87" s="39">
        <v>2.1765277777777777E-3</v>
      </c>
      <c r="AG87" s="39">
        <v>2.2709722222222224E-3</v>
      </c>
      <c r="AH87" s="39">
        <v>2.3654861111111112E-3</v>
      </c>
      <c r="AI87" s="39">
        <v>2.4575462962962966E-3</v>
      </c>
      <c r="AJ87" s="39">
        <v>2.5496412037037037E-3</v>
      </c>
      <c r="AK87" s="39">
        <v>2.6428009259259256E-3</v>
      </c>
      <c r="AL87" s="39">
        <v>2.736284722222222E-3</v>
      </c>
      <c r="AM87" s="39">
        <v>2.8296180555555557E-3</v>
      </c>
      <c r="AN87" s="39">
        <v>2.923703703703704E-3</v>
      </c>
      <c r="AO87" s="39">
        <v>3.0182060185185186E-3</v>
      </c>
    </row>
    <row r="88" spans="1:41">
      <c r="A88" s="1" t="s">
        <v>65</v>
      </c>
      <c r="B88" s="1">
        <v>2022</v>
      </c>
      <c r="C88" s="2">
        <v>44673</v>
      </c>
      <c r="D88" s="1" t="s">
        <v>66</v>
      </c>
      <c r="E88" s="1" t="s">
        <v>21</v>
      </c>
      <c r="F88" s="1" t="s">
        <v>676</v>
      </c>
      <c r="G88" s="1" t="s">
        <v>484</v>
      </c>
      <c r="H88" s="13">
        <f>(C88-VLOOKUP(F88,Riders!$A$2:$C$1999,2,FALSE))/365</f>
        <v>20.682191780821917</v>
      </c>
      <c r="I88" s="1">
        <v>19</v>
      </c>
      <c r="J88">
        <v>13.965999999999999</v>
      </c>
      <c r="K88">
        <v>22.489000000000001</v>
      </c>
      <c r="L88">
        <v>30.609000000000002</v>
      </c>
      <c r="M88">
        <v>38.630000000000003</v>
      </c>
      <c r="N88">
        <v>46.588999999999999</v>
      </c>
      <c r="O88">
        <v>54.572000000000003</v>
      </c>
      <c r="P88" s="39">
        <v>7.2363425925925926E-4</v>
      </c>
      <c r="Q88" s="39">
        <v>8.1527777777777772E-4</v>
      </c>
      <c r="R88" s="39">
        <v>9.0671296296296301E-4</v>
      </c>
      <c r="S88" s="39">
        <v>9.9881944444444432E-4</v>
      </c>
      <c r="T88" s="39">
        <v>1.0902546296296296E-3</v>
      </c>
      <c r="U88" s="39">
        <v>1.1814236111111112E-3</v>
      </c>
      <c r="V88" s="39">
        <v>1.2719560185185184E-3</v>
      </c>
      <c r="W88" s="39">
        <v>1.3626273148148148E-3</v>
      </c>
      <c r="X88" s="39">
        <v>1.4528935185185183E-3</v>
      </c>
      <c r="Y88" s="39">
        <v>1.5435995370370371E-3</v>
      </c>
      <c r="Z88" s="39">
        <v>1.6348842592592593E-3</v>
      </c>
      <c r="AA88" s="39">
        <v>1.7271643518518519E-3</v>
      </c>
      <c r="AB88" s="39">
        <v>1.8195023148148148E-3</v>
      </c>
      <c r="AC88" s="39">
        <v>1.9123379629629629E-3</v>
      </c>
      <c r="AD88" s="39">
        <v>2.0050000000000003E-3</v>
      </c>
      <c r="AE88" s="39">
        <v>2.0982175925925929E-3</v>
      </c>
      <c r="AF88" s="39">
        <v>2.1926851851851851E-3</v>
      </c>
      <c r="AG88" s="39">
        <v>2.2855902777777774E-3</v>
      </c>
      <c r="AH88" s="39">
        <v>2.3772337962962961E-3</v>
      </c>
      <c r="AI88" s="39">
        <v>2.4693402777777778E-3</v>
      </c>
      <c r="AJ88" s="39">
        <v>2.5623263888888887E-3</v>
      </c>
      <c r="AK88" s="39">
        <v>2.6560069444444448E-3</v>
      </c>
      <c r="AL88" s="39">
        <v>2.7501388888888888E-3</v>
      </c>
      <c r="AM88" s="39">
        <v>2.8449884259259262E-3</v>
      </c>
      <c r="AN88" s="39">
        <v>2.9393402777777773E-3</v>
      </c>
      <c r="AO88" s="39">
        <v>3.033576388888889E-3</v>
      </c>
    </row>
    <row r="89" spans="1:41">
      <c r="A89" s="1" t="s">
        <v>65</v>
      </c>
      <c r="B89" s="1">
        <v>2022</v>
      </c>
      <c r="C89" s="2">
        <v>44673</v>
      </c>
      <c r="D89" s="1" t="s">
        <v>66</v>
      </c>
      <c r="E89" s="1" t="s">
        <v>21</v>
      </c>
      <c r="F89" s="1" t="s">
        <v>775</v>
      </c>
      <c r="G89" s="1" t="s">
        <v>46</v>
      </c>
      <c r="H89" s="13">
        <f>(C89-VLOOKUP(F89,Riders!$A$2:$C$1999,2,FALSE))/365</f>
        <v>23.720547945205478</v>
      </c>
      <c r="I89" s="1">
        <v>20</v>
      </c>
      <c r="J89">
        <v>14.853</v>
      </c>
      <c r="K89">
        <v>23.286999999999999</v>
      </c>
      <c r="L89">
        <v>31.367999999999999</v>
      </c>
      <c r="M89">
        <v>39.378</v>
      </c>
      <c r="N89">
        <v>47.360999999999997</v>
      </c>
      <c r="O89">
        <v>55.325000000000003</v>
      </c>
      <c r="P89" s="39">
        <v>7.3215277777777775E-4</v>
      </c>
      <c r="Q89" s="39">
        <v>8.2361111111111101E-4</v>
      </c>
      <c r="R89" s="39">
        <v>9.1545138888888882E-4</v>
      </c>
      <c r="S89" s="39">
        <v>1.0069907407407408E-3</v>
      </c>
      <c r="T89" s="39">
        <v>1.0987962962962963E-3</v>
      </c>
      <c r="U89" s="39">
        <v>1.1898958333333334E-3</v>
      </c>
      <c r="V89" s="39">
        <v>1.2811458333333334E-3</v>
      </c>
      <c r="W89" s="39">
        <v>1.372175925925926E-3</v>
      </c>
      <c r="X89" s="39">
        <v>1.4632754629629631E-3</v>
      </c>
      <c r="Y89" s="39">
        <v>1.554571759259259E-3</v>
      </c>
      <c r="Z89" s="39">
        <v>1.646435185185185E-3</v>
      </c>
      <c r="AA89" s="39">
        <v>1.7378356481481481E-3</v>
      </c>
      <c r="AB89" s="39">
        <v>1.829548611111111E-3</v>
      </c>
      <c r="AC89" s="39">
        <v>1.9211342592592594E-3</v>
      </c>
      <c r="AD89" s="39">
        <v>2.0130671296296298E-3</v>
      </c>
      <c r="AE89" s="39">
        <v>2.1048958333333332E-3</v>
      </c>
      <c r="AF89" s="39">
        <v>2.1973842592592592E-3</v>
      </c>
      <c r="AG89" s="39">
        <v>2.2899305555555555E-3</v>
      </c>
      <c r="AH89" s="39">
        <v>2.383425925925926E-3</v>
      </c>
      <c r="AI89" s="39">
        <v>2.4772106481481481E-3</v>
      </c>
      <c r="AJ89" s="39">
        <v>2.5712152777777777E-3</v>
      </c>
      <c r="AK89" s="39">
        <v>2.6656249999999996E-3</v>
      </c>
      <c r="AL89" s="39">
        <v>2.7597337962962962E-3</v>
      </c>
      <c r="AM89" s="39">
        <v>2.8541087962962969E-3</v>
      </c>
      <c r="AN89" s="39">
        <v>2.9470023148148151E-3</v>
      </c>
      <c r="AO89" s="39">
        <v>3.0403587962962966E-3</v>
      </c>
    </row>
    <row r="90" spans="1:41">
      <c r="A90" s="1" t="s">
        <v>65</v>
      </c>
      <c r="B90" s="1">
        <v>2022</v>
      </c>
      <c r="C90" s="2">
        <v>44673</v>
      </c>
      <c r="D90" s="1" t="s">
        <v>66</v>
      </c>
      <c r="E90" s="1" t="s">
        <v>21</v>
      </c>
      <c r="F90" s="1" t="s">
        <v>657</v>
      </c>
      <c r="G90" s="1" t="s">
        <v>78</v>
      </c>
      <c r="H90" s="13">
        <f>(C90-VLOOKUP(F90,Riders!$A$2:$C$1999,2,FALSE))/365</f>
        <v>19.279452054794522</v>
      </c>
      <c r="I90" s="1">
        <v>21</v>
      </c>
      <c r="J90">
        <v>13.420999999999999</v>
      </c>
      <c r="K90">
        <v>21.431000000000001</v>
      </c>
      <c r="L90">
        <v>29.132000000000001</v>
      </c>
      <c r="M90">
        <v>36.802999999999997</v>
      </c>
      <c r="N90">
        <v>44.526000000000003</v>
      </c>
      <c r="O90">
        <v>52.206000000000003</v>
      </c>
      <c r="P90" s="39">
        <v>59.947000000000003</v>
      </c>
      <c r="Q90" s="39">
        <v>7.8388888888888898E-4</v>
      </c>
      <c r="R90" s="39">
        <v>8.7398148148148155E-4</v>
      </c>
      <c r="S90" s="39">
        <v>9.6427083333333336E-4</v>
      </c>
      <c r="T90" s="39">
        <v>1.0554629629629631E-3</v>
      </c>
      <c r="U90" s="39">
        <v>1.1467129629629629E-3</v>
      </c>
      <c r="V90" s="39">
        <v>1.2381134259259259E-3</v>
      </c>
      <c r="W90" s="39">
        <v>1.3291666666666669E-3</v>
      </c>
      <c r="X90" s="39">
        <v>1.421412037037037E-3</v>
      </c>
      <c r="Y90" s="39">
        <v>1.5141435185185186E-3</v>
      </c>
      <c r="Z90" s="39">
        <v>1.6073958333333333E-3</v>
      </c>
      <c r="AA90" s="39">
        <v>1.7015625E-3</v>
      </c>
      <c r="AB90" s="39">
        <v>1.7960532407407406E-3</v>
      </c>
      <c r="AC90" s="39">
        <v>1.8889236111111112E-3</v>
      </c>
      <c r="AD90" s="39">
        <v>1.9831944444444441E-3</v>
      </c>
      <c r="AE90" s="39">
        <v>2.0765972222222223E-3</v>
      </c>
      <c r="AF90" s="39">
        <v>2.1714699074074075E-3</v>
      </c>
      <c r="AG90" s="39">
        <v>2.2670833333333332E-3</v>
      </c>
      <c r="AH90" s="39">
        <v>2.3619791666666667E-3</v>
      </c>
      <c r="AI90" s="39">
        <v>2.4576620370370368E-3</v>
      </c>
      <c r="AJ90" s="39">
        <v>2.5541087962962961E-3</v>
      </c>
      <c r="AK90" s="39">
        <v>2.6515046296296291E-3</v>
      </c>
      <c r="AL90" s="39">
        <v>2.7485648148148148E-3</v>
      </c>
      <c r="AM90" s="39">
        <v>2.8459722222222224E-3</v>
      </c>
      <c r="AN90" s="39">
        <v>2.9449652777777777E-3</v>
      </c>
      <c r="AO90" s="39">
        <v>3.045358796296296E-3</v>
      </c>
    </row>
    <row r="91" spans="1:41">
      <c r="A91" s="1" t="s">
        <v>65</v>
      </c>
      <c r="B91" s="1">
        <v>2022</v>
      </c>
      <c r="C91" s="2">
        <v>44673</v>
      </c>
      <c r="D91" s="1" t="s">
        <v>66</v>
      </c>
      <c r="E91" s="1" t="s">
        <v>21</v>
      </c>
      <c r="F91" s="1" t="s">
        <v>622</v>
      </c>
      <c r="G91" s="1" t="s">
        <v>44</v>
      </c>
      <c r="H91" s="13">
        <f>(C91-VLOOKUP(F91,Riders!$A$2:$C$1999,2,FALSE))/365</f>
        <v>35.558904109589044</v>
      </c>
      <c r="I91" s="1">
        <v>22</v>
      </c>
      <c r="J91">
        <v>13.429</v>
      </c>
      <c r="K91">
        <v>21.815000000000001</v>
      </c>
      <c r="L91">
        <v>29.780999999999999</v>
      </c>
      <c r="M91">
        <v>37.661999999999999</v>
      </c>
      <c r="N91">
        <v>45.582999999999998</v>
      </c>
      <c r="O91">
        <v>53.537999999999997</v>
      </c>
      <c r="P91" s="39">
        <v>7.1181712962962963E-4</v>
      </c>
      <c r="Q91" s="39">
        <v>8.0425925925925923E-4</v>
      </c>
      <c r="R91" s="39">
        <v>8.962731481481481E-4</v>
      </c>
      <c r="S91" s="39">
        <v>9.8837962962962963E-4</v>
      </c>
      <c r="T91" s="39">
        <v>1.0806712962962962E-3</v>
      </c>
      <c r="U91" s="39">
        <v>1.1728356481481481E-3</v>
      </c>
      <c r="V91" s="39">
        <v>1.2645949074074074E-3</v>
      </c>
      <c r="W91" s="39">
        <v>1.3567939814814816E-3</v>
      </c>
      <c r="X91" s="39">
        <v>1.4492129629629631E-3</v>
      </c>
      <c r="Y91" s="39">
        <v>1.541435185185185E-3</v>
      </c>
      <c r="Z91" s="39">
        <v>1.6343287037037036E-3</v>
      </c>
      <c r="AA91" s="39">
        <v>1.727962962962963E-3</v>
      </c>
      <c r="AB91" s="39">
        <v>1.8218865740740741E-3</v>
      </c>
      <c r="AC91" s="39">
        <v>1.9160300925925927E-3</v>
      </c>
      <c r="AD91" s="39">
        <v>2.0106250000000003E-3</v>
      </c>
      <c r="AE91" s="39">
        <v>2.1054745370370372E-3</v>
      </c>
      <c r="AF91" s="39">
        <v>2.2013541666666666E-3</v>
      </c>
      <c r="AG91" s="39">
        <v>2.2982407407407409E-3</v>
      </c>
      <c r="AH91" s="39">
        <v>2.3956018518518515E-3</v>
      </c>
      <c r="AI91" s="39">
        <v>2.4920833333333336E-3</v>
      </c>
      <c r="AJ91" s="39">
        <v>2.5894212962962963E-3</v>
      </c>
      <c r="AK91" s="39">
        <v>2.6873611111111113E-3</v>
      </c>
      <c r="AL91" s="39">
        <v>2.7851851851851852E-3</v>
      </c>
      <c r="AM91" s="39">
        <v>2.8842476851851854E-3</v>
      </c>
      <c r="AN91" s="39">
        <v>2.9827430555555549E-3</v>
      </c>
      <c r="AO91" s="39">
        <v>3.0818865740740737E-3</v>
      </c>
    </row>
    <row r="92" spans="1:41">
      <c r="A92" s="1" t="s">
        <v>65</v>
      </c>
      <c r="B92" s="1">
        <v>2022</v>
      </c>
      <c r="C92" s="2">
        <v>44673</v>
      </c>
      <c r="D92" s="1" t="s">
        <v>66</v>
      </c>
      <c r="E92" s="1" t="s">
        <v>21</v>
      </c>
      <c r="F92" s="1" t="s">
        <v>769</v>
      </c>
      <c r="G92" s="1" t="s">
        <v>33</v>
      </c>
      <c r="H92" s="13">
        <f>(C92-VLOOKUP(F92,Riders!$A$2:$C$1999,2,FALSE))/365</f>
        <v>21.021917808219179</v>
      </c>
      <c r="I92" s="1">
        <v>23</v>
      </c>
      <c r="J92">
        <v>13.811999999999999</v>
      </c>
      <c r="K92">
        <v>22.515999999999998</v>
      </c>
      <c r="L92">
        <v>30.716999999999999</v>
      </c>
      <c r="M92">
        <v>38.691000000000003</v>
      </c>
      <c r="N92">
        <v>46.557000000000002</v>
      </c>
      <c r="O92">
        <v>54.43</v>
      </c>
      <c r="P92" s="39">
        <v>7.2144675925925935E-4</v>
      </c>
      <c r="Q92" s="39">
        <v>8.1299768518518516E-4</v>
      </c>
      <c r="R92" s="39">
        <v>9.0593749999999995E-4</v>
      </c>
      <c r="S92" s="39">
        <v>9.9943287037037036E-4</v>
      </c>
      <c r="T92" s="39">
        <v>1.0928009259259261E-3</v>
      </c>
      <c r="U92" s="39">
        <v>1.1856828703703704E-3</v>
      </c>
      <c r="V92" s="39">
        <v>1.2793171296296298E-3</v>
      </c>
      <c r="W92" s="39">
        <v>1.3733333333333334E-3</v>
      </c>
      <c r="X92" s="39">
        <v>1.4680092592592592E-3</v>
      </c>
      <c r="Y92" s="39">
        <v>1.563009259259259E-3</v>
      </c>
      <c r="Z92" s="39">
        <v>1.6584259259259258E-3</v>
      </c>
      <c r="AA92" s="39">
        <v>1.7514120370370372E-3</v>
      </c>
      <c r="AB92" s="39">
        <v>1.8447337962962966E-3</v>
      </c>
      <c r="AC92" s="39">
        <v>1.937986111111111E-3</v>
      </c>
      <c r="AD92" s="39">
        <v>2.0336342592592593E-3</v>
      </c>
      <c r="AE92" s="39">
        <v>2.1306018518518518E-3</v>
      </c>
      <c r="AF92" s="39">
        <v>2.2276157407407405E-3</v>
      </c>
      <c r="AG92" s="39">
        <v>2.3253472222222221E-3</v>
      </c>
      <c r="AH92" s="39">
        <v>2.4220486111111114E-3</v>
      </c>
      <c r="AI92" s="39">
        <v>2.5190740740740742E-3</v>
      </c>
      <c r="AJ92" s="39">
        <v>2.6152546296296293E-3</v>
      </c>
      <c r="AK92" s="39">
        <v>2.7111805555555557E-3</v>
      </c>
      <c r="AL92" s="39">
        <v>2.8081712962962965E-3</v>
      </c>
      <c r="AM92" s="39">
        <v>2.9064351851851851E-3</v>
      </c>
      <c r="AN92" s="39">
        <v>3.0039236111111113E-3</v>
      </c>
      <c r="AO92" s="39">
        <v>3.0997569444444449E-3</v>
      </c>
    </row>
    <row r="93" spans="1:41">
      <c r="A93" s="1" t="s">
        <v>65</v>
      </c>
      <c r="B93" s="1">
        <v>2022</v>
      </c>
      <c r="C93" s="2">
        <v>44673</v>
      </c>
      <c r="D93" s="1" t="s">
        <v>66</v>
      </c>
      <c r="E93" s="1" t="s">
        <v>21</v>
      </c>
      <c r="F93" s="1" t="s">
        <v>668</v>
      </c>
      <c r="G93" s="1" t="s">
        <v>524</v>
      </c>
      <c r="H93" s="13">
        <f>(C93-VLOOKUP(F93,Riders!$A$2:$C$1999,2,FALSE))/365</f>
        <v>19.890410958904109</v>
      </c>
      <c r="I93" s="1">
        <v>24</v>
      </c>
      <c r="J93">
        <v>13.144</v>
      </c>
      <c r="K93">
        <v>21.416</v>
      </c>
      <c r="L93">
        <v>29.364999999999998</v>
      </c>
      <c r="M93">
        <v>37.326000000000001</v>
      </c>
      <c r="N93">
        <v>45.274999999999999</v>
      </c>
      <c r="O93">
        <v>53.295999999999999</v>
      </c>
      <c r="P93" s="39">
        <v>7.1077546296296297E-4</v>
      </c>
      <c r="Q93" s="39">
        <v>8.0565972222222226E-4</v>
      </c>
      <c r="R93" s="39">
        <v>9.0086805555555547E-4</v>
      </c>
      <c r="S93" s="39">
        <v>9.9623842592592581E-4</v>
      </c>
      <c r="T93" s="39">
        <v>1.0917939814814816E-3</v>
      </c>
      <c r="U93" s="39">
        <v>1.1882060185185186E-3</v>
      </c>
      <c r="V93" s="39">
        <v>1.2851273148148147E-3</v>
      </c>
      <c r="W93" s="39">
        <v>1.3820254629629632E-3</v>
      </c>
      <c r="X93" s="39">
        <v>1.4792939814814816E-3</v>
      </c>
      <c r="Y93" s="39">
        <v>1.5779513888888889E-3</v>
      </c>
      <c r="Z93" s="39">
        <v>1.6764351851851853E-3</v>
      </c>
      <c r="AA93" s="39">
        <v>1.7751157407407405E-3</v>
      </c>
      <c r="AB93" s="39">
        <v>1.8734027777777779E-3</v>
      </c>
      <c r="AC93" s="39">
        <v>1.9719675925925924E-3</v>
      </c>
      <c r="AD93" s="39">
        <v>2.0710300925925926E-3</v>
      </c>
      <c r="AE93" s="39">
        <v>2.1668518518518517E-3</v>
      </c>
      <c r="AF93" s="39">
        <v>2.2609374999999999E-3</v>
      </c>
      <c r="AG93" s="39">
        <v>2.3546527777777776E-3</v>
      </c>
      <c r="AH93" s="39">
        <v>2.4502430555555558E-3</v>
      </c>
      <c r="AI93" s="39">
        <v>2.5481828703703704E-3</v>
      </c>
      <c r="AJ93" s="39">
        <v>2.6453009259259259E-3</v>
      </c>
      <c r="AK93" s="39">
        <v>2.7433912037037041E-3</v>
      </c>
      <c r="AL93" s="39">
        <v>2.840462962962963E-3</v>
      </c>
      <c r="AM93" s="39">
        <v>2.9371875000000001E-3</v>
      </c>
      <c r="AN93" s="39">
        <v>3.0348842592592593E-3</v>
      </c>
      <c r="AO93" s="39">
        <v>3.1308796296296297E-3</v>
      </c>
    </row>
    <row r="94" spans="1:41">
      <c r="A94" s="1" t="s">
        <v>65</v>
      </c>
      <c r="B94" s="1">
        <v>2022</v>
      </c>
      <c r="C94" s="2">
        <v>44673</v>
      </c>
      <c r="D94" s="1" t="s">
        <v>66</v>
      </c>
      <c r="E94" s="1" t="s">
        <v>21</v>
      </c>
      <c r="F94" s="1" t="s">
        <v>494</v>
      </c>
      <c r="G94" s="1" t="s">
        <v>37</v>
      </c>
      <c r="H94" s="13">
        <f>(C94-VLOOKUP(F94,Riders!$A$2:$C$1999,2,FALSE))/365</f>
        <v>23.838356164383562</v>
      </c>
      <c r="I94" s="1">
        <v>25</v>
      </c>
      <c r="J94">
        <v>13.387</v>
      </c>
      <c r="K94">
        <v>21.693999999999999</v>
      </c>
      <c r="L94">
        <v>29.745000000000001</v>
      </c>
      <c r="M94">
        <v>37.744999999999997</v>
      </c>
      <c r="N94">
        <v>45.613</v>
      </c>
      <c r="O94">
        <v>53.401000000000003</v>
      </c>
      <c r="P94" s="39">
        <v>7.0685185185185185E-4</v>
      </c>
      <c r="Q94" s="39">
        <v>7.9596064814814818E-4</v>
      </c>
      <c r="R94" s="39">
        <v>8.8475694444444441E-4</v>
      </c>
      <c r="S94" s="39">
        <v>9.7476851851851848E-4</v>
      </c>
      <c r="T94" s="39">
        <v>1.0650925925925925E-3</v>
      </c>
      <c r="U94" s="39">
        <v>1.156400462962963E-3</v>
      </c>
      <c r="V94" s="39">
        <v>1.2485416666666667E-3</v>
      </c>
      <c r="W94" s="39">
        <v>1.3421874999999998E-3</v>
      </c>
      <c r="X94" s="39">
        <v>1.4367361111111111E-3</v>
      </c>
      <c r="Y94" s="39">
        <v>1.5324652777777778E-3</v>
      </c>
      <c r="Z94" s="39">
        <v>1.629085648148148E-3</v>
      </c>
      <c r="AA94" s="39">
        <v>1.7270486111111113E-3</v>
      </c>
      <c r="AB94" s="39">
        <v>1.8240393518518519E-3</v>
      </c>
      <c r="AC94" s="39">
        <v>1.922326388888889E-3</v>
      </c>
      <c r="AD94" s="39">
        <v>2.0205902777777778E-3</v>
      </c>
      <c r="AE94" s="39">
        <v>2.1190624999999999E-3</v>
      </c>
      <c r="AF94" s="39">
        <v>2.2187847222222223E-3</v>
      </c>
      <c r="AG94" s="39">
        <v>2.3201041666666665E-3</v>
      </c>
      <c r="AH94" s="39">
        <v>2.4198958333333334E-3</v>
      </c>
      <c r="AI94" s="39">
        <v>2.5201967592592594E-3</v>
      </c>
      <c r="AJ94" s="39">
        <v>2.6203819444444447E-3</v>
      </c>
      <c r="AK94" s="39">
        <v>2.7225694444444446E-3</v>
      </c>
      <c r="AL94" s="39">
        <v>2.8254861111111106E-3</v>
      </c>
      <c r="AM94" s="39">
        <v>2.9303356481481485E-3</v>
      </c>
      <c r="AN94" s="39">
        <v>3.035150462962963E-3</v>
      </c>
      <c r="AO94" s="39">
        <v>3.1424421296296291E-3</v>
      </c>
    </row>
    <row r="95" spans="1:41">
      <c r="A95" s="1" t="s">
        <v>65</v>
      </c>
      <c r="B95" s="1">
        <v>2022</v>
      </c>
      <c r="C95" s="2">
        <v>44673</v>
      </c>
      <c r="D95" s="1" t="s">
        <v>66</v>
      </c>
      <c r="E95" s="1" t="s">
        <v>21</v>
      </c>
      <c r="F95" s="1" t="s">
        <v>522</v>
      </c>
      <c r="G95" s="1" t="s">
        <v>58</v>
      </c>
      <c r="H95" s="13">
        <f>(C95-VLOOKUP(F95,Riders!$A$2:$C$1999,2,FALSE))/365</f>
        <v>30.506849315068493</v>
      </c>
      <c r="I95" s="1">
        <v>26</v>
      </c>
      <c r="J95">
        <v>14.016999999999999</v>
      </c>
      <c r="K95">
        <v>22.591000000000001</v>
      </c>
      <c r="L95">
        <v>30.521999999999998</v>
      </c>
      <c r="M95">
        <v>38.295000000000002</v>
      </c>
      <c r="N95">
        <v>46.094000000000001</v>
      </c>
      <c r="O95">
        <v>53.927999999999997</v>
      </c>
      <c r="P95" s="39">
        <v>7.1478009259259249E-4</v>
      </c>
      <c r="Q95" s="39">
        <v>8.061458333333333E-4</v>
      </c>
      <c r="R95" s="39">
        <v>8.9749999999999997E-4</v>
      </c>
      <c r="S95" s="39">
        <v>9.886574074074075E-4</v>
      </c>
      <c r="T95" s="39">
        <v>1.0801851851851853E-3</v>
      </c>
      <c r="U95" s="39">
        <v>1.1725000000000001E-3</v>
      </c>
      <c r="V95" s="39">
        <v>1.2652893518518519E-3</v>
      </c>
      <c r="W95" s="39">
        <v>1.358900462962963E-3</v>
      </c>
      <c r="X95" s="39">
        <v>1.4536342592592593E-3</v>
      </c>
      <c r="Y95" s="39">
        <v>1.5488194444444447E-3</v>
      </c>
      <c r="Z95" s="39">
        <v>1.643391203703704E-3</v>
      </c>
      <c r="AA95" s="39">
        <v>1.7377777777777775E-3</v>
      </c>
      <c r="AB95" s="39">
        <v>1.8330092592592593E-3</v>
      </c>
      <c r="AC95" s="39">
        <v>1.928564814814815E-3</v>
      </c>
      <c r="AD95" s="39">
        <v>2.0248263888888889E-3</v>
      </c>
      <c r="AE95" s="39">
        <v>2.1229398148148149E-3</v>
      </c>
      <c r="AF95" s="39">
        <v>2.222060185185185E-3</v>
      </c>
      <c r="AG95" s="39">
        <v>2.3220949074074073E-3</v>
      </c>
      <c r="AH95" s="39">
        <v>2.4224421296296294E-3</v>
      </c>
      <c r="AI95" s="39">
        <v>2.5240856481481481E-3</v>
      </c>
      <c r="AJ95" s="39">
        <v>2.6262037037037035E-3</v>
      </c>
      <c r="AK95" s="39">
        <v>2.7291666666666662E-3</v>
      </c>
      <c r="AL95" s="39">
        <v>2.8324537037037033E-3</v>
      </c>
      <c r="AM95" s="39">
        <v>2.9367592592592588E-3</v>
      </c>
      <c r="AN95" s="39">
        <v>3.0410648148148155E-3</v>
      </c>
      <c r="AO95" s="39">
        <v>3.147523148148148E-3</v>
      </c>
    </row>
    <row r="96" spans="1:41">
      <c r="A96" s="1" t="s">
        <v>65</v>
      </c>
      <c r="B96" s="1">
        <v>2022</v>
      </c>
      <c r="C96" s="2">
        <v>44673</v>
      </c>
      <c r="D96" s="1" t="s">
        <v>66</v>
      </c>
      <c r="E96" s="1" t="s">
        <v>21</v>
      </c>
      <c r="F96" s="1" t="s">
        <v>523</v>
      </c>
      <c r="G96" s="1" t="s">
        <v>524</v>
      </c>
      <c r="H96" s="13">
        <f>(C96-VLOOKUP(F96,Riders!$A$2:$C$1999,2,FALSE))/365</f>
        <v>21.493150684931507</v>
      </c>
      <c r="I96" s="1">
        <v>27</v>
      </c>
      <c r="J96">
        <v>13.617000000000001</v>
      </c>
      <c r="K96">
        <v>21.99</v>
      </c>
      <c r="L96">
        <v>29.916</v>
      </c>
      <c r="M96">
        <v>37.771999999999998</v>
      </c>
      <c r="N96">
        <v>45.631</v>
      </c>
      <c r="O96">
        <v>53.515000000000001</v>
      </c>
      <c r="P96" s="39">
        <v>7.1134259259259252E-4</v>
      </c>
      <c r="Q96" s="39">
        <v>8.0491898148148144E-4</v>
      </c>
      <c r="R96" s="39">
        <v>8.9989583333333328E-4</v>
      </c>
      <c r="S96" s="39">
        <v>9.9592592592592593E-4</v>
      </c>
      <c r="T96" s="39">
        <v>1.092199074074074E-3</v>
      </c>
      <c r="U96" s="39">
        <v>1.1890856481481481E-3</v>
      </c>
      <c r="V96" s="39">
        <v>1.2862037037037037E-3</v>
      </c>
      <c r="W96" s="39">
        <v>1.3845254629629631E-3</v>
      </c>
      <c r="X96" s="39">
        <v>1.4828472222222222E-3</v>
      </c>
      <c r="Y96" s="39">
        <v>1.5821759259259259E-3</v>
      </c>
      <c r="Z96" s="39">
        <v>1.6814004629629629E-3</v>
      </c>
      <c r="AA96" s="39">
        <v>1.7817939814814816E-3</v>
      </c>
      <c r="AB96" s="39">
        <v>1.8817708333333334E-3</v>
      </c>
      <c r="AC96" s="39">
        <v>1.9824652777777779E-3</v>
      </c>
      <c r="AD96" s="39">
        <v>2.0822222222222223E-3</v>
      </c>
      <c r="AE96" s="39">
        <v>2.1784722222222223E-3</v>
      </c>
      <c r="AF96" s="39">
        <v>2.2741319444444445E-3</v>
      </c>
      <c r="AG96" s="39">
        <v>2.3700115740740743E-3</v>
      </c>
      <c r="AH96" s="39">
        <v>2.4661342592592591E-3</v>
      </c>
      <c r="AI96" s="39">
        <v>2.562777777777778E-3</v>
      </c>
      <c r="AJ96" s="39">
        <v>2.6601041666666665E-3</v>
      </c>
      <c r="AK96" s="39">
        <v>2.7583564814814814E-3</v>
      </c>
      <c r="AL96" s="39">
        <v>2.8570833333333334E-3</v>
      </c>
      <c r="AM96" s="39">
        <v>2.9558564814814816E-3</v>
      </c>
      <c r="AN96" s="39">
        <v>3.0543518518518515E-3</v>
      </c>
      <c r="AO96" s="39">
        <v>3.1541319444444442E-3</v>
      </c>
    </row>
    <row r="97" spans="1:41">
      <c r="A97" s="1" t="s">
        <v>65</v>
      </c>
      <c r="B97" s="1">
        <v>2022</v>
      </c>
      <c r="C97" s="2">
        <v>44673</v>
      </c>
      <c r="D97" s="1" t="s">
        <v>66</v>
      </c>
      <c r="E97" s="1" t="s">
        <v>21</v>
      </c>
      <c r="F97" s="1" t="s">
        <v>636</v>
      </c>
      <c r="G97" s="1" t="s">
        <v>478</v>
      </c>
      <c r="H97" s="13">
        <f>(C97-VLOOKUP(F97,Riders!$A$2:$C$1999,2,FALSE))/365</f>
        <v>22.975342465753425</v>
      </c>
      <c r="I97" s="1">
        <v>28</v>
      </c>
      <c r="J97">
        <v>13.706</v>
      </c>
      <c r="K97">
        <v>21.956</v>
      </c>
      <c r="L97">
        <v>29.95</v>
      </c>
      <c r="M97">
        <v>37.930999999999997</v>
      </c>
      <c r="N97">
        <v>45.972999999999999</v>
      </c>
      <c r="O97">
        <v>54.061</v>
      </c>
      <c r="P97" s="39">
        <v>7.207523148148148E-4</v>
      </c>
      <c r="Q97" s="39">
        <v>8.1704861111111117E-4</v>
      </c>
      <c r="R97" s="39">
        <v>9.1432870370370366E-4</v>
      </c>
      <c r="S97" s="39">
        <v>1.0123611111111112E-3</v>
      </c>
      <c r="T97" s="39">
        <v>1.1116435185185185E-3</v>
      </c>
      <c r="U97" s="39">
        <v>1.2109375E-3</v>
      </c>
      <c r="V97" s="39">
        <v>1.3100694444444444E-3</v>
      </c>
      <c r="W97" s="39">
        <v>1.4081134259259262E-3</v>
      </c>
      <c r="X97" s="39">
        <v>1.5048611111111111E-3</v>
      </c>
      <c r="Y97" s="39">
        <v>1.6014004629629631E-3</v>
      </c>
      <c r="Z97" s="39">
        <v>1.6980208333333333E-3</v>
      </c>
      <c r="AA97" s="39">
        <v>1.7952199074074075E-3</v>
      </c>
      <c r="AB97" s="39">
        <v>1.8931828703703704E-3</v>
      </c>
      <c r="AC97" s="39">
        <v>1.9915162037037041E-3</v>
      </c>
      <c r="AD97" s="39">
        <v>2.0899884259259261E-3</v>
      </c>
      <c r="AE97" s="39">
        <v>2.1887615740740739E-3</v>
      </c>
      <c r="AF97" s="39">
        <v>2.2878472222222224E-3</v>
      </c>
      <c r="AG97" s="39">
        <v>2.3868518518518518E-3</v>
      </c>
      <c r="AH97" s="39">
        <v>2.4855324074074072E-3</v>
      </c>
      <c r="AI97" s="39">
        <v>2.5836458333333332E-3</v>
      </c>
      <c r="AJ97" s="39">
        <v>2.6814814814814813E-3</v>
      </c>
      <c r="AK97" s="39">
        <v>2.7794675925925925E-3</v>
      </c>
      <c r="AL97" s="39">
        <v>2.8774652777777778E-3</v>
      </c>
      <c r="AM97" s="39">
        <v>2.974907407407407E-3</v>
      </c>
      <c r="AN97" s="39">
        <v>3.0723611111111108E-3</v>
      </c>
      <c r="AO97" s="39">
        <v>3.1687615740740743E-3</v>
      </c>
    </row>
    <row r="98" spans="1:41">
      <c r="A98" s="1" t="s">
        <v>65</v>
      </c>
      <c r="B98" s="1">
        <v>2022</v>
      </c>
      <c r="C98" s="2">
        <v>44673</v>
      </c>
      <c r="D98" s="1" t="s">
        <v>66</v>
      </c>
      <c r="E98" s="1" t="s">
        <v>21</v>
      </c>
      <c r="F98" s="1" t="s">
        <v>777</v>
      </c>
      <c r="G98" s="1" t="s">
        <v>778</v>
      </c>
      <c r="H98" s="13" t="e">
        <f>(C98-VLOOKUP(F98,Riders!$A$2:$C$1999,2,FALSE))/365</f>
        <v>#N/A</v>
      </c>
      <c r="I98" s="1">
        <v>29</v>
      </c>
      <c r="J98">
        <v>15.467000000000001</v>
      </c>
      <c r="K98">
        <v>24.593</v>
      </c>
      <c r="L98">
        <v>33.167999999999999</v>
      </c>
      <c r="M98">
        <v>41.6</v>
      </c>
      <c r="N98">
        <v>49.86</v>
      </c>
      <c r="O98">
        <v>58.088000000000001</v>
      </c>
      <c r="P98" s="39">
        <v>7.6777777777777771E-4</v>
      </c>
      <c r="Q98" s="39">
        <v>8.6408564814814822E-4</v>
      </c>
      <c r="R98" s="39">
        <v>9.6021990740740735E-4</v>
      </c>
      <c r="S98" s="39">
        <v>1.0551967592592592E-3</v>
      </c>
      <c r="T98" s="39">
        <v>1.1493055555555555E-3</v>
      </c>
      <c r="U98" s="39">
        <v>1.2436805555555556E-3</v>
      </c>
      <c r="V98" s="39">
        <v>1.3373495370370371E-3</v>
      </c>
      <c r="W98" s="39">
        <v>1.4320138888888889E-3</v>
      </c>
      <c r="X98" s="39">
        <v>1.5271527777777777E-3</v>
      </c>
      <c r="Y98" s="39">
        <v>1.6224305555555556E-3</v>
      </c>
      <c r="Z98" s="39">
        <v>1.7181597222222223E-3</v>
      </c>
      <c r="AA98" s="39">
        <v>1.8143750000000002E-3</v>
      </c>
      <c r="AB98" s="39">
        <v>1.9108449074074073E-3</v>
      </c>
      <c r="AC98" s="39">
        <v>2.0076967592592594E-3</v>
      </c>
      <c r="AD98" s="39">
        <v>2.1045486111111113E-3</v>
      </c>
      <c r="AE98" s="39">
        <v>2.2016550925925927E-3</v>
      </c>
      <c r="AF98" s="39">
        <v>2.29875E-3</v>
      </c>
      <c r="AG98" s="39">
        <v>2.3960300925925924E-3</v>
      </c>
      <c r="AH98" s="39">
        <v>2.4935416666666669E-3</v>
      </c>
      <c r="AI98" s="39">
        <v>2.5905787037037039E-3</v>
      </c>
      <c r="AJ98" s="39">
        <v>2.6881134259259258E-3</v>
      </c>
      <c r="AK98" s="39">
        <v>2.7860763888888887E-3</v>
      </c>
      <c r="AL98" s="39">
        <v>2.8841666666666668E-3</v>
      </c>
      <c r="AM98" s="39">
        <v>2.9817592592592591E-3</v>
      </c>
      <c r="AN98" s="39">
        <v>3.0790277777777778E-3</v>
      </c>
      <c r="AO98" s="39">
        <v>3.1755671296296293E-3</v>
      </c>
    </row>
    <row r="99" spans="1:41">
      <c r="A99" s="1" t="s">
        <v>65</v>
      </c>
      <c r="B99" s="1">
        <v>2022</v>
      </c>
      <c r="C99" s="2">
        <v>44673</v>
      </c>
      <c r="D99" s="1" t="s">
        <v>66</v>
      </c>
      <c r="E99" s="1" t="s">
        <v>21</v>
      </c>
      <c r="F99" s="1" t="s">
        <v>772</v>
      </c>
      <c r="G99" s="1" t="s">
        <v>478</v>
      </c>
      <c r="H99" s="13" t="e">
        <f>(C99-VLOOKUP(F99,Riders!$A$2:$C$1999,2,FALSE))/365</f>
        <v>#N/A</v>
      </c>
      <c r="I99" s="1">
        <v>30</v>
      </c>
      <c r="J99">
        <v>14.180999999999999</v>
      </c>
      <c r="K99">
        <v>22.689</v>
      </c>
      <c r="L99">
        <v>30.827000000000002</v>
      </c>
      <c r="M99">
        <v>38.838999999999999</v>
      </c>
      <c r="N99">
        <v>46.741</v>
      </c>
      <c r="O99">
        <v>54.616999999999997</v>
      </c>
      <c r="P99" s="39">
        <v>7.2363425925925926E-4</v>
      </c>
      <c r="Q99" s="39">
        <v>8.1567129629629643E-4</v>
      </c>
      <c r="R99" s="39">
        <v>9.0881944444444441E-4</v>
      </c>
      <c r="S99" s="39">
        <v>1.0032291666666666E-3</v>
      </c>
      <c r="T99" s="39">
        <v>1.0990509259259258E-3</v>
      </c>
      <c r="U99" s="39">
        <v>1.1957754629629629E-3</v>
      </c>
      <c r="V99" s="39">
        <v>1.293460648148148E-3</v>
      </c>
      <c r="W99" s="39">
        <v>1.3919791666666666E-3</v>
      </c>
      <c r="X99" s="39">
        <v>1.4910648148148146E-3</v>
      </c>
      <c r="Y99" s="39">
        <v>1.5910763888888891E-3</v>
      </c>
      <c r="Z99" s="39">
        <v>1.6918981481481481E-3</v>
      </c>
      <c r="AA99" s="39">
        <v>1.791886574074074E-3</v>
      </c>
      <c r="AB99" s="39">
        <v>1.8906944444444442E-3</v>
      </c>
      <c r="AC99" s="39">
        <v>1.9891087962962965E-3</v>
      </c>
      <c r="AD99" s="39">
        <v>2.0878009259259257E-3</v>
      </c>
      <c r="AE99" s="39">
        <v>2.1874768518518519E-3</v>
      </c>
      <c r="AF99" s="39">
        <v>2.2874189814814819E-3</v>
      </c>
      <c r="AG99" s="39">
        <v>2.3882291666666665E-3</v>
      </c>
      <c r="AH99" s="39">
        <v>2.4896180555555552E-3</v>
      </c>
      <c r="AI99" s="39">
        <v>2.591875E-3</v>
      </c>
      <c r="AJ99" s="39">
        <v>2.6941435185185189E-3</v>
      </c>
      <c r="AK99" s="39">
        <v>2.7964004629629628E-3</v>
      </c>
      <c r="AL99" s="39">
        <v>2.8987499999999999E-3</v>
      </c>
      <c r="AM99" s="39">
        <v>3.0012615740740742E-3</v>
      </c>
      <c r="AN99" s="39">
        <v>3.1036458333333333E-3</v>
      </c>
      <c r="AO99" s="39">
        <v>3.2055671296296298E-3</v>
      </c>
    </row>
    <row r="100" spans="1:41">
      <c r="A100" s="4" t="s">
        <v>65</v>
      </c>
      <c r="B100" s="4">
        <v>2022</v>
      </c>
      <c r="C100" s="5">
        <v>44673</v>
      </c>
      <c r="D100" s="4" t="s">
        <v>66</v>
      </c>
      <c r="E100" s="4" t="s">
        <v>64</v>
      </c>
      <c r="F100" s="4" t="s">
        <v>507</v>
      </c>
      <c r="G100" s="4" t="s">
        <v>27</v>
      </c>
      <c r="H100" s="14">
        <f>(C100-VLOOKUP(F100,Riders!$A$2:$C$1999,2,FALSE))/365</f>
        <v>26.252054794520546</v>
      </c>
      <c r="I100" s="4">
        <v>1</v>
      </c>
      <c r="J100">
        <v>13.904</v>
      </c>
      <c r="K100">
        <v>22.021000000000001</v>
      </c>
      <c r="L100">
        <v>29.594999999999999</v>
      </c>
      <c r="M100">
        <v>36.978000000000002</v>
      </c>
      <c r="N100">
        <v>44.279000000000003</v>
      </c>
      <c r="O100">
        <v>51.567999999999998</v>
      </c>
      <c r="P100">
        <v>58.881</v>
      </c>
      <c r="Q100" s="39">
        <v>7.6663194444444446E-4</v>
      </c>
      <c r="R100" s="39">
        <v>8.5212962962962966E-4</v>
      </c>
      <c r="S100" s="39">
        <v>9.3754629629629646E-4</v>
      </c>
      <c r="T100" s="39">
        <v>1.022824074074074E-3</v>
      </c>
      <c r="U100" s="39">
        <v>1.1080671296296296E-3</v>
      </c>
      <c r="V100" s="39">
        <v>1.1934143518518518E-3</v>
      </c>
      <c r="W100" s="39">
        <v>1.2790509259259259E-3</v>
      </c>
      <c r="X100" s="39">
        <v>1.3645370370370372E-3</v>
      </c>
      <c r="Y100" s="39">
        <v>1.4498032407407409E-3</v>
      </c>
      <c r="Z100" s="39">
        <v>1.5352662037037038E-3</v>
      </c>
      <c r="AA100" s="39">
        <v>1.6204050925925926E-3</v>
      </c>
      <c r="AB100" s="39">
        <v>1.7057523148148147E-3</v>
      </c>
      <c r="AC100" s="39">
        <v>1.791273148148148E-3</v>
      </c>
      <c r="AD100" s="39">
        <v>1.8771180555555557E-3</v>
      </c>
      <c r="AE100" s="39">
        <v>1.9630787037037034E-3</v>
      </c>
      <c r="AF100" s="39">
        <v>2.0494791666666669E-3</v>
      </c>
      <c r="AG100" s="39">
        <v>2.1358912037037036E-3</v>
      </c>
      <c r="AH100" s="39">
        <v>2.222962962962963E-3</v>
      </c>
      <c r="AI100" s="39">
        <v>2.3099421296296297E-3</v>
      </c>
      <c r="AJ100" s="39">
        <v>2.3975347222222223E-3</v>
      </c>
      <c r="AK100" s="39">
        <v>2.4857060185185186E-3</v>
      </c>
      <c r="AL100" s="39">
        <v>2.5743981481481481E-3</v>
      </c>
      <c r="AM100" s="39">
        <v>2.6635185185185182E-3</v>
      </c>
      <c r="AN100" s="39">
        <v>2.7529282407407411E-3</v>
      </c>
      <c r="AO100" s="39">
        <v>2.8431018518518519E-3</v>
      </c>
    </row>
    <row r="101" spans="1:41">
      <c r="A101" s="4" t="s">
        <v>65</v>
      </c>
      <c r="B101" s="4">
        <v>2022</v>
      </c>
      <c r="C101" s="5">
        <v>44673</v>
      </c>
      <c r="D101" s="4" t="s">
        <v>66</v>
      </c>
      <c r="E101" s="4" t="s">
        <v>64</v>
      </c>
      <c r="F101" s="4" t="s">
        <v>516</v>
      </c>
      <c r="G101" s="4" t="s">
        <v>29</v>
      </c>
      <c r="H101" s="14">
        <f>(C101-VLOOKUP(F101,Riders!$A$2:$C$1999,2,FALSE))/365</f>
        <v>20.399999999999999</v>
      </c>
      <c r="I101" s="4">
        <v>2</v>
      </c>
      <c r="J101">
        <v>13.581</v>
      </c>
      <c r="K101">
        <v>22.081</v>
      </c>
      <c r="L101">
        <v>29.957999999999998</v>
      </c>
      <c r="M101">
        <v>37.606000000000002</v>
      </c>
      <c r="N101">
        <v>45.158999999999999</v>
      </c>
      <c r="O101">
        <v>52.637</v>
      </c>
      <c r="P101" s="39">
        <v>6.9553240740740741E-4</v>
      </c>
      <c r="Q101" s="39">
        <v>7.8219907407407416E-4</v>
      </c>
      <c r="R101" s="39">
        <v>8.6951388888888885E-4</v>
      </c>
      <c r="S101" s="39">
        <v>9.572569444444445E-4</v>
      </c>
      <c r="T101" s="39">
        <v>1.0442476851851852E-3</v>
      </c>
      <c r="U101" s="39">
        <v>1.130775462962963E-3</v>
      </c>
      <c r="V101" s="39">
        <v>1.2171875E-3</v>
      </c>
      <c r="W101" s="39">
        <v>1.3049421296296296E-3</v>
      </c>
      <c r="X101" s="39">
        <v>1.3922685185185184E-3</v>
      </c>
      <c r="Y101" s="39">
        <v>1.4806597222222224E-3</v>
      </c>
      <c r="Z101" s="39">
        <v>1.5688773148148148E-3</v>
      </c>
      <c r="AA101" s="39">
        <v>1.6571296296296297E-3</v>
      </c>
      <c r="AB101" s="39">
        <v>1.7447222222222222E-3</v>
      </c>
      <c r="AC101" s="39">
        <v>1.8320601851851851E-3</v>
      </c>
      <c r="AD101" s="39">
        <v>1.9189930555555555E-3</v>
      </c>
      <c r="AE101" s="39">
        <v>2.0063194444444447E-3</v>
      </c>
      <c r="AF101" s="39">
        <v>2.0947222222222222E-3</v>
      </c>
      <c r="AG101" s="39">
        <v>2.1825115740740741E-3</v>
      </c>
      <c r="AH101" s="39">
        <v>2.2705555555555556E-3</v>
      </c>
      <c r="AI101" s="39">
        <v>2.3584027777777778E-3</v>
      </c>
      <c r="AJ101" s="39">
        <v>2.4466435185185186E-3</v>
      </c>
      <c r="AK101" s="39">
        <v>2.534537037037037E-3</v>
      </c>
      <c r="AL101" s="39">
        <v>2.6224421296296295E-3</v>
      </c>
      <c r="AM101" s="39">
        <v>2.710451388888889E-3</v>
      </c>
      <c r="AN101" s="39">
        <v>2.7982523148148146E-3</v>
      </c>
      <c r="AO101" s="39">
        <v>2.8862384259259258E-3</v>
      </c>
    </row>
    <row r="102" spans="1:41">
      <c r="A102" s="4" t="s">
        <v>65</v>
      </c>
      <c r="B102" s="4">
        <v>2022</v>
      </c>
      <c r="C102" s="5">
        <v>44673</v>
      </c>
      <c r="D102" s="4" t="s">
        <v>66</v>
      </c>
      <c r="E102" s="4" t="s">
        <v>64</v>
      </c>
      <c r="F102" s="4" t="s">
        <v>780</v>
      </c>
      <c r="G102" s="4" t="s">
        <v>113</v>
      </c>
      <c r="H102" s="14">
        <f>(C102-VLOOKUP(F102,Riders!$A$2:$C$1999,2,FALSE))/365</f>
        <v>25.443835616438356</v>
      </c>
      <c r="I102" s="4">
        <v>3</v>
      </c>
      <c r="J102">
        <v>13.557</v>
      </c>
      <c r="K102">
        <v>21.853999999999999</v>
      </c>
      <c r="L102">
        <v>29.606000000000002</v>
      </c>
      <c r="M102">
        <v>37.180999999999997</v>
      </c>
      <c r="N102">
        <v>44.749000000000002</v>
      </c>
      <c r="O102">
        <v>52.305</v>
      </c>
      <c r="P102">
        <v>59.887</v>
      </c>
      <c r="Q102" s="39">
        <v>7.809490740740741E-4</v>
      </c>
      <c r="R102" s="39">
        <v>8.6916666666666663E-4</v>
      </c>
      <c r="S102" s="39">
        <v>9.5702546296296291E-4</v>
      </c>
      <c r="T102" s="39">
        <v>1.0447453703703704E-3</v>
      </c>
      <c r="U102" s="39">
        <v>1.1323148148148149E-3</v>
      </c>
      <c r="V102" s="39">
        <v>1.2197569444444445E-3</v>
      </c>
      <c r="W102" s="39">
        <v>1.3076157407407409E-3</v>
      </c>
      <c r="X102" s="39">
        <v>1.3954166666666666E-3</v>
      </c>
      <c r="Y102" s="39">
        <v>1.4827893518518517E-3</v>
      </c>
      <c r="Z102" s="39">
        <v>1.5704513888888888E-3</v>
      </c>
      <c r="AA102" s="39">
        <v>1.657685185185185E-3</v>
      </c>
      <c r="AB102" s="39">
        <v>1.7452662037037035E-3</v>
      </c>
      <c r="AC102" s="39">
        <v>1.8329050925925926E-3</v>
      </c>
      <c r="AD102" s="39">
        <v>1.9206018518518519E-3</v>
      </c>
      <c r="AE102" s="39">
        <v>2.0079629629629627E-3</v>
      </c>
      <c r="AF102" s="39">
        <v>2.0954166666666664E-3</v>
      </c>
      <c r="AG102" s="39">
        <v>2.1825925925925923E-3</v>
      </c>
      <c r="AH102" s="39">
        <v>2.2701851851851854E-3</v>
      </c>
      <c r="AI102" s="39">
        <v>2.3578356481481484E-3</v>
      </c>
      <c r="AJ102" s="39">
        <v>2.445810185185185E-3</v>
      </c>
      <c r="AK102" s="39">
        <v>2.534039351851852E-3</v>
      </c>
      <c r="AL102" s="39">
        <v>2.6222800925925927E-3</v>
      </c>
      <c r="AM102" s="39">
        <v>2.7097916666666663E-3</v>
      </c>
      <c r="AN102" s="39">
        <v>2.7968750000000003E-3</v>
      </c>
      <c r="AO102" s="39">
        <v>2.8843634259259256E-3</v>
      </c>
    </row>
    <row r="103" spans="1:41">
      <c r="A103" s="4" t="s">
        <v>65</v>
      </c>
      <c r="B103" s="4">
        <v>2022</v>
      </c>
      <c r="C103" s="5">
        <v>44673</v>
      </c>
      <c r="D103" s="4" t="s">
        <v>66</v>
      </c>
      <c r="E103" s="4" t="s">
        <v>64</v>
      </c>
      <c r="F103" s="4" t="s">
        <v>510</v>
      </c>
      <c r="G103" s="4" t="s">
        <v>29</v>
      </c>
      <c r="H103" s="14">
        <f>(C103-VLOOKUP(F103,Riders!$A$2:$C$1999,2,FALSE))/365</f>
        <v>21.317808219178083</v>
      </c>
      <c r="I103" s="4">
        <v>4</v>
      </c>
      <c r="J103">
        <v>13.611000000000001</v>
      </c>
      <c r="K103">
        <v>22.010999999999999</v>
      </c>
      <c r="L103">
        <v>29.95</v>
      </c>
      <c r="M103">
        <v>37.832000000000001</v>
      </c>
      <c r="N103">
        <v>45.566000000000003</v>
      </c>
      <c r="O103">
        <v>53.206000000000003</v>
      </c>
      <c r="P103" s="39">
        <v>7.0359953703703698E-4</v>
      </c>
      <c r="Q103" s="39">
        <v>7.9137731481481496E-4</v>
      </c>
      <c r="R103" s="39">
        <v>8.7863425925925913E-4</v>
      </c>
      <c r="S103" s="39">
        <v>9.6606481481481489E-4</v>
      </c>
      <c r="T103" s="39">
        <v>1.0527777777777777E-3</v>
      </c>
      <c r="U103" s="39">
        <v>1.1395486111111111E-3</v>
      </c>
      <c r="V103" s="39">
        <v>1.2269097222222223E-3</v>
      </c>
      <c r="W103" s="39">
        <v>1.3145254629629629E-3</v>
      </c>
      <c r="X103" s="39">
        <v>1.4021527777777776E-3</v>
      </c>
      <c r="Y103" s="39">
        <v>1.4907754629629631E-3</v>
      </c>
      <c r="Z103" s="39">
        <v>1.5795833333333332E-3</v>
      </c>
      <c r="AA103" s="39">
        <v>1.6681365740740743E-3</v>
      </c>
      <c r="AB103" s="39">
        <v>1.7569328703703705E-3</v>
      </c>
      <c r="AC103" s="39">
        <v>1.8453009259259258E-3</v>
      </c>
      <c r="AD103" s="39">
        <v>1.9349189814814817E-3</v>
      </c>
      <c r="AE103" s="39">
        <v>2.0244097222222221E-3</v>
      </c>
      <c r="AF103" s="39">
        <v>2.1135532407407409E-3</v>
      </c>
      <c r="AG103" s="39">
        <v>2.2026041666666665E-3</v>
      </c>
      <c r="AH103" s="39">
        <v>2.2918750000000001E-3</v>
      </c>
      <c r="AI103" s="39">
        <v>2.3810416666666667E-3</v>
      </c>
      <c r="AJ103" s="39">
        <v>2.4687962962962966E-3</v>
      </c>
      <c r="AK103" s="39">
        <v>2.5555439814814816E-3</v>
      </c>
      <c r="AL103" s="39">
        <v>2.6420717592592594E-3</v>
      </c>
      <c r="AM103" s="39">
        <v>2.7286342592592592E-3</v>
      </c>
      <c r="AN103" s="39">
        <v>2.8140393518518519E-3</v>
      </c>
      <c r="AO103" s="39">
        <v>2.898761574074074E-3</v>
      </c>
    </row>
    <row r="104" spans="1:41">
      <c r="A104" s="1" t="s">
        <v>182</v>
      </c>
      <c r="B104" s="1">
        <v>2021</v>
      </c>
      <c r="C104" s="2">
        <v>44491</v>
      </c>
      <c r="D104" s="1" t="s">
        <v>20</v>
      </c>
      <c r="E104" s="1" t="s">
        <v>21</v>
      </c>
      <c r="F104" s="1" t="s">
        <v>861</v>
      </c>
      <c r="G104" s="1" t="s">
        <v>164</v>
      </c>
      <c r="H104" s="1"/>
      <c r="I104" s="1">
        <v>1</v>
      </c>
      <c r="J104">
        <v>13.24</v>
      </c>
      <c r="K104">
        <v>21.222999999999999</v>
      </c>
      <c r="L104">
        <v>28.771000000000001</v>
      </c>
      <c r="M104">
        <v>36.162999999999997</v>
      </c>
      <c r="N104">
        <v>43.493000000000002</v>
      </c>
      <c r="O104">
        <v>50.78</v>
      </c>
      <c r="P104">
        <v>58.103000000000002</v>
      </c>
      <c r="Q104" s="53">
        <v>7.5674768518518528E-4</v>
      </c>
      <c r="R104" s="53">
        <v>8.4109953703703701E-4</v>
      </c>
      <c r="S104" s="53">
        <v>9.2534722222222226E-4</v>
      </c>
      <c r="T104" s="53">
        <v>1.0094675925925926E-3</v>
      </c>
      <c r="U104" s="53">
        <v>1.0934143518518517E-3</v>
      </c>
      <c r="V104" s="53">
        <v>1.1782060185185185E-3</v>
      </c>
      <c r="W104" s="53">
        <v>1.2631712962962963E-3</v>
      </c>
      <c r="X104" s="53">
        <v>1.3484375E-3</v>
      </c>
      <c r="Y104" s="53">
        <v>1.4342592592592593E-3</v>
      </c>
      <c r="Z104" s="53">
        <v>1.5205439814814814E-3</v>
      </c>
      <c r="AA104" s="53">
        <v>1.6068171296296297E-3</v>
      </c>
      <c r="AB104" s="53">
        <v>1.6932175925925925E-3</v>
      </c>
      <c r="AC104" s="53">
        <v>1.7788541666666666E-3</v>
      </c>
      <c r="AD104" s="53">
        <v>1.8645949074074075E-3</v>
      </c>
      <c r="AE104" s="53">
        <v>1.9497916666666667E-3</v>
      </c>
      <c r="AF104" s="53">
        <v>2.0355555555555556E-3</v>
      </c>
      <c r="AG104" s="53">
        <v>2.121226851851852E-3</v>
      </c>
      <c r="AH104" s="53">
        <v>2.2073842592592592E-3</v>
      </c>
      <c r="AI104" s="53">
        <v>2.2937152777777778E-3</v>
      </c>
      <c r="AJ104" s="53">
        <v>2.380810185185185E-3</v>
      </c>
      <c r="AK104" s="53">
        <v>2.4671875000000002E-3</v>
      </c>
      <c r="AL104" s="53">
        <v>2.5539120370370373E-3</v>
      </c>
      <c r="AM104" s="53">
        <v>2.6407175925925925E-3</v>
      </c>
      <c r="AN104" s="53">
        <v>2.7275694444444444E-3</v>
      </c>
      <c r="AO104" s="53">
        <v>2.8152430555555556E-3</v>
      </c>
    </row>
    <row r="105" spans="1:41">
      <c r="A105" s="1" t="s">
        <v>182</v>
      </c>
      <c r="B105" s="1">
        <v>2021</v>
      </c>
      <c r="C105" s="2">
        <v>44491</v>
      </c>
      <c r="D105" s="1" t="s">
        <v>20</v>
      </c>
      <c r="E105" s="1" t="s">
        <v>21</v>
      </c>
      <c r="F105" s="1" t="s">
        <v>502</v>
      </c>
      <c r="G105" s="1" t="s">
        <v>25</v>
      </c>
      <c r="H105" s="1"/>
      <c r="I105" s="1">
        <v>2</v>
      </c>
      <c r="J105">
        <v>13.189</v>
      </c>
      <c r="K105">
        <v>21.113</v>
      </c>
      <c r="L105">
        <v>28.571999999999999</v>
      </c>
      <c r="M105">
        <v>35.947000000000003</v>
      </c>
      <c r="N105">
        <v>43.302</v>
      </c>
      <c r="O105">
        <v>50.606000000000002</v>
      </c>
      <c r="P105">
        <v>57.96</v>
      </c>
      <c r="Q105" s="53">
        <v>7.5600694444444446E-4</v>
      </c>
      <c r="R105" s="53">
        <v>8.4136574074074072E-4</v>
      </c>
      <c r="S105" s="53">
        <v>9.2685185185185188E-4</v>
      </c>
      <c r="T105" s="53">
        <v>1.012824074074074E-3</v>
      </c>
      <c r="U105" s="53">
        <v>1.0989236111111111E-3</v>
      </c>
      <c r="V105" s="53">
        <v>1.1848263888888889E-3</v>
      </c>
      <c r="W105" s="53">
        <v>1.270960648148148E-3</v>
      </c>
      <c r="X105" s="53">
        <v>1.3577314814814815E-3</v>
      </c>
      <c r="Y105" s="53">
        <v>1.4449537037037037E-3</v>
      </c>
      <c r="Z105" s="53">
        <v>1.5324884259259261E-3</v>
      </c>
      <c r="AA105" s="53">
        <v>1.6203935185185184E-3</v>
      </c>
      <c r="AB105" s="53">
        <v>1.7081944444444445E-3</v>
      </c>
      <c r="AC105" s="53">
        <v>1.7961921296296296E-3</v>
      </c>
      <c r="AD105" s="53">
        <v>1.8841666666666668E-3</v>
      </c>
      <c r="AE105" s="53">
        <v>1.971863425925926E-3</v>
      </c>
      <c r="AF105" s="53">
        <v>2.0589583333333332E-3</v>
      </c>
      <c r="AG105" s="53">
        <v>2.1461226851851854E-3</v>
      </c>
      <c r="AH105" s="53">
        <v>2.2331597222222219E-3</v>
      </c>
      <c r="AI105" s="53">
        <v>2.3202083333333334E-3</v>
      </c>
      <c r="AJ105" s="53">
        <v>2.4075578703703702E-3</v>
      </c>
      <c r="AK105" s="53">
        <v>2.4946759259259258E-3</v>
      </c>
      <c r="AL105" s="53">
        <v>2.5819907407407406E-3</v>
      </c>
      <c r="AM105" s="53">
        <v>2.6695370370370375E-3</v>
      </c>
      <c r="AN105" s="53">
        <v>2.7571296296296298E-3</v>
      </c>
      <c r="AO105" s="53">
        <v>2.8447337962962962E-3</v>
      </c>
    </row>
    <row r="106" spans="1:41">
      <c r="A106" s="1" t="s">
        <v>182</v>
      </c>
      <c r="B106" s="1">
        <v>2021</v>
      </c>
      <c r="C106" s="2">
        <v>44491</v>
      </c>
      <c r="D106" s="1" t="s">
        <v>20</v>
      </c>
      <c r="E106" s="1" t="s">
        <v>21</v>
      </c>
      <c r="F106" s="1" t="s">
        <v>501</v>
      </c>
      <c r="G106" s="1" t="s">
        <v>25</v>
      </c>
      <c r="H106" s="1"/>
      <c r="I106" s="1">
        <v>3</v>
      </c>
      <c r="J106">
        <v>14.061999999999999</v>
      </c>
      <c r="K106">
        <v>22.617999999999999</v>
      </c>
      <c r="L106">
        <v>30.518999999999998</v>
      </c>
      <c r="M106">
        <v>38.277999999999999</v>
      </c>
      <c r="N106">
        <v>45.933</v>
      </c>
      <c r="O106">
        <v>53.555999999999997</v>
      </c>
      <c r="P106" s="53">
        <v>7.0744212962962959E-4</v>
      </c>
      <c r="Q106" s="53">
        <v>7.9451388888888887E-4</v>
      </c>
      <c r="R106" s="53">
        <v>8.8151620370370369E-4</v>
      </c>
      <c r="S106" s="53">
        <v>9.6861111111111117E-4</v>
      </c>
      <c r="T106" s="53">
        <v>1.0553472222222221E-3</v>
      </c>
      <c r="U106" s="53">
        <v>1.1414699074074075E-3</v>
      </c>
      <c r="V106" s="53">
        <v>1.2276273148148149E-3</v>
      </c>
      <c r="W106" s="53">
        <v>1.3133101851851854E-3</v>
      </c>
      <c r="X106" s="53">
        <v>1.3994444444444445E-3</v>
      </c>
      <c r="Y106" s="53">
        <v>1.4847222222222221E-3</v>
      </c>
      <c r="Z106" s="53">
        <v>1.5706712962962964E-3</v>
      </c>
      <c r="AA106" s="53">
        <v>1.6565393518518517E-3</v>
      </c>
      <c r="AB106" s="53">
        <v>1.7432407407407405E-3</v>
      </c>
      <c r="AC106" s="53">
        <v>1.8297222222222224E-3</v>
      </c>
      <c r="AD106" s="53">
        <v>1.9164699074074075E-3</v>
      </c>
      <c r="AE106" s="53">
        <v>2.0027083333333333E-3</v>
      </c>
      <c r="AF106" s="53">
        <v>2.0889930555555557E-3</v>
      </c>
      <c r="AG106" s="53">
        <v>2.1750115740740744E-3</v>
      </c>
      <c r="AH106" s="53">
        <v>2.2607523148148148E-3</v>
      </c>
      <c r="AI106" s="53">
        <v>2.3462731481481481E-3</v>
      </c>
      <c r="AJ106" s="53">
        <v>2.4311689814814816E-3</v>
      </c>
      <c r="AK106" s="53">
        <v>2.5157291666666665E-3</v>
      </c>
      <c r="AL106" s="53">
        <v>2.6001273148148151E-3</v>
      </c>
      <c r="AM106" s="53">
        <v>2.6840740740740744E-3</v>
      </c>
      <c r="AN106" s="53">
        <v>2.7677777777777774E-3</v>
      </c>
      <c r="AO106" s="53">
        <v>2.8518750000000002E-3</v>
      </c>
    </row>
    <row r="107" spans="1:41">
      <c r="A107" s="1" t="s">
        <v>182</v>
      </c>
      <c r="B107" s="1">
        <v>2021</v>
      </c>
      <c r="C107" s="2">
        <v>44491</v>
      </c>
      <c r="D107" s="1" t="s">
        <v>20</v>
      </c>
      <c r="E107" s="1" t="s">
        <v>21</v>
      </c>
      <c r="F107" s="1" t="s">
        <v>508</v>
      </c>
      <c r="G107" s="1" t="s">
        <v>85</v>
      </c>
      <c r="H107" s="1"/>
      <c r="I107" s="1">
        <v>4</v>
      </c>
      <c r="J107">
        <v>13.565</v>
      </c>
      <c r="K107">
        <v>22.059000000000001</v>
      </c>
      <c r="L107">
        <v>30.07</v>
      </c>
      <c r="M107">
        <v>37.814</v>
      </c>
      <c r="N107">
        <v>45.503999999999998</v>
      </c>
      <c r="O107">
        <v>53.146000000000001</v>
      </c>
      <c r="P107" s="53">
        <v>7.0362268518518517E-4</v>
      </c>
      <c r="Q107" s="53">
        <v>7.919675925925927E-4</v>
      </c>
      <c r="R107" s="53">
        <v>8.7999999999999981E-4</v>
      </c>
      <c r="S107" s="53">
        <v>9.6829861111111107E-4</v>
      </c>
      <c r="T107" s="53">
        <v>1.0560416666666667E-3</v>
      </c>
      <c r="U107" s="53">
        <v>1.1440277777777779E-3</v>
      </c>
      <c r="V107" s="53">
        <v>1.2319212962962963E-3</v>
      </c>
      <c r="W107" s="53">
        <v>1.3193518518518519E-3</v>
      </c>
      <c r="X107" s="53">
        <v>1.406412037037037E-3</v>
      </c>
      <c r="Y107" s="53">
        <v>1.4930092592592592E-3</v>
      </c>
      <c r="Z107" s="53">
        <v>1.5795370370370371E-3</v>
      </c>
      <c r="AA107" s="53">
        <v>1.6655439814814814E-3</v>
      </c>
      <c r="AB107" s="53">
        <v>1.7510185185185183E-3</v>
      </c>
      <c r="AC107" s="53">
        <v>1.8364351851851851E-3</v>
      </c>
      <c r="AD107" s="53">
        <v>1.9220254629629631E-3</v>
      </c>
      <c r="AE107" s="53">
        <v>2.0064699074074073E-3</v>
      </c>
      <c r="AF107" s="53">
        <v>2.0920833333333334E-3</v>
      </c>
      <c r="AG107" s="53">
        <v>2.1779398148148148E-3</v>
      </c>
      <c r="AH107" s="53">
        <v>2.2636111111111108E-3</v>
      </c>
      <c r="AI107" s="53">
        <v>2.349097222222222E-3</v>
      </c>
      <c r="AJ107" s="53">
        <v>2.4347569444444447E-3</v>
      </c>
      <c r="AK107" s="53">
        <v>2.5202199074074072E-3</v>
      </c>
      <c r="AL107" s="53">
        <v>2.6058564814814816E-3</v>
      </c>
      <c r="AM107" s="53">
        <v>2.6916203703703703E-3</v>
      </c>
      <c r="AN107" s="53">
        <v>2.7783680555555552E-3</v>
      </c>
      <c r="AO107" s="53">
        <v>2.8658449074074072E-3</v>
      </c>
    </row>
    <row r="108" spans="1:41">
      <c r="A108" s="1" t="s">
        <v>182</v>
      </c>
      <c r="B108" s="1">
        <v>2021</v>
      </c>
      <c r="C108" s="2">
        <v>44491</v>
      </c>
      <c r="D108" s="1" t="s">
        <v>20</v>
      </c>
      <c r="E108" s="1" t="s">
        <v>21</v>
      </c>
      <c r="F108" s="1" t="s">
        <v>510</v>
      </c>
      <c r="G108" s="1" t="s">
        <v>29</v>
      </c>
      <c r="H108" s="1"/>
      <c r="I108" s="1">
        <v>5</v>
      </c>
      <c r="J108">
        <v>13.414</v>
      </c>
      <c r="K108">
        <v>21.74</v>
      </c>
      <c r="L108">
        <v>29.704999999999998</v>
      </c>
      <c r="M108">
        <v>37.491</v>
      </c>
      <c r="N108">
        <v>45.161000000000001</v>
      </c>
      <c r="O108">
        <v>52.761000000000003</v>
      </c>
      <c r="P108" s="53">
        <v>6.9818287037037028E-4</v>
      </c>
      <c r="Q108" s="53">
        <v>7.8437499999999992E-4</v>
      </c>
      <c r="R108" s="53">
        <v>8.7013888888888894E-4</v>
      </c>
      <c r="S108" s="53">
        <v>9.5570601851851849E-4</v>
      </c>
      <c r="T108" s="53">
        <v>1.0405324074074073E-3</v>
      </c>
      <c r="U108" s="53">
        <v>1.1247106481481481E-3</v>
      </c>
      <c r="V108" s="53">
        <v>1.2094444444444444E-3</v>
      </c>
      <c r="W108" s="53">
        <v>1.293460648148148E-3</v>
      </c>
      <c r="X108" s="53">
        <v>1.377476851851852E-3</v>
      </c>
      <c r="Y108" s="53">
        <v>1.4615393518518519E-3</v>
      </c>
      <c r="Z108" s="53">
        <v>1.5448032407407407E-3</v>
      </c>
      <c r="AA108" s="53">
        <v>1.6279861111111111E-3</v>
      </c>
      <c r="AB108" s="53">
        <v>1.7114583333333333E-3</v>
      </c>
      <c r="AC108" s="53">
        <v>1.7953703703703701E-3</v>
      </c>
      <c r="AD108" s="53">
        <v>1.8812731481481482E-3</v>
      </c>
      <c r="AE108" s="53">
        <v>1.9688657407407411E-3</v>
      </c>
      <c r="AF108" s="53">
        <v>2.0576504629629629E-3</v>
      </c>
      <c r="AG108" s="53">
        <v>2.1469212962962965E-3</v>
      </c>
      <c r="AH108" s="53">
        <v>2.2370254629629628E-3</v>
      </c>
      <c r="AI108" s="53">
        <v>2.3277314814814814E-3</v>
      </c>
      <c r="AJ108" s="53">
        <v>2.4191435185185184E-3</v>
      </c>
      <c r="AK108" s="53">
        <v>2.5097685185185184E-3</v>
      </c>
      <c r="AL108" s="53">
        <v>2.6010532407407406E-3</v>
      </c>
      <c r="AM108" s="53">
        <v>2.6931944444444442E-3</v>
      </c>
      <c r="AN108" s="53">
        <v>2.7857407407407401E-3</v>
      </c>
      <c r="AO108" s="53">
        <v>2.8772685185185186E-3</v>
      </c>
    </row>
    <row r="109" spans="1:41">
      <c r="A109" s="1" t="s">
        <v>182</v>
      </c>
      <c r="B109" s="1">
        <v>2021</v>
      </c>
      <c r="C109" s="2">
        <v>44491</v>
      </c>
      <c r="D109" s="1" t="s">
        <v>20</v>
      </c>
      <c r="E109" s="1" t="s">
        <v>21</v>
      </c>
      <c r="F109" s="1" t="s">
        <v>516</v>
      </c>
      <c r="G109" s="1" t="s">
        <v>29</v>
      </c>
      <c r="H109" s="1"/>
      <c r="I109" s="1">
        <v>6</v>
      </c>
      <c r="J109">
        <v>13.672000000000001</v>
      </c>
      <c r="K109">
        <v>22.097999999999999</v>
      </c>
      <c r="L109">
        <v>29.986000000000001</v>
      </c>
      <c r="M109">
        <v>37.701000000000001</v>
      </c>
      <c r="N109">
        <v>45.338000000000001</v>
      </c>
      <c r="O109">
        <v>52.902000000000001</v>
      </c>
      <c r="P109" s="53">
        <v>6.9943287037037033E-4</v>
      </c>
      <c r="Q109" s="53">
        <v>7.8671296296296302E-4</v>
      </c>
      <c r="R109" s="53">
        <v>8.7379629629629624E-4</v>
      </c>
      <c r="S109" s="53">
        <v>9.6135416666666667E-4</v>
      </c>
      <c r="T109" s="53">
        <v>1.0492245370370371E-3</v>
      </c>
      <c r="U109" s="53">
        <v>1.1374884259259259E-3</v>
      </c>
      <c r="V109" s="53">
        <v>1.2257638888888889E-3</v>
      </c>
      <c r="W109" s="53">
        <v>1.3140046296296296E-3</v>
      </c>
      <c r="X109" s="53">
        <v>1.4023611111111112E-3</v>
      </c>
      <c r="Y109" s="53">
        <v>1.4907175925925927E-3</v>
      </c>
      <c r="Z109" s="53">
        <v>1.5785416666666665E-3</v>
      </c>
      <c r="AA109" s="53">
        <v>1.6664351851851851E-3</v>
      </c>
      <c r="AB109" s="53">
        <v>1.754189814814815E-3</v>
      </c>
      <c r="AC109" s="53">
        <v>1.8425347222222222E-3</v>
      </c>
      <c r="AD109" s="53">
        <v>1.9306365740740742E-3</v>
      </c>
      <c r="AE109" s="53">
        <v>2.0183912037037041E-3</v>
      </c>
      <c r="AF109" s="53">
        <v>2.1062847222222221E-3</v>
      </c>
      <c r="AG109" s="53">
        <v>2.1945949074074073E-3</v>
      </c>
      <c r="AH109" s="53">
        <v>2.2829629629629628E-3</v>
      </c>
      <c r="AI109" s="53">
        <v>2.3703009259259259E-3</v>
      </c>
      <c r="AJ109" s="53">
        <v>2.4576273148148148E-3</v>
      </c>
      <c r="AK109" s="53">
        <v>2.5456944444444446E-3</v>
      </c>
      <c r="AL109" s="53">
        <v>2.6337962962962968E-3</v>
      </c>
      <c r="AM109" s="53">
        <v>2.7219328703703707E-3</v>
      </c>
      <c r="AN109" s="53">
        <v>2.8095138888888892E-3</v>
      </c>
      <c r="AO109" s="53">
        <v>2.8975925925925922E-3</v>
      </c>
    </row>
    <row r="110" spans="1:41">
      <c r="A110" s="1" t="s">
        <v>182</v>
      </c>
      <c r="B110" s="1">
        <v>2021</v>
      </c>
      <c r="C110" s="2">
        <v>44491</v>
      </c>
      <c r="D110" s="1" t="s">
        <v>20</v>
      </c>
      <c r="E110" s="1" t="s">
        <v>21</v>
      </c>
      <c r="F110" s="1" t="s">
        <v>653</v>
      </c>
      <c r="G110" s="1" t="s">
        <v>25</v>
      </c>
      <c r="H110" s="1"/>
      <c r="I110" s="1">
        <v>7</v>
      </c>
      <c r="J110">
        <v>13.711</v>
      </c>
      <c r="K110">
        <v>21.882000000000001</v>
      </c>
      <c r="L110">
        <v>29.681000000000001</v>
      </c>
      <c r="M110">
        <v>37.423999999999999</v>
      </c>
      <c r="N110">
        <v>45.23</v>
      </c>
      <c r="O110">
        <v>53.075000000000003</v>
      </c>
      <c r="P110" s="53">
        <v>7.0532407407407403E-4</v>
      </c>
      <c r="Q110" s="53">
        <v>7.9636574074074071E-4</v>
      </c>
      <c r="R110" s="53">
        <v>8.8627314814814818E-4</v>
      </c>
      <c r="S110" s="53">
        <v>9.7549768518518515E-4</v>
      </c>
      <c r="T110" s="53">
        <v>1.0645601851851853E-3</v>
      </c>
      <c r="U110" s="53">
        <v>1.1535648148148149E-3</v>
      </c>
      <c r="V110" s="53">
        <v>1.2427777777777778E-3</v>
      </c>
      <c r="W110" s="53">
        <v>1.3325925925925927E-3</v>
      </c>
      <c r="X110" s="53">
        <v>1.4209953703703704E-3</v>
      </c>
      <c r="Y110" s="53">
        <v>1.5087384259259257E-3</v>
      </c>
      <c r="Z110" s="53">
        <v>1.5959837962962965E-3</v>
      </c>
      <c r="AA110" s="53">
        <v>1.6830439814814813E-3</v>
      </c>
      <c r="AB110" s="53">
        <v>1.7708333333333332E-3</v>
      </c>
      <c r="AC110" s="53">
        <v>1.858159722222222E-3</v>
      </c>
      <c r="AD110" s="53">
        <v>1.9448726851851851E-3</v>
      </c>
      <c r="AE110" s="53">
        <v>2.0316435185185186E-3</v>
      </c>
      <c r="AF110" s="53">
        <v>2.1178009259259262E-3</v>
      </c>
      <c r="AG110" s="53">
        <v>2.2046875E-3</v>
      </c>
      <c r="AH110" s="53">
        <v>2.2910300925925923E-3</v>
      </c>
      <c r="AI110" s="53">
        <v>2.3773263888888889E-3</v>
      </c>
      <c r="AJ110" s="53">
        <v>2.4638657407407409E-3</v>
      </c>
      <c r="AK110" s="53">
        <v>2.5508680555555554E-3</v>
      </c>
      <c r="AL110" s="53">
        <v>2.6377314814814818E-3</v>
      </c>
      <c r="AM110" s="53">
        <v>2.7264236111111113E-3</v>
      </c>
      <c r="AN110" s="53">
        <v>2.8124884259259262E-3</v>
      </c>
      <c r="AO110" s="53">
        <v>2.8994097222222221E-3</v>
      </c>
    </row>
    <row r="111" spans="1:41">
      <c r="A111" s="1" t="s">
        <v>182</v>
      </c>
      <c r="B111" s="1">
        <v>2021</v>
      </c>
      <c r="C111" s="2">
        <v>44491</v>
      </c>
      <c r="D111" s="1" t="s">
        <v>20</v>
      </c>
      <c r="E111" s="1" t="s">
        <v>21</v>
      </c>
      <c r="F111" s="1" t="s">
        <v>780</v>
      </c>
      <c r="G111" s="1" t="s">
        <v>113</v>
      </c>
      <c r="H111" s="1"/>
      <c r="I111" s="1">
        <v>8</v>
      </c>
      <c r="J111">
        <v>13.444000000000001</v>
      </c>
      <c r="K111">
        <v>21.873000000000001</v>
      </c>
      <c r="L111">
        <v>29.724</v>
      </c>
      <c r="M111">
        <v>37.39</v>
      </c>
      <c r="N111">
        <v>45.033999999999999</v>
      </c>
      <c r="O111">
        <v>52.633000000000003</v>
      </c>
      <c r="P111" s="53">
        <v>6.9701388888888894E-4</v>
      </c>
      <c r="Q111" s="53">
        <v>7.852083333333334E-4</v>
      </c>
      <c r="R111" s="53">
        <v>8.7395833333333336E-4</v>
      </c>
      <c r="S111" s="53">
        <v>9.6222222222222228E-4</v>
      </c>
      <c r="T111" s="53">
        <v>1.050972222222222E-3</v>
      </c>
      <c r="U111" s="53">
        <v>1.1398032407407407E-3</v>
      </c>
      <c r="V111" s="53">
        <v>1.2288541666666667E-3</v>
      </c>
      <c r="W111" s="53">
        <v>1.3179282407407408E-3</v>
      </c>
      <c r="X111" s="53">
        <v>1.4071296296296297E-3</v>
      </c>
      <c r="Y111" s="53">
        <v>1.4964236111111113E-3</v>
      </c>
      <c r="Z111" s="53">
        <v>1.5856828703703701E-3</v>
      </c>
      <c r="AA111" s="53">
        <v>1.6744212962962962E-3</v>
      </c>
      <c r="AB111" s="53">
        <v>1.7630324074074074E-3</v>
      </c>
      <c r="AC111" s="53">
        <v>1.851875E-3</v>
      </c>
      <c r="AD111" s="53">
        <v>1.9409375E-3</v>
      </c>
      <c r="AE111" s="53">
        <v>2.0300000000000001E-3</v>
      </c>
      <c r="AF111" s="53">
        <v>2.1196296296296297E-3</v>
      </c>
      <c r="AG111" s="53">
        <v>2.209664351851852E-3</v>
      </c>
      <c r="AH111" s="53">
        <v>2.2996180555555552E-3</v>
      </c>
      <c r="AI111" s="53">
        <v>2.389872685185185E-3</v>
      </c>
      <c r="AJ111" s="53">
        <v>2.4800578703703707E-3</v>
      </c>
      <c r="AK111" s="53">
        <v>2.5709722222222223E-3</v>
      </c>
      <c r="AL111" s="53">
        <v>2.6625578703703707E-3</v>
      </c>
      <c r="AM111" s="53">
        <v>2.7541203703703703E-3</v>
      </c>
      <c r="AN111" s="53">
        <v>2.8458449074074076E-3</v>
      </c>
      <c r="AO111" s="53">
        <v>2.9379629629629634E-3</v>
      </c>
    </row>
    <row r="112" spans="1:41">
      <c r="A112" s="1" t="s">
        <v>182</v>
      </c>
      <c r="B112" s="1">
        <v>2021</v>
      </c>
      <c r="C112" s="2">
        <v>44491</v>
      </c>
      <c r="D112" s="1" t="s">
        <v>20</v>
      </c>
      <c r="E112" s="1" t="s">
        <v>21</v>
      </c>
      <c r="F112" s="1" t="s">
        <v>595</v>
      </c>
      <c r="G112" s="1" t="s">
        <v>31</v>
      </c>
      <c r="H112" s="1"/>
      <c r="I112" s="1">
        <v>9</v>
      </c>
      <c r="J112">
        <v>13.98</v>
      </c>
      <c r="K112">
        <v>22.082000000000001</v>
      </c>
      <c r="L112">
        <v>29.806999999999999</v>
      </c>
      <c r="M112">
        <v>37.512</v>
      </c>
      <c r="N112">
        <v>45.255000000000003</v>
      </c>
      <c r="O112">
        <v>53.018000000000001</v>
      </c>
      <c r="P112" s="53">
        <v>7.0353009259259251E-4</v>
      </c>
      <c r="Q112" s="53">
        <v>7.9327546296296297E-4</v>
      </c>
      <c r="R112" s="53">
        <v>8.8287037037037034E-4</v>
      </c>
      <c r="S112" s="53">
        <v>9.7246527777777782E-4</v>
      </c>
      <c r="T112" s="53">
        <v>1.0618171296296298E-3</v>
      </c>
      <c r="U112" s="53">
        <v>1.1512384259259258E-3</v>
      </c>
      <c r="V112" s="53">
        <v>1.2404398148148149E-3</v>
      </c>
      <c r="W112" s="53">
        <v>1.3298842592592592E-3</v>
      </c>
      <c r="X112" s="53">
        <v>1.4191782407407408E-3</v>
      </c>
      <c r="Y112" s="53">
        <v>1.5085532407407409E-3</v>
      </c>
      <c r="Z112" s="53">
        <v>1.5977430555555554E-3</v>
      </c>
      <c r="AA112" s="53">
        <v>1.6867245370370369E-3</v>
      </c>
      <c r="AB112" s="53">
        <v>1.7754976851851853E-3</v>
      </c>
      <c r="AC112" s="53">
        <v>1.8649652777777779E-3</v>
      </c>
      <c r="AD112" s="53">
        <v>1.9548495370370371E-3</v>
      </c>
      <c r="AE112" s="53">
        <v>2.0448032407407407E-3</v>
      </c>
      <c r="AF112" s="53">
        <v>2.1349421296296299E-3</v>
      </c>
      <c r="AG112" s="53">
        <v>2.2248726851851852E-3</v>
      </c>
      <c r="AH112" s="53">
        <v>2.314513888888889E-3</v>
      </c>
      <c r="AI112" s="53">
        <v>2.4042939814814816E-3</v>
      </c>
      <c r="AJ112" s="53">
        <v>2.4940740740740743E-3</v>
      </c>
      <c r="AK112" s="53">
        <v>2.5839583333333335E-3</v>
      </c>
      <c r="AL112" s="53">
        <v>2.6740972222222218E-3</v>
      </c>
      <c r="AM112" s="53">
        <v>2.7649884259259259E-3</v>
      </c>
      <c r="AN112" s="53">
        <v>2.8564351851851854E-3</v>
      </c>
      <c r="AO112" s="53">
        <v>2.9485069444444446E-3</v>
      </c>
    </row>
    <row r="113" spans="1:42">
      <c r="A113" s="1" t="s">
        <v>182</v>
      </c>
      <c r="B113" s="1">
        <v>2021</v>
      </c>
      <c r="C113" s="2">
        <v>44491</v>
      </c>
      <c r="D113" s="1" t="s">
        <v>20</v>
      </c>
      <c r="E113" s="1" t="s">
        <v>21</v>
      </c>
      <c r="F113" s="1" t="s">
        <v>80</v>
      </c>
      <c r="G113" s="1" t="s">
        <v>27</v>
      </c>
      <c r="H113" s="1"/>
      <c r="I113" s="1">
        <v>10</v>
      </c>
      <c r="J113">
        <v>13.148</v>
      </c>
      <c r="K113">
        <v>21.359000000000002</v>
      </c>
      <c r="L113">
        <v>29.215</v>
      </c>
      <c r="M113">
        <v>37.006999999999998</v>
      </c>
      <c r="N113">
        <v>44.825000000000003</v>
      </c>
      <c r="O113">
        <v>52.561</v>
      </c>
      <c r="P113" s="53">
        <v>6.9723379629629616E-4</v>
      </c>
      <c r="Q113" s="53">
        <v>7.8587962962962954E-4</v>
      </c>
      <c r="R113" s="53">
        <v>8.7452546296296291E-4</v>
      </c>
      <c r="S113" s="53">
        <v>9.6381944444444455E-4</v>
      </c>
      <c r="T113" s="53">
        <v>1.0526504629629631E-3</v>
      </c>
      <c r="U113" s="53">
        <v>1.1415162037037038E-3</v>
      </c>
      <c r="V113" s="53">
        <v>1.2299189814814814E-3</v>
      </c>
      <c r="W113" s="53">
        <v>1.3181944444444445E-3</v>
      </c>
      <c r="X113" s="53">
        <v>1.4062384259259256E-3</v>
      </c>
      <c r="Y113" s="53">
        <v>1.4950578703703706E-3</v>
      </c>
      <c r="Z113" s="53">
        <v>1.5842013888888887E-3</v>
      </c>
      <c r="AA113" s="53">
        <v>1.6736226851851851E-3</v>
      </c>
      <c r="AB113" s="53">
        <v>1.7626736111111113E-3</v>
      </c>
      <c r="AC113" s="53">
        <v>1.8519791666666667E-3</v>
      </c>
      <c r="AD113" s="53">
        <v>1.9409953703703705E-3</v>
      </c>
      <c r="AE113" s="53">
        <v>2.0308101851851854E-3</v>
      </c>
      <c r="AF113" s="53">
        <v>2.1208564814814814E-3</v>
      </c>
      <c r="AG113" s="53">
        <v>2.2112500000000001E-3</v>
      </c>
      <c r="AH113" s="53">
        <v>2.3017476851851849E-3</v>
      </c>
      <c r="AI113" s="53">
        <v>2.3922685185185184E-3</v>
      </c>
      <c r="AJ113" s="53">
        <v>2.4839467592592591E-3</v>
      </c>
      <c r="AK113" s="53">
        <v>2.5760879629629627E-3</v>
      </c>
      <c r="AL113" s="53">
        <v>2.669386574074074E-3</v>
      </c>
      <c r="AM113" s="53">
        <v>2.7635648148148146E-3</v>
      </c>
      <c r="AN113" s="53">
        <v>2.8595370370370372E-3</v>
      </c>
      <c r="AO113" s="53">
        <v>2.955243055555556E-3</v>
      </c>
    </row>
    <row r="114" spans="1:42">
      <c r="A114" s="1" t="s">
        <v>182</v>
      </c>
      <c r="B114" s="1">
        <v>2021</v>
      </c>
      <c r="C114" s="2">
        <v>44491</v>
      </c>
      <c r="D114" s="1" t="s">
        <v>20</v>
      </c>
      <c r="E114" s="1" t="s">
        <v>21</v>
      </c>
      <c r="F114" s="1" t="s">
        <v>843</v>
      </c>
      <c r="G114" s="1" t="s">
        <v>185</v>
      </c>
      <c r="H114" s="1"/>
      <c r="I114" s="1">
        <v>11</v>
      </c>
      <c r="J114">
        <v>12.859</v>
      </c>
      <c r="K114">
        <v>20.693000000000001</v>
      </c>
      <c r="L114">
        <v>28.225000000000001</v>
      </c>
      <c r="M114">
        <v>35.677</v>
      </c>
      <c r="N114">
        <v>43.097000000000001</v>
      </c>
      <c r="O114">
        <v>50.554000000000002</v>
      </c>
      <c r="P114">
        <v>58.052</v>
      </c>
      <c r="Q114" s="53">
        <v>7.5907407407407401E-4</v>
      </c>
      <c r="R114" s="53">
        <v>8.4623842592592596E-4</v>
      </c>
      <c r="S114" s="53">
        <v>9.338541666666666E-4</v>
      </c>
      <c r="T114" s="53">
        <v>1.0215740740740743E-3</v>
      </c>
      <c r="U114" s="53">
        <v>1.1097800925925925E-3</v>
      </c>
      <c r="V114" s="53">
        <v>1.1985879629629629E-3</v>
      </c>
      <c r="W114" s="53">
        <v>1.2878935185185185E-3</v>
      </c>
      <c r="X114" s="53">
        <v>1.3772916666666664E-3</v>
      </c>
      <c r="Y114" s="53">
        <v>1.4682291666666669E-3</v>
      </c>
      <c r="Z114" s="53">
        <v>1.559178240740741E-3</v>
      </c>
      <c r="AA114" s="53">
        <v>1.6501736111111109E-3</v>
      </c>
      <c r="AB114" s="53">
        <v>1.7409722222222221E-3</v>
      </c>
      <c r="AC114" s="53">
        <v>1.8333333333333335E-3</v>
      </c>
      <c r="AD114" s="53">
        <v>1.9265277777777779E-3</v>
      </c>
      <c r="AE114" s="53">
        <v>2.0205324074074075E-3</v>
      </c>
      <c r="AF114" s="53">
        <v>2.113912037037037E-3</v>
      </c>
      <c r="AG114" s="53">
        <v>2.2079745370370369E-3</v>
      </c>
      <c r="AH114" s="53">
        <v>2.3026736111111112E-3</v>
      </c>
      <c r="AI114" s="53">
        <v>2.3974305555555559E-3</v>
      </c>
      <c r="AJ114" s="53">
        <v>2.492650462962963E-3</v>
      </c>
      <c r="AK114" s="53">
        <v>2.5885416666666665E-3</v>
      </c>
      <c r="AL114" s="53">
        <v>2.6845370370370374E-3</v>
      </c>
      <c r="AM114" s="53">
        <v>2.7788657407407402E-3</v>
      </c>
      <c r="AN114" s="53">
        <v>2.8715162037037038E-3</v>
      </c>
      <c r="AO114" s="53">
        <v>2.9656712962962961E-3</v>
      </c>
    </row>
    <row r="115" spans="1:42">
      <c r="A115" s="1" t="s">
        <v>182</v>
      </c>
      <c r="B115" s="1">
        <v>2021</v>
      </c>
      <c r="C115" s="2">
        <v>44491</v>
      </c>
      <c r="D115" s="1" t="s">
        <v>20</v>
      </c>
      <c r="E115" s="1" t="s">
        <v>21</v>
      </c>
      <c r="F115" s="1" t="s">
        <v>846</v>
      </c>
      <c r="G115" s="1" t="s">
        <v>185</v>
      </c>
      <c r="H115" s="1"/>
      <c r="I115" s="1">
        <v>12</v>
      </c>
      <c r="J115">
        <v>13.089</v>
      </c>
      <c r="K115">
        <v>21.12</v>
      </c>
      <c r="L115">
        <v>28.74</v>
      </c>
      <c r="M115">
        <v>36.462000000000003</v>
      </c>
      <c r="N115">
        <v>44.296999999999997</v>
      </c>
      <c r="O115">
        <v>52.118000000000002</v>
      </c>
      <c r="P115">
        <v>59.87</v>
      </c>
      <c r="Q115" s="53">
        <v>7.8263888888888882E-4</v>
      </c>
      <c r="R115" s="53">
        <v>8.7267361111111107E-4</v>
      </c>
      <c r="S115" s="53">
        <v>9.6247685185185184E-4</v>
      </c>
      <c r="T115" s="53">
        <v>1.0518981481481484E-3</v>
      </c>
      <c r="U115" s="53">
        <v>1.1416666666666667E-3</v>
      </c>
      <c r="V115" s="53">
        <v>1.2310648148148148E-3</v>
      </c>
      <c r="W115" s="53">
        <v>1.3209027777777776E-3</v>
      </c>
      <c r="X115" s="53">
        <v>1.4109375000000001E-3</v>
      </c>
      <c r="Y115" s="53">
        <v>1.501087962962963E-3</v>
      </c>
      <c r="Z115" s="53">
        <v>1.5907060185185184E-3</v>
      </c>
      <c r="AA115" s="53">
        <v>1.6813078703703703E-3</v>
      </c>
      <c r="AB115" s="53">
        <v>1.7692824074074071E-3</v>
      </c>
      <c r="AC115" s="53">
        <v>1.8588888888888889E-3</v>
      </c>
      <c r="AD115" s="53">
        <v>1.949398148148148E-3</v>
      </c>
      <c r="AE115" s="53">
        <v>2.0409722222222222E-3</v>
      </c>
      <c r="AF115" s="53">
        <v>2.132974537037037E-3</v>
      </c>
      <c r="AG115" s="53">
        <v>2.2256828703703705E-3</v>
      </c>
      <c r="AH115" s="53">
        <v>2.3187500000000001E-3</v>
      </c>
      <c r="AI115" s="53">
        <v>2.4123842592592595E-3</v>
      </c>
      <c r="AJ115" s="53">
        <v>2.5066203703703704E-3</v>
      </c>
      <c r="AK115" s="53">
        <v>2.6006828703703704E-3</v>
      </c>
      <c r="AL115" s="53">
        <v>2.6943750000000002E-3</v>
      </c>
      <c r="AM115" s="53">
        <v>2.7880787037037041E-3</v>
      </c>
      <c r="AN115" s="53">
        <v>2.882280092592593E-3</v>
      </c>
      <c r="AO115" s="53">
        <v>2.9773726851851853E-3</v>
      </c>
    </row>
    <row r="116" spans="1:42">
      <c r="A116" s="1" t="s">
        <v>182</v>
      </c>
      <c r="B116" s="1">
        <v>2021</v>
      </c>
      <c r="C116" s="2">
        <v>44491</v>
      </c>
      <c r="D116" s="1" t="s">
        <v>20</v>
      </c>
      <c r="E116" s="1" t="s">
        <v>21</v>
      </c>
      <c r="F116" s="1" t="s">
        <v>494</v>
      </c>
      <c r="G116" s="1" t="s">
        <v>37</v>
      </c>
      <c r="H116" s="1"/>
      <c r="I116" s="1">
        <v>13</v>
      </c>
      <c r="J116">
        <v>13.198</v>
      </c>
      <c r="K116">
        <v>21.245000000000001</v>
      </c>
      <c r="L116">
        <v>29.056000000000001</v>
      </c>
      <c r="M116">
        <v>36.798000000000002</v>
      </c>
      <c r="N116">
        <v>44.570999999999998</v>
      </c>
      <c r="O116">
        <v>52.436999999999998</v>
      </c>
      <c r="P116" s="53">
        <v>6.9776620370370381E-4</v>
      </c>
      <c r="Q116" s="53">
        <v>7.8906249999999994E-4</v>
      </c>
      <c r="R116" s="53">
        <v>8.7974537037037047E-4</v>
      </c>
      <c r="S116" s="53">
        <v>9.704629629629629E-4</v>
      </c>
      <c r="T116" s="53">
        <v>1.0611805555555554E-3</v>
      </c>
      <c r="U116" s="53">
        <v>1.1518749999999999E-3</v>
      </c>
      <c r="V116" s="53">
        <v>1.242488425925926E-3</v>
      </c>
      <c r="W116" s="53">
        <v>1.3330555555555554E-3</v>
      </c>
      <c r="X116" s="53">
        <v>1.4240393518518517E-3</v>
      </c>
      <c r="Y116" s="53">
        <v>1.5156944444444443E-3</v>
      </c>
      <c r="Z116" s="53">
        <v>1.6075925925925925E-3</v>
      </c>
      <c r="AA116" s="53">
        <v>1.7000231481481482E-3</v>
      </c>
      <c r="AB116" s="53">
        <v>1.7922222222222222E-3</v>
      </c>
      <c r="AC116" s="53">
        <v>1.8844791666666665E-3</v>
      </c>
      <c r="AD116" s="53">
        <v>1.9773263888888891E-3</v>
      </c>
      <c r="AE116" s="53">
        <v>2.070590277777778E-3</v>
      </c>
      <c r="AF116" s="53">
        <v>2.1634606481481483E-3</v>
      </c>
      <c r="AG116" s="53">
        <v>2.2558796296296298E-3</v>
      </c>
      <c r="AH116" s="53">
        <v>2.3487268518518518E-3</v>
      </c>
      <c r="AI116" s="53">
        <v>2.4425115740740739E-3</v>
      </c>
      <c r="AJ116" s="53">
        <v>2.5361921296296296E-3</v>
      </c>
      <c r="AK116" s="53">
        <v>2.6309027777777776E-3</v>
      </c>
      <c r="AL116" s="53">
        <v>2.7255902777777782E-3</v>
      </c>
      <c r="AM116" s="53">
        <v>2.8211458333333335E-3</v>
      </c>
      <c r="AN116" s="53">
        <v>2.9170254629629633E-3</v>
      </c>
      <c r="AO116" s="53">
        <v>3.0128124999999999E-3</v>
      </c>
    </row>
    <row r="117" spans="1:42">
      <c r="A117" s="1" t="s">
        <v>182</v>
      </c>
      <c r="B117" s="1">
        <v>2021</v>
      </c>
      <c r="C117" s="2">
        <v>44491</v>
      </c>
      <c r="D117" s="1" t="s">
        <v>20</v>
      </c>
      <c r="E117" s="1" t="s">
        <v>21</v>
      </c>
      <c r="F117" s="1" t="s">
        <v>519</v>
      </c>
      <c r="G117" s="1" t="s">
        <v>250</v>
      </c>
      <c r="H117" s="1"/>
      <c r="I117" s="1">
        <v>14</v>
      </c>
      <c r="J117">
        <v>14.063000000000001</v>
      </c>
      <c r="K117">
        <v>22.225000000000001</v>
      </c>
      <c r="L117">
        <v>29.934000000000001</v>
      </c>
      <c r="M117">
        <v>37.548000000000002</v>
      </c>
      <c r="N117">
        <v>45.158000000000001</v>
      </c>
      <c r="O117">
        <v>52.786000000000001</v>
      </c>
      <c r="P117" s="53">
        <v>6.998148148148149E-4</v>
      </c>
      <c r="Q117" s="53">
        <v>7.8901620370370367E-4</v>
      </c>
      <c r="R117" s="53">
        <v>8.7876157407407402E-4</v>
      </c>
      <c r="S117" s="53">
        <v>9.6890046296296307E-4</v>
      </c>
      <c r="T117" s="53">
        <v>1.0593402777777778E-3</v>
      </c>
      <c r="U117" s="53">
        <v>1.1500694444444444E-3</v>
      </c>
      <c r="V117" s="53">
        <v>1.2410300925925926E-3</v>
      </c>
      <c r="W117" s="53">
        <v>1.3322222222222223E-3</v>
      </c>
      <c r="X117" s="53">
        <v>1.4233796296296295E-3</v>
      </c>
      <c r="Y117" s="53">
        <v>1.515173611111111E-3</v>
      </c>
      <c r="Z117" s="53">
        <v>1.6078819444444445E-3</v>
      </c>
      <c r="AA117" s="53">
        <v>1.700439814814815E-3</v>
      </c>
      <c r="AB117" s="53">
        <v>1.7927777777777777E-3</v>
      </c>
      <c r="AC117" s="53">
        <v>1.8848148148148149E-3</v>
      </c>
      <c r="AD117" s="53">
        <v>1.9774884259259255E-3</v>
      </c>
      <c r="AE117" s="53">
        <v>2.0703819444444446E-3</v>
      </c>
      <c r="AF117" s="53">
        <v>2.1647569444444444E-3</v>
      </c>
      <c r="AG117" s="53">
        <v>2.2583912037037039E-3</v>
      </c>
      <c r="AH117" s="53">
        <v>2.351712962962963E-3</v>
      </c>
      <c r="AI117" s="53">
        <v>2.4451041666666666E-3</v>
      </c>
      <c r="AJ117" s="53">
        <v>2.5394560185185186E-3</v>
      </c>
      <c r="AK117" s="53">
        <v>2.6350578703703705E-3</v>
      </c>
      <c r="AL117" s="53">
        <v>2.731273148148148E-3</v>
      </c>
      <c r="AM117" s="53">
        <v>2.8259722222222223E-3</v>
      </c>
      <c r="AN117" s="53">
        <v>2.9197106481481483E-3</v>
      </c>
      <c r="AO117" s="53">
        <v>3.013900462962963E-3</v>
      </c>
    </row>
    <row r="118" spans="1:42">
      <c r="A118" s="1" t="s">
        <v>182</v>
      </c>
      <c r="B118" s="1">
        <v>2021</v>
      </c>
      <c r="C118" s="2">
        <v>44491</v>
      </c>
      <c r="D118" s="1" t="s">
        <v>20</v>
      </c>
      <c r="E118" s="1" t="s">
        <v>21</v>
      </c>
      <c r="F118" s="1" t="s">
        <v>791</v>
      </c>
      <c r="G118" s="1" t="s">
        <v>480</v>
      </c>
      <c r="H118" s="1"/>
      <c r="I118" s="1">
        <v>15</v>
      </c>
      <c r="J118">
        <v>13.856</v>
      </c>
      <c r="K118">
        <v>22.446000000000002</v>
      </c>
      <c r="L118">
        <v>30.567</v>
      </c>
      <c r="M118">
        <v>38.521000000000001</v>
      </c>
      <c r="N118">
        <v>46.406999999999996</v>
      </c>
      <c r="O118">
        <v>54.281999999999996</v>
      </c>
      <c r="P118" s="53">
        <v>7.1906249999999998E-4</v>
      </c>
      <c r="Q118" s="53">
        <v>8.0940972222222221E-4</v>
      </c>
      <c r="R118" s="53">
        <v>9.0085648148148132E-4</v>
      </c>
      <c r="S118" s="53">
        <v>9.9228009259259256E-4</v>
      </c>
      <c r="T118" s="53">
        <v>1.0834143518518517E-3</v>
      </c>
      <c r="U118" s="53">
        <v>1.1754166666666668E-3</v>
      </c>
      <c r="V118" s="53">
        <v>1.2671527777777779E-3</v>
      </c>
      <c r="W118" s="53">
        <v>1.3588078703703705E-3</v>
      </c>
      <c r="X118" s="53">
        <v>1.4511805555555556E-3</v>
      </c>
      <c r="Y118" s="53">
        <v>1.5438657407407408E-3</v>
      </c>
      <c r="Z118" s="53">
        <v>1.6368402777777779E-3</v>
      </c>
      <c r="AA118" s="53">
        <v>1.7295254629629631E-3</v>
      </c>
      <c r="AB118" s="53">
        <v>1.8219791666666668E-3</v>
      </c>
      <c r="AC118" s="53">
        <v>1.914085648148148E-3</v>
      </c>
      <c r="AD118" s="53">
        <v>2.0056134259259259E-3</v>
      </c>
      <c r="AE118" s="53">
        <v>2.0967824074074074E-3</v>
      </c>
      <c r="AF118" s="53">
        <v>2.1876157407407408E-3</v>
      </c>
      <c r="AG118" s="53">
        <v>2.2783796296296298E-3</v>
      </c>
      <c r="AH118" s="53">
        <v>2.3695370370370368E-3</v>
      </c>
      <c r="AI118" s="53">
        <v>2.4609490740740742E-3</v>
      </c>
      <c r="AJ118" s="53">
        <v>2.5533217592592591E-3</v>
      </c>
      <c r="AK118" s="53">
        <v>2.6458912037037037E-3</v>
      </c>
      <c r="AL118" s="53">
        <v>2.7382523148148149E-3</v>
      </c>
      <c r="AM118" s="53">
        <v>2.8304282407407406E-3</v>
      </c>
      <c r="AN118" s="53">
        <v>2.9226157407407412E-3</v>
      </c>
      <c r="AO118" s="53">
        <v>3.0150115740740745E-3</v>
      </c>
    </row>
    <row r="119" spans="1:42">
      <c r="A119" s="1" t="s">
        <v>182</v>
      </c>
      <c r="B119" s="1">
        <v>2021</v>
      </c>
      <c r="C119" s="2">
        <v>44491</v>
      </c>
      <c r="D119" s="1" t="s">
        <v>20</v>
      </c>
      <c r="E119" s="1" t="s">
        <v>21</v>
      </c>
      <c r="F119" s="1" t="s">
        <v>840</v>
      </c>
      <c r="G119" s="1" t="s">
        <v>480</v>
      </c>
      <c r="H119" s="1"/>
      <c r="I119" s="1">
        <v>16</v>
      </c>
      <c r="J119">
        <v>13.507999999999999</v>
      </c>
      <c r="K119">
        <v>21.736999999999998</v>
      </c>
      <c r="L119">
        <v>29.776</v>
      </c>
      <c r="M119">
        <v>37.734999999999999</v>
      </c>
      <c r="N119">
        <v>45.627000000000002</v>
      </c>
      <c r="O119">
        <v>53.56</v>
      </c>
      <c r="P119" s="53">
        <v>7.1224537037037046E-4</v>
      </c>
      <c r="Q119" s="53">
        <v>8.0518518518518515E-4</v>
      </c>
      <c r="R119" s="53">
        <v>8.9914351851851841E-4</v>
      </c>
      <c r="S119" s="53">
        <v>9.9341435185185188E-4</v>
      </c>
      <c r="T119" s="53">
        <v>1.0875810185185185E-3</v>
      </c>
      <c r="U119" s="53">
        <v>1.1820138888888889E-3</v>
      </c>
      <c r="V119" s="53">
        <v>1.2760532407407408E-3</v>
      </c>
      <c r="W119" s="53">
        <v>1.370474537037037E-3</v>
      </c>
      <c r="X119" s="53">
        <v>1.4640509259259259E-3</v>
      </c>
      <c r="Y119" s="53">
        <v>1.5557523148148147E-3</v>
      </c>
      <c r="Z119" s="53">
        <v>1.646435185185185E-3</v>
      </c>
      <c r="AA119" s="53">
        <v>1.7373379629629631E-3</v>
      </c>
      <c r="AB119" s="53">
        <v>1.828275462962963E-3</v>
      </c>
      <c r="AC119" s="53">
        <v>1.9196874999999997E-3</v>
      </c>
      <c r="AD119" s="53">
        <v>2.012650462962963E-3</v>
      </c>
      <c r="AE119" s="53">
        <v>2.1062962962962962E-3</v>
      </c>
      <c r="AF119" s="53">
        <v>2.1999189814814811E-3</v>
      </c>
      <c r="AG119" s="53">
        <v>2.2940972222222221E-3</v>
      </c>
      <c r="AH119" s="53">
        <v>2.3871643518518517E-3</v>
      </c>
      <c r="AI119" s="53">
        <v>2.4798611111111111E-3</v>
      </c>
      <c r="AJ119" s="53">
        <v>2.5730555555555554E-3</v>
      </c>
      <c r="AK119" s="53">
        <v>2.6664583333333332E-3</v>
      </c>
      <c r="AL119" s="53">
        <v>2.7602430555555557E-3</v>
      </c>
      <c r="AM119" s="53">
        <v>2.8541203703703701E-3</v>
      </c>
      <c r="AN119" s="53">
        <v>2.9474768518518522E-3</v>
      </c>
      <c r="AO119" s="53">
        <v>3.0406944444444444E-3</v>
      </c>
    </row>
    <row r="120" spans="1:42">
      <c r="A120" s="1" t="s">
        <v>182</v>
      </c>
      <c r="B120" s="1">
        <v>2021</v>
      </c>
      <c r="C120" s="2">
        <v>44491</v>
      </c>
      <c r="D120" s="1" t="s">
        <v>20</v>
      </c>
      <c r="E120" s="1" t="s">
        <v>21</v>
      </c>
      <c r="F120" s="1" t="s">
        <v>711</v>
      </c>
      <c r="G120" s="1" t="s">
        <v>44</v>
      </c>
      <c r="H120" s="1"/>
      <c r="I120" s="1">
        <v>17</v>
      </c>
      <c r="J120">
        <v>13.500999999999999</v>
      </c>
      <c r="K120">
        <v>21.884</v>
      </c>
      <c r="L120">
        <v>29.670999999999999</v>
      </c>
      <c r="M120">
        <v>37.234999999999999</v>
      </c>
      <c r="N120">
        <v>44.698999999999998</v>
      </c>
      <c r="O120">
        <v>52.139000000000003</v>
      </c>
      <c r="P120">
        <v>59.723999999999997</v>
      </c>
      <c r="Q120" s="53">
        <v>7.7915509259259257E-4</v>
      </c>
      <c r="R120" s="53">
        <v>8.6798611111111115E-4</v>
      </c>
      <c r="S120" s="53">
        <v>9.5785879629629639E-4</v>
      </c>
      <c r="T120" s="53">
        <v>1.0481597222222222E-3</v>
      </c>
      <c r="U120" s="53">
        <v>1.1380324074074075E-3</v>
      </c>
      <c r="V120" s="53">
        <v>1.227962962962963E-3</v>
      </c>
      <c r="W120" s="53">
        <v>1.3185648148148149E-3</v>
      </c>
      <c r="X120" s="53">
        <v>1.4096875000000001E-3</v>
      </c>
      <c r="Y120" s="53">
        <v>1.5007870370370372E-3</v>
      </c>
      <c r="Z120" s="53">
        <v>1.5921412037037035E-3</v>
      </c>
      <c r="AA120" s="53">
        <v>1.6836342592592595E-3</v>
      </c>
      <c r="AB120" s="53">
        <v>1.7763078703703702E-3</v>
      </c>
      <c r="AC120" s="53">
        <v>1.8694791666666666E-3</v>
      </c>
      <c r="AD120" s="53">
        <v>1.963125E-3</v>
      </c>
      <c r="AE120" s="53">
        <v>2.0578587962962963E-3</v>
      </c>
      <c r="AF120" s="53">
        <v>2.1536458333333334E-3</v>
      </c>
      <c r="AG120" s="53">
        <v>2.2509722222222223E-3</v>
      </c>
      <c r="AH120" s="53">
        <v>2.3485995370370371E-3</v>
      </c>
      <c r="AI120" s="53">
        <v>2.4467939814814816E-3</v>
      </c>
      <c r="AJ120" s="53">
        <v>2.5463425925925927E-3</v>
      </c>
      <c r="AK120" s="53">
        <v>2.6463773148148149E-3</v>
      </c>
      <c r="AL120" s="53">
        <v>2.7466782407407409E-3</v>
      </c>
      <c r="AM120" s="53">
        <v>2.847372685185185E-3</v>
      </c>
      <c r="AN120" s="53">
        <v>2.9485185185185183E-3</v>
      </c>
      <c r="AO120" s="53">
        <v>3.0500925925925925E-3</v>
      </c>
    </row>
    <row r="121" spans="1:42">
      <c r="A121" s="1" t="s">
        <v>182</v>
      </c>
      <c r="B121" s="1">
        <v>2021</v>
      </c>
      <c r="C121" s="2">
        <v>44491</v>
      </c>
      <c r="D121" s="1" t="s">
        <v>20</v>
      </c>
      <c r="E121" s="1" t="s">
        <v>21</v>
      </c>
      <c r="F121" s="1" t="s">
        <v>708</v>
      </c>
      <c r="G121" s="1" t="s">
        <v>44</v>
      </c>
      <c r="H121" s="1"/>
      <c r="I121" s="1">
        <v>18</v>
      </c>
      <c r="J121">
        <v>13.781000000000001</v>
      </c>
      <c r="K121">
        <v>22.042000000000002</v>
      </c>
      <c r="L121">
        <v>29.948</v>
      </c>
      <c r="M121">
        <v>37.749000000000002</v>
      </c>
      <c r="N121">
        <v>45.536999999999999</v>
      </c>
      <c r="O121">
        <v>53.341000000000001</v>
      </c>
      <c r="P121" s="53">
        <v>7.0824074074074073E-4</v>
      </c>
      <c r="Q121" s="53">
        <v>7.9947916666666676E-4</v>
      </c>
      <c r="R121" s="53">
        <v>8.9081018518518513E-4</v>
      </c>
      <c r="S121" s="53">
        <v>9.8212962962962967E-4</v>
      </c>
      <c r="T121" s="53">
        <v>1.0737384259259261E-3</v>
      </c>
      <c r="U121" s="53">
        <v>1.165787037037037E-3</v>
      </c>
      <c r="V121" s="53">
        <v>1.2578935185185186E-3</v>
      </c>
      <c r="W121" s="53">
        <v>1.3506597222222221E-3</v>
      </c>
      <c r="X121" s="53">
        <v>1.444201388888889E-3</v>
      </c>
      <c r="Y121" s="53">
        <v>1.5391319444444443E-3</v>
      </c>
      <c r="Z121" s="53">
        <v>1.6345949074074075E-3</v>
      </c>
      <c r="AA121" s="53">
        <v>1.7310763888888888E-3</v>
      </c>
      <c r="AB121" s="53">
        <v>1.8277314814814816E-3</v>
      </c>
      <c r="AC121" s="53">
        <v>1.9242708333333334E-3</v>
      </c>
      <c r="AD121" s="53">
        <v>2.0192939814814813E-3</v>
      </c>
      <c r="AE121" s="53">
        <v>2.1129745370370369E-3</v>
      </c>
      <c r="AF121" s="53">
        <v>2.2066319444444447E-3</v>
      </c>
      <c r="AG121" s="53">
        <v>2.3012037037037037E-3</v>
      </c>
      <c r="AH121" s="53">
        <v>2.3958912037037035E-3</v>
      </c>
      <c r="AI121" s="53">
        <v>2.4915162037037037E-3</v>
      </c>
      <c r="AJ121" s="53">
        <v>2.5881597222222222E-3</v>
      </c>
      <c r="AK121" s="53">
        <v>2.6854398148148145E-3</v>
      </c>
      <c r="AL121" s="53">
        <v>2.782662037037037E-3</v>
      </c>
      <c r="AM121" s="53">
        <v>2.8803240740740738E-3</v>
      </c>
      <c r="AN121" s="53">
        <v>2.977349537037037E-3</v>
      </c>
      <c r="AO121" s="53">
        <v>3.0734490740740744E-3</v>
      </c>
    </row>
    <row r="122" spans="1:42">
      <c r="A122" s="1" t="s">
        <v>182</v>
      </c>
      <c r="B122" s="1">
        <v>2021</v>
      </c>
      <c r="C122" s="2">
        <v>44491</v>
      </c>
      <c r="D122" s="1" t="s">
        <v>20</v>
      </c>
      <c r="E122" s="1" t="s">
        <v>21</v>
      </c>
      <c r="F122" s="1" t="s">
        <v>813</v>
      </c>
      <c r="G122" s="1" t="s">
        <v>188</v>
      </c>
      <c r="H122" s="1"/>
      <c r="I122" s="1">
        <v>19</v>
      </c>
      <c r="J122">
        <v>14.475</v>
      </c>
      <c r="K122">
        <v>23.056999999999999</v>
      </c>
      <c r="L122">
        <v>31.228999999999999</v>
      </c>
      <c r="M122">
        <v>39.533000000000001</v>
      </c>
      <c r="N122">
        <v>47.683</v>
      </c>
      <c r="O122">
        <v>55.790999999999997</v>
      </c>
      <c r="P122" s="53">
        <v>7.3918981481481481E-4</v>
      </c>
      <c r="Q122" s="53">
        <v>8.3195601851851866E-4</v>
      </c>
      <c r="R122" s="53">
        <v>9.2469907407407399E-4</v>
      </c>
      <c r="S122" s="53">
        <v>1.017824074074074E-3</v>
      </c>
      <c r="T122" s="53">
        <v>1.1108333333333335E-3</v>
      </c>
      <c r="U122" s="53">
        <v>1.2050231481481482E-3</v>
      </c>
      <c r="V122" s="53">
        <v>1.2998148148148146E-3</v>
      </c>
      <c r="W122" s="53">
        <v>1.3952199074074075E-3</v>
      </c>
      <c r="X122" s="53">
        <v>1.4916898148148146E-3</v>
      </c>
      <c r="Y122" s="53">
        <v>1.5883564814814816E-3</v>
      </c>
      <c r="Z122" s="53">
        <v>1.6839699074074075E-3</v>
      </c>
      <c r="AA122" s="53">
        <v>1.774884259259259E-3</v>
      </c>
      <c r="AB122" s="53">
        <v>1.8656018518518518E-3</v>
      </c>
      <c r="AC122" s="53">
        <v>1.9573611111111111E-3</v>
      </c>
      <c r="AD122" s="53">
        <v>2.0498958333333333E-3</v>
      </c>
      <c r="AE122" s="53">
        <v>2.1427314814814811E-3</v>
      </c>
      <c r="AF122" s="53">
        <v>2.2362847222222224E-3</v>
      </c>
      <c r="AG122" s="53">
        <v>2.3300810185185182E-3</v>
      </c>
      <c r="AH122" s="53">
        <v>2.4231944444444444E-3</v>
      </c>
      <c r="AI122" s="53">
        <v>2.5164004629629629E-3</v>
      </c>
      <c r="AJ122" s="53">
        <v>2.6100810185185185E-3</v>
      </c>
      <c r="AK122" s="53">
        <v>2.7046412037037035E-3</v>
      </c>
      <c r="AL122" s="53">
        <v>2.7984722222222217E-3</v>
      </c>
      <c r="AM122" s="53">
        <v>2.8927546296296301E-3</v>
      </c>
      <c r="AN122" s="53">
        <v>2.9874768518518523E-3</v>
      </c>
      <c r="AO122" s="53">
        <v>3.0826041666666671E-3</v>
      </c>
    </row>
    <row r="123" spans="1:42">
      <c r="A123" s="1" t="s">
        <v>182</v>
      </c>
      <c r="B123" s="1">
        <v>2021</v>
      </c>
      <c r="C123" s="2">
        <v>44491</v>
      </c>
      <c r="D123" s="1" t="s">
        <v>20</v>
      </c>
      <c r="E123" s="1" t="s">
        <v>21</v>
      </c>
      <c r="F123" s="1" t="s">
        <v>856</v>
      </c>
      <c r="G123" s="1" t="s">
        <v>207</v>
      </c>
      <c r="H123" s="1"/>
      <c r="I123" s="1">
        <v>20</v>
      </c>
      <c r="J123">
        <v>13.454000000000001</v>
      </c>
      <c r="K123">
        <v>21.565999999999999</v>
      </c>
      <c r="L123">
        <v>29.518999999999998</v>
      </c>
      <c r="M123">
        <v>37.521999999999998</v>
      </c>
      <c r="N123">
        <v>45.56</v>
      </c>
      <c r="O123">
        <v>53.625</v>
      </c>
      <c r="P123" s="53">
        <v>7.1377314814814817E-4</v>
      </c>
      <c r="Q123" s="53">
        <v>8.0666666666666658E-4</v>
      </c>
      <c r="R123" s="53">
        <v>8.990624999999998E-4</v>
      </c>
      <c r="S123" s="53">
        <v>9.9148148148148142E-4</v>
      </c>
      <c r="T123" s="53">
        <v>1.0839583333333335E-3</v>
      </c>
      <c r="U123" s="53">
        <v>1.176863425925926E-3</v>
      </c>
      <c r="V123" s="53">
        <v>1.2704166666666669E-3</v>
      </c>
      <c r="W123" s="53">
        <v>1.3645370370370372E-3</v>
      </c>
      <c r="X123" s="53">
        <v>1.4588541666666667E-3</v>
      </c>
      <c r="Y123" s="53">
        <v>1.5535763888888891E-3</v>
      </c>
      <c r="Z123" s="53">
        <v>1.6489004629629631E-3</v>
      </c>
      <c r="AA123" s="53">
        <v>1.7450462962962964E-3</v>
      </c>
      <c r="AB123" s="53">
        <v>1.8418981481481483E-3</v>
      </c>
      <c r="AC123" s="53">
        <v>1.9398726851851851E-3</v>
      </c>
      <c r="AD123" s="53">
        <v>2.0357291666666666E-3</v>
      </c>
      <c r="AE123" s="53">
        <v>2.129212962962963E-3</v>
      </c>
      <c r="AF123" s="53">
        <v>2.2227314814814813E-3</v>
      </c>
      <c r="AG123" s="53">
        <v>2.3173263888888887E-3</v>
      </c>
      <c r="AH123" s="53">
        <v>2.412951388888889E-3</v>
      </c>
      <c r="AI123" s="53">
        <v>2.5100694444444445E-3</v>
      </c>
      <c r="AJ123" s="53">
        <v>2.6079166666666664E-3</v>
      </c>
      <c r="AK123" s="53">
        <v>2.7076620370370375E-3</v>
      </c>
      <c r="AL123" s="53">
        <v>2.808888888888889E-3</v>
      </c>
      <c r="AM123" s="53">
        <v>2.9114699074074073E-3</v>
      </c>
      <c r="AN123" s="53">
        <v>3.014976851851852E-3</v>
      </c>
      <c r="AO123" s="53">
        <v>3.1191319444444448E-3</v>
      </c>
    </row>
    <row r="124" spans="1:42">
      <c r="A124" s="1" t="s">
        <v>182</v>
      </c>
      <c r="B124" s="1">
        <v>2021</v>
      </c>
      <c r="C124" s="2">
        <v>44491</v>
      </c>
      <c r="D124" s="1" t="s">
        <v>20</v>
      </c>
      <c r="E124" s="1" t="s">
        <v>21</v>
      </c>
      <c r="F124" s="1" t="s">
        <v>835</v>
      </c>
      <c r="G124" s="1" t="s">
        <v>56</v>
      </c>
      <c r="H124" s="1"/>
      <c r="I124" s="1">
        <v>21</v>
      </c>
      <c r="J124">
        <v>14.026</v>
      </c>
      <c r="K124">
        <v>22.405999999999999</v>
      </c>
      <c r="L124">
        <v>30.481999999999999</v>
      </c>
      <c r="M124">
        <v>38.613999999999997</v>
      </c>
      <c r="N124">
        <v>46.81</v>
      </c>
      <c r="O124">
        <v>54.963000000000001</v>
      </c>
      <c r="P124" s="53">
        <v>7.3078703703703706E-4</v>
      </c>
      <c r="Q124" s="53">
        <v>8.2493055555555542E-4</v>
      </c>
      <c r="R124" s="53">
        <v>9.1966435185185174E-4</v>
      </c>
      <c r="S124" s="53">
        <v>1.0140972222222222E-3</v>
      </c>
      <c r="T124" s="53">
        <v>1.109363425925926E-3</v>
      </c>
      <c r="U124" s="53">
        <v>1.204560185185185E-3</v>
      </c>
      <c r="V124" s="53">
        <v>1.300451388888889E-3</v>
      </c>
      <c r="W124" s="53">
        <v>1.3970138888888888E-3</v>
      </c>
      <c r="X124" s="53">
        <v>1.4937615740740742E-3</v>
      </c>
      <c r="Y124" s="53">
        <v>1.5918287037037038E-3</v>
      </c>
      <c r="Z124" s="53">
        <v>1.6902546296296294E-3</v>
      </c>
      <c r="AA124" s="53">
        <v>1.7882407407407404E-3</v>
      </c>
      <c r="AB124" s="53">
        <v>1.886238425925926E-3</v>
      </c>
      <c r="AC124" s="53">
        <v>1.9848263888888888E-3</v>
      </c>
      <c r="AD124" s="53">
        <v>2.0839004629629632E-3</v>
      </c>
      <c r="AE124" s="53">
        <v>2.1840856481481481E-3</v>
      </c>
      <c r="AF124" s="53">
        <v>2.2848958333333332E-3</v>
      </c>
      <c r="AG124" s="53">
        <v>2.3864583333333333E-3</v>
      </c>
      <c r="AH124" s="53">
        <v>2.4894675925925926E-3</v>
      </c>
      <c r="AI124" s="53">
        <v>2.5934143518518515E-3</v>
      </c>
      <c r="AJ124" s="53">
        <v>2.6981828703703703E-3</v>
      </c>
      <c r="AK124" s="53">
        <v>2.8036689814814812E-3</v>
      </c>
      <c r="AL124" s="53">
        <v>2.9098263888888889E-3</v>
      </c>
      <c r="AM124" s="53">
        <v>3.0168518518518522E-3</v>
      </c>
      <c r="AN124" s="53">
        <v>3.1251967592592594E-3</v>
      </c>
      <c r="AO124" s="53">
        <v>3.2349537037037034E-3</v>
      </c>
    </row>
    <row r="125" spans="1:42">
      <c r="A125" s="1" t="s">
        <v>182</v>
      </c>
      <c r="B125" s="1">
        <v>2021</v>
      </c>
      <c r="C125" s="2">
        <v>44491</v>
      </c>
      <c r="D125" s="1" t="s">
        <v>20</v>
      </c>
      <c r="E125" s="1" t="s">
        <v>21</v>
      </c>
      <c r="F125" s="1" t="s">
        <v>640</v>
      </c>
      <c r="G125" s="1" t="s">
        <v>492</v>
      </c>
      <c r="H125" s="1"/>
      <c r="I125" s="1">
        <v>22</v>
      </c>
      <c r="J125">
        <v>13.475</v>
      </c>
      <c r="K125">
        <v>21.698</v>
      </c>
      <c r="L125">
        <v>29.509</v>
      </c>
      <c r="M125">
        <v>37.267000000000003</v>
      </c>
      <c r="N125">
        <v>45.095999999999997</v>
      </c>
      <c r="O125">
        <v>53.094000000000001</v>
      </c>
      <c r="P125" s="53">
        <v>7.0885416666666666E-4</v>
      </c>
      <c r="Q125" s="53">
        <v>8.047222222222223E-4</v>
      </c>
      <c r="R125" s="53">
        <v>9.0244212962962967E-4</v>
      </c>
      <c r="S125" s="53">
        <v>1.0014004629629631E-3</v>
      </c>
      <c r="T125" s="53">
        <v>1.1008796296296296E-3</v>
      </c>
      <c r="U125" s="53">
        <v>1.1995717592592594E-3</v>
      </c>
      <c r="V125" s="53">
        <v>1.2985185185185185E-3</v>
      </c>
      <c r="W125" s="53">
        <v>1.3985300925925925E-3</v>
      </c>
      <c r="X125" s="53">
        <v>1.4989583333333333E-3</v>
      </c>
      <c r="Y125" s="53">
        <v>1.6005324074074073E-3</v>
      </c>
      <c r="Z125" s="53">
        <v>1.702210648148148E-3</v>
      </c>
      <c r="AA125" s="53">
        <v>1.8042361111111113E-3</v>
      </c>
      <c r="AB125" s="53">
        <v>1.9057870370370372E-3</v>
      </c>
      <c r="AC125" s="53">
        <v>2.0070023148148148E-3</v>
      </c>
      <c r="AD125" s="53">
        <v>2.1099537037037037E-3</v>
      </c>
      <c r="AE125" s="53">
        <v>2.2133217592592595E-3</v>
      </c>
      <c r="AF125" s="53">
        <v>2.317488425925926E-3</v>
      </c>
      <c r="AG125" s="53">
        <v>2.419803240740741E-3</v>
      </c>
      <c r="AH125" s="53">
        <v>2.5206944444444443E-3</v>
      </c>
      <c r="AI125" s="53">
        <v>2.6218518518518513E-3</v>
      </c>
      <c r="AJ125" s="53">
        <v>2.7237384259259259E-3</v>
      </c>
      <c r="AK125" s="53">
        <v>2.8274305555555557E-3</v>
      </c>
      <c r="AL125" s="53">
        <v>2.931377314814815E-3</v>
      </c>
      <c r="AM125" s="53">
        <v>3.0350578703703703E-3</v>
      </c>
      <c r="AN125" s="53">
        <v>3.1381712962962965E-3</v>
      </c>
      <c r="AO125" s="53">
        <v>3.2419560185185186E-3</v>
      </c>
    </row>
    <row r="126" spans="1:42">
      <c r="A126" s="4" t="s">
        <v>182</v>
      </c>
      <c r="B126" s="4">
        <v>2021</v>
      </c>
      <c r="C126" s="5">
        <v>44491</v>
      </c>
      <c r="D126" s="4" t="s">
        <v>20</v>
      </c>
      <c r="E126" s="4" t="s">
        <v>64</v>
      </c>
      <c r="F126" s="4" t="s">
        <v>861</v>
      </c>
      <c r="G126" s="4" t="s">
        <v>164</v>
      </c>
      <c r="H126" s="4"/>
      <c r="I126" s="4">
        <v>1</v>
      </c>
      <c r="J126">
        <v>13.241</v>
      </c>
      <c r="K126">
        <v>21.279</v>
      </c>
      <c r="L126">
        <v>28.811</v>
      </c>
      <c r="M126">
        <v>36.152000000000001</v>
      </c>
      <c r="N126">
        <v>43.48</v>
      </c>
      <c r="O126">
        <v>50.84</v>
      </c>
      <c r="P126">
        <v>58.24</v>
      </c>
      <c r="Q126" s="57">
        <v>7.5968749999999995E-4</v>
      </c>
      <c r="R126" s="57">
        <v>8.4541666666666663E-4</v>
      </c>
      <c r="S126" s="57">
        <v>9.3122685185185181E-4</v>
      </c>
      <c r="T126" s="57">
        <v>1.0175E-3</v>
      </c>
      <c r="U126" s="57">
        <v>1.1029745370370371E-3</v>
      </c>
      <c r="V126" s="57">
        <v>1.1884027777777778E-3</v>
      </c>
      <c r="W126" s="57">
        <v>1.2733680555555556E-3</v>
      </c>
      <c r="X126" s="57">
        <v>1.3596296296296297E-3</v>
      </c>
      <c r="Y126" s="57">
        <v>1.445474537037037E-3</v>
      </c>
      <c r="Z126" s="57">
        <v>1.5314930555555557E-3</v>
      </c>
      <c r="AA126" s="57">
        <v>1.6169675925925926E-3</v>
      </c>
      <c r="AB126" s="57">
        <v>1.7031712962962964E-3</v>
      </c>
      <c r="AC126" s="57">
        <v>1.7890046296296293E-3</v>
      </c>
      <c r="AD126" s="57">
        <v>1.8758680555555553E-3</v>
      </c>
      <c r="AE126" s="57">
        <v>1.9622916666666664E-3</v>
      </c>
      <c r="AF126" s="57">
        <v>2.0492939814814814E-3</v>
      </c>
      <c r="AG126" s="57">
        <v>2.1356249999999999E-3</v>
      </c>
      <c r="AH126" s="57">
        <v>2.2223611111111112E-3</v>
      </c>
      <c r="AI126" s="57">
        <v>2.309212962962963E-3</v>
      </c>
      <c r="AJ126" s="57">
        <v>2.396689814814815E-3</v>
      </c>
      <c r="AK126" s="57">
        <v>2.4841319444444446E-3</v>
      </c>
      <c r="AL126" s="57">
        <v>2.5718287037037038E-3</v>
      </c>
      <c r="AM126" s="57">
        <v>2.6596643518518519E-3</v>
      </c>
      <c r="AN126" s="57">
        <v>2.7480439814814815E-3</v>
      </c>
      <c r="AO126" s="57">
        <v>2.836342592592593E-3</v>
      </c>
      <c r="AP126" s="57"/>
    </row>
    <row r="127" spans="1:42">
      <c r="A127" s="4" t="s">
        <v>182</v>
      </c>
      <c r="B127" s="4">
        <v>2021</v>
      </c>
      <c r="C127" s="5">
        <v>44491</v>
      </c>
      <c r="D127" s="4" t="s">
        <v>20</v>
      </c>
      <c r="E127" s="4" t="s">
        <v>64</v>
      </c>
      <c r="F127" s="4" t="s">
        <v>502</v>
      </c>
      <c r="G127" s="4" t="s">
        <v>25</v>
      </c>
      <c r="H127" s="4"/>
      <c r="I127" s="4">
        <v>2</v>
      </c>
      <c r="J127">
        <v>13.02</v>
      </c>
      <c r="K127">
        <v>20.806999999999999</v>
      </c>
      <c r="L127">
        <v>28.327000000000002</v>
      </c>
      <c r="M127">
        <v>35.784999999999997</v>
      </c>
      <c r="N127">
        <v>43.234000000000002</v>
      </c>
      <c r="O127">
        <v>50.692999999999998</v>
      </c>
      <c r="P127">
        <v>58.197000000000003</v>
      </c>
      <c r="Q127" s="57">
        <v>7.5999999999999993E-4</v>
      </c>
      <c r="R127" s="57">
        <v>8.4623842592592596E-4</v>
      </c>
      <c r="S127" s="57">
        <v>9.328009259259259E-4</v>
      </c>
      <c r="T127" s="57">
        <v>1.0196875E-3</v>
      </c>
      <c r="U127" s="57">
        <v>1.1065046296296296E-3</v>
      </c>
      <c r="V127" s="57">
        <v>1.1930555555555555E-3</v>
      </c>
      <c r="W127" s="57">
        <v>1.2795949074074075E-3</v>
      </c>
      <c r="X127" s="57">
        <v>1.3652662037037038E-3</v>
      </c>
      <c r="Y127" s="57">
        <v>1.450150462962963E-3</v>
      </c>
      <c r="Z127" s="57">
        <v>1.5351736111111111E-3</v>
      </c>
      <c r="AA127" s="57">
        <v>1.6208564814814816E-3</v>
      </c>
      <c r="AB127" s="57">
        <v>1.7067129629629628E-3</v>
      </c>
      <c r="AC127" s="57">
        <v>1.7935416666666666E-3</v>
      </c>
      <c r="AD127" s="57">
        <v>1.8800462962962961E-3</v>
      </c>
      <c r="AE127" s="57">
        <v>1.9670370370370367E-3</v>
      </c>
      <c r="AF127" s="57">
        <v>2.0541666666666668E-3</v>
      </c>
      <c r="AG127" s="57">
        <v>2.1414236111111109E-3</v>
      </c>
      <c r="AH127" s="57">
        <v>2.2292013888888886E-3</v>
      </c>
      <c r="AI127" s="57">
        <v>2.3177893518518517E-3</v>
      </c>
      <c r="AJ127" s="57">
        <v>2.4066203703703702E-3</v>
      </c>
      <c r="AK127" s="57">
        <v>2.4959259259259262E-3</v>
      </c>
      <c r="AL127" s="57">
        <v>2.5846064814814816E-3</v>
      </c>
      <c r="AM127" s="57">
        <v>2.6733680555555556E-3</v>
      </c>
      <c r="AN127" s="57">
        <v>2.7610995370370372E-3</v>
      </c>
      <c r="AO127" s="57">
        <v>2.8489467592592594E-3</v>
      </c>
      <c r="AP127" s="57"/>
    </row>
    <row r="128" spans="1:42">
      <c r="A128" s="4" t="s">
        <v>182</v>
      </c>
      <c r="B128" s="4">
        <v>2021</v>
      </c>
      <c r="C128" s="5">
        <v>44491</v>
      </c>
      <c r="D128" s="4" t="s">
        <v>20</v>
      </c>
      <c r="E128" s="4" t="s">
        <v>64</v>
      </c>
      <c r="F128" s="4" t="s">
        <v>501</v>
      </c>
      <c r="G128" s="4" t="s">
        <v>25</v>
      </c>
      <c r="H128" s="4"/>
      <c r="I128" s="4">
        <v>3</v>
      </c>
      <c r="J128">
        <v>13.334</v>
      </c>
      <c r="K128">
        <v>21.356999999999999</v>
      </c>
      <c r="L128">
        <v>28.838999999999999</v>
      </c>
      <c r="M128">
        <v>36.151000000000003</v>
      </c>
      <c r="N128">
        <v>43.393000000000001</v>
      </c>
      <c r="O128">
        <v>50.607999999999997</v>
      </c>
      <c r="P128">
        <v>57.850999999999999</v>
      </c>
      <c r="Q128" s="57">
        <v>7.5239583333333332E-4</v>
      </c>
      <c r="R128" s="57">
        <v>8.3541666666666671E-4</v>
      </c>
      <c r="S128" s="57">
        <v>9.1821759259259254E-4</v>
      </c>
      <c r="T128" s="57">
        <v>1.0008680555555556E-3</v>
      </c>
      <c r="U128" s="57">
        <v>1.0835069444444444E-3</v>
      </c>
      <c r="V128" s="57">
        <v>1.1663078703703703E-3</v>
      </c>
      <c r="W128" s="57">
        <v>1.2492824074074075E-3</v>
      </c>
      <c r="X128" s="57">
        <v>1.3321527777777776E-3</v>
      </c>
      <c r="Y128" s="57">
        <v>1.4149421296296297E-3</v>
      </c>
      <c r="Z128" s="57">
        <v>1.4981250000000001E-3</v>
      </c>
      <c r="AA128" s="57">
        <v>1.5818055555555557E-3</v>
      </c>
      <c r="AB128" s="57">
        <v>1.6684259259259258E-3</v>
      </c>
      <c r="AC128" s="57">
        <v>1.753402777777778E-3</v>
      </c>
      <c r="AD128" s="57">
        <v>1.8393402777777776E-3</v>
      </c>
      <c r="AE128" s="57">
        <v>1.9264236111111112E-3</v>
      </c>
      <c r="AF128" s="57">
        <v>2.0144097222222221E-3</v>
      </c>
      <c r="AG128" s="57">
        <v>2.1036805555555557E-3</v>
      </c>
      <c r="AH128" s="57">
        <v>2.2152083333333334E-3</v>
      </c>
      <c r="AI128" s="57"/>
      <c r="AJ128" s="57"/>
      <c r="AK128" s="57"/>
      <c r="AL128" s="57"/>
      <c r="AM128" s="57"/>
      <c r="AN128" s="57"/>
      <c r="AO128" s="57"/>
      <c r="AP128" s="57"/>
    </row>
    <row r="129" spans="1:42">
      <c r="A129" s="4" t="s">
        <v>182</v>
      </c>
      <c r="B129" s="4">
        <v>2021</v>
      </c>
      <c r="C129" s="5">
        <v>44491</v>
      </c>
      <c r="D129" s="4" t="s">
        <v>20</v>
      </c>
      <c r="E129" s="4" t="s">
        <v>64</v>
      </c>
      <c r="F129" s="4" t="s">
        <v>508</v>
      </c>
      <c r="G129" s="4" t="s">
        <v>85</v>
      </c>
      <c r="H129" s="4"/>
      <c r="I129" s="4">
        <v>4</v>
      </c>
      <c r="J129">
        <v>13.561</v>
      </c>
      <c r="K129">
        <v>22.044</v>
      </c>
      <c r="L129">
        <v>30.047999999999998</v>
      </c>
      <c r="M129">
        <v>37.848999999999997</v>
      </c>
      <c r="N129">
        <v>45.536000000000001</v>
      </c>
      <c r="O129">
        <v>53.17</v>
      </c>
      <c r="P129" s="57">
        <v>7.0377314814814825E-4</v>
      </c>
      <c r="Q129" s="57">
        <v>7.9166666666666676E-4</v>
      </c>
      <c r="R129" s="57">
        <v>8.7938657407407399E-4</v>
      </c>
      <c r="S129" s="57">
        <v>9.6717592592592602E-4</v>
      </c>
      <c r="T129" s="57">
        <v>1.0550347222222222E-3</v>
      </c>
      <c r="U129" s="57">
        <v>1.1430324074074075E-3</v>
      </c>
      <c r="V129" s="57">
        <v>1.2307175925925925E-3</v>
      </c>
      <c r="W129" s="57">
        <v>1.318425925925926E-3</v>
      </c>
      <c r="X129" s="57">
        <v>1.4057754629629628E-3</v>
      </c>
      <c r="Y129" s="57">
        <v>1.4927777777777778E-3</v>
      </c>
      <c r="Z129" s="57">
        <v>1.5803472222222224E-3</v>
      </c>
      <c r="AA129" s="57">
        <v>1.6691203703703703E-3</v>
      </c>
      <c r="AB129" s="57">
        <v>1.7714699074074074E-3</v>
      </c>
      <c r="AC129" s="57"/>
      <c r="AD129" s="57"/>
      <c r="AE129" s="57"/>
      <c r="AF129" s="57"/>
      <c r="AG129" s="57"/>
      <c r="AH129" s="57"/>
      <c r="AI129" s="57"/>
      <c r="AJ129" s="57"/>
      <c r="AK129" s="57"/>
      <c r="AL129" s="57"/>
      <c r="AM129" s="57"/>
      <c r="AN129" s="57"/>
      <c r="AO129" s="57"/>
      <c r="AP129" s="57"/>
    </row>
    <row r="130" spans="1:42">
      <c r="A130" s="1" t="s">
        <v>139</v>
      </c>
      <c r="B130" s="1">
        <v>2021</v>
      </c>
      <c r="C130" s="2">
        <v>44450</v>
      </c>
      <c r="D130" s="1" t="s">
        <v>66</v>
      </c>
      <c r="E130" s="1" t="s">
        <v>21</v>
      </c>
      <c r="F130" s="1" t="s">
        <v>519</v>
      </c>
      <c r="G130" s="1"/>
      <c r="H130" s="1"/>
      <c r="I130" s="1">
        <v>1</v>
      </c>
      <c r="J130">
        <v>14.057</v>
      </c>
      <c r="K130">
        <v>22.388000000000002</v>
      </c>
      <c r="L130">
        <v>30.356999999999999</v>
      </c>
      <c r="M130">
        <v>38.213999999999999</v>
      </c>
      <c r="N130">
        <v>45.957999999999998</v>
      </c>
      <c r="O130">
        <v>53.676000000000002</v>
      </c>
      <c r="P130" t="s">
        <v>1002</v>
      </c>
      <c r="Q130" t="s">
        <v>1003</v>
      </c>
      <c r="R130" t="s">
        <v>1004</v>
      </c>
      <c r="S130" t="s">
        <v>1005</v>
      </c>
      <c r="T130" t="s">
        <v>1006</v>
      </c>
      <c r="U130" t="s">
        <v>1007</v>
      </c>
      <c r="V130" t="s">
        <v>1008</v>
      </c>
      <c r="W130" t="s">
        <v>1009</v>
      </c>
      <c r="X130" t="s">
        <v>1010</v>
      </c>
      <c r="Y130" t="s">
        <v>1011</v>
      </c>
      <c r="Z130" t="s">
        <v>1012</v>
      </c>
      <c r="AA130" t="s">
        <v>1013</v>
      </c>
      <c r="AB130" t="s">
        <v>1014</v>
      </c>
      <c r="AC130" t="s">
        <v>1015</v>
      </c>
      <c r="AD130" t="s">
        <v>1016</v>
      </c>
      <c r="AE130" t="s">
        <v>1017</v>
      </c>
      <c r="AF130" t="s">
        <v>1018</v>
      </c>
      <c r="AG130" t="s">
        <v>1019</v>
      </c>
      <c r="AH130" t="s">
        <v>1020</v>
      </c>
      <c r="AI130" t="s">
        <v>1021</v>
      </c>
      <c r="AJ130" t="s">
        <v>1022</v>
      </c>
      <c r="AK130" t="s">
        <v>1023</v>
      </c>
      <c r="AL130" t="s">
        <v>1024</v>
      </c>
      <c r="AM130" t="s">
        <v>1025</v>
      </c>
      <c r="AN130" t="s">
        <v>1026</v>
      </c>
      <c r="AO130" t="s">
        <v>1027</v>
      </c>
    </row>
    <row r="131" spans="1:42">
      <c r="A131" s="1" t="s">
        <v>139</v>
      </c>
      <c r="B131" s="1">
        <v>2021</v>
      </c>
      <c r="C131" s="2">
        <v>44450</v>
      </c>
      <c r="D131" s="1" t="s">
        <v>66</v>
      </c>
      <c r="E131" s="1" t="s">
        <v>21</v>
      </c>
      <c r="F131" s="1" t="s">
        <v>815</v>
      </c>
      <c r="G131" s="1"/>
      <c r="H131" s="1"/>
      <c r="I131" s="1">
        <v>2</v>
      </c>
      <c r="J131">
        <v>13.944000000000001</v>
      </c>
      <c r="K131">
        <v>22.417000000000002</v>
      </c>
      <c r="L131">
        <v>30.393999999999998</v>
      </c>
      <c r="M131">
        <v>38.213999999999999</v>
      </c>
      <c r="N131">
        <v>46.116999999999997</v>
      </c>
      <c r="O131">
        <v>54.033000000000001</v>
      </c>
      <c r="P131" t="s">
        <v>1053</v>
      </c>
      <c r="Q131" t="s">
        <v>1054</v>
      </c>
      <c r="R131" t="s">
        <v>1055</v>
      </c>
      <c r="S131" t="s">
        <v>1056</v>
      </c>
      <c r="T131" t="s">
        <v>1057</v>
      </c>
      <c r="U131" t="s">
        <v>1058</v>
      </c>
      <c r="V131" t="s">
        <v>1059</v>
      </c>
      <c r="W131" t="s">
        <v>1060</v>
      </c>
      <c r="X131" t="s">
        <v>1061</v>
      </c>
      <c r="Y131" t="s">
        <v>1062</v>
      </c>
      <c r="Z131" t="s">
        <v>1063</v>
      </c>
      <c r="AA131" t="s">
        <v>1064</v>
      </c>
      <c r="AB131" t="s">
        <v>1065</v>
      </c>
      <c r="AC131" t="s">
        <v>1066</v>
      </c>
      <c r="AD131" t="s">
        <v>1067</v>
      </c>
      <c r="AE131" t="s">
        <v>1068</v>
      </c>
      <c r="AF131" t="s">
        <v>1069</v>
      </c>
      <c r="AG131" t="s">
        <v>1070</v>
      </c>
      <c r="AH131" t="s">
        <v>1071</v>
      </c>
      <c r="AI131" t="s">
        <v>1072</v>
      </c>
      <c r="AJ131" t="s">
        <v>1073</v>
      </c>
      <c r="AK131" t="s">
        <v>1074</v>
      </c>
      <c r="AL131" t="s">
        <v>1075</v>
      </c>
      <c r="AM131" t="s">
        <v>1076</v>
      </c>
      <c r="AN131" t="s">
        <v>1077</v>
      </c>
      <c r="AO131" t="s">
        <v>1078</v>
      </c>
    </row>
    <row r="132" spans="1:42">
      <c r="A132" s="1" t="s">
        <v>139</v>
      </c>
      <c r="B132" s="1">
        <v>2021</v>
      </c>
      <c r="C132" s="2">
        <v>44450</v>
      </c>
      <c r="D132" s="1" t="s">
        <v>66</v>
      </c>
      <c r="E132" s="1" t="s">
        <v>21</v>
      </c>
      <c r="F132" s="1" t="s">
        <v>712</v>
      </c>
      <c r="G132" s="1"/>
      <c r="H132" s="1"/>
      <c r="I132" s="1">
        <v>3</v>
      </c>
      <c r="J132">
        <v>14.582000000000001</v>
      </c>
      <c r="K132">
        <v>23.350999999999999</v>
      </c>
      <c r="L132">
        <v>31.469000000000001</v>
      </c>
      <c r="M132">
        <v>39.404000000000003</v>
      </c>
      <c r="N132">
        <v>47.167999999999999</v>
      </c>
      <c r="O132">
        <v>54.896000000000001</v>
      </c>
      <c r="P132" t="s">
        <v>950</v>
      </c>
      <c r="Q132" t="s">
        <v>951</v>
      </c>
      <c r="R132" t="s">
        <v>952</v>
      </c>
      <c r="S132" t="s">
        <v>953</v>
      </c>
      <c r="T132" t="s">
        <v>954</v>
      </c>
      <c r="U132" t="s">
        <v>955</v>
      </c>
      <c r="V132" t="s">
        <v>956</v>
      </c>
      <c r="W132" t="s">
        <v>957</v>
      </c>
      <c r="X132" t="s">
        <v>958</v>
      </c>
      <c r="Y132" t="s">
        <v>959</v>
      </c>
      <c r="Z132" t="s">
        <v>960</v>
      </c>
      <c r="AA132" t="s">
        <v>961</v>
      </c>
      <c r="AB132" t="s">
        <v>962</v>
      </c>
      <c r="AC132" t="s">
        <v>963</v>
      </c>
      <c r="AD132" t="s">
        <v>964</v>
      </c>
      <c r="AE132" t="s">
        <v>965</v>
      </c>
      <c r="AF132" t="s">
        <v>966</v>
      </c>
      <c r="AG132" t="s">
        <v>967</v>
      </c>
      <c r="AH132" t="s">
        <v>968</v>
      </c>
      <c r="AI132" t="s">
        <v>969</v>
      </c>
      <c r="AJ132" t="s">
        <v>970</v>
      </c>
      <c r="AK132" t="s">
        <v>971</v>
      </c>
      <c r="AL132" t="s">
        <v>972</v>
      </c>
      <c r="AM132" t="s">
        <v>973</v>
      </c>
      <c r="AN132" t="s">
        <v>974</v>
      </c>
      <c r="AO132" t="s">
        <v>975</v>
      </c>
    </row>
    <row r="133" spans="1:42">
      <c r="A133" s="1" t="s">
        <v>139</v>
      </c>
      <c r="B133" s="1">
        <v>2021</v>
      </c>
      <c r="C133" s="2">
        <v>44450</v>
      </c>
      <c r="D133" s="1" t="s">
        <v>66</v>
      </c>
      <c r="E133" s="1" t="s">
        <v>21</v>
      </c>
      <c r="F133" s="1" t="s">
        <v>708</v>
      </c>
      <c r="G133" s="1"/>
      <c r="H133" s="1"/>
      <c r="I133" s="1">
        <v>4</v>
      </c>
      <c r="J133">
        <v>13.475</v>
      </c>
      <c r="K133">
        <v>21.67</v>
      </c>
      <c r="L133">
        <v>29.39</v>
      </c>
      <c r="M133">
        <v>36.997999999999998</v>
      </c>
      <c r="N133">
        <v>44.534999999999997</v>
      </c>
      <c r="O133">
        <v>52.137</v>
      </c>
      <c r="P133">
        <v>59.835000000000001</v>
      </c>
      <c r="Q133" t="s">
        <v>1028</v>
      </c>
      <c r="R133" t="s">
        <v>1029</v>
      </c>
      <c r="S133" t="s">
        <v>1030</v>
      </c>
      <c r="T133" t="s">
        <v>1031</v>
      </c>
      <c r="U133" t="s">
        <v>1032</v>
      </c>
      <c r="V133" t="s">
        <v>1033</v>
      </c>
      <c r="W133" t="s">
        <v>1034</v>
      </c>
      <c r="X133" t="s">
        <v>1035</v>
      </c>
      <c r="Y133" t="s">
        <v>1036</v>
      </c>
      <c r="Z133" t="s">
        <v>1037</v>
      </c>
      <c r="AA133" t="s">
        <v>1038</v>
      </c>
      <c r="AB133" t="s">
        <v>1039</v>
      </c>
      <c r="AC133" t="s">
        <v>1040</v>
      </c>
      <c r="AD133" t="s">
        <v>1041</v>
      </c>
      <c r="AE133" t="s">
        <v>1042</v>
      </c>
      <c r="AF133" t="s">
        <v>1043</v>
      </c>
      <c r="AG133" t="s">
        <v>1044</v>
      </c>
      <c r="AH133" t="s">
        <v>1045</v>
      </c>
      <c r="AI133" t="s">
        <v>1046</v>
      </c>
      <c r="AJ133" t="s">
        <v>1047</v>
      </c>
      <c r="AK133" t="s">
        <v>1048</v>
      </c>
      <c r="AL133" t="s">
        <v>1049</v>
      </c>
      <c r="AM133" t="s">
        <v>1050</v>
      </c>
      <c r="AN133" t="s">
        <v>1051</v>
      </c>
      <c r="AO133" t="s">
        <v>1052</v>
      </c>
    </row>
    <row r="134" spans="1:42">
      <c r="A134" s="1" t="s">
        <v>139</v>
      </c>
      <c r="B134" s="1">
        <v>2021</v>
      </c>
      <c r="C134" s="2">
        <v>44450</v>
      </c>
      <c r="D134" s="1" t="s">
        <v>66</v>
      </c>
      <c r="E134" s="1" t="s">
        <v>21</v>
      </c>
      <c r="F134" s="1" t="s">
        <v>606</v>
      </c>
      <c r="G134" s="1"/>
      <c r="H134" s="1"/>
      <c r="I134" s="1">
        <v>5</v>
      </c>
      <c r="J134">
        <v>13.794</v>
      </c>
      <c r="K134">
        <v>22.302</v>
      </c>
      <c r="L134">
        <v>30.396999999999998</v>
      </c>
      <c r="M134">
        <v>38.299999999999997</v>
      </c>
      <c r="N134">
        <v>46.186</v>
      </c>
      <c r="O134">
        <v>54.045000000000002</v>
      </c>
      <c r="P134" t="s">
        <v>1104</v>
      </c>
      <c r="Q134" t="s">
        <v>1105</v>
      </c>
      <c r="R134" t="s">
        <v>1106</v>
      </c>
      <c r="S134" t="s">
        <v>1107</v>
      </c>
      <c r="T134" t="s">
        <v>1108</v>
      </c>
      <c r="U134" t="s">
        <v>1109</v>
      </c>
      <c r="V134" t="s">
        <v>1110</v>
      </c>
      <c r="W134" t="s">
        <v>1111</v>
      </c>
      <c r="X134" t="s">
        <v>1112</v>
      </c>
      <c r="Y134" t="s">
        <v>1113</v>
      </c>
      <c r="Z134" t="s">
        <v>1114</v>
      </c>
      <c r="AA134" t="s">
        <v>1115</v>
      </c>
      <c r="AB134" t="s">
        <v>1116</v>
      </c>
      <c r="AC134" t="s">
        <v>1117</v>
      </c>
      <c r="AD134" t="s">
        <v>1118</v>
      </c>
      <c r="AE134" t="s">
        <v>1119</v>
      </c>
      <c r="AF134" t="s">
        <v>1120</v>
      </c>
      <c r="AG134" t="s">
        <v>1121</v>
      </c>
      <c r="AH134" t="s">
        <v>1122</v>
      </c>
      <c r="AI134" t="s">
        <v>1123</v>
      </c>
      <c r="AJ134" t="s">
        <v>1124</v>
      </c>
      <c r="AK134" t="s">
        <v>1125</v>
      </c>
      <c r="AL134" t="s">
        <v>1126</v>
      </c>
      <c r="AM134" t="s">
        <v>1127</v>
      </c>
      <c r="AN134" t="s">
        <v>1128</v>
      </c>
      <c r="AO134" t="s">
        <v>1129</v>
      </c>
    </row>
    <row r="135" spans="1:42">
      <c r="A135" s="1" t="s">
        <v>139</v>
      </c>
      <c r="B135" s="1">
        <v>2021</v>
      </c>
      <c r="C135" s="2">
        <v>44450</v>
      </c>
      <c r="D135" s="1" t="s">
        <v>66</v>
      </c>
      <c r="E135" s="1" t="s">
        <v>21</v>
      </c>
      <c r="F135" s="1" t="s">
        <v>518</v>
      </c>
      <c r="G135" s="1"/>
      <c r="H135" s="1"/>
      <c r="I135" s="1">
        <v>6</v>
      </c>
      <c r="J135">
        <v>13.484999999999999</v>
      </c>
      <c r="K135">
        <v>21.466000000000001</v>
      </c>
      <c r="L135">
        <v>29.015000000000001</v>
      </c>
      <c r="M135">
        <v>36.441000000000003</v>
      </c>
      <c r="N135">
        <v>43.914999999999999</v>
      </c>
      <c r="O135">
        <v>51.439</v>
      </c>
      <c r="P135">
        <v>59.042000000000002</v>
      </c>
      <c r="Q135" t="s">
        <v>1079</v>
      </c>
      <c r="R135" t="s">
        <v>1080</v>
      </c>
      <c r="S135" t="s">
        <v>1081</v>
      </c>
      <c r="T135" t="s">
        <v>1082</v>
      </c>
      <c r="U135" t="s">
        <v>1083</v>
      </c>
      <c r="V135" t="s">
        <v>1084</v>
      </c>
      <c r="W135" t="s">
        <v>1085</v>
      </c>
      <c r="X135" t="s">
        <v>1086</v>
      </c>
      <c r="Y135" t="s">
        <v>1087</v>
      </c>
      <c r="Z135" t="s">
        <v>1088</v>
      </c>
      <c r="AA135" t="s">
        <v>1089</v>
      </c>
      <c r="AB135" t="s">
        <v>1090</v>
      </c>
      <c r="AC135" t="s">
        <v>1091</v>
      </c>
      <c r="AD135" t="s">
        <v>1092</v>
      </c>
      <c r="AE135" t="s">
        <v>1093</v>
      </c>
      <c r="AF135" t="s">
        <v>1094</v>
      </c>
      <c r="AG135" t="s">
        <v>1095</v>
      </c>
      <c r="AH135" t="s">
        <v>1096</v>
      </c>
      <c r="AI135" t="s">
        <v>1097</v>
      </c>
      <c r="AJ135" t="s">
        <v>1098</v>
      </c>
      <c r="AK135" t="s">
        <v>1099</v>
      </c>
      <c r="AL135" t="s">
        <v>1100</v>
      </c>
      <c r="AM135" t="s">
        <v>1101</v>
      </c>
      <c r="AN135" t="s">
        <v>1102</v>
      </c>
      <c r="AO135" t="s">
        <v>1103</v>
      </c>
    </row>
    <row r="136" spans="1:42">
      <c r="A136" s="1" t="s">
        <v>139</v>
      </c>
      <c r="B136" s="1">
        <v>2021</v>
      </c>
      <c r="C136" s="2">
        <v>44450</v>
      </c>
      <c r="D136" s="1" t="s">
        <v>66</v>
      </c>
      <c r="E136" s="1" t="s">
        <v>21</v>
      </c>
      <c r="F136" s="1" t="s">
        <v>835</v>
      </c>
      <c r="G136" s="1"/>
      <c r="H136" s="1"/>
      <c r="I136" s="1">
        <v>7</v>
      </c>
      <c r="J136">
        <v>13.866</v>
      </c>
      <c r="K136">
        <v>22.18</v>
      </c>
      <c r="L136">
        <v>30.209</v>
      </c>
      <c r="M136">
        <v>38.213999999999999</v>
      </c>
      <c r="N136">
        <v>46.284999999999997</v>
      </c>
      <c r="O136">
        <v>54.39</v>
      </c>
      <c r="P136" t="s">
        <v>1130</v>
      </c>
      <c r="Q136" t="s">
        <v>1131</v>
      </c>
      <c r="R136" t="s">
        <v>1132</v>
      </c>
      <c r="S136" t="s">
        <v>1133</v>
      </c>
      <c r="T136" t="s">
        <v>1134</v>
      </c>
      <c r="U136" t="s">
        <v>1135</v>
      </c>
      <c r="V136" t="s">
        <v>1136</v>
      </c>
      <c r="W136" t="s">
        <v>1137</v>
      </c>
      <c r="X136" t="s">
        <v>1138</v>
      </c>
      <c r="Y136" t="s">
        <v>1139</v>
      </c>
      <c r="Z136" t="s">
        <v>1140</v>
      </c>
      <c r="AA136" t="s">
        <v>1141</v>
      </c>
      <c r="AB136" t="s">
        <v>1142</v>
      </c>
      <c r="AC136" t="s">
        <v>1143</v>
      </c>
      <c r="AD136" t="s">
        <v>1144</v>
      </c>
      <c r="AE136" t="s">
        <v>1145</v>
      </c>
      <c r="AF136" t="s">
        <v>1146</v>
      </c>
      <c r="AG136" t="s">
        <v>1147</v>
      </c>
      <c r="AH136" t="s">
        <v>1148</v>
      </c>
      <c r="AI136" t="s">
        <v>1149</v>
      </c>
      <c r="AJ136" t="s">
        <v>1150</v>
      </c>
      <c r="AK136" t="s">
        <v>1151</v>
      </c>
      <c r="AL136" t="s">
        <v>1152</v>
      </c>
      <c r="AM136" t="s">
        <v>1153</v>
      </c>
      <c r="AN136" t="s">
        <v>1154</v>
      </c>
      <c r="AO136" t="s">
        <v>1155</v>
      </c>
    </row>
    <row r="137" spans="1:42">
      <c r="A137" s="1" t="s">
        <v>139</v>
      </c>
      <c r="B137" s="1">
        <v>2021</v>
      </c>
      <c r="C137" s="2">
        <v>44450</v>
      </c>
      <c r="D137" s="1" t="s">
        <v>66</v>
      </c>
      <c r="E137" s="1" t="s">
        <v>21</v>
      </c>
      <c r="F137" s="1" t="s">
        <v>897</v>
      </c>
      <c r="G137" s="1"/>
      <c r="H137" s="1"/>
      <c r="I137" s="1">
        <v>8</v>
      </c>
      <c r="J137">
        <v>14.803000000000001</v>
      </c>
      <c r="K137">
        <v>23.376000000000001</v>
      </c>
      <c r="L137">
        <v>31.728000000000002</v>
      </c>
      <c r="M137">
        <v>40.110999999999997</v>
      </c>
      <c r="N137">
        <v>48.439</v>
      </c>
      <c r="O137">
        <v>56.831000000000003</v>
      </c>
      <c r="P137" t="s">
        <v>976</v>
      </c>
      <c r="Q137" t="s">
        <v>977</v>
      </c>
      <c r="R137" t="s">
        <v>978</v>
      </c>
      <c r="S137" t="s">
        <v>979</v>
      </c>
      <c r="T137" t="s">
        <v>980</v>
      </c>
      <c r="U137" t="s">
        <v>981</v>
      </c>
      <c r="V137" t="s">
        <v>982</v>
      </c>
      <c r="W137" t="s">
        <v>983</v>
      </c>
      <c r="X137" t="s">
        <v>984</v>
      </c>
      <c r="Y137" t="s">
        <v>985</v>
      </c>
      <c r="Z137" t="s">
        <v>986</v>
      </c>
      <c r="AA137" t="s">
        <v>987</v>
      </c>
      <c r="AB137" t="s">
        <v>988</v>
      </c>
      <c r="AC137" t="s">
        <v>989</v>
      </c>
      <c r="AD137" t="s">
        <v>990</v>
      </c>
      <c r="AE137" t="s">
        <v>991</v>
      </c>
      <c r="AF137" t="s">
        <v>992</v>
      </c>
      <c r="AG137" t="s">
        <v>993</v>
      </c>
      <c r="AH137" t="s">
        <v>994</v>
      </c>
      <c r="AI137" t="s">
        <v>995</v>
      </c>
      <c r="AJ137" t="s">
        <v>996</v>
      </c>
      <c r="AK137" t="s">
        <v>997</v>
      </c>
      <c r="AL137" t="s">
        <v>998</v>
      </c>
      <c r="AM137" t="s">
        <v>999</v>
      </c>
      <c r="AN137" t="s">
        <v>1000</v>
      </c>
      <c r="AO137" t="s">
        <v>1001</v>
      </c>
    </row>
    <row r="138" spans="1:42">
      <c r="A138" s="1" t="s">
        <v>139</v>
      </c>
      <c r="B138" s="1">
        <v>2021</v>
      </c>
      <c r="C138" s="2">
        <v>44450</v>
      </c>
      <c r="D138" s="1" t="s">
        <v>66</v>
      </c>
      <c r="E138" s="1" t="s">
        <v>21</v>
      </c>
      <c r="F138" s="1" t="s">
        <v>895</v>
      </c>
      <c r="G138" s="1"/>
      <c r="H138" s="1"/>
      <c r="I138" s="1">
        <v>9</v>
      </c>
      <c r="J138">
        <v>14.381</v>
      </c>
      <c r="K138">
        <v>23.25</v>
      </c>
      <c r="L138">
        <v>31.495000000000001</v>
      </c>
      <c r="M138">
        <v>39.545000000000002</v>
      </c>
      <c r="N138">
        <v>47.514000000000003</v>
      </c>
      <c r="O138">
        <v>55.534999999999997</v>
      </c>
      <c r="P138" t="s">
        <v>898</v>
      </c>
      <c r="Q138" t="s">
        <v>899</v>
      </c>
      <c r="R138" t="s">
        <v>900</v>
      </c>
      <c r="S138" t="s">
        <v>901</v>
      </c>
      <c r="T138" t="s">
        <v>902</v>
      </c>
      <c r="U138" t="s">
        <v>903</v>
      </c>
      <c r="V138" t="s">
        <v>904</v>
      </c>
      <c r="W138" t="s">
        <v>905</v>
      </c>
      <c r="X138" t="s">
        <v>906</v>
      </c>
      <c r="Y138" t="s">
        <v>907</v>
      </c>
      <c r="Z138" t="s">
        <v>908</v>
      </c>
      <c r="AA138" t="s">
        <v>909</v>
      </c>
      <c r="AB138" t="s">
        <v>910</v>
      </c>
      <c r="AC138" t="s">
        <v>911</v>
      </c>
      <c r="AD138" t="s">
        <v>912</v>
      </c>
      <c r="AE138" t="s">
        <v>913</v>
      </c>
      <c r="AF138" t="s">
        <v>914</v>
      </c>
      <c r="AG138" t="s">
        <v>915</v>
      </c>
      <c r="AH138" t="s">
        <v>916</v>
      </c>
      <c r="AI138" t="s">
        <v>917</v>
      </c>
      <c r="AJ138" t="s">
        <v>918</v>
      </c>
      <c r="AK138" t="s">
        <v>919</v>
      </c>
      <c r="AL138" t="s">
        <v>920</v>
      </c>
      <c r="AM138" t="s">
        <v>921</v>
      </c>
      <c r="AN138" t="s">
        <v>922</v>
      </c>
      <c r="AO138" t="s">
        <v>923</v>
      </c>
    </row>
    <row r="139" spans="1:42">
      <c r="A139" s="1" t="s">
        <v>139</v>
      </c>
      <c r="B139" s="1">
        <v>2021</v>
      </c>
      <c r="C139" s="2">
        <v>44450</v>
      </c>
      <c r="D139" s="1" t="s">
        <v>66</v>
      </c>
      <c r="E139" s="1" t="s">
        <v>21</v>
      </c>
      <c r="F139" s="1" t="s">
        <v>896</v>
      </c>
      <c r="G139" s="1"/>
      <c r="H139" s="1"/>
      <c r="I139" s="1">
        <v>10</v>
      </c>
      <c r="J139">
        <v>14.553000000000001</v>
      </c>
      <c r="K139">
        <v>23.224</v>
      </c>
      <c r="L139">
        <v>31.734000000000002</v>
      </c>
      <c r="M139">
        <v>40.177999999999997</v>
      </c>
      <c r="N139">
        <v>48.639000000000003</v>
      </c>
      <c r="O139">
        <v>57.061999999999998</v>
      </c>
      <c r="P139" t="s">
        <v>924</v>
      </c>
      <c r="Q139" t="s">
        <v>925</v>
      </c>
      <c r="R139" t="s">
        <v>926</v>
      </c>
      <c r="S139" t="s">
        <v>927</v>
      </c>
      <c r="T139" t="s">
        <v>928</v>
      </c>
      <c r="U139" t="s">
        <v>929</v>
      </c>
      <c r="V139" t="s">
        <v>930</v>
      </c>
      <c r="W139" t="s">
        <v>931</v>
      </c>
      <c r="X139" t="s">
        <v>932</v>
      </c>
      <c r="Y139" t="s">
        <v>933</v>
      </c>
      <c r="Z139" t="s">
        <v>934</v>
      </c>
      <c r="AA139" t="s">
        <v>935</v>
      </c>
      <c r="AB139" t="s">
        <v>936</v>
      </c>
      <c r="AC139" t="s">
        <v>937</v>
      </c>
      <c r="AD139" t="s">
        <v>938</v>
      </c>
      <c r="AE139" t="s">
        <v>939</v>
      </c>
      <c r="AF139" t="s">
        <v>940</v>
      </c>
      <c r="AG139" t="s">
        <v>941</v>
      </c>
      <c r="AH139" t="s">
        <v>942</v>
      </c>
      <c r="AI139" t="s">
        <v>943</v>
      </c>
      <c r="AJ139" t="s">
        <v>944</v>
      </c>
      <c r="AK139" t="s">
        <v>945</v>
      </c>
      <c r="AL139" t="s">
        <v>946</v>
      </c>
      <c r="AM139" t="s">
        <v>947</v>
      </c>
      <c r="AN139" t="s">
        <v>948</v>
      </c>
      <c r="AO139" t="s">
        <v>949</v>
      </c>
    </row>
    <row r="140" spans="1:42">
      <c r="A140" s="4" t="s">
        <v>139</v>
      </c>
      <c r="B140" s="4">
        <v>2021</v>
      </c>
      <c r="C140" s="5">
        <v>44450</v>
      </c>
      <c r="D140" s="4" t="s">
        <v>66</v>
      </c>
      <c r="E140" s="4" t="s">
        <v>64</v>
      </c>
      <c r="F140" s="4" t="s">
        <v>519</v>
      </c>
      <c r="G140" s="4"/>
      <c r="H140" s="4"/>
      <c r="I140" s="4">
        <v>1</v>
      </c>
      <c r="J140">
        <v>14.009</v>
      </c>
      <c r="K140">
        <v>22.358000000000001</v>
      </c>
      <c r="L140">
        <v>30.201000000000001</v>
      </c>
      <c r="M140">
        <v>37.94</v>
      </c>
      <c r="N140">
        <v>45.593000000000004</v>
      </c>
      <c r="O140">
        <v>53.302</v>
      </c>
      <c r="P140" t="s">
        <v>1156</v>
      </c>
      <c r="Q140" t="s">
        <v>1157</v>
      </c>
      <c r="R140" t="s">
        <v>1158</v>
      </c>
      <c r="S140" t="s">
        <v>1159</v>
      </c>
      <c r="T140" t="s">
        <v>1160</v>
      </c>
      <c r="U140" t="s">
        <v>1161</v>
      </c>
      <c r="V140" t="s">
        <v>1162</v>
      </c>
      <c r="W140" t="s">
        <v>1163</v>
      </c>
      <c r="X140" t="s">
        <v>1164</v>
      </c>
      <c r="Y140" t="s">
        <v>1165</v>
      </c>
      <c r="Z140" t="s">
        <v>1166</v>
      </c>
      <c r="AA140" t="s">
        <v>1167</v>
      </c>
      <c r="AB140" t="s">
        <v>1168</v>
      </c>
      <c r="AC140" t="s">
        <v>1169</v>
      </c>
      <c r="AD140" t="s">
        <v>1170</v>
      </c>
      <c r="AE140" t="s">
        <v>1171</v>
      </c>
      <c r="AF140" t="s">
        <v>1172</v>
      </c>
      <c r="AG140" t="s">
        <v>1173</v>
      </c>
      <c r="AH140" t="s">
        <v>1174</v>
      </c>
      <c r="AI140" t="s">
        <v>1175</v>
      </c>
      <c r="AJ140" t="s">
        <v>1176</v>
      </c>
      <c r="AK140" t="s">
        <v>1177</v>
      </c>
      <c r="AL140" t="s">
        <v>1178</v>
      </c>
      <c r="AM140" t="s">
        <v>1179</v>
      </c>
      <c r="AN140" t="s">
        <v>1180</v>
      </c>
      <c r="AO140" t="s">
        <v>1181</v>
      </c>
    </row>
    <row r="141" spans="1:42">
      <c r="A141" s="4" t="s">
        <v>139</v>
      </c>
      <c r="B141" s="4">
        <v>2021</v>
      </c>
      <c r="C141" s="5">
        <v>44450</v>
      </c>
      <c r="D141" s="4" t="s">
        <v>66</v>
      </c>
      <c r="E141" s="4" t="s">
        <v>64</v>
      </c>
      <c r="F141" s="4" t="s">
        <v>815</v>
      </c>
      <c r="G141" s="4"/>
      <c r="H141" s="4"/>
      <c r="I141" s="4">
        <v>2</v>
      </c>
      <c r="J141">
        <v>13.923</v>
      </c>
      <c r="K141">
        <v>22.31</v>
      </c>
      <c r="L141">
        <v>30.271999999999998</v>
      </c>
      <c r="M141">
        <v>38.146999999999998</v>
      </c>
      <c r="N141">
        <v>46.19</v>
      </c>
      <c r="O141">
        <v>54.292999999999999</v>
      </c>
      <c r="P141" t="s">
        <v>1182</v>
      </c>
      <c r="Q141" t="s">
        <v>1183</v>
      </c>
      <c r="R141" t="s">
        <v>1184</v>
      </c>
      <c r="S141" t="s">
        <v>1185</v>
      </c>
      <c r="T141" t="s">
        <v>1186</v>
      </c>
      <c r="U141" t="s">
        <v>1187</v>
      </c>
      <c r="V141" t="s">
        <v>1188</v>
      </c>
      <c r="W141" t="s">
        <v>1189</v>
      </c>
      <c r="X141" t="s">
        <v>1190</v>
      </c>
      <c r="Y141" t="s">
        <v>1191</v>
      </c>
      <c r="Z141" t="s">
        <v>1192</v>
      </c>
      <c r="AA141" t="s">
        <v>1193</v>
      </c>
      <c r="AB141" t="s">
        <v>1194</v>
      </c>
      <c r="AC141" t="s">
        <v>1195</v>
      </c>
      <c r="AD141" t="s">
        <v>1196</v>
      </c>
      <c r="AE141" t="s">
        <v>1197</v>
      </c>
      <c r="AF141" t="s">
        <v>1198</v>
      </c>
      <c r="AG141" t="s">
        <v>1199</v>
      </c>
      <c r="AH141" t="s">
        <v>1200</v>
      </c>
      <c r="AI141" t="s">
        <v>1201</v>
      </c>
      <c r="AJ141" t="s">
        <v>1202</v>
      </c>
      <c r="AK141" t="s">
        <v>1203</v>
      </c>
      <c r="AL141" t="s">
        <v>1204</v>
      </c>
      <c r="AM141" t="s">
        <v>1205</v>
      </c>
      <c r="AN141" t="s">
        <v>1206</v>
      </c>
      <c r="AO141" t="s">
        <v>1207</v>
      </c>
    </row>
    <row r="142" spans="1:42">
      <c r="A142" s="4" t="s">
        <v>139</v>
      </c>
      <c r="B142" s="4">
        <v>2021</v>
      </c>
      <c r="C142" s="5">
        <v>44450</v>
      </c>
      <c r="D142" s="4" t="s">
        <v>66</v>
      </c>
      <c r="E142" s="4" t="s">
        <v>64</v>
      </c>
      <c r="F142" s="4" t="s">
        <v>708</v>
      </c>
      <c r="G142" s="4"/>
      <c r="H142" s="4"/>
      <c r="I142" s="4">
        <v>3</v>
      </c>
      <c r="J142">
        <v>13.914</v>
      </c>
      <c r="K142">
        <v>22.271999999999998</v>
      </c>
      <c r="L142">
        <v>30.452999999999999</v>
      </c>
      <c r="M142">
        <v>38.487000000000002</v>
      </c>
      <c r="N142">
        <v>46.628</v>
      </c>
      <c r="O142">
        <v>54.654000000000003</v>
      </c>
      <c r="P142" t="s">
        <v>1208</v>
      </c>
      <c r="Q142" t="s">
        <v>1209</v>
      </c>
      <c r="R142" t="s">
        <v>1210</v>
      </c>
      <c r="S142" t="s">
        <v>1211</v>
      </c>
      <c r="T142" t="s">
        <v>1212</v>
      </c>
      <c r="U142" t="s">
        <v>1213</v>
      </c>
      <c r="V142" t="s">
        <v>1214</v>
      </c>
      <c r="W142" t="s">
        <v>1215</v>
      </c>
      <c r="X142" t="s">
        <v>1216</v>
      </c>
      <c r="Y142" t="s">
        <v>1217</v>
      </c>
      <c r="Z142" t="s">
        <v>1218</v>
      </c>
      <c r="AA142" t="s">
        <v>1219</v>
      </c>
      <c r="AB142" t="s">
        <v>1220</v>
      </c>
      <c r="AC142" t="s">
        <v>1221</v>
      </c>
      <c r="AD142" t="s">
        <v>1222</v>
      </c>
      <c r="AE142" t="s">
        <v>1223</v>
      </c>
      <c r="AF142" t="s">
        <v>1224</v>
      </c>
      <c r="AG142" t="s">
        <v>1225</v>
      </c>
      <c r="AH142" t="s">
        <v>1226</v>
      </c>
      <c r="AI142" t="s">
        <v>1227</v>
      </c>
      <c r="AJ142" t="s">
        <v>1228</v>
      </c>
      <c r="AK142" t="s">
        <v>1229</v>
      </c>
      <c r="AL142" t="s">
        <v>1230</v>
      </c>
      <c r="AM142" t="s">
        <v>1231</v>
      </c>
      <c r="AN142" t="s">
        <v>1232</v>
      </c>
      <c r="AO142" t="s">
        <v>1233</v>
      </c>
    </row>
    <row r="143" spans="1:42">
      <c r="A143" s="4" t="s">
        <v>139</v>
      </c>
      <c r="B143" s="4">
        <v>2021</v>
      </c>
      <c r="C143" s="5">
        <v>44450</v>
      </c>
      <c r="D143" s="4" t="s">
        <v>66</v>
      </c>
      <c r="E143" s="4" t="s">
        <v>64</v>
      </c>
      <c r="F143" s="4" t="s">
        <v>712</v>
      </c>
      <c r="G143" s="4"/>
      <c r="H143" s="4"/>
      <c r="I143" s="4">
        <v>4</v>
      </c>
      <c r="J143">
        <v>14.191000000000001</v>
      </c>
      <c r="K143">
        <v>22.635999999999999</v>
      </c>
      <c r="L143">
        <v>30.6</v>
      </c>
      <c r="M143">
        <v>38.466000000000001</v>
      </c>
      <c r="N143">
        <v>46.103000000000002</v>
      </c>
      <c r="O143">
        <v>53.779000000000003</v>
      </c>
      <c r="P143" t="s">
        <v>1234</v>
      </c>
      <c r="Q143" t="s">
        <v>1235</v>
      </c>
      <c r="R143" t="s">
        <v>1236</v>
      </c>
      <c r="S143" t="s">
        <v>1237</v>
      </c>
      <c r="T143" t="s">
        <v>1238</v>
      </c>
      <c r="U143" t="s">
        <v>1239</v>
      </c>
      <c r="V143" t="s">
        <v>1240</v>
      </c>
      <c r="W143" t="s">
        <v>1241</v>
      </c>
      <c r="X143" t="s">
        <v>1242</v>
      </c>
      <c r="Y143" t="s">
        <v>1243</v>
      </c>
      <c r="Z143" t="s">
        <v>1244</v>
      </c>
      <c r="AA143" t="s">
        <v>1245</v>
      </c>
      <c r="AB143" t="s">
        <v>1246</v>
      </c>
      <c r="AC143" t="s">
        <v>1247</v>
      </c>
      <c r="AD143" t="s">
        <v>1248</v>
      </c>
      <c r="AE143" t="s">
        <v>1249</v>
      </c>
      <c r="AF143" t="s">
        <v>1250</v>
      </c>
      <c r="AG143" t="s">
        <v>1251</v>
      </c>
      <c r="AH143" t="s">
        <v>1252</v>
      </c>
      <c r="AI143" t="s">
        <v>1253</v>
      </c>
      <c r="AJ143" t="s">
        <v>1254</v>
      </c>
      <c r="AK143" t="s">
        <v>1255</v>
      </c>
      <c r="AL143" t="s">
        <v>1256</v>
      </c>
      <c r="AM143" t="s">
        <v>1257</v>
      </c>
      <c r="AN143" t="s">
        <v>1258</v>
      </c>
      <c r="AO143" t="s">
        <v>1259</v>
      </c>
    </row>
    <row r="144" spans="1:42">
      <c r="A144" s="1" t="s">
        <v>1274</v>
      </c>
      <c r="B144" s="1">
        <v>2021</v>
      </c>
      <c r="C144" s="2">
        <v>44386</v>
      </c>
      <c r="D144" s="1" t="s">
        <v>66</v>
      </c>
      <c r="E144" s="1" t="s">
        <v>21</v>
      </c>
      <c r="F144" s="1" t="s">
        <v>779</v>
      </c>
      <c r="G144" s="1" t="s">
        <v>1293</v>
      </c>
      <c r="H144" s="1"/>
      <c r="I144" s="1">
        <v>1</v>
      </c>
      <c r="J144">
        <v>13.645</v>
      </c>
      <c r="K144">
        <v>21.824999999999999</v>
      </c>
      <c r="L144">
        <v>29.643999999999998</v>
      </c>
      <c r="M144">
        <v>37.313000000000002</v>
      </c>
      <c r="N144">
        <v>44.985999999999997</v>
      </c>
      <c r="O144">
        <v>52.692999999999998</v>
      </c>
      <c r="P144" s="53">
        <v>6.99212962962963E-4</v>
      </c>
      <c r="Q144" s="53">
        <v>7.8896990740740739E-4</v>
      </c>
      <c r="R144" s="53">
        <v>8.7800925925925926E-4</v>
      </c>
      <c r="S144" s="53">
        <v>9.6712962962962974E-4</v>
      </c>
      <c r="T144" s="53">
        <v>1.0563888888888888E-3</v>
      </c>
      <c r="U144" s="53">
        <v>1.1457175925925927E-3</v>
      </c>
      <c r="V144" s="53">
        <v>1.2347685185185185E-3</v>
      </c>
      <c r="W144" s="53">
        <v>1.3237037037037037E-3</v>
      </c>
      <c r="X144" s="53">
        <v>1.4127893518518517E-3</v>
      </c>
      <c r="Y144" s="53">
        <v>1.5013773148148148E-3</v>
      </c>
      <c r="Z144" s="53">
        <v>1.5894560185185185E-3</v>
      </c>
      <c r="AA144" s="53">
        <v>1.6775694444444444E-3</v>
      </c>
      <c r="AB144" s="53">
        <v>1.7663310185185186E-3</v>
      </c>
      <c r="AC144" s="53">
        <v>1.8547800925925925E-3</v>
      </c>
      <c r="AD144" s="53">
        <v>1.9430324074074072E-3</v>
      </c>
      <c r="AE144" s="53">
        <v>2.0312384259259259E-3</v>
      </c>
      <c r="AF144" s="53">
        <v>2.1194097222222226E-3</v>
      </c>
      <c r="AG144" s="53">
        <v>2.2082638888888889E-3</v>
      </c>
      <c r="AH144" s="53">
        <v>2.2963425925925924E-3</v>
      </c>
      <c r="AI144" s="53">
        <v>2.3844675925925925E-3</v>
      </c>
      <c r="AJ144" s="53">
        <v>2.472685185185185E-3</v>
      </c>
      <c r="AK144" s="53">
        <v>2.5610532407407409E-3</v>
      </c>
      <c r="AL144" s="53">
        <v>2.6501041666666665E-3</v>
      </c>
      <c r="AM144" s="53">
        <v>2.7400925925925926E-3</v>
      </c>
      <c r="AN144" s="53">
        <v>2.8312962962962966E-3</v>
      </c>
      <c r="AO144" s="53">
        <v>2.922986111111111E-3</v>
      </c>
      <c r="AP144" s="53"/>
    </row>
    <row r="145" spans="1:42">
      <c r="A145" s="1" t="s">
        <v>1274</v>
      </c>
      <c r="B145" s="1">
        <v>2021</v>
      </c>
      <c r="C145" s="2">
        <v>44386</v>
      </c>
      <c r="D145" s="1" t="s">
        <v>66</v>
      </c>
      <c r="E145" s="1" t="s">
        <v>21</v>
      </c>
      <c r="F145" s="1" t="s">
        <v>849</v>
      </c>
      <c r="G145" s="1" t="s">
        <v>198</v>
      </c>
      <c r="H145" s="1"/>
      <c r="I145" s="1">
        <v>2</v>
      </c>
      <c r="J145">
        <v>13.115</v>
      </c>
      <c r="K145">
        <v>21.37</v>
      </c>
      <c r="L145">
        <v>29.114999999999998</v>
      </c>
      <c r="M145">
        <v>36.654000000000003</v>
      </c>
      <c r="N145">
        <v>44.232999999999997</v>
      </c>
      <c r="O145">
        <v>51.843000000000004</v>
      </c>
      <c r="P145">
        <v>59.427</v>
      </c>
      <c r="Q145" s="53">
        <v>7.7541666666666677E-4</v>
      </c>
      <c r="R145" s="53">
        <v>8.6289351851851848E-4</v>
      </c>
      <c r="S145" s="53">
        <v>9.5028935185185179E-4</v>
      </c>
      <c r="T145" s="53">
        <v>1.037800925925926E-3</v>
      </c>
      <c r="U145" s="53">
        <v>1.1252314814814816E-3</v>
      </c>
      <c r="V145" s="53">
        <v>1.212337962962963E-3</v>
      </c>
      <c r="W145" s="53">
        <v>1.2995601851851851E-3</v>
      </c>
      <c r="X145" s="53">
        <v>1.3878819444444442E-3</v>
      </c>
      <c r="Y145" s="53">
        <v>1.4752314814814817E-3</v>
      </c>
      <c r="Z145" s="53">
        <v>1.5635416666666669E-3</v>
      </c>
      <c r="AA145" s="53">
        <v>1.6525231481481484E-3</v>
      </c>
      <c r="AB145" s="53">
        <v>1.742152777777778E-3</v>
      </c>
      <c r="AC145" s="53">
        <v>1.8322453703703704E-3</v>
      </c>
      <c r="AD145" s="53">
        <v>1.923148148148148E-3</v>
      </c>
      <c r="AE145" s="53">
        <v>2.0146643518518521E-3</v>
      </c>
      <c r="AF145" s="53">
        <v>2.1060648148148145E-3</v>
      </c>
      <c r="AG145" s="53">
        <v>2.1979050925925924E-3</v>
      </c>
      <c r="AH145" s="53">
        <v>2.2890162037037037E-3</v>
      </c>
      <c r="AI145" s="53">
        <v>2.380162037037037E-3</v>
      </c>
      <c r="AJ145" s="53">
        <v>2.4716319444444443E-3</v>
      </c>
      <c r="AK145" s="53">
        <v>2.5635300925925925E-3</v>
      </c>
      <c r="AL145" s="53">
        <v>2.6561111111111108E-3</v>
      </c>
      <c r="AM145" s="53">
        <v>2.7489930555555553E-3</v>
      </c>
      <c r="AN145" s="53">
        <v>2.8421874999999997E-3</v>
      </c>
      <c r="AO145" s="53">
        <v>2.9355902777777779E-3</v>
      </c>
      <c r="AP145" s="53"/>
    </row>
    <row r="146" spans="1:42">
      <c r="A146" s="1" t="s">
        <v>1274</v>
      </c>
      <c r="B146" s="1">
        <v>2021</v>
      </c>
      <c r="C146" s="2">
        <v>44386</v>
      </c>
      <c r="D146" s="1" t="s">
        <v>66</v>
      </c>
      <c r="E146" s="1" t="s">
        <v>21</v>
      </c>
      <c r="F146" s="1" t="s">
        <v>508</v>
      </c>
      <c r="G146" s="1" t="s">
        <v>85</v>
      </c>
      <c r="H146" s="1"/>
      <c r="I146" s="1">
        <v>3</v>
      </c>
      <c r="J146">
        <v>13.829000000000001</v>
      </c>
      <c r="K146">
        <v>22.52</v>
      </c>
      <c r="L146">
        <v>30.63</v>
      </c>
      <c r="M146">
        <v>38.540999999999997</v>
      </c>
      <c r="N146">
        <v>46.35</v>
      </c>
      <c r="O146">
        <v>54.085999999999999</v>
      </c>
      <c r="P146" s="53">
        <v>7.1540509259259257E-4</v>
      </c>
      <c r="Q146" s="53">
        <v>8.0523148148148142E-4</v>
      </c>
      <c r="R146" s="53">
        <v>8.9488425925925922E-4</v>
      </c>
      <c r="S146" s="53">
        <v>9.8459490740740734E-4</v>
      </c>
      <c r="T146" s="53">
        <v>1.074375E-3</v>
      </c>
      <c r="U146" s="53">
        <v>1.1639583333333333E-3</v>
      </c>
      <c r="V146" s="53">
        <v>1.2532060185185183E-3</v>
      </c>
      <c r="W146" s="53">
        <v>1.3416666666666666E-3</v>
      </c>
      <c r="X146" s="53">
        <v>1.4302662037037036E-3</v>
      </c>
      <c r="Y146" s="53">
        <v>1.5183680555555556E-3</v>
      </c>
      <c r="Z146" s="53">
        <v>1.606388888888889E-3</v>
      </c>
      <c r="AA146" s="53">
        <v>1.696354166666667E-3</v>
      </c>
      <c r="AB146" s="53">
        <v>1.7845949074074075E-3</v>
      </c>
      <c r="AC146" s="53">
        <v>1.8726041666666667E-3</v>
      </c>
      <c r="AD146" s="53">
        <v>1.9616087962962964E-3</v>
      </c>
      <c r="AE146" s="53">
        <v>2.0505208333333334E-3</v>
      </c>
      <c r="AF146" s="53">
        <v>2.1396064814814815E-3</v>
      </c>
      <c r="AG146" s="53">
        <v>2.2289699074074074E-3</v>
      </c>
      <c r="AH146" s="53">
        <v>2.318275462962963E-3</v>
      </c>
      <c r="AI146" s="53">
        <v>2.4076041666666664E-3</v>
      </c>
      <c r="AJ146" s="53">
        <v>2.4972685185185185E-3</v>
      </c>
      <c r="AK146" s="53">
        <v>2.5863541666666665E-3</v>
      </c>
      <c r="AL146" s="53">
        <v>2.6753703703703709E-3</v>
      </c>
      <c r="AM146" s="53">
        <v>2.763449074074074E-3</v>
      </c>
      <c r="AN146" s="53">
        <v>2.8518634259259261E-3</v>
      </c>
      <c r="AO146" s="53">
        <v>2.9404629629629629E-3</v>
      </c>
      <c r="AP146" s="53"/>
    </row>
    <row r="147" spans="1:42">
      <c r="A147" s="1" t="s">
        <v>1274</v>
      </c>
      <c r="B147" s="1">
        <v>2021</v>
      </c>
      <c r="C147" s="2">
        <v>44386</v>
      </c>
      <c r="D147" s="1" t="s">
        <v>66</v>
      </c>
      <c r="E147" s="1" t="s">
        <v>21</v>
      </c>
      <c r="F147" s="1" t="s">
        <v>682</v>
      </c>
      <c r="G147" s="1" t="s">
        <v>25</v>
      </c>
      <c r="H147" s="1"/>
      <c r="I147" s="1">
        <v>4</v>
      </c>
      <c r="J147">
        <v>13.515000000000001</v>
      </c>
      <c r="K147">
        <v>21.946999999999999</v>
      </c>
      <c r="L147">
        <v>30.021000000000001</v>
      </c>
      <c r="M147">
        <v>38.052</v>
      </c>
      <c r="N147">
        <v>45.991999999999997</v>
      </c>
      <c r="O147">
        <v>53.787999999999997</v>
      </c>
      <c r="P147" s="53">
        <v>7.1190972222222228E-4</v>
      </c>
      <c r="Q147" s="53">
        <v>8.0113425925925925E-4</v>
      </c>
      <c r="R147" s="53">
        <v>8.9103009259259257E-4</v>
      </c>
      <c r="S147" s="53">
        <v>9.8063657407407409E-4</v>
      </c>
      <c r="T147" s="53">
        <v>1.0704398148148149E-3</v>
      </c>
      <c r="U147" s="53">
        <v>1.1596643518518518E-3</v>
      </c>
      <c r="V147" s="53">
        <v>1.2491087962962963E-3</v>
      </c>
      <c r="W147" s="53">
        <v>1.3386921296296296E-3</v>
      </c>
      <c r="X147" s="53">
        <v>1.4284722222222223E-3</v>
      </c>
      <c r="Y147" s="53">
        <v>1.5177199074074075E-3</v>
      </c>
      <c r="Z147" s="53">
        <v>1.6077430555555556E-3</v>
      </c>
      <c r="AA147" s="53">
        <v>1.6977546296296298E-3</v>
      </c>
      <c r="AB147" s="53">
        <v>1.7872916666666668E-3</v>
      </c>
      <c r="AC147" s="53">
        <v>1.8761574074074073E-3</v>
      </c>
      <c r="AD147" s="53">
        <v>1.9660532407407409E-3</v>
      </c>
      <c r="AE147" s="53">
        <v>2.0560879629629631E-3</v>
      </c>
      <c r="AF147" s="53">
        <v>2.1465046296296297E-3</v>
      </c>
      <c r="AG147" s="53">
        <v>2.2361689814814813E-3</v>
      </c>
      <c r="AH147" s="53">
        <v>2.3264814814814815E-3</v>
      </c>
      <c r="AI147" s="53">
        <v>2.4168981481481481E-3</v>
      </c>
      <c r="AJ147" s="53">
        <v>2.5066782407407407E-3</v>
      </c>
      <c r="AK147" s="53">
        <v>2.596388888888889E-3</v>
      </c>
      <c r="AL147" s="53">
        <v>2.6856944444444441E-3</v>
      </c>
      <c r="AM147" s="53">
        <v>2.7746180555555558E-3</v>
      </c>
      <c r="AN147" s="53">
        <v>2.8636458333333331E-3</v>
      </c>
      <c r="AO147" s="53">
        <v>2.9523148148148143E-3</v>
      </c>
      <c r="AP147" s="53"/>
    </row>
    <row r="148" spans="1:42">
      <c r="A148" s="1" t="s">
        <v>1274</v>
      </c>
      <c r="B148" s="1">
        <v>2021</v>
      </c>
      <c r="C148" s="2">
        <v>44386</v>
      </c>
      <c r="D148" s="1" t="s">
        <v>66</v>
      </c>
      <c r="E148" s="1" t="s">
        <v>21</v>
      </c>
      <c r="F148" s="1" t="s">
        <v>1294</v>
      </c>
      <c r="G148" s="1" t="s">
        <v>198</v>
      </c>
      <c r="H148" s="1"/>
      <c r="I148" s="1">
        <v>5</v>
      </c>
      <c r="J148">
        <v>13.85</v>
      </c>
      <c r="K148">
        <v>22.199000000000002</v>
      </c>
      <c r="L148">
        <v>29.984000000000002</v>
      </c>
      <c r="M148">
        <v>37.594000000000001</v>
      </c>
      <c r="N148">
        <v>45.201000000000001</v>
      </c>
      <c r="O148">
        <v>52.761000000000003</v>
      </c>
      <c r="P148" s="53">
        <v>6.9821759259259262E-4</v>
      </c>
      <c r="Q148" s="53">
        <v>7.8620370370370378E-4</v>
      </c>
      <c r="R148" s="53">
        <v>8.7461805555555557E-4</v>
      </c>
      <c r="S148" s="53">
        <v>9.6324074074074075E-4</v>
      </c>
      <c r="T148" s="53">
        <v>1.0519675925925924E-3</v>
      </c>
      <c r="U148" s="53">
        <v>1.1409374999999998E-3</v>
      </c>
      <c r="V148" s="53">
        <v>1.2319791666666666E-3</v>
      </c>
      <c r="W148" s="53">
        <v>1.3216898148148148E-3</v>
      </c>
      <c r="X148" s="53">
        <v>1.4123726851851851E-3</v>
      </c>
      <c r="Y148" s="53">
        <v>1.5036111111111112E-3</v>
      </c>
      <c r="Z148" s="53">
        <v>1.5956134259259259E-3</v>
      </c>
      <c r="AA148" s="53">
        <v>1.6876157407407406E-3</v>
      </c>
      <c r="AB148" s="53">
        <v>1.7804976851851851E-3</v>
      </c>
      <c r="AC148" s="53">
        <v>1.8736921296296294E-3</v>
      </c>
      <c r="AD148" s="53">
        <v>1.9671180555555557E-3</v>
      </c>
      <c r="AE148" s="53">
        <v>2.0614699074074073E-3</v>
      </c>
      <c r="AF148" s="53">
        <v>2.1554282407407412E-3</v>
      </c>
      <c r="AG148" s="53">
        <v>2.2498148148148147E-3</v>
      </c>
      <c r="AH148" s="53">
        <v>2.3439351851851854E-3</v>
      </c>
      <c r="AI148" s="53">
        <v>2.4384490740740742E-3</v>
      </c>
      <c r="AJ148" s="53">
        <v>2.5335648148148149E-3</v>
      </c>
      <c r="AK148" s="53">
        <v>2.6285532407407408E-3</v>
      </c>
      <c r="AL148" s="53">
        <v>2.725034722222222E-3</v>
      </c>
      <c r="AM148" s="53">
        <v>2.8199421296296301E-3</v>
      </c>
      <c r="AN148" s="53">
        <v>2.9153587962962961E-3</v>
      </c>
      <c r="AO148" s="53">
        <v>3.0117708333333333E-3</v>
      </c>
      <c r="AP148" s="53"/>
    </row>
    <row r="149" spans="1:42">
      <c r="A149" s="1" t="s">
        <v>1274</v>
      </c>
      <c r="B149" s="1">
        <v>2021</v>
      </c>
      <c r="C149" s="2">
        <v>44386</v>
      </c>
      <c r="D149" s="1" t="s">
        <v>66</v>
      </c>
      <c r="E149" s="1" t="s">
        <v>21</v>
      </c>
      <c r="F149" s="1" t="s">
        <v>681</v>
      </c>
      <c r="G149" s="1" t="s">
        <v>25</v>
      </c>
      <c r="H149" s="1"/>
      <c r="I149" s="1">
        <v>6</v>
      </c>
      <c r="J149">
        <v>13.513999999999999</v>
      </c>
      <c r="K149">
        <v>21.745999999999999</v>
      </c>
      <c r="L149">
        <v>29.725999999999999</v>
      </c>
      <c r="M149">
        <v>37.628999999999998</v>
      </c>
      <c r="N149">
        <v>45.540999999999997</v>
      </c>
      <c r="O149">
        <v>53.414999999999999</v>
      </c>
      <c r="P149" s="53">
        <v>7.0975694444444439E-4</v>
      </c>
      <c r="Q149" s="53">
        <v>8.0097222222222212E-4</v>
      </c>
      <c r="R149" s="53">
        <v>8.9314814814814812E-4</v>
      </c>
      <c r="S149" s="53">
        <v>9.8531249999999986E-4</v>
      </c>
      <c r="T149" s="53">
        <v>1.0769791666666668E-3</v>
      </c>
      <c r="U149" s="53">
        <v>1.1675462962962963E-3</v>
      </c>
      <c r="V149" s="53">
        <v>1.2591550925925927E-3</v>
      </c>
      <c r="W149" s="53">
        <v>1.3507060185185184E-3</v>
      </c>
      <c r="X149" s="53">
        <v>1.4422337962962965E-3</v>
      </c>
      <c r="Y149" s="53">
        <v>1.5333912037037035E-3</v>
      </c>
      <c r="Z149" s="53">
        <v>1.6247569444444443E-3</v>
      </c>
      <c r="AA149" s="53">
        <v>1.7159606481481481E-3</v>
      </c>
      <c r="AB149" s="53">
        <v>1.807303240740741E-3</v>
      </c>
      <c r="AC149" s="53">
        <v>1.8981712962962965E-3</v>
      </c>
      <c r="AD149" s="53">
        <v>1.9898958333333335E-3</v>
      </c>
      <c r="AE149" s="53">
        <v>2.0818518518518521E-3</v>
      </c>
      <c r="AF149" s="53">
        <v>2.1728819444444447E-3</v>
      </c>
      <c r="AG149" s="53">
        <v>2.2643287037037037E-3</v>
      </c>
      <c r="AH149" s="53">
        <v>2.3565740740740743E-3</v>
      </c>
      <c r="AI149" s="53">
        <v>2.4490509259259261E-3</v>
      </c>
      <c r="AJ149" s="53">
        <v>2.5418634259259257E-3</v>
      </c>
      <c r="AK149" s="53">
        <v>2.6350694444444447E-3</v>
      </c>
      <c r="AL149" s="53">
        <v>2.7286921296296295E-3</v>
      </c>
      <c r="AM149" s="53">
        <v>2.8226273148148147E-3</v>
      </c>
      <c r="AN149" s="53">
        <v>2.9172685185185183E-3</v>
      </c>
      <c r="AO149" s="53">
        <v>3.0141435185185184E-3</v>
      </c>
      <c r="AP149" s="53"/>
    </row>
    <row r="150" spans="1:42">
      <c r="A150" s="1" t="s">
        <v>1274</v>
      </c>
      <c r="B150" s="1">
        <v>2021</v>
      </c>
      <c r="C150" s="2">
        <v>44386</v>
      </c>
      <c r="D150" s="1" t="s">
        <v>66</v>
      </c>
      <c r="E150" s="1" t="s">
        <v>21</v>
      </c>
      <c r="F150" s="1" t="s">
        <v>496</v>
      </c>
      <c r="G150" s="1" t="s">
        <v>85</v>
      </c>
      <c r="H150" s="1"/>
      <c r="I150" s="1">
        <v>7</v>
      </c>
      <c r="J150">
        <v>13.22</v>
      </c>
      <c r="K150">
        <v>21.443999999999999</v>
      </c>
      <c r="L150">
        <v>29.117000000000001</v>
      </c>
      <c r="M150">
        <v>36.694000000000003</v>
      </c>
      <c r="N150">
        <v>44.277000000000001</v>
      </c>
      <c r="O150">
        <v>51.98</v>
      </c>
      <c r="P150">
        <v>59.774999999999999</v>
      </c>
      <c r="Q150" s="53">
        <v>7.8274305555555551E-4</v>
      </c>
      <c r="R150" s="53">
        <v>8.7416666666666665E-4</v>
      </c>
      <c r="S150" s="53">
        <v>9.6590277777777777E-4</v>
      </c>
      <c r="T150" s="53">
        <v>1.0574074074074073E-3</v>
      </c>
      <c r="U150" s="53">
        <v>1.1490393518518518E-3</v>
      </c>
      <c r="V150" s="53">
        <v>1.240462962962963E-3</v>
      </c>
      <c r="W150" s="53">
        <v>1.3315046296296295E-3</v>
      </c>
      <c r="X150" s="53">
        <v>1.4226620370370372E-3</v>
      </c>
      <c r="Y150" s="53">
        <v>1.5144444444444443E-3</v>
      </c>
      <c r="Z150" s="53">
        <v>1.6055787037037037E-3</v>
      </c>
      <c r="AA150" s="53">
        <v>1.6984027777777778E-3</v>
      </c>
      <c r="AB150" s="53">
        <v>1.7915740740740741E-3</v>
      </c>
      <c r="AC150" s="53">
        <v>1.8855902777777779E-3</v>
      </c>
      <c r="AD150" s="53">
        <v>1.9798495370370369E-3</v>
      </c>
      <c r="AE150" s="53">
        <v>2.0746064814814815E-3</v>
      </c>
      <c r="AF150" s="53">
        <v>2.1695023148148151E-3</v>
      </c>
      <c r="AG150" s="53">
        <v>2.2646064814814816E-3</v>
      </c>
      <c r="AH150" s="53">
        <v>2.3595717592592592E-3</v>
      </c>
      <c r="AI150" s="53">
        <v>2.4546412037037041E-3</v>
      </c>
      <c r="AJ150" s="53">
        <v>2.5496759259259262E-3</v>
      </c>
      <c r="AK150" s="53">
        <v>2.6449537037037036E-3</v>
      </c>
      <c r="AL150" s="53">
        <v>2.7399652777777774E-3</v>
      </c>
      <c r="AM150" s="53">
        <v>2.8350925925925922E-3</v>
      </c>
      <c r="AN150" s="53">
        <v>2.9301388888888888E-3</v>
      </c>
      <c r="AO150" s="53">
        <v>3.0252546296296295E-3</v>
      </c>
      <c r="AP150" s="53"/>
    </row>
    <row r="151" spans="1:42">
      <c r="A151" s="1" t="s">
        <v>1274</v>
      </c>
      <c r="B151" s="1">
        <v>2021</v>
      </c>
      <c r="C151" s="2">
        <v>44386</v>
      </c>
      <c r="D151" s="1" t="s">
        <v>66</v>
      </c>
      <c r="E151" s="1" t="s">
        <v>21</v>
      </c>
      <c r="F151" s="1" t="s">
        <v>840</v>
      </c>
      <c r="G151" s="1" t="s">
        <v>480</v>
      </c>
      <c r="H151" s="1"/>
      <c r="I151" s="1">
        <v>8</v>
      </c>
      <c r="J151">
        <v>13.62</v>
      </c>
      <c r="K151">
        <v>21.864999999999998</v>
      </c>
      <c r="L151">
        <v>29.994</v>
      </c>
      <c r="M151">
        <v>38.078000000000003</v>
      </c>
      <c r="N151">
        <v>46.241999999999997</v>
      </c>
      <c r="O151">
        <v>54.408999999999999</v>
      </c>
      <c r="P151" s="53">
        <v>7.2405092592592584E-4</v>
      </c>
      <c r="Q151" s="53">
        <v>8.1839120370370366E-4</v>
      </c>
      <c r="R151" s="53">
        <v>9.1250000000000001E-4</v>
      </c>
      <c r="S151" s="53">
        <v>1.0066550925925926E-3</v>
      </c>
      <c r="T151" s="53">
        <v>1.1010416666666666E-3</v>
      </c>
      <c r="U151" s="53">
        <v>1.195636574074074E-3</v>
      </c>
      <c r="V151" s="53">
        <v>1.2904050925925926E-3</v>
      </c>
      <c r="W151" s="53">
        <v>1.3849305555555557E-3</v>
      </c>
      <c r="X151" s="53">
        <v>1.4790740740740738E-3</v>
      </c>
      <c r="Y151" s="53">
        <v>1.5729050925925925E-3</v>
      </c>
      <c r="Z151" s="53">
        <v>1.6660648148148149E-3</v>
      </c>
      <c r="AA151" s="53">
        <v>1.7593171296296296E-3</v>
      </c>
      <c r="AB151" s="53">
        <v>1.8529050925925926E-3</v>
      </c>
      <c r="AC151" s="53">
        <v>1.9462731481481484E-3</v>
      </c>
      <c r="AD151" s="53">
        <v>2.0393402777777779E-3</v>
      </c>
      <c r="AE151" s="53">
        <v>2.1316435185185184E-3</v>
      </c>
      <c r="AF151" s="53">
        <v>2.2245717592592595E-3</v>
      </c>
      <c r="AG151" s="53">
        <v>2.3179398148148148E-3</v>
      </c>
      <c r="AH151" s="53">
        <v>2.4116898148148149E-3</v>
      </c>
      <c r="AI151" s="53">
        <v>2.5051504629629629E-3</v>
      </c>
      <c r="AJ151" s="53">
        <v>2.5988888888888889E-3</v>
      </c>
      <c r="AK151" s="53">
        <v>2.692673611111111E-3</v>
      </c>
      <c r="AL151" s="53">
        <v>2.7872800925925929E-3</v>
      </c>
      <c r="AM151" s="53">
        <v>2.8815046296296297E-3</v>
      </c>
      <c r="AN151" s="53">
        <v>2.9752083333333332E-3</v>
      </c>
      <c r="AO151" s="53">
        <v>3.0682175925925924E-3</v>
      </c>
      <c r="AP151" s="53"/>
    </row>
    <row r="152" spans="1:42">
      <c r="A152" s="1" t="s">
        <v>1274</v>
      </c>
      <c r="B152" s="1">
        <v>2021</v>
      </c>
      <c r="C152" s="2">
        <v>44386</v>
      </c>
      <c r="D152" s="1" t="s">
        <v>66</v>
      </c>
      <c r="E152" s="1" t="s">
        <v>21</v>
      </c>
      <c r="F152" s="1" t="s">
        <v>519</v>
      </c>
      <c r="G152" s="1" t="s">
        <v>250</v>
      </c>
      <c r="H152" s="1"/>
      <c r="I152" s="1">
        <v>9</v>
      </c>
      <c r="J152">
        <v>15.622</v>
      </c>
      <c r="K152">
        <v>24.734999999999999</v>
      </c>
      <c r="L152">
        <v>33.17</v>
      </c>
      <c r="M152">
        <v>41.359000000000002</v>
      </c>
      <c r="N152">
        <v>49.46</v>
      </c>
      <c r="O152">
        <v>57.497999999999998</v>
      </c>
      <c r="P152" s="53">
        <v>7.5828703703703702E-4</v>
      </c>
      <c r="Q152" s="53">
        <v>8.516666666666667E-4</v>
      </c>
      <c r="R152" s="53">
        <v>9.4467592592592596E-4</v>
      </c>
      <c r="S152" s="53">
        <v>1.0376388888888889E-3</v>
      </c>
      <c r="T152" s="53">
        <v>1.1312037037037037E-3</v>
      </c>
      <c r="U152" s="53">
        <v>1.2249305555555557E-3</v>
      </c>
      <c r="V152" s="53">
        <v>1.3185416666666666E-3</v>
      </c>
      <c r="W152" s="53">
        <v>1.4125231481481482E-3</v>
      </c>
      <c r="X152" s="53">
        <v>1.5067245370370371E-3</v>
      </c>
      <c r="Y152" s="53">
        <v>1.6019560185185184E-3</v>
      </c>
      <c r="Z152" s="53">
        <v>1.6967361111111109E-3</v>
      </c>
      <c r="AA152" s="53">
        <v>1.7896643518518522E-3</v>
      </c>
      <c r="AB152" s="53">
        <v>1.8798148148148148E-3</v>
      </c>
      <c r="AC152" s="53">
        <v>1.9716087962962964E-3</v>
      </c>
      <c r="AD152" s="53">
        <v>2.0658680555555556E-3</v>
      </c>
      <c r="AE152" s="53">
        <v>2.1587268518518518E-3</v>
      </c>
      <c r="AF152" s="53">
        <v>2.2502083333333332E-3</v>
      </c>
      <c r="AG152" s="53">
        <v>2.3410763888888891E-3</v>
      </c>
      <c r="AH152" s="53">
        <v>2.4313541666666667E-3</v>
      </c>
      <c r="AI152" s="53">
        <v>2.5219791666666667E-3</v>
      </c>
      <c r="AJ152" s="53">
        <v>2.6134027777777774E-3</v>
      </c>
      <c r="AK152" s="53">
        <v>2.7053819444444443E-3</v>
      </c>
      <c r="AL152" s="53">
        <v>2.7973379629629628E-3</v>
      </c>
      <c r="AM152" s="53">
        <v>2.8899305555555557E-3</v>
      </c>
      <c r="AN152" s="53">
        <v>2.9821296296296293E-3</v>
      </c>
      <c r="AO152" s="53">
        <v>3.0745833333333332E-3</v>
      </c>
      <c r="AP152" s="53"/>
    </row>
    <row r="153" spans="1:42">
      <c r="A153" s="1" t="s">
        <v>1274</v>
      </c>
      <c r="B153" s="1">
        <v>2021</v>
      </c>
      <c r="C153" s="2">
        <v>44386</v>
      </c>
      <c r="D153" s="1" t="s">
        <v>66</v>
      </c>
      <c r="E153" s="1" t="s">
        <v>21</v>
      </c>
      <c r="F153" s="1" t="s">
        <v>791</v>
      </c>
      <c r="G153" s="1" t="s">
        <v>480</v>
      </c>
      <c r="H153" s="1"/>
      <c r="I153" s="1">
        <v>10</v>
      </c>
      <c r="J153">
        <v>14.09</v>
      </c>
      <c r="K153">
        <v>22.832000000000001</v>
      </c>
      <c r="L153">
        <v>31.151</v>
      </c>
      <c r="M153">
        <v>39.24</v>
      </c>
      <c r="N153">
        <v>47.247999999999998</v>
      </c>
      <c r="O153">
        <v>55.280999999999999</v>
      </c>
      <c r="P153" s="53">
        <v>7.3315972222222218E-4</v>
      </c>
      <c r="Q153" s="53">
        <v>8.2703703703703715E-4</v>
      </c>
      <c r="R153" s="53">
        <v>9.2113425925925924E-4</v>
      </c>
      <c r="S153" s="53">
        <v>1.014548611111111E-3</v>
      </c>
      <c r="T153" s="53">
        <v>1.1081134259259258E-3</v>
      </c>
      <c r="U153" s="53">
        <v>1.2019212962962962E-3</v>
      </c>
      <c r="V153" s="53">
        <v>1.296550925925926E-3</v>
      </c>
      <c r="W153" s="53">
        <v>1.3903472222222223E-3</v>
      </c>
      <c r="X153" s="53">
        <v>1.4805671296296296E-3</v>
      </c>
      <c r="Y153" s="53">
        <v>1.5710532407407407E-3</v>
      </c>
      <c r="Z153" s="53">
        <v>1.6616435185185187E-3</v>
      </c>
      <c r="AA153" s="53">
        <v>1.7540740740740739E-3</v>
      </c>
      <c r="AB153" s="53">
        <v>1.8463888888888887E-3</v>
      </c>
      <c r="AC153" s="53">
        <v>1.9388194444444444E-3</v>
      </c>
      <c r="AD153" s="53">
        <v>2.0316319444444444E-3</v>
      </c>
      <c r="AE153" s="53">
        <v>2.1248263888888892E-3</v>
      </c>
      <c r="AF153" s="53">
        <v>2.218761574074074E-3</v>
      </c>
      <c r="AG153" s="53">
        <v>2.3133912037037038E-3</v>
      </c>
      <c r="AH153" s="53">
        <v>2.40869212962963E-3</v>
      </c>
      <c r="AI153" s="53">
        <v>2.5049999999999998E-3</v>
      </c>
      <c r="AJ153" s="53">
        <v>2.6018402777777776E-3</v>
      </c>
      <c r="AK153" s="53">
        <v>2.700451388888889E-3</v>
      </c>
      <c r="AL153" s="53">
        <v>2.7994328703703701E-3</v>
      </c>
      <c r="AM153" s="53">
        <v>2.898263888888889E-3</v>
      </c>
      <c r="AN153" s="53">
        <v>2.9969791666666665E-3</v>
      </c>
      <c r="AO153" s="53">
        <v>3.095856481481482E-3</v>
      </c>
      <c r="AP153" s="53"/>
    </row>
    <row r="154" spans="1:42">
      <c r="A154" s="1" t="s">
        <v>1274</v>
      </c>
      <c r="B154" s="1">
        <v>2021</v>
      </c>
      <c r="C154" s="2">
        <v>44386</v>
      </c>
      <c r="D154" s="1" t="s">
        <v>66</v>
      </c>
      <c r="E154" s="1" t="s">
        <v>21</v>
      </c>
      <c r="F154" s="1" t="s">
        <v>1295</v>
      </c>
      <c r="G154" s="1" t="s">
        <v>207</v>
      </c>
      <c r="H154" s="1"/>
      <c r="I154" s="1">
        <v>11</v>
      </c>
      <c r="J154">
        <v>14.324999999999999</v>
      </c>
      <c r="K154">
        <v>22.673999999999999</v>
      </c>
      <c r="L154">
        <v>30.552</v>
      </c>
      <c r="M154">
        <v>38.314</v>
      </c>
      <c r="N154">
        <v>46.131999999999998</v>
      </c>
      <c r="O154">
        <v>54.03</v>
      </c>
      <c r="P154" s="53">
        <v>7.1749999999999993E-4</v>
      </c>
      <c r="Q154" s="53">
        <v>8.1010416666666655E-4</v>
      </c>
      <c r="R154" s="53">
        <v>9.033449074074074E-4</v>
      </c>
      <c r="S154" s="53">
        <v>9.9723379629629619E-4</v>
      </c>
      <c r="T154" s="53">
        <v>1.0921180555555556E-3</v>
      </c>
      <c r="U154" s="53">
        <v>1.1876851851851851E-3</v>
      </c>
      <c r="V154" s="53">
        <v>1.2834027777777778E-3</v>
      </c>
      <c r="W154" s="53">
        <v>1.379699074074074E-3</v>
      </c>
      <c r="X154" s="53">
        <v>1.4761921296296294E-3</v>
      </c>
      <c r="Y154" s="53">
        <v>1.5729398148148146E-3</v>
      </c>
      <c r="Z154" s="53">
        <v>1.6699189814814814E-3</v>
      </c>
      <c r="AA154" s="53">
        <v>1.7668402777777778E-3</v>
      </c>
      <c r="AB154" s="53">
        <v>1.8615277777777779E-3</v>
      </c>
      <c r="AC154" s="53">
        <v>1.9544212962962961E-3</v>
      </c>
      <c r="AD154" s="53">
        <v>2.0476851851851849E-3</v>
      </c>
      <c r="AE154" s="53">
        <v>2.1414699074074075E-3</v>
      </c>
      <c r="AF154" s="53">
        <v>2.236898148148148E-3</v>
      </c>
      <c r="AG154" s="53">
        <v>2.332685185185185E-3</v>
      </c>
      <c r="AH154" s="53">
        <v>2.4295717592592594E-3</v>
      </c>
      <c r="AI154" s="53">
        <v>2.5259722222222224E-3</v>
      </c>
      <c r="AJ154" s="53">
        <v>2.622627314814815E-3</v>
      </c>
      <c r="AK154" s="53">
        <v>2.7198495370370375E-3</v>
      </c>
      <c r="AL154" s="53">
        <v>2.8177199074074072E-3</v>
      </c>
      <c r="AM154" s="53">
        <v>2.9155208333333329E-3</v>
      </c>
      <c r="AN154" s="53">
        <v>3.0121412037037039E-3</v>
      </c>
      <c r="AO154" s="53">
        <v>3.1088078703703699E-3</v>
      </c>
      <c r="AP154" s="53"/>
    </row>
    <row r="155" spans="1:42">
      <c r="A155" s="1" t="s">
        <v>1274</v>
      </c>
      <c r="B155" s="1">
        <v>2021</v>
      </c>
      <c r="C155" s="2">
        <v>44386</v>
      </c>
      <c r="D155" s="1" t="s">
        <v>66</v>
      </c>
      <c r="E155" s="1" t="s">
        <v>21</v>
      </c>
      <c r="F155" s="1" t="s">
        <v>1296</v>
      </c>
      <c r="G155" s="1" t="s">
        <v>188</v>
      </c>
      <c r="H155" s="1"/>
      <c r="I155" s="1">
        <v>12</v>
      </c>
      <c r="J155">
        <v>14.009</v>
      </c>
      <c r="K155">
        <v>22.373000000000001</v>
      </c>
      <c r="L155">
        <v>30.177</v>
      </c>
      <c r="M155">
        <v>37.76</v>
      </c>
      <c r="N155">
        <v>45.267000000000003</v>
      </c>
      <c r="O155">
        <v>52.77</v>
      </c>
      <c r="P155" s="53">
        <v>6.9826388888888889E-4</v>
      </c>
      <c r="Q155" s="53">
        <v>7.8627314814814825E-4</v>
      </c>
      <c r="R155" s="53">
        <v>8.7475694444444439E-4</v>
      </c>
      <c r="S155" s="53">
        <v>9.6340277777777776E-4</v>
      </c>
      <c r="T155" s="53">
        <v>1.0534606481481482E-3</v>
      </c>
      <c r="U155" s="53">
        <v>1.1434490740740741E-3</v>
      </c>
      <c r="V155" s="53">
        <v>1.2353125000000001E-3</v>
      </c>
      <c r="W155" s="53">
        <v>1.3283101851851852E-3</v>
      </c>
      <c r="X155" s="53">
        <v>1.423078703703704E-3</v>
      </c>
      <c r="Y155" s="53">
        <v>1.5178703703703702E-3</v>
      </c>
      <c r="Z155" s="53">
        <v>1.6139467592592592E-3</v>
      </c>
      <c r="AA155" s="53">
        <v>1.7105092592592595E-3</v>
      </c>
      <c r="AB155" s="53">
        <v>1.8078819444444444E-3</v>
      </c>
      <c r="AC155" s="53">
        <v>1.9071527777777776E-3</v>
      </c>
      <c r="AD155" s="53">
        <v>2.0063194444444447E-3</v>
      </c>
      <c r="AE155" s="53">
        <v>2.1061226851851853E-3</v>
      </c>
      <c r="AF155" s="53">
        <v>2.2062152777777779E-3</v>
      </c>
      <c r="AG155" s="53">
        <v>2.3062615740740739E-3</v>
      </c>
      <c r="AH155" s="53">
        <v>2.4063541666666665E-3</v>
      </c>
      <c r="AI155" s="53">
        <v>2.5069328703703703E-3</v>
      </c>
      <c r="AJ155" s="53">
        <v>2.6072222222222221E-3</v>
      </c>
      <c r="AK155" s="53">
        <v>2.706759259259259E-3</v>
      </c>
      <c r="AL155" s="53">
        <v>2.8072800925925926E-3</v>
      </c>
      <c r="AM155" s="53">
        <v>2.9096874999999995E-3</v>
      </c>
      <c r="AN155" s="53">
        <v>3.0127314814814813E-3</v>
      </c>
      <c r="AO155" s="53">
        <v>3.1158912037037036E-3</v>
      </c>
      <c r="AP155" s="53"/>
    </row>
    <row r="156" spans="1:42">
      <c r="A156" s="1" t="s">
        <v>1274</v>
      </c>
      <c r="B156" s="1">
        <v>2021</v>
      </c>
      <c r="C156" s="2">
        <v>44386</v>
      </c>
      <c r="D156" s="1" t="s">
        <v>66</v>
      </c>
      <c r="E156" s="1" t="s">
        <v>21</v>
      </c>
      <c r="F156" s="1" t="s">
        <v>1297</v>
      </c>
      <c r="G156" s="1" t="s">
        <v>58</v>
      </c>
      <c r="H156" s="1"/>
      <c r="I156" s="1">
        <v>13</v>
      </c>
      <c r="J156">
        <v>13.742000000000001</v>
      </c>
      <c r="K156">
        <v>22.440999999999999</v>
      </c>
      <c r="L156">
        <v>30.707999999999998</v>
      </c>
      <c r="M156">
        <v>38.936999999999998</v>
      </c>
      <c r="N156">
        <v>47.311999999999998</v>
      </c>
      <c r="O156">
        <v>55.747</v>
      </c>
      <c r="P156" s="53">
        <v>7.4275462962962967E-4</v>
      </c>
      <c r="Q156" s="53">
        <v>8.4003472222222216E-4</v>
      </c>
      <c r="R156" s="53">
        <v>9.3671296296296298E-4</v>
      </c>
      <c r="S156" s="53">
        <v>1.0326736111111112E-3</v>
      </c>
      <c r="T156" s="53">
        <v>1.1290509259259259E-3</v>
      </c>
      <c r="U156" s="53">
        <v>1.225451388888889E-3</v>
      </c>
      <c r="V156" s="53">
        <v>1.322222222222222E-3</v>
      </c>
      <c r="W156" s="53">
        <v>1.4188310185185187E-3</v>
      </c>
      <c r="X156" s="53">
        <v>1.5155902777777778E-3</v>
      </c>
      <c r="Y156" s="53">
        <v>1.6083796296296295E-3</v>
      </c>
      <c r="Z156" s="53">
        <v>1.7018055555555556E-3</v>
      </c>
      <c r="AA156" s="53">
        <v>1.7966203703703705E-3</v>
      </c>
      <c r="AB156" s="53">
        <v>1.892511574074074E-3</v>
      </c>
      <c r="AC156" s="53">
        <v>1.9897800925925925E-3</v>
      </c>
      <c r="AD156" s="53">
        <v>2.086608796296296E-3</v>
      </c>
      <c r="AE156" s="53">
        <v>2.1827199074074075E-3</v>
      </c>
      <c r="AF156" s="53">
        <v>2.2781134259259261E-3</v>
      </c>
      <c r="AG156" s="53">
        <v>2.372997685185185E-3</v>
      </c>
      <c r="AH156" s="53">
        <v>2.4675925925925924E-3</v>
      </c>
      <c r="AI156" s="53">
        <v>2.5628125000000004E-3</v>
      </c>
      <c r="AJ156" s="53">
        <v>2.6572569444444443E-3</v>
      </c>
      <c r="AK156" s="53">
        <v>2.752418981481482E-3</v>
      </c>
      <c r="AL156" s="53">
        <v>2.8475925925925925E-3</v>
      </c>
      <c r="AM156" s="53">
        <v>2.9418055555555556E-3</v>
      </c>
      <c r="AN156" s="53">
        <v>3.0350925925925927E-3</v>
      </c>
      <c r="AO156" s="53">
        <v>3.1271643518518519E-3</v>
      </c>
      <c r="AP156" s="53"/>
    </row>
    <row r="157" spans="1:42">
      <c r="A157" s="1" t="s">
        <v>1274</v>
      </c>
      <c r="B157" s="1">
        <v>2021</v>
      </c>
      <c r="C157" s="2">
        <v>44386</v>
      </c>
      <c r="D157" s="1" t="s">
        <v>66</v>
      </c>
      <c r="E157" s="1" t="s">
        <v>21</v>
      </c>
      <c r="F157" s="1" t="s">
        <v>1298</v>
      </c>
      <c r="G157" s="1" t="s">
        <v>1286</v>
      </c>
      <c r="H157" s="1"/>
      <c r="I157" s="1">
        <v>14</v>
      </c>
      <c r="J157">
        <v>13.622999999999999</v>
      </c>
      <c r="K157">
        <v>21.983000000000001</v>
      </c>
      <c r="L157">
        <v>30.155999999999999</v>
      </c>
      <c r="M157">
        <v>38.442</v>
      </c>
      <c r="N157">
        <v>46.820999999999998</v>
      </c>
      <c r="O157">
        <v>55.176000000000002</v>
      </c>
      <c r="P157" s="53">
        <v>7.3539351851851847E-4</v>
      </c>
      <c r="Q157" s="53">
        <v>8.3218750000000003E-4</v>
      </c>
      <c r="R157" s="53">
        <v>9.2804398148148141E-4</v>
      </c>
      <c r="S157" s="53">
        <v>1.023773148148148E-3</v>
      </c>
      <c r="T157" s="53">
        <v>1.1197106481481481E-3</v>
      </c>
      <c r="U157" s="53">
        <v>1.2158912037037036E-3</v>
      </c>
      <c r="V157" s="53">
        <v>1.3121643518518519E-3</v>
      </c>
      <c r="W157" s="53">
        <v>1.4083217592592593E-3</v>
      </c>
      <c r="X157" s="53">
        <v>1.504837962962963E-3</v>
      </c>
      <c r="Y157" s="53">
        <v>1.6010648148148149E-3</v>
      </c>
      <c r="Z157" s="53">
        <v>1.6976967592592593E-3</v>
      </c>
      <c r="AA157" s="53">
        <v>1.7940856481481482E-3</v>
      </c>
      <c r="AB157" s="53">
        <v>1.8908912037037037E-3</v>
      </c>
      <c r="AC157" s="53">
        <v>1.9881481481481482E-3</v>
      </c>
      <c r="AD157" s="53">
        <v>2.0857175925925926E-3</v>
      </c>
      <c r="AE157" s="53">
        <v>2.1815277777777779E-3</v>
      </c>
      <c r="AF157" s="53">
        <v>2.2777430555555554E-3</v>
      </c>
      <c r="AG157" s="53">
        <v>2.3746990740740738E-3</v>
      </c>
      <c r="AH157" s="53">
        <v>2.4724537037037037E-3</v>
      </c>
      <c r="AI157" s="53">
        <v>2.5712847222222226E-3</v>
      </c>
      <c r="AJ157" s="53">
        <v>2.6700347222222225E-3</v>
      </c>
      <c r="AK157" s="53">
        <v>2.7697106481481479E-3</v>
      </c>
      <c r="AL157" s="53">
        <v>2.8694675925925923E-3</v>
      </c>
      <c r="AM157" s="53">
        <v>2.968599537037037E-3</v>
      </c>
      <c r="AN157" s="53">
        <v>3.0677083333333337E-3</v>
      </c>
      <c r="AO157" s="53">
        <v>3.1670023148148148E-3</v>
      </c>
      <c r="AP157" s="53"/>
    </row>
    <row r="158" spans="1:42">
      <c r="A158" s="1" t="s">
        <v>1274</v>
      </c>
      <c r="B158" s="1">
        <v>2021</v>
      </c>
      <c r="C158" s="2">
        <v>44386</v>
      </c>
      <c r="D158" s="1" t="s">
        <v>66</v>
      </c>
      <c r="E158" s="1" t="s">
        <v>21</v>
      </c>
      <c r="F158" s="1" t="s">
        <v>719</v>
      </c>
      <c r="G158" s="1" t="s">
        <v>728</v>
      </c>
      <c r="H158" s="1"/>
      <c r="I158" s="1">
        <v>15</v>
      </c>
      <c r="J158">
        <v>14.228</v>
      </c>
      <c r="K158">
        <v>22.576000000000001</v>
      </c>
      <c r="L158">
        <v>30.568000000000001</v>
      </c>
      <c r="M158">
        <v>38.561999999999998</v>
      </c>
      <c r="N158">
        <v>46.585000000000001</v>
      </c>
      <c r="O158">
        <v>54.774000000000001</v>
      </c>
      <c r="P158" s="53">
        <v>7.2888888888888905E-4</v>
      </c>
      <c r="Q158" s="53">
        <v>8.2473379629629617E-4</v>
      </c>
      <c r="R158" s="53">
        <v>9.210185185185185E-4</v>
      </c>
      <c r="S158" s="53">
        <v>1.017650462962963E-3</v>
      </c>
      <c r="T158" s="53">
        <v>1.1137037037037038E-3</v>
      </c>
      <c r="U158" s="53">
        <v>1.2108564814814814E-3</v>
      </c>
      <c r="V158" s="53">
        <v>1.3076967592592593E-3</v>
      </c>
      <c r="W158" s="53">
        <v>1.4054629629629632E-3</v>
      </c>
      <c r="X158" s="53">
        <v>1.5024421296296296E-3</v>
      </c>
      <c r="Y158" s="53">
        <v>1.6002777777777779E-3</v>
      </c>
      <c r="Z158" s="53">
        <v>1.698125E-3</v>
      </c>
      <c r="AA158" s="53">
        <v>1.7966203703703705E-3</v>
      </c>
      <c r="AB158" s="53">
        <v>1.8948611111111113E-3</v>
      </c>
      <c r="AC158" s="53">
        <v>1.9940046296296299E-3</v>
      </c>
      <c r="AD158" s="53">
        <v>2.0930208333333335E-3</v>
      </c>
      <c r="AE158" s="53">
        <v>2.1930092592592591E-3</v>
      </c>
      <c r="AF158" s="53">
        <v>2.2932407407407407E-3</v>
      </c>
      <c r="AG158" s="53">
        <v>2.3946527777777781E-3</v>
      </c>
      <c r="AH158" s="53">
        <v>2.4961342592592591E-3</v>
      </c>
      <c r="AI158" s="53">
        <v>2.5989236111111109E-3</v>
      </c>
      <c r="AJ158" s="53">
        <v>2.7012615740740742E-3</v>
      </c>
      <c r="AK158" s="53">
        <v>2.8025810185185185E-3</v>
      </c>
      <c r="AL158" s="53">
        <v>2.9039583333333335E-3</v>
      </c>
      <c r="AM158" s="53">
        <v>3.0054513888888887E-3</v>
      </c>
      <c r="AN158" s="53">
        <v>3.106956018518518E-3</v>
      </c>
      <c r="AO158" s="53">
        <v>3.2090972222222226E-3</v>
      </c>
      <c r="AP158" s="53"/>
    </row>
    <row r="159" spans="1:42">
      <c r="A159" s="1" t="s">
        <v>1274</v>
      </c>
      <c r="B159" s="1">
        <v>2021</v>
      </c>
      <c r="C159" s="2">
        <v>44386</v>
      </c>
      <c r="D159" s="1" t="s">
        <v>66</v>
      </c>
      <c r="E159" s="1" t="s">
        <v>21</v>
      </c>
      <c r="F159" s="1" t="s">
        <v>1299</v>
      </c>
      <c r="G159" s="1" t="s">
        <v>207</v>
      </c>
      <c r="H159" s="1"/>
      <c r="I159" s="1">
        <v>16</v>
      </c>
      <c r="J159">
        <v>13.923</v>
      </c>
      <c r="K159">
        <v>22.5</v>
      </c>
      <c r="L159">
        <v>30.997</v>
      </c>
      <c r="M159">
        <v>39.601999999999997</v>
      </c>
      <c r="N159">
        <v>48.249000000000002</v>
      </c>
      <c r="O159">
        <v>56.878</v>
      </c>
      <c r="P159" s="53">
        <v>7.5788194444444438E-4</v>
      </c>
      <c r="Q159" s="53">
        <v>8.5775462962962975E-4</v>
      </c>
      <c r="R159" s="53">
        <v>9.5798611111111117E-4</v>
      </c>
      <c r="S159" s="53">
        <v>1.0572106481481483E-3</v>
      </c>
      <c r="T159" s="53">
        <v>1.1500925925925927E-3</v>
      </c>
      <c r="U159" s="53">
        <v>1.2435416666666667E-3</v>
      </c>
      <c r="V159" s="53">
        <v>1.3386689814814815E-3</v>
      </c>
      <c r="W159" s="53">
        <v>1.436875E-3</v>
      </c>
      <c r="X159" s="53">
        <v>1.536585648148148E-3</v>
      </c>
      <c r="Y159" s="53">
        <v>1.6353587962962962E-3</v>
      </c>
      <c r="Z159" s="53">
        <v>1.7324652777777774E-3</v>
      </c>
      <c r="AA159" s="53">
        <v>1.8304398148148149E-3</v>
      </c>
      <c r="AB159" s="53">
        <v>1.9289351851851852E-3</v>
      </c>
      <c r="AC159" s="53">
        <v>2.0282060185185186E-3</v>
      </c>
      <c r="AD159" s="53">
        <v>2.1272337962962959E-3</v>
      </c>
      <c r="AE159" s="53">
        <v>2.2270949074074072E-3</v>
      </c>
      <c r="AF159" s="53">
        <v>2.3268981481481483E-3</v>
      </c>
      <c r="AG159" s="53">
        <v>2.4286574074074076E-3</v>
      </c>
      <c r="AH159" s="53">
        <v>2.5309722222222222E-3</v>
      </c>
      <c r="AI159" s="53">
        <v>2.6326388888888888E-3</v>
      </c>
      <c r="AJ159" s="53">
        <v>2.7311921296296299E-3</v>
      </c>
      <c r="AK159" s="53">
        <v>2.8299074074074073E-3</v>
      </c>
      <c r="AL159" s="53">
        <v>2.9288194444444444E-3</v>
      </c>
      <c r="AM159" s="53">
        <v>3.0268865740740742E-3</v>
      </c>
      <c r="AN159" s="53">
        <v>3.1232175925925924E-3</v>
      </c>
      <c r="AO159" s="53">
        <v>3.2210532407407409E-3</v>
      </c>
      <c r="AP159" s="53"/>
    </row>
    <row r="160" spans="1:42">
      <c r="A160" s="1" t="s">
        <v>1274</v>
      </c>
      <c r="B160" s="1">
        <v>2021</v>
      </c>
      <c r="C160" s="2">
        <v>44386</v>
      </c>
      <c r="D160" s="1" t="s">
        <v>66</v>
      </c>
      <c r="E160" s="1" t="s">
        <v>21</v>
      </c>
      <c r="F160" s="1" t="s">
        <v>1300</v>
      </c>
      <c r="G160" s="1" t="s">
        <v>188</v>
      </c>
      <c r="H160" s="1"/>
      <c r="I160" s="1">
        <v>17</v>
      </c>
      <c r="J160">
        <v>14.861000000000001</v>
      </c>
      <c r="K160">
        <v>23.547999999999998</v>
      </c>
      <c r="L160">
        <v>31.495000000000001</v>
      </c>
      <c r="M160">
        <v>39.279000000000003</v>
      </c>
      <c r="N160">
        <v>47.091999999999999</v>
      </c>
      <c r="O160">
        <v>54.947000000000003</v>
      </c>
      <c r="P160" s="53">
        <v>7.2799768518518515E-4</v>
      </c>
      <c r="Q160" s="53">
        <v>8.2119212962962962E-4</v>
      </c>
      <c r="R160" s="53">
        <v>9.1542824074074063E-4</v>
      </c>
      <c r="S160" s="53">
        <v>1.0104282407407408E-3</v>
      </c>
      <c r="T160" s="53">
        <v>1.1053587962962963E-3</v>
      </c>
      <c r="U160" s="53">
        <v>1.2008217592592593E-3</v>
      </c>
      <c r="V160" s="53">
        <v>1.2972685185185186E-3</v>
      </c>
      <c r="W160" s="53">
        <v>1.3947337962962965E-3</v>
      </c>
      <c r="X160" s="53">
        <v>1.4923611111111112E-3</v>
      </c>
      <c r="Y160" s="53">
        <v>1.5907291666666665E-3</v>
      </c>
      <c r="Z160" s="53">
        <v>1.6899074074074075E-3</v>
      </c>
      <c r="AA160" s="53">
        <v>1.7872916666666668E-3</v>
      </c>
      <c r="AB160" s="53">
        <v>1.887835648148148E-3</v>
      </c>
      <c r="AC160" s="53">
        <v>1.9864004629629628E-3</v>
      </c>
      <c r="AD160" s="53">
        <v>2.08625E-3</v>
      </c>
      <c r="AE160" s="53">
        <v>2.187662037037037E-3</v>
      </c>
      <c r="AF160" s="53">
        <v>2.2890277777777774E-3</v>
      </c>
      <c r="AG160" s="53">
        <v>2.3918634259259262E-3</v>
      </c>
      <c r="AH160" s="53">
        <v>2.4943171296296297E-3</v>
      </c>
      <c r="AI160" s="53">
        <v>2.5985648148148148E-3</v>
      </c>
      <c r="AJ160" s="53">
        <v>2.7021875000000002E-3</v>
      </c>
      <c r="AK160" s="53">
        <v>2.8070833333333333E-3</v>
      </c>
      <c r="AL160" s="53">
        <v>2.9113657407407404E-3</v>
      </c>
      <c r="AM160" s="53">
        <v>3.0153703703703701E-3</v>
      </c>
      <c r="AN160" s="53">
        <v>3.1198726851851852E-3</v>
      </c>
      <c r="AO160" s="53">
        <v>3.2255902777777773E-3</v>
      </c>
      <c r="AP160" s="53"/>
    </row>
    <row r="161" spans="1:42">
      <c r="A161" s="1" t="s">
        <v>1274</v>
      </c>
      <c r="B161" s="1">
        <v>2021</v>
      </c>
      <c r="C161" s="2">
        <v>44386</v>
      </c>
      <c r="D161" s="1" t="s">
        <v>66</v>
      </c>
      <c r="E161" s="1" t="s">
        <v>21</v>
      </c>
      <c r="F161" s="1" t="s">
        <v>640</v>
      </c>
      <c r="G161" s="1" t="s">
        <v>492</v>
      </c>
      <c r="H161" s="1"/>
      <c r="I161" s="1">
        <v>18</v>
      </c>
      <c r="J161">
        <v>13.532</v>
      </c>
      <c r="K161">
        <v>22.126999999999999</v>
      </c>
      <c r="L161">
        <v>30.173999999999999</v>
      </c>
      <c r="M161">
        <v>38.15</v>
      </c>
      <c r="N161">
        <v>46.212000000000003</v>
      </c>
      <c r="O161">
        <v>54.460999999999999</v>
      </c>
      <c r="P161" s="53">
        <v>7.2781250000000005E-4</v>
      </c>
      <c r="Q161" s="53">
        <v>8.27025462962963E-4</v>
      </c>
      <c r="R161" s="53">
        <v>9.2815972222222215E-4</v>
      </c>
      <c r="S161" s="53">
        <v>1.0300694444444443E-3</v>
      </c>
      <c r="T161" s="53">
        <v>1.1337037037037038E-3</v>
      </c>
      <c r="U161" s="53">
        <v>1.2375000000000001E-3</v>
      </c>
      <c r="V161" s="53">
        <v>1.3415509259259259E-3</v>
      </c>
      <c r="W161" s="53">
        <v>1.4444675925925925E-3</v>
      </c>
      <c r="X161" s="53">
        <v>1.5497222222222221E-3</v>
      </c>
      <c r="Y161" s="53">
        <v>1.6535416666666667E-3</v>
      </c>
      <c r="Z161" s="53">
        <v>1.7585069444444445E-3</v>
      </c>
      <c r="AA161" s="53">
        <v>1.8640972222222221E-3</v>
      </c>
      <c r="AB161" s="53">
        <v>1.9709606481481483E-3</v>
      </c>
      <c r="AC161" s="53">
        <v>2.0790046296296299E-3</v>
      </c>
      <c r="AD161" s="53">
        <v>2.1869791666666665E-3</v>
      </c>
      <c r="AE161" s="53">
        <v>2.2953009259259259E-3</v>
      </c>
      <c r="AF161" s="53">
        <v>2.4040277777777779E-3</v>
      </c>
      <c r="AG161" s="53">
        <v>2.513611111111111E-3</v>
      </c>
      <c r="AH161" s="53">
        <v>2.6209606481481483E-3</v>
      </c>
      <c r="AI161" s="53">
        <v>2.7298495370370371E-3</v>
      </c>
      <c r="AJ161" s="53">
        <v>2.8390972222222225E-3</v>
      </c>
      <c r="AK161" s="53">
        <v>2.94630787037037E-3</v>
      </c>
      <c r="AL161" s="53">
        <v>3.0520138888888888E-3</v>
      </c>
      <c r="AM161" s="53">
        <v>3.1593402777777778E-3</v>
      </c>
      <c r="AN161" s="53">
        <v>3.2655555555555558E-3</v>
      </c>
      <c r="AO161" s="53">
        <v>3.3709375000000002E-3</v>
      </c>
      <c r="AP161" s="53"/>
    </row>
    <row r="162" spans="1:42">
      <c r="A162" s="58" t="s">
        <v>1274</v>
      </c>
      <c r="B162" s="58">
        <v>2021</v>
      </c>
      <c r="C162" s="59">
        <v>44386</v>
      </c>
      <c r="D162" s="58" t="s">
        <v>66</v>
      </c>
      <c r="E162" s="4" t="s">
        <v>64</v>
      </c>
      <c r="F162" s="4" t="s">
        <v>849</v>
      </c>
      <c r="G162" s="4" t="s">
        <v>198</v>
      </c>
      <c r="H162" s="4"/>
      <c r="I162" s="4">
        <v>1</v>
      </c>
      <c r="J162">
        <v>13.228</v>
      </c>
      <c r="K162">
        <v>21.407</v>
      </c>
      <c r="L162">
        <v>29.135000000000002</v>
      </c>
      <c r="M162">
        <v>36.664999999999999</v>
      </c>
      <c r="N162">
        <v>44.177</v>
      </c>
      <c r="O162">
        <v>51.710999999999999</v>
      </c>
      <c r="P162">
        <v>59.268000000000001</v>
      </c>
      <c r="Q162" s="53">
        <v>7.7405092592592597E-4</v>
      </c>
      <c r="R162" s="53">
        <v>8.6219907407407415E-4</v>
      </c>
      <c r="S162" s="53">
        <v>9.5038194444444434E-4</v>
      </c>
      <c r="T162" s="53">
        <v>1.0376967592592593E-3</v>
      </c>
      <c r="U162" s="53">
        <v>1.1255787037037037E-3</v>
      </c>
      <c r="V162" s="53">
        <v>1.2129513888888888E-3</v>
      </c>
      <c r="W162" s="53">
        <v>1.300185185185185E-3</v>
      </c>
      <c r="X162" s="53">
        <v>1.3875578703703704E-3</v>
      </c>
      <c r="Y162" s="53">
        <v>1.4752314814814817E-3</v>
      </c>
      <c r="Z162" s="53">
        <v>1.5623611111111109E-3</v>
      </c>
      <c r="AA162" s="53">
        <v>1.6496064814814817E-3</v>
      </c>
      <c r="AB162" s="53">
        <v>1.7367013888888885E-3</v>
      </c>
      <c r="AC162" s="53">
        <v>1.8245138888888888E-3</v>
      </c>
      <c r="AD162" s="53">
        <v>1.9127893518518519E-3</v>
      </c>
      <c r="AE162" s="53">
        <v>2.001574074074074E-3</v>
      </c>
      <c r="AF162" s="53">
        <v>2.0902430555555557E-3</v>
      </c>
      <c r="AG162" s="53">
        <v>2.1797222222222222E-3</v>
      </c>
      <c r="AH162" s="53">
        <v>2.2695717592592594E-3</v>
      </c>
      <c r="AI162" s="53">
        <v>2.3601967592592594E-3</v>
      </c>
      <c r="AJ162" s="53">
        <v>2.4517013888888891E-3</v>
      </c>
      <c r="AK162" s="53">
        <v>2.5434027777777777E-3</v>
      </c>
      <c r="AL162" s="53">
        <v>2.6352546296296298E-3</v>
      </c>
      <c r="AM162" s="53">
        <v>2.728263888888889E-3</v>
      </c>
      <c r="AN162" s="53">
        <v>2.8208449074074073E-3</v>
      </c>
      <c r="AO162" s="53">
        <v>2.9140393518518517E-3</v>
      </c>
      <c r="AP162" s="53"/>
    </row>
    <row r="163" spans="1:42">
      <c r="A163" s="4" t="s">
        <v>1274</v>
      </c>
      <c r="B163" s="4">
        <v>2021</v>
      </c>
      <c r="C163" s="5">
        <v>44386</v>
      </c>
      <c r="D163" s="4" t="s">
        <v>66</v>
      </c>
      <c r="E163" s="4" t="s">
        <v>64</v>
      </c>
      <c r="F163" s="4" t="s">
        <v>779</v>
      </c>
      <c r="G163" s="4" t="s">
        <v>1293</v>
      </c>
      <c r="H163" s="4"/>
      <c r="I163" s="4">
        <v>2</v>
      </c>
      <c r="J163">
        <v>13.773</v>
      </c>
      <c r="K163">
        <v>21.960999999999999</v>
      </c>
      <c r="L163">
        <v>29.63</v>
      </c>
      <c r="M163">
        <v>37.195</v>
      </c>
      <c r="N163">
        <v>44.753999999999998</v>
      </c>
      <c r="O163">
        <v>52.351999999999997</v>
      </c>
      <c r="P163">
        <v>59.999000000000002</v>
      </c>
      <c r="Q163" s="53">
        <v>7.834722222222223E-4</v>
      </c>
      <c r="R163" s="53">
        <v>8.7240740740740735E-4</v>
      </c>
      <c r="S163" s="53">
        <v>9.6229166666666653E-4</v>
      </c>
      <c r="T163" s="53">
        <v>1.0521990740740741E-3</v>
      </c>
      <c r="U163" s="53">
        <v>1.1424884259259259E-3</v>
      </c>
      <c r="V163" s="53">
        <v>1.2324884259259259E-3</v>
      </c>
      <c r="W163" s="53">
        <v>1.323101851851852E-3</v>
      </c>
      <c r="X163" s="53">
        <v>1.4136805555555554E-3</v>
      </c>
      <c r="Y163" s="53">
        <v>1.5050694444444445E-3</v>
      </c>
      <c r="Z163" s="53">
        <v>1.5963888888888887E-3</v>
      </c>
      <c r="AA163" s="53">
        <v>1.6885185185185187E-3</v>
      </c>
      <c r="AB163" s="53">
        <v>1.780810185185185E-3</v>
      </c>
      <c r="AC163" s="53">
        <v>1.8723263888888887E-3</v>
      </c>
      <c r="AD163" s="53">
        <v>1.9639699074074073E-3</v>
      </c>
      <c r="AE163" s="53">
        <v>2.0559259259259259E-3</v>
      </c>
      <c r="AF163" s="53">
        <v>2.1481828703703702E-3</v>
      </c>
      <c r="AG163" s="53">
        <v>2.240914351851852E-3</v>
      </c>
      <c r="AH163" s="53">
        <v>2.3335185185185182E-3</v>
      </c>
      <c r="AI163" s="53">
        <v>2.4249421296296298E-3</v>
      </c>
      <c r="AJ163" s="53">
        <v>2.5169560185185186E-3</v>
      </c>
      <c r="AK163" s="53">
        <v>2.6094444444444442E-3</v>
      </c>
      <c r="AL163" s="53">
        <v>2.7022222222222222E-3</v>
      </c>
      <c r="AM163" s="53">
        <v>2.7947337962962965E-3</v>
      </c>
      <c r="AN163" s="53">
        <v>2.8877662037037036E-3</v>
      </c>
      <c r="AO163" s="53">
        <v>2.9811921296296301E-3</v>
      </c>
      <c r="AP163" s="53"/>
    </row>
    <row r="164" spans="1:42">
      <c r="A164" s="4" t="s">
        <v>1274</v>
      </c>
      <c r="B164" s="4">
        <v>2021</v>
      </c>
      <c r="C164" s="5">
        <v>44386</v>
      </c>
      <c r="D164" s="4" t="s">
        <v>66</v>
      </c>
      <c r="E164" s="4" t="s">
        <v>64</v>
      </c>
      <c r="F164" s="4" t="s">
        <v>682</v>
      </c>
      <c r="G164" s="4" t="s">
        <v>25</v>
      </c>
      <c r="H164" s="4"/>
      <c r="I164" s="4">
        <v>3</v>
      </c>
      <c r="J164">
        <v>13.416</v>
      </c>
      <c r="K164">
        <v>21.756</v>
      </c>
      <c r="L164">
        <v>29.675999999999998</v>
      </c>
      <c r="M164">
        <v>37.520000000000003</v>
      </c>
      <c r="N164">
        <v>45.363999999999997</v>
      </c>
      <c r="O164">
        <v>53.189</v>
      </c>
      <c r="P164" s="53">
        <v>7.0603009259259262E-4</v>
      </c>
      <c r="Q164" s="53">
        <v>7.9564814814814808E-4</v>
      </c>
      <c r="R164" s="53">
        <v>8.8552083333333332E-4</v>
      </c>
      <c r="S164" s="53">
        <v>9.7486111111111113E-4</v>
      </c>
      <c r="T164" s="53">
        <v>1.0639930555555557E-3</v>
      </c>
      <c r="U164" s="53">
        <v>1.1536111111111111E-3</v>
      </c>
      <c r="V164" s="53">
        <v>1.243761574074074E-3</v>
      </c>
      <c r="W164" s="53">
        <v>1.3340625E-3</v>
      </c>
      <c r="X164" s="53">
        <v>1.4240162037037036E-3</v>
      </c>
      <c r="Y164" s="53">
        <v>1.5139120370370369E-3</v>
      </c>
      <c r="Z164" s="53">
        <v>1.6037731481481482E-3</v>
      </c>
      <c r="AA164" s="53">
        <v>1.6938888888888889E-3</v>
      </c>
      <c r="AB164" s="53">
        <v>1.784988425925926E-3</v>
      </c>
      <c r="AC164" s="53">
        <v>1.8769444444444443E-3</v>
      </c>
      <c r="AD164" s="53">
        <v>1.9694212962962964E-3</v>
      </c>
      <c r="AE164" s="53">
        <v>2.0628356481481483E-3</v>
      </c>
      <c r="AF164" s="53">
        <v>2.1569444444444444E-3</v>
      </c>
      <c r="AG164" s="53">
        <v>2.251875E-3</v>
      </c>
      <c r="AH164" s="53">
        <v>2.3475462962962959E-3</v>
      </c>
      <c r="AI164" s="53">
        <v>2.4442129629629631E-3</v>
      </c>
      <c r="AJ164" s="53">
        <v>2.5418287037037037E-3</v>
      </c>
      <c r="AK164" s="53">
        <v>2.6408796296296297E-3</v>
      </c>
      <c r="AL164" s="53">
        <v>2.7407754629629627E-3</v>
      </c>
      <c r="AM164" s="53">
        <v>2.8406249999999998E-3</v>
      </c>
      <c r="AN164" s="53">
        <v>2.9430208333333335E-3</v>
      </c>
      <c r="AO164" s="53">
        <v>3.04619212962963E-3</v>
      </c>
      <c r="AP164" s="53"/>
    </row>
    <row r="165" spans="1:42">
      <c r="A165" s="55" t="s">
        <v>1274</v>
      </c>
      <c r="B165" s="55">
        <v>2021</v>
      </c>
      <c r="C165" s="62">
        <v>44386</v>
      </c>
      <c r="D165" s="55" t="s">
        <v>66</v>
      </c>
      <c r="E165" s="4" t="s">
        <v>64</v>
      </c>
      <c r="F165" s="4" t="s">
        <v>508</v>
      </c>
      <c r="G165" s="4" t="s">
        <v>85</v>
      </c>
      <c r="H165" s="4"/>
      <c r="I165" s="4">
        <v>4</v>
      </c>
      <c r="J165">
        <v>13.613</v>
      </c>
      <c r="K165">
        <v>22.236000000000001</v>
      </c>
      <c r="L165">
        <v>30.265000000000001</v>
      </c>
      <c r="M165">
        <v>38.024999999999999</v>
      </c>
      <c r="N165">
        <v>45.720999999999997</v>
      </c>
      <c r="O165">
        <v>53.341000000000001</v>
      </c>
      <c r="P165" s="53">
        <v>7.0599537037037028E-4</v>
      </c>
      <c r="Q165" s="53">
        <v>7.9484953703703705E-4</v>
      </c>
      <c r="R165" s="53">
        <v>8.8365740740740733E-4</v>
      </c>
      <c r="S165" s="53">
        <v>9.7254629629629611E-4</v>
      </c>
      <c r="T165" s="53">
        <v>1.061400462962963E-3</v>
      </c>
      <c r="U165" s="53">
        <v>1.1502083333333332E-3</v>
      </c>
      <c r="V165" s="53">
        <v>1.2386689814814814E-3</v>
      </c>
      <c r="W165" s="53">
        <v>1.3271064814814814E-3</v>
      </c>
      <c r="X165" s="53">
        <v>1.415625E-3</v>
      </c>
      <c r="Y165" s="53">
        <v>1.5042129629629631E-3</v>
      </c>
      <c r="Z165" s="53">
        <v>1.5926967592592592E-3</v>
      </c>
      <c r="AA165" s="53">
        <v>1.6808680555555555E-3</v>
      </c>
      <c r="AB165" s="53">
        <v>1.7690162037037039E-3</v>
      </c>
      <c r="AC165" s="53">
        <v>1.8567361111111113E-3</v>
      </c>
      <c r="AD165" s="53">
        <v>1.9445833333333335E-3</v>
      </c>
      <c r="AE165" s="53">
        <v>2.0325925925925924E-3</v>
      </c>
      <c r="AF165" s="53">
        <v>2.1203356481481481E-3</v>
      </c>
      <c r="AG165" s="53">
        <v>2.2078935185185183E-3</v>
      </c>
      <c r="AH165" s="53">
        <v>2.2957175925925927E-3</v>
      </c>
      <c r="AI165" s="53">
        <v>2.38375E-3</v>
      </c>
      <c r="AJ165" s="53">
        <v>2.4721759259259258E-3</v>
      </c>
      <c r="AK165" s="53">
        <v>2.5606712962962966E-3</v>
      </c>
      <c r="AL165" s="53">
        <v>2.6490509259259258E-3</v>
      </c>
      <c r="AM165" s="53"/>
      <c r="AN165" s="53"/>
      <c r="AO165" s="53"/>
      <c r="AP165" s="53"/>
    </row>
    <row r="166" spans="1:42">
      <c r="A166" s="1" t="s">
        <v>226</v>
      </c>
      <c r="B166" s="1">
        <v>2021</v>
      </c>
      <c r="C166" s="2">
        <v>44332</v>
      </c>
      <c r="D166" s="1" t="s">
        <v>66</v>
      </c>
      <c r="E166" s="1" t="s">
        <v>21</v>
      </c>
      <c r="F166" s="1" t="s">
        <v>861</v>
      </c>
      <c r="G166" s="1" t="s">
        <v>164</v>
      </c>
      <c r="H166" s="1"/>
      <c r="I166" s="1">
        <v>1</v>
      </c>
      <c r="J166">
        <v>13.331</v>
      </c>
      <c r="K166">
        <v>21.251000000000001</v>
      </c>
      <c r="L166">
        <v>28.69</v>
      </c>
      <c r="M166">
        <v>35.963999999999999</v>
      </c>
      <c r="N166">
        <v>43.210999999999999</v>
      </c>
      <c r="O166">
        <v>50.485999999999997</v>
      </c>
      <c r="P166">
        <v>57.801000000000002</v>
      </c>
      <c r="Q166" t="s">
        <v>1518</v>
      </c>
      <c r="R166" t="s">
        <v>1519</v>
      </c>
      <c r="S166" t="s">
        <v>1520</v>
      </c>
      <c r="T166" t="s">
        <v>1521</v>
      </c>
      <c r="U166" t="s">
        <v>1522</v>
      </c>
      <c r="V166" t="s">
        <v>1523</v>
      </c>
      <c r="W166" t="s">
        <v>1524</v>
      </c>
      <c r="X166" t="s">
        <v>1525</v>
      </c>
      <c r="Y166" t="s">
        <v>1526</v>
      </c>
      <c r="Z166" t="s">
        <v>1527</v>
      </c>
      <c r="AA166" t="s">
        <v>1528</v>
      </c>
      <c r="AB166" t="s">
        <v>1529</v>
      </c>
      <c r="AC166" t="s">
        <v>1530</v>
      </c>
      <c r="AD166" t="s">
        <v>1531</v>
      </c>
      <c r="AE166" t="s">
        <v>1532</v>
      </c>
      <c r="AF166" t="s">
        <v>1533</v>
      </c>
      <c r="AG166" t="s">
        <v>1534</v>
      </c>
      <c r="AH166" t="s">
        <v>1535</v>
      </c>
      <c r="AI166" t="s">
        <v>1536</v>
      </c>
      <c r="AJ166" t="s">
        <v>1537</v>
      </c>
      <c r="AK166" t="s">
        <v>1538</v>
      </c>
      <c r="AL166" t="s">
        <v>1539</v>
      </c>
      <c r="AM166" t="s">
        <v>1540</v>
      </c>
      <c r="AN166" t="s">
        <v>1541</v>
      </c>
      <c r="AO166" t="s">
        <v>1542</v>
      </c>
    </row>
    <row r="167" spans="1:42">
      <c r="A167" s="1" t="s">
        <v>226</v>
      </c>
      <c r="B167" s="1">
        <v>2021</v>
      </c>
      <c r="C167" s="2">
        <v>44332</v>
      </c>
      <c r="D167" s="1" t="s">
        <v>66</v>
      </c>
      <c r="E167" s="1" t="s">
        <v>21</v>
      </c>
      <c r="F167" s="1" t="s">
        <v>732</v>
      </c>
      <c r="G167" s="1" t="s">
        <v>29</v>
      </c>
      <c r="H167" s="1"/>
      <c r="I167" s="1">
        <v>2</v>
      </c>
      <c r="J167">
        <v>13.99</v>
      </c>
      <c r="K167">
        <v>22.43</v>
      </c>
      <c r="L167">
        <v>30.379000000000001</v>
      </c>
      <c r="M167">
        <v>38.192999999999998</v>
      </c>
      <c r="N167">
        <v>45.936</v>
      </c>
      <c r="O167">
        <v>53.692</v>
      </c>
      <c r="P167" t="s">
        <v>1492</v>
      </c>
      <c r="Q167" t="s">
        <v>1493</v>
      </c>
      <c r="R167" t="s">
        <v>1494</v>
      </c>
      <c r="S167" t="s">
        <v>1495</v>
      </c>
      <c r="T167" t="s">
        <v>1496</v>
      </c>
      <c r="U167" t="s">
        <v>1497</v>
      </c>
      <c r="V167" t="s">
        <v>1498</v>
      </c>
      <c r="W167" t="s">
        <v>1499</v>
      </c>
      <c r="X167" t="s">
        <v>1500</v>
      </c>
      <c r="Y167" t="s">
        <v>1501</v>
      </c>
      <c r="Z167" t="s">
        <v>1502</v>
      </c>
      <c r="AA167" t="s">
        <v>1503</v>
      </c>
      <c r="AB167" t="s">
        <v>1504</v>
      </c>
      <c r="AC167" t="s">
        <v>1505</v>
      </c>
      <c r="AD167" t="s">
        <v>1506</v>
      </c>
      <c r="AE167" t="s">
        <v>1507</v>
      </c>
      <c r="AF167" t="s">
        <v>1508</v>
      </c>
      <c r="AG167" t="s">
        <v>1509</v>
      </c>
      <c r="AH167" t="s">
        <v>1510</v>
      </c>
      <c r="AI167" t="s">
        <v>1511</v>
      </c>
      <c r="AJ167" t="s">
        <v>1512</v>
      </c>
      <c r="AK167" t="s">
        <v>1513</v>
      </c>
      <c r="AL167" t="s">
        <v>1514</v>
      </c>
      <c r="AM167" t="s">
        <v>1515</v>
      </c>
      <c r="AN167" t="s">
        <v>1516</v>
      </c>
      <c r="AO167" t="s">
        <v>1517</v>
      </c>
    </row>
    <row r="168" spans="1:42">
      <c r="A168" s="1" t="s">
        <v>226</v>
      </c>
      <c r="B168" s="1">
        <v>2021</v>
      </c>
      <c r="C168" s="2">
        <v>44332</v>
      </c>
      <c r="D168" s="1" t="s">
        <v>66</v>
      </c>
      <c r="E168" s="1" t="s">
        <v>21</v>
      </c>
      <c r="F168" s="1" t="s">
        <v>513</v>
      </c>
      <c r="G168" s="1" t="s">
        <v>29</v>
      </c>
      <c r="H168" s="1"/>
      <c r="I168" s="1">
        <v>3</v>
      </c>
      <c r="J168">
        <v>13.349</v>
      </c>
      <c r="K168">
        <v>21.606000000000002</v>
      </c>
      <c r="L168">
        <v>29.388000000000002</v>
      </c>
      <c r="M168">
        <v>37.021999999999998</v>
      </c>
      <c r="N168">
        <v>44.640999999999998</v>
      </c>
      <c r="O168">
        <v>52.363</v>
      </c>
      <c r="P168" t="s">
        <v>1340</v>
      </c>
      <c r="Q168" t="s">
        <v>1341</v>
      </c>
      <c r="R168" t="s">
        <v>1342</v>
      </c>
      <c r="S168" t="s">
        <v>1343</v>
      </c>
      <c r="T168" t="s">
        <v>1344</v>
      </c>
      <c r="U168" t="s">
        <v>1345</v>
      </c>
      <c r="V168" t="s">
        <v>1346</v>
      </c>
      <c r="W168" t="s">
        <v>1347</v>
      </c>
      <c r="X168" t="s">
        <v>1348</v>
      </c>
      <c r="Y168" t="s">
        <v>1349</v>
      </c>
      <c r="Z168" t="s">
        <v>1350</v>
      </c>
      <c r="AA168" t="s">
        <v>1351</v>
      </c>
      <c r="AB168" t="s">
        <v>1352</v>
      </c>
      <c r="AC168" t="s">
        <v>1353</v>
      </c>
      <c r="AD168" t="s">
        <v>1354</v>
      </c>
      <c r="AE168" t="s">
        <v>1355</v>
      </c>
      <c r="AF168" t="s">
        <v>1356</v>
      </c>
      <c r="AG168" t="s">
        <v>1357</v>
      </c>
      <c r="AH168" t="s">
        <v>1358</v>
      </c>
      <c r="AI168" t="s">
        <v>1359</v>
      </c>
      <c r="AJ168" t="s">
        <v>1269</v>
      </c>
      <c r="AK168" t="s">
        <v>1360</v>
      </c>
      <c r="AL168" t="s">
        <v>1361</v>
      </c>
      <c r="AM168" t="s">
        <v>1362</v>
      </c>
      <c r="AN168" t="s">
        <v>1363</v>
      </c>
      <c r="AO168" t="s">
        <v>1364</v>
      </c>
    </row>
    <row r="169" spans="1:42">
      <c r="A169" s="1" t="s">
        <v>226</v>
      </c>
      <c r="B169" s="1">
        <v>2021</v>
      </c>
      <c r="C169" s="2">
        <v>44332</v>
      </c>
      <c r="D169" s="1" t="s">
        <v>66</v>
      </c>
      <c r="E169" s="1" t="s">
        <v>21</v>
      </c>
      <c r="F169" s="1" t="s">
        <v>494</v>
      </c>
      <c r="G169" s="1" t="s">
        <v>37</v>
      </c>
      <c r="H169" s="1"/>
      <c r="I169" s="1">
        <v>4</v>
      </c>
      <c r="J169">
        <v>13.349</v>
      </c>
      <c r="K169">
        <v>21.484000000000002</v>
      </c>
      <c r="L169">
        <v>29.178000000000001</v>
      </c>
      <c r="M169">
        <v>36.784999999999997</v>
      </c>
      <c r="N169">
        <v>44.472000000000001</v>
      </c>
      <c r="O169">
        <v>52.216000000000001</v>
      </c>
      <c r="P169" t="s">
        <v>1466</v>
      </c>
      <c r="Q169" t="s">
        <v>1467</v>
      </c>
      <c r="R169" t="s">
        <v>1468</v>
      </c>
      <c r="S169" t="s">
        <v>1469</v>
      </c>
      <c r="T169" t="s">
        <v>1470</v>
      </c>
      <c r="U169" t="s">
        <v>1471</v>
      </c>
      <c r="V169" t="s">
        <v>1472</v>
      </c>
      <c r="W169" t="s">
        <v>1473</v>
      </c>
      <c r="X169" t="s">
        <v>1474</v>
      </c>
      <c r="Y169" t="s">
        <v>1475</v>
      </c>
      <c r="Z169" t="s">
        <v>1476</v>
      </c>
      <c r="AA169" t="s">
        <v>1477</v>
      </c>
      <c r="AB169" t="s">
        <v>1478</v>
      </c>
      <c r="AC169" t="s">
        <v>1479</v>
      </c>
      <c r="AD169" t="s">
        <v>1480</v>
      </c>
      <c r="AE169" t="s">
        <v>1481</v>
      </c>
      <c r="AF169" t="s">
        <v>1482</v>
      </c>
      <c r="AG169" t="s">
        <v>1483</v>
      </c>
      <c r="AH169" t="s">
        <v>1484</v>
      </c>
      <c r="AI169" t="s">
        <v>1485</v>
      </c>
      <c r="AJ169" t="s">
        <v>1486</v>
      </c>
      <c r="AK169" t="s">
        <v>1487</v>
      </c>
      <c r="AL169" t="s">
        <v>1488</v>
      </c>
      <c r="AM169" t="s">
        <v>1489</v>
      </c>
      <c r="AN169" t="s">
        <v>1490</v>
      </c>
      <c r="AO169" t="s">
        <v>1491</v>
      </c>
    </row>
    <row r="170" spans="1:42">
      <c r="A170" s="1" t="s">
        <v>226</v>
      </c>
      <c r="B170" s="1">
        <v>2021</v>
      </c>
      <c r="C170" s="2">
        <v>44332</v>
      </c>
      <c r="D170" s="1" t="s">
        <v>66</v>
      </c>
      <c r="E170" s="1" t="s">
        <v>21</v>
      </c>
      <c r="F170" s="1" t="s">
        <v>595</v>
      </c>
      <c r="G170" s="1" t="s">
        <v>31</v>
      </c>
      <c r="H170" s="1"/>
      <c r="I170" s="1">
        <v>5</v>
      </c>
      <c r="J170">
        <v>14.249000000000001</v>
      </c>
      <c r="K170">
        <v>22.716999999999999</v>
      </c>
      <c r="L170">
        <v>30.786999999999999</v>
      </c>
      <c r="M170">
        <v>38.750999999999998</v>
      </c>
      <c r="N170">
        <v>46.661999999999999</v>
      </c>
      <c r="O170">
        <v>54.534999999999997</v>
      </c>
      <c r="P170" t="s">
        <v>1314</v>
      </c>
      <c r="Q170" t="s">
        <v>1315</v>
      </c>
      <c r="R170" t="s">
        <v>1316</v>
      </c>
      <c r="S170" t="s">
        <v>1317</v>
      </c>
      <c r="T170" t="s">
        <v>1318</v>
      </c>
      <c r="U170" t="s">
        <v>1319</v>
      </c>
      <c r="V170" t="s">
        <v>1320</v>
      </c>
      <c r="W170" t="s">
        <v>1321</v>
      </c>
      <c r="X170" t="s">
        <v>1322</v>
      </c>
      <c r="Y170" t="s">
        <v>1323</v>
      </c>
      <c r="Z170" t="s">
        <v>1324</v>
      </c>
      <c r="AA170" t="s">
        <v>1325</v>
      </c>
      <c r="AB170" t="s">
        <v>1326</v>
      </c>
      <c r="AC170" t="s">
        <v>1327</v>
      </c>
      <c r="AD170" t="s">
        <v>1328</v>
      </c>
      <c r="AE170" t="s">
        <v>1329</v>
      </c>
      <c r="AF170" t="s">
        <v>1330</v>
      </c>
      <c r="AG170" t="s">
        <v>1331</v>
      </c>
      <c r="AH170" t="s">
        <v>1332</v>
      </c>
      <c r="AI170" t="s">
        <v>1333</v>
      </c>
      <c r="AJ170" t="s">
        <v>1334</v>
      </c>
      <c r="AK170" t="s">
        <v>1335</v>
      </c>
      <c r="AL170" t="s">
        <v>1336</v>
      </c>
      <c r="AM170" t="s">
        <v>1337</v>
      </c>
      <c r="AN170" t="s">
        <v>1338</v>
      </c>
      <c r="AO170" t="s">
        <v>1339</v>
      </c>
    </row>
    <row r="171" spans="1:42">
      <c r="A171" s="1" t="s">
        <v>226</v>
      </c>
      <c r="B171" s="1">
        <v>2021</v>
      </c>
      <c r="C171" s="2">
        <v>44332</v>
      </c>
      <c r="D171" s="1" t="s">
        <v>66</v>
      </c>
      <c r="E171" s="1" t="s">
        <v>21</v>
      </c>
      <c r="F171" s="1" t="s">
        <v>676</v>
      </c>
      <c r="G171" s="1" t="s">
        <v>484</v>
      </c>
      <c r="H171" s="1"/>
      <c r="I171" s="1">
        <v>6</v>
      </c>
      <c r="J171">
        <v>13.557</v>
      </c>
      <c r="K171">
        <v>22.247</v>
      </c>
      <c r="L171">
        <v>30.530999999999999</v>
      </c>
      <c r="M171">
        <v>38.771999999999998</v>
      </c>
      <c r="N171">
        <v>46.929000000000002</v>
      </c>
      <c r="O171">
        <v>54.938000000000002</v>
      </c>
      <c r="P171" t="s">
        <v>881</v>
      </c>
      <c r="Q171" t="s">
        <v>1390</v>
      </c>
      <c r="R171" t="s">
        <v>1391</v>
      </c>
      <c r="S171" t="s">
        <v>1392</v>
      </c>
      <c r="T171" t="s">
        <v>1393</v>
      </c>
      <c r="U171" t="s">
        <v>1394</v>
      </c>
      <c r="V171" t="s">
        <v>1395</v>
      </c>
      <c r="W171" t="s">
        <v>1396</v>
      </c>
      <c r="X171" t="s">
        <v>1397</v>
      </c>
      <c r="Y171" t="s">
        <v>1398</v>
      </c>
      <c r="Z171" t="s">
        <v>1399</v>
      </c>
      <c r="AA171" t="s">
        <v>1400</v>
      </c>
      <c r="AB171" t="s">
        <v>1401</v>
      </c>
      <c r="AC171" t="s">
        <v>1402</v>
      </c>
      <c r="AD171" t="s">
        <v>1403</v>
      </c>
      <c r="AE171" t="s">
        <v>1404</v>
      </c>
      <c r="AF171" t="s">
        <v>1405</v>
      </c>
      <c r="AG171" t="s">
        <v>1406</v>
      </c>
      <c r="AH171" t="s">
        <v>1407</v>
      </c>
      <c r="AI171" t="s">
        <v>1408</v>
      </c>
      <c r="AJ171" t="s">
        <v>1409</v>
      </c>
      <c r="AK171" t="s">
        <v>1410</v>
      </c>
      <c r="AL171" t="s">
        <v>1411</v>
      </c>
      <c r="AM171" t="s">
        <v>1412</v>
      </c>
      <c r="AN171" t="s">
        <v>1413</v>
      </c>
      <c r="AO171" t="s">
        <v>1414</v>
      </c>
    </row>
    <row r="172" spans="1:42">
      <c r="A172" s="1" t="s">
        <v>226</v>
      </c>
      <c r="B172" s="1">
        <v>2021</v>
      </c>
      <c r="C172" s="2">
        <v>44332</v>
      </c>
      <c r="D172" s="1" t="s">
        <v>66</v>
      </c>
      <c r="E172" s="1" t="s">
        <v>21</v>
      </c>
      <c r="F172" s="1" t="s">
        <v>812</v>
      </c>
      <c r="G172" s="1" t="s">
        <v>188</v>
      </c>
      <c r="H172" s="1"/>
      <c r="I172" s="1">
        <v>7</v>
      </c>
      <c r="J172">
        <v>13.789</v>
      </c>
      <c r="K172">
        <v>22.175999999999998</v>
      </c>
      <c r="L172">
        <v>30.158000000000001</v>
      </c>
      <c r="M172">
        <v>37.994999999999997</v>
      </c>
      <c r="N172">
        <v>45.795000000000002</v>
      </c>
      <c r="O172">
        <v>53.606000000000002</v>
      </c>
      <c r="P172" t="s">
        <v>1440</v>
      </c>
      <c r="Q172" t="s">
        <v>1441</v>
      </c>
      <c r="R172" t="s">
        <v>1442</v>
      </c>
      <c r="S172" t="s">
        <v>1443</v>
      </c>
      <c r="T172" t="s">
        <v>1444</v>
      </c>
      <c r="U172" t="s">
        <v>1445</v>
      </c>
      <c r="V172" t="s">
        <v>1446</v>
      </c>
      <c r="W172" t="s">
        <v>1447</v>
      </c>
      <c r="X172" t="s">
        <v>1448</v>
      </c>
      <c r="Y172" t="s">
        <v>1449</v>
      </c>
      <c r="Z172" t="s">
        <v>1450</v>
      </c>
      <c r="AA172" t="s">
        <v>1451</v>
      </c>
      <c r="AB172" t="s">
        <v>1452</v>
      </c>
      <c r="AC172" t="s">
        <v>1453</v>
      </c>
      <c r="AD172" t="s">
        <v>1454</v>
      </c>
      <c r="AE172" t="s">
        <v>1455</v>
      </c>
      <c r="AF172" t="s">
        <v>1456</v>
      </c>
      <c r="AG172" t="s">
        <v>1457</v>
      </c>
      <c r="AH172" t="s">
        <v>1458</v>
      </c>
      <c r="AI172" t="s">
        <v>1459</v>
      </c>
      <c r="AJ172" t="s">
        <v>1460</v>
      </c>
      <c r="AK172" t="s">
        <v>1461</v>
      </c>
      <c r="AL172" t="s">
        <v>1462</v>
      </c>
      <c r="AM172" t="s">
        <v>1463</v>
      </c>
      <c r="AN172" t="s">
        <v>1464</v>
      </c>
      <c r="AO172" t="s">
        <v>1465</v>
      </c>
    </row>
    <row r="173" spans="1:42">
      <c r="A173" s="1" t="s">
        <v>226</v>
      </c>
      <c r="B173" s="1">
        <v>2021</v>
      </c>
      <c r="C173" s="2">
        <v>44332</v>
      </c>
      <c r="D173" s="1" t="s">
        <v>66</v>
      </c>
      <c r="E173" s="1" t="s">
        <v>21</v>
      </c>
      <c r="F173" s="1" t="s">
        <v>858</v>
      </c>
      <c r="G173" s="1" t="s">
        <v>207</v>
      </c>
      <c r="H173" s="1"/>
      <c r="I173" s="1">
        <v>8</v>
      </c>
      <c r="J173">
        <v>14.385999999999999</v>
      </c>
      <c r="K173">
        <v>22.734999999999999</v>
      </c>
      <c r="L173">
        <v>30.678000000000001</v>
      </c>
      <c r="M173">
        <v>38.646000000000001</v>
      </c>
      <c r="N173">
        <v>46.664000000000001</v>
      </c>
      <c r="O173">
        <v>54.765000000000001</v>
      </c>
      <c r="P173" t="s">
        <v>1365</v>
      </c>
      <c r="Q173" t="s">
        <v>1366</v>
      </c>
      <c r="R173" t="s">
        <v>1367</v>
      </c>
      <c r="S173" t="s">
        <v>1368</v>
      </c>
      <c r="T173" t="s">
        <v>1369</v>
      </c>
      <c r="U173" t="s">
        <v>1370</v>
      </c>
      <c r="V173" t="s">
        <v>1371</v>
      </c>
      <c r="W173" t="s">
        <v>1372</v>
      </c>
      <c r="X173" t="s">
        <v>1373</v>
      </c>
      <c r="Y173" t="s">
        <v>1374</v>
      </c>
      <c r="Z173" t="s">
        <v>1375</v>
      </c>
      <c r="AA173" t="s">
        <v>1376</v>
      </c>
      <c r="AB173" t="s">
        <v>1377</v>
      </c>
      <c r="AC173" t="s">
        <v>1378</v>
      </c>
      <c r="AD173" t="s">
        <v>1379</v>
      </c>
      <c r="AE173" t="s">
        <v>1380</v>
      </c>
      <c r="AF173" t="s">
        <v>1019</v>
      </c>
      <c r="AG173" t="s">
        <v>1381</v>
      </c>
      <c r="AH173" t="s">
        <v>1382</v>
      </c>
      <c r="AI173" t="s">
        <v>1383</v>
      </c>
      <c r="AJ173" t="s">
        <v>1384</v>
      </c>
      <c r="AK173" t="s">
        <v>1385</v>
      </c>
      <c r="AL173" t="s">
        <v>1386</v>
      </c>
      <c r="AM173" t="s">
        <v>1387</v>
      </c>
      <c r="AN173" t="s">
        <v>1388</v>
      </c>
      <c r="AO173" t="s">
        <v>1389</v>
      </c>
    </row>
    <row r="174" spans="1:42">
      <c r="A174" s="1" t="s">
        <v>226</v>
      </c>
      <c r="B174" s="1">
        <v>2021</v>
      </c>
      <c r="C174" s="2">
        <v>44332</v>
      </c>
      <c r="D174" s="1" t="s">
        <v>66</v>
      </c>
      <c r="E174" s="1" t="s">
        <v>21</v>
      </c>
      <c r="F174" s="1" t="s">
        <v>719</v>
      </c>
      <c r="G174" s="1" t="s">
        <v>728</v>
      </c>
      <c r="H174" s="1"/>
      <c r="I174" s="1">
        <v>9</v>
      </c>
      <c r="J174">
        <v>14.840999999999999</v>
      </c>
      <c r="K174">
        <v>24.152000000000001</v>
      </c>
      <c r="L174">
        <v>32.780999999999999</v>
      </c>
      <c r="M174">
        <v>41.100999999999999</v>
      </c>
      <c r="N174">
        <v>49.296999999999997</v>
      </c>
      <c r="O174">
        <v>57.494</v>
      </c>
      <c r="P174" t="s">
        <v>1415</v>
      </c>
      <c r="Q174" t="s">
        <v>1416</v>
      </c>
      <c r="R174" t="s">
        <v>1417</v>
      </c>
      <c r="S174" t="s">
        <v>1418</v>
      </c>
      <c r="T174" t="s">
        <v>1419</v>
      </c>
      <c r="U174" t="s">
        <v>1420</v>
      </c>
      <c r="V174" t="s">
        <v>1421</v>
      </c>
      <c r="W174" t="s">
        <v>1422</v>
      </c>
      <c r="X174" t="s">
        <v>1423</v>
      </c>
      <c r="Y174" t="s">
        <v>1424</v>
      </c>
      <c r="Z174" t="s">
        <v>1425</v>
      </c>
      <c r="AA174" t="s">
        <v>1426</v>
      </c>
      <c r="AB174" t="s">
        <v>936</v>
      </c>
      <c r="AC174" t="s">
        <v>1427</v>
      </c>
      <c r="AD174" t="s">
        <v>1428</v>
      </c>
      <c r="AE174" t="s">
        <v>1429</v>
      </c>
      <c r="AF174" t="s">
        <v>1430</v>
      </c>
      <c r="AG174" t="s">
        <v>1431</v>
      </c>
      <c r="AH174" t="s">
        <v>1432</v>
      </c>
      <c r="AI174" t="s">
        <v>1433</v>
      </c>
      <c r="AJ174" t="s">
        <v>1434</v>
      </c>
      <c r="AK174" t="s">
        <v>1435</v>
      </c>
      <c r="AL174" t="s">
        <v>1436</v>
      </c>
      <c r="AM174" t="s">
        <v>1437</v>
      </c>
      <c r="AN174" t="s">
        <v>1438</v>
      </c>
      <c r="AO174" t="s">
        <v>1439</v>
      </c>
    </row>
    <row r="175" spans="1:42">
      <c r="A175" s="4" t="s">
        <v>226</v>
      </c>
      <c r="B175" s="4">
        <v>2021</v>
      </c>
      <c r="C175" s="5">
        <v>44332</v>
      </c>
      <c r="D175" s="4" t="s">
        <v>66</v>
      </c>
      <c r="E175" s="4" t="s">
        <v>64</v>
      </c>
      <c r="F175" s="4" t="s">
        <v>861</v>
      </c>
      <c r="G175" s="4" t="s">
        <v>164</v>
      </c>
      <c r="H175" s="4"/>
      <c r="I175" s="4">
        <v>1</v>
      </c>
      <c r="J175">
        <v>13.286</v>
      </c>
      <c r="K175">
        <v>21.178999999999998</v>
      </c>
      <c r="L175">
        <v>28.527000000000001</v>
      </c>
      <c r="M175">
        <v>35.720999999999997</v>
      </c>
      <c r="N175">
        <v>42.851999999999997</v>
      </c>
      <c r="O175">
        <v>49.991999999999997</v>
      </c>
      <c r="P175">
        <v>57.170999999999999</v>
      </c>
      <c r="Q175" t="s">
        <v>1543</v>
      </c>
      <c r="R175" t="s">
        <v>1544</v>
      </c>
      <c r="S175" t="s">
        <v>1545</v>
      </c>
      <c r="T175" t="s">
        <v>1546</v>
      </c>
      <c r="U175" t="s">
        <v>1547</v>
      </c>
      <c r="V175" t="s">
        <v>1548</v>
      </c>
      <c r="W175" t="s">
        <v>1549</v>
      </c>
      <c r="X175" t="s">
        <v>1550</v>
      </c>
      <c r="Y175" t="s">
        <v>1551</v>
      </c>
      <c r="Z175" t="s">
        <v>1552</v>
      </c>
      <c r="AA175" t="s">
        <v>1553</v>
      </c>
      <c r="AB175" t="s">
        <v>1554</v>
      </c>
      <c r="AC175" t="s">
        <v>1555</v>
      </c>
      <c r="AD175" t="s">
        <v>1556</v>
      </c>
      <c r="AE175" t="s">
        <v>1557</v>
      </c>
    </row>
    <row r="176" spans="1:42">
      <c r="A176" s="4" t="s">
        <v>226</v>
      </c>
      <c r="B176" s="4">
        <v>2021</v>
      </c>
      <c r="C176" s="5">
        <v>44332</v>
      </c>
      <c r="D176" s="4" t="s">
        <v>66</v>
      </c>
      <c r="E176" s="4" t="s">
        <v>64</v>
      </c>
      <c r="F176" s="4" t="s">
        <v>732</v>
      </c>
      <c r="G176" s="4" t="s">
        <v>29</v>
      </c>
      <c r="H176" s="4"/>
      <c r="I176" s="4">
        <v>2</v>
      </c>
      <c r="J176">
        <v>13.667</v>
      </c>
      <c r="K176">
        <v>21.899000000000001</v>
      </c>
      <c r="L176">
        <v>29.617000000000001</v>
      </c>
      <c r="M176">
        <v>37.164999999999999</v>
      </c>
      <c r="N176">
        <v>44.707000000000001</v>
      </c>
      <c r="O176">
        <v>52.185000000000002</v>
      </c>
      <c r="P176">
        <v>59.658000000000001</v>
      </c>
      <c r="Q176" t="s">
        <v>1558</v>
      </c>
      <c r="R176" t="s">
        <v>1559</v>
      </c>
      <c r="S176" t="s">
        <v>1560</v>
      </c>
      <c r="T176" t="s">
        <v>1561</v>
      </c>
      <c r="U176" t="s">
        <v>1562</v>
      </c>
      <c r="V176" t="s">
        <v>1563</v>
      </c>
      <c r="W176" t="s">
        <v>1564</v>
      </c>
      <c r="X176" t="s">
        <v>1565</v>
      </c>
      <c r="Y176" t="s">
        <v>1566</v>
      </c>
      <c r="Z176" t="s">
        <v>1567</v>
      </c>
      <c r="AA176" t="s">
        <v>1568</v>
      </c>
      <c r="AB176" t="s">
        <v>1569</v>
      </c>
      <c r="AC176" t="s">
        <v>1570</v>
      </c>
      <c r="AD176" t="s">
        <v>1571</v>
      </c>
      <c r="AE176" t="s">
        <v>1272</v>
      </c>
    </row>
    <row r="177" spans="1:41">
      <c r="A177" s="4" t="s">
        <v>226</v>
      </c>
      <c r="B177" s="4">
        <v>2021</v>
      </c>
      <c r="C177" s="5">
        <v>44332</v>
      </c>
      <c r="D177" s="4" t="s">
        <v>66</v>
      </c>
      <c r="E177" s="4" t="s">
        <v>64</v>
      </c>
      <c r="F177" s="4" t="s">
        <v>513</v>
      </c>
      <c r="G177" s="4" t="s">
        <v>29</v>
      </c>
      <c r="H177" s="4"/>
      <c r="I177" s="4">
        <v>3</v>
      </c>
      <c r="J177">
        <v>13.426</v>
      </c>
      <c r="K177">
        <v>21.631</v>
      </c>
      <c r="L177">
        <v>29.3</v>
      </c>
      <c r="M177">
        <v>36.881</v>
      </c>
      <c r="N177">
        <v>44.500999999999998</v>
      </c>
      <c r="O177">
        <v>52.186999999999998</v>
      </c>
      <c r="P177">
        <v>59.91</v>
      </c>
      <c r="Q177" t="s">
        <v>1572</v>
      </c>
      <c r="R177" t="s">
        <v>1573</v>
      </c>
      <c r="S177" t="s">
        <v>1574</v>
      </c>
      <c r="T177" t="s">
        <v>1575</v>
      </c>
      <c r="U177" t="s">
        <v>1576</v>
      </c>
      <c r="V177" t="s">
        <v>1577</v>
      </c>
      <c r="W177" t="s">
        <v>1578</v>
      </c>
      <c r="X177" t="s">
        <v>1579</v>
      </c>
      <c r="Y177" t="s">
        <v>1580</v>
      </c>
      <c r="Z177" t="s">
        <v>1581</v>
      </c>
      <c r="AA177" t="s">
        <v>1582</v>
      </c>
      <c r="AB177" t="s">
        <v>1583</v>
      </c>
      <c r="AC177" t="s">
        <v>1584</v>
      </c>
      <c r="AD177" t="s">
        <v>1585</v>
      </c>
      <c r="AE177" t="s">
        <v>1586</v>
      </c>
      <c r="AF177" t="s">
        <v>1587</v>
      </c>
      <c r="AG177" t="s">
        <v>1588</v>
      </c>
      <c r="AH177" t="s">
        <v>1589</v>
      </c>
      <c r="AI177" t="s">
        <v>1590</v>
      </c>
      <c r="AJ177" t="s">
        <v>1591</v>
      </c>
      <c r="AK177" t="s">
        <v>1592</v>
      </c>
      <c r="AL177" t="s">
        <v>1593</v>
      </c>
      <c r="AM177" t="s">
        <v>1594</v>
      </c>
      <c r="AN177" t="s">
        <v>1595</v>
      </c>
      <c r="AO177" t="s">
        <v>1596</v>
      </c>
    </row>
    <row r="178" spans="1:41">
      <c r="A178" s="4" t="s">
        <v>226</v>
      </c>
      <c r="B178" s="4">
        <v>2021</v>
      </c>
      <c r="C178" s="5">
        <v>44332</v>
      </c>
      <c r="D178" s="4" t="s">
        <v>66</v>
      </c>
      <c r="E178" s="4" t="s">
        <v>64</v>
      </c>
      <c r="F178" s="4" t="s">
        <v>494</v>
      </c>
      <c r="G178" s="4" t="s">
        <v>37</v>
      </c>
      <c r="H178" s="4"/>
      <c r="I178" s="4">
        <v>4</v>
      </c>
      <c r="J178">
        <v>13.236000000000001</v>
      </c>
      <c r="K178">
        <v>21.489000000000001</v>
      </c>
      <c r="L178">
        <v>29.324999999999999</v>
      </c>
      <c r="M178">
        <v>37.094999999999999</v>
      </c>
      <c r="N178">
        <v>44.901000000000003</v>
      </c>
      <c r="O178">
        <v>52.795000000000002</v>
      </c>
      <c r="P178" t="s">
        <v>1597</v>
      </c>
      <c r="Q178" t="s">
        <v>1598</v>
      </c>
      <c r="R178" t="s">
        <v>1599</v>
      </c>
      <c r="S178" t="s">
        <v>1600</v>
      </c>
      <c r="T178" t="s">
        <v>1601</v>
      </c>
      <c r="U178" t="s">
        <v>1602</v>
      </c>
      <c r="V178" t="s">
        <v>1603</v>
      </c>
      <c r="W178" t="s">
        <v>1604</v>
      </c>
      <c r="X178" t="s">
        <v>1605</v>
      </c>
      <c r="Y178" t="s">
        <v>1606</v>
      </c>
      <c r="Z178" t="s">
        <v>1607</v>
      </c>
      <c r="AA178" t="s">
        <v>1608</v>
      </c>
      <c r="AB178" t="s">
        <v>1609</v>
      </c>
      <c r="AC178" t="s">
        <v>1610</v>
      </c>
      <c r="AD178" t="s">
        <v>1611</v>
      </c>
      <c r="AE178" t="s">
        <v>1612</v>
      </c>
      <c r="AF178" t="s">
        <v>1613</v>
      </c>
      <c r="AG178" t="s">
        <v>1614</v>
      </c>
      <c r="AH178" t="s">
        <v>1615</v>
      </c>
      <c r="AI178" t="s">
        <v>1616</v>
      </c>
      <c r="AJ178" t="s">
        <v>1617</v>
      </c>
      <c r="AK178" t="s">
        <v>1618</v>
      </c>
      <c r="AL178" t="s">
        <v>1619</v>
      </c>
      <c r="AM178" t="s">
        <v>1620</v>
      </c>
      <c r="AN178" t="s">
        <v>1621</v>
      </c>
      <c r="AO178" t="s">
        <v>1622</v>
      </c>
    </row>
    <row r="179" spans="1:41">
      <c r="A179" s="40" t="s">
        <v>217</v>
      </c>
      <c r="B179" s="40">
        <v>2020</v>
      </c>
      <c r="C179" s="12">
        <v>43889</v>
      </c>
      <c r="D179" s="40" t="s">
        <v>20</v>
      </c>
      <c r="E179" s="40" t="s">
        <v>21</v>
      </c>
      <c r="F179" t="s">
        <v>501</v>
      </c>
      <c r="G179" t="s">
        <v>25</v>
      </c>
      <c r="I179" s="40">
        <v>1</v>
      </c>
      <c r="J179">
        <v>13.590999999999999</v>
      </c>
      <c r="K179">
        <v>21.863</v>
      </c>
      <c r="L179">
        <v>29.491</v>
      </c>
      <c r="M179">
        <v>36.901000000000003</v>
      </c>
      <c r="N179">
        <v>44.213000000000001</v>
      </c>
      <c r="O179">
        <v>51.5</v>
      </c>
      <c r="P179">
        <v>58.793999999999997</v>
      </c>
      <c r="Q179" s="53">
        <v>7.6472222222222219E-4</v>
      </c>
      <c r="R179" s="53">
        <v>8.4961805555555561E-4</v>
      </c>
      <c r="S179" s="53">
        <v>9.3490740740740741E-4</v>
      </c>
      <c r="T179" s="53">
        <v>1.0203125E-3</v>
      </c>
      <c r="U179" s="53">
        <v>1.1054976851851853E-3</v>
      </c>
      <c r="V179" s="53">
        <v>1.1904282407407408E-3</v>
      </c>
      <c r="W179" s="53">
        <v>1.2748263888888889E-3</v>
      </c>
      <c r="X179" s="53">
        <v>1.3595833333333335E-3</v>
      </c>
      <c r="Y179" s="53">
        <v>1.4441782407407407E-3</v>
      </c>
      <c r="Z179" s="53">
        <v>1.5288310185185186E-3</v>
      </c>
      <c r="AA179" s="53">
        <v>1.6131018518518519E-3</v>
      </c>
      <c r="AB179" s="53">
        <v>1.6976157407407409E-3</v>
      </c>
      <c r="AC179" s="53">
        <v>1.7820833333333334E-3</v>
      </c>
      <c r="AD179" s="53">
        <v>1.866712962962963E-3</v>
      </c>
      <c r="AE179" s="53">
        <v>1.9515509259259258E-3</v>
      </c>
      <c r="AF179" s="53">
        <v>2.0367361111111111E-3</v>
      </c>
      <c r="AG179" s="53">
        <v>2.1220717592592593E-3</v>
      </c>
      <c r="AH179" s="53">
        <v>2.2070370370370369E-3</v>
      </c>
      <c r="AI179" s="53">
        <v>2.2920949074074072E-3</v>
      </c>
      <c r="AJ179" s="53">
        <v>2.3771064814814818E-3</v>
      </c>
      <c r="AK179" s="53">
        <v>2.4616898148148146E-3</v>
      </c>
      <c r="AL179" s="53">
        <v>2.546400462962963E-3</v>
      </c>
      <c r="AM179" s="53">
        <v>2.6308217592592594E-3</v>
      </c>
      <c r="AN179" s="53">
        <v>2.7154166666666668E-3</v>
      </c>
      <c r="AO179" s="53">
        <v>2.8001620370370368E-3</v>
      </c>
    </row>
    <row r="180" spans="1:41">
      <c r="A180" s="40" t="s">
        <v>217</v>
      </c>
      <c r="B180" s="40">
        <v>2020</v>
      </c>
      <c r="C180" s="12">
        <v>43889</v>
      </c>
      <c r="D180" s="40" t="s">
        <v>20</v>
      </c>
      <c r="E180" s="40" t="s">
        <v>21</v>
      </c>
      <c r="F180" t="s">
        <v>861</v>
      </c>
      <c r="G180" t="s">
        <v>164</v>
      </c>
      <c r="I180" s="40">
        <v>2</v>
      </c>
      <c r="J180">
        <v>13.281000000000001</v>
      </c>
      <c r="K180">
        <v>21.309000000000001</v>
      </c>
      <c r="L180">
        <v>28.744</v>
      </c>
      <c r="M180">
        <v>35.996000000000002</v>
      </c>
      <c r="N180">
        <v>43.216000000000001</v>
      </c>
      <c r="O180">
        <v>50.478999999999999</v>
      </c>
      <c r="P180">
        <v>57.786000000000001</v>
      </c>
      <c r="Q180" s="53">
        <v>7.537847222222222E-4</v>
      </c>
      <c r="R180" s="53">
        <v>8.3886574074074072E-4</v>
      </c>
      <c r="S180" s="53">
        <v>9.2395833333333338E-4</v>
      </c>
      <c r="T180" s="53">
        <v>1.0092361111111111E-3</v>
      </c>
      <c r="U180" s="53">
        <v>1.0946527777777779E-3</v>
      </c>
      <c r="V180" s="53">
        <v>1.1801388888888888E-3</v>
      </c>
      <c r="W180" s="53">
        <v>1.2659027777777779E-3</v>
      </c>
      <c r="X180" s="53">
        <v>1.3520138888888887E-3</v>
      </c>
      <c r="Y180" s="53">
        <v>1.4378125000000001E-3</v>
      </c>
      <c r="Z180" s="53">
        <v>1.5240277777777778E-3</v>
      </c>
      <c r="AA180" s="53">
        <v>1.6101967592592594E-3</v>
      </c>
      <c r="AB180" s="53">
        <v>1.6968981481481481E-3</v>
      </c>
      <c r="AC180" s="53">
        <v>1.7835879629629627E-3</v>
      </c>
      <c r="AD180" s="53">
        <v>1.8708333333333335E-3</v>
      </c>
      <c r="AE180" s="53">
        <v>1.9566666666666669E-3</v>
      </c>
      <c r="AF180" s="53">
        <v>2.0423726851851853E-3</v>
      </c>
      <c r="AG180" s="53">
        <v>2.1279398148148147E-3</v>
      </c>
      <c r="AH180" s="53">
        <v>2.2135879629629628E-3</v>
      </c>
      <c r="AI180" s="53">
        <v>2.2984953703703704E-3</v>
      </c>
      <c r="AJ180" s="53">
        <v>2.3859953703703704E-3</v>
      </c>
      <c r="AK180" s="53">
        <v>2.4716203703703706E-3</v>
      </c>
      <c r="AL180" s="53">
        <v>2.5581134259259259E-3</v>
      </c>
      <c r="AM180" s="53">
        <v>2.6446527777777775E-3</v>
      </c>
      <c r="AN180" s="53">
        <v>2.7317476851851856E-3</v>
      </c>
      <c r="AO180" s="53">
        <v>2.8199074074074077E-3</v>
      </c>
    </row>
    <row r="181" spans="1:41">
      <c r="A181" s="40" t="s">
        <v>217</v>
      </c>
      <c r="B181" s="40">
        <v>2020</v>
      </c>
      <c r="C181" s="12">
        <v>43889</v>
      </c>
      <c r="D181" s="40" t="s">
        <v>20</v>
      </c>
      <c r="E181" s="40" t="s">
        <v>21</v>
      </c>
      <c r="F181" t="s">
        <v>507</v>
      </c>
      <c r="G181" t="s">
        <v>27</v>
      </c>
      <c r="I181" s="40">
        <v>3</v>
      </c>
      <c r="J181">
        <v>13.371</v>
      </c>
      <c r="K181">
        <v>21.341999999999999</v>
      </c>
      <c r="L181">
        <v>28.84</v>
      </c>
      <c r="M181">
        <v>36.119</v>
      </c>
      <c r="N181">
        <v>43.348999999999997</v>
      </c>
      <c r="O181">
        <v>50.594999999999999</v>
      </c>
      <c r="P181">
        <v>57.866999999999997</v>
      </c>
      <c r="Q181" s="53">
        <v>7.5427083333333336E-4</v>
      </c>
      <c r="R181" s="53">
        <v>8.393865740740741E-4</v>
      </c>
      <c r="S181" s="53">
        <v>9.2495370370370377E-4</v>
      </c>
      <c r="T181" s="53">
        <v>1.0109143518518518E-3</v>
      </c>
      <c r="U181" s="53">
        <v>1.0971412037037037E-3</v>
      </c>
      <c r="V181" s="53">
        <v>1.183275462962963E-3</v>
      </c>
      <c r="W181" s="53">
        <v>1.2693055555555554E-3</v>
      </c>
      <c r="X181" s="53">
        <v>1.3553356481481483E-3</v>
      </c>
      <c r="Y181" s="53">
        <v>1.4413541666666665E-3</v>
      </c>
      <c r="Z181" s="53">
        <v>1.5272685185185183E-3</v>
      </c>
      <c r="AA181" s="53">
        <v>1.6134953703703704E-3</v>
      </c>
      <c r="AB181" s="53">
        <v>1.7002662037037036E-3</v>
      </c>
      <c r="AC181" s="53">
        <v>1.7871990740740741E-3</v>
      </c>
      <c r="AD181" s="53">
        <v>1.8740624999999999E-3</v>
      </c>
      <c r="AE181" s="53">
        <v>1.9615162037037036E-3</v>
      </c>
      <c r="AF181" s="53">
        <v>2.0491087962962963E-3</v>
      </c>
      <c r="AG181" s="53">
        <v>2.1369560185185185E-3</v>
      </c>
      <c r="AH181" s="53">
        <v>2.2255787037037036E-3</v>
      </c>
      <c r="AI181" s="53">
        <v>2.3146064814814813E-3</v>
      </c>
      <c r="AJ181" s="53">
        <v>2.4044907407407409E-3</v>
      </c>
      <c r="AK181" s="53">
        <v>2.4952893518518518E-3</v>
      </c>
      <c r="AL181" s="53">
        <v>2.5870254629629628E-3</v>
      </c>
      <c r="AM181" s="53">
        <v>2.679490740740741E-3</v>
      </c>
      <c r="AN181" s="53">
        <v>2.7725925925925926E-3</v>
      </c>
      <c r="AO181" s="53">
        <v>2.8656597222222221E-3</v>
      </c>
    </row>
    <row r="182" spans="1:41">
      <c r="A182" s="40" t="s">
        <v>217</v>
      </c>
      <c r="B182" s="40">
        <v>2020</v>
      </c>
      <c r="C182" s="12">
        <v>43889</v>
      </c>
      <c r="D182" s="40" t="s">
        <v>20</v>
      </c>
      <c r="E182" s="40" t="s">
        <v>21</v>
      </c>
      <c r="F182" t="s">
        <v>502</v>
      </c>
      <c r="G182" t="s">
        <v>25</v>
      </c>
      <c r="I182" s="40">
        <v>4</v>
      </c>
      <c r="J182">
        <v>13.311999999999999</v>
      </c>
      <c r="K182">
        <v>21.306000000000001</v>
      </c>
      <c r="L182">
        <v>28.916</v>
      </c>
      <c r="M182">
        <v>36.421999999999997</v>
      </c>
      <c r="N182">
        <v>43.875</v>
      </c>
      <c r="O182">
        <v>51.281999999999996</v>
      </c>
      <c r="P182">
        <v>58.703000000000003</v>
      </c>
      <c r="Q182" s="53">
        <v>7.6594907407407417E-4</v>
      </c>
      <c r="R182" s="53">
        <v>8.5270833333333336E-4</v>
      </c>
      <c r="S182" s="53">
        <v>9.390624999999999E-4</v>
      </c>
      <c r="T182" s="53">
        <v>1.0256828703703704E-3</v>
      </c>
      <c r="U182" s="53">
        <v>1.1126157407407408E-3</v>
      </c>
      <c r="V182" s="53">
        <v>1.1996990740740742E-3</v>
      </c>
      <c r="W182" s="53">
        <v>1.2867824074074073E-3</v>
      </c>
      <c r="X182" s="53">
        <v>1.3744791666666664E-3</v>
      </c>
      <c r="Y182" s="53">
        <v>1.4620138888888892E-3</v>
      </c>
      <c r="Z182" s="53">
        <v>1.5495138888888891E-3</v>
      </c>
      <c r="AA182" s="53">
        <v>1.6376273148148148E-3</v>
      </c>
      <c r="AB182" s="53">
        <v>1.7265046296296297E-3</v>
      </c>
      <c r="AC182" s="53">
        <v>1.8156250000000002E-3</v>
      </c>
      <c r="AD182" s="53">
        <v>1.9041898148148149E-3</v>
      </c>
      <c r="AE182" s="53">
        <v>1.99150462962963E-3</v>
      </c>
      <c r="AF182" s="53">
        <v>2.0784143518518521E-3</v>
      </c>
      <c r="AG182" s="53">
        <v>2.1657523148148148E-3</v>
      </c>
      <c r="AH182" s="53">
        <v>2.2531018518518521E-3</v>
      </c>
      <c r="AI182" s="53">
        <v>2.3406481481481481E-3</v>
      </c>
      <c r="AJ182" s="53">
        <v>2.4293750000000001E-3</v>
      </c>
      <c r="AK182" s="53">
        <v>2.5167245370370369E-3</v>
      </c>
      <c r="AL182" s="53">
        <v>2.6046412037037041E-3</v>
      </c>
      <c r="AM182" s="53">
        <v>2.693287037037037E-3</v>
      </c>
      <c r="AN182" s="53">
        <v>2.7820717592592597E-3</v>
      </c>
      <c r="AO182" s="53">
        <v>2.8714583333333335E-3</v>
      </c>
    </row>
    <row r="183" spans="1:41">
      <c r="A183" s="40" t="s">
        <v>217</v>
      </c>
      <c r="B183" s="40">
        <v>2020</v>
      </c>
      <c r="C183" s="12">
        <v>43889</v>
      </c>
      <c r="D183" s="40" t="s">
        <v>20</v>
      </c>
      <c r="E183" s="40" t="s">
        <v>21</v>
      </c>
      <c r="F183" t="s">
        <v>1311</v>
      </c>
      <c r="G183" t="s">
        <v>29</v>
      </c>
      <c r="I183" s="40">
        <v>5</v>
      </c>
      <c r="J183">
        <v>12.657</v>
      </c>
      <c r="K183">
        <v>20.451000000000001</v>
      </c>
      <c r="L183">
        <v>28.006</v>
      </c>
      <c r="M183">
        <v>35.451999999999998</v>
      </c>
      <c r="N183">
        <v>42.973999999999997</v>
      </c>
      <c r="O183">
        <v>50.527999999999999</v>
      </c>
      <c r="P183">
        <v>58.125</v>
      </c>
      <c r="Q183" s="53">
        <v>7.6061342592592597E-4</v>
      </c>
      <c r="R183" s="53">
        <v>8.4849537037037044E-4</v>
      </c>
      <c r="S183" s="53">
        <v>9.3634259259259267E-4</v>
      </c>
      <c r="T183" s="53">
        <v>1.0239814814814816E-3</v>
      </c>
      <c r="U183" s="53">
        <v>1.1117013888888889E-3</v>
      </c>
      <c r="V183" s="53">
        <v>1.1994444444444444E-3</v>
      </c>
      <c r="W183" s="53">
        <v>1.2877199074074073E-3</v>
      </c>
      <c r="X183" s="53">
        <v>1.3757523148148149E-3</v>
      </c>
      <c r="Y183" s="53">
        <v>1.4635763888888886E-3</v>
      </c>
      <c r="Z183" s="53">
        <v>1.5515162037037036E-3</v>
      </c>
      <c r="AA183" s="53">
        <v>1.6396527777777779E-3</v>
      </c>
      <c r="AB183" s="53">
        <v>1.7278472222222224E-3</v>
      </c>
      <c r="AC183" s="53">
        <v>1.8162268518518519E-3</v>
      </c>
      <c r="AD183" s="53">
        <v>1.9045254629629631E-3</v>
      </c>
      <c r="AE183" s="53">
        <v>1.9930787037037035E-3</v>
      </c>
      <c r="AF183" s="53">
        <v>2.0813194444444442E-3</v>
      </c>
      <c r="AG183" s="53">
        <v>2.1697569444444442E-3</v>
      </c>
      <c r="AH183" s="53">
        <v>2.2580902777777777E-3</v>
      </c>
      <c r="AI183" s="53">
        <v>2.3466319444444446E-3</v>
      </c>
      <c r="AJ183" s="53">
        <v>2.4353356481481483E-3</v>
      </c>
      <c r="AK183" s="53">
        <v>2.5244212962962963E-3</v>
      </c>
      <c r="AL183" s="53">
        <v>2.6136226851851854E-3</v>
      </c>
      <c r="AM183" s="53">
        <v>2.7029861111111113E-3</v>
      </c>
      <c r="AN183" s="53">
        <v>2.7918865740740747E-3</v>
      </c>
      <c r="AO183" s="53">
        <v>2.8811111111111108E-3</v>
      </c>
    </row>
    <row r="184" spans="1:41">
      <c r="A184" s="40" t="s">
        <v>217</v>
      </c>
      <c r="B184" s="40">
        <v>2020</v>
      </c>
      <c r="C184" s="12">
        <v>43889</v>
      </c>
      <c r="D184" s="40" t="s">
        <v>20</v>
      </c>
      <c r="E184" s="40" t="s">
        <v>21</v>
      </c>
      <c r="F184" t="s">
        <v>1636</v>
      </c>
      <c r="G184" t="s">
        <v>85</v>
      </c>
      <c r="I184" s="40">
        <v>6</v>
      </c>
      <c r="J184">
        <v>13.191000000000001</v>
      </c>
      <c r="K184">
        <v>21.286999999999999</v>
      </c>
      <c r="L184">
        <v>28.898</v>
      </c>
      <c r="M184">
        <v>36.427</v>
      </c>
      <c r="N184">
        <v>43.966000000000001</v>
      </c>
      <c r="O184">
        <v>51.576000000000001</v>
      </c>
      <c r="P184">
        <v>59.195</v>
      </c>
      <c r="Q184" s="53">
        <v>7.7385416666666661E-4</v>
      </c>
      <c r="R184" s="53">
        <v>8.6247685185185179E-4</v>
      </c>
      <c r="S184" s="53">
        <v>9.5085648148148145E-4</v>
      </c>
      <c r="T184" s="53">
        <v>1.0391550925925926E-3</v>
      </c>
      <c r="U184" s="53">
        <v>1.1272800925925925E-3</v>
      </c>
      <c r="V184" s="53">
        <v>1.2160648148148148E-3</v>
      </c>
      <c r="W184" s="53">
        <v>1.3041898148148147E-3</v>
      </c>
      <c r="X184" s="53">
        <v>1.3925347222222223E-3</v>
      </c>
      <c r="Y184" s="53">
        <v>1.4798495370370371E-3</v>
      </c>
      <c r="Z184" s="53">
        <v>1.5674884259259259E-3</v>
      </c>
      <c r="AA184" s="53">
        <v>1.6552777777777779E-3</v>
      </c>
      <c r="AB184" s="53">
        <v>1.7424652777777777E-3</v>
      </c>
      <c r="AC184" s="53">
        <v>1.8296990740740741E-3</v>
      </c>
      <c r="AD184" s="53">
        <v>1.9177083333333331E-3</v>
      </c>
      <c r="AE184" s="53">
        <v>2.0065740740740742E-3</v>
      </c>
      <c r="AF184" s="53">
        <v>2.0948611111111111E-3</v>
      </c>
      <c r="AG184" s="53">
        <v>2.1831018518518519E-3</v>
      </c>
      <c r="AH184" s="53">
        <v>2.271296296296296E-3</v>
      </c>
      <c r="AI184" s="53">
        <v>2.3595370370370372E-3</v>
      </c>
      <c r="AJ184" s="53">
        <v>2.4480208333333333E-3</v>
      </c>
      <c r="AK184" s="53">
        <v>2.535902777777778E-3</v>
      </c>
      <c r="AL184" s="53">
        <v>2.6235416666666664E-3</v>
      </c>
      <c r="AM184" s="53">
        <v>2.7117476851851851E-3</v>
      </c>
      <c r="AN184" s="53">
        <v>2.8008101851851853E-3</v>
      </c>
      <c r="AO184" s="53">
        <v>2.8901736111111112E-3</v>
      </c>
    </row>
    <row r="185" spans="1:41">
      <c r="A185" s="40" t="s">
        <v>217</v>
      </c>
      <c r="B185" s="40">
        <v>2020</v>
      </c>
      <c r="C185" s="12">
        <v>43889</v>
      </c>
      <c r="D185" s="40" t="s">
        <v>20</v>
      </c>
      <c r="E185" s="40" t="s">
        <v>21</v>
      </c>
      <c r="F185" t="s">
        <v>508</v>
      </c>
      <c r="G185" t="s">
        <v>85</v>
      </c>
      <c r="I185" s="40">
        <v>7</v>
      </c>
      <c r="J185">
        <v>13.420999999999999</v>
      </c>
      <c r="K185">
        <v>21.783000000000001</v>
      </c>
      <c r="L185">
        <v>29.622</v>
      </c>
      <c r="M185">
        <v>37.218000000000004</v>
      </c>
      <c r="N185">
        <v>44.804000000000002</v>
      </c>
      <c r="O185">
        <v>52.401000000000003</v>
      </c>
      <c r="P185">
        <v>59.982999999999997</v>
      </c>
      <c r="Q185" s="53">
        <v>7.8259259259259254E-4</v>
      </c>
      <c r="R185" s="53">
        <v>8.7133101851851857E-4</v>
      </c>
      <c r="S185" s="53">
        <v>9.6026620370370363E-4</v>
      </c>
      <c r="T185" s="53">
        <v>1.0491550925925926E-3</v>
      </c>
      <c r="U185" s="53">
        <v>1.1377199074074074E-3</v>
      </c>
      <c r="V185" s="53">
        <v>1.2266898148148148E-3</v>
      </c>
      <c r="W185" s="53">
        <v>1.315625E-3</v>
      </c>
      <c r="X185" s="53">
        <v>1.404664351851852E-3</v>
      </c>
      <c r="Y185" s="53">
        <v>1.4935532407407408E-3</v>
      </c>
      <c r="Z185" s="53">
        <v>1.5821759259259259E-3</v>
      </c>
      <c r="AA185" s="53">
        <v>1.670335648148148E-3</v>
      </c>
      <c r="AB185" s="53">
        <v>1.7589699074074077E-3</v>
      </c>
      <c r="AC185" s="53">
        <v>1.8470254629629629E-3</v>
      </c>
      <c r="AD185" s="53">
        <v>1.9354050925925927E-3</v>
      </c>
      <c r="AE185" s="53">
        <v>2.0240277777777778E-3</v>
      </c>
      <c r="AF185" s="53">
        <v>2.1125578703703701E-3</v>
      </c>
      <c r="AG185" s="53">
        <v>2.2007291666666664E-3</v>
      </c>
      <c r="AH185" s="53">
        <v>2.2891319444444443E-3</v>
      </c>
      <c r="AI185" s="53">
        <v>2.3769328703703704E-3</v>
      </c>
      <c r="AJ185" s="53">
        <v>2.4644675925925928E-3</v>
      </c>
      <c r="AK185" s="53">
        <v>2.5504745370370373E-3</v>
      </c>
      <c r="AL185" s="53">
        <v>2.6363078703703705E-3</v>
      </c>
      <c r="AM185" s="53">
        <v>2.7220370370370371E-3</v>
      </c>
      <c r="AN185" s="53">
        <v>2.8079398148148152E-3</v>
      </c>
      <c r="AO185" s="53">
        <v>2.8970138888888895E-3</v>
      </c>
    </row>
    <row r="186" spans="1:41">
      <c r="A186" s="40" t="s">
        <v>217</v>
      </c>
      <c r="B186" s="40">
        <v>2020</v>
      </c>
      <c r="C186" s="12">
        <v>43889</v>
      </c>
      <c r="D186" s="40" t="s">
        <v>20</v>
      </c>
      <c r="E186" s="40" t="s">
        <v>21</v>
      </c>
      <c r="F186" t="s">
        <v>1637</v>
      </c>
      <c r="G186" t="s">
        <v>480</v>
      </c>
      <c r="I186" s="40">
        <v>8</v>
      </c>
      <c r="J186">
        <v>13.411</v>
      </c>
      <c r="K186">
        <v>21.678999999999998</v>
      </c>
      <c r="L186">
        <v>29.574999999999999</v>
      </c>
      <c r="M186">
        <v>37.338999999999999</v>
      </c>
      <c r="N186">
        <v>44.991999999999997</v>
      </c>
      <c r="O186">
        <v>52.606999999999999</v>
      </c>
      <c r="P186" s="53">
        <v>6.971064814814816E-4</v>
      </c>
      <c r="Q186" s="53">
        <v>7.8530092592592594E-4</v>
      </c>
      <c r="R186" s="53">
        <v>8.7372685185185177E-4</v>
      </c>
      <c r="S186" s="53">
        <v>9.6200231481481484E-4</v>
      </c>
      <c r="T186" s="53">
        <v>1.0502662037037036E-3</v>
      </c>
      <c r="U186" s="53">
        <v>1.1383333333333334E-3</v>
      </c>
      <c r="V186" s="53">
        <v>1.2263888888888888E-3</v>
      </c>
      <c r="W186" s="53">
        <v>1.3146064814814815E-3</v>
      </c>
      <c r="X186" s="53">
        <v>1.4029513888888887E-3</v>
      </c>
      <c r="Y186" s="53">
        <v>1.4914004629629628E-3</v>
      </c>
      <c r="Z186" s="53">
        <v>1.5796875000000001E-3</v>
      </c>
      <c r="AA186" s="53">
        <v>1.6677199074074075E-3</v>
      </c>
      <c r="AB186" s="53">
        <v>1.7556018518518519E-3</v>
      </c>
      <c r="AC186" s="53">
        <v>1.8433796296296295E-3</v>
      </c>
      <c r="AD186" s="53">
        <v>1.9310648148148149E-3</v>
      </c>
      <c r="AE186" s="53">
        <v>2.0189351851851852E-3</v>
      </c>
      <c r="AF186" s="53">
        <v>2.107037037037037E-3</v>
      </c>
      <c r="AG186" s="53">
        <v>2.1948148148148148E-3</v>
      </c>
      <c r="AH186" s="53">
        <v>2.282013888888889E-3</v>
      </c>
      <c r="AI186" s="53">
        <v>2.3690856481481484E-3</v>
      </c>
      <c r="AJ186" s="53">
        <v>2.457928240740741E-3</v>
      </c>
      <c r="AK186" s="53">
        <v>2.545578703703704E-3</v>
      </c>
      <c r="AL186" s="53">
        <v>2.6338310185185184E-3</v>
      </c>
      <c r="AM186" s="53">
        <v>2.722847222222222E-3</v>
      </c>
      <c r="AN186" s="53">
        <v>2.8125115740740745E-3</v>
      </c>
      <c r="AO186" s="53">
        <v>2.9031134259259257E-3</v>
      </c>
    </row>
    <row r="187" spans="1:41">
      <c r="A187" s="40" t="s">
        <v>217</v>
      </c>
      <c r="B187" s="40">
        <v>2020</v>
      </c>
      <c r="C187" s="12">
        <v>43889</v>
      </c>
      <c r="D187" s="40" t="s">
        <v>20</v>
      </c>
      <c r="E187" s="40" t="s">
        <v>21</v>
      </c>
      <c r="F187" t="s">
        <v>732</v>
      </c>
      <c r="G187" t="s">
        <v>29</v>
      </c>
      <c r="I187" s="40">
        <v>9</v>
      </c>
      <c r="J187">
        <v>13.519</v>
      </c>
      <c r="K187">
        <v>21.55</v>
      </c>
      <c r="L187">
        <v>29.219000000000001</v>
      </c>
      <c r="M187">
        <v>36.843000000000004</v>
      </c>
      <c r="N187">
        <v>44.353999999999999</v>
      </c>
      <c r="O187">
        <v>51.835999999999999</v>
      </c>
      <c r="P187">
        <v>59.323999999999998</v>
      </c>
      <c r="Q187" s="53">
        <v>7.7289351851851857E-4</v>
      </c>
      <c r="R187" s="53">
        <v>8.5980324074074084E-4</v>
      </c>
      <c r="S187" s="53">
        <v>9.4662037037037035E-4</v>
      </c>
      <c r="T187" s="53">
        <v>1.0338078703703705E-3</v>
      </c>
      <c r="U187" s="53">
        <v>1.1215509259259258E-3</v>
      </c>
      <c r="V187" s="53">
        <v>1.2095486111111111E-3</v>
      </c>
      <c r="W187" s="53">
        <v>1.2973611111111109E-3</v>
      </c>
      <c r="X187" s="53">
        <v>1.3849768518518519E-3</v>
      </c>
      <c r="Y187" s="53">
        <v>1.4726388888888888E-3</v>
      </c>
      <c r="Z187" s="53">
        <v>1.5600694444444447E-3</v>
      </c>
      <c r="AA187" s="53">
        <v>1.6471412037037036E-3</v>
      </c>
      <c r="AB187" s="53">
        <v>1.7349074074074074E-3</v>
      </c>
      <c r="AC187" s="53">
        <v>1.8231134259259259E-3</v>
      </c>
      <c r="AD187" s="53">
        <v>1.9124537037037038E-3</v>
      </c>
      <c r="AE187" s="53">
        <v>2.0013310185185186E-3</v>
      </c>
      <c r="AF187" s="53">
        <v>2.0908449074074071E-3</v>
      </c>
      <c r="AG187" s="53">
        <v>2.1809143518518519E-3</v>
      </c>
      <c r="AH187" s="53">
        <v>2.2715277777777777E-3</v>
      </c>
      <c r="AI187" s="53">
        <v>2.3621064814814815E-3</v>
      </c>
      <c r="AJ187" s="53">
        <v>2.453877314814815E-3</v>
      </c>
      <c r="AK187" s="53">
        <v>2.546898148148148E-3</v>
      </c>
      <c r="AL187" s="53">
        <v>2.640752314814815E-3</v>
      </c>
      <c r="AM187" s="53">
        <v>2.7346180555555557E-3</v>
      </c>
      <c r="AN187" s="53">
        <v>2.8289120370370373E-3</v>
      </c>
      <c r="AO187" s="53">
        <v>2.923275462962963E-3</v>
      </c>
    </row>
    <row r="188" spans="1:41">
      <c r="A188" s="40" t="s">
        <v>217</v>
      </c>
      <c r="B188" s="40">
        <v>2020</v>
      </c>
      <c r="C188" s="12">
        <v>43889</v>
      </c>
      <c r="D188" s="40" t="s">
        <v>20</v>
      </c>
      <c r="E188" s="40" t="s">
        <v>21</v>
      </c>
      <c r="F188" t="s">
        <v>682</v>
      </c>
      <c r="G188" t="s">
        <v>25</v>
      </c>
      <c r="I188" s="40">
        <v>10</v>
      </c>
      <c r="J188">
        <v>13.131</v>
      </c>
      <c r="K188">
        <v>21.370999999999999</v>
      </c>
      <c r="L188">
        <v>29.285</v>
      </c>
      <c r="M188">
        <v>36.976999999999997</v>
      </c>
      <c r="N188">
        <v>44.606000000000002</v>
      </c>
      <c r="O188">
        <v>52.25</v>
      </c>
      <c r="P188">
        <v>59.951999999999998</v>
      </c>
      <c r="Q188" s="53">
        <v>7.8322916666666677E-4</v>
      </c>
      <c r="R188" s="53">
        <v>8.7269675925925926E-4</v>
      </c>
      <c r="S188" s="53">
        <v>9.619097222222224E-4</v>
      </c>
      <c r="T188" s="53">
        <v>1.0512499999999999E-3</v>
      </c>
      <c r="U188" s="53">
        <v>1.1399305555555557E-3</v>
      </c>
      <c r="V188" s="53">
        <v>1.2285879629629628E-3</v>
      </c>
      <c r="W188" s="53">
        <v>1.3171412037037038E-3</v>
      </c>
      <c r="X188" s="53">
        <v>1.4058564814814817E-3</v>
      </c>
      <c r="Y188" s="53">
        <v>1.4945486111111108E-3</v>
      </c>
      <c r="Z188" s="53">
        <v>1.5829513888888887E-3</v>
      </c>
      <c r="AA188" s="53">
        <v>1.6718634259259258E-3</v>
      </c>
      <c r="AB188" s="53">
        <v>1.7605092592592594E-3</v>
      </c>
      <c r="AC188" s="53">
        <v>1.8496874999999998E-3</v>
      </c>
      <c r="AD188" s="53">
        <v>1.9386574074074072E-3</v>
      </c>
      <c r="AE188" s="53">
        <v>2.0275578703703705E-3</v>
      </c>
      <c r="AF188" s="53">
        <v>2.1171990740740743E-3</v>
      </c>
      <c r="AG188" s="53">
        <v>2.2068518518518518E-3</v>
      </c>
      <c r="AH188" s="53">
        <v>2.2972106481481485E-3</v>
      </c>
      <c r="AI188" s="53">
        <v>2.3886342592592592E-3</v>
      </c>
      <c r="AJ188" s="53">
        <v>2.4787962962962962E-3</v>
      </c>
      <c r="AK188" s="53">
        <v>2.569016203703704E-3</v>
      </c>
      <c r="AL188" s="53">
        <v>2.6590972222222224E-3</v>
      </c>
      <c r="AM188" s="53">
        <v>2.7497916666666664E-3</v>
      </c>
      <c r="AN188" s="53">
        <v>2.8411458333333331E-3</v>
      </c>
      <c r="AO188" s="53">
        <v>2.9328935185185183E-3</v>
      </c>
    </row>
    <row r="189" spans="1:41">
      <c r="A189" s="40" t="s">
        <v>217</v>
      </c>
      <c r="B189" s="40">
        <v>2020</v>
      </c>
      <c r="C189" s="12">
        <v>43889</v>
      </c>
      <c r="D189" s="40" t="s">
        <v>20</v>
      </c>
      <c r="E189" s="40" t="s">
        <v>21</v>
      </c>
      <c r="F189" t="s">
        <v>1294</v>
      </c>
      <c r="G189" t="s">
        <v>198</v>
      </c>
      <c r="I189" s="40">
        <v>11</v>
      </c>
      <c r="J189">
        <v>13.397</v>
      </c>
      <c r="K189">
        <v>21.451000000000001</v>
      </c>
      <c r="L189">
        <v>29.021000000000001</v>
      </c>
      <c r="M189">
        <v>36.462000000000003</v>
      </c>
      <c r="N189">
        <v>43.915999999999997</v>
      </c>
      <c r="O189">
        <v>51.369</v>
      </c>
      <c r="P189">
        <v>58.814</v>
      </c>
      <c r="Q189" s="53">
        <v>7.6695601851851849E-4</v>
      </c>
      <c r="R189" s="53">
        <v>8.5331018518518514E-4</v>
      </c>
      <c r="S189" s="53">
        <v>9.3975694444444445E-4</v>
      </c>
      <c r="T189" s="53">
        <v>1.0263425925925926E-3</v>
      </c>
      <c r="U189" s="53">
        <v>1.113252314814815E-3</v>
      </c>
      <c r="V189" s="53">
        <v>1.200960648148148E-3</v>
      </c>
      <c r="W189" s="53">
        <v>1.2889004629629628E-3</v>
      </c>
      <c r="X189" s="53">
        <v>1.3775810185185184E-3</v>
      </c>
      <c r="Y189" s="53">
        <v>1.4665740740740741E-3</v>
      </c>
      <c r="Z189" s="53">
        <v>1.5568287037037035E-3</v>
      </c>
      <c r="AA189" s="53">
        <v>1.6477777777777775E-3</v>
      </c>
      <c r="AB189" s="53">
        <v>1.7393634259259261E-3</v>
      </c>
      <c r="AC189" s="53">
        <v>1.8315972222222223E-3</v>
      </c>
      <c r="AD189" s="53">
        <v>1.9240162037037036E-3</v>
      </c>
      <c r="AE189" s="53">
        <v>2.016412037037037E-3</v>
      </c>
      <c r="AF189" s="53">
        <v>2.1094791666666671E-3</v>
      </c>
      <c r="AG189" s="53">
        <v>2.2029398148148147E-3</v>
      </c>
      <c r="AH189" s="53">
        <v>2.2967476851851851E-3</v>
      </c>
      <c r="AI189" s="53">
        <v>2.3906712962962961E-3</v>
      </c>
      <c r="AJ189" s="53">
        <v>2.4849768518518519E-3</v>
      </c>
      <c r="AK189" s="53">
        <v>2.5804861111111111E-3</v>
      </c>
      <c r="AL189" s="53">
        <v>2.675439814814815E-3</v>
      </c>
      <c r="AM189" s="53">
        <v>2.7706712962962967E-3</v>
      </c>
      <c r="AN189" s="53">
        <v>2.8655324074074074E-3</v>
      </c>
      <c r="AO189" s="53">
        <v>2.9598148148148144E-3</v>
      </c>
    </row>
    <row r="190" spans="1:41">
      <c r="A190" s="40" t="s">
        <v>217</v>
      </c>
      <c r="B190" s="40">
        <v>2020</v>
      </c>
      <c r="C190" s="12">
        <v>43889</v>
      </c>
      <c r="D190" s="40" t="s">
        <v>20</v>
      </c>
      <c r="E190" s="40" t="s">
        <v>21</v>
      </c>
      <c r="F190" t="s">
        <v>1638</v>
      </c>
      <c r="G190" t="s">
        <v>33</v>
      </c>
      <c r="I190" s="40">
        <v>12</v>
      </c>
      <c r="J190">
        <v>13.753</v>
      </c>
      <c r="K190">
        <v>21.934999999999999</v>
      </c>
      <c r="L190">
        <v>29.788</v>
      </c>
      <c r="M190">
        <v>37.542999999999999</v>
      </c>
      <c r="N190">
        <v>45.225000000000001</v>
      </c>
      <c r="O190">
        <v>52.9</v>
      </c>
      <c r="P190" s="53">
        <v>7.0194444444444438E-4</v>
      </c>
      <c r="Q190" s="53">
        <v>7.9186342592592589E-4</v>
      </c>
      <c r="R190" s="53">
        <v>8.8200231481481474E-4</v>
      </c>
      <c r="S190" s="53">
        <v>9.7217592592592581E-4</v>
      </c>
      <c r="T190" s="53">
        <v>1.0625462962962962E-3</v>
      </c>
      <c r="U190" s="53">
        <v>1.1528240740740741E-3</v>
      </c>
      <c r="V190" s="53">
        <v>1.2435185185185186E-3</v>
      </c>
      <c r="W190" s="53">
        <v>1.3341782407407408E-3</v>
      </c>
      <c r="X190" s="53">
        <v>1.4248958333333334E-3</v>
      </c>
      <c r="Y190" s="53">
        <v>1.5162037037037036E-3</v>
      </c>
      <c r="Z190" s="53">
        <v>1.607037037037037E-3</v>
      </c>
      <c r="AA190" s="53">
        <v>1.6982175925925925E-3</v>
      </c>
      <c r="AB190" s="53">
        <v>1.7893171296296296E-3</v>
      </c>
      <c r="AC190" s="53">
        <v>1.8803009259259259E-3</v>
      </c>
      <c r="AD190" s="53">
        <v>1.9715625000000002E-3</v>
      </c>
      <c r="AE190" s="53">
        <v>2.0625694444444446E-3</v>
      </c>
      <c r="AF190" s="53">
        <v>2.1542824074074073E-3</v>
      </c>
      <c r="AG190" s="53">
        <v>2.2461111111111111E-3</v>
      </c>
      <c r="AH190" s="53">
        <v>2.3381018518518521E-3</v>
      </c>
      <c r="AI190" s="53">
        <v>2.4309027777777779E-3</v>
      </c>
      <c r="AJ190" s="53">
        <v>2.5215972222222224E-3</v>
      </c>
      <c r="AK190" s="53">
        <v>2.6119328703703704E-3</v>
      </c>
      <c r="AL190" s="53">
        <v>2.7031365740740744E-3</v>
      </c>
      <c r="AM190" s="53">
        <v>2.7938310185185184E-3</v>
      </c>
      <c r="AN190" s="53">
        <v>2.884571759259259E-3</v>
      </c>
      <c r="AO190" s="53">
        <v>2.9752893518518522E-3</v>
      </c>
    </row>
    <row r="191" spans="1:41">
      <c r="A191" s="40" t="s">
        <v>217</v>
      </c>
      <c r="B191" s="40">
        <v>2020</v>
      </c>
      <c r="C191" s="12">
        <v>43889</v>
      </c>
      <c r="D191" s="40" t="s">
        <v>20</v>
      </c>
      <c r="E191" s="40" t="s">
        <v>21</v>
      </c>
      <c r="F191" t="s">
        <v>735</v>
      </c>
      <c r="G191" t="s">
        <v>102</v>
      </c>
      <c r="I191" s="40">
        <v>13</v>
      </c>
      <c r="J191">
        <v>13.548999999999999</v>
      </c>
      <c r="K191">
        <v>21.896999999999998</v>
      </c>
      <c r="L191">
        <v>29.605</v>
      </c>
      <c r="M191">
        <v>37.052999999999997</v>
      </c>
      <c r="N191">
        <v>44.460999999999999</v>
      </c>
      <c r="O191">
        <v>51.895000000000003</v>
      </c>
      <c r="P191">
        <v>59.423999999999999</v>
      </c>
      <c r="Q191" s="53">
        <v>7.7638888888888896E-4</v>
      </c>
      <c r="R191" s="53">
        <v>8.6616898148148154E-4</v>
      </c>
      <c r="S191" s="53">
        <v>9.5684027777777781E-4</v>
      </c>
      <c r="T191" s="53">
        <v>1.0483217592592593E-3</v>
      </c>
      <c r="U191" s="53">
        <v>1.139826388888889E-3</v>
      </c>
      <c r="V191" s="53">
        <v>1.2320833333333333E-3</v>
      </c>
      <c r="W191" s="53">
        <v>1.3240162037037038E-3</v>
      </c>
      <c r="X191" s="53">
        <v>1.4163078703703705E-3</v>
      </c>
      <c r="Y191" s="53">
        <v>1.5091087962962964E-3</v>
      </c>
      <c r="Z191" s="53">
        <v>1.6019560185185184E-3</v>
      </c>
      <c r="AA191" s="53">
        <v>1.6945370370370369E-3</v>
      </c>
      <c r="AB191" s="53">
        <v>1.7868634259259259E-3</v>
      </c>
      <c r="AC191" s="53">
        <v>1.8792824074074074E-3</v>
      </c>
      <c r="AD191" s="53">
        <v>1.9716666666666667E-3</v>
      </c>
      <c r="AE191" s="53">
        <v>2.0643981481481481E-3</v>
      </c>
      <c r="AF191" s="53">
        <v>2.1571759259259257E-3</v>
      </c>
      <c r="AG191" s="53">
        <v>2.2500578703703701E-3</v>
      </c>
      <c r="AH191" s="53">
        <v>2.3430208333333332E-3</v>
      </c>
      <c r="AI191" s="53">
        <v>2.4353935185185186E-3</v>
      </c>
      <c r="AJ191" s="53">
        <v>2.5278472222222221E-3</v>
      </c>
      <c r="AK191" s="53">
        <v>2.6204513888888887E-3</v>
      </c>
      <c r="AL191" s="53">
        <v>2.7133101851851854E-3</v>
      </c>
      <c r="AM191" s="53">
        <v>2.8062500000000002E-3</v>
      </c>
      <c r="AN191" s="53">
        <v>2.8990393518518523E-3</v>
      </c>
      <c r="AO191" s="53">
        <v>2.9921296296296293E-3</v>
      </c>
    </row>
    <row r="192" spans="1:41">
      <c r="A192" s="40" t="s">
        <v>217</v>
      </c>
      <c r="B192" s="40">
        <v>2020</v>
      </c>
      <c r="C192" s="12">
        <v>43889</v>
      </c>
      <c r="D192" s="40" t="s">
        <v>20</v>
      </c>
      <c r="E192" s="40" t="s">
        <v>21</v>
      </c>
      <c r="F192" t="s">
        <v>80</v>
      </c>
      <c r="G192" t="s">
        <v>27</v>
      </c>
      <c r="I192" s="40">
        <v>14</v>
      </c>
      <c r="J192">
        <v>12.936999999999999</v>
      </c>
      <c r="K192">
        <v>21.045999999999999</v>
      </c>
      <c r="L192">
        <v>28.902999999999999</v>
      </c>
      <c r="M192">
        <v>36.695</v>
      </c>
      <c r="N192">
        <v>44.447000000000003</v>
      </c>
      <c r="O192">
        <v>52.210999999999999</v>
      </c>
      <c r="P192">
        <v>59.920999999999999</v>
      </c>
      <c r="Q192" s="53">
        <v>7.8339120370370368E-4</v>
      </c>
      <c r="R192" s="53">
        <v>8.7348379629629625E-4</v>
      </c>
      <c r="S192" s="53">
        <v>9.6406249999999997E-4</v>
      </c>
      <c r="T192" s="53">
        <v>1.0548495370370371E-3</v>
      </c>
      <c r="U192" s="53">
        <v>1.1460532407407407E-3</v>
      </c>
      <c r="V192" s="53">
        <v>1.2370486111111111E-3</v>
      </c>
      <c r="W192" s="53">
        <v>1.3281597222222221E-3</v>
      </c>
      <c r="X192" s="53">
        <v>1.4189699074074072E-3</v>
      </c>
      <c r="Y192" s="53">
        <v>1.5106712962962964E-3</v>
      </c>
      <c r="Z192" s="53">
        <v>1.6018865740740739E-3</v>
      </c>
      <c r="AA192" s="53">
        <v>1.6927314814814817E-3</v>
      </c>
      <c r="AB192" s="53">
        <v>1.7831134259259258E-3</v>
      </c>
      <c r="AC192" s="53">
        <v>1.8738425925925925E-3</v>
      </c>
      <c r="AD192" s="53">
        <v>1.9650000000000002E-3</v>
      </c>
      <c r="AE192" s="53">
        <v>2.0568750000000001E-3</v>
      </c>
      <c r="AF192" s="53">
        <v>2.148599537037037E-3</v>
      </c>
      <c r="AG192" s="53">
        <v>2.2407060185185186E-3</v>
      </c>
      <c r="AH192" s="53">
        <v>2.3324305555555555E-3</v>
      </c>
      <c r="AI192" s="53">
        <v>2.4253356481481483E-3</v>
      </c>
      <c r="AJ192" s="53">
        <v>2.5184259259259257E-3</v>
      </c>
      <c r="AK192" s="53">
        <v>2.6122916666666668E-3</v>
      </c>
      <c r="AL192" s="53">
        <v>2.7065972222222218E-3</v>
      </c>
      <c r="AM192" s="53">
        <v>2.802650462962963E-3</v>
      </c>
      <c r="AN192" s="53">
        <v>2.8993171296296302E-3</v>
      </c>
      <c r="AO192" s="53">
        <v>2.9975578703703705E-3</v>
      </c>
    </row>
    <row r="193" spans="1:41">
      <c r="A193" s="40" t="s">
        <v>217</v>
      </c>
      <c r="B193" s="40">
        <v>2020</v>
      </c>
      <c r="C193" s="12">
        <v>43889</v>
      </c>
      <c r="D193" s="40" t="s">
        <v>20</v>
      </c>
      <c r="E193" s="40" t="s">
        <v>21</v>
      </c>
      <c r="F193" t="s">
        <v>1296</v>
      </c>
      <c r="G193" t="s">
        <v>188</v>
      </c>
      <c r="I193" s="40">
        <v>15</v>
      </c>
      <c r="J193">
        <v>13.872</v>
      </c>
      <c r="K193">
        <v>22.024999999999999</v>
      </c>
      <c r="L193">
        <v>29.710999999999999</v>
      </c>
      <c r="M193">
        <v>37.311</v>
      </c>
      <c r="N193">
        <v>44.933</v>
      </c>
      <c r="O193">
        <v>52.598999999999997</v>
      </c>
      <c r="P193" s="53">
        <v>6.9876157407407419E-4</v>
      </c>
      <c r="Q193" s="53">
        <v>7.8885416666666676E-4</v>
      </c>
      <c r="R193" s="53">
        <v>8.7969907407407398E-4</v>
      </c>
      <c r="S193" s="53">
        <v>9.7128472222222223E-4</v>
      </c>
      <c r="T193" s="53">
        <v>1.062974537037037E-3</v>
      </c>
      <c r="U193" s="53">
        <v>1.1553009259259259E-3</v>
      </c>
      <c r="V193" s="53">
        <v>1.2477083333333333E-3</v>
      </c>
      <c r="W193" s="53">
        <v>1.3404629629629632E-3</v>
      </c>
      <c r="X193" s="53">
        <v>1.4335879629629629E-3</v>
      </c>
      <c r="Y193" s="53">
        <v>1.5270023148148146E-3</v>
      </c>
      <c r="Z193" s="53">
        <v>1.6188194444444444E-3</v>
      </c>
      <c r="AA193" s="53">
        <v>1.7094097222222222E-3</v>
      </c>
      <c r="AB193" s="53">
        <v>1.8006365740740741E-3</v>
      </c>
      <c r="AC193" s="53">
        <v>1.8922453703703703E-3</v>
      </c>
      <c r="AD193" s="53">
        <v>1.9842361111111111E-3</v>
      </c>
      <c r="AE193" s="53">
        <v>2.0769907407407408E-3</v>
      </c>
      <c r="AF193" s="53">
        <v>2.1694675925925926E-3</v>
      </c>
      <c r="AG193" s="53">
        <v>2.2619444444444445E-3</v>
      </c>
      <c r="AH193" s="53">
        <v>2.3548032407407406E-3</v>
      </c>
      <c r="AI193" s="53">
        <v>2.4480208333333333E-3</v>
      </c>
      <c r="AJ193" s="53">
        <v>2.541238425925926E-3</v>
      </c>
      <c r="AK193" s="53">
        <v>2.6343171296296292E-3</v>
      </c>
      <c r="AL193" s="53">
        <v>2.7264236111111113E-3</v>
      </c>
      <c r="AM193" s="53">
        <v>2.8181597222222223E-3</v>
      </c>
      <c r="AN193" s="53">
        <v>2.9105555555555556E-3</v>
      </c>
      <c r="AO193" s="53">
        <v>3.0016666666666668E-3</v>
      </c>
    </row>
    <row r="194" spans="1:41">
      <c r="A194" s="40" t="s">
        <v>217</v>
      </c>
      <c r="B194" s="40">
        <v>2020</v>
      </c>
      <c r="C194" s="12">
        <v>43889</v>
      </c>
      <c r="D194" s="40" t="s">
        <v>20</v>
      </c>
      <c r="E194" s="40" t="s">
        <v>21</v>
      </c>
      <c r="F194" t="s">
        <v>1639</v>
      </c>
      <c r="G194" t="s">
        <v>46</v>
      </c>
      <c r="I194" s="40">
        <v>16</v>
      </c>
      <c r="J194">
        <v>15.035</v>
      </c>
      <c r="K194">
        <v>23.675000000000001</v>
      </c>
      <c r="L194">
        <v>31.603999999999999</v>
      </c>
      <c r="M194">
        <v>39.302999999999997</v>
      </c>
      <c r="N194">
        <v>46.924999999999997</v>
      </c>
      <c r="O194">
        <v>54.529000000000003</v>
      </c>
      <c r="P194" s="53">
        <v>7.1965277777777783E-4</v>
      </c>
      <c r="Q194" s="53">
        <v>8.080902777777778E-4</v>
      </c>
      <c r="R194" s="53">
        <v>8.967708333333333E-4</v>
      </c>
      <c r="S194" s="53">
        <v>9.8593750000000005E-4</v>
      </c>
      <c r="T194" s="53">
        <v>1.0757986111111111E-3</v>
      </c>
      <c r="U194" s="53">
        <v>1.1663310185185186E-3</v>
      </c>
      <c r="V194" s="53">
        <v>1.2569907407407408E-3</v>
      </c>
      <c r="W194" s="53">
        <v>1.3478935185185185E-3</v>
      </c>
      <c r="X194" s="53">
        <v>1.4391087962962962E-3</v>
      </c>
      <c r="Y194" s="53">
        <v>1.5303125000000002E-3</v>
      </c>
      <c r="Z194" s="53">
        <v>1.6217939814814817E-3</v>
      </c>
      <c r="AA194" s="53">
        <v>1.7136226851851852E-3</v>
      </c>
      <c r="AB194" s="53">
        <v>1.8056365740740741E-3</v>
      </c>
      <c r="AC194" s="53">
        <v>1.897511574074074E-3</v>
      </c>
      <c r="AD194" s="53">
        <v>1.9904513888888888E-3</v>
      </c>
      <c r="AE194" s="53">
        <v>2.0837037037037035E-3</v>
      </c>
      <c r="AF194" s="53">
        <v>2.1770601851851851E-3</v>
      </c>
      <c r="AG194" s="53">
        <v>2.2710532407407406E-3</v>
      </c>
      <c r="AH194" s="53">
        <v>2.3655555555555556E-3</v>
      </c>
      <c r="AI194" s="53">
        <v>2.4609259259259259E-3</v>
      </c>
      <c r="AJ194" s="53">
        <v>2.5557986111111107E-3</v>
      </c>
      <c r="AK194" s="53">
        <v>2.6500115740740742E-3</v>
      </c>
      <c r="AL194" s="53">
        <v>2.7434722222222222E-3</v>
      </c>
      <c r="AM194" s="53">
        <v>2.8375347222222222E-3</v>
      </c>
      <c r="AN194" s="53">
        <v>2.9314814814814811E-3</v>
      </c>
      <c r="AO194" s="53">
        <v>3.0261805555555558E-3</v>
      </c>
    </row>
    <row r="195" spans="1:41">
      <c r="A195" s="40" t="s">
        <v>217</v>
      </c>
      <c r="B195" s="40">
        <v>2020</v>
      </c>
      <c r="C195" s="12">
        <v>43889</v>
      </c>
      <c r="D195" s="40" t="s">
        <v>20</v>
      </c>
      <c r="E195" s="40" t="s">
        <v>21</v>
      </c>
      <c r="F195" t="s">
        <v>521</v>
      </c>
      <c r="G195" t="s">
        <v>58</v>
      </c>
      <c r="I195" s="40">
        <v>17</v>
      </c>
      <c r="J195">
        <v>13.683</v>
      </c>
      <c r="K195">
        <v>22.131</v>
      </c>
      <c r="L195">
        <v>30.451000000000001</v>
      </c>
      <c r="M195">
        <v>38.677</v>
      </c>
      <c r="N195">
        <v>46.771000000000001</v>
      </c>
      <c r="O195">
        <v>54.816000000000003</v>
      </c>
      <c r="P195" s="53">
        <v>7.2738425925925932E-4</v>
      </c>
      <c r="Q195" s="53">
        <v>8.2019675925925923E-4</v>
      </c>
      <c r="R195" s="53">
        <v>9.1267361111111106E-4</v>
      </c>
      <c r="S195" s="53">
        <v>1.005289351851852E-3</v>
      </c>
      <c r="T195" s="53">
        <v>1.0981597222222224E-3</v>
      </c>
      <c r="U195" s="53">
        <v>1.1911111111111109E-3</v>
      </c>
      <c r="V195" s="53">
        <v>1.284039351851852E-3</v>
      </c>
      <c r="W195" s="53">
        <v>1.3768749999999998E-3</v>
      </c>
      <c r="X195" s="53">
        <v>1.4692708333333331E-3</v>
      </c>
      <c r="Y195" s="53">
        <v>1.5621527777777778E-3</v>
      </c>
      <c r="Z195" s="53">
        <v>1.6547453703703704E-3</v>
      </c>
      <c r="AA195" s="53">
        <v>1.7475347222222222E-3</v>
      </c>
      <c r="AB195" s="53">
        <v>1.8401620370370371E-3</v>
      </c>
      <c r="AC195" s="53">
        <v>1.9321875000000001E-3</v>
      </c>
      <c r="AD195" s="53">
        <v>2.0231712962962963E-3</v>
      </c>
      <c r="AE195" s="53">
        <v>2.1145833333333333E-3</v>
      </c>
      <c r="AF195" s="53">
        <v>2.2061574074074075E-3</v>
      </c>
      <c r="AG195" s="53">
        <v>2.2983449074074074E-3</v>
      </c>
      <c r="AH195" s="53">
        <v>2.3918287037037037E-3</v>
      </c>
      <c r="AI195" s="53">
        <v>2.4857754629629631E-3</v>
      </c>
      <c r="AJ195" s="53">
        <v>2.5806481481481483E-3</v>
      </c>
      <c r="AK195" s="53">
        <v>2.6772685185185185E-3</v>
      </c>
      <c r="AL195" s="53">
        <v>2.7742245370370369E-3</v>
      </c>
      <c r="AM195" s="53">
        <v>2.8716782407407406E-3</v>
      </c>
      <c r="AN195" s="53">
        <v>2.9691087962962961E-3</v>
      </c>
      <c r="AO195" s="53">
        <v>3.0660995370370369E-3</v>
      </c>
    </row>
    <row r="196" spans="1:41">
      <c r="A196" s="40" t="s">
        <v>217</v>
      </c>
      <c r="B196" s="40">
        <v>2020</v>
      </c>
      <c r="C196" s="12">
        <v>43889</v>
      </c>
      <c r="D196" s="40" t="s">
        <v>20</v>
      </c>
      <c r="E196" s="40" t="s">
        <v>21</v>
      </c>
      <c r="F196" t="s">
        <v>719</v>
      </c>
      <c r="G196" t="s">
        <v>728</v>
      </c>
      <c r="I196" s="40">
        <v>18</v>
      </c>
      <c r="J196">
        <v>15.131</v>
      </c>
      <c r="K196">
        <v>23.908999999999999</v>
      </c>
      <c r="L196">
        <v>32.146000000000001</v>
      </c>
      <c r="M196">
        <v>40.334000000000003</v>
      </c>
      <c r="N196">
        <v>48.533000000000001</v>
      </c>
      <c r="O196">
        <v>56.819000000000003</v>
      </c>
      <c r="P196" s="53">
        <v>7.5408564814814815E-4</v>
      </c>
      <c r="Q196" s="53">
        <v>8.5178240740740733E-4</v>
      </c>
      <c r="R196" s="53">
        <v>9.483680555555556E-4</v>
      </c>
      <c r="S196" s="53">
        <v>1.0444791666666666E-3</v>
      </c>
      <c r="T196" s="53">
        <v>1.1409953703703703E-3</v>
      </c>
      <c r="U196" s="53">
        <v>1.2381249999999999E-3</v>
      </c>
      <c r="V196" s="53">
        <v>1.3355555555555558E-3</v>
      </c>
      <c r="W196" s="53">
        <v>1.4334953703703703E-3</v>
      </c>
      <c r="X196" s="53">
        <v>1.5321064814814815E-3</v>
      </c>
      <c r="Y196" s="53">
        <v>1.6309143518518519E-3</v>
      </c>
      <c r="Z196" s="53">
        <v>1.7304398148148146E-3</v>
      </c>
      <c r="AA196" s="53">
        <v>1.8310648148148149E-3</v>
      </c>
      <c r="AB196" s="53">
        <v>1.931712962962963E-3</v>
      </c>
      <c r="AC196" s="53">
        <v>2.0341782407407405E-3</v>
      </c>
      <c r="AD196" s="53">
        <v>2.1357638888888889E-3</v>
      </c>
      <c r="AE196" s="53">
        <v>2.2390972222222222E-3</v>
      </c>
      <c r="AF196" s="53">
        <v>2.3429629629629629E-3</v>
      </c>
      <c r="AG196" s="53">
        <v>2.4479050925925922E-3</v>
      </c>
      <c r="AH196" s="53">
        <v>2.5525810185185187E-3</v>
      </c>
      <c r="AI196" s="53">
        <v>2.6591087962962966E-3</v>
      </c>
      <c r="AJ196" s="53">
        <v>2.7648726851851849E-3</v>
      </c>
      <c r="AK196" s="53">
        <v>2.8721412037037036E-3</v>
      </c>
      <c r="AL196" s="53">
        <v>2.9798032407407412E-3</v>
      </c>
      <c r="AM196" s="53">
        <v>3.0883564814814814E-3</v>
      </c>
      <c r="AN196" s="53">
        <v>3.1966319444444447E-3</v>
      </c>
      <c r="AO196" s="53">
        <v>3.3053009259259264E-3</v>
      </c>
    </row>
    <row r="197" spans="1:41">
      <c r="A197" s="40" t="s">
        <v>217</v>
      </c>
      <c r="B197" s="40">
        <v>2020</v>
      </c>
      <c r="C197" s="12">
        <v>43889</v>
      </c>
      <c r="D197" s="40" t="s">
        <v>20</v>
      </c>
      <c r="E197" s="40" t="s">
        <v>64</v>
      </c>
      <c r="F197" t="s">
        <v>501</v>
      </c>
      <c r="G197" t="s">
        <v>25</v>
      </c>
      <c r="I197" s="40">
        <v>1</v>
      </c>
      <c r="J197">
        <v>13.379</v>
      </c>
      <c r="K197">
        <v>21.452000000000002</v>
      </c>
      <c r="L197">
        <v>29.068999999999999</v>
      </c>
      <c r="M197">
        <v>36.511000000000003</v>
      </c>
      <c r="N197">
        <v>43.899000000000001</v>
      </c>
      <c r="O197">
        <v>51.289000000000001</v>
      </c>
      <c r="P197">
        <v>58.65</v>
      </c>
      <c r="Q197" s="53">
        <v>7.6371527777777776E-4</v>
      </c>
      <c r="R197" s="53">
        <v>8.4922453703703711E-4</v>
      </c>
      <c r="S197" s="53">
        <v>9.3370370370370363E-4</v>
      </c>
      <c r="T197" s="53">
        <v>1.0189236111111111E-3</v>
      </c>
      <c r="U197" s="53">
        <v>1.1041666666666667E-3</v>
      </c>
      <c r="V197" s="53">
        <v>1.1899421296296296E-3</v>
      </c>
      <c r="W197" s="53">
        <v>1.2745717592592591E-3</v>
      </c>
      <c r="X197" s="53">
        <v>1.3598379629629629E-3</v>
      </c>
      <c r="Y197" s="53">
        <v>1.4451620370370371E-3</v>
      </c>
      <c r="Z197" s="53">
        <v>1.5304976851851853E-3</v>
      </c>
      <c r="AA197" s="53">
        <v>1.6161921296296295E-3</v>
      </c>
      <c r="AB197" s="53">
        <v>1.7019328703703704E-3</v>
      </c>
      <c r="AC197" s="53">
        <v>1.7879050925925927E-3</v>
      </c>
      <c r="AD197" s="53">
        <v>1.8735879629629632E-3</v>
      </c>
      <c r="AE197" s="53">
        <v>1.9590740740740745E-3</v>
      </c>
      <c r="AF197" s="53">
        <v>2.0443865740740739E-3</v>
      </c>
      <c r="AG197" s="53">
        <v>2.1294097222222222E-3</v>
      </c>
      <c r="AH197" s="53">
        <v>2.214502314814815E-3</v>
      </c>
      <c r="AI197" s="53">
        <v>2.2997106481481479E-3</v>
      </c>
      <c r="AJ197" s="53">
        <v>2.3855671296296298E-3</v>
      </c>
      <c r="AK197" s="53">
        <v>2.4712268518518516E-3</v>
      </c>
      <c r="AL197" s="53">
        <v>2.5574537037037037E-3</v>
      </c>
      <c r="AM197" s="53">
        <v>2.6439583333333332E-3</v>
      </c>
      <c r="AN197" s="53">
        <v>2.7312268518518523E-3</v>
      </c>
      <c r="AO197" s="53">
        <v>2.8226273148148147E-3</v>
      </c>
    </row>
    <row r="198" spans="1:41">
      <c r="A198" s="40" t="s">
        <v>217</v>
      </c>
      <c r="B198" s="40">
        <v>2020</v>
      </c>
      <c r="C198" s="12">
        <v>43889</v>
      </c>
      <c r="D198" s="40" t="s">
        <v>20</v>
      </c>
      <c r="E198" s="40" t="s">
        <v>64</v>
      </c>
      <c r="F198" t="s">
        <v>861</v>
      </c>
      <c r="G198" t="s">
        <v>164</v>
      </c>
      <c r="I198" s="40">
        <v>2</v>
      </c>
      <c r="J198">
        <v>13.311</v>
      </c>
      <c r="K198">
        <v>21.47</v>
      </c>
      <c r="L198">
        <v>29.093</v>
      </c>
      <c r="M198">
        <v>36.470999999999997</v>
      </c>
      <c r="N198">
        <v>43.777000000000001</v>
      </c>
      <c r="O198">
        <v>51.064</v>
      </c>
      <c r="P198">
        <v>58.348999999999997</v>
      </c>
      <c r="Q198" s="53">
        <v>7.5959490740740751E-4</v>
      </c>
      <c r="R198" s="53">
        <v>8.443287037037038E-4</v>
      </c>
      <c r="S198" s="53">
        <v>9.2916666666666668E-4</v>
      </c>
      <c r="T198" s="53">
        <v>1.0143055555555554E-3</v>
      </c>
      <c r="U198" s="53">
        <v>1.0997569444444444E-3</v>
      </c>
      <c r="V198" s="53">
        <v>1.1851388888888888E-3</v>
      </c>
      <c r="W198" s="53">
        <v>1.270601851851852E-3</v>
      </c>
      <c r="X198" s="53">
        <v>1.3563425925925928E-3</v>
      </c>
      <c r="Y198" s="53">
        <v>1.4425231481481483E-3</v>
      </c>
      <c r="Z198" s="53">
        <v>1.5291898148148148E-3</v>
      </c>
      <c r="AA198" s="53">
        <v>1.6159606481481478E-3</v>
      </c>
      <c r="AB198" s="53">
        <v>1.7028935185185185E-3</v>
      </c>
      <c r="AC198" s="53">
        <v>1.7897337962962962E-3</v>
      </c>
      <c r="AD198" s="53">
        <v>1.8777430555555555E-3</v>
      </c>
      <c r="AE198" s="53">
        <v>1.9661458333333332E-3</v>
      </c>
      <c r="AF198" s="53">
        <v>2.0543402777777778E-3</v>
      </c>
      <c r="AG198" s="53">
        <v>2.1419560185185187E-3</v>
      </c>
      <c r="AH198" s="53">
        <v>2.2297337962962961E-3</v>
      </c>
      <c r="AI198" s="53">
        <v>2.3193402777777778E-3</v>
      </c>
      <c r="AJ198" s="53">
        <v>2.4094675925925928E-3</v>
      </c>
      <c r="AK198" s="53">
        <v>2.5006597222222223E-3</v>
      </c>
      <c r="AL198" s="53">
        <v>2.5923263888888888E-3</v>
      </c>
      <c r="AM198" s="53">
        <v>2.6843402777777781E-3</v>
      </c>
      <c r="AN198" s="53">
        <v>2.7768981481481481E-3</v>
      </c>
      <c r="AO198" s="53">
        <v>2.8709259259259261E-3</v>
      </c>
    </row>
    <row r="199" spans="1:41">
      <c r="A199" s="40" t="s">
        <v>217</v>
      </c>
      <c r="B199" s="40">
        <v>2020</v>
      </c>
      <c r="C199" s="12">
        <v>43889</v>
      </c>
      <c r="D199" s="40" t="s">
        <v>20</v>
      </c>
      <c r="E199" s="40" t="s">
        <v>64</v>
      </c>
      <c r="F199" t="s">
        <v>507</v>
      </c>
      <c r="G199" t="s">
        <v>27</v>
      </c>
      <c r="I199" s="40">
        <v>3</v>
      </c>
      <c r="J199">
        <v>13.632</v>
      </c>
      <c r="K199">
        <v>21.771000000000001</v>
      </c>
      <c r="L199">
        <v>29.381</v>
      </c>
      <c r="M199">
        <v>36.835999999999999</v>
      </c>
      <c r="N199">
        <v>44.201000000000001</v>
      </c>
      <c r="O199">
        <v>51.53</v>
      </c>
      <c r="P199">
        <v>58.920999999999999</v>
      </c>
      <c r="Q199" s="53">
        <v>7.6738425925925921E-4</v>
      </c>
      <c r="R199" s="53">
        <v>8.5322916666666663E-4</v>
      </c>
      <c r="S199" s="53">
        <v>9.3917824074074075E-4</v>
      </c>
      <c r="T199" s="53">
        <v>1.0251041666666668E-3</v>
      </c>
      <c r="U199" s="53">
        <v>1.1112152777777778E-3</v>
      </c>
      <c r="V199" s="53">
        <v>1.1971527777777777E-3</v>
      </c>
      <c r="W199" s="53">
        <v>1.2833449074074073E-3</v>
      </c>
      <c r="X199" s="53">
        <v>1.3694097222222224E-3</v>
      </c>
      <c r="Y199" s="53">
        <v>1.4551736111111111E-3</v>
      </c>
      <c r="Z199" s="53">
        <v>1.5412847222222223E-3</v>
      </c>
      <c r="AA199" s="53">
        <v>1.6272685185185183E-3</v>
      </c>
      <c r="AB199" s="53">
        <v>1.7131481481481483E-3</v>
      </c>
      <c r="AC199" s="53">
        <v>1.7994328703703705E-3</v>
      </c>
      <c r="AD199" s="53">
        <v>1.8866435185185184E-3</v>
      </c>
      <c r="AE199" s="53">
        <v>1.9741319444444446E-3</v>
      </c>
      <c r="AF199" s="53">
        <v>2.0625347222222221E-3</v>
      </c>
      <c r="AG199" s="53">
        <v>2.151863425925926E-3</v>
      </c>
      <c r="AH199" s="53">
        <v>2.2415277777777776E-3</v>
      </c>
      <c r="AI199" s="53">
        <v>2.3318518518518519E-3</v>
      </c>
      <c r="AJ199" s="53">
        <v>2.4229629629629631E-3</v>
      </c>
      <c r="AK199" s="53">
        <v>2.5149884259259262E-3</v>
      </c>
      <c r="AL199" s="53">
        <v>2.6080902777777782E-3</v>
      </c>
      <c r="AM199" s="53">
        <v>2.7020254629629629E-3</v>
      </c>
      <c r="AN199" s="53">
        <v>2.7969675925925922E-3</v>
      </c>
      <c r="AO199" s="53">
        <v>2.8926041666666666E-3</v>
      </c>
    </row>
    <row r="200" spans="1:41">
      <c r="A200" s="40" t="s">
        <v>217</v>
      </c>
      <c r="B200" s="40">
        <v>2020</v>
      </c>
      <c r="C200" s="12">
        <v>43889</v>
      </c>
      <c r="D200" s="40" t="s">
        <v>20</v>
      </c>
      <c r="E200" s="40" t="s">
        <v>64</v>
      </c>
      <c r="F200" t="s">
        <v>502</v>
      </c>
      <c r="G200" t="s">
        <v>25</v>
      </c>
      <c r="I200" s="40">
        <v>4</v>
      </c>
      <c r="J200">
        <v>13.01</v>
      </c>
      <c r="K200">
        <v>20.916</v>
      </c>
      <c r="L200">
        <v>28.431000000000001</v>
      </c>
      <c r="M200">
        <v>35.844000000000001</v>
      </c>
      <c r="N200">
        <v>43.258000000000003</v>
      </c>
      <c r="O200">
        <v>50.66</v>
      </c>
      <c r="P200">
        <v>58.107999999999997</v>
      </c>
      <c r="Q200" s="53">
        <v>7.5887731481481498E-4</v>
      </c>
      <c r="R200" s="53">
        <v>8.4598379629629639E-4</v>
      </c>
      <c r="S200" s="53">
        <v>9.3311342592592589E-4</v>
      </c>
      <c r="T200" s="53">
        <v>1.0206712962962962E-3</v>
      </c>
      <c r="U200" s="53">
        <v>1.1086458333333332E-3</v>
      </c>
      <c r="V200" s="53">
        <v>1.1968402777777778E-3</v>
      </c>
      <c r="W200" s="53">
        <v>1.2853472222222222E-3</v>
      </c>
      <c r="X200" s="53">
        <v>1.3739930555555556E-3</v>
      </c>
      <c r="Y200" s="53">
        <v>1.4631828703703705E-3</v>
      </c>
      <c r="Z200" s="53">
        <v>1.5524074074074071E-3</v>
      </c>
      <c r="AA200" s="53">
        <v>1.6417939814814813E-3</v>
      </c>
      <c r="AB200" s="53">
        <v>1.7318865740740741E-3</v>
      </c>
      <c r="AC200" s="53">
        <v>1.8215856481481479E-3</v>
      </c>
      <c r="AD200" s="53">
        <v>1.9117245370370371E-3</v>
      </c>
      <c r="AE200" s="53">
        <v>2.0012384259259258E-3</v>
      </c>
      <c r="AF200" s="53">
        <v>2.0920370370370368E-3</v>
      </c>
      <c r="AG200" s="53">
        <v>2.1839699074074075E-3</v>
      </c>
      <c r="AH200" s="53">
        <v>2.2764467592592593E-3</v>
      </c>
      <c r="AI200" s="53">
        <v>2.3696180555555558E-3</v>
      </c>
      <c r="AJ200" s="53">
        <v>2.4626967592592591E-3</v>
      </c>
      <c r="AK200" s="53">
        <v>2.5556481481481485E-3</v>
      </c>
      <c r="AL200" s="53">
        <v>2.6498495370370374E-3</v>
      </c>
      <c r="AM200" s="53">
        <v>2.7446180555555557E-3</v>
      </c>
      <c r="AN200" s="53">
        <v>2.8384722222222218E-3</v>
      </c>
      <c r="AO200" s="53">
        <v>2.9301736111111113E-3</v>
      </c>
    </row>
    <row r="201" spans="1:41">
      <c r="A201" s="1" t="s">
        <v>233</v>
      </c>
      <c r="B201" s="1">
        <v>2019</v>
      </c>
      <c r="C201" s="2">
        <v>43772</v>
      </c>
      <c r="D201" s="1" t="s">
        <v>66</v>
      </c>
      <c r="E201" s="1" t="s">
        <v>21</v>
      </c>
      <c r="F201" s="1" t="s">
        <v>501</v>
      </c>
      <c r="G201" s="1" t="s">
        <v>25</v>
      </c>
      <c r="H201" s="1"/>
      <c r="I201" s="1">
        <v>1</v>
      </c>
      <c r="J201">
        <v>13.678000000000001</v>
      </c>
      <c r="K201">
        <v>22.042000000000002</v>
      </c>
      <c r="L201">
        <v>29.83</v>
      </c>
      <c r="M201">
        <v>37.493000000000002</v>
      </c>
      <c r="N201">
        <v>45.098999999999997</v>
      </c>
      <c r="O201">
        <v>52.728000000000002</v>
      </c>
      <c r="P201" t="s">
        <v>1747</v>
      </c>
      <c r="Q201" t="s">
        <v>1748</v>
      </c>
      <c r="R201" t="s">
        <v>1749</v>
      </c>
      <c r="S201" t="s">
        <v>1750</v>
      </c>
      <c r="T201" t="s">
        <v>1751</v>
      </c>
      <c r="U201" t="s">
        <v>1752</v>
      </c>
      <c r="V201" t="s">
        <v>1753</v>
      </c>
      <c r="W201" t="s">
        <v>1754</v>
      </c>
      <c r="X201" t="s">
        <v>1755</v>
      </c>
      <c r="Y201" t="s">
        <v>1756</v>
      </c>
      <c r="Z201" t="s">
        <v>1757</v>
      </c>
      <c r="AA201" t="s">
        <v>1758</v>
      </c>
      <c r="AB201" t="s">
        <v>1759</v>
      </c>
      <c r="AC201" t="s">
        <v>1760</v>
      </c>
      <c r="AD201" t="s">
        <v>1761</v>
      </c>
      <c r="AE201" t="s">
        <v>1762</v>
      </c>
      <c r="AF201" t="s">
        <v>1763</v>
      </c>
      <c r="AG201" t="s">
        <v>1764</v>
      </c>
      <c r="AH201" t="s">
        <v>1765</v>
      </c>
      <c r="AI201" t="s">
        <v>1766</v>
      </c>
      <c r="AJ201" t="s">
        <v>1767</v>
      </c>
      <c r="AK201" t="s">
        <v>1768</v>
      </c>
      <c r="AL201" t="s">
        <v>1769</v>
      </c>
      <c r="AM201" t="s">
        <v>1770</v>
      </c>
      <c r="AN201" t="s">
        <v>1771</v>
      </c>
      <c r="AO201" t="s">
        <v>1772</v>
      </c>
    </row>
    <row r="202" spans="1:41">
      <c r="A202" s="1" t="s">
        <v>233</v>
      </c>
      <c r="B202" s="1">
        <v>2019</v>
      </c>
      <c r="C202" s="2">
        <v>43772</v>
      </c>
      <c r="D202" s="1" t="s">
        <v>66</v>
      </c>
      <c r="E202" s="1" t="s">
        <v>21</v>
      </c>
      <c r="F202" s="1" t="s">
        <v>1699</v>
      </c>
      <c r="G202" s="1" t="s">
        <v>1704</v>
      </c>
      <c r="H202" s="1"/>
      <c r="I202" s="1">
        <v>2</v>
      </c>
      <c r="J202">
        <v>13.839</v>
      </c>
      <c r="K202">
        <v>22.161000000000001</v>
      </c>
      <c r="L202">
        <v>29.954999999999998</v>
      </c>
      <c r="M202">
        <v>37.564</v>
      </c>
      <c r="N202">
        <v>45.103000000000002</v>
      </c>
      <c r="O202">
        <v>52.597000000000001</v>
      </c>
      <c r="P202" t="s">
        <v>1773</v>
      </c>
      <c r="Q202" t="s">
        <v>1774</v>
      </c>
      <c r="R202" t="s">
        <v>1775</v>
      </c>
      <c r="S202" t="s">
        <v>1776</v>
      </c>
      <c r="T202" t="s">
        <v>1777</v>
      </c>
      <c r="U202" t="s">
        <v>1778</v>
      </c>
      <c r="V202" t="s">
        <v>1779</v>
      </c>
      <c r="W202" t="s">
        <v>1780</v>
      </c>
      <c r="X202" t="s">
        <v>1781</v>
      </c>
      <c r="Y202" t="s">
        <v>1782</v>
      </c>
      <c r="Z202" t="s">
        <v>1783</v>
      </c>
      <c r="AA202" t="s">
        <v>1784</v>
      </c>
      <c r="AB202" t="s">
        <v>1785</v>
      </c>
      <c r="AC202" t="s">
        <v>1786</v>
      </c>
      <c r="AD202" t="s">
        <v>1787</v>
      </c>
      <c r="AE202" t="s">
        <v>1788</v>
      </c>
      <c r="AF202" t="s">
        <v>1789</v>
      </c>
      <c r="AG202" t="s">
        <v>1790</v>
      </c>
      <c r="AH202" t="s">
        <v>1791</v>
      </c>
      <c r="AI202" t="s">
        <v>1792</v>
      </c>
      <c r="AJ202" t="s">
        <v>1793</v>
      </c>
      <c r="AK202" t="s">
        <v>1794</v>
      </c>
      <c r="AL202" t="s">
        <v>1795</v>
      </c>
      <c r="AM202" t="s">
        <v>1796</v>
      </c>
      <c r="AN202" t="s">
        <v>1797</v>
      </c>
      <c r="AO202" t="s">
        <v>1798</v>
      </c>
    </row>
    <row r="203" spans="1:41">
      <c r="A203" s="1" t="s">
        <v>233</v>
      </c>
      <c r="B203" s="1">
        <v>2019</v>
      </c>
      <c r="C203" s="2">
        <v>43772</v>
      </c>
      <c r="D203" s="1" t="s">
        <v>66</v>
      </c>
      <c r="E203" s="1" t="s">
        <v>21</v>
      </c>
      <c r="F203" s="1" t="s">
        <v>1636</v>
      </c>
      <c r="G203" s="1" t="s">
        <v>85</v>
      </c>
      <c r="H203" s="1"/>
      <c r="I203" s="1">
        <v>3</v>
      </c>
      <c r="J203">
        <v>13.202</v>
      </c>
      <c r="K203">
        <v>21.349</v>
      </c>
      <c r="L203">
        <v>29.009</v>
      </c>
      <c r="M203">
        <v>36.555</v>
      </c>
      <c r="N203">
        <v>44.146999999999998</v>
      </c>
      <c r="O203">
        <v>51.783999999999999</v>
      </c>
      <c r="P203">
        <v>59.408000000000001</v>
      </c>
      <c r="Q203" t="s">
        <v>1799</v>
      </c>
      <c r="R203" t="s">
        <v>1800</v>
      </c>
      <c r="S203" t="s">
        <v>1801</v>
      </c>
      <c r="T203" t="s">
        <v>1802</v>
      </c>
      <c r="U203" t="s">
        <v>1803</v>
      </c>
      <c r="V203" t="s">
        <v>1804</v>
      </c>
      <c r="W203" t="s">
        <v>1805</v>
      </c>
      <c r="X203" t="s">
        <v>1806</v>
      </c>
      <c r="Y203" t="s">
        <v>1807</v>
      </c>
      <c r="Z203" t="s">
        <v>1808</v>
      </c>
      <c r="AA203" t="s">
        <v>1809</v>
      </c>
      <c r="AB203" t="s">
        <v>1810</v>
      </c>
      <c r="AC203" t="s">
        <v>1811</v>
      </c>
      <c r="AD203" t="s">
        <v>1812</v>
      </c>
      <c r="AE203" t="s">
        <v>1813</v>
      </c>
      <c r="AF203" t="s">
        <v>1814</v>
      </c>
      <c r="AG203" t="s">
        <v>1815</v>
      </c>
      <c r="AH203" t="s">
        <v>1816</v>
      </c>
      <c r="AI203" t="s">
        <v>1817</v>
      </c>
      <c r="AJ203" t="s">
        <v>1818</v>
      </c>
      <c r="AK203" t="s">
        <v>1819</v>
      </c>
      <c r="AL203" t="s">
        <v>1820</v>
      </c>
      <c r="AM203" t="s">
        <v>1821</v>
      </c>
      <c r="AN203" t="s">
        <v>1822</v>
      </c>
      <c r="AO203" t="s">
        <v>1823</v>
      </c>
    </row>
    <row r="204" spans="1:41">
      <c r="A204" s="1" t="s">
        <v>233</v>
      </c>
      <c r="B204" s="1">
        <v>2019</v>
      </c>
      <c r="C204" s="2">
        <v>43772</v>
      </c>
      <c r="D204" s="1" t="s">
        <v>66</v>
      </c>
      <c r="E204" s="1" t="s">
        <v>21</v>
      </c>
      <c r="F204" s="1" t="s">
        <v>861</v>
      </c>
      <c r="G204" s="1" t="s">
        <v>164</v>
      </c>
      <c r="H204" s="1"/>
      <c r="I204" s="1">
        <v>4</v>
      </c>
      <c r="J204">
        <v>13.662000000000001</v>
      </c>
      <c r="K204">
        <v>22.042999999999999</v>
      </c>
      <c r="L204">
        <v>29.866</v>
      </c>
      <c r="M204">
        <v>37.493000000000002</v>
      </c>
      <c r="N204">
        <v>45.005000000000003</v>
      </c>
      <c r="O204">
        <v>52.530999999999999</v>
      </c>
      <c r="P204" t="s">
        <v>1824</v>
      </c>
      <c r="Q204" t="s">
        <v>1825</v>
      </c>
      <c r="R204" t="s">
        <v>1826</v>
      </c>
      <c r="S204" t="s">
        <v>1827</v>
      </c>
      <c r="T204" t="s">
        <v>1828</v>
      </c>
      <c r="U204" t="s">
        <v>1829</v>
      </c>
      <c r="V204" t="s">
        <v>1830</v>
      </c>
      <c r="W204" t="s">
        <v>1831</v>
      </c>
      <c r="X204" t="s">
        <v>1832</v>
      </c>
      <c r="Y204" t="s">
        <v>1833</v>
      </c>
      <c r="Z204" t="s">
        <v>1834</v>
      </c>
      <c r="AA204" t="s">
        <v>1835</v>
      </c>
      <c r="AB204" t="s">
        <v>1836</v>
      </c>
      <c r="AC204" t="s">
        <v>1837</v>
      </c>
      <c r="AD204" t="s">
        <v>1838</v>
      </c>
      <c r="AE204" t="s">
        <v>1839</v>
      </c>
      <c r="AF204" t="s">
        <v>1840</v>
      </c>
      <c r="AG204" t="s">
        <v>1841</v>
      </c>
      <c r="AH204" t="s">
        <v>1842</v>
      </c>
      <c r="AI204" t="s">
        <v>1843</v>
      </c>
      <c r="AJ204" t="s">
        <v>1844</v>
      </c>
      <c r="AK204" t="s">
        <v>1073</v>
      </c>
      <c r="AL204" t="s">
        <v>1845</v>
      </c>
      <c r="AM204" t="s">
        <v>1846</v>
      </c>
      <c r="AN204" t="s">
        <v>1847</v>
      </c>
      <c r="AO204" t="s">
        <v>1848</v>
      </c>
    </row>
    <row r="205" spans="1:41">
      <c r="A205" s="1" t="s">
        <v>233</v>
      </c>
      <c r="B205" s="1">
        <v>2019</v>
      </c>
      <c r="C205" s="2">
        <v>43772</v>
      </c>
      <c r="D205" s="1" t="s">
        <v>66</v>
      </c>
      <c r="E205" s="1" t="s">
        <v>21</v>
      </c>
      <c r="F205" s="1" t="s">
        <v>1294</v>
      </c>
      <c r="G205" s="1" t="s">
        <v>198</v>
      </c>
      <c r="H205" s="1"/>
      <c r="I205" s="1">
        <v>5</v>
      </c>
      <c r="J205">
        <v>13.07</v>
      </c>
      <c r="K205">
        <v>21.137</v>
      </c>
      <c r="L205">
        <v>28.911999999999999</v>
      </c>
      <c r="M205">
        <v>36.579000000000001</v>
      </c>
      <c r="N205">
        <v>44.218000000000004</v>
      </c>
      <c r="O205">
        <v>51.78</v>
      </c>
      <c r="P205">
        <v>59.328000000000003</v>
      </c>
      <c r="Q205" t="s">
        <v>1849</v>
      </c>
      <c r="R205" t="s">
        <v>1850</v>
      </c>
      <c r="S205" t="s">
        <v>1851</v>
      </c>
      <c r="T205" t="s">
        <v>1852</v>
      </c>
      <c r="U205" t="s">
        <v>1853</v>
      </c>
      <c r="V205" t="s">
        <v>1854</v>
      </c>
      <c r="W205" t="s">
        <v>1855</v>
      </c>
      <c r="X205" t="s">
        <v>1856</v>
      </c>
      <c r="Y205" t="s">
        <v>1857</v>
      </c>
      <c r="Z205" t="s">
        <v>1858</v>
      </c>
      <c r="AA205" t="s">
        <v>1859</v>
      </c>
      <c r="AB205" t="s">
        <v>1860</v>
      </c>
      <c r="AC205" t="s">
        <v>1861</v>
      </c>
      <c r="AD205" t="s">
        <v>1862</v>
      </c>
      <c r="AE205" t="s">
        <v>1863</v>
      </c>
      <c r="AF205" t="s">
        <v>1864</v>
      </c>
      <c r="AG205" t="s">
        <v>1865</v>
      </c>
      <c r="AH205" t="s">
        <v>1866</v>
      </c>
      <c r="AI205" t="s">
        <v>1867</v>
      </c>
      <c r="AJ205" t="s">
        <v>1868</v>
      </c>
      <c r="AK205" t="s">
        <v>1869</v>
      </c>
      <c r="AL205" t="s">
        <v>1870</v>
      </c>
      <c r="AM205" t="s">
        <v>1871</v>
      </c>
      <c r="AN205" t="s">
        <v>1872</v>
      </c>
      <c r="AO205" t="s">
        <v>1873</v>
      </c>
    </row>
    <row r="206" spans="1:41">
      <c r="A206" s="1" t="s">
        <v>233</v>
      </c>
      <c r="B206" s="1">
        <v>2019</v>
      </c>
      <c r="C206" s="2">
        <v>43772</v>
      </c>
      <c r="D206" s="1" t="s">
        <v>66</v>
      </c>
      <c r="E206" s="1" t="s">
        <v>21</v>
      </c>
      <c r="F206" s="1" t="s">
        <v>732</v>
      </c>
      <c r="G206" s="1" t="s">
        <v>29</v>
      </c>
      <c r="H206" s="1"/>
      <c r="I206" s="1">
        <v>6</v>
      </c>
      <c r="J206">
        <v>13.835000000000001</v>
      </c>
      <c r="K206">
        <v>22.141999999999999</v>
      </c>
      <c r="L206">
        <v>29.934000000000001</v>
      </c>
      <c r="M206">
        <v>37.625999999999998</v>
      </c>
      <c r="N206">
        <v>45.286999999999999</v>
      </c>
      <c r="O206">
        <v>52.945</v>
      </c>
      <c r="P206" t="s">
        <v>1874</v>
      </c>
      <c r="Q206" t="s">
        <v>1875</v>
      </c>
      <c r="R206" t="s">
        <v>1876</v>
      </c>
      <c r="S206" t="s">
        <v>1877</v>
      </c>
      <c r="T206" t="s">
        <v>1878</v>
      </c>
      <c r="U206" t="s">
        <v>1879</v>
      </c>
      <c r="V206" t="s">
        <v>1880</v>
      </c>
      <c r="W206" t="s">
        <v>1881</v>
      </c>
      <c r="X206" t="s">
        <v>1882</v>
      </c>
      <c r="Y206" t="s">
        <v>1883</v>
      </c>
      <c r="Z206" t="s">
        <v>1884</v>
      </c>
      <c r="AA206" t="s">
        <v>1885</v>
      </c>
      <c r="AB206" t="s">
        <v>1886</v>
      </c>
      <c r="AC206" t="s">
        <v>1887</v>
      </c>
      <c r="AD206" t="s">
        <v>1888</v>
      </c>
      <c r="AE206" t="s">
        <v>1889</v>
      </c>
      <c r="AF206" t="s">
        <v>1890</v>
      </c>
      <c r="AG206" t="s">
        <v>1891</v>
      </c>
      <c r="AH206" t="s">
        <v>1892</v>
      </c>
      <c r="AI206" t="s">
        <v>1893</v>
      </c>
      <c r="AJ206" t="s">
        <v>1894</v>
      </c>
      <c r="AK206" t="s">
        <v>1895</v>
      </c>
      <c r="AL206" t="s">
        <v>1896</v>
      </c>
      <c r="AM206" t="s">
        <v>1897</v>
      </c>
      <c r="AN206" t="s">
        <v>1898</v>
      </c>
      <c r="AO206" t="s">
        <v>1899</v>
      </c>
    </row>
    <row r="207" spans="1:41">
      <c r="A207" s="1" t="s">
        <v>233</v>
      </c>
      <c r="B207" s="1">
        <v>2019</v>
      </c>
      <c r="C207" s="2">
        <v>43772</v>
      </c>
      <c r="D207" s="1" t="s">
        <v>66</v>
      </c>
      <c r="E207" s="1" t="s">
        <v>21</v>
      </c>
      <c r="F207" s="1" t="s">
        <v>507</v>
      </c>
      <c r="G207" s="1" t="s">
        <v>27</v>
      </c>
      <c r="H207" s="1"/>
      <c r="I207" s="1">
        <v>7</v>
      </c>
      <c r="J207">
        <v>13.71</v>
      </c>
      <c r="K207">
        <v>21.875</v>
      </c>
      <c r="L207">
        <v>29.619</v>
      </c>
      <c r="M207">
        <v>37.219000000000001</v>
      </c>
      <c r="N207">
        <v>44.737000000000002</v>
      </c>
      <c r="O207">
        <v>52.225000000000001</v>
      </c>
      <c r="P207">
        <v>59.692</v>
      </c>
      <c r="Q207" t="s">
        <v>1900</v>
      </c>
      <c r="R207" t="s">
        <v>1901</v>
      </c>
      <c r="S207" t="s">
        <v>1902</v>
      </c>
      <c r="T207" t="s">
        <v>1903</v>
      </c>
      <c r="U207" t="s">
        <v>1904</v>
      </c>
      <c r="V207" t="s">
        <v>1905</v>
      </c>
      <c r="W207" t="s">
        <v>1906</v>
      </c>
      <c r="X207" t="s">
        <v>1907</v>
      </c>
      <c r="Y207" t="s">
        <v>1908</v>
      </c>
      <c r="Z207" t="s">
        <v>1909</v>
      </c>
      <c r="AA207" t="s">
        <v>1910</v>
      </c>
      <c r="AB207" t="s">
        <v>1911</v>
      </c>
      <c r="AC207" t="s">
        <v>1912</v>
      </c>
      <c r="AD207" t="s">
        <v>1913</v>
      </c>
      <c r="AE207" t="s">
        <v>1914</v>
      </c>
      <c r="AF207" t="s">
        <v>1915</v>
      </c>
      <c r="AG207" t="s">
        <v>1916</v>
      </c>
      <c r="AH207" t="s">
        <v>1917</v>
      </c>
      <c r="AI207" t="s">
        <v>1918</v>
      </c>
      <c r="AJ207" t="s">
        <v>1919</v>
      </c>
      <c r="AK207" t="s">
        <v>1920</v>
      </c>
      <c r="AL207" t="s">
        <v>1921</v>
      </c>
      <c r="AM207" t="s">
        <v>1922</v>
      </c>
      <c r="AN207" t="s">
        <v>1923</v>
      </c>
      <c r="AO207" t="s">
        <v>1924</v>
      </c>
    </row>
    <row r="208" spans="1:41">
      <c r="A208" s="1" t="s">
        <v>233</v>
      </c>
      <c r="B208" s="1">
        <v>2019</v>
      </c>
      <c r="C208" s="2">
        <v>43772</v>
      </c>
      <c r="D208" s="1" t="s">
        <v>66</v>
      </c>
      <c r="E208" s="1" t="s">
        <v>21</v>
      </c>
      <c r="F208" s="1" t="s">
        <v>1743</v>
      </c>
      <c r="G208" s="1" t="s">
        <v>78</v>
      </c>
      <c r="H208" s="1"/>
      <c r="I208" s="1">
        <v>8</v>
      </c>
      <c r="J208">
        <v>13.317</v>
      </c>
      <c r="K208">
        <v>21.459</v>
      </c>
      <c r="L208">
        <v>29.222999999999999</v>
      </c>
      <c r="M208">
        <v>36.942</v>
      </c>
      <c r="N208">
        <v>44.622</v>
      </c>
      <c r="O208">
        <v>52.280999999999999</v>
      </c>
      <c r="P208">
        <v>59.908000000000001</v>
      </c>
      <c r="Q208" t="s">
        <v>1925</v>
      </c>
      <c r="R208" t="s">
        <v>1926</v>
      </c>
      <c r="S208" t="s">
        <v>1927</v>
      </c>
      <c r="T208" t="s">
        <v>1928</v>
      </c>
      <c r="U208" t="s">
        <v>1929</v>
      </c>
      <c r="V208" t="s">
        <v>1930</v>
      </c>
      <c r="W208" t="s">
        <v>1931</v>
      </c>
      <c r="X208" t="s">
        <v>1932</v>
      </c>
      <c r="Y208" t="s">
        <v>1933</v>
      </c>
      <c r="Z208" t="s">
        <v>1934</v>
      </c>
      <c r="AA208" t="s">
        <v>1935</v>
      </c>
      <c r="AB208" t="s">
        <v>1936</v>
      </c>
      <c r="AC208" t="s">
        <v>1937</v>
      </c>
      <c r="AD208" t="s">
        <v>1938</v>
      </c>
      <c r="AE208" t="s">
        <v>1939</v>
      </c>
      <c r="AF208" t="s">
        <v>1940</v>
      </c>
      <c r="AG208" t="s">
        <v>1941</v>
      </c>
      <c r="AH208" t="s">
        <v>1942</v>
      </c>
      <c r="AI208" t="s">
        <v>1943</v>
      </c>
      <c r="AJ208" t="s">
        <v>1944</v>
      </c>
      <c r="AK208" t="s">
        <v>1945</v>
      </c>
      <c r="AL208" t="s">
        <v>1946</v>
      </c>
      <c r="AM208" t="s">
        <v>1947</v>
      </c>
      <c r="AN208" t="s">
        <v>1948</v>
      </c>
      <c r="AO208" t="s">
        <v>1949</v>
      </c>
    </row>
    <row r="209" spans="1:41">
      <c r="A209" s="1" t="s">
        <v>233</v>
      </c>
      <c r="B209" s="1">
        <v>2019</v>
      </c>
      <c r="C209" s="2">
        <v>43772</v>
      </c>
      <c r="D209" s="1" t="s">
        <v>66</v>
      </c>
      <c r="E209" s="1" t="s">
        <v>21</v>
      </c>
      <c r="F209" s="1" t="s">
        <v>1296</v>
      </c>
      <c r="G209" s="1" t="s">
        <v>188</v>
      </c>
      <c r="H209" s="1"/>
      <c r="I209" s="1">
        <v>9</v>
      </c>
      <c r="J209">
        <v>13.952999999999999</v>
      </c>
      <c r="K209">
        <v>22.367000000000001</v>
      </c>
      <c r="L209">
        <v>30.224</v>
      </c>
      <c r="M209">
        <v>37.972000000000001</v>
      </c>
      <c r="N209">
        <v>45.677</v>
      </c>
      <c r="O209">
        <v>53.399000000000001</v>
      </c>
      <c r="P209" t="s">
        <v>1950</v>
      </c>
      <c r="Q209" t="s">
        <v>1951</v>
      </c>
      <c r="R209" t="s">
        <v>1952</v>
      </c>
      <c r="S209" t="s">
        <v>1953</v>
      </c>
      <c r="T209" t="s">
        <v>1954</v>
      </c>
      <c r="U209" t="s">
        <v>1955</v>
      </c>
      <c r="V209" t="s">
        <v>1956</v>
      </c>
      <c r="W209" t="s">
        <v>1957</v>
      </c>
      <c r="X209" t="s">
        <v>1958</v>
      </c>
      <c r="Y209" t="s">
        <v>1959</v>
      </c>
      <c r="Z209" t="s">
        <v>1960</v>
      </c>
      <c r="AA209" t="s">
        <v>1961</v>
      </c>
      <c r="AB209" t="s">
        <v>1962</v>
      </c>
      <c r="AC209" t="s">
        <v>1963</v>
      </c>
      <c r="AD209" t="s">
        <v>1964</v>
      </c>
      <c r="AE209" t="s">
        <v>1965</v>
      </c>
      <c r="AF209" t="s">
        <v>1966</v>
      </c>
      <c r="AG209" t="s">
        <v>1967</v>
      </c>
      <c r="AH209" t="s">
        <v>1968</v>
      </c>
      <c r="AI209" t="s">
        <v>1969</v>
      </c>
      <c r="AJ209" t="s">
        <v>1970</v>
      </c>
      <c r="AK209" t="s">
        <v>1971</v>
      </c>
      <c r="AL209" t="s">
        <v>1972</v>
      </c>
      <c r="AM209" t="s">
        <v>1973</v>
      </c>
      <c r="AN209" t="s">
        <v>1974</v>
      </c>
      <c r="AO209" t="s">
        <v>1975</v>
      </c>
    </row>
    <row r="210" spans="1:41">
      <c r="A210" s="1" t="s">
        <v>233</v>
      </c>
      <c r="B210" s="1">
        <v>2019</v>
      </c>
      <c r="C210" s="2">
        <v>43772</v>
      </c>
      <c r="D210" s="1" t="s">
        <v>66</v>
      </c>
      <c r="E210" s="1" t="s">
        <v>21</v>
      </c>
      <c r="F210" s="1" t="s">
        <v>750</v>
      </c>
      <c r="G210" s="1" t="s">
        <v>46</v>
      </c>
      <c r="H210" s="1"/>
      <c r="I210" s="1">
        <v>10</v>
      </c>
      <c r="J210">
        <v>13.358000000000001</v>
      </c>
      <c r="K210">
        <v>21.372</v>
      </c>
      <c r="L210">
        <v>29.050999999999998</v>
      </c>
      <c r="M210">
        <v>36.631</v>
      </c>
      <c r="N210">
        <v>44.195999999999998</v>
      </c>
      <c r="O210">
        <v>51.841000000000001</v>
      </c>
      <c r="P210">
        <v>59.515000000000001</v>
      </c>
      <c r="Q210" t="s">
        <v>1976</v>
      </c>
      <c r="R210" t="s">
        <v>1977</v>
      </c>
      <c r="S210" t="s">
        <v>1978</v>
      </c>
      <c r="T210" t="s">
        <v>1979</v>
      </c>
      <c r="U210" t="s">
        <v>1980</v>
      </c>
      <c r="V210" t="s">
        <v>1981</v>
      </c>
      <c r="W210" t="s">
        <v>1982</v>
      </c>
      <c r="X210" t="s">
        <v>1983</v>
      </c>
      <c r="Y210" t="s">
        <v>1984</v>
      </c>
      <c r="Z210" t="s">
        <v>1985</v>
      </c>
      <c r="AA210" t="s">
        <v>1986</v>
      </c>
      <c r="AB210" t="s">
        <v>1987</v>
      </c>
      <c r="AC210" t="s">
        <v>1988</v>
      </c>
      <c r="AD210" t="s">
        <v>1989</v>
      </c>
      <c r="AE210" t="s">
        <v>1990</v>
      </c>
      <c r="AF210" t="s">
        <v>1991</v>
      </c>
      <c r="AG210" t="s">
        <v>1992</v>
      </c>
      <c r="AH210" t="s">
        <v>1993</v>
      </c>
      <c r="AI210" t="s">
        <v>1994</v>
      </c>
      <c r="AJ210" t="s">
        <v>1995</v>
      </c>
      <c r="AK210" t="s">
        <v>1996</v>
      </c>
      <c r="AL210" t="s">
        <v>1997</v>
      </c>
      <c r="AM210" t="s">
        <v>1998</v>
      </c>
      <c r="AN210" t="s">
        <v>1999</v>
      </c>
      <c r="AO210" t="s">
        <v>2000</v>
      </c>
    </row>
    <row r="211" spans="1:41">
      <c r="A211" s="1" t="s">
        <v>233</v>
      </c>
      <c r="B211" s="1">
        <v>2019</v>
      </c>
      <c r="C211" s="2">
        <v>43772</v>
      </c>
      <c r="D211" s="1" t="s">
        <v>66</v>
      </c>
      <c r="E211" s="1" t="s">
        <v>21</v>
      </c>
      <c r="F211" s="1" t="s">
        <v>382</v>
      </c>
      <c r="G211" s="1" t="s">
        <v>113</v>
      </c>
      <c r="H211" s="1"/>
      <c r="I211" s="1">
        <v>11</v>
      </c>
      <c r="J211">
        <v>13.608000000000001</v>
      </c>
      <c r="K211">
        <v>22.2</v>
      </c>
      <c r="L211">
        <v>30.6</v>
      </c>
      <c r="M211">
        <v>38.978999999999999</v>
      </c>
      <c r="N211">
        <v>47.341999999999999</v>
      </c>
      <c r="O211">
        <v>55.680999999999997</v>
      </c>
      <c r="P211" t="s">
        <v>2001</v>
      </c>
      <c r="Q211" t="s">
        <v>2002</v>
      </c>
      <c r="R211" t="s">
        <v>2003</v>
      </c>
      <c r="S211" t="s">
        <v>2004</v>
      </c>
      <c r="T211" t="s">
        <v>2005</v>
      </c>
      <c r="U211" t="s">
        <v>2006</v>
      </c>
      <c r="V211" t="s">
        <v>2007</v>
      </c>
      <c r="W211" t="s">
        <v>2008</v>
      </c>
      <c r="X211" t="s">
        <v>2009</v>
      </c>
      <c r="Y211" t="s">
        <v>2010</v>
      </c>
      <c r="Z211" t="s">
        <v>2011</v>
      </c>
      <c r="AA211" t="s">
        <v>2012</v>
      </c>
      <c r="AB211" t="s">
        <v>2013</v>
      </c>
      <c r="AC211" t="s">
        <v>2014</v>
      </c>
      <c r="AD211" t="s">
        <v>2015</v>
      </c>
      <c r="AE211" t="s">
        <v>2016</v>
      </c>
      <c r="AF211" t="s">
        <v>2017</v>
      </c>
      <c r="AG211" t="s">
        <v>2018</v>
      </c>
      <c r="AH211" t="s">
        <v>2019</v>
      </c>
      <c r="AI211" t="s">
        <v>2020</v>
      </c>
      <c r="AJ211" t="s">
        <v>2021</v>
      </c>
      <c r="AK211" t="s">
        <v>2022</v>
      </c>
      <c r="AL211" t="s">
        <v>2023</v>
      </c>
      <c r="AM211" t="s">
        <v>2024</v>
      </c>
      <c r="AN211" t="s">
        <v>2025</v>
      </c>
      <c r="AO211" t="s">
        <v>2026</v>
      </c>
    </row>
    <row r="212" spans="1:41">
      <c r="A212" s="1" t="s">
        <v>233</v>
      </c>
      <c r="B212" s="1">
        <v>2019</v>
      </c>
      <c r="C212" s="2">
        <v>43772</v>
      </c>
      <c r="D212" s="1" t="s">
        <v>66</v>
      </c>
      <c r="E212" s="1" t="s">
        <v>21</v>
      </c>
      <c r="F212" s="1" t="s">
        <v>521</v>
      </c>
      <c r="G212" s="1" t="s">
        <v>58</v>
      </c>
      <c r="H212" s="1"/>
      <c r="I212" s="1">
        <v>12</v>
      </c>
      <c r="J212">
        <v>13.927</v>
      </c>
      <c r="K212">
        <v>22.622</v>
      </c>
      <c r="L212">
        <v>31.027999999999999</v>
      </c>
      <c r="M212">
        <v>39.28</v>
      </c>
      <c r="N212">
        <v>47.469000000000001</v>
      </c>
      <c r="O212">
        <v>55.613</v>
      </c>
      <c r="P212" t="s">
        <v>2027</v>
      </c>
      <c r="Q212" t="s">
        <v>2028</v>
      </c>
      <c r="R212" t="s">
        <v>2029</v>
      </c>
      <c r="S212" t="s">
        <v>2030</v>
      </c>
      <c r="T212" t="s">
        <v>2031</v>
      </c>
      <c r="U212" t="s">
        <v>2032</v>
      </c>
      <c r="V212" t="s">
        <v>2033</v>
      </c>
      <c r="W212" t="s">
        <v>2034</v>
      </c>
      <c r="X212" t="s">
        <v>2035</v>
      </c>
      <c r="Y212" t="s">
        <v>2036</v>
      </c>
      <c r="Z212" t="s">
        <v>2037</v>
      </c>
      <c r="AA212" t="s">
        <v>2038</v>
      </c>
      <c r="AB212" t="s">
        <v>2039</v>
      </c>
      <c r="AC212" t="s">
        <v>2040</v>
      </c>
      <c r="AD212" t="s">
        <v>2041</v>
      </c>
      <c r="AE212" t="s">
        <v>2042</v>
      </c>
      <c r="AF212" t="s">
        <v>2043</v>
      </c>
      <c r="AG212" t="s">
        <v>2044</v>
      </c>
      <c r="AH212" t="s">
        <v>2045</v>
      </c>
      <c r="AI212" t="s">
        <v>2046</v>
      </c>
      <c r="AJ212" t="s">
        <v>2047</v>
      </c>
      <c r="AK212" t="s">
        <v>2048</v>
      </c>
      <c r="AL212" t="s">
        <v>2049</v>
      </c>
      <c r="AM212" t="s">
        <v>2050</v>
      </c>
      <c r="AN212" t="s">
        <v>2051</v>
      </c>
      <c r="AO212" t="s">
        <v>2052</v>
      </c>
    </row>
    <row r="213" spans="1:41">
      <c r="A213" s="1" t="s">
        <v>233</v>
      </c>
      <c r="B213" s="1">
        <v>2019</v>
      </c>
      <c r="C213" s="2">
        <v>43772</v>
      </c>
      <c r="D213" s="1" t="s">
        <v>66</v>
      </c>
      <c r="E213" s="1" t="s">
        <v>21</v>
      </c>
      <c r="F213" s="1" t="s">
        <v>856</v>
      </c>
      <c r="G213" s="1" t="s">
        <v>207</v>
      </c>
      <c r="H213" s="1"/>
      <c r="I213" s="1">
        <v>13</v>
      </c>
      <c r="J213">
        <v>13.162000000000001</v>
      </c>
      <c r="K213">
        <v>21.306999999999999</v>
      </c>
      <c r="L213">
        <v>29.321999999999999</v>
      </c>
      <c r="M213">
        <v>37.372</v>
      </c>
      <c r="N213">
        <v>45.481999999999999</v>
      </c>
      <c r="O213">
        <v>53.604999999999997</v>
      </c>
      <c r="P213" t="s">
        <v>2053</v>
      </c>
      <c r="Q213" t="s">
        <v>2054</v>
      </c>
      <c r="R213" t="s">
        <v>2055</v>
      </c>
      <c r="S213" t="s">
        <v>2056</v>
      </c>
      <c r="T213" t="s">
        <v>2057</v>
      </c>
      <c r="U213" t="s">
        <v>2058</v>
      </c>
      <c r="V213" t="s">
        <v>2059</v>
      </c>
      <c r="W213" t="s">
        <v>2060</v>
      </c>
      <c r="X213" t="s">
        <v>2061</v>
      </c>
      <c r="Y213" t="s">
        <v>2062</v>
      </c>
      <c r="Z213" t="s">
        <v>2063</v>
      </c>
      <c r="AA213" t="s">
        <v>2064</v>
      </c>
      <c r="AB213" t="s">
        <v>2065</v>
      </c>
      <c r="AC213" t="s">
        <v>2066</v>
      </c>
      <c r="AD213" t="s">
        <v>2067</v>
      </c>
      <c r="AE213" t="s">
        <v>2068</v>
      </c>
      <c r="AF213" t="s">
        <v>2069</v>
      </c>
      <c r="AG213" t="s">
        <v>2070</v>
      </c>
      <c r="AH213" t="s">
        <v>2071</v>
      </c>
      <c r="AI213" t="s">
        <v>2072</v>
      </c>
      <c r="AJ213" t="s">
        <v>2073</v>
      </c>
      <c r="AK213" t="s">
        <v>2074</v>
      </c>
      <c r="AL213" t="s">
        <v>2075</v>
      </c>
      <c r="AM213" t="s">
        <v>2076</v>
      </c>
      <c r="AN213" t="s">
        <v>2077</v>
      </c>
      <c r="AO213" t="s">
        <v>2078</v>
      </c>
    </row>
    <row r="214" spans="1:41">
      <c r="A214" s="1" t="s">
        <v>233</v>
      </c>
      <c r="B214" s="1">
        <v>2019</v>
      </c>
      <c r="C214" s="2">
        <v>43772</v>
      </c>
      <c r="D214" s="1" t="s">
        <v>66</v>
      </c>
      <c r="E214" s="1" t="s">
        <v>21</v>
      </c>
      <c r="F214" s="1" t="s">
        <v>818</v>
      </c>
      <c r="G214" s="1" t="s">
        <v>42</v>
      </c>
      <c r="H214" s="1"/>
      <c r="I214" s="1">
        <v>14</v>
      </c>
      <c r="J214">
        <v>14.173</v>
      </c>
      <c r="K214">
        <v>22.847999999999999</v>
      </c>
      <c r="L214">
        <v>31.052</v>
      </c>
      <c r="M214">
        <v>39.118000000000002</v>
      </c>
      <c r="N214">
        <v>47.155999999999999</v>
      </c>
      <c r="O214">
        <v>55.173000000000002</v>
      </c>
      <c r="P214" t="s">
        <v>2079</v>
      </c>
      <c r="Q214" t="s">
        <v>2080</v>
      </c>
      <c r="R214" t="s">
        <v>2081</v>
      </c>
      <c r="S214" t="s">
        <v>2082</v>
      </c>
      <c r="T214" t="s">
        <v>2083</v>
      </c>
      <c r="U214" t="s">
        <v>2084</v>
      </c>
      <c r="V214" t="s">
        <v>2085</v>
      </c>
      <c r="W214" t="s">
        <v>2086</v>
      </c>
      <c r="X214" t="s">
        <v>2087</v>
      </c>
      <c r="Y214" t="s">
        <v>2088</v>
      </c>
      <c r="Z214" t="s">
        <v>2089</v>
      </c>
      <c r="AA214" t="s">
        <v>2090</v>
      </c>
      <c r="AB214" t="s">
        <v>2091</v>
      </c>
      <c r="AC214" t="s">
        <v>2092</v>
      </c>
      <c r="AD214" t="s">
        <v>2093</v>
      </c>
      <c r="AE214" t="s">
        <v>2094</v>
      </c>
      <c r="AF214" t="s">
        <v>2095</v>
      </c>
      <c r="AG214" t="s">
        <v>2096</v>
      </c>
      <c r="AH214" t="s">
        <v>2097</v>
      </c>
      <c r="AI214" t="s">
        <v>2098</v>
      </c>
      <c r="AJ214" t="s">
        <v>2099</v>
      </c>
      <c r="AK214" t="s">
        <v>2100</v>
      </c>
      <c r="AL214" t="s">
        <v>2101</v>
      </c>
      <c r="AM214" t="s">
        <v>2102</v>
      </c>
      <c r="AN214" t="s">
        <v>2103</v>
      </c>
      <c r="AO214" t="s">
        <v>2104</v>
      </c>
    </row>
    <row r="215" spans="1:41">
      <c r="A215" s="1" t="s">
        <v>233</v>
      </c>
      <c r="B215" s="1">
        <v>2019</v>
      </c>
      <c r="C215" s="2">
        <v>43772</v>
      </c>
      <c r="D215" s="1" t="s">
        <v>66</v>
      </c>
      <c r="E215" s="1" t="s">
        <v>21</v>
      </c>
      <c r="F215" s="1" t="s">
        <v>859</v>
      </c>
      <c r="G215" s="1" t="s">
        <v>207</v>
      </c>
      <c r="H215" s="1"/>
      <c r="I215" s="1">
        <v>15</v>
      </c>
      <c r="J215">
        <v>14.195</v>
      </c>
      <c r="K215">
        <v>22.992999999999999</v>
      </c>
      <c r="L215">
        <v>31.216000000000001</v>
      </c>
      <c r="M215">
        <v>39.273000000000003</v>
      </c>
      <c r="N215">
        <v>47.250999999999998</v>
      </c>
      <c r="O215">
        <v>55.238</v>
      </c>
      <c r="P215" t="s">
        <v>2105</v>
      </c>
      <c r="Q215" t="s">
        <v>2106</v>
      </c>
      <c r="R215" t="s">
        <v>2107</v>
      </c>
      <c r="S215" t="s">
        <v>2108</v>
      </c>
      <c r="T215" t="s">
        <v>2109</v>
      </c>
      <c r="U215" t="s">
        <v>2110</v>
      </c>
      <c r="V215" t="s">
        <v>2111</v>
      </c>
      <c r="W215" t="s">
        <v>2112</v>
      </c>
      <c r="X215" t="s">
        <v>2113</v>
      </c>
      <c r="Y215" t="s">
        <v>2114</v>
      </c>
      <c r="Z215" t="s">
        <v>2115</v>
      </c>
      <c r="AA215" t="s">
        <v>2116</v>
      </c>
      <c r="AB215" t="s">
        <v>2117</v>
      </c>
      <c r="AC215" t="s">
        <v>2118</v>
      </c>
      <c r="AD215" t="s">
        <v>2119</v>
      </c>
      <c r="AE215" t="s">
        <v>2120</v>
      </c>
      <c r="AF215" t="s">
        <v>2121</v>
      </c>
      <c r="AG215" t="s">
        <v>2122</v>
      </c>
      <c r="AH215" t="s">
        <v>2123</v>
      </c>
      <c r="AI215" t="s">
        <v>2124</v>
      </c>
      <c r="AJ215" t="s">
        <v>2125</v>
      </c>
      <c r="AK215" t="s">
        <v>2126</v>
      </c>
      <c r="AL215" t="s">
        <v>2127</v>
      </c>
      <c r="AM215" t="s">
        <v>2128</v>
      </c>
      <c r="AN215" t="s">
        <v>2129</v>
      </c>
      <c r="AO215" t="s">
        <v>2130</v>
      </c>
    </row>
    <row r="216" spans="1:41">
      <c r="A216" s="1" t="s">
        <v>233</v>
      </c>
      <c r="B216" s="1">
        <v>2019</v>
      </c>
      <c r="C216" s="2">
        <v>43772</v>
      </c>
      <c r="D216" s="1" t="s">
        <v>66</v>
      </c>
      <c r="E216" s="1" t="s">
        <v>21</v>
      </c>
      <c r="F216" s="1" t="s">
        <v>719</v>
      </c>
      <c r="G216" s="1" t="s">
        <v>728</v>
      </c>
      <c r="H216" s="1"/>
      <c r="I216" s="1">
        <v>16</v>
      </c>
      <c r="J216">
        <v>15.244999999999999</v>
      </c>
      <c r="K216">
        <v>23.991</v>
      </c>
      <c r="L216">
        <v>32.273000000000003</v>
      </c>
      <c r="M216">
        <v>40.378999999999998</v>
      </c>
      <c r="N216">
        <v>48.482999999999997</v>
      </c>
      <c r="O216">
        <v>56.713000000000001</v>
      </c>
      <c r="P216" t="s">
        <v>2131</v>
      </c>
      <c r="Q216" t="s">
        <v>2132</v>
      </c>
      <c r="R216" t="s">
        <v>2133</v>
      </c>
      <c r="S216" t="s">
        <v>2134</v>
      </c>
      <c r="T216" t="s">
        <v>2135</v>
      </c>
      <c r="U216" t="s">
        <v>2136</v>
      </c>
      <c r="V216" t="s">
        <v>2137</v>
      </c>
      <c r="W216" t="s">
        <v>2138</v>
      </c>
      <c r="X216" t="s">
        <v>2139</v>
      </c>
      <c r="Y216" t="s">
        <v>2140</v>
      </c>
      <c r="Z216" t="s">
        <v>2141</v>
      </c>
      <c r="AA216" t="s">
        <v>2142</v>
      </c>
      <c r="AB216" t="s">
        <v>2143</v>
      </c>
      <c r="AC216" t="s">
        <v>2144</v>
      </c>
      <c r="AD216" t="s">
        <v>2145</v>
      </c>
      <c r="AE216" t="s">
        <v>2146</v>
      </c>
      <c r="AF216" t="s">
        <v>2147</v>
      </c>
      <c r="AG216" t="s">
        <v>2148</v>
      </c>
      <c r="AH216" t="s">
        <v>2149</v>
      </c>
      <c r="AI216" t="s">
        <v>2150</v>
      </c>
      <c r="AJ216" t="s">
        <v>2151</v>
      </c>
      <c r="AK216" t="s">
        <v>2152</v>
      </c>
      <c r="AL216" t="s">
        <v>2153</v>
      </c>
      <c r="AM216" t="s">
        <v>2154</v>
      </c>
      <c r="AN216" t="s">
        <v>2155</v>
      </c>
      <c r="AO216" t="s">
        <v>2156</v>
      </c>
    </row>
    <row r="217" spans="1:41">
      <c r="A217" s="1" t="s">
        <v>233</v>
      </c>
      <c r="B217" s="1">
        <v>2019</v>
      </c>
      <c r="C217" s="2">
        <v>43772</v>
      </c>
      <c r="D217" s="1" t="s">
        <v>66</v>
      </c>
      <c r="E217" s="1" t="s">
        <v>21</v>
      </c>
      <c r="F217" s="1" t="s">
        <v>604</v>
      </c>
      <c r="G217" s="1" t="s">
        <v>484</v>
      </c>
      <c r="H217" s="1"/>
      <c r="I217" s="1">
        <v>17</v>
      </c>
      <c r="J217">
        <v>13.53</v>
      </c>
      <c r="K217">
        <v>22.521999999999998</v>
      </c>
      <c r="L217">
        <v>31.382999999999999</v>
      </c>
      <c r="M217">
        <v>40.210999999999999</v>
      </c>
      <c r="N217">
        <v>49.061999999999998</v>
      </c>
      <c r="O217">
        <v>57.930999999999997</v>
      </c>
      <c r="P217" t="s">
        <v>2157</v>
      </c>
      <c r="Q217" t="s">
        <v>2158</v>
      </c>
      <c r="R217" t="s">
        <v>2159</v>
      </c>
      <c r="S217" t="s">
        <v>2160</v>
      </c>
      <c r="T217" t="s">
        <v>2161</v>
      </c>
      <c r="U217" t="s">
        <v>2162</v>
      </c>
      <c r="V217" t="s">
        <v>2163</v>
      </c>
      <c r="W217" t="s">
        <v>2164</v>
      </c>
      <c r="X217" t="s">
        <v>2165</v>
      </c>
      <c r="Y217" t="s">
        <v>2166</v>
      </c>
      <c r="Z217" t="s">
        <v>2167</v>
      </c>
      <c r="AA217" t="s">
        <v>2168</v>
      </c>
      <c r="AB217" t="s">
        <v>2169</v>
      </c>
      <c r="AC217" t="s">
        <v>2170</v>
      </c>
      <c r="AD217" t="s">
        <v>2171</v>
      </c>
      <c r="AE217" t="s">
        <v>2172</v>
      </c>
      <c r="AF217" t="s">
        <v>2173</v>
      </c>
      <c r="AG217" t="s">
        <v>2174</v>
      </c>
      <c r="AH217" t="s">
        <v>2175</v>
      </c>
      <c r="AI217" t="s">
        <v>2176</v>
      </c>
      <c r="AJ217" t="s">
        <v>2177</v>
      </c>
      <c r="AK217" t="s">
        <v>2178</v>
      </c>
      <c r="AL217" t="s">
        <v>2179</v>
      </c>
      <c r="AM217" t="s">
        <v>2180</v>
      </c>
      <c r="AN217" t="s">
        <v>2181</v>
      </c>
      <c r="AO217" t="s">
        <v>2182</v>
      </c>
    </row>
    <row r="218" spans="1:41">
      <c r="A218" s="1" t="s">
        <v>233</v>
      </c>
      <c r="B218" s="1">
        <v>2019</v>
      </c>
      <c r="C218" s="2">
        <v>43772</v>
      </c>
      <c r="D218" s="1" t="s">
        <v>66</v>
      </c>
      <c r="E218" s="1" t="s">
        <v>21</v>
      </c>
      <c r="F218" s="1" t="s">
        <v>2183</v>
      </c>
      <c r="G218" s="1" t="s">
        <v>1276</v>
      </c>
      <c r="H218" s="1"/>
      <c r="I218" s="1">
        <v>18</v>
      </c>
      <c r="J218">
        <v>13.551</v>
      </c>
      <c r="K218">
        <v>21.773</v>
      </c>
      <c r="L218">
        <v>29.734999999999999</v>
      </c>
      <c r="M218">
        <v>37.798999999999999</v>
      </c>
      <c r="N218">
        <v>45.89</v>
      </c>
      <c r="O218">
        <v>54.039000000000001</v>
      </c>
      <c r="P218" t="s">
        <v>2184</v>
      </c>
      <c r="Q218" t="s">
        <v>2185</v>
      </c>
      <c r="R218" t="s">
        <v>2186</v>
      </c>
      <c r="S218" t="s">
        <v>2187</v>
      </c>
      <c r="T218" t="s">
        <v>2188</v>
      </c>
      <c r="U218" t="s">
        <v>2189</v>
      </c>
      <c r="V218" t="s">
        <v>2190</v>
      </c>
      <c r="W218" t="s">
        <v>2191</v>
      </c>
      <c r="X218" t="s">
        <v>2192</v>
      </c>
      <c r="Y218" t="s">
        <v>2193</v>
      </c>
      <c r="Z218" t="s">
        <v>2194</v>
      </c>
      <c r="AA218" t="s">
        <v>2195</v>
      </c>
      <c r="AB218" t="s">
        <v>2196</v>
      </c>
      <c r="AC218" t="s">
        <v>2197</v>
      </c>
      <c r="AD218" t="s">
        <v>2198</v>
      </c>
      <c r="AE218" t="s">
        <v>2199</v>
      </c>
      <c r="AF218" t="s">
        <v>2200</v>
      </c>
      <c r="AG218" t="s">
        <v>2201</v>
      </c>
      <c r="AH218" t="s">
        <v>2202</v>
      </c>
      <c r="AI218" t="s">
        <v>2203</v>
      </c>
      <c r="AJ218" t="s">
        <v>2204</v>
      </c>
      <c r="AK218" t="s">
        <v>2205</v>
      </c>
      <c r="AL218" t="s">
        <v>2206</v>
      </c>
      <c r="AM218" t="s">
        <v>2207</v>
      </c>
      <c r="AN218" t="s">
        <v>2208</v>
      </c>
      <c r="AO218" t="s">
        <v>2209</v>
      </c>
    </row>
    <row r="219" spans="1:41">
      <c r="A219" s="1" t="s">
        <v>233</v>
      </c>
      <c r="B219" s="1">
        <v>2019</v>
      </c>
      <c r="C219" s="2">
        <v>43772</v>
      </c>
      <c r="D219" s="1" t="s">
        <v>66</v>
      </c>
      <c r="E219" s="1" t="s">
        <v>21</v>
      </c>
      <c r="F219" s="1" t="s">
        <v>840</v>
      </c>
      <c r="G219" s="1" t="s">
        <v>480</v>
      </c>
      <c r="H219" s="1"/>
      <c r="I219" s="1">
        <v>19</v>
      </c>
      <c r="J219">
        <v>13.976000000000001</v>
      </c>
      <c r="K219">
        <v>22.827000000000002</v>
      </c>
      <c r="L219">
        <v>31.457000000000001</v>
      </c>
      <c r="M219">
        <v>39.979999999999997</v>
      </c>
      <c r="N219">
        <v>48.691000000000003</v>
      </c>
      <c r="O219">
        <v>57.667000000000002</v>
      </c>
      <c r="P219" t="s">
        <v>2210</v>
      </c>
      <c r="Q219" t="s">
        <v>2211</v>
      </c>
      <c r="R219" t="s">
        <v>2212</v>
      </c>
      <c r="S219" t="s">
        <v>2213</v>
      </c>
      <c r="T219" t="s">
        <v>2214</v>
      </c>
      <c r="U219" t="s">
        <v>2215</v>
      </c>
      <c r="V219" t="s">
        <v>2216</v>
      </c>
      <c r="W219" t="s">
        <v>2217</v>
      </c>
      <c r="X219" t="s">
        <v>2218</v>
      </c>
      <c r="Y219" t="s">
        <v>2219</v>
      </c>
      <c r="Z219" t="s">
        <v>2220</v>
      </c>
      <c r="AA219" t="s">
        <v>2221</v>
      </c>
      <c r="AB219" t="s">
        <v>2222</v>
      </c>
      <c r="AC219" t="s">
        <v>2223</v>
      </c>
      <c r="AD219" t="s">
        <v>2224</v>
      </c>
      <c r="AE219" t="s">
        <v>2225</v>
      </c>
      <c r="AF219" t="s">
        <v>2226</v>
      </c>
      <c r="AG219" t="s">
        <v>2227</v>
      </c>
      <c r="AH219" t="s">
        <v>2228</v>
      </c>
      <c r="AI219" t="s">
        <v>2229</v>
      </c>
      <c r="AJ219" t="s">
        <v>2230</v>
      </c>
      <c r="AK219" t="s">
        <v>2231</v>
      </c>
      <c r="AL219" t="s">
        <v>2232</v>
      </c>
      <c r="AM219" t="s">
        <v>2233</v>
      </c>
      <c r="AN219" t="s">
        <v>2234</v>
      </c>
      <c r="AO219" t="s">
        <v>2235</v>
      </c>
    </row>
    <row r="220" spans="1:41">
      <c r="A220" s="4" t="s">
        <v>233</v>
      </c>
      <c r="B220" s="4">
        <v>2019</v>
      </c>
      <c r="C220" s="5">
        <v>43772</v>
      </c>
      <c r="D220" s="4" t="s">
        <v>66</v>
      </c>
      <c r="E220" s="4" t="s">
        <v>64</v>
      </c>
      <c r="F220" s="4" t="s">
        <v>501</v>
      </c>
      <c r="G220" s="4" t="s">
        <v>25</v>
      </c>
      <c r="H220" s="4"/>
      <c r="I220" s="4">
        <v>1</v>
      </c>
      <c r="J220">
        <v>13.472</v>
      </c>
      <c r="K220">
        <v>21.596</v>
      </c>
      <c r="L220">
        <v>29.277000000000001</v>
      </c>
      <c r="M220">
        <v>36.844999999999999</v>
      </c>
      <c r="N220">
        <v>44.377000000000002</v>
      </c>
      <c r="O220">
        <v>51.893000000000001</v>
      </c>
      <c r="P220">
        <v>59.354999999999997</v>
      </c>
      <c r="Q220" t="s">
        <v>2236</v>
      </c>
      <c r="R220" t="s">
        <v>2237</v>
      </c>
      <c r="S220" t="s">
        <v>2238</v>
      </c>
      <c r="T220" t="s">
        <v>2239</v>
      </c>
      <c r="U220" t="s">
        <v>2240</v>
      </c>
      <c r="V220" t="s">
        <v>2241</v>
      </c>
      <c r="W220" t="s">
        <v>2242</v>
      </c>
      <c r="X220" t="s">
        <v>2243</v>
      </c>
      <c r="Y220" t="s">
        <v>2244</v>
      </c>
      <c r="Z220" t="s">
        <v>2245</v>
      </c>
      <c r="AA220" t="s">
        <v>2246</v>
      </c>
      <c r="AB220" t="s">
        <v>2247</v>
      </c>
      <c r="AC220" t="s">
        <v>2248</v>
      </c>
      <c r="AD220" t="s">
        <v>2249</v>
      </c>
      <c r="AE220" t="s">
        <v>2250</v>
      </c>
      <c r="AF220" t="s">
        <v>2251</v>
      </c>
      <c r="AG220" t="s">
        <v>2252</v>
      </c>
      <c r="AH220" t="s">
        <v>2253</v>
      </c>
      <c r="AI220" t="s">
        <v>2254</v>
      </c>
      <c r="AJ220" t="s">
        <v>2255</v>
      </c>
      <c r="AK220" t="s">
        <v>2256</v>
      </c>
      <c r="AL220" t="s">
        <v>2257</v>
      </c>
      <c r="AM220" t="s">
        <v>2258</v>
      </c>
      <c r="AN220" t="s">
        <v>2259</v>
      </c>
      <c r="AO220" t="s">
        <v>2260</v>
      </c>
    </row>
    <row r="221" spans="1:41">
      <c r="A221" s="4" t="s">
        <v>233</v>
      </c>
      <c r="B221" s="4">
        <v>2019</v>
      </c>
      <c r="C221" s="5">
        <v>43772</v>
      </c>
      <c r="D221" s="4" t="s">
        <v>66</v>
      </c>
      <c r="E221" s="4" t="s">
        <v>64</v>
      </c>
      <c r="F221" s="4" t="s">
        <v>1699</v>
      </c>
      <c r="G221" s="4" t="s">
        <v>1704</v>
      </c>
      <c r="H221" s="4"/>
      <c r="I221" s="4">
        <v>2</v>
      </c>
      <c r="K221">
        <v>22.013999999999999</v>
      </c>
      <c r="M221">
        <v>37.366</v>
      </c>
      <c r="O221">
        <v>52.387999999999998</v>
      </c>
      <c r="Q221" s="53">
        <v>7.7912037037037023E-4</v>
      </c>
      <c r="R221" s="53"/>
      <c r="S221" s="53">
        <v>9.5234953703703714E-4</v>
      </c>
      <c r="T221" s="53"/>
      <c r="U221" s="53">
        <v>1.1263078703703704E-3</v>
      </c>
      <c r="V221" s="53"/>
      <c r="W221" s="53">
        <v>1.3013425925925927E-3</v>
      </c>
      <c r="X221" s="53"/>
      <c r="Y221" s="53">
        <v>1.4769907407407405E-3</v>
      </c>
      <c r="Z221" s="53"/>
      <c r="AA221" s="53">
        <v>1.6529861111111111E-3</v>
      </c>
      <c r="AB221" s="53"/>
      <c r="AC221" s="53">
        <v>1.8297685185185185E-3</v>
      </c>
      <c r="AD221" s="53"/>
      <c r="AE221" s="53">
        <v>2.0073379629629629E-3</v>
      </c>
      <c r="AF221" s="53"/>
      <c r="AG221" s="53">
        <v>2.1868287037037034E-3</v>
      </c>
      <c r="AH221" s="53"/>
      <c r="AI221" s="53">
        <v>2.3672222222222224E-3</v>
      </c>
      <c r="AJ221" s="53"/>
      <c r="AK221" s="53">
        <v>2.5471990740740741E-3</v>
      </c>
      <c r="AL221" s="53"/>
      <c r="AM221" s="53">
        <v>2.7314814814814819E-3</v>
      </c>
      <c r="AN221" s="53"/>
      <c r="AO221" s="53"/>
    </row>
    <row r="222" spans="1:41">
      <c r="A222" s="4" t="s">
        <v>233</v>
      </c>
      <c r="B222" s="4">
        <v>2019</v>
      </c>
      <c r="C222" s="5">
        <v>43772</v>
      </c>
      <c r="D222" s="4" t="s">
        <v>66</v>
      </c>
      <c r="E222" s="4" t="s">
        <v>64</v>
      </c>
      <c r="F222" s="4" t="s">
        <v>861</v>
      </c>
      <c r="G222" s="4" t="s">
        <v>164</v>
      </c>
      <c r="H222" s="4"/>
      <c r="I222" s="4">
        <v>3</v>
      </c>
      <c r="J222">
        <v>13.603</v>
      </c>
      <c r="K222">
        <v>21.75</v>
      </c>
      <c r="L222">
        <v>29.449000000000002</v>
      </c>
      <c r="M222">
        <v>36.997</v>
      </c>
      <c r="N222">
        <v>44.515000000000001</v>
      </c>
      <c r="O222">
        <v>52.018999999999998</v>
      </c>
      <c r="P222">
        <v>59.555</v>
      </c>
      <c r="Q222" t="s">
        <v>2261</v>
      </c>
      <c r="R222" t="s">
        <v>2262</v>
      </c>
      <c r="S222" t="s">
        <v>2263</v>
      </c>
      <c r="T222" t="s">
        <v>2264</v>
      </c>
      <c r="U222" t="s">
        <v>2265</v>
      </c>
      <c r="V222" t="s">
        <v>2266</v>
      </c>
      <c r="W222" t="s">
        <v>2267</v>
      </c>
      <c r="X222" t="s">
        <v>2268</v>
      </c>
      <c r="Y222" t="s">
        <v>2269</v>
      </c>
      <c r="Z222" t="s">
        <v>2270</v>
      </c>
      <c r="AA222" t="s">
        <v>2271</v>
      </c>
      <c r="AB222" t="s">
        <v>2272</v>
      </c>
      <c r="AC222" t="s">
        <v>2273</v>
      </c>
      <c r="AD222" t="s">
        <v>2274</v>
      </c>
      <c r="AE222" t="s">
        <v>2275</v>
      </c>
      <c r="AF222" t="s">
        <v>2276</v>
      </c>
      <c r="AG222" t="s">
        <v>2277</v>
      </c>
      <c r="AH222" t="s">
        <v>2278</v>
      </c>
      <c r="AI222" t="s">
        <v>2279</v>
      </c>
      <c r="AJ222" t="s">
        <v>2280</v>
      </c>
      <c r="AK222" t="s">
        <v>2281</v>
      </c>
      <c r="AL222" t="s">
        <v>2282</v>
      </c>
      <c r="AM222" t="s">
        <v>2283</v>
      </c>
      <c r="AN222" t="s">
        <v>2284</v>
      </c>
      <c r="AO222" t="s">
        <v>2285</v>
      </c>
    </row>
    <row r="223" spans="1:41">
      <c r="A223" s="4" t="s">
        <v>233</v>
      </c>
      <c r="B223" s="4">
        <v>2019</v>
      </c>
      <c r="C223" s="5">
        <v>43772</v>
      </c>
      <c r="D223" s="4" t="s">
        <v>66</v>
      </c>
      <c r="E223" s="4" t="s">
        <v>64</v>
      </c>
      <c r="F223" s="4" t="s">
        <v>1636</v>
      </c>
      <c r="G223" s="4" t="s">
        <v>85</v>
      </c>
      <c r="H223" s="4"/>
      <c r="I223" s="4">
        <v>4</v>
      </c>
      <c r="J223">
        <v>13.058</v>
      </c>
      <c r="K223">
        <v>21.18</v>
      </c>
      <c r="L223">
        <v>28.859000000000002</v>
      </c>
      <c r="M223">
        <v>36.497</v>
      </c>
      <c r="N223">
        <v>44.164000000000001</v>
      </c>
      <c r="O223">
        <v>51.828000000000003</v>
      </c>
      <c r="P223">
        <v>59.454999999999998</v>
      </c>
      <c r="Q223" t="s">
        <v>2286</v>
      </c>
      <c r="R223" t="s">
        <v>2287</v>
      </c>
      <c r="S223" t="s">
        <v>2288</v>
      </c>
      <c r="T223" t="s">
        <v>2289</v>
      </c>
      <c r="U223" t="s">
        <v>2290</v>
      </c>
      <c r="V223" t="s">
        <v>2291</v>
      </c>
      <c r="W223" t="s">
        <v>2292</v>
      </c>
      <c r="X223" t="s">
        <v>2293</v>
      </c>
      <c r="Y223" t="s">
        <v>2294</v>
      </c>
      <c r="Z223" t="s">
        <v>2295</v>
      </c>
      <c r="AA223" t="s">
        <v>2296</v>
      </c>
      <c r="AB223" t="s">
        <v>2297</v>
      </c>
      <c r="AC223" t="s">
        <v>2298</v>
      </c>
      <c r="AD223" t="s">
        <v>2299</v>
      </c>
      <c r="AE223" t="s">
        <v>2300</v>
      </c>
      <c r="AF223" t="s">
        <v>2301</v>
      </c>
      <c r="AG223" t="s">
        <v>2302</v>
      </c>
      <c r="AH223" t="s">
        <v>2303</v>
      </c>
      <c r="AI223" t="s">
        <v>2304</v>
      </c>
      <c r="AJ223" t="s">
        <v>2305</v>
      </c>
      <c r="AK223" t="s">
        <v>2306</v>
      </c>
      <c r="AL223" t="s">
        <v>2307</v>
      </c>
      <c r="AM223" t="s">
        <v>2308</v>
      </c>
      <c r="AN223" t="s">
        <v>2309</v>
      </c>
      <c r="AO223" t="s">
        <v>2310</v>
      </c>
    </row>
    <row r="224" spans="1:41">
      <c r="A224" s="1" t="s">
        <v>281</v>
      </c>
      <c r="B224" s="1">
        <v>2019</v>
      </c>
      <c r="C224" s="2">
        <v>43525</v>
      </c>
      <c r="D224" s="1" t="s">
        <v>20</v>
      </c>
      <c r="E224" s="40" t="s">
        <v>21</v>
      </c>
      <c r="F224" t="s">
        <v>501</v>
      </c>
      <c r="G224" t="s">
        <v>25</v>
      </c>
      <c r="I224" s="40">
        <v>1</v>
      </c>
      <c r="J224">
        <v>13.175000000000001</v>
      </c>
      <c r="K224">
        <v>21.18</v>
      </c>
      <c r="L224">
        <v>28.76</v>
      </c>
      <c r="M224">
        <v>36.267000000000003</v>
      </c>
      <c r="N224">
        <v>43.738999999999997</v>
      </c>
      <c r="O224">
        <v>51.186999999999998</v>
      </c>
      <c r="P224">
        <v>58.66</v>
      </c>
      <c r="Q224" s="53" t="s">
        <v>2590</v>
      </c>
      <c r="R224" s="53" t="s">
        <v>2591</v>
      </c>
      <c r="S224" s="53" t="s">
        <v>2592</v>
      </c>
      <c r="T224" s="53" t="s">
        <v>2593</v>
      </c>
      <c r="U224" s="53" t="s">
        <v>2594</v>
      </c>
      <c r="V224" s="53" t="s">
        <v>2595</v>
      </c>
      <c r="W224" s="53" t="s">
        <v>2596</v>
      </c>
      <c r="X224" s="53" t="s">
        <v>2597</v>
      </c>
      <c r="Y224" s="53" t="s">
        <v>2598</v>
      </c>
      <c r="Z224" s="53" t="s">
        <v>2599</v>
      </c>
      <c r="AA224" s="53" t="s">
        <v>2600</v>
      </c>
      <c r="AB224" s="53" t="s">
        <v>2601</v>
      </c>
      <c r="AC224" s="53" t="s">
        <v>2602</v>
      </c>
      <c r="AD224" s="53" t="s">
        <v>2603</v>
      </c>
      <c r="AE224" s="53" t="s">
        <v>2604</v>
      </c>
      <c r="AF224" s="53" t="s">
        <v>2605</v>
      </c>
      <c r="AG224" s="53" t="s">
        <v>2606</v>
      </c>
      <c r="AH224" s="53" t="s">
        <v>2607</v>
      </c>
      <c r="AI224" s="53" t="s">
        <v>2608</v>
      </c>
      <c r="AJ224" s="53" t="s">
        <v>2609</v>
      </c>
      <c r="AK224" s="53" t="s">
        <v>2610</v>
      </c>
      <c r="AL224" s="53" t="s">
        <v>2611</v>
      </c>
      <c r="AM224" s="53" t="s">
        <v>2612</v>
      </c>
      <c r="AN224" s="53" t="s">
        <v>2613</v>
      </c>
      <c r="AO224" s="53" t="s">
        <v>2614</v>
      </c>
    </row>
    <row r="225" spans="1:41">
      <c r="A225" s="1" t="s">
        <v>281</v>
      </c>
      <c r="B225" s="1">
        <v>2019</v>
      </c>
      <c r="C225" s="2">
        <v>43525</v>
      </c>
      <c r="D225" s="1" t="s">
        <v>20</v>
      </c>
      <c r="E225" s="40" t="s">
        <v>21</v>
      </c>
      <c r="F225" t="s">
        <v>732</v>
      </c>
      <c r="G225" t="s">
        <v>29</v>
      </c>
      <c r="I225" s="40">
        <v>2</v>
      </c>
      <c r="J225">
        <v>13.602</v>
      </c>
      <c r="K225">
        <v>21.669</v>
      </c>
      <c r="L225">
        <v>29.231000000000002</v>
      </c>
      <c r="M225">
        <v>36.692</v>
      </c>
      <c r="N225">
        <v>44.195999999999998</v>
      </c>
      <c r="O225">
        <v>51.762</v>
      </c>
      <c r="P225">
        <v>59.353999999999999</v>
      </c>
      <c r="Q225" s="53" t="s">
        <v>2741</v>
      </c>
      <c r="R225" s="53" t="s">
        <v>2742</v>
      </c>
      <c r="S225" s="53" t="s">
        <v>2743</v>
      </c>
      <c r="T225" s="53" t="s">
        <v>2744</v>
      </c>
      <c r="U225" s="53" t="s">
        <v>2745</v>
      </c>
      <c r="V225" s="53" t="s">
        <v>2746</v>
      </c>
      <c r="W225" s="53" t="s">
        <v>2747</v>
      </c>
      <c r="X225" s="53" t="s">
        <v>2748</v>
      </c>
      <c r="Y225" s="53" t="s">
        <v>2749</v>
      </c>
      <c r="Z225" s="53" t="s">
        <v>2750</v>
      </c>
      <c r="AA225" s="53" t="s">
        <v>2751</v>
      </c>
      <c r="AB225" s="53" t="s">
        <v>2752</v>
      </c>
      <c r="AC225" s="53" t="s">
        <v>2753</v>
      </c>
      <c r="AD225" s="53" t="s">
        <v>2754</v>
      </c>
      <c r="AE225" s="53" t="s">
        <v>2755</v>
      </c>
      <c r="AF225" s="53" t="s">
        <v>2756</v>
      </c>
      <c r="AG225" s="53" t="s">
        <v>2757</v>
      </c>
      <c r="AH225" s="53" t="s">
        <v>2758</v>
      </c>
      <c r="AI225" s="53" t="s">
        <v>2759</v>
      </c>
      <c r="AJ225" s="53" t="s">
        <v>2327</v>
      </c>
      <c r="AK225" s="53" t="s">
        <v>1273</v>
      </c>
      <c r="AL225" s="53" t="s">
        <v>2760</v>
      </c>
      <c r="AM225" s="53" t="s">
        <v>2761</v>
      </c>
      <c r="AN225" s="53" t="s">
        <v>2762</v>
      </c>
      <c r="AO225" s="53" t="s">
        <v>2763</v>
      </c>
    </row>
    <row r="226" spans="1:41">
      <c r="A226" s="1" t="s">
        <v>281</v>
      </c>
      <c r="B226" s="1">
        <v>2019</v>
      </c>
      <c r="C226" s="2">
        <v>43525</v>
      </c>
      <c r="D226" s="1" t="s">
        <v>20</v>
      </c>
      <c r="E226" s="40" t="s">
        <v>21</v>
      </c>
      <c r="F226" t="s">
        <v>682</v>
      </c>
      <c r="G226" t="s">
        <v>25</v>
      </c>
      <c r="I226" s="40">
        <v>3</v>
      </c>
      <c r="J226">
        <v>13.519</v>
      </c>
      <c r="K226">
        <v>21.475999999999999</v>
      </c>
      <c r="L226">
        <v>28.914999999999999</v>
      </c>
      <c r="M226">
        <v>36.371000000000002</v>
      </c>
      <c r="N226">
        <v>43.936999999999998</v>
      </c>
      <c r="O226">
        <v>51.65</v>
      </c>
      <c r="P226">
        <v>59.286000000000001</v>
      </c>
      <c r="Q226" s="53" t="s">
        <v>2361</v>
      </c>
      <c r="R226" s="53" t="s">
        <v>2362</v>
      </c>
      <c r="S226" s="53" t="s">
        <v>2363</v>
      </c>
      <c r="T226" s="53" t="s">
        <v>2364</v>
      </c>
      <c r="U226" s="53" t="s">
        <v>2365</v>
      </c>
      <c r="V226" s="53" t="s">
        <v>2366</v>
      </c>
      <c r="W226" s="53" t="s">
        <v>2367</v>
      </c>
      <c r="X226" s="53" t="s">
        <v>2368</v>
      </c>
      <c r="Y226" s="53" t="s">
        <v>2369</v>
      </c>
      <c r="Z226" s="53" t="s">
        <v>2370</v>
      </c>
      <c r="AA226" s="53" t="s">
        <v>2371</v>
      </c>
      <c r="AB226" s="53" t="s">
        <v>2372</v>
      </c>
      <c r="AC226" s="53" t="s">
        <v>2373</v>
      </c>
      <c r="AD226" s="53" t="s">
        <v>2374</v>
      </c>
      <c r="AE226" s="53" t="s">
        <v>2375</v>
      </c>
      <c r="AF226" s="53" t="s">
        <v>2376</v>
      </c>
      <c r="AG226" s="53" t="s">
        <v>2377</v>
      </c>
      <c r="AH226" s="53" t="s">
        <v>2378</v>
      </c>
      <c r="AI226" s="53" t="s">
        <v>2379</v>
      </c>
      <c r="AJ226" s="53" t="s">
        <v>2380</v>
      </c>
      <c r="AK226" s="53" t="s">
        <v>2381</v>
      </c>
      <c r="AL226" s="53" t="s">
        <v>2382</v>
      </c>
      <c r="AM226" s="53" t="s">
        <v>2383</v>
      </c>
      <c r="AN226" s="53" t="s">
        <v>2384</v>
      </c>
      <c r="AO226" s="53" t="s">
        <v>2385</v>
      </c>
    </row>
    <row r="227" spans="1:41">
      <c r="A227" s="1" t="s">
        <v>281</v>
      </c>
      <c r="B227" s="1">
        <v>2019</v>
      </c>
      <c r="C227" s="2">
        <v>43525</v>
      </c>
      <c r="D227" s="1" t="s">
        <v>20</v>
      </c>
      <c r="E227" s="40" t="s">
        <v>21</v>
      </c>
      <c r="F227" t="s">
        <v>1294</v>
      </c>
      <c r="G227" t="s">
        <v>198</v>
      </c>
      <c r="I227" s="40">
        <v>4</v>
      </c>
      <c r="J227">
        <v>13.21</v>
      </c>
      <c r="K227">
        <v>21.353000000000002</v>
      </c>
      <c r="L227">
        <v>29.27</v>
      </c>
      <c r="M227">
        <v>37.057000000000002</v>
      </c>
      <c r="N227">
        <v>44.798000000000002</v>
      </c>
      <c r="O227">
        <v>52.438000000000002</v>
      </c>
      <c r="P227" t="s">
        <v>2890</v>
      </c>
      <c r="Q227" s="53" t="s">
        <v>2891</v>
      </c>
      <c r="R227" s="53" t="s">
        <v>2892</v>
      </c>
      <c r="S227" s="53" t="s">
        <v>2893</v>
      </c>
      <c r="T227" s="53" t="s">
        <v>1271</v>
      </c>
      <c r="U227" s="53" t="s">
        <v>2894</v>
      </c>
      <c r="V227" s="53" t="s">
        <v>2895</v>
      </c>
      <c r="W227" s="53" t="s">
        <v>2896</v>
      </c>
      <c r="X227" s="53" t="s">
        <v>2897</v>
      </c>
      <c r="Y227" s="53" t="s">
        <v>2898</v>
      </c>
      <c r="Z227" s="53" t="s">
        <v>2899</v>
      </c>
      <c r="AA227" s="53" t="s">
        <v>2900</v>
      </c>
      <c r="AB227" s="53" t="s">
        <v>2901</v>
      </c>
      <c r="AC227" s="53" t="s">
        <v>2902</v>
      </c>
      <c r="AD227" s="53" t="s">
        <v>2903</v>
      </c>
      <c r="AE227" s="53" t="s">
        <v>2904</v>
      </c>
      <c r="AF227" s="53" t="s">
        <v>2905</v>
      </c>
      <c r="AG227" s="53" t="s">
        <v>2906</v>
      </c>
      <c r="AH227" s="53" t="s">
        <v>2907</v>
      </c>
      <c r="AI227" s="53" t="s">
        <v>2908</v>
      </c>
      <c r="AJ227" s="53" t="s">
        <v>2909</v>
      </c>
      <c r="AK227" s="53" t="s">
        <v>2910</v>
      </c>
      <c r="AL227" s="53" t="s">
        <v>2911</v>
      </c>
      <c r="AM227" s="53" t="s">
        <v>2912</v>
      </c>
      <c r="AN227" s="53" t="s">
        <v>2913</v>
      </c>
      <c r="AO227" s="53" t="s">
        <v>2914</v>
      </c>
    </row>
    <row r="228" spans="1:41">
      <c r="A228" s="1" t="s">
        <v>281</v>
      </c>
      <c r="B228" s="1">
        <v>2019</v>
      </c>
      <c r="C228" s="2">
        <v>43525</v>
      </c>
      <c r="D228" s="1" t="s">
        <v>20</v>
      </c>
      <c r="E228" s="40" t="s">
        <v>21</v>
      </c>
      <c r="F228" t="s">
        <v>861</v>
      </c>
      <c r="G228" t="s">
        <v>164</v>
      </c>
      <c r="I228" s="40">
        <v>5</v>
      </c>
      <c r="J228">
        <v>13.366</v>
      </c>
      <c r="K228">
        <v>21.434000000000001</v>
      </c>
      <c r="L228">
        <v>29.047999999999998</v>
      </c>
      <c r="M228">
        <v>36.402999999999999</v>
      </c>
      <c r="N228">
        <v>43.661000000000001</v>
      </c>
      <c r="O228">
        <v>50.892000000000003</v>
      </c>
      <c r="P228">
        <v>58.215000000000003</v>
      </c>
      <c r="Q228" s="53" t="s">
        <v>2865</v>
      </c>
      <c r="R228" s="53" t="s">
        <v>2866</v>
      </c>
      <c r="S228" s="53" t="s">
        <v>2867</v>
      </c>
      <c r="T228" s="53" t="s">
        <v>2868</v>
      </c>
      <c r="U228" s="53" t="s">
        <v>2869</v>
      </c>
      <c r="V228" s="53" t="s">
        <v>2870</v>
      </c>
      <c r="W228" s="53" t="s">
        <v>2871</v>
      </c>
      <c r="X228" s="53" t="s">
        <v>2872</v>
      </c>
      <c r="Y228" s="53" t="s">
        <v>2873</v>
      </c>
      <c r="Z228" s="53" t="s">
        <v>2874</v>
      </c>
      <c r="AA228" s="53" t="s">
        <v>2875</v>
      </c>
      <c r="AB228" s="53" t="s">
        <v>2876</v>
      </c>
      <c r="AC228" s="53" t="s">
        <v>2877</v>
      </c>
      <c r="AD228" s="53" t="s">
        <v>2878</v>
      </c>
      <c r="AE228" s="53" t="s">
        <v>2879</v>
      </c>
      <c r="AF228" s="53" t="s">
        <v>2880</v>
      </c>
      <c r="AG228" s="53" t="s">
        <v>2881</v>
      </c>
      <c r="AH228" s="53" t="s">
        <v>2882</v>
      </c>
      <c r="AI228" s="53" t="s">
        <v>2883</v>
      </c>
      <c r="AJ228" s="53" t="s">
        <v>2884</v>
      </c>
      <c r="AK228" s="53" t="s">
        <v>2885</v>
      </c>
      <c r="AL228" s="53" t="s">
        <v>2886</v>
      </c>
      <c r="AM228" s="53" t="s">
        <v>2887</v>
      </c>
      <c r="AN228" s="53" t="s">
        <v>2888</v>
      </c>
      <c r="AO228" s="53" t="s">
        <v>2889</v>
      </c>
    </row>
    <row r="229" spans="1:41">
      <c r="A229" s="1" t="s">
        <v>281</v>
      </c>
      <c r="B229" s="1">
        <v>2019</v>
      </c>
      <c r="C229" s="2">
        <v>43525</v>
      </c>
      <c r="D229" s="1" t="s">
        <v>20</v>
      </c>
      <c r="E229" s="40" t="s">
        <v>21</v>
      </c>
      <c r="F229" t="s">
        <v>1637</v>
      </c>
      <c r="G229" t="s">
        <v>480</v>
      </c>
      <c r="I229" s="40">
        <v>6</v>
      </c>
      <c r="J229">
        <v>12.999000000000001</v>
      </c>
      <c r="K229">
        <v>21.041</v>
      </c>
      <c r="L229">
        <v>28.66</v>
      </c>
      <c r="M229">
        <v>36.226999999999997</v>
      </c>
      <c r="N229">
        <v>43.771999999999998</v>
      </c>
      <c r="O229">
        <v>51.359000000000002</v>
      </c>
      <c r="P229">
        <v>58.947000000000003</v>
      </c>
      <c r="Q229" s="53" t="s">
        <v>2615</v>
      </c>
      <c r="R229" s="53" t="s">
        <v>2616</v>
      </c>
      <c r="S229" s="53" t="s">
        <v>2617</v>
      </c>
      <c r="T229" s="53" t="s">
        <v>2618</v>
      </c>
      <c r="U229" s="53" t="s">
        <v>2619</v>
      </c>
      <c r="V229" s="53" t="s">
        <v>2620</v>
      </c>
      <c r="W229" s="53" t="s">
        <v>2621</v>
      </c>
      <c r="X229" s="53" t="s">
        <v>2622</v>
      </c>
      <c r="Y229" s="53" t="s">
        <v>2623</v>
      </c>
      <c r="Z229" s="53" t="s">
        <v>2624</v>
      </c>
      <c r="AA229" s="53" t="s">
        <v>2625</v>
      </c>
      <c r="AB229" s="53" t="s">
        <v>2626</v>
      </c>
      <c r="AC229" s="53" t="s">
        <v>2627</v>
      </c>
      <c r="AD229" s="53" t="s">
        <v>2628</v>
      </c>
      <c r="AE229" s="53" t="s">
        <v>2629</v>
      </c>
      <c r="AF229" s="53" t="s">
        <v>2630</v>
      </c>
      <c r="AG229" s="53" t="s">
        <v>2631</v>
      </c>
      <c r="AH229" s="53" t="s">
        <v>2632</v>
      </c>
      <c r="AI229" s="53" t="s">
        <v>2633</v>
      </c>
      <c r="AJ229" s="53" t="s">
        <v>2634</v>
      </c>
      <c r="AK229" s="53" t="s">
        <v>2635</v>
      </c>
      <c r="AL229" s="53" t="s">
        <v>2636</v>
      </c>
      <c r="AM229" s="53" t="s">
        <v>2637</v>
      </c>
      <c r="AN229" s="53" t="s">
        <v>2638</v>
      </c>
      <c r="AO229" s="53" t="s">
        <v>2639</v>
      </c>
    </row>
    <row r="230" spans="1:41">
      <c r="A230" s="1" t="s">
        <v>281</v>
      </c>
      <c r="B230" s="1">
        <v>2019</v>
      </c>
      <c r="C230" s="2">
        <v>43525</v>
      </c>
      <c r="D230" s="1" t="s">
        <v>20</v>
      </c>
      <c r="E230" s="40" t="s">
        <v>21</v>
      </c>
      <c r="F230" t="s">
        <v>1699</v>
      </c>
      <c r="G230" t="s">
        <v>113</v>
      </c>
      <c r="I230" s="40">
        <v>7</v>
      </c>
      <c r="J230">
        <v>13.895</v>
      </c>
      <c r="K230">
        <v>22.216999999999999</v>
      </c>
      <c r="L230">
        <v>29.986000000000001</v>
      </c>
      <c r="M230">
        <v>37.579000000000001</v>
      </c>
      <c r="N230">
        <v>45.209000000000003</v>
      </c>
      <c r="O230">
        <v>52.814999999999998</v>
      </c>
      <c r="P230" t="s">
        <v>2815</v>
      </c>
      <c r="Q230" s="53" t="s">
        <v>2816</v>
      </c>
      <c r="R230" s="53" t="s">
        <v>2817</v>
      </c>
      <c r="S230" s="53" t="s">
        <v>2818</v>
      </c>
      <c r="T230" s="53" t="s">
        <v>2819</v>
      </c>
      <c r="U230" s="53" t="s">
        <v>2820</v>
      </c>
      <c r="V230" s="53" t="s">
        <v>2821</v>
      </c>
      <c r="W230" s="53" t="s">
        <v>2822</v>
      </c>
      <c r="X230" s="53" t="s">
        <v>2823</v>
      </c>
      <c r="Y230" s="53" t="s">
        <v>2824</v>
      </c>
      <c r="Z230" s="53" t="s">
        <v>2825</v>
      </c>
      <c r="AA230" s="53" t="s">
        <v>2826</v>
      </c>
      <c r="AB230" s="53" t="s">
        <v>2827</v>
      </c>
      <c r="AC230" s="53" t="s">
        <v>2828</v>
      </c>
      <c r="AD230" s="53" t="s">
        <v>2829</v>
      </c>
      <c r="AE230" s="53" t="s">
        <v>2830</v>
      </c>
      <c r="AF230" s="53" t="s">
        <v>2831</v>
      </c>
      <c r="AG230" s="53" t="s">
        <v>2832</v>
      </c>
      <c r="AH230" s="53" t="s">
        <v>2833</v>
      </c>
      <c r="AI230" s="53" t="s">
        <v>2834</v>
      </c>
      <c r="AJ230" s="53" t="s">
        <v>2835</v>
      </c>
      <c r="AK230" s="53" t="s">
        <v>2836</v>
      </c>
      <c r="AL230" s="53" t="s">
        <v>2837</v>
      </c>
      <c r="AM230" s="53" t="s">
        <v>2838</v>
      </c>
      <c r="AN230" s="53" t="s">
        <v>2839</v>
      </c>
      <c r="AO230" s="53" t="s">
        <v>2840</v>
      </c>
    </row>
    <row r="231" spans="1:41">
      <c r="A231" s="1" t="s">
        <v>281</v>
      </c>
      <c r="B231" s="1">
        <v>2019</v>
      </c>
      <c r="C231" s="2">
        <v>43525</v>
      </c>
      <c r="D231" s="1" t="s">
        <v>20</v>
      </c>
      <c r="E231" s="40" t="s">
        <v>21</v>
      </c>
      <c r="F231" t="s">
        <v>508</v>
      </c>
      <c r="G231" t="s">
        <v>85</v>
      </c>
      <c r="I231" s="40">
        <v>8</v>
      </c>
      <c r="J231">
        <v>13.315</v>
      </c>
      <c r="K231">
        <v>21.722999999999999</v>
      </c>
      <c r="L231">
        <v>29.664000000000001</v>
      </c>
      <c r="M231">
        <v>37.390999999999998</v>
      </c>
      <c r="N231">
        <v>45.039000000000001</v>
      </c>
      <c r="O231">
        <v>52.670999999999999</v>
      </c>
      <c r="P231" t="s">
        <v>2565</v>
      </c>
      <c r="Q231" s="53" t="s">
        <v>2566</v>
      </c>
      <c r="R231" s="53" t="s">
        <v>2567</v>
      </c>
      <c r="S231" s="53" t="s">
        <v>2568</v>
      </c>
      <c r="T231" s="53" t="s">
        <v>2569</v>
      </c>
      <c r="U231" s="53" t="s">
        <v>2570</v>
      </c>
      <c r="V231" s="53" t="s">
        <v>2571</v>
      </c>
      <c r="W231" s="53" t="s">
        <v>2572</v>
      </c>
      <c r="X231" s="53" t="s">
        <v>2573</v>
      </c>
      <c r="Y231" s="53" t="s">
        <v>2574</v>
      </c>
      <c r="Z231" s="53" t="s">
        <v>2575</v>
      </c>
      <c r="AA231" s="53" t="s">
        <v>2576</v>
      </c>
      <c r="AB231" s="53" t="s">
        <v>2577</v>
      </c>
      <c r="AC231" s="53" t="s">
        <v>2578</v>
      </c>
      <c r="AD231" s="53" t="s">
        <v>2579</v>
      </c>
      <c r="AE231" s="53" t="s">
        <v>2580</v>
      </c>
      <c r="AF231" s="53" t="s">
        <v>2581</v>
      </c>
      <c r="AG231" s="53" t="s">
        <v>2582</v>
      </c>
      <c r="AH231" s="53" t="s">
        <v>2583</v>
      </c>
      <c r="AI231" s="53" t="s">
        <v>2584</v>
      </c>
      <c r="AJ231" s="53" t="s">
        <v>2585</v>
      </c>
      <c r="AK231" s="53" t="s">
        <v>2586</v>
      </c>
      <c r="AL231" s="53" t="s">
        <v>1623</v>
      </c>
      <c r="AM231" s="53" t="s">
        <v>2587</v>
      </c>
      <c r="AN231" s="53" t="s">
        <v>2588</v>
      </c>
      <c r="AO231" s="53" t="s">
        <v>2589</v>
      </c>
    </row>
    <row r="232" spans="1:41">
      <c r="A232" s="1" t="s">
        <v>281</v>
      </c>
      <c r="B232" s="1">
        <v>2019</v>
      </c>
      <c r="C232" s="2">
        <v>43525</v>
      </c>
      <c r="D232" s="1" t="s">
        <v>20</v>
      </c>
      <c r="E232" s="40" t="s">
        <v>21</v>
      </c>
      <c r="F232" t="s">
        <v>1636</v>
      </c>
      <c r="G232" t="s">
        <v>85</v>
      </c>
      <c r="I232" s="40">
        <v>9</v>
      </c>
      <c r="J232">
        <v>13.032999999999999</v>
      </c>
      <c r="K232">
        <v>21.132999999999999</v>
      </c>
      <c r="L232">
        <v>28.867999999999999</v>
      </c>
      <c r="M232">
        <v>36.621000000000002</v>
      </c>
      <c r="N232">
        <v>44.465000000000003</v>
      </c>
      <c r="O232">
        <v>52.411999999999999</v>
      </c>
      <c r="P232" t="s">
        <v>2540</v>
      </c>
      <c r="Q232" s="53" t="s">
        <v>2541</v>
      </c>
      <c r="R232" s="53" t="s">
        <v>2542</v>
      </c>
      <c r="S232" s="53" t="s">
        <v>2543</v>
      </c>
      <c r="T232" s="53" t="s">
        <v>2544</v>
      </c>
      <c r="U232" s="53" t="s">
        <v>2545</v>
      </c>
      <c r="V232" s="53" t="s">
        <v>2546</v>
      </c>
      <c r="W232" s="53" t="s">
        <v>2547</v>
      </c>
      <c r="X232" s="53" t="s">
        <v>2548</v>
      </c>
      <c r="Y232" s="53" t="s">
        <v>2549</v>
      </c>
      <c r="Z232" s="53" t="s">
        <v>2550</v>
      </c>
      <c r="AA232" s="53" t="s">
        <v>2551</v>
      </c>
      <c r="AB232" s="53" t="s">
        <v>2552</v>
      </c>
      <c r="AC232" s="53" t="s">
        <v>2553</v>
      </c>
      <c r="AD232" s="53" t="s">
        <v>2554</v>
      </c>
      <c r="AE232" s="53" t="s">
        <v>2555</v>
      </c>
      <c r="AF232" s="53" t="s">
        <v>2556</v>
      </c>
      <c r="AG232" s="53" t="s">
        <v>2557</v>
      </c>
      <c r="AH232" s="53" t="s">
        <v>2558</v>
      </c>
      <c r="AI232" s="53" t="s">
        <v>1270</v>
      </c>
      <c r="AJ232" s="53" t="s">
        <v>2559</v>
      </c>
      <c r="AK232" s="53" t="s">
        <v>2560</v>
      </c>
      <c r="AL232" s="53" t="s">
        <v>2561</v>
      </c>
      <c r="AM232" s="53" t="s">
        <v>2562</v>
      </c>
      <c r="AN232" s="53" t="s">
        <v>2563</v>
      </c>
      <c r="AO232" s="53" t="s">
        <v>2564</v>
      </c>
    </row>
    <row r="233" spans="1:41">
      <c r="A233" s="1" t="s">
        <v>281</v>
      </c>
      <c r="B233" s="1">
        <v>2019</v>
      </c>
      <c r="C233" s="2">
        <v>43525</v>
      </c>
      <c r="D233" s="1" t="s">
        <v>20</v>
      </c>
      <c r="E233" s="40" t="s">
        <v>21</v>
      </c>
      <c r="F233" t="s">
        <v>513</v>
      </c>
      <c r="G233" t="s">
        <v>29</v>
      </c>
      <c r="I233" s="40">
        <v>10</v>
      </c>
      <c r="J233">
        <v>13.35</v>
      </c>
      <c r="K233">
        <v>21.670999999999999</v>
      </c>
      <c r="L233">
        <v>29.509</v>
      </c>
      <c r="M233">
        <v>37.209000000000003</v>
      </c>
      <c r="N233">
        <v>44.904000000000003</v>
      </c>
      <c r="O233">
        <v>52.68</v>
      </c>
      <c r="P233" t="s">
        <v>2386</v>
      </c>
      <c r="Q233" s="53" t="s">
        <v>2387</v>
      </c>
      <c r="R233" s="53" t="s">
        <v>2388</v>
      </c>
      <c r="S233" s="53" t="s">
        <v>2389</v>
      </c>
      <c r="T233" s="53" t="s">
        <v>2390</v>
      </c>
      <c r="U233" s="53" t="s">
        <v>2391</v>
      </c>
      <c r="V233" s="53" t="s">
        <v>1420</v>
      </c>
      <c r="W233" s="53" t="s">
        <v>2392</v>
      </c>
      <c r="X233" s="53" t="s">
        <v>2393</v>
      </c>
      <c r="Y233" s="53" t="s">
        <v>2394</v>
      </c>
      <c r="Z233" s="53" t="s">
        <v>907</v>
      </c>
      <c r="AA233" s="53" t="s">
        <v>2395</v>
      </c>
      <c r="AB233" s="53" t="s">
        <v>2396</v>
      </c>
      <c r="AC233" s="53" t="s">
        <v>2397</v>
      </c>
      <c r="AD233" s="53" t="s">
        <v>2398</v>
      </c>
      <c r="AE233" s="53" t="s">
        <v>2399</v>
      </c>
      <c r="AF233" s="53" t="s">
        <v>2400</v>
      </c>
      <c r="AG233" s="53" t="s">
        <v>2401</v>
      </c>
      <c r="AH233" s="53" t="s">
        <v>2402</v>
      </c>
      <c r="AI233" s="53" t="s">
        <v>2403</v>
      </c>
      <c r="AJ233" s="53" t="s">
        <v>2404</v>
      </c>
      <c r="AK233" s="53" t="s">
        <v>2405</v>
      </c>
      <c r="AL233" s="53" t="s">
        <v>2406</v>
      </c>
      <c r="AM233" s="53" t="s">
        <v>2407</v>
      </c>
      <c r="AN233" s="53" t="s">
        <v>2408</v>
      </c>
      <c r="AO233" s="53" t="s">
        <v>2409</v>
      </c>
    </row>
    <row r="234" spans="1:41">
      <c r="A234" s="1" t="s">
        <v>281</v>
      </c>
      <c r="B234" s="1">
        <v>2019</v>
      </c>
      <c r="C234" s="2">
        <v>43525</v>
      </c>
      <c r="D234" s="1" t="s">
        <v>20</v>
      </c>
      <c r="E234" s="40" t="s">
        <v>21</v>
      </c>
      <c r="F234" t="s">
        <v>1311</v>
      </c>
      <c r="G234" t="s">
        <v>29</v>
      </c>
      <c r="I234" s="40">
        <v>11</v>
      </c>
      <c r="J234">
        <v>12.78</v>
      </c>
      <c r="K234">
        <v>20.870999999999999</v>
      </c>
      <c r="L234">
        <v>28.538</v>
      </c>
      <c r="M234">
        <v>36.158999999999999</v>
      </c>
      <c r="N234">
        <v>43.796999999999997</v>
      </c>
      <c r="O234">
        <v>51.499000000000002</v>
      </c>
      <c r="P234">
        <v>59.3</v>
      </c>
      <c r="Q234" s="53" t="s">
        <v>2841</v>
      </c>
      <c r="R234" s="53" t="s">
        <v>2842</v>
      </c>
      <c r="S234" s="53" t="s">
        <v>2843</v>
      </c>
      <c r="T234" s="53" t="s">
        <v>2844</v>
      </c>
      <c r="U234" s="53" t="s">
        <v>2845</v>
      </c>
      <c r="V234" s="53" t="s">
        <v>2846</v>
      </c>
      <c r="W234" s="53" t="s">
        <v>2847</v>
      </c>
      <c r="X234" s="53" t="s">
        <v>2848</v>
      </c>
      <c r="Y234" s="53" t="s">
        <v>2849</v>
      </c>
      <c r="Z234" s="53" t="s">
        <v>2850</v>
      </c>
      <c r="AA234" s="53" t="s">
        <v>2851</v>
      </c>
      <c r="AB234" s="53" t="s">
        <v>2852</v>
      </c>
      <c r="AC234" s="53" t="s">
        <v>2853</v>
      </c>
      <c r="AD234" s="53" t="s">
        <v>2854</v>
      </c>
      <c r="AE234" s="53" t="s">
        <v>2855</v>
      </c>
      <c r="AF234" s="53" t="s">
        <v>2856</v>
      </c>
      <c r="AG234" s="53" t="s">
        <v>2857</v>
      </c>
      <c r="AH234" s="53" t="s">
        <v>1430</v>
      </c>
      <c r="AI234" s="53" t="s">
        <v>2858</v>
      </c>
      <c r="AJ234" s="53" t="s">
        <v>2859</v>
      </c>
      <c r="AK234" s="53" t="s">
        <v>2860</v>
      </c>
      <c r="AL234" s="53" t="s">
        <v>2861</v>
      </c>
      <c r="AM234" s="53" t="s">
        <v>2862</v>
      </c>
      <c r="AN234" s="53" t="s">
        <v>2863</v>
      </c>
      <c r="AO234" s="53" t="s">
        <v>2864</v>
      </c>
    </row>
    <row r="235" spans="1:41">
      <c r="A235" s="1" t="s">
        <v>281</v>
      </c>
      <c r="B235" s="1">
        <v>2019</v>
      </c>
      <c r="C235" s="2">
        <v>43525</v>
      </c>
      <c r="D235" s="1" t="s">
        <v>20</v>
      </c>
      <c r="E235" s="40" t="s">
        <v>21</v>
      </c>
      <c r="F235" t="s">
        <v>1296</v>
      </c>
      <c r="G235" t="s">
        <v>188</v>
      </c>
      <c r="I235" s="40">
        <v>12</v>
      </c>
      <c r="J235">
        <v>13.582000000000001</v>
      </c>
      <c r="K235">
        <v>21.91</v>
      </c>
      <c r="L235">
        <v>29.788</v>
      </c>
      <c r="M235">
        <v>37.674999999999997</v>
      </c>
      <c r="N235">
        <v>45.436</v>
      </c>
      <c r="O235">
        <v>53.274000000000001</v>
      </c>
      <c r="P235" t="s">
        <v>2488</v>
      </c>
      <c r="Q235" s="53" t="s">
        <v>2489</v>
      </c>
      <c r="R235" s="53" t="s">
        <v>2490</v>
      </c>
      <c r="S235" s="53" t="s">
        <v>2491</v>
      </c>
      <c r="T235" s="53" t="s">
        <v>2492</v>
      </c>
      <c r="U235" s="53" t="s">
        <v>2493</v>
      </c>
      <c r="V235" s="53" t="s">
        <v>2494</v>
      </c>
      <c r="W235" s="53" t="s">
        <v>2495</v>
      </c>
      <c r="X235" s="53" t="s">
        <v>2496</v>
      </c>
      <c r="Y235" s="53" t="s">
        <v>2497</v>
      </c>
      <c r="Z235" s="53" t="s">
        <v>2498</v>
      </c>
      <c r="AA235" s="53" t="s">
        <v>2499</v>
      </c>
      <c r="AB235" s="53" t="s">
        <v>2500</v>
      </c>
      <c r="AC235" s="53" t="s">
        <v>2501</v>
      </c>
      <c r="AD235" s="53" t="s">
        <v>2502</v>
      </c>
      <c r="AE235" s="53" t="s">
        <v>2503</v>
      </c>
      <c r="AF235" s="53" t="s">
        <v>2504</v>
      </c>
      <c r="AG235" s="53" t="s">
        <v>2505</v>
      </c>
      <c r="AH235" s="53" t="s">
        <v>2506</v>
      </c>
      <c r="AI235" s="53" t="s">
        <v>2507</v>
      </c>
      <c r="AJ235" s="53" t="s">
        <v>2508</v>
      </c>
      <c r="AK235" s="53" t="s">
        <v>2509</v>
      </c>
      <c r="AL235" s="53" t="s">
        <v>2510</v>
      </c>
      <c r="AM235" s="53" t="s">
        <v>2511</v>
      </c>
      <c r="AN235" s="53" t="s">
        <v>2512</v>
      </c>
      <c r="AO235" s="53" t="s">
        <v>2513</v>
      </c>
    </row>
    <row r="236" spans="1:41">
      <c r="A236" s="1" t="s">
        <v>281</v>
      </c>
      <c r="B236" s="1">
        <v>2019</v>
      </c>
      <c r="C236" s="2">
        <v>43525</v>
      </c>
      <c r="D236" s="1" t="s">
        <v>20</v>
      </c>
      <c r="E236" s="40" t="s">
        <v>21</v>
      </c>
      <c r="F236" t="s">
        <v>2331</v>
      </c>
      <c r="G236" t="s">
        <v>46</v>
      </c>
      <c r="I236" s="40">
        <v>13</v>
      </c>
      <c r="J236">
        <v>13.433</v>
      </c>
      <c r="K236">
        <v>21.655000000000001</v>
      </c>
      <c r="L236">
        <v>29.5</v>
      </c>
      <c r="M236">
        <v>37.295999999999999</v>
      </c>
      <c r="N236">
        <v>45.079000000000001</v>
      </c>
      <c r="O236">
        <v>52.88</v>
      </c>
      <c r="P236" t="s">
        <v>2410</v>
      </c>
      <c r="Q236" s="53" t="s">
        <v>2411</v>
      </c>
      <c r="R236" s="53" t="s">
        <v>2412</v>
      </c>
      <c r="S236" s="53" t="s">
        <v>2413</v>
      </c>
      <c r="T236" s="53" t="s">
        <v>2414</v>
      </c>
      <c r="U236" s="53" t="s">
        <v>2415</v>
      </c>
      <c r="V236" s="53" t="s">
        <v>2416</v>
      </c>
      <c r="W236" s="53" t="s">
        <v>2417</v>
      </c>
      <c r="X236" s="53" t="s">
        <v>2418</v>
      </c>
      <c r="Y236" s="53" t="s">
        <v>2419</v>
      </c>
      <c r="Z236" s="53" t="s">
        <v>2420</v>
      </c>
      <c r="AA236" s="53" t="s">
        <v>2421</v>
      </c>
      <c r="AB236" s="53" t="s">
        <v>2422</v>
      </c>
      <c r="AC236" s="53" t="s">
        <v>2423</v>
      </c>
      <c r="AD236" s="53" t="s">
        <v>2424</v>
      </c>
      <c r="AE236" s="53" t="s">
        <v>2425</v>
      </c>
      <c r="AF236" s="53" t="s">
        <v>2426</v>
      </c>
      <c r="AG236" s="53" t="s">
        <v>2427</v>
      </c>
      <c r="AH236" s="53" t="s">
        <v>2428</v>
      </c>
      <c r="AI236" s="53" t="s">
        <v>2429</v>
      </c>
      <c r="AJ236" s="53" t="s">
        <v>2430</v>
      </c>
      <c r="AK236" s="53" t="s">
        <v>2431</v>
      </c>
      <c r="AL236" s="53" t="s">
        <v>2432</v>
      </c>
      <c r="AM236" s="53" t="s">
        <v>2433</v>
      </c>
      <c r="AN236" s="53" t="s">
        <v>2434</v>
      </c>
      <c r="AO236" s="53" t="s">
        <v>2435</v>
      </c>
    </row>
    <row r="237" spans="1:41">
      <c r="A237" s="1" t="s">
        <v>281</v>
      </c>
      <c r="B237" s="1">
        <v>2019</v>
      </c>
      <c r="C237" s="2">
        <v>43525</v>
      </c>
      <c r="D237" s="1" t="s">
        <v>20</v>
      </c>
      <c r="E237" s="40" t="s">
        <v>21</v>
      </c>
      <c r="F237" t="s">
        <v>487</v>
      </c>
      <c r="G237" t="s">
        <v>164</v>
      </c>
      <c r="I237" s="40">
        <v>14</v>
      </c>
      <c r="J237">
        <v>13.516999999999999</v>
      </c>
      <c r="K237">
        <v>21.771999999999998</v>
      </c>
      <c r="L237">
        <v>29.666</v>
      </c>
      <c r="M237">
        <v>37.375</v>
      </c>
      <c r="N237">
        <v>45.094000000000001</v>
      </c>
      <c r="O237">
        <v>52.805</v>
      </c>
      <c r="P237" t="s">
        <v>2716</v>
      </c>
      <c r="Q237" s="53" t="s">
        <v>2717</v>
      </c>
      <c r="R237" s="53" t="s">
        <v>2718</v>
      </c>
      <c r="S237" s="53" t="s">
        <v>2719</v>
      </c>
      <c r="T237" s="53" t="s">
        <v>2720</v>
      </c>
      <c r="U237" s="53" t="s">
        <v>2721</v>
      </c>
      <c r="V237" s="53" t="s">
        <v>2722</v>
      </c>
      <c r="W237" s="53" t="s">
        <v>2723</v>
      </c>
      <c r="X237" s="53" t="s">
        <v>2724</v>
      </c>
      <c r="Y237" s="53" t="s">
        <v>2725</v>
      </c>
      <c r="Z237" s="53" t="s">
        <v>2726</v>
      </c>
      <c r="AA237" s="53" t="s">
        <v>2727</v>
      </c>
      <c r="AB237" s="53" t="s">
        <v>2728</v>
      </c>
      <c r="AC237" s="53" t="s">
        <v>2729</v>
      </c>
      <c r="AD237" s="53" t="s">
        <v>2730</v>
      </c>
      <c r="AE237" s="53" t="s">
        <v>2731</v>
      </c>
      <c r="AF237" s="53" t="s">
        <v>2732</v>
      </c>
      <c r="AG237" s="53" t="s">
        <v>2733</v>
      </c>
      <c r="AH237" s="53" t="s">
        <v>2734</v>
      </c>
      <c r="AI237" s="53" t="s">
        <v>2735</v>
      </c>
      <c r="AJ237" s="53" t="s">
        <v>2736</v>
      </c>
      <c r="AK237" s="53" t="s">
        <v>2737</v>
      </c>
      <c r="AL237" s="53" t="s">
        <v>1624</v>
      </c>
      <c r="AM237" s="53" t="s">
        <v>2738</v>
      </c>
      <c r="AN237" s="53" t="s">
        <v>2739</v>
      </c>
      <c r="AO237" s="53" t="s">
        <v>2740</v>
      </c>
    </row>
    <row r="238" spans="1:41">
      <c r="A238" s="1" t="s">
        <v>281</v>
      </c>
      <c r="B238" s="1">
        <v>2019</v>
      </c>
      <c r="C238" s="2">
        <v>43525</v>
      </c>
      <c r="D238" s="1" t="s">
        <v>20</v>
      </c>
      <c r="E238" s="40" t="s">
        <v>21</v>
      </c>
      <c r="F238" t="s">
        <v>2332</v>
      </c>
      <c r="G238" t="s">
        <v>27</v>
      </c>
      <c r="I238" s="40">
        <v>15</v>
      </c>
      <c r="J238">
        <v>13.505000000000001</v>
      </c>
      <c r="K238">
        <v>21.978999999999999</v>
      </c>
      <c r="L238">
        <v>30.024999999999999</v>
      </c>
      <c r="M238">
        <v>37.997999999999998</v>
      </c>
      <c r="N238">
        <v>45.991999999999997</v>
      </c>
      <c r="O238">
        <v>54.018999999999998</v>
      </c>
      <c r="P238" t="s">
        <v>2640</v>
      </c>
      <c r="Q238" s="53" t="s">
        <v>2641</v>
      </c>
      <c r="R238" s="53" t="s">
        <v>2642</v>
      </c>
      <c r="S238" s="53" t="s">
        <v>2643</v>
      </c>
      <c r="T238" s="53" t="s">
        <v>2644</v>
      </c>
      <c r="U238" s="53" t="s">
        <v>2645</v>
      </c>
      <c r="V238" s="53" t="s">
        <v>2646</v>
      </c>
      <c r="W238" s="53" t="s">
        <v>2647</v>
      </c>
      <c r="X238" s="53" t="s">
        <v>2648</v>
      </c>
      <c r="Y238" s="53" t="s">
        <v>2649</v>
      </c>
      <c r="Z238" s="53" t="s">
        <v>2650</v>
      </c>
      <c r="AA238" s="53" t="s">
        <v>2651</v>
      </c>
      <c r="AB238" s="53" t="s">
        <v>2652</v>
      </c>
      <c r="AC238" s="53" t="s">
        <v>2653</v>
      </c>
      <c r="AD238" s="53" t="s">
        <v>2654</v>
      </c>
      <c r="AE238" s="53" t="s">
        <v>2655</v>
      </c>
      <c r="AF238" s="53" t="s">
        <v>2656</v>
      </c>
      <c r="AG238" s="53" t="s">
        <v>2657</v>
      </c>
      <c r="AH238" s="53" t="s">
        <v>2658</v>
      </c>
      <c r="AI238" s="53" t="s">
        <v>2659</v>
      </c>
      <c r="AJ238" s="53" t="s">
        <v>2660</v>
      </c>
      <c r="AK238" s="53" t="s">
        <v>2661</v>
      </c>
      <c r="AL238" s="53" t="s">
        <v>2662</v>
      </c>
      <c r="AM238" s="53" t="s">
        <v>2663</v>
      </c>
      <c r="AN238" s="53" t="s">
        <v>2664</v>
      </c>
      <c r="AO238" s="53" t="s">
        <v>2665</v>
      </c>
    </row>
    <row r="239" spans="1:41">
      <c r="A239" s="1" t="s">
        <v>281</v>
      </c>
      <c r="B239" s="1">
        <v>2019</v>
      </c>
      <c r="C239" s="2">
        <v>43525</v>
      </c>
      <c r="D239" s="1" t="s">
        <v>20</v>
      </c>
      <c r="E239" s="40" t="s">
        <v>21</v>
      </c>
      <c r="F239" t="s">
        <v>1630</v>
      </c>
      <c r="G239" t="s">
        <v>102</v>
      </c>
      <c r="I239" s="40">
        <v>16</v>
      </c>
      <c r="J239">
        <v>13.127000000000001</v>
      </c>
      <c r="K239">
        <v>21.321999999999999</v>
      </c>
      <c r="L239">
        <v>29.016999999999999</v>
      </c>
      <c r="M239">
        <v>36.627000000000002</v>
      </c>
      <c r="N239">
        <v>44.276000000000003</v>
      </c>
      <c r="O239">
        <v>52.048000000000002</v>
      </c>
      <c r="P239">
        <v>59.844000000000001</v>
      </c>
      <c r="Q239" s="53" t="s">
        <v>2336</v>
      </c>
      <c r="R239" s="53" t="s">
        <v>2337</v>
      </c>
      <c r="S239" s="53" t="s">
        <v>2338</v>
      </c>
      <c r="T239" s="53" t="s">
        <v>2339</v>
      </c>
      <c r="U239" s="53" t="s">
        <v>2340</v>
      </c>
      <c r="V239" s="53" t="s">
        <v>2341</v>
      </c>
      <c r="W239" s="53" t="s">
        <v>2342</v>
      </c>
      <c r="X239" s="53" t="s">
        <v>2343</v>
      </c>
      <c r="Y239" s="53" t="s">
        <v>2344</v>
      </c>
      <c r="Z239" s="53" t="s">
        <v>2345</v>
      </c>
      <c r="AA239" s="53" t="s">
        <v>2346</v>
      </c>
      <c r="AB239" s="53" t="s">
        <v>2347</v>
      </c>
      <c r="AC239" s="53" t="s">
        <v>2348</v>
      </c>
      <c r="AD239" s="53" t="s">
        <v>2349</v>
      </c>
      <c r="AE239" s="53" t="s">
        <v>2350</v>
      </c>
      <c r="AF239" s="53" t="s">
        <v>2351</v>
      </c>
      <c r="AG239" s="53" t="s">
        <v>2352</v>
      </c>
      <c r="AH239" s="53" t="s">
        <v>2353</v>
      </c>
      <c r="AI239" s="53" t="s">
        <v>2354</v>
      </c>
      <c r="AJ239" s="53" t="s">
        <v>2355</v>
      </c>
      <c r="AK239" s="53" t="s">
        <v>2356</v>
      </c>
      <c r="AL239" s="53" t="s">
        <v>2357</v>
      </c>
      <c r="AM239" s="53" t="s">
        <v>2358</v>
      </c>
      <c r="AN239" s="53" t="s">
        <v>2359</v>
      </c>
      <c r="AO239" s="53" t="s">
        <v>2360</v>
      </c>
    </row>
    <row r="240" spans="1:41">
      <c r="A240" s="1" t="s">
        <v>281</v>
      </c>
      <c r="B240" s="1">
        <v>2019</v>
      </c>
      <c r="C240" s="2">
        <v>43525</v>
      </c>
      <c r="D240" s="1" t="s">
        <v>20</v>
      </c>
      <c r="E240" s="40" t="s">
        <v>21</v>
      </c>
      <c r="F240" t="s">
        <v>745</v>
      </c>
      <c r="G240" t="s">
        <v>256</v>
      </c>
      <c r="I240" s="40">
        <v>17</v>
      </c>
      <c r="J240">
        <v>13.303000000000001</v>
      </c>
      <c r="K240">
        <v>21.446000000000002</v>
      </c>
      <c r="L240">
        <v>29.408000000000001</v>
      </c>
      <c r="M240">
        <v>37.432000000000002</v>
      </c>
      <c r="N240">
        <v>45.448</v>
      </c>
      <c r="O240">
        <v>53.435000000000002</v>
      </c>
      <c r="P240" t="s">
        <v>2666</v>
      </c>
      <c r="Q240" s="53" t="s">
        <v>2667</v>
      </c>
      <c r="R240" s="53" t="s">
        <v>2668</v>
      </c>
      <c r="S240" s="53" t="s">
        <v>2669</v>
      </c>
      <c r="T240" s="53" t="s">
        <v>2670</v>
      </c>
      <c r="U240" s="53" t="s">
        <v>2325</v>
      </c>
      <c r="V240" s="53" t="s">
        <v>2671</v>
      </c>
      <c r="W240" s="53" t="s">
        <v>2672</v>
      </c>
      <c r="X240" s="53" t="s">
        <v>2673</v>
      </c>
      <c r="Y240" s="53" t="s">
        <v>2674</v>
      </c>
      <c r="Z240" s="53" t="s">
        <v>2675</v>
      </c>
      <c r="AA240" s="53" t="s">
        <v>2676</v>
      </c>
      <c r="AB240" s="53" t="s">
        <v>2677</v>
      </c>
      <c r="AC240" s="53" t="s">
        <v>2678</v>
      </c>
      <c r="AD240" s="53" t="s">
        <v>2679</v>
      </c>
      <c r="AE240" s="53" t="s">
        <v>2680</v>
      </c>
      <c r="AF240" s="53" t="s">
        <v>2681</v>
      </c>
      <c r="AG240" s="53" t="s">
        <v>2682</v>
      </c>
      <c r="AH240" s="53" t="s">
        <v>2683</v>
      </c>
      <c r="AI240" s="53" t="s">
        <v>2684</v>
      </c>
      <c r="AJ240" s="53" t="s">
        <v>2685</v>
      </c>
      <c r="AK240" s="53" t="s">
        <v>2686</v>
      </c>
      <c r="AL240" s="53" t="s">
        <v>2687</v>
      </c>
      <c r="AM240" s="53" t="s">
        <v>2688</v>
      </c>
      <c r="AN240" s="53" t="s">
        <v>2689</v>
      </c>
      <c r="AO240" s="53" t="s">
        <v>2690</v>
      </c>
    </row>
    <row r="241" spans="1:41">
      <c r="A241" s="1" t="s">
        <v>281</v>
      </c>
      <c r="B241" s="1">
        <v>2019</v>
      </c>
      <c r="C241" s="2">
        <v>43525</v>
      </c>
      <c r="D241" s="1" t="s">
        <v>20</v>
      </c>
      <c r="E241" s="40" t="s">
        <v>21</v>
      </c>
      <c r="F241" t="s">
        <v>818</v>
      </c>
      <c r="G241" t="s">
        <v>42</v>
      </c>
      <c r="I241" s="40">
        <v>18</v>
      </c>
      <c r="J241">
        <v>13.749000000000001</v>
      </c>
      <c r="K241">
        <v>21.937000000000001</v>
      </c>
      <c r="L241">
        <v>29.683</v>
      </c>
      <c r="M241">
        <v>37.35</v>
      </c>
      <c r="N241">
        <v>45.036999999999999</v>
      </c>
      <c r="O241">
        <v>52.77</v>
      </c>
      <c r="P241" t="s">
        <v>2462</v>
      </c>
      <c r="Q241" s="53" t="s">
        <v>2463</v>
      </c>
      <c r="R241" s="53" t="s">
        <v>2464</v>
      </c>
      <c r="S241" s="53" t="s">
        <v>2465</v>
      </c>
      <c r="T241" s="53" t="s">
        <v>2466</v>
      </c>
      <c r="U241" s="53" t="s">
        <v>2467</v>
      </c>
      <c r="V241" s="53" t="s">
        <v>2468</v>
      </c>
      <c r="W241" s="53" t="s">
        <v>2469</v>
      </c>
      <c r="X241" s="53" t="s">
        <v>2470</v>
      </c>
      <c r="Y241" s="53" t="s">
        <v>2471</v>
      </c>
      <c r="Z241" s="53" t="s">
        <v>2472</v>
      </c>
      <c r="AA241" s="53" t="s">
        <v>2473</v>
      </c>
      <c r="AB241" s="53" t="s">
        <v>2474</v>
      </c>
      <c r="AC241" s="53" t="s">
        <v>2475</v>
      </c>
      <c r="AD241" s="53" t="s">
        <v>2476</v>
      </c>
      <c r="AE241" s="53" t="s">
        <v>2477</v>
      </c>
      <c r="AF241" s="53" t="s">
        <v>2478</v>
      </c>
      <c r="AG241" s="53" t="s">
        <v>2479</v>
      </c>
      <c r="AH241" s="53" t="s">
        <v>2480</v>
      </c>
      <c r="AI241" s="53" t="s">
        <v>2481</v>
      </c>
      <c r="AJ241" s="53" t="s">
        <v>2482</v>
      </c>
      <c r="AK241" s="53" t="s">
        <v>2483</v>
      </c>
      <c r="AL241" s="53" t="s">
        <v>2484</v>
      </c>
      <c r="AM241" s="53" t="s">
        <v>2485</v>
      </c>
      <c r="AN241" s="53" t="s">
        <v>2486</v>
      </c>
      <c r="AO241" s="53" t="s">
        <v>2487</v>
      </c>
    </row>
    <row r="242" spans="1:41">
      <c r="A242" s="1" t="s">
        <v>281</v>
      </c>
      <c r="B242" s="1">
        <v>2019</v>
      </c>
      <c r="C242" s="2">
        <v>43525</v>
      </c>
      <c r="D242" s="1" t="s">
        <v>20</v>
      </c>
      <c r="E242" s="40" t="s">
        <v>21</v>
      </c>
      <c r="F242" t="s">
        <v>521</v>
      </c>
      <c r="G242" t="s">
        <v>58</v>
      </c>
      <c r="I242" s="40">
        <v>19</v>
      </c>
      <c r="J242">
        <v>13.241</v>
      </c>
      <c r="K242">
        <v>21.390999999999998</v>
      </c>
      <c r="L242">
        <v>29.535</v>
      </c>
      <c r="M242">
        <v>37.707999999999998</v>
      </c>
      <c r="N242">
        <v>45.896000000000001</v>
      </c>
      <c r="O242">
        <v>54.207000000000001</v>
      </c>
      <c r="P242" t="s">
        <v>2764</v>
      </c>
      <c r="Q242" s="53" t="s">
        <v>2765</v>
      </c>
      <c r="R242" s="53" t="s">
        <v>2766</v>
      </c>
      <c r="S242" s="53" t="s">
        <v>2767</v>
      </c>
      <c r="T242" s="53" t="s">
        <v>2768</v>
      </c>
      <c r="U242" s="53" t="s">
        <v>2769</v>
      </c>
      <c r="V242" s="53" t="s">
        <v>2770</v>
      </c>
      <c r="W242" s="53" t="s">
        <v>2268</v>
      </c>
      <c r="X242" s="53" t="s">
        <v>2771</v>
      </c>
      <c r="Y242" s="53" t="s">
        <v>2772</v>
      </c>
      <c r="Z242" s="53" t="s">
        <v>2773</v>
      </c>
      <c r="AA242" s="53" t="s">
        <v>2774</v>
      </c>
      <c r="AB242" s="53" t="s">
        <v>2775</v>
      </c>
      <c r="AC242" s="53" t="s">
        <v>2776</v>
      </c>
      <c r="AD242" s="53" t="s">
        <v>2777</v>
      </c>
      <c r="AE242" s="53" t="s">
        <v>2778</v>
      </c>
      <c r="AF242" s="53" t="s">
        <v>2779</v>
      </c>
      <c r="AG242" s="53" t="s">
        <v>2780</v>
      </c>
      <c r="AH242" s="53" t="s">
        <v>2781</v>
      </c>
      <c r="AI242" s="53" t="s">
        <v>2782</v>
      </c>
      <c r="AJ242" s="53" t="s">
        <v>2783</v>
      </c>
      <c r="AK242" s="53" t="s">
        <v>2784</v>
      </c>
      <c r="AL242" s="53" t="s">
        <v>2785</v>
      </c>
      <c r="AM242" s="53" t="s">
        <v>2786</v>
      </c>
      <c r="AN242" s="53" t="s">
        <v>2787</v>
      </c>
      <c r="AO242" s="53" t="s">
        <v>2788</v>
      </c>
    </row>
    <row r="243" spans="1:41">
      <c r="A243" s="1" t="s">
        <v>281</v>
      </c>
      <c r="B243" s="1">
        <v>2019</v>
      </c>
      <c r="C243" s="2">
        <v>43525</v>
      </c>
      <c r="D243" s="1" t="s">
        <v>20</v>
      </c>
      <c r="E243" s="40" t="s">
        <v>21</v>
      </c>
      <c r="F243" t="s">
        <v>1684</v>
      </c>
      <c r="G243" t="s">
        <v>212</v>
      </c>
      <c r="I243" s="40">
        <v>20</v>
      </c>
      <c r="J243">
        <v>13.573</v>
      </c>
      <c r="K243">
        <v>21.875</v>
      </c>
      <c r="L243">
        <v>29.797000000000001</v>
      </c>
      <c r="M243">
        <v>37.610999999999997</v>
      </c>
      <c r="N243">
        <v>45.537999999999997</v>
      </c>
      <c r="O243">
        <v>53.567</v>
      </c>
      <c r="P243" t="s">
        <v>2789</v>
      </c>
      <c r="Q243" s="53" t="s">
        <v>2790</v>
      </c>
      <c r="R243" s="53" t="s">
        <v>2791</v>
      </c>
      <c r="S243" s="53" t="s">
        <v>2792</v>
      </c>
      <c r="T243" s="53" t="s">
        <v>2793</v>
      </c>
      <c r="U243" s="53" t="s">
        <v>2794</v>
      </c>
      <c r="V243" s="53" t="s">
        <v>2795</v>
      </c>
      <c r="W243" s="53" t="s">
        <v>2796</v>
      </c>
      <c r="X243" s="53" t="s">
        <v>2797</v>
      </c>
      <c r="Y243" s="53" t="s">
        <v>2798</v>
      </c>
      <c r="Z243" s="53" t="s">
        <v>2799</v>
      </c>
      <c r="AA243" s="53" t="s">
        <v>2800</v>
      </c>
      <c r="AB243" s="53" t="s">
        <v>2801</v>
      </c>
      <c r="AC243" s="53" t="s">
        <v>2802</v>
      </c>
      <c r="AD243" s="53" t="s">
        <v>2803</v>
      </c>
      <c r="AE243" s="53" t="s">
        <v>2804</v>
      </c>
      <c r="AF243" s="53" t="s">
        <v>2805</v>
      </c>
      <c r="AG243" s="53" t="s">
        <v>2806</v>
      </c>
      <c r="AH243" s="53" t="s">
        <v>2807</v>
      </c>
      <c r="AI243" s="53" t="s">
        <v>2808</v>
      </c>
      <c r="AJ243" s="53" t="s">
        <v>2809</v>
      </c>
      <c r="AK243" s="53" t="s">
        <v>2810</v>
      </c>
      <c r="AL243" s="53" t="s">
        <v>2811</v>
      </c>
      <c r="AM243" s="53" t="s">
        <v>2812</v>
      </c>
      <c r="AN243" s="53" t="s">
        <v>2813</v>
      </c>
      <c r="AO243" s="53" t="s">
        <v>2814</v>
      </c>
    </row>
    <row r="244" spans="1:41">
      <c r="A244" s="1" t="s">
        <v>281</v>
      </c>
      <c r="B244" s="1">
        <v>2019</v>
      </c>
      <c r="C244" s="2">
        <v>43525</v>
      </c>
      <c r="D244" s="1" t="s">
        <v>20</v>
      </c>
      <c r="E244" s="40" t="s">
        <v>21</v>
      </c>
      <c r="F244" t="s">
        <v>2333</v>
      </c>
      <c r="G244" t="s">
        <v>256</v>
      </c>
      <c r="I244" s="40">
        <v>21</v>
      </c>
      <c r="J244">
        <v>13.215999999999999</v>
      </c>
      <c r="K244">
        <v>21.263999999999999</v>
      </c>
      <c r="L244">
        <v>29.11</v>
      </c>
      <c r="M244">
        <v>36.966000000000001</v>
      </c>
      <c r="N244">
        <v>44.883000000000003</v>
      </c>
      <c r="O244">
        <v>52.817</v>
      </c>
      <c r="P244" t="s">
        <v>2330</v>
      </c>
      <c r="Q244" s="53" t="s">
        <v>2691</v>
      </c>
      <c r="R244" s="53" t="s">
        <v>2692</v>
      </c>
      <c r="S244" s="53" t="s">
        <v>2693</v>
      </c>
      <c r="T244" s="53" t="s">
        <v>2694</v>
      </c>
      <c r="U244" s="53" t="s">
        <v>2695</v>
      </c>
      <c r="V244" s="53" t="s">
        <v>2696</v>
      </c>
      <c r="W244" s="53" t="s">
        <v>2697</v>
      </c>
      <c r="X244" s="53" t="s">
        <v>2698</v>
      </c>
      <c r="Y244" s="53" t="s">
        <v>2699</v>
      </c>
      <c r="Z244" s="53" t="s">
        <v>2700</v>
      </c>
      <c r="AA244" s="53" t="s">
        <v>2701</v>
      </c>
      <c r="AB244" s="53" t="s">
        <v>2702</v>
      </c>
      <c r="AC244" s="53" t="s">
        <v>2703</v>
      </c>
      <c r="AD244" s="53" t="s">
        <v>2704</v>
      </c>
      <c r="AE244" s="53" t="s">
        <v>2705</v>
      </c>
      <c r="AF244" s="53" t="s">
        <v>2706</v>
      </c>
      <c r="AG244" s="53" t="s">
        <v>2707</v>
      </c>
      <c r="AH244" s="53" t="s">
        <v>2708</v>
      </c>
      <c r="AI244" s="53" t="s">
        <v>2709</v>
      </c>
      <c r="AJ244" s="53" t="s">
        <v>2710</v>
      </c>
      <c r="AK244" s="53" t="s">
        <v>2711</v>
      </c>
      <c r="AL244" s="53" t="s">
        <v>2712</v>
      </c>
      <c r="AM244" s="53" t="s">
        <v>2713</v>
      </c>
      <c r="AN244" s="53" t="s">
        <v>2714</v>
      </c>
      <c r="AO244" s="53" t="s">
        <v>2715</v>
      </c>
    </row>
    <row r="245" spans="1:41">
      <c r="A245" s="1" t="s">
        <v>281</v>
      </c>
      <c r="B245" s="1">
        <v>2019</v>
      </c>
      <c r="C245" s="2">
        <v>43525</v>
      </c>
      <c r="D245" s="1" t="s">
        <v>20</v>
      </c>
      <c r="E245" s="40" t="s">
        <v>21</v>
      </c>
      <c r="F245" t="s">
        <v>2334</v>
      </c>
      <c r="G245" t="s">
        <v>116</v>
      </c>
      <c r="I245" s="40">
        <v>22</v>
      </c>
      <c r="J245">
        <v>13.528</v>
      </c>
      <c r="K245">
        <v>21.837</v>
      </c>
      <c r="L245">
        <v>29.957000000000001</v>
      </c>
      <c r="M245">
        <v>38.139000000000003</v>
      </c>
      <c r="N245">
        <v>46.311</v>
      </c>
      <c r="O245">
        <v>54.561</v>
      </c>
      <c r="P245" t="s">
        <v>2514</v>
      </c>
      <c r="Q245" s="53" t="s">
        <v>2515</v>
      </c>
      <c r="R245" s="53" t="s">
        <v>2516</v>
      </c>
      <c r="S245" s="53" t="s">
        <v>2517</v>
      </c>
      <c r="T245" s="53" t="s">
        <v>2518</v>
      </c>
      <c r="U245" s="53" t="s">
        <v>2519</v>
      </c>
      <c r="V245" s="53" t="s">
        <v>2520</v>
      </c>
      <c r="W245" s="53" t="s">
        <v>2521</v>
      </c>
      <c r="X245" s="53" t="s">
        <v>2522</v>
      </c>
      <c r="Y245" s="53" t="s">
        <v>2523</v>
      </c>
      <c r="Z245" s="53" t="s">
        <v>2524</v>
      </c>
      <c r="AA245" s="53" t="s">
        <v>2525</v>
      </c>
      <c r="AB245" s="53" t="s">
        <v>2526</v>
      </c>
      <c r="AC245" s="53" t="s">
        <v>2527</v>
      </c>
      <c r="AD245" s="53" t="s">
        <v>2528</v>
      </c>
      <c r="AE245" s="53" t="s">
        <v>2529</v>
      </c>
      <c r="AF245" s="53" t="s">
        <v>2530</v>
      </c>
      <c r="AG245" s="53" t="s">
        <v>2531</v>
      </c>
      <c r="AH245" s="53" t="s">
        <v>2532</v>
      </c>
      <c r="AI245" s="53" t="s">
        <v>2533</v>
      </c>
      <c r="AJ245" s="53" t="s">
        <v>2534</v>
      </c>
      <c r="AK245" s="53" t="s">
        <v>2535</v>
      </c>
      <c r="AL245" s="53" t="s">
        <v>2536</v>
      </c>
      <c r="AM245" s="53" t="s">
        <v>2537</v>
      </c>
      <c r="AN245" s="53" t="s">
        <v>2538</v>
      </c>
      <c r="AO245" s="53" t="s">
        <v>2539</v>
      </c>
    </row>
    <row r="246" spans="1:41">
      <c r="A246" s="1" t="s">
        <v>281</v>
      </c>
      <c r="B246" s="1">
        <v>2019</v>
      </c>
      <c r="C246" s="2">
        <v>43525</v>
      </c>
      <c r="D246" s="1" t="s">
        <v>20</v>
      </c>
      <c r="E246" s="40" t="s">
        <v>21</v>
      </c>
      <c r="F246" t="s">
        <v>2335</v>
      </c>
      <c r="G246" t="s">
        <v>152</v>
      </c>
      <c r="I246" s="40">
        <v>23</v>
      </c>
      <c r="J246">
        <v>14.06</v>
      </c>
      <c r="K246">
        <v>22.536000000000001</v>
      </c>
      <c r="L246">
        <v>30.672000000000001</v>
      </c>
      <c r="M246">
        <v>38.715000000000003</v>
      </c>
      <c r="N246">
        <v>46.741999999999997</v>
      </c>
      <c r="O246">
        <v>54.808999999999997</v>
      </c>
      <c r="P246" t="s">
        <v>2436</v>
      </c>
      <c r="Q246" s="53" t="s">
        <v>2437</v>
      </c>
      <c r="R246" s="53" t="s">
        <v>2438</v>
      </c>
      <c r="S246" s="53" t="s">
        <v>2439</v>
      </c>
      <c r="T246" s="53" t="s">
        <v>2440</v>
      </c>
      <c r="U246" s="53" t="s">
        <v>2441</v>
      </c>
      <c r="V246" s="53" t="s">
        <v>2442</v>
      </c>
      <c r="W246" s="53" t="s">
        <v>2443</v>
      </c>
      <c r="X246" s="53" t="s">
        <v>2444</v>
      </c>
      <c r="Y246" s="53" t="s">
        <v>2445</v>
      </c>
      <c r="Z246" s="53" t="s">
        <v>2446</v>
      </c>
      <c r="AA246" s="53" t="s">
        <v>2447</v>
      </c>
      <c r="AB246" s="53" t="s">
        <v>2448</v>
      </c>
      <c r="AC246" s="53" t="s">
        <v>2449</v>
      </c>
      <c r="AD246" s="53" t="s">
        <v>2450</v>
      </c>
      <c r="AE246" s="53" t="s">
        <v>2451</v>
      </c>
      <c r="AF246" s="53" t="s">
        <v>2452</v>
      </c>
      <c r="AG246" s="53" t="s">
        <v>2453</v>
      </c>
      <c r="AH246" s="53" t="s">
        <v>2454</v>
      </c>
      <c r="AI246" s="53" t="s">
        <v>2455</v>
      </c>
      <c r="AJ246" s="53" t="s">
        <v>2456</v>
      </c>
      <c r="AK246" s="53" t="s">
        <v>2457</v>
      </c>
      <c r="AL246" s="53" t="s">
        <v>2458</v>
      </c>
      <c r="AM246" s="53" t="s">
        <v>2459</v>
      </c>
      <c r="AN246" s="53" t="s">
        <v>2460</v>
      </c>
      <c r="AO246" s="53" t="s">
        <v>2461</v>
      </c>
    </row>
    <row r="247" spans="1:41">
      <c r="A247" s="1" t="s">
        <v>281</v>
      </c>
      <c r="B247" s="1">
        <v>2019</v>
      </c>
      <c r="C247" s="2">
        <v>43525</v>
      </c>
      <c r="D247" s="1" t="s">
        <v>20</v>
      </c>
      <c r="E247" s="40" t="s">
        <v>64</v>
      </c>
      <c r="F247" t="s">
        <v>501</v>
      </c>
      <c r="G247" t="s">
        <v>25</v>
      </c>
      <c r="I247" s="40">
        <v>1</v>
      </c>
      <c r="J247">
        <v>13.263</v>
      </c>
      <c r="K247">
        <v>21.364000000000001</v>
      </c>
      <c r="L247">
        <v>28.954999999999998</v>
      </c>
      <c r="M247">
        <v>36.43</v>
      </c>
      <c r="N247">
        <v>43.884999999999998</v>
      </c>
      <c r="O247">
        <v>51.363</v>
      </c>
      <c r="P247">
        <v>58.85</v>
      </c>
      <c r="Q247" s="53" t="s">
        <v>2915</v>
      </c>
      <c r="R247" s="53" t="s">
        <v>2916</v>
      </c>
      <c r="S247" s="53" t="s">
        <v>2917</v>
      </c>
      <c r="T247" s="53" t="s">
        <v>2918</v>
      </c>
      <c r="U247" s="53" t="s">
        <v>2919</v>
      </c>
      <c r="V247" s="53" t="s">
        <v>2920</v>
      </c>
      <c r="W247" s="53" t="s">
        <v>2326</v>
      </c>
      <c r="X247" s="53" t="s">
        <v>2921</v>
      </c>
      <c r="Y247" s="53" t="s">
        <v>2922</v>
      </c>
      <c r="Z247" s="53" t="s">
        <v>2923</v>
      </c>
      <c r="AA247" s="53" t="s">
        <v>2924</v>
      </c>
      <c r="AB247" s="53" t="s">
        <v>2925</v>
      </c>
      <c r="AC247" s="53" t="s">
        <v>2926</v>
      </c>
      <c r="AD247" s="53" t="s">
        <v>2927</v>
      </c>
      <c r="AE247" s="53" t="s">
        <v>2928</v>
      </c>
      <c r="AF247" s="53" t="s">
        <v>2929</v>
      </c>
      <c r="AG247" s="53" t="s">
        <v>2930</v>
      </c>
      <c r="AH247" s="53" t="s">
        <v>2931</v>
      </c>
      <c r="AI247" s="53" t="s">
        <v>2932</v>
      </c>
      <c r="AJ247" s="53" t="s">
        <v>2933</v>
      </c>
      <c r="AK247" s="53" t="s">
        <v>2934</v>
      </c>
      <c r="AL247" s="53" t="s">
        <v>2935</v>
      </c>
      <c r="AM247" s="53" t="s">
        <v>2936</v>
      </c>
      <c r="AN247" s="53" t="s">
        <v>2937</v>
      </c>
      <c r="AO247" s="53" t="s">
        <v>2938</v>
      </c>
    </row>
    <row r="248" spans="1:41">
      <c r="A248" s="1" t="s">
        <v>281</v>
      </c>
      <c r="B248" s="1">
        <v>2019</v>
      </c>
      <c r="C248" s="2">
        <v>43525</v>
      </c>
      <c r="D248" s="1" t="s">
        <v>20</v>
      </c>
      <c r="E248" s="40" t="s">
        <v>64</v>
      </c>
      <c r="F248" t="s">
        <v>732</v>
      </c>
      <c r="G248" t="s">
        <v>29</v>
      </c>
      <c r="I248" s="40">
        <v>2</v>
      </c>
      <c r="J248">
        <v>13.855</v>
      </c>
      <c r="K248">
        <v>22.184000000000001</v>
      </c>
      <c r="L248">
        <v>30.027999999999999</v>
      </c>
      <c r="M248">
        <v>37.743000000000002</v>
      </c>
      <c r="N248">
        <v>45.381</v>
      </c>
      <c r="O248">
        <v>53.033999999999999</v>
      </c>
      <c r="P248" t="s">
        <v>2939</v>
      </c>
      <c r="Q248" s="53" t="s">
        <v>2940</v>
      </c>
      <c r="R248" s="53" t="s">
        <v>2941</v>
      </c>
      <c r="S248" s="53" t="s">
        <v>2942</v>
      </c>
      <c r="T248" s="53" t="s">
        <v>2943</v>
      </c>
      <c r="U248" s="53" t="s">
        <v>2944</v>
      </c>
      <c r="V248" s="53" t="s">
        <v>2945</v>
      </c>
      <c r="W248" s="53" t="s">
        <v>2946</v>
      </c>
      <c r="X248" s="53" t="s">
        <v>2947</v>
      </c>
      <c r="Y248" s="53" t="s">
        <v>2948</v>
      </c>
      <c r="Z248" s="53" t="s">
        <v>2949</v>
      </c>
      <c r="AA248" s="53" t="s">
        <v>2950</v>
      </c>
      <c r="AB248" s="53" t="s">
        <v>2951</v>
      </c>
      <c r="AC248" s="53" t="s">
        <v>2952</v>
      </c>
      <c r="AD248" s="53" t="s">
        <v>2953</v>
      </c>
      <c r="AE248" s="53" t="s">
        <v>2954</v>
      </c>
      <c r="AF248" s="53" t="s">
        <v>2955</v>
      </c>
      <c r="AG248" s="53" t="s">
        <v>2956</v>
      </c>
      <c r="AH248" s="53" t="s">
        <v>2957</v>
      </c>
      <c r="AI248" s="53" t="s">
        <v>2958</v>
      </c>
      <c r="AJ248" s="53" t="s">
        <v>2959</v>
      </c>
      <c r="AK248" s="53" t="s">
        <v>2960</v>
      </c>
      <c r="AL248" s="53" t="s">
        <v>2961</v>
      </c>
      <c r="AM248" s="53" t="s">
        <v>2962</v>
      </c>
      <c r="AN248" s="53" t="s">
        <v>2963</v>
      </c>
      <c r="AO248" s="53" t="s">
        <v>2964</v>
      </c>
    </row>
    <row r="249" spans="1:41">
      <c r="A249" s="1" t="s">
        <v>281</v>
      </c>
      <c r="B249" s="1">
        <v>2019</v>
      </c>
      <c r="C249" s="2">
        <v>43525</v>
      </c>
      <c r="D249" s="1" t="s">
        <v>20</v>
      </c>
      <c r="E249" s="40" t="s">
        <v>64</v>
      </c>
      <c r="F249" t="s">
        <v>682</v>
      </c>
      <c r="G249" t="s">
        <v>25</v>
      </c>
      <c r="I249" s="40">
        <v>3</v>
      </c>
      <c r="J249">
        <v>13.372</v>
      </c>
      <c r="K249">
        <v>21.295999999999999</v>
      </c>
      <c r="L249">
        <v>28.824000000000002</v>
      </c>
      <c r="M249">
        <v>36.411999999999999</v>
      </c>
      <c r="N249">
        <v>44.085999999999999</v>
      </c>
      <c r="O249">
        <v>51.807000000000002</v>
      </c>
      <c r="P249">
        <v>59.436</v>
      </c>
      <c r="Q249" s="53" t="s">
        <v>2965</v>
      </c>
      <c r="R249" s="53" t="s">
        <v>2966</v>
      </c>
      <c r="S249" s="53" t="s">
        <v>2967</v>
      </c>
      <c r="T249" s="53" t="s">
        <v>2968</v>
      </c>
      <c r="U249" s="53" t="s">
        <v>2969</v>
      </c>
      <c r="V249" s="53" t="s">
        <v>2970</v>
      </c>
      <c r="W249" s="53" t="s">
        <v>2971</v>
      </c>
      <c r="X249" s="53" t="s">
        <v>2972</v>
      </c>
      <c r="Y249" s="53" t="s">
        <v>2973</v>
      </c>
      <c r="Z249" s="53" t="s">
        <v>2974</v>
      </c>
      <c r="AA249" s="53" t="s">
        <v>2975</v>
      </c>
      <c r="AB249" s="53" t="s">
        <v>2976</v>
      </c>
      <c r="AC249" s="53" t="s">
        <v>2977</v>
      </c>
      <c r="AD249" s="53" t="s">
        <v>2978</v>
      </c>
      <c r="AE249" s="53" t="s">
        <v>2979</v>
      </c>
      <c r="AF249" s="53" t="s">
        <v>2980</v>
      </c>
      <c r="AG249" s="53" t="s">
        <v>2981</v>
      </c>
      <c r="AH249" s="53" t="s">
        <v>2982</v>
      </c>
      <c r="AI249" s="53" t="s">
        <v>2983</v>
      </c>
      <c r="AJ249" s="53" t="s">
        <v>2984</v>
      </c>
      <c r="AK249" s="53" t="s">
        <v>2985</v>
      </c>
      <c r="AL249" s="53" t="s">
        <v>2986</v>
      </c>
      <c r="AM249" s="53" t="s">
        <v>2987</v>
      </c>
      <c r="AN249" s="53" t="s">
        <v>2988</v>
      </c>
      <c r="AO249" s="53" t="s">
        <v>2989</v>
      </c>
    </row>
    <row r="250" spans="1:41">
      <c r="A250" s="1" t="s">
        <v>281</v>
      </c>
      <c r="B250" s="1">
        <v>2019</v>
      </c>
      <c r="C250" s="2">
        <v>43525</v>
      </c>
      <c r="D250" s="1" t="s">
        <v>20</v>
      </c>
      <c r="E250" s="40" t="s">
        <v>64</v>
      </c>
      <c r="F250" t="s">
        <v>1294</v>
      </c>
      <c r="G250" t="s">
        <v>198</v>
      </c>
      <c r="I250" s="40">
        <v>4</v>
      </c>
      <c r="J250">
        <v>13.186999999999999</v>
      </c>
      <c r="K250">
        <v>21.378</v>
      </c>
      <c r="L250">
        <v>29.288</v>
      </c>
      <c r="M250">
        <v>37.082000000000001</v>
      </c>
      <c r="N250">
        <v>44.826999999999998</v>
      </c>
      <c r="O250">
        <v>52.51</v>
      </c>
      <c r="P250" t="s">
        <v>2990</v>
      </c>
      <c r="Q250" s="53" t="s">
        <v>2991</v>
      </c>
      <c r="R250" s="53" t="s">
        <v>2992</v>
      </c>
      <c r="S250" s="53" t="s">
        <v>2993</v>
      </c>
      <c r="T250" s="53" t="s">
        <v>1878</v>
      </c>
      <c r="U250" s="53" t="s">
        <v>2994</v>
      </c>
      <c r="V250" s="53" t="s">
        <v>2995</v>
      </c>
      <c r="W250" s="53" t="s">
        <v>2996</v>
      </c>
      <c r="X250" s="53" t="s">
        <v>2997</v>
      </c>
      <c r="Y250" s="53" t="s">
        <v>2998</v>
      </c>
      <c r="Z250" s="53" t="s">
        <v>2999</v>
      </c>
      <c r="AA250" s="53" t="s">
        <v>3000</v>
      </c>
      <c r="AB250" s="53" t="s">
        <v>3001</v>
      </c>
      <c r="AC250" s="53" t="s">
        <v>3002</v>
      </c>
      <c r="AD250" s="53" t="s">
        <v>3003</v>
      </c>
      <c r="AE250" s="53" t="s">
        <v>3004</v>
      </c>
      <c r="AF250" s="53" t="s">
        <v>2328</v>
      </c>
      <c r="AG250" s="53" t="s">
        <v>3005</v>
      </c>
      <c r="AH250" s="53" t="s">
        <v>3006</v>
      </c>
      <c r="AI250" s="53" t="s">
        <v>3007</v>
      </c>
      <c r="AJ250" s="53" t="s">
        <v>3008</v>
      </c>
      <c r="AK250" s="53" t="s">
        <v>3009</v>
      </c>
      <c r="AL250" s="53" t="s">
        <v>3010</v>
      </c>
      <c r="AM250" s="53" t="s">
        <v>3011</v>
      </c>
      <c r="AN250" s="53" t="s">
        <v>3012</v>
      </c>
      <c r="AO250" s="53" t="s">
        <v>3013</v>
      </c>
    </row>
    <row r="251" spans="1:41">
      <c r="Q251" s="53"/>
      <c r="R251" s="53"/>
      <c r="S251" s="53"/>
      <c r="T251" s="53"/>
      <c r="U251" s="53"/>
      <c r="V251" s="53"/>
      <c r="W251" s="53"/>
      <c r="X251" s="53"/>
      <c r="Y251" s="53"/>
      <c r="Z251" s="53"/>
      <c r="AA251" s="53"/>
      <c r="AB251" s="53"/>
      <c r="AC251" s="53"/>
      <c r="AD251" s="53"/>
      <c r="AE251" s="53"/>
      <c r="AF251" s="53"/>
      <c r="AG251" s="53"/>
      <c r="AH251" s="53"/>
      <c r="AI251" s="53"/>
      <c r="AJ251" s="53"/>
      <c r="AK251" s="53"/>
      <c r="AL251" s="53"/>
      <c r="AM251" s="53"/>
      <c r="AN251" s="53"/>
      <c r="AO251" s="53"/>
    </row>
    <row r="252" spans="1:41">
      <c r="Q252" s="53"/>
      <c r="R252" s="53"/>
      <c r="S252" s="53"/>
      <c r="T252" s="53"/>
      <c r="U252" s="53"/>
      <c r="V252" s="53"/>
      <c r="W252" s="53"/>
      <c r="X252" s="53"/>
      <c r="Y252" s="53"/>
      <c r="Z252" s="53"/>
      <c r="AA252" s="53"/>
      <c r="AB252" s="53"/>
      <c r="AC252" s="53"/>
      <c r="AD252" s="53"/>
      <c r="AE252" s="53"/>
      <c r="AF252" s="53"/>
      <c r="AG252" s="53"/>
      <c r="AH252" s="53"/>
      <c r="AI252" s="53"/>
      <c r="AJ252" s="53"/>
      <c r="AK252" s="53"/>
      <c r="AL252" s="53"/>
      <c r="AM252" s="53"/>
      <c r="AN252" s="53"/>
      <c r="AO252" s="53"/>
    </row>
    <row r="253" spans="1:41">
      <c r="Q253" s="53"/>
      <c r="R253" s="53"/>
      <c r="S253" s="53"/>
      <c r="T253" s="53"/>
      <c r="U253" s="53"/>
      <c r="V253" s="53"/>
      <c r="W253" s="53"/>
      <c r="X253" s="53"/>
      <c r="Y253" s="53"/>
      <c r="Z253" s="53"/>
      <c r="AA253" s="53"/>
      <c r="AB253" s="53"/>
      <c r="AC253" s="53"/>
      <c r="AD253" s="53"/>
      <c r="AE253" s="53"/>
      <c r="AF253" s="53"/>
      <c r="AG253" s="53"/>
      <c r="AH253" s="53"/>
      <c r="AI253" s="53"/>
      <c r="AJ253" s="53"/>
      <c r="AK253" s="53"/>
      <c r="AL253" s="53"/>
      <c r="AM253" s="53"/>
      <c r="AN253" s="53"/>
      <c r="AO253" s="53"/>
    </row>
    <row r="254" spans="1:41">
      <c r="Q254" s="53"/>
      <c r="R254" s="53"/>
      <c r="S254" s="53"/>
      <c r="T254" s="53"/>
      <c r="U254" s="53"/>
      <c r="V254" s="53"/>
      <c r="W254" s="53"/>
      <c r="X254" s="53"/>
      <c r="Y254" s="53"/>
      <c r="Z254" s="53"/>
      <c r="AA254" s="53"/>
      <c r="AB254" s="53"/>
      <c r="AC254" s="53"/>
      <c r="AD254" s="53"/>
      <c r="AE254" s="53"/>
      <c r="AF254" s="53"/>
      <c r="AG254" s="53"/>
      <c r="AH254" s="53"/>
      <c r="AI254" s="53"/>
      <c r="AJ254" s="53"/>
      <c r="AK254" s="53"/>
      <c r="AL254" s="53"/>
      <c r="AM254" s="53"/>
      <c r="AN254" s="53"/>
      <c r="AO254" s="53"/>
    </row>
    <row r="255" spans="1:41">
      <c r="Q255" s="53"/>
      <c r="R255" s="53"/>
      <c r="S255" s="53"/>
      <c r="T255" s="53"/>
      <c r="U255" s="53"/>
      <c r="V255" s="53"/>
      <c r="W255" s="53"/>
      <c r="X255" s="53"/>
      <c r="Y255" s="53"/>
      <c r="Z255" s="53"/>
      <c r="AA255" s="53"/>
      <c r="AB255" s="53"/>
      <c r="AC255" s="53"/>
      <c r="AD255" s="53"/>
      <c r="AE255" s="53"/>
      <c r="AF255" s="53"/>
      <c r="AG255" s="53"/>
      <c r="AH255" s="53"/>
      <c r="AI255" s="53"/>
      <c r="AJ255" s="53"/>
      <c r="AK255" s="53"/>
      <c r="AL255" s="53"/>
      <c r="AM255" s="53"/>
      <c r="AN255" s="53"/>
      <c r="AO255" s="53"/>
    </row>
    <row r="256" spans="1:41">
      <c r="Q256" s="53"/>
      <c r="R256" s="53"/>
      <c r="S256" s="53"/>
      <c r="T256" s="53"/>
      <c r="U256" s="53"/>
      <c r="V256" s="53"/>
      <c r="W256" s="53"/>
      <c r="X256" s="53"/>
      <c r="Y256" s="53"/>
      <c r="Z256" s="53"/>
      <c r="AA256" s="53"/>
      <c r="AB256" s="53"/>
      <c r="AC256" s="53"/>
      <c r="AD256" s="53"/>
      <c r="AE256" s="53"/>
      <c r="AF256" s="53"/>
      <c r="AG256" s="53"/>
      <c r="AH256" s="53"/>
      <c r="AI256" s="53"/>
      <c r="AJ256" s="53"/>
      <c r="AK256" s="53"/>
      <c r="AL256" s="53"/>
      <c r="AM256" s="53"/>
      <c r="AN256" s="53"/>
      <c r="AO256" s="53"/>
    </row>
    <row r="257" spans="17:41">
      <c r="Q257" s="53"/>
      <c r="R257" s="53"/>
      <c r="S257" s="53"/>
      <c r="T257" s="53"/>
      <c r="U257" s="53"/>
      <c r="V257" s="53"/>
      <c r="W257" s="53"/>
      <c r="X257" s="53"/>
      <c r="Y257" s="53"/>
      <c r="Z257" s="53"/>
      <c r="AA257" s="53"/>
      <c r="AB257" s="53"/>
      <c r="AC257" s="53"/>
      <c r="AD257" s="53"/>
      <c r="AE257" s="53"/>
      <c r="AF257" s="53"/>
      <c r="AG257" s="53"/>
      <c r="AH257" s="53"/>
      <c r="AI257" s="53"/>
      <c r="AJ257" s="53"/>
      <c r="AK257" s="53"/>
      <c r="AL257" s="53"/>
      <c r="AM257" s="53"/>
      <c r="AN257" s="53"/>
      <c r="AO257" s="53"/>
    </row>
    <row r="258" spans="17:41">
      <c r="Q258" s="53"/>
      <c r="R258" s="53"/>
      <c r="S258" s="53"/>
      <c r="T258" s="53"/>
      <c r="U258" s="53"/>
      <c r="V258" s="53"/>
      <c r="W258" s="53"/>
      <c r="X258" s="53"/>
      <c r="Y258" s="53"/>
      <c r="Z258" s="53"/>
      <c r="AA258" s="53"/>
      <c r="AB258" s="53"/>
      <c r="AC258" s="53"/>
      <c r="AD258" s="53"/>
      <c r="AE258" s="53"/>
      <c r="AF258" s="53"/>
      <c r="AG258" s="53"/>
      <c r="AH258" s="53"/>
      <c r="AI258" s="53"/>
      <c r="AJ258" s="53"/>
      <c r="AK258" s="53"/>
      <c r="AL258" s="53"/>
      <c r="AM258" s="53"/>
      <c r="AN258" s="53"/>
      <c r="AO258" s="53"/>
    </row>
    <row r="259" spans="17:41">
      <c r="Q259" s="53"/>
      <c r="R259" s="53"/>
      <c r="S259" s="53"/>
      <c r="T259" s="53"/>
      <c r="U259" s="53"/>
      <c r="V259" s="53"/>
      <c r="W259" s="53"/>
      <c r="X259" s="53"/>
      <c r="Y259" s="53"/>
      <c r="Z259" s="53"/>
      <c r="AA259" s="53"/>
      <c r="AB259" s="53"/>
      <c r="AC259" s="53"/>
      <c r="AD259" s="53"/>
      <c r="AE259" s="53"/>
      <c r="AF259" s="53"/>
      <c r="AG259" s="53"/>
      <c r="AH259" s="53"/>
      <c r="AI259" s="53"/>
      <c r="AJ259" s="53"/>
      <c r="AK259" s="53"/>
      <c r="AL259" s="53"/>
      <c r="AM259" s="53"/>
      <c r="AN259" s="53"/>
      <c r="AO259" s="53"/>
    </row>
    <row r="260" spans="17:41">
      <c r="Q260" s="53"/>
      <c r="R260" s="53"/>
      <c r="S260" s="53"/>
      <c r="T260" s="53"/>
      <c r="U260" s="53"/>
      <c r="V260" s="53"/>
      <c r="W260" s="53"/>
      <c r="X260" s="53"/>
      <c r="Y260" s="53"/>
      <c r="Z260" s="53"/>
      <c r="AA260" s="53"/>
      <c r="AB260" s="53"/>
      <c r="AC260" s="53"/>
      <c r="AD260" s="53"/>
      <c r="AE260" s="53"/>
      <c r="AF260" s="53"/>
      <c r="AG260" s="53"/>
      <c r="AH260" s="53"/>
      <c r="AI260" s="53"/>
      <c r="AJ260" s="53"/>
      <c r="AK260" s="53"/>
      <c r="AL260" s="53"/>
      <c r="AM260" s="53"/>
      <c r="AN260" s="53"/>
      <c r="AO260" s="53"/>
    </row>
    <row r="261" spans="17:41">
      <c r="Q261" s="53"/>
      <c r="R261" s="53"/>
      <c r="S261" s="53"/>
      <c r="T261" s="53"/>
      <c r="U261" s="53"/>
      <c r="V261" s="53"/>
      <c r="W261" s="53"/>
      <c r="X261" s="53"/>
      <c r="Y261" s="53"/>
      <c r="Z261" s="53"/>
      <c r="AA261" s="53"/>
      <c r="AB261" s="53"/>
      <c r="AC261" s="53"/>
      <c r="AD261" s="53"/>
      <c r="AE261" s="53"/>
      <c r="AF261" s="53"/>
      <c r="AG261" s="53"/>
      <c r="AH261" s="53"/>
      <c r="AI261" s="53"/>
      <c r="AJ261" s="53"/>
      <c r="AK261" s="53"/>
      <c r="AL261" s="53"/>
      <c r="AM261" s="53"/>
      <c r="AN261" s="53"/>
      <c r="AO261" s="53"/>
    </row>
    <row r="262" spans="17:41">
      <c r="Q262" s="53"/>
      <c r="R262" s="53"/>
      <c r="S262" s="53"/>
      <c r="T262" s="53"/>
      <c r="U262" s="53"/>
      <c r="V262" s="53"/>
      <c r="W262" s="53"/>
      <c r="X262" s="53"/>
      <c r="Y262" s="53"/>
      <c r="Z262" s="53"/>
      <c r="AA262" s="53"/>
      <c r="AB262" s="53"/>
      <c r="AC262" s="53"/>
      <c r="AD262" s="53"/>
      <c r="AE262" s="53"/>
      <c r="AF262" s="53"/>
      <c r="AG262" s="53"/>
      <c r="AH262" s="53"/>
      <c r="AI262" s="53"/>
      <c r="AJ262" s="53"/>
      <c r="AK262" s="53"/>
      <c r="AL262" s="53"/>
      <c r="AM262" s="53"/>
      <c r="AN262" s="53"/>
      <c r="AO262" s="53"/>
    </row>
    <row r="263" spans="17:41">
      <c r="Q263" s="53"/>
      <c r="R263" s="53"/>
      <c r="S263" s="53"/>
      <c r="T263" s="53"/>
      <c r="U263" s="53"/>
      <c r="V263" s="53"/>
      <c r="W263" s="53"/>
      <c r="X263" s="53"/>
      <c r="Y263" s="53"/>
      <c r="Z263" s="53"/>
      <c r="AA263" s="53"/>
      <c r="AB263" s="53"/>
      <c r="AC263" s="53"/>
      <c r="AD263" s="53"/>
      <c r="AE263" s="53"/>
      <c r="AF263" s="53"/>
      <c r="AG263" s="53"/>
      <c r="AH263" s="53"/>
      <c r="AI263" s="53"/>
      <c r="AJ263" s="53"/>
      <c r="AK263" s="53"/>
      <c r="AL263" s="53"/>
      <c r="AM263" s="53"/>
      <c r="AN263" s="53"/>
      <c r="AO263" s="53"/>
    </row>
    <row r="264" spans="17:41">
      <c r="Q264" s="53"/>
      <c r="R264" s="53"/>
      <c r="S264" s="53"/>
      <c r="T264" s="53"/>
      <c r="U264" s="53"/>
      <c r="V264" s="53"/>
      <c r="W264" s="53"/>
      <c r="X264" s="53"/>
      <c r="Y264" s="53"/>
      <c r="Z264" s="53"/>
      <c r="AA264" s="53"/>
      <c r="AB264" s="53"/>
      <c r="AC264" s="53"/>
      <c r="AD264" s="53"/>
      <c r="AE264" s="53"/>
      <c r="AF264" s="53"/>
      <c r="AG264" s="53"/>
      <c r="AH264" s="53"/>
      <c r="AI264" s="53"/>
      <c r="AJ264" s="53"/>
      <c r="AK264" s="53"/>
      <c r="AL264" s="53"/>
      <c r="AM264" s="53"/>
      <c r="AN264" s="53"/>
      <c r="AO264" s="53"/>
    </row>
    <row r="265" spans="17:41">
      <c r="Q265" s="53"/>
      <c r="R265" s="53"/>
      <c r="S265" s="53"/>
      <c r="T265" s="53"/>
      <c r="U265" s="53"/>
      <c r="V265" s="53"/>
      <c r="W265" s="53"/>
      <c r="X265" s="53"/>
      <c r="Y265" s="53"/>
      <c r="Z265" s="53"/>
      <c r="AA265" s="53"/>
      <c r="AB265" s="53"/>
      <c r="AC265" s="53"/>
      <c r="AD265" s="53"/>
      <c r="AE265" s="53"/>
      <c r="AF265" s="53"/>
      <c r="AG265" s="53"/>
      <c r="AH265" s="53"/>
      <c r="AI265" s="53"/>
      <c r="AJ265" s="53"/>
      <c r="AK265" s="53"/>
      <c r="AL265" s="53"/>
      <c r="AM265" s="53"/>
      <c r="AN265" s="53"/>
      <c r="AO265" s="53"/>
    </row>
    <row r="266" spans="17:41">
      <c r="Q266" s="53"/>
      <c r="R266" s="53"/>
      <c r="S266" s="53"/>
      <c r="T266" s="53"/>
      <c r="U266" s="53"/>
      <c r="V266" s="53"/>
      <c r="W266" s="53"/>
      <c r="X266" s="53"/>
      <c r="Y266" s="53"/>
      <c r="Z266" s="53"/>
      <c r="AA266" s="53"/>
      <c r="AB266" s="53"/>
      <c r="AC266" s="53"/>
      <c r="AD266" s="53"/>
      <c r="AE266" s="53"/>
      <c r="AF266" s="53"/>
      <c r="AG266" s="53"/>
      <c r="AH266" s="53"/>
      <c r="AI266" s="53"/>
      <c r="AJ266" s="53"/>
      <c r="AK266" s="53"/>
      <c r="AL266" s="53"/>
      <c r="AM266" s="53"/>
      <c r="AN266" s="53"/>
      <c r="AO266" s="53"/>
    </row>
    <row r="267" spans="17:41">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row>
    <row r="268" spans="17:41">
      <c r="Q268" s="53"/>
      <c r="R268" s="53"/>
      <c r="S268" s="53"/>
      <c r="T268" s="53"/>
      <c r="U268" s="53"/>
      <c r="V268" s="53"/>
      <c r="W268" s="53"/>
      <c r="X268" s="53"/>
      <c r="Y268" s="53"/>
      <c r="Z268" s="53"/>
      <c r="AA268" s="53"/>
      <c r="AB268" s="53"/>
      <c r="AC268" s="53"/>
      <c r="AD268" s="53"/>
      <c r="AE268" s="53"/>
      <c r="AF268" s="53"/>
      <c r="AG268" s="53"/>
      <c r="AH268" s="53"/>
      <c r="AI268" s="53"/>
      <c r="AJ268" s="53"/>
      <c r="AK268" s="53"/>
      <c r="AL268" s="53"/>
      <c r="AM268" s="53"/>
      <c r="AN268" s="53"/>
      <c r="AO268" s="53"/>
    </row>
    <row r="269" spans="17:41">
      <c r="Q269" s="53"/>
      <c r="R269" s="53"/>
      <c r="S269" s="53"/>
      <c r="T269" s="53"/>
      <c r="U269" s="53"/>
      <c r="V269" s="53"/>
      <c r="W269" s="53"/>
      <c r="X269" s="53"/>
      <c r="Y269" s="53"/>
      <c r="Z269" s="53"/>
      <c r="AA269" s="53"/>
      <c r="AB269" s="53"/>
      <c r="AC269" s="53"/>
      <c r="AD269" s="53"/>
      <c r="AE269" s="53"/>
      <c r="AF269" s="53"/>
      <c r="AG269" s="53"/>
      <c r="AH269" s="53"/>
      <c r="AI269" s="53"/>
      <c r="AJ269" s="53"/>
      <c r="AK269" s="53"/>
      <c r="AL269" s="53"/>
      <c r="AM269" s="53"/>
      <c r="AN269" s="53"/>
      <c r="AO269" s="53"/>
    </row>
    <row r="270" spans="17:41">
      <c r="Q270" s="53"/>
      <c r="R270" s="53"/>
      <c r="S270" s="53"/>
      <c r="T270" s="53"/>
      <c r="U270" s="53"/>
      <c r="V270" s="53"/>
      <c r="W270" s="53"/>
      <c r="X270" s="53"/>
      <c r="Y270" s="53"/>
      <c r="Z270" s="53"/>
      <c r="AA270" s="53"/>
      <c r="AB270" s="53"/>
      <c r="AC270" s="53"/>
      <c r="AD270" s="53"/>
      <c r="AE270" s="53"/>
      <c r="AF270" s="53"/>
      <c r="AG270" s="53"/>
      <c r="AH270" s="53"/>
      <c r="AI270" s="53"/>
      <c r="AJ270" s="53"/>
      <c r="AK270" s="53"/>
      <c r="AL270" s="53"/>
      <c r="AM270" s="53"/>
      <c r="AN270" s="53"/>
      <c r="AO270" s="53"/>
    </row>
    <row r="271" spans="17:41">
      <c r="Q271" s="53"/>
      <c r="R271" s="53"/>
      <c r="S271" s="53"/>
      <c r="T271" s="53"/>
      <c r="U271" s="53"/>
      <c r="V271" s="53"/>
      <c r="W271" s="53"/>
      <c r="X271" s="53"/>
      <c r="Y271" s="53"/>
      <c r="Z271" s="53"/>
      <c r="AA271" s="53"/>
      <c r="AB271" s="53"/>
      <c r="AC271" s="53"/>
      <c r="AD271" s="53"/>
      <c r="AE271" s="53"/>
      <c r="AF271" s="53"/>
      <c r="AG271" s="53"/>
      <c r="AH271" s="53"/>
      <c r="AI271" s="53"/>
      <c r="AJ271" s="53"/>
      <c r="AK271" s="53"/>
      <c r="AL271" s="53"/>
      <c r="AM271" s="53"/>
      <c r="AN271" s="53"/>
      <c r="AO271" s="53"/>
    </row>
    <row r="272" spans="17:41">
      <c r="Q272" s="53"/>
      <c r="R272" s="53"/>
      <c r="S272" s="53"/>
      <c r="T272" s="53"/>
      <c r="U272" s="53"/>
      <c r="V272" s="53"/>
      <c r="W272" s="53"/>
      <c r="X272" s="53"/>
      <c r="Y272" s="53"/>
      <c r="Z272" s="53"/>
      <c r="AA272" s="53"/>
      <c r="AB272" s="53"/>
      <c r="AC272" s="53"/>
      <c r="AD272" s="53"/>
      <c r="AE272" s="53"/>
      <c r="AF272" s="53"/>
      <c r="AG272" s="53"/>
      <c r="AH272" s="53"/>
      <c r="AI272" s="53"/>
      <c r="AJ272" s="53"/>
      <c r="AK272" s="53"/>
      <c r="AL272" s="53"/>
      <c r="AM272" s="53"/>
      <c r="AN272" s="53"/>
      <c r="AO272" s="53"/>
    </row>
    <row r="273" spans="17:41">
      <c r="Q273" s="53"/>
      <c r="R273" s="53"/>
      <c r="S273" s="53"/>
      <c r="T273" s="53"/>
      <c r="U273" s="53"/>
      <c r="V273" s="53"/>
      <c r="W273" s="53"/>
      <c r="X273" s="53"/>
      <c r="Y273" s="53"/>
      <c r="Z273" s="53"/>
      <c r="AA273" s="53"/>
      <c r="AB273" s="53"/>
      <c r="AC273" s="53"/>
      <c r="AD273" s="53"/>
      <c r="AE273" s="53"/>
      <c r="AF273" s="53"/>
      <c r="AG273" s="53"/>
      <c r="AH273" s="53"/>
      <c r="AI273" s="53"/>
      <c r="AJ273" s="53"/>
      <c r="AK273" s="53"/>
      <c r="AL273" s="53"/>
      <c r="AM273" s="53"/>
      <c r="AN273" s="53"/>
      <c r="AO273" s="53"/>
    </row>
    <row r="274" spans="17:41">
      <c r="Q274" s="53"/>
      <c r="R274" s="53"/>
      <c r="S274" s="53"/>
      <c r="T274" s="53"/>
      <c r="U274" s="53"/>
      <c r="V274" s="53"/>
      <c r="W274" s="53"/>
      <c r="X274" s="53"/>
      <c r="Y274" s="53"/>
      <c r="Z274" s="53"/>
      <c r="AA274" s="53"/>
      <c r="AB274" s="53"/>
      <c r="AC274" s="53"/>
      <c r="AD274" s="53"/>
      <c r="AE274" s="53"/>
      <c r="AF274" s="53"/>
      <c r="AG274" s="53"/>
      <c r="AH274" s="53"/>
      <c r="AI274" s="53"/>
      <c r="AJ274" s="53"/>
      <c r="AK274" s="53"/>
      <c r="AL274" s="53"/>
      <c r="AM274" s="53"/>
      <c r="AN274" s="53"/>
      <c r="AO274" s="53"/>
    </row>
    <row r="275" spans="17:41">
      <c r="Q275" s="53"/>
      <c r="R275" s="53"/>
      <c r="S275" s="53"/>
      <c r="T275" s="53"/>
      <c r="U275" s="53"/>
      <c r="V275" s="53"/>
      <c r="W275" s="53"/>
      <c r="X275" s="53"/>
      <c r="Y275" s="53"/>
      <c r="Z275" s="53"/>
      <c r="AA275" s="53"/>
      <c r="AB275" s="53"/>
      <c r="AC275" s="53"/>
      <c r="AD275" s="53"/>
      <c r="AE275" s="53"/>
      <c r="AF275" s="53"/>
      <c r="AG275" s="53"/>
      <c r="AH275" s="53"/>
      <c r="AI275" s="53"/>
      <c r="AJ275" s="53"/>
      <c r="AK275" s="53"/>
      <c r="AL275" s="53"/>
      <c r="AM275" s="53"/>
      <c r="AN275" s="53"/>
      <c r="AO275" s="53"/>
    </row>
    <row r="276" spans="17:41">
      <c r="Q276" s="53"/>
      <c r="R276" s="53"/>
      <c r="S276" s="53"/>
      <c r="T276" s="53"/>
      <c r="U276" s="53"/>
      <c r="V276" s="53"/>
      <c r="W276" s="53"/>
      <c r="X276" s="53"/>
      <c r="Y276" s="53"/>
      <c r="Z276" s="53"/>
      <c r="AA276" s="53"/>
      <c r="AB276" s="53"/>
      <c r="AC276" s="53"/>
      <c r="AD276" s="53"/>
      <c r="AE276" s="53"/>
      <c r="AF276" s="53"/>
      <c r="AG276" s="53"/>
      <c r="AH276" s="53"/>
      <c r="AI276" s="53"/>
      <c r="AJ276" s="53"/>
      <c r="AK276" s="53"/>
      <c r="AL276" s="53"/>
      <c r="AM276" s="53"/>
      <c r="AN276" s="53"/>
      <c r="AO276" s="53"/>
    </row>
    <row r="277" spans="17:41">
      <c r="Q277" s="53"/>
      <c r="R277" s="53"/>
      <c r="S277" s="53"/>
      <c r="T277" s="53"/>
      <c r="U277" s="53"/>
      <c r="V277" s="53"/>
      <c r="W277" s="53"/>
      <c r="X277" s="53"/>
      <c r="Y277" s="53"/>
      <c r="Z277" s="53"/>
      <c r="AA277" s="53"/>
      <c r="AB277" s="53"/>
      <c r="AC277" s="53"/>
      <c r="AD277" s="53"/>
      <c r="AE277" s="53"/>
      <c r="AF277" s="53"/>
      <c r="AG277" s="53"/>
      <c r="AH277" s="53"/>
      <c r="AI277" s="53"/>
      <c r="AJ277" s="53"/>
      <c r="AK277" s="53"/>
      <c r="AL277" s="53"/>
      <c r="AM277" s="53"/>
      <c r="AN277" s="53"/>
      <c r="AO277" s="53"/>
    </row>
    <row r="278" spans="17:41">
      <c r="Q278" s="53"/>
      <c r="R278" s="53"/>
      <c r="S278" s="53"/>
      <c r="T278" s="53"/>
      <c r="U278" s="53"/>
      <c r="V278" s="53"/>
      <c r="W278" s="53"/>
      <c r="X278" s="53"/>
      <c r="Y278" s="53"/>
      <c r="Z278" s="53"/>
      <c r="AA278" s="53"/>
      <c r="AB278" s="53"/>
      <c r="AC278" s="53"/>
      <c r="AD278" s="53"/>
      <c r="AE278" s="53"/>
      <c r="AF278" s="53"/>
      <c r="AG278" s="53"/>
      <c r="AH278" s="53"/>
      <c r="AI278" s="53"/>
      <c r="AJ278" s="53"/>
      <c r="AK278" s="53"/>
      <c r="AL278" s="53"/>
      <c r="AM278" s="53"/>
      <c r="AN278" s="53"/>
      <c r="AO278" s="53"/>
    </row>
    <row r="279" spans="17:41">
      <c r="Q279" s="53"/>
      <c r="R279" s="53"/>
      <c r="S279" s="53"/>
      <c r="T279" s="53"/>
      <c r="U279" s="53"/>
      <c r="V279" s="53"/>
      <c r="W279" s="53"/>
      <c r="X279" s="53"/>
      <c r="Y279" s="53"/>
      <c r="Z279" s="53"/>
      <c r="AA279" s="53"/>
      <c r="AB279" s="53"/>
      <c r="AC279" s="53"/>
      <c r="AD279" s="53"/>
      <c r="AE279" s="53"/>
      <c r="AF279" s="53"/>
      <c r="AG279" s="53"/>
      <c r="AH279" s="53"/>
      <c r="AI279" s="53"/>
      <c r="AJ279" s="53"/>
      <c r="AK279" s="53"/>
      <c r="AL279" s="53"/>
      <c r="AM279" s="53"/>
      <c r="AN279" s="53"/>
      <c r="AO279" s="53"/>
    </row>
    <row r="280" spans="17:41">
      <c r="Q280" s="53"/>
      <c r="R280" s="53"/>
      <c r="S280" s="53"/>
      <c r="T280" s="53"/>
      <c r="U280" s="53"/>
      <c r="V280" s="53"/>
      <c r="W280" s="53"/>
      <c r="X280" s="53"/>
      <c r="Y280" s="53"/>
      <c r="Z280" s="53"/>
      <c r="AA280" s="53"/>
      <c r="AB280" s="53"/>
      <c r="AC280" s="53"/>
      <c r="AD280" s="53"/>
      <c r="AE280" s="53"/>
      <c r="AF280" s="53"/>
      <c r="AG280" s="53"/>
      <c r="AH280" s="53"/>
      <c r="AI280" s="53"/>
      <c r="AJ280" s="53"/>
      <c r="AK280" s="53"/>
      <c r="AL280" s="53"/>
      <c r="AM280" s="53"/>
      <c r="AN280" s="53"/>
      <c r="AO280" s="53"/>
    </row>
    <row r="281" spans="17:41">
      <c r="Q281" s="53"/>
      <c r="R281" s="53"/>
      <c r="S281" s="53"/>
      <c r="T281" s="53"/>
      <c r="U281" s="53"/>
      <c r="V281" s="53"/>
      <c r="W281" s="53"/>
      <c r="X281" s="53"/>
      <c r="Y281" s="53"/>
      <c r="Z281" s="53"/>
      <c r="AA281" s="53"/>
      <c r="AB281" s="53"/>
      <c r="AC281" s="53"/>
      <c r="AD281" s="53"/>
      <c r="AE281" s="53"/>
      <c r="AF281" s="53"/>
      <c r="AG281" s="53"/>
      <c r="AH281" s="53"/>
      <c r="AI281" s="53"/>
      <c r="AJ281" s="53"/>
      <c r="AK281" s="53"/>
      <c r="AL281" s="53"/>
      <c r="AM281" s="53"/>
      <c r="AN281" s="53"/>
      <c r="AO281" s="53"/>
    </row>
    <row r="282" spans="17:41">
      <c r="Q282" s="53"/>
      <c r="R282" s="53"/>
      <c r="S282" s="53"/>
      <c r="T282" s="53"/>
      <c r="U282" s="53"/>
      <c r="V282" s="53"/>
      <c r="W282" s="53"/>
      <c r="X282" s="53"/>
      <c r="Y282" s="53"/>
      <c r="Z282" s="53"/>
      <c r="AA282" s="53"/>
      <c r="AB282" s="53"/>
      <c r="AC282" s="53"/>
      <c r="AD282" s="53"/>
      <c r="AE282" s="53"/>
      <c r="AF282" s="53"/>
      <c r="AG282" s="53"/>
      <c r="AH282" s="53"/>
      <c r="AI282" s="53"/>
      <c r="AJ282" s="53"/>
      <c r="AK282" s="53"/>
      <c r="AL282" s="53"/>
      <c r="AM282" s="53"/>
      <c r="AN282" s="53"/>
      <c r="AO282" s="53"/>
    </row>
    <row r="283" spans="17:41">
      <c r="Q283" s="53"/>
      <c r="R283" s="53"/>
      <c r="S283" s="53"/>
      <c r="T283" s="53"/>
      <c r="U283" s="53"/>
      <c r="V283" s="53"/>
      <c r="W283" s="53"/>
      <c r="X283" s="53"/>
      <c r="Y283" s="53"/>
      <c r="Z283" s="53"/>
      <c r="AA283" s="53"/>
      <c r="AB283" s="53"/>
      <c r="AC283" s="53"/>
      <c r="AD283" s="53"/>
      <c r="AE283" s="53"/>
      <c r="AF283" s="53"/>
      <c r="AG283" s="53"/>
      <c r="AH283" s="53"/>
      <c r="AI283" s="53"/>
      <c r="AJ283" s="53"/>
      <c r="AK283" s="53"/>
      <c r="AL283" s="53"/>
      <c r="AM283" s="53"/>
      <c r="AN283" s="53"/>
      <c r="AO283" s="53"/>
    </row>
    <row r="284" spans="17:41">
      <c r="Q284" s="53"/>
      <c r="R284" s="53"/>
      <c r="S284" s="53"/>
      <c r="T284" s="53"/>
      <c r="U284" s="53"/>
      <c r="V284" s="53"/>
      <c r="W284" s="53"/>
      <c r="X284" s="53"/>
      <c r="Y284" s="53"/>
      <c r="Z284" s="53"/>
      <c r="AA284" s="53"/>
      <c r="AB284" s="53"/>
      <c r="AC284" s="53"/>
      <c r="AD284" s="53"/>
      <c r="AE284" s="53"/>
      <c r="AF284" s="53"/>
      <c r="AG284" s="53"/>
      <c r="AH284" s="53"/>
      <c r="AI284" s="53"/>
      <c r="AJ284" s="53"/>
      <c r="AK284" s="53"/>
      <c r="AL284" s="53"/>
      <c r="AM284" s="53"/>
      <c r="AN284" s="53"/>
      <c r="AO284" s="53"/>
    </row>
    <row r="285" spans="17:41">
      <c r="Q285" s="53"/>
      <c r="R285" s="53"/>
      <c r="S285" s="53"/>
      <c r="T285" s="53"/>
      <c r="U285" s="53"/>
      <c r="V285" s="53"/>
      <c r="W285" s="53"/>
      <c r="X285" s="53"/>
      <c r="Y285" s="53"/>
      <c r="Z285" s="53"/>
      <c r="AA285" s="53"/>
      <c r="AB285" s="53"/>
      <c r="AC285" s="53"/>
      <c r="AD285" s="53"/>
      <c r="AE285" s="53"/>
      <c r="AF285" s="53"/>
      <c r="AG285" s="53"/>
      <c r="AH285" s="53"/>
      <c r="AI285" s="53"/>
      <c r="AJ285" s="53"/>
      <c r="AK285" s="53"/>
      <c r="AL285" s="53"/>
      <c r="AM285" s="53"/>
      <c r="AN285" s="53"/>
      <c r="AO285" s="53"/>
    </row>
    <row r="286" spans="17:41">
      <c r="Q286" s="53"/>
      <c r="R286" s="53"/>
      <c r="S286" s="53"/>
      <c r="T286" s="53"/>
      <c r="U286" s="53"/>
      <c r="V286" s="53"/>
      <c r="W286" s="53"/>
      <c r="X286" s="53"/>
      <c r="Y286" s="53"/>
      <c r="Z286" s="53"/>
      <c r="AA286" s="53"/>
      <c r="AB286" s="53"/>
      <c r="AC286" s="53"/>
      <c r="AD286" s="53"/>
      <c r="AE286" s="53"/>
      <c r="AF286" s="53"/>
      <c r="AG286" s="53"/>
      <c r="AH286" s="53"/>
      <c r="AI286" s="53"/>
      <c r="AJ286" s="53"/>
      <c r="AK286" s="53"/>
      <c r="AL286" s="53"/>
      <c r="AM286" s="53"/>
      <c r="AN286" s="53"/>
      <c r="AO286" s="53"/>
    </row>
    <row r="287" spans="17:41">
      <c r="Q287" s="53"/>
      <c r="R287" s="53"/>
      <c r="S287" s="53"/>
      <c r="T287" s="53"/>
      <c r="U287" s="53"/>
      <c r="V287" s="53"/>
      <c r="W287" s="53"/>
      <c r="X287" s="53"/>
      <c r="Y287" s="53"/>
      <c r="Z287" s="53"/>
      <c r="AA287" s="53"/>
      <c r="AB287" s="53"/>
      <c r="AC287" s="53"/>
      <c r="AD287" s="53"/>
      <c r="AE287" s="53"/>
      <c r="AF287" s="53"/>
      <c r="AG287" s="53"/>
      <c r="AH287" s="53"/>
      <c r="AI287" s="53"/>
      <c r="AJ287" s="53"/>
      <c r="AK287" s="53"/>
      <c r="AL287" s="53"/>
      <c r="AM287" s="53"/>
      <c r="AN287" s="53"/>
      <c r="AO287" s="53"/>
    </row>
    <row r="288" spans="17:41">
      <c r="Q288" s="53"/>
      <c r="R288" s="53"/>
      <c r="S288" s="53"/>
      <c r="T288" s="53"/>
      <c r="U288" s="53"/>
      <c r="V288" s="53"/>
      <c r="W288" s="53"/>
      <c r="X288" s="53"/>
      <c r="Y288" s="53"/>
      <c r="Z288" s="53"/>
      <c r="AA288" s="53"/>
      <c r="AB288" s="53"/>
      <c r="AC288" s="53"/>
      <c r="AD288" s="53"/>
      <c r="AE288" s="53"/>
      <c r="AF288" s="53"/>
      <c r="AG288" s="53"/>
      <c r="AH288" s="53"/>
      <c r="AI288" s="53"/>
      <c r="AJ288" s="53"/>
      <c r="AK288" s="53"/>
      <c r="AL288" s="53"/>
      <c r="AM288" s="53"/>
      <c r="AN288" s="53"/>
      <c r="AO288" s="53"/>
    </row>
    <row r="289" spans="17:41">
      <c r="Q289" s="53"/>
      <c r="R289" s="53"/>
      <c r="S289" s="53"/>
      <c r="T289" s="53"/>
      <c r="U289" s="53"/>
      <c r="V289" s="53"/>
      <c r="W289" s="53"/>
      <c r="X289" s="53"/>
      <c r="Y289" s="53"/>
      <c r="Z289" s="53"/>
      <c r="AA289" s="53"/>
      <c r="AB289" s="53"/>
      <c r="AC289" s="53"/>
      <c r="AD289" s="53"/>
      <c r="AE289" s="53"/>
      <c r="AF289" s="53"/>
      <c r="AG289" s="53"/>
      <c r="AH289" s="53"/>
      <c r="AI289" s="53"/>
      <c r="AJ289" s="53"/>
      <c r="AK289" s="53"/>
      <c r="AL289" s="53"/>
      <c r="AM289" s="53"/>
      <c r="AN289" s="53"/>
      <c r="AO289" s="53"/>
    </row>
    <row r="290" spans="17:41">
      <c r="Q290" s="53"/>
      <c r="R290" s="53"/>
      <c r="S290" s="53"/>
      <c r="T290" s="53"/>
      <c r="U290" s="53"/>
      <c r="V290" s="53"/>
      <c r="W290" s="53"/>
      <c r="X290" s="53"/>
      <c r="Y290" s="53"/>
      <c r="Z290" s="53"/>
      <c r="AA290" s="53"/>
      <c r="AB290" s="53"/>
      <c r="AC290" s="53"/>
      <c r="AD290" s="53"/>
      <c r="AE290" s="53"/>
      <c r="AF290" s="53"/>
      <c r="AG290" s="53"/>
      <c r="AH290" s="53"/>
      <c r="AI290" s="53"/>
      <c r="AJ290" s="53"/>
      <c r="AK290" s="53"/>
      <c r="AL290" s="53"/>
      <c r="AM290" s="53"/>
      <c r="AN290" s="53"/>
      <c r="AO290" s="53"/>
    </row>
    <row r="291" spans="17:41">
      <c r="Q291" s="53"/>
      <c r="R291" s="53"/>
      <c r="S291" s="53"/>
      <c r="T291" s="53"/>
      <c r="U291" s="53"/>
      <c r="V291" s="53"/>
      <c r="W291" s="53"/>
      <c r="X291" s="53"/>
      <c r="Y291" s="53"/>
      <c r="Z291" s="53"/>
      <c r="AA291" s="53"/>
      <c r="AB291" s="53"/>
      <c r="AC291" s="53"/>
      <c r="AD291" s="53"/>
      <c r="AE291" s="53"/>
      <c r="AF291" s="53"/>
      <c r="AG291" s="53"/>
      <c r="AH291" s="53"/>
      <c r="AI291" s="53"/>
      <c r="AJ291" s="53"/>
      <c r="AK291" s="53"/>
      <c r="AL291" s="53"/>
      <c r="AM291" s="53"/>
      <c r="AN291" s="53"/>
      <c r="AO291" s="53"/>
    </row>
    <row r="292" spans="17:41">
      <c r="Q292" s="53"/>
      <c r="R292" s="53"/>
      <c r="S292" s="53"/>
      <c r="T292" s="53"/>
      <c r="U292" s="53"/>
      <c r="V292" s="53"/>
      <c r="W292" s="53"/>
      <c r="X292" s="53"/>
      <c r="Y292" s="53"/>
      <c r="Z292" s="53"/>
      <c r="AA292" s="53"/>
      <c r="AB292" s="53"/>
      <c r="AC292" s="53"/>
      <c r="AD292" s="53"/>
      <c r="AE292" s="53"/>
      <c r="AF292" s="53"/>
      <c r="AG292" s="53"/>
      <c r="AH292" s="53"/>
      <c r="AI292" s="53"/>
      <c r="AJ292" s="53"/>
      <c r="AK292" s="53"/>
      <c r="AL292" s="53"/>
      <c r="AM292" s="53"/>
      <c r="AN292" s="53"/>
      <c r="AO292" s="53"/>
    </row>
    <row r="293" spans="17:41">
      <c r="Q293" s="53"/>
      <c r="R293" s="53"/>
      <c r="S293" s="53"/>
      <c r="T293" s="53"/>
      <c r="U293" s="53"/>
      <c r="V293" s="53"/>
      <c r="W293" s="53"/>
      <c r="X293" s="53"/>
      <c r="Y293" s="53"/>
      <c r="Z293" s="53"/>
      <c r="AA293" s="53"/>
      <c r="AB293" s="53"/>
      <c r="AC293" s="53"/>
      <c r="AD293" s="53"/>
      <c r="AE293" s="53"/>
      <c r="AF293" s="53"/>
      <c r="AG293" s="53"/>
      <c r="AH293" s="53"/>
      <c r="AI293" s="53"/>
      <c r="AJ293" s="53"/>
      <c r="AK293" s="53"/>
      <c r="AL293" s="53"/>
      <c r="AM293" s="53"/>
      <c r="AN293" s="53"/>
      <c r="AO293" s="53"/>
    </row>
    <row r="294" spans="17:41">
      <c r="Q294" s="53"/>
      <c r="R294" s="53"/>
      <c r="S294" s="53"/>
      <c r="T294" s="53"/>
      <c r="U294" s="53"/>
      <c r="V294" s="53"/>
      <c r="W294" s="53"/>
      <c r="X294" s="53"/>
      <c r="Y294" s="53"/>
      <c r="Z294" s="53"/>
      <c r="AA294" s="53"/>
      <c r="AB294" s="53"/>
      <c r="AC294" s="53"/>
      <c r="AD294" s="53"/>
      <c r="AE294" s="53"/>
      <c r="AF294" s="53"/>
      <c r="AG294" s="53"/>
      <c r="AH294" s="53"/>
      <c r="AI294" s="53"/>
      <c r="AJ294" s="53"/>
      <c r="AK294" s="53"/>
      <c r="AL294" s="53"/>
      <c r="AM294" s="53"/>
      <c r="AN294" s="53"/>
      <c r="AO294" s="53"/>
    </row>
    <row r="295" spans="17:41">
      <c r="Q295" s="53"/>
      <c r="R295" s="53"/>
      <c r="S295" s="53"/>
      <c r="T295" s="53"/>
      <c r="U295" s="53"/>
      <c r="V295" s="53"/>
      <c r="W295" s="53"/>
      <c r="X295" s="53"/>
      <c r="Y295" s="53"/>
      <c r="Z295" s="53"/>
      <c r="AA295" s="53"/>
      <c r="AB295" s="53"/>
      <c r="AC295" s="53"/>
      <c r="AD295" s="53"/>
      <c r="AE295" s="53"/>
      <c r="AF295" s="53"/>
      <c r="AG295" s="53"/>
      <c r="AH295" s="53"/>
      <c r="AI295" s="53"/>
      <c r="AJ295" s="53"/>
      <c r="AK295" s="53"/>
      <c r="AL295" s="53"/>
      <c r="AM295" s="53"/>
      <c r="AN295" s="53"/>
      <c r="AO295" s="53"/>
    </row>
    <row r="296" spans="17:41">
      <c r="Q296" s="53"/>
      <c r="R296" s="53"/>
      <c r="S296" s="53"/>
      <c r="T296" s="53"/>
      <c r="U296" s="53"/>
      <c r="V296" s="53"/>
      <c r="W296" s="53"/>
      <c r="X296" s="53"/>
      <c r="Y296" s="53"/>
      <c r="Z296" s="53"/>
      <c r="AA296" s="53"/>
      <c r="AB296" s="53"/>
      <c r="AC296" s="53"/>
      <c r="AD296" s="53"/>
      <c r="AE296" s="53"/>
      <c r="AF296" s="53"/>
      <c r="AG296" s="53"/>
      <c r="AH296" s="53"/>
      <c r="AI296" s="53"/>
      <c r="AJ296" s="53"/>
      <c r="AK296" s="53"/>
      <c r="AL296" s="53"/>
      <c r="AM296" s="53"/>
      <c r="AN296" s="53"/>
      <c r="AO296" s="53"/>
    </row>
    <row r="297" spans="17:41">
      <c r="Q297" s="53"/>
      <c r="R297" s="53"/>
      <c r="S297" s="53"/>
      <c r="T297" s="53"/>
      <c r="U297" s="53"/>
      <c r="V297" s="53"/>
      <c r="W297" s="53"/>
      <c r="X297" s="53"/>
      <c r="Y297" s="53"/>
      <c r="Z297" s="53"/>
      <c r="AA297" s="53"/>
      <c r="AB297" s="53"/>
      <c r="AC297" s="53"/>
      <c r="AD297" s="53"/>
      <c r="AE297" s="53"/>
      <c r="AF297" s="53"/>
      <c r="AG297" s="53"/>
      <c r="AH297" s="53"/>
      <c r="AI297" s="53"/>
      <c r="AJ297" s="53"/>
      <c r="AK297" s="53"/>
      <c r="AL297" s="53"/>
      <c r="AM297" s="53"/>
      <c r="AN297" s="53"/>
      <c r="AO297" s="53"/>
    </row>
    <row r="298" spans="17:41">
      <c r="Q298" s="53"/>
      <c r="R298" s="53"/>
      <c r="S298" s="53"/>
      <c r="T298" s="53"/>
      <c r="U298" s="53"/>
      <c r="V298" s="53"/>
      <c r="W298" s="53"/>
      <c r="X298" s="53"/>
      <c r="Y298" s="53"/>
      <c r="Z298" s="53"/>
      <c r="AA298" s="53"/>
      <c r="AB298" s="53"/>
      <c r="AC298" s="53"/>
      <c r="AD298" s="53"/>
      <c r="AE298" s="53"/>
      <c r="AF298" s="53"/>
      <c r="AG298" s="53"/>
      <c r="AH298" s="53"/>
      <c r="AI298" s="53"/>
      <c r="AJ298" s="53"/>
      <c r="AK298" s="53"/>
      <c r="AL298" s="53"/>
      <c r="AM298" s="53"/>
      <c r="AN298" s="53"/>
      <c r="AO298" s="53"/>
    </row>
    <row r="299" spans="17:41">
      <c r="Q299" s="53"/>
      <c r="R299" s="53"/>
      <c r="S299" s="53"/>
      <c r="T299" s="53"/>
      <c r="U299" s="53"/>
      <c r="V299" s="53"/>
      <c r="W299" s="53"/>
      <c r="X299" s="53"/>
      <c r="Y299" s="53"/>
      <c r="Z299" s="53"/>
      <c r="AA299" s="53"/>
      <c r="AB299" s="53"/>
      <c r="AC299" s="53"/>
      <c r="AD299" s="53"/>
      <c r="AE299" s="53"/>
      <c r="AF299" s="53"/>
      <c r="AG299" s="53"/>
      <c r="AH299" s="53"/>
      <c r="AI299" s="53"/>
      <c r="AJ299" s="53"/>
      <c r="AK299" s="53"/>
      <c r="AL299" s="53"/>
      <c r="AM299" s="53"/>
      <c r="AN299" s="53"/>
      <c r="AO299" s="53"/>
    </row>
    <row r="300" spans="17:41">
      <c r="Q300" s="53"/>
      <c r="R300" s="53"/>
      <c r="S300" s="53"/>
      <c r="T300" s="53"/>
      <c r="U300" s="53"/>
      <c r="V300" s="53"/>
      <c r="W300" s="53"/>
      <c r="X300" s="53"/>
      <c r="Y300" s="53"/>
      <c r="Z300" s="53"/>
      <c r="AA300" s="53"/>
      <c r="AB300" s="53"/>
      <c r="AC300" s="53"/>
      <c r="AD300" s="53"/>
      <c r="AE300" s="53"/>
      <c r="AF300" s="53"/>
      <c r="AG300" s="53"/>
      <c r="AH300" s="53"/>
      <c r="AI300" s="53"/>
      <c r="AJ300" s="53"/>
      <c r="AK300" s="53"/>
      <c r="AL300" s="53"/>
      <c r="AM300" s="53"/>
      <c r="AN300" s="53"/>
      <c r="AO300" s="53"/>
    </row>
    <row r="301" spans="17:41">
      <c r="Q301" s="53"/>
      <c r="R301" s="53"/>
      <c r="S301" s="53"/>
      <c r="T301" s="53"/>
      <c r="U301" s="53"/>
      <c r="V301" s="53"/>
      <c r="W301" s="53"/>
      <c r="X301" s="53"/>
      <c r="Y301" s="53"/>
      <c r="Z301" s="53"/>
      <c r="AA301" s="53"/>
      <c r="AB301" s="53"/>
      <c r="AC301" s="53"/>
      <c r="AD301" s="53"/>
      <c r="AE301" s="53"/>
      <c r="AF301" s="53"/>
      <c r="AG301" s="53"/>
      <c r="AH301" s="53"/>
      <c r="AI301" s="53"/>
      <c r="AJ301" s="53"/>
      <c r="AK301" s="53"/>
      <c r="AL301" s="53"/>
      <c r="AM301" s="53"/>
      <c r="AN301" s="53"/>
      <c r="AO301" s="53"/>
    </row>
    <row r="302" spans="17:41">
      <c r="Q302" s="53"/>
      <c r="R302" s="53"/>
      <c r="S302" s="53"/>
      <c r="T302" s="53"/>
      <c r="U302" s="53"/>
      <c r="V302" s="53"/>
      <c r="W302" s="53"/>
      <c r="X302" s="53"/>
      <c r="Y302" s="53"/>
      <c r="Z302" s="53"/>
      <c r="AA302" s="53"/>
      <c r="AB302" s="53"/>
      <c r="AC302" s="53"/>
      <c r="AD302" s="53"/>
      <c r="AE302" s="53"/>
      <c r="AF302" s="53"/>
      <c r="AG302" s="53"/>
      <c r="AH302" s="53"/>
      <c r="AI302" s="53"/>
      <c r="AJ302" s="53"/>
      <c r="AK302" s="53"/>
      <c r="AL302" s="53"/>
      <c r="AM302" s="53"/>
      <c r="AN302" s="53"/>
      <c r="AO302" s="53"/>
    </row>
    <row r="303" spans="17:41">
      <c r="Q303" s="53"/>
      <c r="R303" s="53"/>
      <c r="S303" s="53"/>
      <c r="T303" s="53"/>
      <c r="U303" s="53"/>
      <c r="V303" s="53"/>
      <c r="W303" s="53"/>
      <c r="X303" s="53"/>
      <c r="Y303" s="53"/>
      <c r="Z303" s="53"/>
      <c r="AA303" s="53"/>
      <c r="AB303" s="53"/>
      <c r="AC303" s="53"/>
      <c r="AD303" s="53"/>
      <c r="AE303" s="53"/>
      <c r="AF303" s="53"/>
      <c r="AG303" s="53"/>
      <c r="AH303" s="53"/>
      <c r="AI303" s="53"/>
      <c r="AJ303" s="53"/>
      <c r="AK303" s="53"/>
      <c r="AL303" s="53"/>
      <c r="AM303" s="53"/>
      <c r="AN303" s="53"/>
      <c r="AO303" s="53"/>
    </row>
    <row r="304" spans="17:41">
      <c r="Q304" s="53"/>
      <c r="R304" s="53"/>
      <c r="S304" s="53"/>
      <c r="T304" s="53"/>
      <c r="U304" s="53"/>
      <c r="V304" s="53"/>
      <c r="W304" s="53"/>
      <c r="X304" s="53"/>
      <c r="Y304" s="53"/>
      <c r="Z304" s="53"/>
      <c r="AA304" s="53"/>
      <c r="AB304" s="53"/>
      <c r="AC304" s="53"/>
      <c r="AD304" s="53"/>
      <c r="AE304" s="53"/>
      <c r="AF304" s="53"/>
      <c r="AG304" s="53"/>
      <c r="AH304" s="53"/>
      <c r="AI304" s="53"/>
      <c r="AJ304" s="53"/>
      <c r="AK304" s="53"/>
      <c r="AL304" s="53"/>
      <c r="AM304" s="53"/>
      <c r="AN304" s="53"/>
      <c r="AO304" s="53"/>
    </row>
    <row r="305" spans="17:41">
      <c r="Q305" s="53"/>
      <c r="R305" s="53"/>
      <c r="S305" s="53"/>
      <c r="T305" s="53"/>
      <c r="U305" s="53"/>
      <c r="V305" s="53"/>
      <c r="W305" s="53"/>
      <c r="X305" s="53"/>
      <c r="Y305" s="53"/>
      <c r="Z305" s="53"/>
      <c r="AA305" s="53"/>
      <c r="AB305" s="53"/>
      <c r="AC305" s="53"/>
      <c r="AD305" s="53"/>
      <c r="AE305" s="53"/>
      <c r="AF305" s="53"/>
      <c r="AG305" s="53"/>
      <c r="AH305" s="53"/>
      <c r="AI305" s="53"/>
      <c r="AJ305" s="53"/>
      <c r="AK305" s="53"/>
      <c r="AL305" s="53"/>
      <c r="AM305" s="53"/>
      <c r="AN305" s="53"/>
      <c r="AO305" s="53"/>
    </row>
    <row r="306" spans="17:41">
      <c r="Q306" s="53"/>
      <c r="R306" s="53"/>
      <c r="S306" s="53"/>
      <c r="T306" s="53"/>
      <c r="U306" s="53"/>
      <c r="V306" s="53"/>
      <c r="W306" s="53"/>
      <c r="X306" s="53"/>
      <c r="Y306" s="53"/>
      <c r="Z306" s="53"/>
      <c r="AA306" s="53"/>
      <c r="AB306" s="53"/>
      <c r="AC306" s="53"/>
      <c r="AD306" s="53"/>
      <c r="AE306" s="53"/>
      <c r="AF306" s="53"/>
      <c r="AG306" s="53"/>
      <c r="AH306" s="53"/>
      <c r="AI306" s="53"/>
      <c r="AJ306" s="53"/>
      <c r="AK306" s="53"/>
      <c r="AL306" s="53"/>
      <c r="AM306" s="53"/>
      <c r="AN306" s="53"/>
      <c r="AO306" s="53"/>
    </row>
    <row r="307" spans="17:41">
      <c r="Q307" s="53"/>
      <c r="R307" s="53"/>
      <c r="S307" s="53"/>
      <c r="T307" s="53"/>
      <c r="U307" s="53"/>
      <c r="V307" s="53"/>
      <c r="W307" s="53"/>
      <c r="X307" s="53"/>
      <c r="Y307" s="53"/>
      <c r="Z307" s="53"/>
      <c r="AA307" s="53"/>
      <c r="AB307" s="53"/>
      <c r="AC307" s="53"/>
      <c r="AD307" s="53"/>
      <c r="AE307" s="53"/>
      <c r="AF307" s="53"/>
      <c r="AG307" s="53"/>
      <c r="AH307" s="53"/>
      <c r="AI307" s="53"/>
      <c r="AJ307" s="53"/>
      <c r="AK307" s="53"/>
      <c r="AL307" s="53"/>
      <c r="AM307" s="53"/>
      <c r="AN307" s="53"/>
      <c r="AO307" s="53"/>
    </row>
    <row r="308" spans="17:41">
      <c r="Q308" s="53"/>
      <c r="R308" s="53"/>
      <c r="S308" s="53"/>
      <c r="T308" s="53"/>
      <c r="U308" s="53"/>
      <c r="V308" s="53"/>
      <c r="W308" s="53"/>
      <c r="X308" s="53"/>
      <c r="Y308" s="53"/>
      <c r="Z308" s="53"/>
      <c r="AA308" s="53"/>
      <c r="AB308" s="53"/>
      <c r="AC308" s="53"/>
      <c r="AD308" s="53"/>
      <c r="AE308" s="53"/>
      <c r="AF308" s="53"/>
      <c r="AG308" s="53"/>
      <c r="AH308" s="53"/>
      <c r="AI308" s="53"/>
      <c r="AJ308" s="53"/>
      <c r="AK308" s="53"/>
      <c r="AL308" s="53"/>
      <c r="AM308" s="53"/>
      <c r="AN308" s="53"/>
      <c r="AO308" s="53"/>
    </row>
    <row r="309" spans="17:41">
      <c r="Q309" s="53"/>
      <c r="R309" s="53"/>
      <c r="S309" s="53"/>
      <c r="T309" s="53"/>
      <c r="U309" s="53"/>
      <c r="V309" s="53"/>
      <c r="W309" s="53"/>
      <c r="X309" s="53"/>
      <c r="Y309" s="53"/>
      <c r="Z309" s="53"/>
      <c r="AA309" s="53"/>
      <c r="AB309" s="53"/>
      <c r="AC309" s="53"/>
      <c r="AD309" s="53"/>
      <c r="AE309" s="53"/>
      <c r="AF309" s="53"/>
      <c r="AG309" s="53"/>
      <c r="AH309" s="53"/>
      <c r="AI309" s="53"/>
      <c r="AJ309" s="53"/>
      <c r="AK309" s="53"/>
      <c r="AL309" s="53"/>
      <c r="AM309" s="53"/>
      <c r="AN309" s="53"/>
      <c r="AO309" s="53"/>
    </row>
    <row r="310" spans="17:41">
      <c r="Q310" s="53"/>
      <c r="R310" s="53"/>
      <c r="S310" s="53"/>
      <c r="T310" s="53"/>
      <c r="U310" s="53"/>
      <c r="V310" s="53"/>
      <c r="W310" s="53"/>
      <c r="X310" s="53"/>
      <c r="Y310" s="53"/>
      <c r="Z310" s="53"/>
      <c r="AA310" s="53"/>
      <c r="AB310" s="53"/>
      <c r="AC310" s="53"/>
      <c r="AD310" s="53"/>
      <c r="AE310" s="53"/>
      <c r="AF310" s="53"/>
      <c r="AG310" s="53"/>
      <c r="AH310" s="53"/>
      <c r="AI310" s="53"/>
      <c r="AJ310" s="53"/>
      <c r="AK310" s="53"/>
      <c r="AL310" s="53"/>
      <c r="AM310" s="53"/>
      <c r="AN310" s="53"/>
      <c r="AO310" s="53"/>
    </row>
    <row r="311" spans="17:41">
      <c r="Q311" s="53"/>
      <c r="R311" s="53"/>
      <c r="S311" s="53"/>
      <c r="T311" s="53"/>
      <c r="U311" s="53"/>
      <c r="V311" s="53"/>
      <c r="W311" s="53"/>
      <c r="X311" s="53"/>
      <c r="Y311" s="53"/>
      <c r="Z311" s="53"/>
      <c r="AA311" s="53"/>
      <c r="AB311" s="53"/>
      <c r="AC311" s="53"/>
      <c r="AD311" s="53"/>
      <c r="AE311" s="53"/>
      <c r="AF311" s="53"/>
      <c r="AG311" s="53"/>
      <c r="AH311" s="53"/>
      <c r="AI311" s="53"/>
      <c r="AJ311" s="53"/>
      <c r="AK311" s="53"/>
      <c r="AL311" s="53"/>
      <c r="AM311" s="53"/>
      <c r="AN311" s="53"/>
      <c r="AO311" s="53"/>
    </row>
    <row r="312" spans="17:41">
      <c r="Q312" s="53"/>
      <c r="R312" s="53"/>
      <c r="S312" s="53"/>
      <c r="T312" s="53"/>
      <c r="U312" s="53"/>
      <c r="V312" s="53"/>
      <c r="W312" s="53"/>
      <c r="X312" s="53"/>
      <c r="Y312" s="53"/>
      <c r="Z312" s="53"/>
      <c r="AA312" s="53"/>
      <c r="AB312" s="53"/>
      <c r="AC312" s="53"/>
      <c r="AD312" s="53"/>
      <c r="AE312" s="53"/>
      <c r="AF312" s="53"/>
      <c r="AG312" s="53"/>
      <c r="AH312" s="53"/>
      <c r="AI312" s="53"/>
      <c r="AJ312" s="53"/>
      <c r="AK312" s="53"/>
      <c r="AL312" s="53"/>
      <c r="AM312" s="53"/>
      <c r="AN312" s="53"/>
      <c r="AO312" s="53"/>
    </row>
    <row r="313" spans="17:41">
      <c r="Q313" s="53"/>
      <c r="R313" s="53"/>
      <c r="S313" s="53"/>
      <c r="T313" s="53"/>
      <c r="U313" s="53"/>
      <c r="V313" s="53"/>
      <c r="W313" s="53"/>
      <c r="X313" s="53"/>
      <c r="Y313" s="53"/>
      <c r="Z313" s="53"/>
      <c r="AA313" s="53"/>
      <c r="AB313" s="53"/>
      <c r="AC313" s="53"/>
      <c r="AD313" s="53"/>
      <c r="AE313" s="53"/>
      <c r="AF313" s="53"/>
      <c r="AG313" s="53"/>
      <c r="AH313" s="53"/>
      <c r="AI313" s="53"/>
      <c r="AJ313" s="53"/>
      <c r="AK313" s="53"/>
      <c r="AL313" s="53"/>
      <c r="AM313" s="53"/>
      <c r="AN313" s="53"/>
      <c r="AO313" s="53"/>
    </row>
    <row r="314" spans="17:41">
      <c r="Q314" s="53"/>
      <c r="R314" s="53"/>
      <c r="S314" s="53"/>
      <c r="T314" s="53"/>
      <c r="U314" s="53"/>
      <c r="V314" s="53"/>
      <c r="W314" s="53"/>
      <c r="X314" s="53"/>
      <c r="Y314" s="53"/>
      <c r="Z314" s="53"/>
      <c r="AA314" s="53"/>
      <c r="AB314" s="53"/>
      <c r="AC314" s="53"/>
      <c r="AD314" s="53"/>
      <c r="AE314" s="53"/>
      <c r="AF314" s="53"/>
      <c r="AG314" s="53"/>
      <c r="AH314" s="53"/>
      <c r="AI314" s="53"/>
      <c r="AJ314" s="53"/>
      <c r="AK314" s="53"/>
      <c r="AL314" s="53"/>
      <c r="AM314" s="53"/>
      <c r="AN314" s="53"/>
      <c r="AO314" s="53"/>
    </row>
    <row r="315" spans="17:41">
      <c r="Q315" s="53"/>
      <c r="R315" s="53"/>
      <c r="S315" s="53"/>
      <c r="T315" s="53"/>
      <c r="U315" s="53"/>
      <c r="V315" s="53"/>
      <c r="W315" s="53"/>
      <c r="X315" s="53"/>
      <c r="Y315" s="53"/>
      <c r="Z315" s="53"/>
      <c r="AA315" s="53"/>
      <c r="AB315" s="53"/>
      <c r="AC315" s="53"/>
      <c r="AD315" s="53"/>
      <c r="AE315" s="53"/>
      <c r="AF315" s="53"/>
      <c r="AG315" s="53"/>
      <c r="AH315" s="53"/>
      <c r="AI315" s="53"/>
      <c r="AJ315" s="53"/>
      <c r="AK315" s="53"/>
      <c r="AL315" s="53"/>
      <c r="AM315" s="53"/>
      <c r="AN315" s="53"/>
      <c r="AO315" s="53"/>
    </row>
    <row r="316" spans="17:41">
      <c r="Q316" s="53"/>
      <c r="R316" s="53"/>
      <c r="S316" s="53"/>
      <c r="T316" s="53"/>
      <c r="U316" s="53"/>
      <c r="V316" s="53"/>
      <c r="W316" s="53"/>
      <c r="X316" s="53"/>
      <c r="Y316" s="53"/>
      <c r="Z316" s="53"/>
      <c r="AA316" s="53"/>
      <c r="AB316" s="53"/>
      <c r="AC316" s="53"/>
      <c r="AD316" s="53"/>
      <c r="AE316" s="53"/>
      <c r="AF316" s="53"/>
      <c r="AG316" s="53"/>
      <c r="AH316" s="53"/>
      <c r="AI316" s="53"/>
      <c r="AJ316" s="53"/>
      <c r="AK316" s="53"/>
      <c r="AL316" s="53"/>
      <c r="AM316" s="53"/>
      <c r="AN316" s="53"/>
      <c r="AO316" s="53"/>
    </row>
    <row r="317" spans="17:41">
      <c r="Q317" s="53"/>
      <c r="R317" s="53"/>
      <c r="S317" s="53"/>
      <c r="T317" s="53"/>
      <c r="U317" s="53"/>
      <c r="V317" s="53"/>
      <c r="W317" s="53"/>
      <c r="X317" s="53"/>
      <c r="Y317" s="53"/>
      <c r="Z317" s="53"/>
      <c r="AA317" s="53"/>
      <c r="AB317" s="53"/>
      <c r="AC317" s="53"/>
      <c r="AD317" s="53"/>
      <c r="AE317" s="53"/>
      <c r="AF317" s="53"/>
      <c r="AG317" s="53"/>
      <c r="AH317" s="53"/>
      <c r="AI317" s="53"/>
      <c r="AJ317" s="53"/>
      <c r="AK317" s="53"/>
      <c r="AL317" s="53"/>
      <c r="AM317" s="53"/>
      <c r="AN317" s="53"/>
      <c r="AO317" s="53"/>
    </row>
    <row r="318" spans="17:41">
      <c r="Q318" s="53"/>
      <c r="R318" s="53"/>
      <c r="S318" s="53"/>
      <c r="T318" s="53"/>
      <c r="U318" s="53"/>
      <c r="V318" s="53"/>
      <c r="W318" s="53"/>
      <c r="X318" s="53"/>
      <c r="Y318" s="53"/>
      <c r="Z318" s="53"/>
      <c r="AA318" s="53"/>
      <c r="AB318" s="53"/>
      <c r="AC318" s="53"/>
      <c r="AD318" s="53"/>
      <c r="AE318" s="53"/>
      <c r="AF318" s="53"/>
      <c r="AG318" s="53"/>
      <c r="AH318" s="53"/>
      <c r="AI318" s="53"/>
      <c r="AJ318" s="53"/>
      <c r="AK318" s="53"/>
      <c r="AL318" s="53"/>
      <c r="AM318" s="53"/>
      <c r="AN318" s="53"/>
      <c r="AO318" s="53"/>
    </row>
    <row r="319" spans="17:41">
      <c r="Q319" s="53"/>
      <c r="R319" s="53"/>
      <c r="S319" s="53"/>
      <c r="T319" s="53"/>
      <c r="U319" s="53"/>
      <c r="V319" s="53"/>
      <c r="W319" s="53"/>
      <c r="X319" s="53"/>
      <c r="Y319" s="53"/>
      <c r="Z319" s="53"/>
      <c r="AA319" s="53"/>
      <c r="AB319" s="53"/>
      <c r="AC319" s="53"/>
      <c r="AD319" s="53"/>
      <c r="AE319" s="53"/>
      <c r="AF319" s="53"/>
      <c r="AG319" s="53"/>
      <c r="AH319" s="53"/>
      <c r="AI319" s="53"/>
      <c r="AJ319" s="53"/>
      <c r="AK319" s="53"/>
      <c r="AL319" s="53"/>
      <c r="AM319" s="53"/>
      <c r="AN319" s="53"/>
      <c r="AO319" s="53"/>
    </row>
    <row r="320" spans="17:41">
      <c r="Q320" s="53"/>
      <c r="R320" s="53"/>
      <c r="S320" s="53"/>
      <c r="T320" s="53"/>
      <c r="U320" s="53"/>
      <c r="V320" s="53"/>
      <c r="W320" s="53"/>
      <c r="X320" s="53"/>
      <c r="Y320" s="53"/>
      <c r="Z320" s="53"/>
      <c r="AA320" s="53"/>
      <c r="AB320" s="53"/>
      <c r="AC320" s="53"/>
      <c r="AD320" s="53"/>
      <c r="AE320" s="53"/>
      <c r="AF320" s="53"/>
      <c r="AG320" s="53"/>
      <c r="AH320" s="53"/>
      <c r="AI320" s="53"/>
      <c r="AJ320" s="53"/>
      <c r="AK320" s="53"/>
      <c r="AL320" s="53"/>
      <c r="AM320" s="53"/>
      <c r="AN320" s="53"/>
      <c r="AO320" s="53"/>
    </row>
    <row r="321" spans="17:41">
      <c r="Q321" s="53"/>
      <c r="R321" s="53"/>
      <c r="S321" s="53"/>
      <c r="T321" s="53"/>
      <c r="U321" s="53"/>
      <c r="V321" s="53"/>
      <c r="W321" s="53"/>
      <c r="X321" s="53"/>
      <c r="Y321" s="53"/>
      <c r="Z321" s="53"/>
      <c r="AA321" s="53"/>
      <c r="AB321" s="53"/>
      <c r="AC321" s="53"/>
      <c r="AD321" s="53"/>
      <c r="AE321" s="53"/>
      <c r="AF321" s="53"/>
      <c r="AG321" s="53"/>
      <c r="AH321" s="53"/>
      <c r="AI321" s="53"/>
      <c r="AJ321" s="53"/>
      <c r="AK321" s="53"/>
      <c r="AL321" s="53"/>
      <c r="AM321" s="53"/>
      <c r="AN321" s="53"/>
      <c r="AO321" s="53"/>
    </row>
    <row r="322" spans="17:41">
      <c r="Q322" s="53"/>
      <c r="R322" s="53"/>
      <c r="S322" s="53"/>
      <c r="T322" s="53"/>
      <c r="U322" s="53"/>
      <c r="V322" s="53"/>
      <c r="W322" s="53"/>
      <c r="X322" s="53"/>
      <c r="Y322" s="53"/>
      <c r="Z322" s="53"/>
      <c r="AA322" s="53"/>
      <c r="AB322" s="53"/>
      <c r="AC322" s="53"/>
      <c r="AD322" s="53"/>
      <c r="AE322" s="53"/>
      <c r="AF322" s="53"/>
      <c r="AG322" s="53"/>
      <c r="AH322" s="53"/>
      <c r="AI322" s="53"/>
      <c r="AJ322" s="53"/>
      <c r="AK322" s="53"/>
      <c r="AL322" s="53"/>
      <c r="AM322" s="53"/>
      <c r="AN322" s="53"/>
      <c r="AO322" s="53"/>
    </row>
    <row r="323" spans="17:41">
      <c r="Q323" s="53"/>
      <c r="R323" s="53"/>
      <c r="S323" s="53"/>
      <c r="T323" s="53"/>
      <c r="U323" s="53"/>
      <c r="V323" s="53"/>
      <c r="W323" s="53"/>
      <c r="X323" s="53"/>
      <c r="Y323" s="53"/>
      <c r="Z323" s="53"/>
      <c r="AA323" s="53"/>
      <c r="AB323" s="53"/>
      <c r="AC323" s="53"/>
      <c r="AD323" s="53"/>
      <c r="AE323" s="53"/>
      <c r="AF323" s="53"/>
      <c r="AG323" s="53"/>
      <c r="AH323" s="53"/>
      <c r="AI323" s="53"/>
      <c r="AJ323" s="53"/>
      <c r="AK323" s="53"/>
      <c r="AL323" s="53"/>
      <c r="AM323" s="53"/>
      <c r="AN323" s="53"/>
      <c r="AO323" s="53"/>
    </row>
    <row r="324" spans="17:41">
      <c r="Q324" s="53"/>
      <c r="R324" s="53"/>
      <c r="S324" s="53"/>
      <c r="T324" s="53"/>
      <c r="U324" s="53"/>
      <c r="V324" s="53"/>
      <c r="W324" s="53"/>
      <c r="X324" s="53"/>
      <c r="Y324" s="53"/>
      <c r="Z324" s="53"/>
      <c r="AA324" s="53"/>
      <c r="AB324" s="53"/>
      <c r="AC324" s="53"/>
      <c r="AD324" s="53"/>
      <c r="AE324" s="53"/>
      <c r="AF324" s="53"/>
      <c r="AG324" s="53"/>
      <c r="AH324" s="53"/>
      <c r="AI324" s="53"/>
      <c r="AJ324" s="53"/>
      <c r="AK324" s="53"/>
      <c r="AL324" s="53"/>
      <c r="AM324" s="53"/>
      <c r="AN324" s="53"/>
      <c r="AO324" s="53"/>
    </row>
    <row r="325" spans="17:41">
      <c r="Q325" s="53"/>
      <c r="R325" s="53"/>
      <c r="S325" s="53"/>
      <c r="T325" s="53"/>
      <c r="U325" s="53"/>
      <c r="V325" s="53"/>
      <c r="W325" s="53"/>
      <c r="X325" s="53"/>
      <c r="Y325" s="53"/>
      <c r="Z325" s="53"/>
      <c r="AA325" s="53"/>
      <c r="AB325" s="53"/>
      <c r="AC325" s="53"/>
      <c r="AD325" s="53"/>
      <c r="AE325" s="53"/>
      <c r="AF325" s="53"/>
      <c r="AG325" s="53"/>
      <c r="AH325" s="53"/>
      <c r="AI325" s="53"/>
      <c r="AJ325" s="53"/>
      <c r="AK325" s="53"/>
      <c r="AL325" s="53"/>
      <c r="AM325" s="53"/>
      <c r="AN325" s="53"/>
      <c r="AO325" s="53"/>
    </row>
    <row r="326" spans="17:41">
      <c r="Q326" s="53"/>
      <c r="R326" s="53"/>
      <c r="S326" s="53"/>
      <c r="T326" s="53"/>
      <c r="U326" s="53"/>
      <c r="V326" s="53"/>
      <c r="W326" s="53"/>
      <c r="X326" s="53"/>
      <c r="Y326" s="53"/>
      <c r="Z326" s="53"/>
      <c r="AA326" s="53"/>
      <c r="AB326" s="53"/>
      <c r="AC326" s="53"/>
      <c r="AD326" s="53"/>
      <c r="AE326" s="53"/>
      <c r="AF326" s="53"/>
      <c r="AG326" s="53"/>
      <c r="AH326" s="53"/>
      <c r="AI326" s="53"/>
      <c r="AJ326" s="53"/>
      <c r="AK326" s="53"/>
      <c r="AL326" s="53"/>
      <c r="AM326" s="53"/>
      <c r="AN326" s="53"/>
      <c r="AO326" s="53"/>
    </row>
    <row r="327" spans="17:41">
      <c r="Q327" s="53"/>
      <c r="R327" s="53"/>
      <c r="S327" s="53"/>
      <c r="T327" s="53"/>
      <c r="U327" s="53"/>
      <c r="V327" s="53"/>
      <c r="W327" s="53"/>
      <c r="X327" s="53"/>
      <c r="Y327" s="53"/>
      <c r="Z327" s="53"/>
      <c r="AA327" s="53"/>
      <c r="AB327" s="53"/>
      <c r="AC327" s="53"/>
      <c r="AD327" s="53"/>
      <c r="AE327" s="53"/>
      <c r="AF327" s="53"/>
      <c r="AG327" s="53"/>
      <c r="AH327" s="53"/>
      <c r="AI327" s="53"/>
      <c r="AJ327" s="53"/>
      <c r="AK327" s="53"/>
      <c r="AL327" s="53"/>
      <c r="AM327" s="53"/>
      <c r="AN327" s="53"/>
      <c r="AO327" s="53"/>
    </row>
    <row r="328" spans="17:41">
      <c r="Q328" s="53"/>
      <c r="R328" s="53"/>
      <c r="S328" s="53"/>
      <c r="T328" s="53"/>
      <c r="U328" s="53"/>
      <c r="V328" s="53"/>
      <c r="W328" s="53"/>
      <c r="X328" s="53"/>
      <c r="Y328" s="53"/>
      <c r="Z328" s="53"/>
      <c r="AA328" s="53"/>
      <c r="AB328" s="53"/>
      <c r="AC328" s="53"/>
      <c r="AD328" s="53"/>
      <c r="AE328" s="53"/>
      <c r="AF328" s="53"/>
      <c r="AG328" s="53"/>
      <c r="AH328" s="53"/>
      <c r="AI328" s="53"/>
      <c r="AJ328" s="53"/>
      <c r="AK328" s="53"/>
      <c r="AL328" s="53"/>
      <c r="AM328" s="53"/>
      <c r="AN328" s="53"/>
      <c r="AO328" s="53"/>
    </row>
    <row r="329" spans="17:41">
      <c r="Q329" s="53"/>
      <c r="R329" s="53"/>
      <c r="S329" s="53"/>
      <c r="T329" s="53"/>
      <c r="U329" s="53"/>
      <c r="V329" s="53"/>
      <c r="W329" s="53"/>
      <c r="X329" s="53"/>
      <c r="Y329" s="53"/>
      <c r="Z329" s="53"/>
      <c r="AA329" s="53"/>
      <c r="AB329" s="53"/>
      <c r="AC329" s="53"/>
      <c r="AD329" s="53"/>
      <c r="AE329" s="53"/>
      <c r="AF329" s="53"/>
      <c r="AG329" s="53"/>
      <c r="AH329" s="53"/>
      <c r="AI329" s="53"/>
      <c r="AJ329" s="53"/>
      <c r="AK329" s="53"/>
      <c r="AL329" s="53"/>
      <c r="AM329" s="53"/>
      <c r="AN329" s="53"/>
      <c r="AO329" s="53"/>
    </row>
    <row r="330" spans="17:41">
      <c r="Q330" s="53"/>
      <c r="R330" s="53"/>
      <c r="S330" s="53"/>
      <c r="T330" s="53"/>
      <c r="U330" s="53"/>
      <c r="V330" s="53"/>
      <c r="W330" s="53"/>
      <c r="X330" s="53"/>
      <c r="Y330" s="53"/>
      <c r="Z330" s="53"/>
      <c r="AA330" s="53"/>
      <c r="AB330" s="53"/>
      <c r="AC330" s="53"/>
      <c r="AD330" s="53"/>
      <c r="AE330" s="53"/>
      <c r="AF330" s="53"/>
      <c r="AG330" s="53"/>
      <c r="AH330" s="53"/>
      <c r="AI330" s="53"/>
      <c r="AJ330" s="53"/>
      <c r="AK330" s="53"/>
      <c r="AL330" s="53"/>
      <c r="AM330" s="53"/>
      <c r="AN330" s="53"/>
      <c r="AO330" s="53"/>
    </row>
    <row r="331" spans="17:41">
      <c r="Q331" s="53"/>
      <c r="R331" s="53"/>
      <c r="S331" s="53"/>
      <c r="T331" s="53"/>
      <c r="U331" s="53"/>
      <c r="V331" s="53"/>
      <c r="W331" s="53"/>
      <c r="X331" s="53"/>
      <c r="Y331" s="53"/>
      <c r="Z331" s="53"/>
      <c r="AA331" s="53"/>
      <c r="AB331" s="53"/>
      <c r="AC331" s="53"/>
      <c r="AD331" s="53"/>
      <c r="AE331" s="53"/>
      <c r="AF331" s="53"/>
      <c r="AG331" s="53"/>
      <c r="AH331" s="53"/>
      <c r="AI331" s="53"/>
      <c r="AJ331" s="53"/>
      <c r="AK331" s="53"/>
      <c r="AL331" s="53"/>
      <c r="AM331" s="53"/>
      <c r="AN331" s="53"/>
      <c r="AO331" s="53"/>
    </row>
    <row r="332" spans="17:41">
      <c r="Q332" s="53"/>
      <c r="R332" s="53"/>
      <c r="S332" s="53"/>
      <c r="T332" s="53"/>
      <c r="U332" s="53"/>
      <c r="V332" s="53"/>
      <c r="W332" s="53"/>
      <c r="X332" s="53"/>
      <c r="Y332" s="53"/>
      <c r="Z332" s="53"/>
      <c r="AA332" s="53"/>
      <c r="AB332" s="53"/>
      <c r="AC332" s="53"/>
      <c r="AD332" s="53"/>
      <c r="AE332" s="53"/>
      <c r="AF332" s="53"/>
      <c r="AG332" s="53"/>
      <c r="AH332" s="53"/>
      <c r="AI332" s="53"/>
      <c r="AJ332" s="53"/>
      <c r="AK332" s="53"/>
      <c r="AL332" s="53"/>
      <c r="AM332" s="53"/>
      <c r="AN332" s="53"/>
      <c r="AO332" s="53"/>
    </row>
    <row r="333" spans="17:41">
      <c r="Q333" s="53"/>
      <c r="R333" s="53"/>
      <c r="S333" s="53"/>
      <c r="T333" s="53"/>
      <c r="U333" s="53"/>
      <c r="V333" s="53"/>
      <c r="W333" s="53"/>
      <c r="X333" s="53"/>
      <c r="Y333" s="53"/>
      <c r="Z333" s="53"/>
      <c r="AA333" s="53"/>
      <c r="AB333" s="53"/>
      <c r="AC333" s="53"/>
      <c r="AD333" s="53"/>
      <c r="AE333" s="53"/>
      <c r="AF333" s="53"/>
      <c r="AG333" s="53"/>
      <c r="AH333" s="53"/>
      <c r="AI333" s="53"/>
      <c r="AJ333" s="53"/>
      <c r="AK333" s="53"/>
      <c r="AL333" s="53"/>
      <c r="AM333" s="53"/>
      <c r="AN333" s="53"/>
      <c r="AO333" s="53"/>
    </row>
    <row r="334" spans="17:41">
      <c r="Q334" s="53"/>
      <c r="R334" s="53"/>
      <c r="S334" s="53"/>
      <c r="T334" s="53"/>
      <c r="U334" s="53"/>
      <c r="V334" s="53"/>
      <c r="W334" s="53"/>
      <c r="X334" s="53"/>
      <c r="Y334" s="53"/>
      <c r="Z334" s="53"/>
      <c r="AA334" s="53"/>
      <c r="AB334" s="53"/>
      <c r="AC334" s="53"/>
      <c r="AD334" s="53"/>
      <c r="AE334" s="53"/>
      <c r="AF334" s="53"/>
      <c r="AG334" s="53"/>
      <c r="AH334" s="53"/>
      <c r="AI334" s="53"/>
      <c r="AJ334" s="53"/>
      <c r="AK334" s="53"/>
      <c r="AL334" s="53"/>
      <c r="AM334" s="53"/>
      <c r="AN334" s="53"/>
      <c r="AO334" s="53"/>
    </row>
    <row r="335" spans="17:41">
      <c r="Q335" s="53"/>
      <c r="R335" s="53"/>
      <c r="S335" s="53"/>
      <c r="T335" s="53"/>
      <c r="U335" s="53"/>
      <c r="V335" s="53"/>
      <c r="W335" s="53"/>
      <c r="X335" s="53"/>
      <c r="Y335" s="53"/>
      <c r="Z335" s="53"/>
      <c r="AA335" s="53"/>
      <c r="AB335" s="53"/>
      <c r="AC335" s="53"/>
      <c r="AD335" s="53"/>
      <c r="AE335" s="53"/>
      <c r="AF335" s="53"/>
      <c r="AG335" s="53"/>
      <c r="AH335" s="53"/>
      <c r="AI335" s="53"/>
      <c r="AJ335" s="53"/>
      <c r="AK335" s="53"/>
      <c r="AL335" s="53"/>
      <c r="AM335" s="53"/>
      <c r="AN335" s="53"/>
      <c r="AO335" s="53"/>
    </row>
    <row r="336" spans="17:41">
      <c r="Q336" s="53"/>
      <c r="R336" s="53"/>
      <c r="S336" s="53"/>
      <c r="T336" s="53"/>
      <c r="U336" s="53"/>
      <c r="V336" s="53"/>
      <c r="W336" s="53"/>
      <c r="X336" s="53"/>
      <c r="Y336" s="53"/>
      <c r="Z336" s="53"/>
      <c r="AA336" s="53"/>
      <c r="AB336" s="53"/>
      <c r="AC336" s="53"/>
      <c r="AD336" s="53"/>
      <c r="AE336" s="53"/>
      <c r="AF336" s="53"/>
      <c r="AG336" s="53"/>
      <c r="AH336" s="53"/>
      <c r="AI336" s="53"/>
      <c r="AJ336" s="53"/>
      <c r="AK336" s="53"/>
      <c r="AL336" s="53"/>
      <c r="AM336" s="53"/>
      <c r="AN336" s="53"/>
      <c r="AO336" s="53"/>
    </row>
    <row r="337" spans="17:41">
      <c r="Q337" s="53"/>
      <c r="R337" s="53"/>
      <c r="S337" s="53"/>
      <c r="T337" s="53"/>
      <c r="U337" s="53"/>
      <c r="V337" s="53"/>
      <c r="W337" s="53"/>
      <c r="X337" s="53"/>
      <c r="Y337" s="53"/>
      <c r="Z337" s="53"/>
      <c r="AA337" s="53"/>
      <c r="AB337" s="53"/>
      <c r="AC337" s="53"/>
      <c r="AD337" s="53"/>
      <c r="AE337" s="53"/>
      <c r="AF337" s="53"/>
      <c r="AG337" s="53"/>
      <c r="AH337" s="53"/>
      <c r="AI337" s="53"/>
      <c r="AJ337" s="53"/>
      <c r="AK337" s="53"/>
      <c r="AL337" s="53"/>
      <c r="AM337" s="53"/>
      <c r="AN337" s="53"/>
      <c r="AO337" s="53"/>
    </row>
    <row r="338" spans="17:41">
      <c r="Q338" s="53"/>
      <c r="R338" s="53"/>
      <c r="S338" s="53"/>
      <c r="T338" s="53"/>
      <c r="U338" s="53"/>
      <c r="V338" s="53"/>
      <c r="W338" s="53"/>
      <c r="X338" s="53"/>
      <c r="Y338" s="53"/>
      <c r="Z338" s="53"/>
      <c r="AA338" s="53"/>
      <c r="AB338" s="53"/>
      <c r="AC338" s="53"/>
      <c r="AD338" s="53"/>
      <c r="AE338" s="53"/>
      <c r="AF338" s="53"/>
      <c r="AG338" s="53"/>
      <c r="AH338" s="53"/>
      <c r="AI338" s="53"/>
      <c r="AJ338" s="53"/>
      <c r="AK338" s="53"/>
      <c r="AL338" s="53"/>
      <c r="AM338" s="53"/>
      <c r="AN338" s="53"/>
      <c r="AO338" s="53"/>
    </row>
    <row r="339" spans="17:41">
      <c r="Q339" s="53"/>
      <c r="R339" s="53"/>
      <c r="S339" s="53"/>
      <c r="T339" s="53"/>
      <c r="U339" s="53"/>
      <c r="V339" s="53"/>
      <c r="W339" s="53"/>
      <c r="X339" s="53"/>
      <c r="Y339" s="53"/>
      <c r="Z339" s="53"/>
      <c r="AA339" s="53"/>
      <c r="AB339" s="53"/>
      <c r="AC339" s="53"/>
      <c r="AD339" s="53"/>
      <c r="AE339" s="53"/>
      <c r="AF339" s="53"/>
      <c r="AG339" s="53"/>
      <c r="AH339" s="53"/>
      <c r="AI339" s="53"/>
      <c r="AJ339" s="53"/>
      <c r="AK339" s="53"/>
      <c r="AL339" s="53"/>
      <c r="AM339" s="53"/>
      <c r="AN339" s="53"/>
      <c r="AO339" s="53"/>
    </row>
    <row r="340" spans="17:41">
      <c r="Q340" s="53"/>
      <c r="R340" s="53"/>
      <c r="S340" s="53"/>
      <c r="T340" s="53"/>
      <c r="U340" s="53"/>
      <c r="V340" s="53"/>
      <c r="W340" s="53"/>
      <c r="X340" s="53"/>
      <c r="Y340" s="53"/>
      <c r="Z340" s="53"/>
      <c r="AA340" s="53"/>
      <c r="AB340" s="53"/>
      <c r="AC340" s="53"/>
      <c r="AD340" s="53"/>
      <c r="AE340" s="53"/>
      <c r="AF340" s="53"/>
      <c r="AG340" s="53"/>
      <c r="AH340" s="53"/>
      <c r="AI340" s="53"/>
      <c r="AJ340" s="53"/>
      <c r="AK340" s="53"/>
      <c r="AL340" s="53"/>
      <c r="AM340" s="53"/>
      <c r="AN340" s="53"/>
      <c r="AO340" s="53"/>
    </row>
    <row r="341" spans="17:41">
      <c r="Q341" s="53"/>
      <c r="R341" s="53"/>
      <c r="S341" s="53"/>
      <c r="T341" s="53"/>
      <c r="U341" s="53"/>
      <c r="V341" s="53"/>
      <c r="W341" s="53"/>
      <c r="X341" s="53"/>
      <c r="Y341" s="53"/>
      <c r="Z341" s="53"/>
      <c r="AA341" s="53"/>
      <c r="AB341" s="53"/>
      <c r="AC341" s="53"/>
      <c r="AD341" s="53"/>
      <c r="AE341" s="53"/>
      <c r="AF341" s="53"/>
      <c r="AG341" s="53"/>
      <c r="AH341" s="53"/>
      <c r="AI341" s="53"/>
      <c r="AJ341" s="53"/>
      <c r="AK341" s="53"/>
      <c r="AL341" s="53"/>
      <c r="AM341" s="53"/>
      <c r="AN341" s="53"/>
      <c r="AO341" s="53"/>
    </row>
    <row r="342" spans="17:41">
      <c r="Q342" s="53"/>
      <c r="R342" s="53"/>
      <c r="S342" s="53"/>
      <c r="T342" s="53"/>
      <c r="U342" s="53"/>
      <c r="V342" s="53"/>
      <c r="W342" s="53"/>
      <c r="X342" s="53"/>
      <c r="Y342" s="53"/>
      <c r="Z342" s="53"/>
      <c r="AA342" s="53"/>
      <c r="AB342" s="53"/>
      <c r="AC342" s="53"/>
      <c r="AD342" s="53"/>
      <c r="AE342" s="53"/>
      <c r="AF342" s="53"/>
      <c r="AG342" s="53"/>
      <c r="AH342" s="53"/>
      <c r="AI342" s="53"/>
      <c r="AJ342" s="53"/>
      <c r="AK342" s="53"/>
      <c r="AL342" s="53"/>
      <c r="AM342" s="53"/>
      <c r="AN342" s="53"/>
      <c r="AO342" s="53"/>
    </row>
    <row r="343" spans="17:41">
      <c r="Q343" s="53"/>
      <c r="R343" s="53"/>
      <c r="S343" s="53"/>
      <c r="T343" s="53"/>
      <c r="U343" s="53"/>
      <c r="V343" s="53"/>
      <c r="W343" s="53"/>
      <c r="X343" s="53"/>
      <c r="Y343" s="53"/>
      <c r="Z343" s="53"/>
      <c r="AA343" s="53"/>
      <c r="AB343" s="53"/>
      <c r="AC343" s="53"/>
      <c r="AD343" s="53"/>
      <c r="AE343" s="53"/>
      <c r="AF343" s="53"/>
      <c r="AG343" s="53"/>
      <c r="AH343" s="53"/>
      <c r="AI343" s="53"/>
      <c r="AJ343" s="53"/>
      <c r="AK343" s="53"/>
      <c r="AL343" s="53"/>
      <c r="AM343" s="53"/>
      <c r="AN343" s="53"/>
      <c r="AO343" s="53"/>
    </row>
    <row r="344" spans="17:41">
      <c r="Q344" s="53"/>
      <c r="R344" s="53"/>
      <c r="S344" s="53"/>
      <c r="T344" s="53"/>
      <c r="U344" s="53"/>
      <c r="V344" s="53"/>
      <c r="W344" s="53"/>
      <c r="X344" s="53"/>
      <c r="Y344" s="53"/>
      <c r="Z344" s="53"/>
      <c r="AA344" s="53"/>
      <c r="AB344" s="53"/>
      <c r="AC344" s="53"/>
      <c r="AD344" s="53"/>
      <c r="AE344" s="53"/>
      <c r="AF344" s="53"/>
      <c r="AG344" s="53"/>
      <c r="AH344" s="53"/>
      <c r="AI344" s="53"/>
      <c r="AJ344" s="53"/>
      <c r="AK344" s="53"/>
      <c r="AL344" s="53"/>
      <c r="AM344" s="53"/>
      <c r="AN344" s="53"/>
      <c r="AO344" s="53"/>
    </row>
    <row r="345" spans="17:41">
      <c r="Q345" s="53"/>
      <c r="R345" s="53"/>
      <c r="S345" s="53"/>
      <c r="T345" s="53"/>
      <c r="U345" s="53"/>
      <c r="V345" s="53"/>
      <c r="W345" s="53"/>
      <c r="X345" s="53"/>
      <c r="Y345" s="53"/>
      <c r="Z345" s="53"/>
      <c r="AA345" s="53"/>
      <c r="AB345" s="53"/>
      <c r="AC345" s="53"/>
      <c r="AD345" s="53"/>
      <c r="AE345" s="53"/>
      <c r="AF345" s="53"/>
      <c r="AG345" s="53"/>
      <c r="AH345" s="53"/>
      <c r="AI345" s="53"/>
      <c r="AJ345" s="53"/>
      <c r="AK345" s="53"/>
      <c r="AL345" s="53"/>
      <c r="AM345" s="53"/>
      <c r="AN345" s="53"/>
      <c r="AO345" s="53"/>
    </row>
    <row r="346" spans="17:41">
      <c r="Q346" s="53"/>
      <c r="R346" s="53"/>
      <c r="S346" s="53"/>
      <c r="T346" s="53"/>
      <c r="U346" s="53"/>
      <c r="V346" s="53"/>
      <c r="W346" s="53"/>
      <c r="X346" s="53"/>
      <c r="Y346" s="53"/>
      <c r="Z346" s="53"/>
      <c r="AA346" s="53"/>
      <c r="AB346" s="53"/>
      <c r="AC346" s="53"/>
      <c r="AD346" s="53"/>
      <c r="AE346" s="53"/>
      <c r="AF346" s="53"/>
      <c r="AG346" s="53"/>
      <c r="AH346" s="53"/>
      <c r="AI346" s="53"/>
      <c r="AJ346" s="53"/>
      <c r="AK346" s="53"/>
      <c r="AL346" s="53"/>
      <c r="AM346" s="53"/>
      <c r="AN346" s="53"/>
      <c r="AO346" s="53"/>
    </row>
    <row r="347" spans="17:41">
      <c r="Q347" s="53"/>
      <c r="R347" s="53"/>
      <c r="S347" s="53"/>
      <c r="T347" s="53"/>
      <c r="U347" s="53"/>
      <c r="V347" s="53"/>
      <c r="W347" s="53"/>
      <c r="X347" s="53"/>
      <c r="Y347" s="53"/>
      <c r="Z347" s="53"/>
      <c r="AA347" s="53"/>
      <c r="AB347" s="53"/>
      <c r="AC347" s="53"/>
      <c r="AD347" s="53"/>
      <c r="AE347" s="53"/>
      <c r="AF347" s="53"/>
      <c r="AG347" s="53"/>
      <c r="AH347" s="53"/>
      <c r="AI347" s="53"/>
      <c r="AJ347" s="53"/>
      <c r="AK347" s="53"/>
      <c r="AL347" s="53"/>
      <c r="AM347" s="53"/>
      <c r="AN347" s="53"/>
      <c r="AO347" s="53"/>
    </row>
    <row r="348" spans="17:41">
      <c r="Q348" s="53"/>
      <c r="R348" s="53"/>
      <c r="S348" s="53"/>
      <c r="T348" s="53"/>
      <c r="U348" s="53"/>
      <c r="V348" s="53"/>
      <c r="W348" s="53"/>
      <c r="X348" s="53"/>
      <c r="Y348" s="53"/>
      <c r="Z348" s="53"/>
      <c r="AA348" s="53"/>
      <c r="AB348" s="53"/>
      <c r="AC348" s="53"/>
      <c r="AD348" s="53"/>
      <c r="AE348" s="53"/>
      <c r="AF348" s="53"/>
      <c r="AG348" s="53"/>
      <c r="AH348" s="53"/>
      <c r="AI348" s="53"/>
      <c r="AJ348" s="53"/>
      <c r="AK348" s="53"/>
      <c r="AL348" s="53"/>
      <c r="AM348" s="53"/>
      <c r="AN348" s="53"/>
      <c r="AO348" s="53"/>
    </row>
    <row r="349" spans="17:41">
      <c r="Q349" s="53"/>
      <c r="R349" s="53"/>
      <c r="S349" s="53"/>
      <c r="T349" s="53"/>
      <c r="U349" s="53"/>
      <c r="V349" s="53"/>
      <c r="W349" s="53"/>
      <c r="X349" s="53"/>
      <c r="Y349" s="53"/>
      <c r="Z349" s="53"/>
      <c r="AA349" s="53"/>
      <c r="AB349" s="53"/>
      <c r="AC349" s="53"/>
      <c r="AD349" s="53"/>
      <c r="AE349" s="53"/>
      <c r="AF349" s="53"/>
      <c r="AG349" s="53"/>
      <c r="AH349" s="53"/>
      <c r="AI349" s="53"/>
      <c r="AJ349" s="53"/>
      <c r="AK349" s="53"/>
      <c r="AL349" s="53"/>
      <c r="AM349" s="53"/>
      <c r="AN349" s="53"/>
      <c r="AO349" s="53"/>
    </row>
    <row r="350" spans="17:41">
      <c r="Q350" s="53"/>
      <c r="R350" s="53"/>
      <c r="S350" s="53"/>
      <c r="T350" s="53"/>
      <c r="U350" s="53"/>
      <c r="V350" s="53"/>
      <c r="W350" s="53"/>
      <c r="X350" s="53"/>
      <c r="Y350" s="53"/>
      <c r="Z350" s="53"/>
      <c r="AA350" s="53"/>
      <c r="AB350" s="53"/>
      <c r="AC350" s="53"/>
      <c r="AD350" s="53"/>
      <c r="AE350" s="53"/>
      <c r="AF350" s="53"/>
      <c r="AG350" s="53"/>
      <c r="AH350" s="53"/>
      <c r="AI350" s="53"/>
      <c r="AJ350" s="53"/>
      <c r="AK350" s="53"/>
      <c r="AL350" s="53"/>
      <c r="AM350" s="53"/>
      <c r="AN350" s="53"/>
      <c r="AO350" s="53"/>
    </row>
    <row r="351" spans="17:41">
      <c r="Q351" s="53"/>
      <c r="R351" s="53"/>
      <c r="S351" s="53"/>
      <c r="T351" s="53"/>
      <c r="U351" s="53"/>
      <c r="V351" s="53"/>
      <c r="W351" s="53"/>
      <c r="X351" s="53"/>
      <c r="Y351" s="53"/>
      <c r="Z351" s="53"/>
      <c r="AA351" s="53"/>
      <c r="AB351" s="53"/>
      <c r="AC351" s="53"/>
      <c r="AD351" s="53"/>
      <c r="AE351" s="53"/>
      <c r="AF351" s="53"/>
      <c r="AG351" s="53"/>
      <c r="AH351" s="53"/>
      <c r="AI351" s="53"/>
      <c r="AJ351" s="53"/>
      <c r="AK351" s="53"/>
      <c r="AL351" s="53"/>
      <c r="AM351" s="53"/>
      <c r="AN351" s="53"/>
      <c r="AO351" s="53"/>
    </row>
    <row r="352" spans="17:41">
      <c r="Q352" s="53"/>
      <c r="R352" s="53"/>
      <c r="S352" s="53"/>
      <c r="T352" s="53"/>
      <c r="U352" s="53"/>
      <c r="V352" s="53"/>
      <c r="W352" s="53"/>
      <c r="X352" s="53"/>
      <c r="Y352" s="53"/>
      <c r="Z352" s="53"/>
      <c r="AA352" s="53"/>
      <c r="AB352" s="53"/>
      <c r="AC352" s="53"/>
      <c r="AD352" s="53"/>
      <c r="AE352" s="53"/>
      <c r="AF352" s="53"/>
      <c r="AG352" s="53"/>
      <c r="AH352" s="53"/>
      <c r="AI352" s="53"/>
      <c r="AJ352" s="53"/>
      <c r="AK352" s="53"/>
      <c r="AL352" s="53"/>
      <c r="AM352" s="53"/>
      <c r="AN352" s="53"/>
      <c r="AO352" s="53"/>
    </row>
    <row r="353" spans="17:41">
      <c r="Q353" s="53"/>
      <c r="R353" s="53"/>
      <c r="S353" s="53"/>
      <c r="T353" s="53"/>
      <c r="U353" s="53"/>
      <c r="V353" s="53"/>
      <c r="W353" s="53"/>
      <c r="X353" s="53"/>
      <c r="Y353" s="53"/>
      <c r="Z353" s="53"/>
      <c r="AA353" s="53"/>
      <c r="AB353" s="53"/>
      <c r="AC353" s="53"/>
      <c r="AD353" s="53"/>
      <c r="AE353" s="53"/>
      <c r="AF353" s="53"/>
      <c r="AG353" s="53"/>
      <c r="AH353" s="53"/>
      <c r="AI353" s="53"/>
      <c r="AJ353" s="53"/>
      <c r="AK353" s="53"/>
      <c r="AL353" s="53"/>
      <c r="AM353" s="53"/>
      <c r="AN353" s="53"/>
      <c r="AO353" s="53"/>
    </row>
    <row r="354" spans="17:41">
      <c r="Q354" s="53"/>
      <c r="R354" s="53"/>
      <c r="S354" s="53"/>
      <c r="T354" s="53"/>
      <c r="U354" s="53"/>
      <c r="V354" s="53"/>
      <c r="W354" s="53"/>
      <c r="X354" s="53"/>
      <c r="Y354" s="53"/>
      <c r="Z354" s="53"/>
      <c r="AA354" s="53"/>
      <c r="AB354" s="53"/>
      <c r="AC354" s="53"/>
      <c r="AD354" s="53"/>
      <c r="AE354" s="53"/>
      <c r="AF354" s="53"/>
      <c r="AG354" s="53"/>
      <c r="AH354" s="53"/>
      <c r="AI354" s="53"/>
      <c r="AJ354" s="53"/>
      <c r="AK354" s="53"/>
      <c r="AL354" s="53"/>
      <c r="AM354" s="53"/>
      <c r="AN354" s="53"/>
      <c r="AO354" s="53"/>
    </row>
    <row r="355" spans="17:41">
      <c r="Q355" s="53"/>
      <c r="R355" s="53"/>
      <c r="S355" s="53"/>
      <c r="T355" s="53"/>
      <c r="U355" s="53"/>
      <c r="V355" s="53"/>
      <c r="W355" s="53"/>
      <c r="X355" s="53"/>
      <c r="Y355" s="53"/>
      <c r="Z355" s="53"/>
      <c r="AA355" s="53"/>
      <c r="AB355" s="53"/>
      <c r="AC355" s="53"/>
      <c r="AD355" s="53"/>
      <c r="AE355" s="53"/>
      <c r="AF355" s="53"/>
      <c r="AG355" s="53"/>
      <c r="AH355" s="53"/>
      <c r="AI355" s="53"/>
      <c r="AJ355" s="53"/>
      <c r="AK355" s="53"/>
      <c r="AL355" s="53"/>
      <c r="AM355" s="53"/>
      <c r="AN355" s="53"/>
      <c r="AO355" s="53"/>
    </row>
    <row r="356" spans="17:41">
      <c r="Q356" s="53"/>
      <c r="R356" s="53"/>
      <c r="S356" s="53"/>
      <c r="T356" s="53"/>
      <c r="U356" s="53"/>
      <c r="V356" s="53"/>
      <c r="W356" s="53"/>
      <c r="X356" s="53"/>
      <c r="Y356" s="53"/>
      <c r="Z356" s="53"/>
      <c r="AA356" s="53"/>
      <c r="AB356" s="53"/>
      <c r="AC356" s="53"/>
      <c r="AD356" s="53"/>
      <c r="AE356" s="53"/>
      <c r="AF356" s="53"/>
      <c r="AG356" s="53"/>
      <c r="AH356" s="53"/>
      <c r="AI356" s="53"/>
      <c r="AJ356" s="53"/>
      <c r="AK356" s="53"/>
      <c r="AL356" s="53"/>
      <c r="AM356" s="53"/>
      <c r="AN356" s="53"/>
      <c r="AO356" s="53"/>
    </row>
    <row r="357" spans="17:41">
      <c r="Q357" s="53"/>
      <c r="R357" s="53"/>
      <c r="S357" s="53"/>
      <c r="T357" s="53"/>
      <c r="U357" s="53"/>
      <c r="V357" s="53"/>
      <c r="W357" s="53"/>
      <c r="X357" s="53"/>
      <c r="Y357" s="53"/>
      <c r="Z357" s="53"/>
      <c r="AA357" s="53"/>
      <c r="AB357" s="53"/>
      <c r="AC357" s="53"/>
      <c r="AD357" s="53"/>
      <c r="AE357" s="53"/>
      <c r="AF357" s="53"/>
      <c r="AG357" s="53"/>
      <c r="AH357" s="53"/>
      <c r="AI357" s="53"/>
      <c r="AJ357" s="53"/>
      <c r="AK357" s="53"/>
      <c r="AL357" s="53"/>
      <c r="AM357" s="53"/>
      <c r="AN357" s="53"/>
      <c r="AO357" s="53"/>
    </row>
    <row r="358" spans="17:41">
      <c r="Q358" s="53"/>
      <c r="R358" s="53"/>
      <c r="S358" s="53"/>
      <c r="T358" s="53"/>
      <c r="U358" s="53"/>
      <c r="V358" s="53"/>
      <c r="W358" s="53"/>
      <c r="X358" s="53"/>
      <c r="Y358" s="53"/>
      <c r="Z358" s="53"/>
      <c r="AA358" s="53"/>
      <c r="AB358" s="53"/>
      <c r="AC358" s="53"/>
      <c r="AD358" s="53"/>
      <c r="AE358" s="53"/>
      <c r="AF358" s="53"/>
      <c r="AG358" s="53"/>
      <c r="AH358" s="53"/>
      <c r="AI358" s="53"/>
      <c r="AJ358" s="53"/>
      <c r="AK358" s="53"/>
      <c r="AL358" s="53"/>
      <c r="AM358" s="53"/>
      <c r="AN358" s="53"/>
      <c r="AO358" s="53"/>
    </row>
    <row r="359" spans="17:41">
      <c r="Q359" s="53"/>
      <c r="R359" s="53"/>
      <c r="S359" s="53"/>
      <c r="T359" s="53"/>
      <c r="U359" s="53"/>
      <c r="V359" s="53"/>
      <c r="W359" s="53"/>
      <c r="X359" s="53"/>
      <c r="Y359" s="53"/>
      <c r="Z359" s="53"/>
      <c r="AA359" s="53"/>
      <c r="AB359" s="53"/>
      <c r="AC359" s="53"/>
      <c r="AD359" s="53"/>
      <c r="AE359" s="53"/>
      <c r="AF359" s="53"/>
      <c r="AG359" s="53"/>
      <c r="AH359" s="53"/>
      <c r="AI359" s="53"/>
      <c r="AJ359" s="53"/>
      <c r="AK359" s="53"/>
      <c r="AL359" s="53"/>
      <c r="AM359" s="53"/>
      <c r="AN359" s="53"/>
      <c r="AO359" s="53"/>
    </row>
    <row r="360" spans="17:41">
      <c r="Q360" s="53"/>
      <c r="R360" s="53"/>
      <c r="S360" s="53"/>
      <c r="T360" s="53"/>
      <c r="U360" s="53"/>
      <c r="V360" s="53"/>
      <c r="W360" s="53"/>
      <c r="X360" s="53"/>
      <c r="Y360" s="53"/>
      <c r="Z360" s="53"/>
      <c r="AA360" s="53"/>
      <c r="AB360" s="53"/>
      <c r="AC360" s="53"/>
      <c r="AD360" s="53"/>
      <c r="AE360" s="53"/>
      <c r="AF360" s="53"/>
      <c r="AG360" s="53"/>
      <c r="AH360" s="53"/>
      <c r="AI360" s="53"/>
      <c r="AJ360" s="53"/>
      <c r="AK360" s="53"/>
      <c r="AL360" s="53"/>
      <c r="AM360" s="53"/>
      <c r="AN360" s="53"/>
      <c r="AO360" s="53"/>
    </row>
    <row r="361" spans="17:41">
      <c r="Q361" s="53"/>
      <c r="R361" s="53"/>
      <c r="S361" s="53"/>
      <c r="T361" s="53"/>
      <c r="U361" s="53"/>
      <c r="V361" s="53"/>
      <c r="W361" s="53"/>
      <c r="X361" s="53"/>
      <c r="Y361" s="53"/>
      <c r="Z361" s="53"/>
      <c r="AA361" s="53"/>
      <c r="AB361" s="53"/>
      <c r="AC361" s="53"/>
      <c r="AD361" s="53"/>
      <c r="AE361" s="53"/>
      <c r="AF361" s="53"/>
      <c r="AG361" s="53"/>
      <c r="AH361" s="53"/>
      <c r="AI361" s="53"/>
      <c r="AJ361" s="53"/>
      <c r="AK361" s="53"/>
      <c r="AL361" s="53"/>
      <c r="AM361" s="53"/>
      <c r="AN361" s="53"/>
      <c r="AO361" s="53"/>
    </row>
    <row r="362" spans="17:41">
      <c r="Q362" s="53"/>
      <c r="R362" s="53"/>
      <c r="S362" s="53"/>
      <c r="T362" s="53"/>
      <c r="U362" s="53"/>
      <c r="V362" s="53"/>
      <c r="W362" s="53"/>
      <c r="X362" s="53"/>
      <c r="Y362" s="53"/>
      <c r="Z362" s="53"/>
      <c r="AA362" s="53"/>
      <c r="AB362" s="53"/>
      <c r="AC362" s="53"/>
      <c r="AD362" s="53"/>
      <c r="AE362" s="53"/>
      <c r="AF362" s="53"/>
      <c r="AG362" s="53"/>
      <c r="AH362" s="53"/>
      <c r="AI362" s="53"/>
      <c r="AJ362" s="53"/>
      <c r="AK362" s="53"/>
      <c r="AL362" s="53"/>
      <c r="AM362" s="53"/>
      <c r="AN362" s="53"/>
      <c r="AO362" s="53"/>
    </row>
    <row r="363" spans="17:41">
      <c r="Q363" s="53"/>
      <c r="R363" s="53"/>
      <c r="S363" s="53"/>
      <c r="T363" s="53"/>
      <c r="U363" s="53"/>
      <c r="V363" s="53"/>
      <c r="W363" s="53"/>
      <c r="X363" s="53"/>
      <c r="Y363" s="53"/>
      <c r="Z363" s="53"/>
      <c r="AA363" s="53"/>
      <c r="AB363" s="53"/>
      <c r="AC363" s="53"/>
      <c r="AD363" s="53"/>
      <c r="AE363" s="53"/>
      <c r="AF363" s="53"/>
      <c r="AG363" s="53"/>
      <c r="AH363" s="53"/>
      <c r="AI363" s="53"/>
      <c r="AJ363" s="53"/>
      <c r="AK363" s="53"/>
      <c r="AL363" s="53"/>
      <c r="AM363" s="53"/>
      <c r="AN363" s="53"/>
      <c r="AO363" s="53"/>
    </row>
    <row r="364" spans="17:41">
      <c r="Q364" s="53"/>
      <c r="R364" s="53"/>
      <c r="S364" s="53"/>
      <c r="T364" s="53"/>
      <c r="U364" s="53"/>
      <c r="V364" s="53"/>
      <c r="W364" s="53"/>
      <c r="X364" s="53"/>
      <c r="Y364" s="53"/>
      <c r="Z364" s="53"/>
      <c r="AA364" s="53"/>
      <c r="AB364" s="53"/>
      <c r="AC364" s="53"/>
      <c r="AD364" s="53"/>
      <c r="AE364" s="53"/>
      <c r="AF364" s="53"/>
      <c r="AG364" s="53"/>
      <c r="AH364" s="53"/>
      <c r="AI364" s="53"/>
      <c r="AJ364" s="53"/>
      <c r="AK364" s="53"/>
      <c r="AL364" s="53"/>
      <c r="AM364" s="53"/>
      <c r="AN364" s="53"/>
      <c r="AO364" s="53"/>
    </row>
    <row r="365" spans="17:41">
      <c r="Q365" s="53"/>
      <c r="R365" s="53"/>
      <c r="S365" s="53"/>
      <c r="T365" s="53"/>
      <c r="U365" s="53"/>
      <c r="V365" s="53"/>
      <c r="W365" s="53"/>
      <c r="X365" s="53"/>
      <c r="Y365" s="53"/>
      <c r="Z365" s="53"/>
      <c r="AA365" s="53"/>
      <c r="AB365" s="53"/>
      <c r="AC365" s="53"/>
      <c r="AD365" s="53"/>
      <c r="AE365" s="53"/>
      <c r="AF365" s="53"/>
      <c r="AG365" s="53"/>
      <c r="AH365" s="53"/>
      <c r="AI365" s="53"/>
      <c r="AJ365" s="53"/>
      <c r="AK365" s="53"/>
      <c r="AL365" s="53"/>
      <c r="AM365" s="53"/>
      <c r="AN365" s="53"/>
      <c r="AO365" s="53"/>
    </row>
    <row r="366" spans="17:41">
      <c r="Q366" s="53"/>
      <c r="R366" s="53"/>
      <c r="S366" s="53"/>
      <c r="T366" s="53"/>
      <c r="U366" s="53"/>
      <c r="V366" s="53"/>
      <c r="W366" s="53"/>
      <c r="X366" s="53"/>
      <c r="Y366" s="53"/>
      <c r="Z366" s="53"/>
      <c r="AA366" s="53"/>
      <c r="AB366" s="53"/>
      <c r="AC366" s="53"/>
      <c r="AD366" s="53"/>
      <c r="AE366" s="53"/>
      <c r="AF366" s="53"/>
      <c r="AG366" s="53"/>
      <c r="AH366" s="53"/>
      <c r="AI366" s="53"/>
      <c r="AJ366" s="53"/>
      <c r="AK366" s="53"/>
      <c r="AL366" s="53"/>
      <c r="AM366" s="53"/>
      <c r="AN366" s="53"/>
      <c r="AO366" s="53"/>
    </row>
    <row r="367" spans="17:41">
      <c r="Q367" s="53"/>
      <c r="R367" s="53"/>
      <c r="S367" s="53"/>
      <c r="T367" s="53"/>
      <c r="U367" s="53"/>
      <c r="V367" s="53"/>
      <c r="W367" s="53"/>
      <c r="X367" s="53"/>
      <c r="Y367" s="53"/>
      <c r="Z367" s="53"/>
      <c r="AA367" s="53"/>
      <c r="AB367" s="53"/>
      <c r="AC367" s="53"/>
      <c r="AD367" s="53"/>
      <c r="AE367" s="53"/>
      <c r="AF367" s="53"/>
      <c r="AG367" s="53"/>
      <c r="AH367" s="53"/>
      <c r="AI367" s="53"/>
      <c r="AJ367" s="53"/>
      <c r="AK367" s="53"/>
      <c r="AL367" s="53"/>
      <c r="AM367" s="53"/>
      <c r="AN367" s="53"/>
      <c r="AO367" s="53"/>
    </row>
    <row r="368" spans="17:41">
      <c r="Q368" s="53"/>
      <c r="R368" s="53"/>
      <c r="S368" s="53"/>
      <c r="T368" s="53"/>
      <c r="U368" s="53"/>
      <c r="V368" s="53"/>
      <c r="W368" s="53"/>
      <c r="X368" s="53"/>
      <c r="Y368" s="53"/>
      <c r="Z368" s="53"/>
      <c r="AA368" s="53"/>
      <c r="AB368" s="53"/>
      <c r="AC368" s="53"/>
      <c r="AD368" s="53"/>
      <c r="AE368" s="53"/>
      <c r="AF368" s="53"/>
      <c r="AG368" s="53"/>
      <c r="AH368" s="53"/>
      <c r="AI368" s="53"/>
      <c r="AJ368" s="53"/>
      <c r="AK368" s="53"/>
      <c r="AL368" s="53"/>
      <c r="AM368" s="53"/>
      <c r="AN368" s="53"/>
      <c r="AO368" s="53"/>
    </row>
    <row r="369" spans="17:41">
      <c r="Q369" s="53"/>
      <c r="R369" s="53"/>
      <c r="S369" s="53"/>
      <c r="T369" s="53"/>
      <c r="U369" s="53"/>
      <c r="V369" s="53"/>
      <c r="W369" s="53"/>
      <c r="X369" s="53"/>
      <c r="Y369" s="53"/>
      <c r="Z369" s="53"/>
      <c r="AA369" s="53"/>
      <c r="AB369" s="53"/>
      <c r="AC369" s="53"/>
      <c r="AD369" s="53"/>
      <c r="AE369" s="53"/>
      <c r="AF369" s="53"/>
      <c r="AG369" s="53"/>
      <c r="AH369" s="53"/>
      <c r="AI369" s="53"/>
      <c r="AJ369" s="53"/>
      <c r="AK369" s="53"/>
      <c r="AL369" s="53"/>
      <c r="AM369" s="53"/>
      <c r="AN369" s="53"/>
      <c r="AO369" s="53"/>
    </row>
    <row r="370" spans="17:41">
      <c r="Q370" s="53"/>
      <c r="R370" s="53"/>
      <c r="S370" s="53"/>
      <c r="T370" s="53"/>
      <c r="U370" s="53"/>
      <c r="V370" s="53"/>
      <c r="W370" s="53"/>
      <c r="X370" s="53"/>
      <c r="Y370" s="53"/>
      <c r="Z370" s="53"/>
      <c r="AA370" s="53"/>
      <c r="AB370" s="53"/>
      <c r="AC370" s="53"/>
      <c r="AD370" s="53"/>
      <c r="AE370" s="53"/>
      <c r="AF370" s="53"/>
      <c r="AG370" s="53"/>
      <c r="AH370" s="53"/>
      <c r="AI370" s="53"/>
      <c r="AJ370" s="53"/>
      <c r="AK370" s="53"/>
      <c r="AL370" s="53"/>
      <c r="AM370" s="53"/>
      <c r="AN370" s="53"/>
      <c r="AO370" s="53"/>
    </row>
    <row r="371" spans="17:41">
      <c r="Q371" s="53"/>
      <c r="R371" s="53"/>
      <c r="S371" s="53"/>
      <c r="T371" s="53"/>
      <c r="U371" s="53"/>
      <c r="V371" s="53"/>
      <c r="W371" s="53"/>
      <c r="X371" s="53"/>
      <c r="Y371" s="53"/>
      <c r="Z371" s="53"/>
      <c r="AA371" s="53"/>
      <c r="AB371" s="53"/>
      <c r="AC371" s="53"/>
      <c r="AD371" s="53"/>
      <c r="AE371" s="53"/>
      <c r="AF371" s="53"/>
      <c r="AG371" s="53"/>
      <c r="AH371" s="53"/>
      <c r="AI371" s="53"/>
      <c r="AJ371" s="53"/>
      <c r="AK371" s="53"/>
      <c r="AL371" s="53"/>
      <c r="AM371" s="53"/>
      <c r="AN371" s="53"/>
      <c r="AO371" s="53"/>
    </row>
    <row r="372" spans="17:41">
      <c r="Q372" s="53"/>
      <c r="R372" s="53"/>
      <c r="S372" s="53"/>
      <c r="T372" s="53"/>
      <c r="U372" s="53"/>
      <c r="V372" s="53"/>
      <c r="W372" s="53"/>
      <c r="X372" s="53"/>
      <c r="Y372" s="53"/>
      <c r="Z372" s="53"/>
      <c r="AA372" s="53"/>
      <c r="AB372" s="53"/>
      <c r="AC372" s="53"/>
      <c r="AD372" s="53"/>
      <c r="AE372" s="53"/>
      <c r="AF372" s="53"/>
      <c r="AG372" s="53"/>
      <c r="AH372" s="53"/>
      <c r="AI372" s="53"/>
      <c r="AJ372" s="53"/>
      <c r="AK372" s="53"/>
      <c r="AL372" s="53"/>
      <c r="AM372" s="53"/>
      <c r="AN372" s="53"/>
      <c r="AO372" s="53"/>
    </row>
    <row r="373" spans="17:41">
      <c r="Q373" s="53"/>
      <c r="R373" s="53"/>
      <c r="S373" s="53"/>
      <c r="T373" s="53"/>
      <c r="U373" s="53"/>
      <c r="V373" s="53"/>
      <c r="W373" s="53"/>
      <c r="X373" s="53"/>
      <c r="Y373" s="53"/>
      <c r="Z373" s="53"/>
      <c r="AA373" s="53"/>
      <c r="AB373" s="53"/>
      <c r="AC373" s="53"/>
      <c r="AD373" s="53"/>
      <c r="AE373" s="53"/>
      <c r="AF373" s="53"/>
      <c r="AG373" s="53"/>
      <c r="AH373" s="53"/>
      <c r="AI373" s="53"/>
      <c r="AJ373" s="53"/>
      <c r="AK373" s="53"/>
      <c r="AL373" s="53"/>
      <c r="AM373" s="53"/>
      <c r="AN373" s="53"/>
      <c r="AO373" s="53"/>
    </row>
    <row r="374" spans="17:41">
      <c r="Q374" s="53"/>
      <c r="R374" s="53"/>
      <c r="S374" s="53"/>
      <c r="T374" s="53"/>
      <c r="U374" s="53"/>
      <c r="V374" s="53"/>
      <c r="W374" s="53"/>
      <c r="X374" s="53"/>
      <c r="Y374" s="53"/>
      <c r="Z374" s="53"/>
      <c r="AA374" s="53"/>
      <c r="AB374" s="53"/>
      <c r="AC374" s="53"/>
      <c r="AD374" s="53"/>
      <c r="AE374" s="53"/>
      <c r="AF374" s="53"/>
      <c r="AG374" s="53"/>
      <c r="AH374" s="53"/>
      <c r="AI374" s="53"/>
      <c r="AJ374" s="53"/>
      <c r="AK374" s="53"/>
      <c r="AL374" s="53"/>
      <c r="AM374" s="53"/>
      <c r="AN374" s="53"/>
      <c r="AO374" s="53"/>
    </row>
    <row r="375" spans="17:41">
      <c r="Q375" s="53"/>
      <c r="R375" s="53"/>
      <c r="S375" s="53"/>
      <c r="T375" s="53"/>
      <c r="U375" s="53"/>
      <c r="V375" s="53"/>
      <c r="W375" s="53"/>
      <c r="X375" s="53"/>
      <c r="Y375" s="53"/>
      <c r="Z375" s="53"/>
      <c r="AA375" s="53"/>
      <c r="AB375" s="53"/>
      <c r="AC375" s="53"/>
      <c r="AD375" s="53"/>
      <c r="AE375" s="53"/>
      <c r="AF375" s="53"/>
      <c r="AG375" s="53"/>
      <c r="AH375" s="53"/>
      <c r="AI375" s="53"/>
      <c r="AJ375" s="53"/>
      <c r="AK375" s="53"/>
      <c r="AL375" s="53"/>
      <c r="AM375" s="53"/>
      <c r="AN375" s="53"/>
      <c r="AO375" s="53"/>
    </row>
    <row r="376" spans="17:41">
      <c r="Q376" s="53"/>
      <c r="R376" s="53"/>
      <c r="S376" s="53"/>
      <c r="T376" s="53"/>
      <c r="U376" s="53"/>
      <c r="V376" s="53"/>
      <c r="W376" s="53"/>
      <c r="X376" s="53"/>
      <c r="Y376" s="53"/>
      <c r="Z376" s="53"/>
      <c r="AA376" s="53"/>
      <c r="AB376" s="53"/>
      <c r="AC376" s="53"/>
      <c r="AD376" s="53"/>
      <c r="AE376" s="53"/>
      <c r="AF376" s="53"/>
      <c r="AG376" s="53"/>
      <c r="AH376" s="53"/>
      <c r="AI376" s="53"/>
      <c r="AJ376" s="53"/>
      <c r="AK376" s="53"/>
      <c r="AL376" s="53"/>
      <c r="AM376" s="53"/>
      <c r="AN376" s="53"/>
      <c r="AO376" s="53"/>
    </row>
    <row r="377" spans="17:41">
      <c r="Q377" s="53"/>
      <c r="R377" s="53"/>
      <c r="S377" s="53"/>
      <c r="T377" s="53"/>
      <c r="U377" s="53"/>
      <c r="V377" s="53"/>
      <c r="W377" s="53"/>
      <c r="X377" s="53"/>
      <c r="Y377" s="53"/>
      <c r="Z377" s="53"/>
      <c r="AA377" s="53"/>
      <c r="AB377" s="53"/>
      <c r="AC377" s="53"/>
      <c r="AD377" s="53"/>
      <c r="AE377" s="53"/>
      <c r="AF377" s="53"/>
      <c r="AG377" s="53"/>
      <c r="AH377" s="53"/>
      <c r="AI377" s="53"/>
      <c r="AJ377" s="53"/>
      <c r="AK377" s="53"/>
      <c r="AL377" s="53"/>
      <c r="AM377" s="53"/>
      <c r="AN377" s="53"/>
      <c r="AO377" s="53"/>
    </row>
    <row r="378" spans="17:41">
      <c r="Q378" s="53"/>
      <c r="R378" s="53"/>
      <c r="S378" s="53"/>
      <c r="T378" s="53"/>
      <c r="U378" s="53"/>
      <c r="V378" s="53"/>
      <c r="W378" s="53"/>
      <c r="X378" s="53"/>
      <c r="Y378" s="53"/>
      <c r="Z378" s="53"/>
      <c r="AA378" s="53"/>
      <c r="AB378" s="53"/>
      <c r="AC378" s="53"/>
      <c r="AD378" s="53"/>
      <c r="AE378" s="53"/>
      <c r="AF378" s="53"/>
      <c r="AG378" s="53"/>
      <c r="AH378" s="53"/>
      <c r="AI378" s="53"/>
      <c r="AJ378" s="53"/>
      <c r="AK378" s="53"/>
      <c r="AL378" s="53"/>
      <c r="AM378" s="53"/>
      <c r="AN378" s="53"/>
      <c r="AO378" s="53"/>
    </row>
    <row r="379" spans="17:41">
      <c r="Q379" s="53"/>
      <c r="R379" s="53"/>
      <c r="S379" s="53"/>
      <c r="T379" s="53"/>
      <c r="U379" s="53"/>
      <c r="V379" s="53"/>
      <c r="W379" s="53"/>
      <c r="X379" s="53"/>
      <c r="Y379" s="53"/>
      <c r="Z379" s="53"/>
      <c r="AA379" s="53"/>
      <c r="AB379" s="53"/>
      <c r="AC379" s="53"/>
      <c r="AD379" s="53"/>
      <c r="AE379" s="53"/>
      <c r="AF379" s="53"/>
      <c r="AG379" s="53"/>
      <c r="AH379" s="53"/>
      <c r="AI379" s="53"/>
      <c r="AJ379" s="53"/>
      <c r="AK379" s="53"/>
      <c r="AL379" s="53"/>
      <c r="AM379" s="53"/>
      <c r="AN379" s="53"/>
      <c r="AO379" s="53"/>
    </row>
    <row r="380" spans="17:41">
      <c r="Q380" s="53"/>
      <c r="R380" s="53"/>
      <c r="S380" s="53"/>
      <c r="T380" s="53"/>
      <c r="U380" s="53"/>
      <c r="V380" s="53"/>
      <c r="W380" s="53"/>
      <c r="X380" s="53"/>
      <c r="Y380" s="53"/>
      <c r="Z380" s="53"/>
      <c r="AA380" s="53"/>
      <c r="AB380" s="53"/>
      <c r="AC380" s="53"/>
      <c r="AD380" s="53"/>
      <c r="AE380" s="53"/>
      <c r="AF380" s="53"/>
      <c r="AG380" s="53"/>
      <c r="AH380" s="53"/>
      <c r="AI380" s="53"/>
      <c r="AJ380" s="53"/>
      <c r="AK380" s="53"/>
      <c r="AL380" s="53"/>
      <c r="AM380" s="53"/>
      <c r="AN380" s="53"/>
      <c r="AO380" s="53"/>
    </row>
    <row r="381" spans="17:41">
      <c r="Q381" s="53"/>
      <c r="R381" s="53"/>
      <c r="S381" s="53"/>
      <c r="T381" s="53"/>
      <c r="U381" s="53"/>
      <c r="V381" s="53"/>
      <c r="W381" s="53"/>
      <c r="X381" s="53"/>
      <c r="Y381" s="53"/>
      <c r="Z381" s="53"/>
      <c r="AA381" s="53"/>
      <c r="AB381" s="53"/>
      <c r="AC381" s="53"/>
      <c r="AD381" s="53"/>
      <c r="AE381" s="53"/>
      <c r="AF381" s="53"/>
      <c r="AG381" s="53"/>
      <c r="AH381" s="53"/>
      <c r="AI381" s="53"/>
      <c r="AJ381" s="53"/>
      <c r="AK381" s="53"/>
      <c r="AL381" s="53"/>
      <c r="AM381" s="53"/>
      <c r="AN381" s="53"/>
      <c r="AO381" s="53"/>
    </row>
    <row r="382" spans="17:41">
      <c r="Q382" s="53"/>
      <c r="R382" s="53"/>
      <c r="S382" s="53"/>
      <c r="T382" s="53"/>
      <c r="U382" s="53"/>
      <c r="V382" s="53"/>
      <c r="W382" s="53"/>
      <c r="X382" s="53"/>
      <c r="Y382" s="53"/>
      <c r="Z382" s="53"/>
      <c r="AA382" s="53"/>
      <c r="AB382" s="53"/>
      <c r="AC382" s="53"/>
      <c r="AD382" s="53"/>
      <c r="AE382" s="53"/>
      <c r="AF382" s="53"/>
      <c r="AG382" s="53"/>
      <c r="AH382" s="53"/>
      <c r="AI382" s="53"/>
      <c r="AJ382" s="53"/>
      <c r="AK382" s="53"/>
      <c r="AL382" s="53"/>
      <c r="AM382" s="53"/>
      <c r="AN382" s="53"/>
      <c r="AO382" s="53"/>
    </row>
    <row r="383" spans="17:41">
      <c r="Q383" s="53"/>
      <c r="R383" s="53"/>
      <c r="S383" s="53"/>
      <c r="T383" s="53"/>
      <c r="U383" s="53"/>
      <c r="V383" s="53"/>
      <c r="W383" s="53"/>
      <c r="X383" s="53"/>
      <c r="Y383" s="53"/>
      <c r="Z383" s="53"/>
      <c r="AA383" s="53"/>
      <c r="AB383" s="53"/>
      <c r="AC383" s="53"/>
      <c r="AD383" s="53"/>
      <c r="AE383" s="53"/>
      <c r="AF383" s="53"/>
      <c r="AG383" s="53"/>
      <c r="AH383" s="53"/>
      <c r="AI383" s="53"/>
      <c r="AJ383" s="53"/>
      <c r="AK383" s="53"/>
      <c r="AL383" s="53"/>
      <c r="AM383" s="53"/>
      <c r="AN383" s="53"/>
      <c r="AO383" s="53"/>
    </row>
    <row r="384" spans="17:41">
      <c r="Q384" s="53"/>
      <c r="R384" s="53"/>
      <c r="S384" s="53"/>
      <c r="T384" s="53"/>
      <c r="U384" s="53"/>
      <c r="V384" s="53"/>
      <c r="W384" s="53"/>
      <c r="X384" s="53"/>
      <c r="Y384" s="53"/>
      <c r="Z384" s="53"/>
      <c r="AA384" s="53"/>
      <c r="AB384" s="53"/>
      <c r="AC384" s="53"/>
      <c r="AD384" s="53"/>
      <c r="AE384" s="53"/>
      <c r="AF384" s="53"/>
      <c r="AG384" s="53"/>
      <c r="AH384" s="53"/>
      <c r="AI384" s="53"/>
      <c r="AJ384" s="53"/>
      <c r="AK384" s="53"/>
      <c r="AL384" s="53"/>
      <c r="AM384" s="53"/>
      <c r="AN384" s="53"/>
      <c r="AO384" s="53"/>
    </row>
    <row r="385" spans="17:41">
      <c r="Q385" s="53"/>
      <c r="R385" s="53"/>
      <c r="S385" s="53"/>
      <c r="T385" s="53"/>
      <c r="U385" s="53"/>
      <c r="V385" s="53"/>
      <c r="W385" s="53"/>
      <c r="X385" s="53"/>
      <c r="Y385" s="53"/>
      <c r="Z385" s="53"/>
      <c r="AA385" s="53"/>
      <c r="AB385" s="53"/>
      <c r="AC385" s="53"/>
      <c r="AD385" s="53"/>
      <c r="AE385" s="53"/>
      <c r="AF385" s="53"/>
      <c r="AG385" s="53"/>
      <c r="AH385" s="53"/>
      <c r="AI385" s="53"/>
      <c r="AJ385" s="53"/>
      <c r="AK385" s="53"/>
      <c r="AL385" s="53"/>
      <c r="AM385" s="53"/>
      <c r="AN385" s="53"/>
      <c r="AO385" s="53"/>
    </row>
    <row r="386" spans="17:41">
      <c r="Q386" s="53"/>
      <c r="R386" s="53"/>
      <c r="S386" s="53"/>
      <c r="T386" s="53"/>
      <c r="U386" s="53"/>
      <c r="V386" s="53"/>
      <c r="W386" s="53"/>
      <c r="X386" s="53"/>
      <c r="Y386" s="53"/>
      <c r="Z386" s="53"/>
      <c r="AA386" s="53"/>
      <c r="AB386" s="53"/>
      <c r="AC386" s="53"/>
      <c r="AD386" s="53"/>
      <c r="AE386" s="53"/>
      <c r="AF386" s="53"/>
      <c r="AG386" s="53"/>
      <c r="AH386" s="53"/>
      <c r="AI386" s="53"/>
      <c r="AJ386" s="53"/>
      <c r="AK386" s="53"/>
      <c r="AL386" s="53"/>
      <c r="AM386" s="53"/>
      <c r="AN386" s="53"/>
      <c r="AO386" s="53"/>
    </row>
    <row r="387" spans="17:41">
      <c r="Q387" s="53"/>
      <c r="R387" s="53"/>
      <c r="S387" s="53"/>
      <c r="T387" s="53"/>
      <c r="U387" s="53"/>
      <c r="V387" s="53"/>
      <c r="W387" s="53"/>
      <c r="X387" s="53"/>
      <c r="Y387" s="53"/>
      <c r="Z387" s="53"/>
      <c r="AA387" s="53"/>
      <c r="AB387" s="53"/>
      <c r="AC387" s="53"/>
      <c r="AD387" s="53"/>
      <c r="AE387" s="53"/>
      <c r="AF387" s="53"/>
      <c r="AG387" s="53"/>
      <c r="AH387" s="53"/>
      <c r="AI387" s="53"/>
      <c r="AJ387" s="53"/>
      <c r="AK387" s="53"/>
      <c r="AL387" s="53"/>
      <c r="AM387" s="53"/>
      <c r="AN387" s="53"/>
      <c r="AO387" s="53"/>
    </row>
    <row r="388" spans="17:41">
      <c r="Q388" s="53"/>
      <c r="R388" s="53"/>
      <c r="S388" s="53"/>
      <c r="T388" s="53"/>
      <c r="U388" s="53"/>
      <c r="V388" s="53"/>
      <c r="W388" s="53"/>
      <c r="X388" s="53"/>
      <c r="Y388" s="53"/>
      <c r="Z388" s="53"/>
      <c r="AA388" s="53"/>
      <c r="AB388" s="53"/>
      <c r="AC388" s="53"/>
      <c r="AD388" s="53"/>
      <c r="AE388" s="53"/>
      <c r="AF388" s="53"/>
      <c r="AG388" s="53"/>
      <c r="AH388" s="53"/>
      <c r="AI388" s="53"/>
      <c r="AJ388" s="53"/>
      <c r="AK388" s="53"/>
      <c r="AL388" s="53"/>
      <c r="AM388" s="53"/>
      <c r="AN388" s="53"/>
      <c r="AO388" s="53"/>
    </row>
    <row r="389" spans="17:41">
      <c r="Q389" s="53"/>
      <c r="R389" s="53"/>
      <c r="S389" s="53"/>
      <c r="T389" s="53"/>
      <c r="U389" s="53"/>
      <c r="V389" s="53"/>
      <c r="W389" s="53"/>
      <c r="X389" s="53"/>
      <c r="Y389" s="53"/>
      <c r="Z389" s="53"/>
      <c r="AA389" s="53"/>
      <c r="AB389" s="53"/>
      <c r="AC389" s="53"/>
      <c r="AD389" s="53"/>
      <c r="AE389" s="53"/>
      <c r="AF389" s="53"/>
      <c r="AG389" s="53"/>
      <c r="AH389" s="53"/>
      <c r="AI389" s="53"/>
      <c r="AJ389" s="53"/>
      <c r="AK389" s="53"/>
      <c r="AL389" s="53"/>
      <c r="AM389" s="53"/>
      <c r="AN389" s="53"/>
      <c r="AO389" s="53"/>
    </row>
    <row r="390" spans="17:41">
      <c r="Q390" s="53"/>
      <c r="R390" s="53"/>
      <c r="S390" s="53"/>
      <c r="T390" s="53"/>
      <c r="U390" s="53"/>
      <c r="V390" s="53"/>
      <c r="W390" s="53"/>
      <c r="X390" s="53"/>
      <c r="Y390" s="53"/>
      <c r="Z390" s="53"/>
      <c r="AA390" s="53"/>
      <c r="AB390" s="53"/>
      <c r="AC390" s="53"/>
      <c r="AD390" s="53"/>
      <c r="AE390" s="53"/>
      <c r="AF390" s="53"/>
      <c r="AG390" s="53"/>
      <c r="AH390" s="53"/>
      <c r="AI390" s="53"/>
      <c r="AJ390" s="53"/>
      <c r="AK390" s="53"/>
      <c r="AL390" s="53"/>
      <c r="AM390" s="53"/>
      <c r="AN390" s="53"/>
      <c r="AO390" s="53"/>
    </row>
    <row r="391" spans="17:41">
      <c r="Q391" s="53"/>
      <c r="R391" s="53"/>
      <c r="S391" s="53"/>
      <c r="T391" s="53"/>
      <c r="U391" s="53"/>
      <c r="V391" s="53"/>
      <c r="W391" s="53"/>
      <c r="X391" s="53"/>
      <c r="Y391" s="53"/>
      <c r="Z391" s="53"/>
      <c r="AA391" s="53"/>
      <c r="AB391" s="53"/>
      <c r="AC391" s="53"/>
      <c r="AD391" s="53"/>
      <c r="AE391" s="53"/>
      <c r="AF391" s="53"/>
      <c r="AG391" s="53"/>
      <c r="AH391" s="53"/>
      <c r="AI391" s="53"/>
      <c r="AJ391" s="53"/>
      <c r="AK391" s="53"/>
      <c r="AL391" s="53"/>
      <c r="AM391" s="53"/>
      <c r="AN391" s="53"/>
      <c r="AO391" s="53"/>
    </row>
    <row r="392" spans="17:41">
      <c r="Q392" s="53"/>
      <c r="R392" s="53"/>
      <c r="S392" s="53"/>
      <c r="T392" s="53"/>
      <c r="U392" s="53"/>
      <c r="V392" s="53"/>
      <c r="W392" s="53"/>
      <c r="X392" s="53"/>
      <c r="Y392" s="53"/>
      <c r="Z392" s="53"/>
      <c r="AA392" s="53"/>
      <c r="AB392" s="53"/>
      <c r="AC392" s="53"/>
      <c r="AD392" s="53"/>
      <c r="AE392" s="53"/>
      <c r="AF392" s="53"/>
      <c r="AG392" s="53"/>
      <c r="AH392" s="53"/>
      <c r="AI392" s="53"/>
      <c r="AJ392" s="53"/>
      <c r="AK392" s="53"/>
      <c r="AL392" s="53"/>
      <c r="AM392" s="53"/>
      <c r="AN392" s="53"/>
      <c r="AO392" s="53"/>
    </row>
    <row r="393" spans="17:41">
      <c r="Q393" s="53"/>
      <c r="R393" s="53"/>
      <c r="S393" s="53"/>
      <c r="T393" s="53"/>
      <c r="U393" s="53"/>
      <c r="V393" s="53"/>
      <c r="W393" s="53"/>
      <c r="X393" s="53"/>
      <c r="Y393" s="53"/>
      <c r="Z393" s="53"/>
      <c r="AA393" s="53"/>
      <c r="AB393" s="53"/>
      <c r="AC393" s="53"/>
      <c r="AD393" s="53"/>
      <c r="AE393" s="53"/>
      <c r="AF393" s="53"/>
      <c r="AG393" s="53"/>
      <c r="AH393" s="53"/>
      <c r="AI393" s="53"/>
      <c r="AJ393" s="53"/>
      <c r="AK393" s="53"/>
      <c r="AL393" s="53"/>
      <c r="AM393" s="53"/>
      <c r="AN393" s="53"/>
      <c r="AO393" s="53"/>
    </row>
    <row r="394" spans="17:41">
      <c r="Q394" s="53"/>
      <c r="R394" s="53"/>
      <c r="S394" s="53"/>
      <c r="T394" s="53"/>
      <c r="U394" s="53"/>
      <c r="V394" s="53"/>
      <c r="W394" s="53"/>
      <c r="X394" s="53"/>
      <c r="Y394" s="53"/>
      <c r="Z394" s="53"/>
      <c r="AA394" s="53"/>
      <c r="AB394" s="53"/>
      <c r="AC394" s="53"/>
      <c r="AD394" s="53"/>
      <c r="AE394" s="53"/>
      <c r="AF394" s="53"/>
      <c r="AG394" s="53"/>
      <c r="AH394" s="53"/>
      <c r="AI394" s="53"/>
      <c r="AJ394" s="53"/>
      <c r="AK394" s="53"/>
      <c r="AL394" s="53"/>
      <c r="AM394" s="53"/>
      <c r="AN394" s="53"/>
      <c r="AO394" s="53"/>
    </row>
    <row r="395" spans="17:41">
      <c r="Q395" s="53"/>
      <c r="R395" s="53"/>
      <c r="S395" s="53"/>
      <c r="T395" s="53"/>
      <c r="U395" s="53"/>
      <c r="V395" s="53"/>
      <c r="W395" s="53"/>
      <c r="X395" s="53"/>
      <c r="Y395" s="53"/>
      <c r="Z395" s="53"/>
      <c r="AA395" s="53"/>
      <c r="AB395" s="53"/>
      <c r="AC395" s="53"/>
      <c r="AD395" s="53"/>
      <c r="AE395" s="53"/>
      <c r="AF395" s="53"/>
      <c r="AG395" s="53"/>
      <c r="AH395" s="53"/>
      <c r="AI395" s="53"/>
      <c r="AJ395" s="53"/>
      <c r="AK395" s="53"/>
      <c r="AL395" s="53"/>
      <c r="AM395" s="53"/>
      <c r="AN395" s="53"/>
      <c r="AO395" s="53"/>
    </row>
    <row r="396" spans="17:41">
      <c r="Q396" s="53"/>
      <c r="R396" s="53"/>
      <c r="S396" s="53"/>
      <c r="T396" s="53"/>
      <c r="U396" s="53"/>
      <c r="V396" s="53"/>
      <c r="W396" s="53"/>
      <c r="X396" s="53"/>
      <c r="Y396" s="53"/>
      <c r="Z396" s="53"/>
      <c r="AA396" s="53"/>
      <c r="AB396" s="53"/>
      <c r="AC396" s="53"/>
      <c r="AD396" s="53"/>
      <c r="AE396" s="53"/>
      <c r="AF396" s="53"/>
      <c r="AG396" s="53"/>
      <c r="AH396" s="53"/>
      <c r="AI396" s="53"/>
      <c r="AJ396" s="53"/>
      <c r="AK396" s="53"/>
      <c r="AL396" s="53"/>
      <c r="AM396" s="53"/>
      <c r="AN396" s="53"/>
      <c r="AO396" s="53"/>
    </row>
    <row r="397" spans="17:41">
      <c r="Q397" s="53"/>
      <c r="R397" s="53"/>
      <c r="S397" s="53"/>
      <c r="T397" s="53"/>
      <c r="U397" s="53"/>
      <c r="V397" s="53"/>
      <c r="W397" s="53"/>
      <c r="X397" s="53"/>
      <c r="Y397" s="53"/>
      <c r="Z397" s="53"/>
      <c r="AA397" s="53"/>
      <c r="AB397" s="53"/>
      <c r="AC397" s="53"/>
      <c r="AD397" s="53"/>
      <c r="AE397" s="53"/>
      <c r="AF397" s="53"/>
      <c r="AG397" s="53"/>
      <c r="AH397" s="53"/>
      <c r="AI397" s="53"/>
      <c r="AJ397" s="53"/>
      <c r="AK397" s="53"/>
      <c r="AL397" s="53"/>
      <c r="AM397" s="53"/>
      <c r="AN397" s="53"/>
      <c r="AO397" s="53"/>
    </row>
    <row r="398" spans="17:41">
      <c r="Q398" s="53"/>
      <c r="R398" s="53"/>
      <c r="S398" s="53"/>
      <c r="T398" s="53"/>
      <c r="U398" s="53"/>
      <c r="V398" s="53"/>
      <c r="W398" s="53"/>
      <c r="X398" s="53"/>
      <c r="Y398" s="53"/>
      <c r="Z398" s="53"/>
      <c r="AA398" s="53"/>
      <c r="AB398" s="53"/>
      <c r="AC398" s="53"/>
      <c r="AD398" s="53"/>
      <c r="AE398" s="53"/>
      <c r="AF398" s="53"/>
      <c r="AG398" s="53"/>
      <c r="AH398" s="53"/>
      <c r="AI398" s="53"/>
      <c r="AJ398" s="53"/>
      <c r="AK398" s="53"/>
      <c r="AL398" s="53"/>
      <c r="AM398" s="53"/>
      <c r="AN398" s="53"/>
      <c r="AO398" s="53"/>
    </row>
    <row r="399" spans="17:41">
      <c r="Q399" s="53"/>
      <c r="R399" s="53"/>
      <c r="S399" s="53"/>
      <c r="T399" s="53"/>
      <c r="U399" s="53"/>
      <c r="V399" s="53"/>
      <c r="W399" s="53"/>
      <c r="X399" s="53"/>
      <c r="Y399" s="53"/>
      <c r="Z399" s="53"/>
      <c r="AA399" s="53"/>
      <c r="AB399" s="53"/>
      <c r="AC399" s="53"/>
      <c r="AD399" s="53"/>
      <c r="AE399" s="53"/>
      <c r="AF399" s="53"/>
      <c r="AG399" s="53"/>
      <c r="AH399" s="53"/>
      <c r="AI399" s="53"/>
      <c r="AJ399" s="53"/>
      <c r="AK399" s="53"/>
      <c r="AL399" s="53"/>
      <c r="AM399" s="53"/>
      <c r="AN399" s="53"/>
      <c r="AO399" s="53"/>
    </row>
    <row r="400" spans="17:41">
      <c r="Q400" s="53"/>
      <c r="R400" s="53"/>
      <c r="S400" s="53"/>
      <c r="T400" s="53"/>
      <c r="U400" s="53"/>
      <c r="V400" s="53"/>
      <c r="W400" s="53"/>
      <c r="X400" s="53"/>
      <c r="Y400" s="53"/>
      <c r="Z400" s="53"/>
      <c r="AA400" s="53"/>
      <c r="AB400" s="53"/>
      <c r="AC400" s="53"/>
      <c r="AD400" s="53"/>
      <c r="AE400" s="53"/>
      <c r="AF400" s="53"/>
      <c r="AG400" s="53"/>
      <c r="AH400" s="53"/>
      <c r="AI400" s="53"/>
      <c r="AJ400" s="53"/>
      <c r="AK400" s="53"/>
      <c r="AL400" s="53"/>
      <c r="AM400" s="53"/>
      <c r="AN400" s="53"/>
      <c r="AO400" s="53"/>
    </row>
    <row r="401" spans="17:41">
      <c r="Q401" s="53"/>
      <c r="R401" s="53"/>
      <c r="S401" s="53"/>
      <c r="T401" s="53"/>
      <c r="U401" s="53"/>
      <c r="V401" s="53"/>
      <c r="W401" s="53"/>
      <c r="X401" s="53"/>
      <c r="Y401" s="53"/>
      <c r="Z401" s="53"/>
      <c r="AA401" s="53"/>
      <c r="AB401" s="53"/>
      <c r="AC401" s="53"/>
      <c r="AD401" s="53"/>
      <c r="AE401" s="53"/>
      <c r="AF401" s="53"/>
      <c r="AG401" s="53"/>
      <c r="AH401" s="53"/>
      <c r="AI401" s="53"/>
      <c r="AJ401" s="53"/>
      <c r="AK401" s="53"/>
      <c r="AL401" s="53"/>
      <c r="AM401" s="53"/>
      <c r="AN401" s="53"/>
      <c r="AO401" s="53"/>
    </row>
    <row r="402" spans="17:41">
      <c r="Q402" s="53"/>
      <c r="R402" s="53"/>
      <c r="S402" s="53"/>
      <c r="T402" s="53"/>
      <c r="U402" s="53"/>
      <c r="V402" s="53"/>
      <c r="W402" s="53"/>
      <c r="X402" s="53"/>
      <c r="Y402" s="53"/>
      <c r="Z402" s="53"/>
      <c r="AA402" s="53"/>
      <c r="AB402" s="53"/>
      <c r="AC402" s="53"/>
      <c r="AD402" s="53"/>
      <c r="AE402" s="53"/>
      <c r="AF402" s="53"/>
      <c r="AG402" s="53"/>
      <c r="AH402" s="53"/>
      <c r="AI402" s="53"/>
      <c r="AJ402" s="53"/>
      <c r="AK402" s="53"/>
      <c r="AL402" s="53"/>
      <c r="AM402" s="53"/>
      <c r="AN402" s="53"/>
      <c r="AO402" s="53"/>
    </row>
    <row r="403" spans="17:41">
      <c r="Q403" s="53"/>
      <c r="R403" s="53"/>
      <c r="S403" s="53"/>
      <c r="T403" s="53"/>
      <c r="U403" s="53"/>
      <c r="V403" s="53"/>
      <c r="W403" s="53"/>
      <c r="X403" s="53"/>
      <c r="Y403" s="53"/>
      <c r="Z403" s="53"/>
      <c r="AA403" s="53"/>
      <c r="AB403" s="53"/>
      <c r="AC403" s="53"/>
      <c r="AD403" s="53"/>
      <c r="AE403" s="53"/>
      <c r="AF403" s="53"/>
      <c r="AG403" s="53"/>
      <c r="AH403" s="53"/>
      <c r="AI403" s="53"/>
      <c r="AJ403" s="53"/>
      <c r="AK403" s="53"/>
      <c r="AL403" s="53"/>
      <c r="AM403" s="53"/>
      <c r="AN403" s="53"/>
      <c r="AO403" s="53"/>
    </row>
    <row r="404" spans="17:41">
      <c r="Q404" s="53"/>
      <c r="R404" s="53"/>
      <c r="S404" s="53"/>
      <c r="T404" s="53"/>
      <c r="U404" s="53"/>
      <c r="V404" s="53"/>
      <c r="W404" s="53"/>
      <c r="X404" s="53"/>
      <c r="Y404" s="53"/>
      <c r="Z404" s="53"/>
      <c r="AA404" s="53"/>
      <c r="AB404" s="53"/>
      <c r="AC404" s="53"/>
      <c r="AD404" s="53"/>
      <c r="AE404" s="53"/>
      <c r="AF404" s="53"/>
      <c r="AG404" s="53"/>
      <c r="AH404" s="53"/>
      <c r="AI404" s="53"/>
      <c r="AJ404" s="53"/>
      <c r="AK404" s="53"/>
      <c r="AL404" s="53"/>
      <c r="AM404" s="53"/>
      <c r="AN404" s="53"/>
      <c r="AO404" s="53"/>
    </row>
    <row r="405" spans="17:41">
      <c r="Q405" s="53"/>
      <c r="R405" s="53"/>
      <c r="S405" s="53"/>
      <c r="T405" s="53"/>
      <c r="U405" s="53"/>
      <c r="V405" s="53"/>
      <c r="W405" s="53"/>
      <c r="X405" s="53"/>
      <c r="Y405" s="53"/>
      <c r="Z405" s="53"/>
      <c r="AA405" s="53"/>
      <c r="AB405" s="53"/>
      <c r="AC405" s="53"/>
      <c r="AD405" s="53"/>
      <c r="AE405" s="53"/>
      <c r="AF405" s="53"/>
      <c r="AG405" s="53"/>
      <c r="AH405" s="53"/>
      <c r="AI405" s="53"/>
      <c r="AJ405" s="53"/>
      <c r="AK405" s="53"/>
      <c r="AL405" s="53"/>
      <c r="AM405" s="53"/>
      <c r="AN405" s="53"/>
      <c r="AO405" s="53"/>
    </row>
    <row r="406" spans="17:41">
      <c r="Q406" s="53"/>
      <c r="R406" s="53"/>
      <c r="S406" s="53"/>
      <c r="T406" s="53"/>
      <c r="U406" s="53"/>
      <c r="V406" s="53"/>
      <c r="W406" s="53"/>
      <c r="X406" s="53"/>
      <c r="Y406" s="53"/>
      <c r="Z406" s="53"/>
      <c r="AA406" s="53"/>
      <c r="AB406" s="53"/>
      <c r="AC406" s="53"/>
      <c r="AD406" s="53"/>
      <c r="AE406" s="53"/>
      <c r="AF406" s="53"/>
      <c r="AG406" s="53"/>
      <c r="AH406" s="53"/>
      <c r="AI406" s="53"/>
      <c r="AJ406" s="53"/>
      <c r="AK406" s="53"/>
      <c r="AL406" s="53"/>
      <c r="AM406" s="53"/>
      <c r="AN406" s="53"/>
      <c r="AO406" s="53"/>
    </row>
    <row r="407" spans="17:41">
      <c r="Q407" s="53"/>
      <c r="R407" s="53"/>
      <c r="S407" s="53"/>
      <c r="T407" s="53"/>
      <c r="U407" s="53"/>
      <c r="V407" s="53"/>
      <c r="W407" s="53"/>
      <c r="X407" s="53"/>
      <c r="Y407" s="53"/>
      <c r="Z407" s="53"/>
      <c r="AA407" s="53"/>
      <c r="AB407" s="53"/>
      <c r="AC407" s="53"/>
      <c r="AD407" s="53"/>
      <c r="AE407" s="53"/>
      <c r="AF407" s="53"/>
      <c r="AG407" s="53"/>
      <c r="AH407" s="53"/>
      <c r="AI407" s="53"/>
      <c r="AJ407" s="53"/>
      <c r="AK407" s="53"/>
      <c r="AL407" s="53"/>
      <c r="AM407" s="53"/>
      <c r="AN407" s="53"/>
      <c r="AO407" s="53"/>
    </row>
    <row r="408" spans="17:41">
      <c r="Q408" s="53"/>
      <c r="R408" s="53"/>
      <c r="S408" s="53"/>
      <c r="T408" s="53"/>
      <c r="U408" s="53"/>
      <c r="V408" s="53"/>
      <c r="W408" s="53"/>
      <c r="X408" s="53"/>
      <c r="Y408" s="53"/>
      <c r="Z408" s="53"/>
      <c r="AA408" s="53"/>
      <c r="AB408" s="53"/>
      <c r="AC408" s="53"/>
      <c r="AD408" s="53"/>
      <c r="AE408" s="53"/>
      <c r="AF408" s="53"/>
      <c r="AG408" s="53"/>
      <c r="AH408" s="53"/>
      <c r="AI408" s="53"/>
      <c r="AJ408" s="53"/>
      <c r="AK408" s="53"/>
      <c r="AL408" s="53"/>
      <c r="AM408" s="53"/>
      <c r="AN408" s="53"/>
      <c r="AO408" s="53"/>
    </row>
    <row r="409" spans="17:41">
      <c r="Q409" s="53"/>
      <c r="R409" s="53"/>
      <c r="S409" s="53"/>
      <c r="T409" s="53"/>
      <c r="U409" s="53"/>
      <c r="V409" s="53"/>
      <c r="W409" s="53"/>
      <c r="X409" s="53"/>
      <c r="Y409" s="53"/>
      <c r="Z409" s="53"/>
      <c r="AA409" s="53"/>
      <c r="AB409" s="53"/>
      <c r="AC409" s="53"/>
      <c r="AD409" s="53"/>
      <c r="AE409" s="53"/>
      <c r="AF409" s="53"/>
      <c r="AG409" s="53"/>
      <c r="AH409" s="53"/>
      <c r="AI409" s="53"/>
      <c r="AJ409" s="53"/>
      <c r="AK409" s="53"/>
      <c r="AL409" s="53"/>
      <c r="AM409" s="53"/>
      <c r="AN409" s="53"/>
      <c r="AO409" s="53"/>
    </row>
    <row r="410" spans="17:41">
      <c r="Q410" s="53"/>
      <c r="R410" s="53"/>
      <c r="S410" s="53"/>
      <c r="T410" s="53"/>
      <c r="U410" s="53"/>
      <c r="V410" s="53"/>
      <c r="W410" s="53"/>
      <c r="X410" s="53"/>
      <c r="Y410" s="53"/>
      <c r="Z410" s="53"/>
      <c r="AA410" s="53"/>
      <c r="AB410" s="53"/>
      <c r="AC410" s="53"/>
      <c r="AD410" s="53"/>
      <c r="AE410" s="53"/>
      <c r="AF410" s="53"/>
      <c r="AG410" s="53"/>
      <c r="AH410" s="53"/>
      <c r="AI410" s="53"/>
      <c r="AJ410" s="53"/>
      <c r="AK410" s="53"/>
      <c r="AL410" s="53"/>
      <c r="AM410" s="53"/>
      <c r="AN410" s="53"/>
      <c r="AO410" s="53"/>
    </row>
    <row r="411" spans="17:41">
      <c r="Q411" s="53"/>
      <c r="R411" s="53"/>
      <c r="S411" s="53"/>
      <c r="T411" s="53"/>
      <c r="U411" s="53"/>
      <c r="V411" s="53"/>
      <c r="W411" s="53"/>
      <c r="X411" s="53"/>
      <c r="Y411" s="53"/>
      <c r="Z411" s="53"/>
      <c r="AA411" s="53"/>
      <c r="AB411" s="53"/>
      <c r="AC411" s="53"/>
      <c r="AD411" s="53"/>
      <c r="AE411" s="53"/>
      <c r="AF411" s="53"/>
      <c r="AG411" s="53"/>
      <c r="AH411" s="53"/>
      <c r="AI411" s="53"/>
      <c r="AJ411" s="53"/>
      <c r="AK411" s="53"/>
      <c r="AL411" s="53"/>
      <c r="AM411" s="53"/>
      <c r="AN411" s="53"/>
      <c r="AO411" s="53"/>
    </row>
    <row r="412" spans="17:41">
      <c r="Q412" s="53"/>
      <c r="R412" s="53"/>
      <c r="S412" s="53"/>
      <c r="T412" s="53"/>
      <c r="U412" s="53"/>
      <c r="V412" s="53"/>
      <c r="W412" s="53"/>
      <c r="X412" s="53"/>
      <c r="Y412" s="53"/>
      <c r="Z412" s="53"/>
      <c r="AA412" s="53"/>
      <c r="AB412" s="53"/>
      <c r="AC412" s="53"/>
      <c r="AD412" s="53"/>
      <c r="AE412" s="53"/>
      <c r="AF412" s="53"/>
      <c r="AG412" s="53"/>
      <c r="AH412" s="53"/>
      <c r="AI412" s="53"/>
      <c r="AJ412" s="53"/>
      <c r="AK412" s="53"/>
      <c r="AL412" s="53"/>
      <c r="AM412" s="53"/>
      <c r="AN412" s="53"/>
      <c r="AO412" s="53"/>
    </row>
    <row r="413" spans="17:41">
      <c r="Q413" s="53"/>
      <c r="R413" s="53"/>
      <c r="S413" s="53"/>
      <c r="T413" s="53"/>
      <c r="U413" s="53"/>
      <c r="V413" s="53"/>
      <c r="W413" s="53"/>
      <c r="X413" s="53"/>
      <c r="Y413" s="53"/>
      <c r="Z413" s="53"/>
      <c r="AA413" s="53"/>
      <c r="AB413" s="53"/>
      <c r="AC413" s="53"/>
      <c r="AD413" s="53"/>
      <c r="AE413" s="53"/>
      <c r="AF413" s="53"/>
      <c r="AG413" s="53"/>
      <c r="AH413" s="53"/>
      <c r="AI413" s="53"/>
      <c r="AJ413" s="53"/>
      <c r="AK413" s="53"/>
      <c r="AL413" s="53"/>
      <c r="AM413" s="53"/>
      <c r="AN413" s="53"/>
      <c r="AO413" s="53"/>
    </row>
    <row r="414" spans="17:41">
      <c r="Q414" s="53"/>
      <c r="R414" s="53"/>
      <c r="S414" s="53"/>
      <c r="T414" s="53"/>
      <c r="U414" s="53"/>
      <c r="V414" s="53"/>
      <c r="W414" s="53"/>
      <c r="X414" s="53"/>
      <c r="Y414" s="53"/>
      <c r="Z414" s="53"/>
      <c r="AA414" s="53"/>
      <c r="AB414" s="53"/>
      <c r="AC414" s="53"/>
      <c r="AD414" s="53"/>
      <c r="AE414" s="53"/>
      <c r="AF414" s="53"/>
      <c r="AG414" s="53"/>
      <c r="AH414" s="53"/>
      <c r="AI414" s="53"/>
      <c r="AJ414" s="53"/>
      <c r="AK414" s="53"/>
      <c r="AL414" s="53"/>
      <c r="AM414" s="53"/>
      <c r="AN414" s="53"/>
      <c r="AO414" s="53"/>
    </row>
    <row r="415" spans="17:41">
      <c r="Q415" s="53"/>
      <c r="R415" s="53"/>
      <c r="S415" s="53"/>
      <c r="T415" s="53"/>
      <c r="U415" s="53"/>
      <c r="V415" s="53"/>
      <c r="W415" s="53"/>
      <c r="X415" s="53"/>
      <c r="Y415" s="53"/>
      <c r="Z415" s="53"/>
      <c r="AA415" s="53"/>
      <c r="AB415" s="53"/>
      <c r="AC415" s="53"/>
      <c r="AD415" s="53"/>
      <c r="AE415" s="53"/>
      <c r="AF415" s="53"/>
      <c r="AG415" s="53"/>
      <c r="AH415" s="53"/>
      <c r="AI415" s="53"/>
      <c r="AJ415" s="53"/>
      <c r="AK415" s="53"/>
      <c r="AL415" s="53"/>
      <c r="AM415" s="53"/>
      <c r="AN415" s="53"/>
      <c r="AO415" s="53"/>
    </row>
    <row r="416" spans="17:41">
      <c r="Q416" s="53"/>
      <c r="R416" s="53"/>
      <c r="S416" s="53"/>
      <c r="T416" s="53"/>
      <c r="U416" s="53"/>
      <c r="V416" s="53"/>
      <c r="W416" s="53"/>
      <c r="X416" s="53"/>
      <c r="Y416" s="53"/>
      <c r="Z416" s="53"/>
      <c r="AA416" s="53"/>
      <c r="AB416" s="53"/>
      <c r="AC416" s="53"/>
      <c r="AD416" s="53"/>
      <c r="AE416" s="53"/>
      <c r="AF416" s="53"/>
      <c r="AG416" s="53"/>
      <c r="AH416" s="53"/>
      <c r="AI416" s="53"/>
      <c r="AJ416" s="53"/>
      <c r="AK416" s="53"/>
      <c r="AL416" s="53"/>
      <c r="AM416" s="53"/>
      <c r="AN416" s="53"/>
      <c r="AO416" s="53"/>
    </row>
    <row r="417" spans="17:41">
      <c r="Q417" s="53"/>
      <c r="R417" s="53"/>
      <c r="S417" s="53"/>
      <c r="T417" s="53"/>
      <c r="U417" s="53"/>
      <c r="V417" s="53"/>
      <c r="W417" s="53"/>
      <c r="X417" s="53"/>
      <c r="Y417" s="53"/>
      <c r="Z417" s="53"/>
      <c r="AA417" s="53"/>
      <c r="AB417" s="53"/>
      <c r="AC417" s="53"/>
      <c r="AD417" s="53"/>
      <c r="AE417" s="53"/>
      <c r="AF417" s="53"/>
      <c r="AG417" s="53"/>
      <c r="AH417" s="53"/>
      <c r="AI417" s="53"/>
      <c r="AJ417" s="53"/>
      <c r="AK417" s="53"/>
      <c r="AL417" s="53"/>
      <c r="AM417" s="53"/>
      <c r="AN417" s="53"/>
      <c r="AO417" s="53"/>
    </row>
    <row r="418" spans="17:41">
      <c r="Q418" s="53"/>
      <c r="R418" s="53"/>
      <c r="S418" s="53"/>
      <c r="T418" s="53"/>
      <c r="U418" s="53"/>
      <c r="V418" s="53"/>
      <c r="W418" s="53"/>
      <c r="X418" s="53"/>
      <c r="Y418" s="53"/>
      <c r="Z418" s="53"/>
      <c r="AA418" s="53"/>
      <c r="AB418" s="53"/>
      <c r="AC418" s="53"/>
      <c r="AD418" s="53"/>
      <c r="AE418" s="53"/>
      <c r="AF418" s="53"/>
      <c r="AG418" s="53"/>
      <c r="AH418" s="53"/>
      <c r="AI418" s="53"/>
      <c r="AJ418" s="53"/>
      <c r="AK418" s="53"/>
      <c r="AL418" s="53"/>
      <c r="AM418" s="53"/>
      <c r="AN418" s="53"/>
      <c r="AO418" s="53"/>
    </row>
    <row r="419" spans="17:41">
      <c r="Q419" s="53"/>
      <c r="R419" s="53"/>
      <c r="S419" s="53"/>
      <c r="T419" s="53"/>
      <c r="U419" s="53"/>
      <c r="V419" s="53"/>
      <c r="W419" s="53"/>
      <c r="X419" s="53"/>
      <c r="Y419" s="53"/>
      <c r="Z419" s="53"/>
      <c r="AA419" s="53"/>
      <c r="AB419" s="53"/>
      <c r="AC419" s="53"/>
      <c r="AD419" s="53"/>
      <c r="AE419" s="53"/>
      <c r="AF419" s="53"/>
      <c r="AG419" s="53"/>
      <c r="AH419" s="53"/>
      <c r="AI419" s="53"/>
      <c r="AJ419" s="53"/>
      <c r="AK419" s="53"/>
      <c r="AL419" s="53"/>
      <c r="AM419" s="53"/>
      <c r="AN419" s="53"/>
      <c r="AO419" s="53"/>
    </row>
    <row r="420" spans="17:41">
      <c r="Q420" s="53"/>
      <c r="R420" s="53"/>
      <c r="S420" s="53"/>
      <c r="T420" s="53"/>
      <c r="U420" s="53"/>
      <c r="V420" s="53"/>
      <c r="W420" s="53"/>
      <c r="X420" s="53"/>
      <c r="Y420" s="53"/>
      <c r="Z420" s="53"/>
      <c r="AA420" s="53"/>
      <c r="AB420" s="53"/>
      <c r="AC420" s="53"/>
      <c r="AD420" s="53"/>
      <c r="AE420" s="53"/>
      <c r="AF420" s="53"/>
      <c r="AG420" s="53"/>
      <c r="AH420" s="53"/>
      <c r="AI420" s="53"/>
      <c r="AJ420" s="53"/>
      <c r="AK420" s="53"/>
      <c r="AL420" s="53"/>
      <c r="AM420" s="53"/>
      <c r="AN420" s="53"/>
      <c r="AO420" s="53"/>
    </row>
    <row r="421" spans="17:41">
      <c r="Q421" s="53"/>
      <c r="R421" s="53"/>
      <c r="S421" s="53"/>
      <c r="T421" s="53"/>
      <c r="U421" s="53"/>
      <c r="V421" s="53"/>
      <c r="W421" s="53"/>
      <c r="X421" s="53"/>
      <c r="Y421" s="53"/>
      <c r="Z421" s="53"/>
      <c r="AA421" s="53"/>
      <c r="AB421" s="53"/>
      <c r="AC421" s="53"/>
      <c r="AD421" s="53"/>
      <c r="AE421" s="53"/>
      <c r="AF421" s="53"/>
      <c r="AG421" s="53"/>
      <c r="AH421" s="53"/>
      <c r="AI421" s="53"/>
      <c r="AJ421" s="53"/>
      <c r="AK421" s="53"/>
      <c r="AL421" s="53"/>
      <c r="AM421" s="53"/>
      <c r="AN421" s="53"/>
      <c r="AO421" s="53"/>
    </row>
    <row r="422" spans="17:41">
      <c r="Q422" s="53"/>
      <c r="R422" s="53"/>
      <c r="S422" s="53"/>
      <c r="T422" s="53"/>
      <c r="U422" s="53"/>
      <c r="V422" s="53"/>
      <c r="W422" s="53"/>
      <c r="X422" s="53"/>
      <c r="Y422" s="53"/>
      <c r="Z422" s="53"/>
      <c r="AA422" s="53"/>
      <c r="AB422" s="53"/>
      <c r="AC422" s="53"/>
      <c r="AD422" s="53"/>
      <c r="AE422" s="53"/>
      <c r="AF422" s="53"/>
      <c r="AG422" s="53"/>
      <c r="AH422" s="53"/>
      <c r="AI422" s="53"/>
      <c r="AJ422" s="53"/>
      <c r="AK422" s="53"/>
      <c r="AL422" s="53"/>
      <c r="AM422" s="53"/>
      <c r="AN422" s="53"/>
      <c r="AO422" s="53"/>
    </row>
    <row r="423" spans="17:41">
      <c r="Q423" s="53"/>
      <c r="R423" s="53"/>
      <c r="S423" s="53"/>
      <c r="T423" s="53"/>
      <c r="U423" s="53"/>
      <c r="V423" s="53"/>
      <c r="W423" s="53"/>
      <c r="X423" s="53"/>
      <c r="Y423" s="53"/>
      <c r="Z423" s="53"/>
      <c r="AA423" s="53"/>
      <c r="AB423" s="53"/>
      <c r="AC423" s="53"/>
      <c r="AD423" s="53"/>
      <c r="AE423" s="53"/>
      <c r="AF423" s="53"/>
      <c r="AG423" s="53"/>
      <c r="AH423" s="53"/>
      <c r="AI423" s="53"/>
      <c r="AJ423" s="53"/>
      <c r="AK423" s="53"/>
      <c r="AL423" s="53"/>
      <c r="AM423" s="53"/>
      <c r="AN423" s="53"/>
      <c r="AO423" s="53"/>
    </row>
    <row r="424" spans="17:41">
      <c r="Q424" s="53"/>
      <c r="R424" s="53"/>
      <c r="S424" s="53"/>
      <c r="T424" s="53"/>
      <c r="U424" s="53"/>
      <c r="V424" s="53"/>
      <c r="W424" s="53"/>
      <c r="X424" s="53"/>
      <c r="Y424" s="53"/>
      <c r="Z424" s="53"/>
      <c r="AA424" s="53"/>
      <c r="AB424" s="53"/>
      <c r="AC424" s="53"/>
      <c r="AD424" s="53"/>
      <c r="AE424" s="53"/>
      <c r="AF424" s="53"/>
      <c r="AG424" s="53"/>
      <c r="AH424" s="53"/>
      <c r="AI424" s="53"/>
      <c r="AJ424" s="53"/>
      <c r="AK424" s="53"/>
      <c r="AL424" s="53"/>
      <c r="AM424" s="53"/>
      <c r="AN424" s="53"/>
      <c r="AO424" s="53"/>
    </row>
    <row r="425" spans="17:41">
      <c r="Q425" s="53"/>
      <c r="R425" s="53"/>
      <c r="S425" s="53"/>
      <c r="T425" s="53"/>
      <c r="U425" s="53"/>
      <c r="V425" s="53"/>
      <c r="W425" s="53"/>
      <c r="X425" s="53"/>
      <c r="Y425" s="53"/>
      <c r="Z425" s="53"/>
      <c r="AA425" s="53"/>
      <c r="AB425" s="53"/>
      <c r="AC425" s="53"/>
      <c r="AD425" s="53"/>
      <c r="AE425" s="53"/>
      <c r="AF425" s="53"/>
      <c r="AG425" s="53"/>
      <c r="AH425" s="53"/>
      <c r="AI425" s="53"/>
      <c r="AJ425" s="53"/>
      <c r="AK425" s="53"/>
      <c r="AL425" s="53"/>
      <c r="AM425" s="53"/>
      <c r="AN425" s="53"/>
      <c r="AO425" s="53"/>
    </row>
    <row r="426" spans="17:41">
      <c r="Q426" s="53"/>
      <c r="R426" s="53"/>
      <c r="S426" s="53"/>
      <c r="T426" s="53"/>
      <c r="U426" s="53"/>
      <c r="V426" s="53"/>
      <c r="W426" s="53"/>
      <c r="X426" s="53"/>
      <c r="Y426" s="53"/>
      <c r="Z426" s="53"/>
      <c r="AA426" s="53"/>
      <c r="AB426" s="53"/>
      <c r="AC426" s="53"/>
      <c r="AD426" s="53"/>
      <c r="AE426" s="53"/>
      <c r="AF426" s="53"/>
      <c r="AG426" s="53"/>
      <c r="AH426" s="53"/>
      <c r="AI426" s="53"/>
      <c r="AJ426" s="53"/>
      <c r="AK426" s="53"/>
      <c r="AL426" s="53"/>
      <c r="AM426" s="53"/>
      <c r="AN426" s="53"/>
      <c r="AO426" s="53"/>
    </row>
    <row r="427" spans="17:41">
      <c r="Q427" s="53"/>
      <c r="R427" s="53"/>
      <c r="S427" s="53"/>
      <c r="T427" s="53"/>
      <c r="U427" s="53"/>
      <c r="V427" s="53"/>
      <c r="W427" s="53"/>
      <c r="X427" s="53"/>
      <c r="Y427" s="53"/>
      <c r="Z427" s="53"/>
      <c r="AA427" s="53"/>
      <c r="AB427" s="53"/>
      <c r="AC427" s="53"/>
      <c r="AD427" s="53"/>
      <c r="AE427" s="53"/>
      <c r="AF427" s="53"/>
      <c r="AG427" s="53"/>
      <c r="AH427" s="53"/>
      <c r="AI427" s="53"/>
      <c r="AJ427" s="53"/>
      <c r="AK427" s="53"/>
      <c r="AL427" s="53"/>
      <c r="AM427" s="53"/>
      <c r="AN427" s="53"/>
      <c r="AO427" s="53"/>
    </row>
    <row r="428" spans="17:41">
      <c r="Q428" s="53"/>
      <c r="R428" s="53"/>
      <c r="S428" s="53"/>
      <c r="T428" s="53"/>
      <c r="U428" s="53"/>
      <c r="V428" s="53"/>
      <c r="W428" s="53"/>
      <c r="X428" s="53"/>
      <c r="Y428" s="53"/>
      <c r="Z428" s="53"/>
      <c r="AA428" s="53"/>
      <c r="AB428" s="53"/>
      <c r="AC428" s="53"/>
      <c r="AD428" s="53"/>
      <c r="AE428" s="53"/>
      <c r="AF428" s="53"/>
      <c r="AG428" s="53"/>
      <c r="AH428" s="53"/>
      <c r="AI428" s="53"/>
      <c r="AJ428" s="53"/>
      <c r="AK428" s="53"/>
      <c r="AL428" s="53"/>
      <c r="AM428" s="53"/>
      <c r="AN428" s="53"/>
      <c r="AO428" s="53"/>
    </row>
    <row r="429" spans="17:41">
      <c r="Q429" s="53"/>
      <c r="R429" s="53"/>
      <c r="S429" s="53"/>
      <c r="T429" s="53"/>
      <c r="U429" s="53"/>
      <c r="V429" s="53"/>
      <c r="W429" s="53"/>
      <c r="X429" s="53"/>
      <c r="Y429" s="53"/>
      <c r="Z429" s="53"/>
      <c r="AA429" s="53"/>
      <c r="AB429" s="53"/>
      <c r="AC429" s="53"/>
      <c r="AD429" s="53"/>
      <c r="AE429" s="53"/>
      <c r="AF429" s="53"/>
      <c r="AG429" s="53"/>
      <c r="AH429" s="53"/>
      <c r="AI429" s="53"/>
      <c r="AJ429" s="53"/>
      <c r="AK429" s="53"/>
      <c r="AL429" s="53"/>
      <c r="AM429" s="53"/>
      <c r="AN429" s="53"/>
      <c r="AO429" s="53"/>
    </row>
    <row r="430" spans="17:41">
      <c r="Q430" s="53"/>
      <c r="R430" s="53"/>
      <c r="S430" s="53"/>
      <c r="T430" s="53"/>
      <c r="U430" s="53"/>
      <c r="V430" s="53"/>
      <c r="W430" s="53"/>
      <c r="X430" s="53"/>
      <c r="Y430" s="53"/>
      <c r="Z430" s="53"/>
      <c r="AA430" s="53"/>
      <c r="AB430" s="53"/>
      <c r="AC430" s="53"/>
      <c r="AD430" s="53"/>
      <c r="AE430" s="53"/>
      <c r="AF430" s="53"/>
      <c r="AG430" s="53"/>
      <c r="AH430" s="53"/>
      <c r="AI430" s="53"/>
      <c r="AJ430" s="53"/>
      <c r="AK430" s="53"/>
      <c r="AL430" s="53"/>
      <c r="AM430" s="53"/>
      <c r="AN430" s="53"/>
      <c r="AO430" s="53"/>
    </row>
    <row r="431" spans="17:41">
      <c r="Q431" s="53"/>
      <c r="R431" s="53"/>
      <c r="S431" s="53"/>
      <c r="T431" s="53"/>
      <c r="U431" s="53"/>
      <c r="V431" s="53"/>
      <c r="W431" s="53"/>
      <c r="X431" s="53"/>
      <c r="Y431" s="53"/>
      <c r="Z431" s="53"/>
      <c r="AA431" s="53"/>
      <c r="AB431" s="53"/>
      <c r="AC431" s="53"/>
      <c r="AD431" s="53"/>
      <c r="AE431" s="53"/>
      <c r="AF431" s="53"/>
      <c r="AG431" s="53"/>
      <c r="AH431" s="53"/>
      <c r="AI431" s="53"/>
      <c r="AJ431" s="53"/>
      <c r="AK431" s="53"/>
      <c r="AL431" s="53"/>
      <c r="AM431" s="53"/>
      <c r="AN431" s="53"/>
      <c r="AO431" s="53"/>
    </row>
    <row r="432" spans="17:41">
      <c r="Q432" s="53"/>
      <c r="R432" s="53"/>
      <c r="S432" s="53"/>
      <c r="T432" s="53"/>
      <c r="U432" s="53"/>
      <c r="V432" s="53"/>
      <c r="W432" s="53"/>
      <c r="X432" s="53"/>
      <c r="Y432" s="53"/>
      <c r="Z432" s="53"/>
      <c r="AA432" s="53"/>
      <c r="AB432" s="53"/>
      <c r="AC432" s="53"/>
      <c r="AD432" s="53"/>
      <c r="AE432" s="53"/>
      <c r="AF432" s="53"/>
      <c r="AG432" s="53"/>
      <c r="AH432" s="53"/>
      <c r="AI432" s="53"/>
      <c r="AJ432" s="53"/>
      <c r="AK432" s="53"/>
      <c r="AL432" s="53"/>
      <c r="AM432" s="53"/>
      <c r="AN432" s="53"/>
      <c r="AO432" s="53"/>
    </row>
    <row r="433" spans="17:41">
      <c r="Q433" s="53"/>
      <c r="R433" s="53"/>
      <c r="S433" s="53"/>
      <c r="T433" s="53"/>
      <c r="U433" s="53"/>
      <c r="V433" s="53"/>
      <c r="W433" s="53"/>
      <c r="X433" s="53"/>
      <c r="Y433" s="53"/>
      <c r="Z433" s="53"/>
      <c r="AA433" s="53"/>
      <c r="AB433" s="53"/>
      <c r="AC433" s="53"/>
      <c r="AD433" s="53"/>
      <c r="AE433" s="53"/>
      <c r="AF433" s="53"/>
      <c r="AG433" s="53"/>
      <c r="AH433" s="53"/>
      <c r="AI433" s="53"/>
      <c r="AJ433" s="53"/>
      <c r="AK433" s="53"/>
      <c r="AL433" s="53"/>
      <c r="AM433" s="53"/>
      <c r="AN433" s="53"/>
      <c r="AO433" s="53"/>
    </row>
    <row r="434" spans="17:41">
      <c r="Q434" s="53"/>
      <c r="R434" s="53"/>
      <c r="S434" s="53"/>
      <c r="T434" s="53"/>
      <c r="U434" s="53"/>
      <c r="V434" s="53"/>
      <c r="W434" s="53"/>
      <c r="X434" s="53"/>
      <c r="Y434" s="53"/>
      <c r="Z434" s="53"/>
      <c r="AA434" s="53"/>
      <c r="AB434" s="53"/>
      <c r="AC434" s="53"/>
      <c r="AD434" s="53"/>
      <c r="AE434" s="53"/>
      <c r="AF434" s="53"/>
      <c r="AG434" s="53"/>
      <c r="AH434" s="53"/>
      <c r="AI434" s="53"/>
      <c r="AJ434" s="53"/>
      <c r="AK434" s="53"/>
      <c r="AL434" s="53"/>
      <c r="AM434" s="53"/>
      <c r="AN434" s="53"/>
      <c r="AO434" s="53"/>
    </row>
    <row r="435" spans="17:41">
      <c r="Q435" s="53"/>
      <c r="R435" s="53"/>
      <c r="S435" s="53"/>
      <c r="T435" s="53"/>
      <c r="U435" s="53"/>
      <c r="V435" s="53"/>
      <c r="W435" s="53"/>
      <c r="X435" s="53"/>
      <c r="Y435" s="53"/>
      <c r="Z435" s="53"/>
      <c r="AA435" s="53"/>
      <c r="AB435" s="53"/>
      <c r="AC435" s="53"/>
      <c r="AD435" s="53"/>
      <c r="AE435" s="53"/>
      <c r="AF435" s="53"/>
      <c r="AG435" s="53"/>
      <c r="AH435" s="53"/>
      <c r="AI435" s="53"/>
      <c r="AJ435" s="53"/>
      <c r="AK435" s="53"/>
      <c r="AL435" s="53"/>
      <c r="AM435" s="53"/>
      <c r="AN435" s="53"/>
      <c r="AO435" s="53"/>
    </row>
    <row r="436" spans="17:41">
      <c r="Q436" s="53"/>
      <c r="R436" s="53"/>
      <c r="S436" s="53"/>
      <c r="T436" s="53"/>
      <c r="U436" s="53"/>
      <c r="V436" s="53"/>
      <c r="W436" s="53"/>
      <c r="X436" s="53"/>
      <c r="Y436" s="53"/>
      <c r="Z436" s="53"/>
      <c r="AA436" s="53"/>
      <c r="AB436" s="53"/>
      <c r="AC436" s="53"/>
      <c r="AD436" s="53"/>
      <c r="AE436" s="53"/>
      <c r="AF436" s="53"/>
      <c r="AG436" s="53"/>
      <c r="AH436" s="53"/>
      <c r="AI436" s="53"/>
      <c r="AJ436" s="53"/>
      <c r="AK436" s="53"/>
      <c r="AL436" s="53"/>
      <c r="AM436" s="53"/>
      <c r="AN436" s="53"/>
      <c r="AO436" s="53"/>
    </row>
    <row r="437" spans="17:41">
      <c r="Q437" s="53"/>
      <c r="R437" s="53"/>
      <c r="S437" s="53"/>
      <c r="T437" s="53"/>
      <c r="U437" s="53"/>
      <c r="V437" s="53"/>
      <c r="W437" s="53"/>
      <c r="X437" s="53"/>
      <c r="Y437" s="53"/>
      <c r="Z437" s="53"/>
      <c r="AA437" s="53"/>
      <c r="AB437" s="53"/>
      <c r="AC437" s="53"/>
      <c r="AD437" s="53"/>
      <c r="AE437" s="53"/>
      <c r="AF437" s="53"/>
      <c r="AG437" s="53"/>
      <c r="AH437" s="53"/>
      <c r="AI437" s="53"/>
      <c r="AJ437" s="53"/>
      <c r="AK437" s="53"/>
      <c r="AL437" s="53"/>
      <c r="AM437" s="53"/>
      <c r="AN437" s="53"/>
      <c r="AO437" s="53"/>
    </row>
    <row r="438" spans="17:41">
      <c r="Q438" s="53"/>
      <c r="R438" s="53"/>
      <c r="S438" s="53"/>
      <c r="T438" s="53"/>
      <c r="U438" s="53"/>
      <c r="V438" s="53"/>
      <c r="W438" s="53"/>
      <c r="X438" s="53"/>
      <c r="Y438" s="53"/>
      <c r="Z438" s="53"/>
      <c r="AA438" s="53"/>
      <c r="AB438" s="53"/>
      <c r="AC438" s="53"/>
      <c r="AD438" s="53"/>
      <c r="AE438" s="53"/>
      <c r="AF438" s="53"/>
      <c r="AG438" s="53"/>
      <c r="AH438" s="53"/>
      <c r="AI438" s="53"/>
      <c r="AJ438" s="53"/>
      <c r="AK438" s="53"/>
      <c r="AL438" s="53"/>
      <c r="AM438" s="53"/>
      <c r="AN438" s="53"/>
      <c r="AO438" s="53"/>
    </row>
    <row r="439" spans="17:41">
      <c r="Q439" s="53"/>
      <c r="R439" s="53"/>
      <c r="S439" s="53"/>
      <c r="T439" s="53"/>
      <c r="U439" s="53"/>
      <c r="V439" s="53"/>
      <c r="W439" s="53"/>
      <c r="X439" s="53"/>
      <c r="Y439" s="53"/>
      <c r="Z439" s="53"/>
      <c r="AA439" s="53"/>
      <c r="AB439" s="53"/>
      <c r="AC439" s="53"/>
      <c r="AD439" s="53"/>
      <c r="AE439" s="53"/>
      <c r="AF439" s="53"/>
      <c r="AG439" s="53"/>
      <c r="AH439" s="53"/>
      <c r="AI439" s="53"/>
      <c r="AJ439" s="53"/>
      <c r="AK439" s="53"/>
      <c r="AL439" s="53"/>
      <c r="AM439" s="53"/>
      <c r="AN439" s="53"/>
      <c r="AO439" s="53"/>
    </row>
    <row r="440" spans="17:41">
      <c r="Q440" s="53"/>
      <c r="R440" s="53"/>
      <c r="S440" s="53"/>
      <c r="T440" s="53"/>
      <c r="U440" s="53"/>
      <c r="V440" s="53"/>
      <c r="W440" s="53"/>
      <c r="X440" s="53"/>
      <c r="Y440" s="53"/>
      <c r="Z440" s="53"/>
      <c r="AA440" s="53"/>
      <c r="AB440" s="53"/>
      <c r="AC440" s="53"/>
      <c r="AD440" s="53"/>
      <c r="AE440" s="53"/>
      <c r="AF440" s="53"/>
      <c r="AG440" s="53"/>
      <c r="AH440" s="53"/>
      <c r="AI440" s="53"/>
      <c r="AJ440" s="53"/>
      <c r="AK440" s="53"/>
      <c r="AL440" s="53"/>
      <c r="AM440" s="53"/>
      <c r="AN440" s="53"/>
      <c r="AO440" s="53"/>
    </row>
    <row r="441" spans="17:41">
      <c r="Q441" s="53"/>
      <c r="R441" s="53"/>
      <c r="S441" s="53"/>
      <c r="T441" s="53"/>
      <c r="U441" s="53"/>
      <c r="V441" s="53"/>
      <c r="W441" s="53"/>
      <c r="X441" s="53"/>
      <c r="Y441" s="53"/>
      <c r="Z441" s="53"/>
      <c r="AA441" s="53"/>
      <c r="AB441" s="53"/>
      <c r="AC441" s="53"/>
      <c r="AD441" s="53"/>
      <c r="AE441" s="53"/>
      <c r="AF441" s="53"/>
      <c r="AG441" s="53"/>
      <c r="AH441" s="53"/>
      <c r="AI441" s="53"/>
      <c r="AJ441" s="53"/>
      <c r="AK441" s="53"/>
      <c r="AL441" s="53"/>
      <c r="AM441" s="53"/>
      <c r="AN441" s="53"/>
      <c r="AO441" s="53"/>
    </row>
    <row r="442" spans="17:41">
      <c r="Q442" s="53"/>
      <c r="R442" s="53"/>
      <c r="S442" s="53"/>
      <c r="T442" s="53"/>
      <c r="U442" s="53"/>
      <c r="V442" s="53"/>
      <c r="W442" s="53"/>
      <c r="X442" s="53"/>
      <c r="Y442" s="53"/>
      <c r="Z442" s="53"/>
      <c r="AA442" s="53"/>
      <c r="AB442" s="53"/>
      <c r="AC442" s="53"/>
      <c r="AD442" s="53"/>
      <c r="AE442" s="53"/>
      <c r="AF442" s="53"/>
      <c r="AG442" s="53"/>
      <c r="AH442" s="53"/>
      <c r="AI442" s="53"/>
      <c r="AJ442" s="53"/>
      <c r="AK442" s="53"/>
      <c r="AL442" s="53"/>
      <c r="AM442" s="53"/>
      <c r="AN442" s="53"/>
      <c r="AO442" s="53"/>
    </row>
    <row r="443" spans="17:41">
      <c r="Q443" s="53"/>
      <c r="R443" s="53"/>
      <c r="S443" s="53"/>
      <c r="T443" s="53"/>
      <c r="U443" s="53"/>
      <c r="V443" s="53"/>
      <c r="W443" s="53"/>
      <c r="X443" s="53"/>
      <c r="Y443" s="53"/>
      <c r="Z443" s="53"/>
      <c r="AA443" s="53"/>
      <c r="AB443" s="53"/>
      <c r="AC443" s="53"/>
      <c r="AD443" s="53"/>
      <c r="AE443" s="53"/>
      <c r="AF443" s="53"/>
      <c r="AG443" s="53"/>
      <c r="AH443" s="53"/>
      <c r="AI443" s="53"/>
      <c r="AJ443" s="53"/>
      <c r="AK443" s="53"/>
      <c r="AL443" s="53"/>
      <c r="AM443" s="53"/>
      <c r="AN443" s="53"/>
      <c r="AO443" s="53"/>
    </row>
    <row r="444" spans="17:41">
      <c r="Q444" s="53"/>
      <c r="R444" s="53"/>
      <c r="S444" s="53"/>
      <c r="T444" s="53"/>
      <c r="U444" s="53"/>
      <c r="V444" s="53"/>
      <c r="W444" s="53"/>
      <c r="X444" s="53"/>
      <c r="Y444" s="53"/>
      <c r="Z444" s="53"/>
      <c r="AA444" s="53"/>
      <c r="AB444" s="53"/>
      <c r="AC444" s="53"/>
      <c r="AD444" s="53"/>
      <c r="AE444" s="53"/>
      <c r="AF444" s="53"/>
      <c r="AG444" s="53"/>
      <c r="AH444" s="53"/>
      <c r="AI444" s="53"/>
      <c r="AJ444" s="53"/>
      <c r="AK444" s="53"/>
      <c r="AL444" s="53"/>
      <c r="AM444" s="53"/>
      <c r="AN444" s="53"/>
      <c r="AO444" s="53"/>
    </row>
    <row r="445" spans="17:41">
      <c r="Q445" s="53"/>
      <c r="R445" s="53"/>
      <c r="S445" s="53"/>
      <c r="T445" s="53"/>
      <c r="U445" s="53"/>
      <c r="V445" s="53"/>
      <c r="W445" s="53"/>
      <c r="X445" s="53"/>
      <c r="Y445" s="53"/>
      <c r="Z445" s="53"/>
      <c r="AA445" s="53"/>
      <c r="AB445" s="53"/>
      <c r="AC445" s="53"/>
      <c r="AD445" s="53"/>
      <c r="AE445" s="53"/>
      <c r="AF445" s="53"/>
      <c r="AG445" s="53"/>
      <c r="AH445" s="53"/>
      <c r="AI445" s="53"/>
      <c r="AJ445" s="53"/>
      <c r="AK445" s="53"/>
      <c r="AL445" s="53"/>
      <c r="AM445" s="53"/>
      <c r="AN445" s="53"/>
      <c r="AO445" s="53"/>
    </row>
    <row r="446" spans="17:41">
      <c r="Q446" s="53"/>
      <c r="R446" s="53"/>
      <c r="S446" s="53"/>
      <c r="T446" s="53"/>
      <c r="U446" s="53"/>
      <c r="V446" s="53"/>
      <c r="W446" s="53"/>
      <c r="X446" s="53"/>
      <c r="Y446" s="53"/>
      <c r="Z446" s="53"/>
      <c r="AA446" s="53"/>
      <c r="AB446" s="53"/>
      <c r="AC446" s="53"/>
      <c r="AD446" s="53"/>
      <c r="AE446" s="53"/>
      <c r="AF446" s="53"/>
      <c r="AG446" s="53"/>
      <c r="AH446" s="53"/>
      <c r="AI446" s="53"/>
      <c r="AJ446" s="53"/>
      <c r="AK446" s="53"/>
      <c r="AL446" s="53"/>
      <c r="AM446" s="53"/>
      <c r="AN446" s="53"/>
      <c r="AO446" s="53"/>
    </row>
    <row r="447" spans="17:41">
      <c r="Q447" s="53"/>
      <c r="R447" s="53"/>
      <c r="S447" s="53"/>
      <c r="T447" s="53"/>
      <c r="U447" s="53"/>
      <c r="V447" s="53"/>
      <c r="W447" s="53"/>
      <c r="X447" s="53"/>
      <c r="Y447" s="53"/>
      <c r="Z447" s="53"/>
      <c r="AA447" s="53"/>
      <c r="AB447" s="53"/>
      <c r="AC447" s="53"/>
      <c r="AD447" s="53"/>
      <c r="AE447" s="53"/>
      <c r="AF447" s="53"/>
      <c r="AG447" s="53"/>
      <c r="AH447" s="53"/>
      <c r="AI447" s="53"/>
      <c r="AJ447" s="53"/>
      <c r="AK447" s="53"/>
      <c r="AL447" s="53"/>
      <c r="AM447" s="53"/>
      <c r="AN447" s="53"/>
      <c r="AO447" s="53"/>
    </row>
    <row r="448" spans="17:41">
      <c r="Q448" s="53"/>
      <c r="R448" s="53"/>
      <c r="S448" s="53"/>
      <c r="T448" s="53"/>
      <c r="U448" s="53"/>
      <c r="V448" s="53"/>
      <c r="W448" s="53"/>
      <c r="X448" s="53"/>
      <c r="Y448" s="53"/>
      <c r="Z448" s="53"/>
      <c r="AA448" s="53"/>
      <c r="AB448" s="53"/>
      <c r="AC448" s="53"/>
      <c r="AD448" s="53"/>
      <c r="AE448" s="53"/>
      <c r="AF448" s="53"/>
      <c r="AG448" s="53"/>
      <c r="AH448" s="53"/>
      <c r="AI448" s="53"/>
      <c r="AJ448" s="53"/>
      <c r="AK448" s="53"/>
      <c r="AL448" s="53"/>
      <c r="AM448" s="53"/>
      <c r="AN448" s="53"/>
      <c r="AO448" s="53"/>
    </row>
    <row r="449" spans="17:41">
      <c r="Q449" s="53"/>
      <c r="R449" s="53"/>
      <c r="S449" s="53"/>
      <c r="T449" s="53"/>
      <c r="U449" s="53"/>
      <c r="V449" s="53"/>
      <c r="W449" s="53"/>
      <c r="X449" s="53"/>
      <c r="Y449" s="53"/>
      <c r="Z449" s="53"/>
      <c r="AA449" s="53"/>
      <c r="AB449" s="53"/>
      <c r="AC449" s="53"/>
      <c r="AD449" s="53"/>
      <c r="AE449" s="53"/>
      <c r="AF449" s="53"/>
      <c r="AG449" s="53"/>
      <c r="AH449" s="53"/>
      <c r="AI449" s="53"/>
      <c r="AJ449" s="53"/>
      <c r="AK449" s="53"/>
      <c r="AL449" s="53"/>
      <c r="AM449" s="53"/>
      <c r="AN449" s="53"/>
      <c r="AO449" s="53"/>
    </row>
    <row r="450" spans="17:41">
      <c r="Q450" s="53"/>
      <c r="R450" s="53"/>
      <c r="S450" s="53"/>
      <c r="T450" s="53"/>
      <c r="U450" s="53"/>
      <c r="V450" s="53"/>
      <c r="W450" s="53"/>
      <c r="X450" s="53"/>
      <c r="Y450" s="53"/>
      <c r="Z450" s="53"/>
      <c r="AA450" s="53"/>
      <c r="AB450" s="53"/>
      <c r="AC450" s="53"/>
      <c r="AD450" s="53"/>
      <c r="AE450" s="53"/>
      <c r="AF450" s="53"/>
      <c r="AG450" s="53"/>
      <c r="AH450" s="53"/>
      <c r="AI450" s="53"/>
      <c r="AJ450" s="53"/>
      <c r="AK450" s="53"/>
      <c r="AL450" s="53"/>
      <c r="AM450" s="53"/>
      <c r="AN450" s="53"/>
      <c r="AO450" s="53"/>
    </row>
    <row r="451" spans="17:41">
      <c r="Q451" s="53"/>
      <c r="R451" s="53"/>
      <c r="S451" s="53"/>
      <c r="T451" s="53"/>
      <c r="U451" s="53"/>
      <c r="V451" s="53"/>
      <c r="W451" s="53"/>
      <c r="X451" s="53"/>
      <c r="Y451" s="53"/>
      <c r="Z451" s="53"/>
      <c r="AA451" s="53"/>
      <c r="AB451" s="53"/>
      <c r="AC451" s="53"/>
      <c r="AD451" s="53"/>
      <c r="AE451" s="53"/>
      <c r="AF451" s="53"/>
      <c r="AG451" s="53"/>
      <c r="AH451" s="53"/>
      <c r="AI451" s="53"/>
      <c r="AJ451" s="53"/>
      <c r="AK451" s="53"/>
      <c r="AL451" s="53"/>
      <c r="AM451" s="53"/>
      <c r="AN451" s="53"/>
      <c r="AO451" s="53"/>
    </row>
    <row r="452" spans="17:41">
      <c r="Q452" s="53"/>
      <c r="R452" s="53"/>
      <c r="S452" s="53"/>
      <c r="T452" s="53"/>
      <c r="U452" s="53"/>
      <c r="V452" s="53"/>
      <c r="W452" s="53"/>
      <c r="X452" s="53"/>
      <c r="Y452" s="53"/>
      <c r="Z452" s="53"/>
      <c r="AA452" s="53"/>
      <c r="AB452" s="53"/>
      <c r="AC452" s="53"/>
      <c r="AD452" s="53"/>
      <c r="AE452" s="53"/>
      <c r="AF452" s="53"/>
      <c r="AG452" s="53"/>
      <c r="AH452" s="53"/>
      <c r="AI452" s="53"/>
      <c r="AJ452" s="53"/>
      <c r="AK452" s="53"/>
      <c r="AL452" s="53"/>
      <c r="AM452" s="53"/>
      <c r="AN452" s="53"/>
      <c r="AO452" s="53"/>
    </row>
    <row r="453" spans="17:41">
      <c r="Q453" s="53"/>
      <c r="R453" s="53"/>
      <c r="S453" s="53"/>
      <c r="T453" s="53"/>
      <c r="U453" s="53"/>
      <c r="V453" s="53"/>
      <c r="W453" s="53"/>
      <c r="X453" s="53"/>
      <c r="Y453" s="53"/>
      <c r="Z453" s="53"/>
      <c r="AA453" s="53"/>
      <c r="AB453" s="53"/>
      <c r="AC453" s="53"/>
      <c r="AD453" s="53"/>
      <c r="AE453" s="53"/>
      <c r="AF453" s="53"/>
      <c r="AG453" s="53"/>
      <c r="AH453" s="53"/>
      <c r="AI453" s="53"/>
      <c r="AJ453" s="53"/>
      <c r="AK453" s="53"/>
      <c r="AL453" s="53"/>
      <c r="AM453" s="53"/>
      <c r="AN453" s="53"/>
      <c r="AO453" s="53"/>
    </row>
    <row r="454" spans="17:41">
      <c r="Q454" s="53"/>
      <c r="R454" s="53"/>
      <c r="S454" s="53"/>
      <c r="T454" s="53"/>
      <c r="U454" s="53"/>
      <c r="V454" s="53"/>
      <c r="W454" s="53"/>
      <c r="X454" s="53"/>
      <c r="Y454" s="53"/>
      <c r="Z454" s="53"/>
      <c r="AA454" s="53"/>
      <c r="AB454" s="53"/>
      <c r="AC454" s="53"/>
      <c r="AD454" s="53"/>
      <c r="AE454" s="53"/>
      <c r="AF454" s="53"/>
      <c r="AG454" s="53"/>
      <c r="AH454" s="53"/>
      <c r="AI454" s="53"/>
      <c r="AJ454" s="53"/>
      <c r="AK454" s="53"/>
      <c r="AL454" s="53"/>
      <c r="AM454" s="53"/>
      <c r="AN454" s="53"/>
      <c r="AO454" s="53"/>
    </row>
    <row r="455" spans="17:41">
      <c r="Q455" s="53"/>
      <c r="R455" s="53"/>
      <c r="S455" s="53"/>
      <c r="T455" s="53"/>
      <c r="U455" s="53"/>
      <c r="V455" s="53"/>
      <c r="W455" s="53"/>
      <c r="X455" s="53"/>
      <c r="Y455" s="53"/>
      <c r="Z455" s="53"/>
      <c r="AA455" s="53"/>
      <c r="AB455" s="53"/>
      <c r="AC455" s="53"/>
      <c r="AD455" s="53"/>
      <c r="AE455" s="53"/>
      <c r="AF455" s="53"/>
      <c r="AG455" s="53"/>
      <c r="AH455" s="53"/>
      <c r="AI455" s="53"/>
      <c r="AJ455" s="53"/>
      <c r="AK455" s="53"/>
      <c r="AL455" s="53"/>
      <c r="AM455" s="53"/>
      <c r="AN455" s="53"/>
      <c r="AO455" s="53"/>
    </row>
    <row r="456" spans="17:41">
      <c r="Q456" s="53"/>
      <c r="R456" s="53"/>
      <c r="S456" s="53"/>
      <c r="T456" s="53"/>
      <c r="U456" s="53"/>
      <c r="V456" s="53"/>
      <c r="W456" s="53"/>
      <c r="X456" s="53"/>
      <c r="Y456" s="53"/>
      <c r="Z456" s="53"/>
      <c r="AA456" s="53"/>
      <c r="AB456" s="53"/>
      <c r="AC456" s="53"/>
      <c r="AD456" s="53"/>
      <c r="AE456" s="53"/>
      <c r="AF456" s="53"/>
      <c r="AG456" s="53"/>
      <c r="AH456" s="53"/>
      <c r="AI456" s="53"/>
      <c r="AJ456" s="53"/>
      <c r="AK456" s="53"/>
      <c r="AL456" s="53"/>
      <c r="AM456" s="53"/>
      <c r="AN456" s="53"/>
      <c r="AO456" s="53"/>
    </row>
    <row r="457" spans="17:41">
      <c r="Q457" s="53"/>
      <c r="R457" s="53"/>
      <c r="S457" s="53"/>
      <c r="T457" s="53"/>
      <c r="U457" s="53"/>
      <c r="V457" s="53"/>
      <c r="W457" s="53"/>
      <c r="X457" s="53"/>
      <c r="Y457" s="53"/>
      <c r="Z457" s="53"/>
      <c r="AA457" s="53"/>
      <c r="AB457" s="53"/>
      <c r="AC457" s="53"/>
      <c r="AD457" s="53"/>
      <c r="AE457" s="53"/>
      <c r="AF457" s="53"/>
      <c r="AG457" s="53"/>
      <c r="AH457" s="53"/>
      <c r="AI457" s="53"/>
      <c r="AJ457" s="53"/>
      <c r="AK457" s="53"/>
      <c r="AL457" s="53"/>
      <c r="AM457" s="53"/>
      <c r="AN457" s="53"/>
      <c r="AO457" s="53"/>
    </row>
    <row r="458" spans="17:41">
      <c r="Q458" s="53"/>
      <c r="R458" s="53"/>
      <c r="S458" s="53"/>
      <c r="T458" s="53"/>
      <c r="U458" s="53"/>
      <c r="V458" s="53"/>
      <c r="W458" s="53"/>
      <c r="X458" s="53"/>
      <c r="Y458" s="53"/>
      <c r="Z458" s="53"/>
      <c r="AA458" s="53"/>
      <c r="AB458" s="53"/>
      <c r="AC458" s="53"/>
      <c r="AD458" s="53"/>
      <c r="AE458" s="53"/>
      <c r="AF458" s="53"/>
      <c r="AG458" s="53"/>
      <c r="AH458" s="53"/>
      <c r="AI458" s="53"/>
      <c r="AJ458" s="53"/>
      <c r="AK458" s="53"/>
      <c r="AL458" s="53"/>
      <c r="AM458" s="53"/>
      <c r="AN458" s="53"/>
      <c r="AO458" s="53"/>
    </row>
    <row r="459" spans="17:41">
      <c r="Q459" s="53"/>
      <c r="R459" s="53"/>
      <c r="S459" s="53"/>
      <c r="T459" s="53"/>
      <c r="U459" s="53"/>
      <c r="V459" s="53"/>
      <c r="W459" s="53"/>
      <c r="X459" s="53"/>
      <c r="Y459" s="53"/>
      <c r="Z459" s="53"/>
      <c r="AA459" s="53"/>
      <c r="AB459" s="53"/>
      <c r="AC459" s="53"/>
      <c r="AD459" s="53"/>
      <c r="AE459" s="53"/>
      <c r="AF459" s="53"/>
      <c r="AG459" s="53"/>
      <c r="AH459" s="53"/>
      <c r="AI459" s="53"/>
      <c r="AJ459" s="53"/>
      <c r="AK459" s="53"/>
      <c r="AL459" s="53"/>
      <c r="AM459" s="53"/>
      <c r="AN459" s="53"/>
      <c r="AO459" s="53"/>
    </row>
    <row r="460" spans="17:41">
      <c r="Q460" s="53"/>
      <c r="R460" s="53"/>
      <c r="S460" s="53"/>
      <c r="T460" s="53"/>
      <c r="U460" s="53"/>
      <c r="V460" s="53"/>
      <c r="W460" s="53"/>
      <c r="X460" s="53"/>
      <c r="Y460" s="53"/>
      <c r="Z460" s="53"/>
      <c r="AA460" s="53"/>
      <c r="AB460" s="53"/>
      <c r="AC460" s="53"/>
      <c r="AD460" s="53"/>
      <c r="AE460" s="53"/>
      <c r="AF460" s="53"/>
      <c r="AG460" s="53"/>
      <c r="AH460" s="53"/>
      <c r="AI460" s="53"/>
      <c r="AJ460" s="53"/>
      <c r="AK460" s="53"/>
      <c r="AL460" s="53"/>
      <c r="AM460" s="53"/>
      <c r="AN460" s="53"/>
      <c r="AO460" s="53"/>
    </row>
    <row r="461" spans="17:41">
      <c r="Q461" s="53"/>
      <c r="R461" s="53"/>
      <c r="S461" s="53"/>
      <c r="T461" s="53"/>
      <c r="U461" s="53"/>
      <c r="V461" s="53"/>
      <c r="W461" s="53"/>
      <c r="X461" s="53"/>
      <c r="Y461" s="53"/>
      <c r="Z461" s="53"/>
      <c r="AA461" s="53"/>
      <c r="AB461" s="53"/>
      <c r="AC461" s="53"/>
      <c r="AD461" s="53"/>
      <c r="AE461" s="53"/>
      <c r="AF461" s="53"/>
      <c r="AG461" s="53"/>
      <c r="AH461" s="53"/>
      <c r="AI461" s="53"/>
      <c r="AJ461" s="53"/>
      <c r="AK461" s="53"/>
      <c r="AL461" s="53"/>
      <c r="AM461" s="53"/>
      <c r="AN461" s="53"/>
      <c r="AO461" s="53"/>
    </row>
    <row r="462" spans="17:41">
      <c r="Q462" s="53"/>
      <c r="R462" s="53"/>
      <c r="S462" s="53"/>
      <c r="T462" s="53"/>
      <c r="U462" s="53"/>
      <c r="V462" s="53"/>
      <c r="W462" s="53"/>
      <c r="X462" s="53"/>
      <c r="Y462" s="53"/>
      <c r="Z462" s="53"/>
      <c r="AA462" s="53"/>
      <c r="AB462" s="53"/>
      <c r="AC462" s="53"/>
      <c r="AD462" s="53"/>
      <c r="AE462" s="53"/>
      <c r="AF462" s="53"/>
      <c r="AG462" s="53"/>
      <c r="AH462" s="53"/>
      <c r="AI462" s="53"/>
      <c r="AJ462" s="53"/>
      <c r="AK462" s="53"/>
      <c r="AL462" s="53"/>
      <c r="AM462" s="53"/>
      <c r="AN462" s="53"/>
      <c r="AO462" s="53"/>
    </row>
    <row r="463" spans="17:41">
      <c r="Q463" s="53"/>
      <c r="R463" s="53"/>
      <c r="S463" s="53"/>
      <c r="T463" s="53"/>
      <c r="U463" s="53"/>
      <c r="V463" s="53"/>
      <c r="W463" s="53"/>
      <c r="X463" s="53"/>
      <c r="Y463" s="53"/>
      <c r="Z463" s="53"/>
      <c r="AA463" s="53"/>
      <c r="AB463" s="53"/>
      <c r="AC463" s="53"/>
      <c r="AD463" s="53"/>
      <c r="AE463" s="53"/>
      <c r="AF463" s="53"/>
      <c r="AG463" s="53"/>
      <c r="AH463" s="53"/>
      <c r="AI463" s="53"/>
      <c r="AJ463" s="53"/>
      <c r="AK463" s="53"/>
      <c r="AL463" s="53"/>
      <c r="AM463" s="53"/>
      <c r="AN463" s="53"/>
      <c r="AO463" s="53"/>
    </row>
    <row r="464" spans="17:41">
      <c r="Q464" s="53"/>
      <c r="R464" s="53"/>
      <c r="S464" s="53"/>
      <c r="T464" s="53"/>
      <c r="U464" s="53"/>
      <c r="V464" s="53"/>
      <c r="W464" s="53"/>
      <c r="X464" s="53"/>
      <c r="Y464" s="53"/>
      <c r="Z464" s="53"/>
      <c r="AA464" s="53"/>
      <c r="AB464" s="53"/>
      <c r="AC464" s="53"/>
      <c r="AD464" s="53"/>
      <c r="AE464" s="53"/>
      <c r="AF464" s="53"/>
      <c r="AG464" s="53"/>
      <c r="AH464" s="53"/>
      <c r="AI464" s="53"/>
      <c r="AJ464" s="53"/>
      <c r="AK464" s="53"/>
      <c r="AL464" s="53"/>
      <c r="AM464" s="53"/>
      <c r="AN464" s="53"/>
      <c r="AO464" s="53"/>
    </row>
    <row r="465" spans="17:41">
      <c r="Q465" s="53"/>
      <c r="R465" s="53"/>
      <c r="S465" s="53"/>
      <c r="T465" s="53"/>
      <c r="U465" s="53"/>
      <c r="V465" s="53"/>
      <c r="W465" s="53"/>
      <c r="X465" s="53"/>
      <c r="Y465" s="53"/>
      <c r="Z465" s="53"/>
      <c r="AA465" s="53"/>
      <c r="AB465" s="53"/>
      <c r="AC465" s="53"/>
      <c r="AD465" s="53"/>
      <c r="AE465" s="53"/>
      <c r="AF465" s="53"/>
      <c r="AG465" s="53"/>
      <c r="AH465" s="53"/>
      <c r="AI465" s="53"/>
      <c r="AJ465" s="53"/>
      <c r="AK465" s="53"/>
      <c r="AL465" s="53"/>
      <c r="AM465" s="53"/>
      <c r="AN465" s="53"/>
      <c r="AO465" s="53"/>
    </row>
    <row r="466" spans="17:41">
      <c r="Q466" s="53"/>
      <c r="R466" s="53"/>
      <c r="S466" s="53"/>
      <c r="T466" s="53"/>
      <c r="U466" s="53"/>
      <c r="V466" s="53"/>
      <c r="W466" s="53"/>
      <c r="X466" s="53"/>
      <c r="Y466" s="53"/>
      <c r="Z466" s="53"/>
      <c r="AA466" s="53"/>
      <c r="AB466" s="53"/>
      <c r="AC466" s="53"/>
      <c r="AD466" s="53"/>
      <c r="AE466" s="53"/>
      <c r="AF466" s="53"/>
      <c r="AG466" s="53"/>
      <c r="AH466" s="53"/>
      <c r="AI466" s="53"/>
      <c r="AJ466" s="53"/>
      <c r="AK466" s="53"/>
      <c r="AL466" s="53"/>
      <c r="AM466" s="53"/>
      <c r="AN466" s="53"/>
      <c r="AO466" s="53"/>
    </row>
    <row r="467" spans="17:41">
      <c r="Q467" s="53"/>
      <c r="R467" s="53"/>
      <c r="S467" s="53"/>
      <c r="T467" s="53"/>
      <c r="U467" s="53"/>
      <c r="V467" s="53"/>
      <c r="W467" s="53"/>
      <c r="X467" s="53"/>
      <c r="Y467" s="53"/>
      <c r="Z467" s="53"/>
      <c r="AA467" s="53"/>
      <c r="AB467" s="53"/>
      <c r="AC467" s="53"/>
      <c r="AD467" s="53"/>
      <c r="AE467" s="53"/>
      <c r="AF467" s="53"/>
      <c r="AG467" s="53"/>
      <c r="AH467" s="53"/>
      <c r="AI467" s="53"/>
      <c r="AJ467" s="53"/>
      <c r="AK467" s="53"/>
      <c r="AL467" s="53"/>
      <c r="AM467" s="53"/>
      <c r="AN467" s="53"/>
      <c r="AO467" s="53"/>
    </row>
    <row r="468" spans="17:41">
      <c r="Q468" s="53"/>
      <c r="R468" s="53"/>
      <c r="S468" s="53"/>
      <c r="T468" s="53"/>
      <c r="U468" s="53"/>
      <c r="V468" s="53"/>
      <c r="W468" s="53"/>
      <c r="X468" s="53"/>
      <c r="Y468" s="53"/>
      <c r="Z468" s="53"/>
      <c r="AA468" s="53"/>
      <c r="AB468" s="53"/>
      <c r="AC468" s="53"/>
      <c r="AD468" s="53"/>
      <c r="AE468" s="53"/>
      <c r="AF468" s="53"/>
      <c r="AG468" s="53"/>
      <c r="AH468" s="53"/>
      <c r="AI468" s="53"/>
      <c r="AJ468" s="53"/>
      <c r="AK468" s="53"/>
      <c r="AL468" s="53"/>
      <c r="AM468" s="53"/>
      <c r="AN468" s="53"/>
      <c r="AO468" s="53"/>
    </row>
    <row r="469" spans="17:41">
      <c r="Q469" s="53"/>
      <c r="R469" s="53"/>
      <c r="S469" s="53"/>
      <c r="T469" s="53"/>
      <c r="U469" s="53"/>
      <c r="V469" s="53"/>
      <c r="W469" s="53"/>
      <c r="X469" s="53"/>
      <c r="Y469" s="53"/>
      <c r="Z469" s="53"/>
      <c r="AA469" s="53"/>
      <c r="AB469" s="53"/>
      <c r="AC469" s="53"/>
      <c r="AD469" s="53"/>
      <c r="AE469" s="53"/>
      <c r="AF469" s="53"/>
      <c r="AG469" s="53"/>
      <c r="AH469" s="53"/>
      <c r="AI469" s="53"/>
      <c r="AJ469" s="53"/>
      <c r="AK469" s="53"/>
      <c r="AL469" s="53"/>
      <c r="AM469" s="53"/>
      <c r="AN469" s="53"/>
      <c r="AO469" s="53"/>
    </row>
    <row r="470" spans="17:41">
      <c r="Q470" s="53"/>
      <c r="R470" s="53"/>
      <c r="S470" s="53"/>
      <c r="T470" s="53"/>
      <c r="U470" s="53"/>
      <c r="V470" s="53"/>
      <c r="W470" s="53"/>
      <c r="X470" s="53"/>
      <c r="Y470" s="53"/>
      <c r="Z470" s="53"/>
      <c r="AA470" s="53"/>
      <c r="AB470" s="53"/>
      <c r="AC470" s="53"/>
      <c r="AD470" s="53"/>
      <c r="AE470" s="53"/>
      <c r="AF470" s="53"/>
      <c r="AG470" s="53"/>
      <c r="AH470" s="53"/>
      <c r="AI470" s="53"/>
      <c r="AJ470" s="53"/>
      <c r="AK470" s="53"/>
      <c r="AL470" s="53"/>
      <c r="AM470" s="53"/>
      <c r="AN470" s="53"/>
      <c r="AO470" s="53"/>
    </row>
    <row r="471" spans="17:41">
      <c r="Q471" s="53"/>
      <c r="R471" s="53"/>
      <c r="S471" s="53"/>
      <c r="T471" s="53"/>
      <c r="U471" s="53"/>
      <c r="V471" s="53"/>
      <c r="W471" s="53"/>
      <c r="X471" s="53"/>
      <c r="Y471" s="53"/>
      <c r="Z471" s="53"/>
      <c r="AA471" s="53"/>
      <c r="AB471" s="53"/>
      <c r="AC471" s="53"/>
      <c r="AD471" s="53"/>
      <c r="AE471" s="53"/>
      <c r="AF471" s="53"/>
      <c r="AG471" s="53"/>
      <c r="AH471" s="53"/>
      <c r="AI471" s="53"/>
      <c r="AJ471" s="53"/>
      <c r="AK471" s="53"/>
      <c r="AL471" s="53"/>
      <c r="AM471" s="53"/>
      <c r="AN471" s="53"/>
      <c r="AO471" s="53"/>
    </row>
    <row r="472" spans="17:41">
      <c r="Q472" s="53"/>
      <c r="R472" s="53"/>
      <c r="S472" s="53"/>
      <c r="T472" s="53"/>
      <c r="U472" s="53"/>
      <c r="V472" s="53"/>
      <c r="W472" s="53"/>
      <c r="X472" s="53"/>
      <c r="Y472" s="53"/>
      <c r="Z472" s="53"/>
      <c r="AA472" s="53"/>
      <c r="AB472" s="53"/>
      <c r="AC472" s="53"/>
      <c r="AD472" s="53"/>
      <c r="AE472" s="53"/>
      <c r="AF472" s="53"/>
      <c r="AG472" s="53"/>
      <c r="AH472" s="53"/>
      <c r="AI472" s="53"/>
      <c r="AJ472" s="53"/>
      <c r="AK472" s="53"/>
      <c r="AL472" s="53"/>
      <c r="AM472" s="53"/>
      <c r="AN472" s="53"/>
      <c r="AO472" s="53"/>
    </row>
    <row r="473" spans="17:41">
      <c r="Q473" s="53"/>
      <c r="R473" s="53"/>
      <c r="S473" s="53"/>
      <c r="T473" s="53"/>
      <c r="U473" s="53"/>
      <c r="V473" s="53"/>
      <c r="W473" s="53"/>
      <c r="X473" s="53"/>
      <c r="Y473" s="53"/>
      <c r="Z473" s="53"/>
      <c r="AA473" s="53"/>
      <c r="AB473" s="53"/>
      <c r="AC473" s="53"/>
      <c r="AD473" s="53"/>
      <c r="AE473" s="53"/>
      <c r="AF473" s="53"/>
      <c r="AG473" s="53"/>
      <c r="AH473" s="53"/>
      <c r="AI473" s="53"/>
      <c r="AJ473" s="53"/>
      <c r="AK473" s="53"/>
      <c r="AL473" s="53"/>
      <c r="AM473" s="53"/>
      <c r="AN473" s="53"/>
      <c r="AO473" s="53"/>
    </row>
    <row r="474" spans="17:41">
      <c r="Q474" s="53"/>
      <c r="R474" s="53"/>
      <c r="S474" s="53"/>
      <c r="T474" s="53"/>
      <c r="U474" s="53"/>
      <c r="V474" s="53"/>
      <c r="W474" s="53"/>
      <c r="X474" s="53"/>
      <c r="Y474" s="53"/>
      <c r="Z474" s="53"/>
      <c r="AA474" s="53"/>
      <c r="AB474" s="53"/>
      <c r="AC474" s="53"/>
      <c r="AD474" s="53"/>
      <c r="AE474" s="53"/>
      <c r="AF474" s="53"/>
      <c r="AG474" s="53"/>
      <c r="AH474" s="53"/>
      <c r="AI474" s="53"/>
      <c r="AJ474" s="53"/>
      <c r="AK474" s="53"/>
      <c r="AL474" s="53"/>
      <c r="AM474" s="53"/>
      <c r="AN474" s="53"/>
      <c r="AO474" s="53"/>
    </row>
    <row r="475" spans="17:41">
      <c r="Q475" s="53"/>
      <c r="R475" s="53"/>
      <c r="S475" s="53"/>
      <c r="T475" s="53"/>
      <c r="U475" s="53"/>
      <c r="V475" s="53"/>
      <c r="W475" s="53"/>
      <c r="X475" s="53"/>
      <c r="Y475" s="53"/>
      <c r="Z475" s="53"/>
      <c r="AA475" s="53"/>
      <c r="AB475" s="53"/>
      <c r="AC475" s="53"/>
      <c r="AD475" s="53"/>
      <c r="AE475" s="53"/>
      <c r="AF475" s="53"/>
      <c r="AG475" s="53"/>
      <c r="AH475" s="53"/>
      <c r="AI475" s="53"/>
      <c r="AJ475" s="53"/>
      <c r="AK475" s="53"/>
      <c r="AL475" s="53"/>
      <c r="AM475" s="53"/>
      <c r="AN475" s="53"/>
      <c r="AO475" s="53"/>
    </row>
    <row r="476" spans="17:41">
      <c r="Q476" s="53"/>
      <c r="R476" s="53"/>
      <c r="S476" s="53"/>
      <c r="T476" s="53"/>
      <c r="U476" s="53"/>
      <c r="V476" s="53"/>
      <c r="W476" s="53"/>
      <c r="X476" s="53"/>
      <c r="Y476" s="53"/>
      <c r="Z476" s="53"/>
      <c r="AA476" s="53"/>
      <c r="AB476" s="53"/>
      <c r="AC476" s="53"/>
      <c r="AD476" s="53"/>
      <c r="AE476" s="53"/>
      <c r="AF476" s="53"/>
      <c r="AG476" s="53"/>
      <c r="AH476" s="53"/>
      <c r="AI476" s="53"/>
      <c r="AJ476" s="53"/>
      <c r="AK476" s="53"/>
      <c r="AL476" s="53"/>
      <c r="AM476" s="53"/>
      <c r="AN476" s="53"/>
      <c r="AO476" s="53"/>
    </row>
    <row r="477" spans="17:41">
      <c r="Q477" s="53"/>
      <c r="R477" s="53"/>
      <c r="S477" s="53"/>
      <c r="T477" s="53"/>
      <c r="U477" s="53"/>
      <c r="V477" s="53"/>
      <c r="W477" s="53"/>
      <c r="X477" s="53"/>
      <c r="Y477" s="53"/>
      <c r="Z477" s="53"/>
      <c r="AA477" s="53"/>
      <c r="AB477" s="53"/>
      <c r="AC477" s="53"/>
      <c r="AD477" s="53"/>
      <c r="AE477" s="53"/>
      <c r="AF477" s="53"/>
      <c r="AG477" s="53"/>
      <c r="AH477" s="53"/>
      <c r="AI477" s="53"/>
      <c r="AJ477" s="53"/>
      <c r="AK477" s="53"/>
      <c r="AL477" s="53"/>
      <c r="AM477" s="53"/>
      <c r="AN477" s="53"/>
      <c r="AO477" s="53"/>
    </row>
    <row r="478" spans="17:41">
      <c r="Q478" s="53"/>
      <c r="R478" s="53"/>
      <c r="S478" s="53"/>
      <c r="T478" s="53"/>
      <c r="U478" s="53"/>
      <c r="V478" s="53"/>
      <c r="W478" s="53"/>
      <c r="X478" s="53"/>
      <c r="Y478" s="53"/>
      <c r="Z478" s="53"/>
      <c r="AA478" s="53"/>
      <c r="AB478" s="53"/>
      <c r="AC478" s="53"/>
      <c r="AD478" s="53"/>
      <c r="AE478" s="53"/>
      <c r="AF478" s="53"/>
      <c r="AG478" s="53"/>
      <c r="AH478" s="53"/>
      <c r="AI478" s="53"/>
      <c r="AJ478" s="53"/>
      <c r="AK478" s="53"/>
      <c r="AL478" s="53"/>
      <c r="AM478" s="53"/>
      <c r="AN478" s="53"/>
      <c r="AO478" s="53"/>
    </row>
    <row r="479" spans="17:41">
      <c r="Q479" s="53"/>
      <c r="R479" s="53"/>
      <c r="S479" s="53"/>
      <c r="T479" s="53"/>
      <c r="U479" s="53"/>
      <c r="V479" s="53"/>
      <c r="W479" s="53"/>
      <c r="X479" s="53"/>
      <c r="Y479" s="53"/>
      <c r="Z479" s="53"/>
      <c r="AA479" s="53"/>
      <c r="AB479" s="53"/>
      <c r="AC479" s="53"/>
      <c r="AD479" s="53"/>
      <c r="AE479" s="53"/>
      <c r="AF479" s="53"/>
      <c r="AG479" s="53"/>
      <c r="AH479" s="53"/>
      <c r="AI479" s="53"/>
      <c r="AJ479" s="53"/>
      <c r="AK479" s="53"/>
      <c r="AL479" s="53"/>
      <c r="AM479" s="53"/>
      <c r="AN479" s="53"/>
      <c r="AO479" s="53"/>
    </row>
    <row r="480" spans="17:41">
      <c r="Q480" s="53"/>
      <c r="R480" s="53"/>
      <c r="S480" s="53"/>
      <c r="T480" s="53"/>
      <c r="U480" s="53"/>
      <c r="V480" s="53"/>
      <c r="W480" s="53"/>
      <c r="X480" s="53"/>
      <c r="Y480" s="53"/>
      <c r="Z480" s="53"/>
      <c r="AA480" s="53"/>
      <c r="AB480" s="53"/>
      <c r="AC480" s="53"/>
      <c r="AD480" s="53"/>
      <c r="AE480" s="53"/>
      <c r="AF480" s="53"/>
      <c r="AG480" s="53"/>
      <c r="AH480" s="53"/>
      <c r="AI480" s="53"/>
      <c r="AJ480" s="53"/>
      <c r="AK480" s="53"/>
      <c r="AL480" s="53"/>
      <c r="AM480" s="53"/>
      <c r="AN480" s="53"/>
      <c r="AO480" s="53"/>
    </row>
    <row r="481" spans="17:41">
      <c r="Q481" s="53"/>
      <c r="R481" s="53"/>
      <c r="S481" s="53"/>
      <c r="T481" s="53"/>
      <c r="U481" s="53"/>
      <c r="V481" s="53"/>
      <c r="W481" s="53"/>
      <c r="X481" s="53"/>
      <c r="Y481" s="53"/>
      <c r="Z481" s="53"/>
      <c r="AA481" s="53"/>
      <c r="AB481" s="53"/>
      <c r="AC481" s="53"/>
      <c r="AD481" s="53"/>
      <c r="AE481" s="53"/>
      <c r="AF481" s="53"/>
      <c r="AG481" s="53"/>
      <c r="AH481" s="53"/>
      <c r="AI481" s="53"/>
      <c r="AJ481" s="53"/>
      <c r="AK481" s="53"/>
      <c r="AL481" s="53"/>
      <c r="AM481" s="53"/>
      <c r="AN481" s="53"/>
      <c r="AO481" s="53"/>
    </row>
    <row r="482" spans="17:41">
      <c r="Q482" s="53"/>
      <c r="R482" s="53"/>
      <c r="S482" s="53"/>
      <c r="T482" s="53"/>
      <c r="U482" s="53"/>
      <c r="V482" s="53"/>
      <c r="W482" s="53"/>
      <c r="X482" s="53"/>
      <c r="Y482" s="53"/>
      <c r="Z482" s="53"/>
      <c r="AA482" s="53"/>
      <c r="AB482" s="53"/>
      <c r="AC482" s="53"/>
      <c r="AD482" s="53"/>
      <c r="AE482" s="53"/>
      <c r="AF482" s="53"/>
      <c r="AG482" s="53"/>
      <c r="AH482" s="53"/>
      <c r="AI482" s="53"/>
      <c r="AJ482" s="53"/>
      <c r="AK482" s="53"/>
      <c r="AL482" s="53"/>
      <c r="AM482" s="53"/>
      <c r="AN482" s="53"/>
      <c r="AO482" s="53"/>
    </row>
    <row r="483" spans="17:41">
      <c r="Q483" s="53"/>
      <c r="R483" s="53"/>
      <c r="S483" s="53"/>
      <c r="T483" s="53"/>
      <c r="U483" s="53"/>
      <c r="V483" s="53"/>
      <c r="W483" s="53"/>
      <c r="X483" s="53"/>
      <c r="Y483" s="53"/>
      <c r="Z483" s="53"/>
      <c r="AA483" s="53"/>
      <c r="AB483" s="53"/>
      <c r="AC483" s="53"/>
      <c r="AD483" s="53"/>
      <c r="AE483" s="53"/>
      <c r="AF483" s="53"/>
      <c r="AG483" s="53"/>
      <c r="AH483" s="53"/>
      <c r="AI483" s="53"/>
      <c r="AJ483" s="53"/>
      <c r="AK483" s="53"/>
      <c r="AL483" s="53"/>
      <c r="AM483" s="53"/>
      <c r="AN483" s="53"/>
      <c r="AO483" s="53"/>
    </row>
    <row r="484" spans="17:41">
      <c r="Q484" s="53"/>
      <c r="R484" s="53"/>
      <c r="S484" s="53"/>
      <c r="T484" s="53"/>
      <c r="U484" s="53"/>
      <c r="V484" s="53"/>
      <c r="W484" s="53"/>
      <c r="X484" s="53"/>
      <c r="Y484" s="53"/>
      <c r="Z484" s="53"/>
      <c r="AA484" s="53"/>
      <c r="AB484" s="53"/>
      <c r="AC484" s="53"/>
      <c r="AD484" s="53"/>
      <c r="AE484" s="53"/>
      <c r="AF484" s="53"/>
      <c r="AG484" s="53"/>
      <c r="AH484" s="53"/>
      <c r="AI484" s="53"/>
      <c r="AJ484" s="53"/>
      <c r="AK484" s="53"/>
      <c r="AL484" s="53"/>
      <c r="AM484" s="53"/>
      <c r="AN484" s="53"/>
      <c r="AO484" s="53"/>
    </row>
    <row r="485" spans="17:41">
      <c r="Q485" s="53"/>
      <c r="R485" s="53"/>
      <c r="S485" s="53"/>
      <c r="T485" s="53"/>
      <c r="U485" s="53"/>
      <c r="V485" s="53"/>
      <c r="W485" s="53"/>
      <c r="X485" s="53"/>
      <c r="Y485" s="53"/>
      <c r="Z485" s="53"/>
      <c r="AA485" s="53"/>
      <c r="AB485" s="53"/>
      <c r="AC485" s="53"/>
      <c r="AD485" s="53"/>
      <c r="AE485" s="53"/>
      <c r="AF485" s="53"/>
      <c r="AG485" s="53"/>
      <c r="AH485" s="53"/>
      <c r="AI485" s="53"/>
      <c r="AJ485" s="53"/>
      <c r="AK485" s="53"/>
      <c r="AL485" s="53"/>
      <c r="AM485" s="53"/>
      <c r="AN485" s="53"/>
      <c r="AO485" s="53"/>
    </row>
    <row r="486" spans="17:41">
      <c r="Q486" s="53"/>
      <c r="R486" s="53"/>
      <c r="S486" s="53"/>
      <c r="T486" s="53"/>
      <c r="U486" s="53"/>
      <c r="V486" s="53"/>
      <c r="W486" s="53"/>
      <c r="X486" s="53"/>
      <c r="Y486" s="53"/>
      <c r="Z486" s="53"/>
      <c r="AA486" s="53"/>
      <c r="AB486" s="53"/>
      <c r="AC486" s="53"/>
      <c r="AD486" s="53"/>
      <c r="AE486" s="53"/>
      <c r="AF486" s="53"/>
      <c r="AG486" s="53"/>
      <c r="AH486" s="53"/>
      <c r="AI486" s="53"/>
      <c r="AJ486" s="53"/>
      <c r="AK486" s="53"/>
      <c r="AL486" s="53"/>
      <c r="AM486" s="53"/>
      <c r="AN486" s="53"/>
      <c r="AO486" s="53"/>
    </row>
    <row r="487" spans="17:41">
      <c r="Q487" s="53"/>
      <c r="R487" s="53"/>
      <c r="S487" s="53"/>
      <c r="T487" s="53"/>
      <c r="U487" s="53"/>
      <c r="V487" s="53"/>
      <c r="W487" s="53"/>
      <c r="X487" s="53"/>
      <c r="Y487" s="53"/>
      <c r="Z487" s="53"/>
      <c r="AA487" s="53"/>
      <c r="AB487" s="53"/>
      <c r="AC487" s="53"/>
      <c r="AD487" s="53"/>
      <c r="AE487" s="53"/>
      <c r="AF487" s="53"/>
      <c r="AG487" s="53"/>
      <c r="AH487" s="53"/>
      <c r="AI487" s="53"/>
      <c r="AJ487" s="53"/>
      <c r="AK487" s="53"/>
      <c r="AL487" s="53"/>
      <c r="AM487" s="53"/>
      <c r="AN487" s="53"/>
      <c r="AO487" s="53"/>
    </row>
    <row r="488" spans="17:41">
      <c r="Q488" s="53"/>
      <c r="R488" s="53"/>
      <c r="S488" s="53"/>
      <c r="T488" s="53"/>
      <c r="U488" s="53"/>
      <c r="V488" s="53"/>
      <c r="W488" s="53"/>
      <c r="X488" s="53"/>
      <c r="Y488" s="53"/>
      <c r="Z488" s="53"/>
      <c r="AA488" s="53"/>
      <c r="AB488" s="53"/>
      <c r="AC488" s="53"/>
      <c r="AD488" s="53"/>
      <c r="AE488" s="53"/>
      <c r="AF488" s="53"/>
      <c r="AG488" s="53"/>
      <c r="AH488" s="53"/>
      <c r="AI488" s="53"/>
      <c r="AJ488" s="53"/>
      <c r="AK488" s="53"/>
      <c r="AL488" s="53"/>
      <c r="AM488" s="53"/>
      <c r="AN488" s="53"/>
      <c r="AO488" s="53"/>
    </row>
    <row r="489" spans="17:41">
      <c r="Q489" s="53"/>
      <c r="R489" s="53"/>
      <c r="S489" s="53"/>
      <c r="T489" s="53"/>
      <c r="U489" s="53"/>
      <c r="V489" s="53"/>
      <c r="W489" s="53"/>
      <c r="X489" s="53"/>
      <c r="Y489" s="53"/>
      <c r="Z489" s="53"/>
      <c r="AA489" s="53"/>
      <c r="AB489" s="53"/>
      <c r="AC489" s="53"/>
      <c r="AD489" s="53"/>
      <c r="AE489" s="53"/>
      <c r="AF489" s="53"/>
      <c r="AG489" s="53"/>
      <c r="AH489" s="53"/>
      <c r="AI489" s="53"/>
      <c r="AJ489" s="53"/>
      <c r="AK489" s="53"/>
      <c r="AL489" s="53"/>
      <c r="AM489" s="53"/>
      <c r="AN489" s="53"/>
      <c r="AO489" s="53"/>
    </row>
    <row r="490" spans="17:41">
      <c r="Q490" s="53"/>
      <c r="R490" s="53"/>
      <c r="S490" s="53"/>
      <c r="T490" s="53"/>
      <c r="U490" s="53"/>
      <c r="V490" s="53"/>
      <c r="W490" s="53"/>
      <c r="X490" s="53"/>
      <c r="Y490" s="53"/>
      <c r="Z490" s="53"/>
      <c r="AA490" s="53"/>
      <c r="AB490" s="53"/>
      <c r="AC490" s="53"/>
      <c r="AD490" s="53"/>
      <c r="AE490" s="53"/>
      <c r="AF490" s="53"/>
      <c r="AG490" s="53"/>
      <c r="AH490" s="53"/>
      <c r="AI490" s="53"/>
      <c r="AJ490" s="53"/>
      <c r="AK490" s="53"/>
      <c r="AL490" s="53"/>
      <c r="AM490" s="53"/>
      <c r="AN490" s="53"/>
      <c r="AO490" s="53"/>
    </row>
    <row r="491" spans="17:41">
      <c r="Q491" s="53"/>
      <c r="R491" s="53"/>
      <c r="S491" s="53"/>
      <c r="T491" s="53"/>
      <c r="U491" s="53"/>
      <c r="V491" s="53"/>
      <c r="W491" s="53"/>
      <c r="X491" s="53"/>
      <c r="Y491" s="53"/>
      <c r="Z491" s="53"/>
      <c r="AA491" s="53"/>
      <c r="AB491" s="53"/>
      <c r="AC491" s="53"/>
      <c r="AD491" s="53"/>
      <c r="AE491" s="53"/>
      <c r="AF491" s="53"/>
      <c r="AG491" s="53"/>
      <c r="AH491" s="53"/>
      <c r="AI491" s="53"/>
      <c r="AJ491" s="53"/>
      <c r="AK491" s="53"/>
      <c r="AL491" s="53"/>
      <c r="AM491" s="53"/>
      <c r="AN491" s="53"/>
      <c r="AO491" s="53"/>
    </row>
    <row r="492" spans="17:41">
      <c r="Q492" s="53"/>
      <c r="R492" s="53"/>
      <c r="S492" s="53"/>
      <c r="T492" s="53"/>
      <c r="U492" s="53"/>
      <c r="V492" s="53"/>
      <c r="W492" s="53"/>
      <c r="X492" s="53"/>
      <c r="Y492" s="53"/>
      <c r="Z492" s="53"/>
      <c r="AA492" s="53"/>
      <c r="AB492" s="53"/>
      <c r="AC492" s="53"/>
      <c r="AD492" s="53"/>
      <c r="AE492" s="53"/>
      <c r="AF492" s="53"/>
      <c r="AG492" s="53"/>
      <c r="AH492" s="53"/>
      <c r="AI492" s="53"/>
      <c r="AJ492" s="53"/>
      <c r="AK492" s="53"/>
      <c r="AL492" s="53"/>
      <c r="AM492" s="53"/>
      <c r="AN492" s="53"/>
      <c r="AO492" s="53"/>
    </row>
    <row r="493" spans="17:41">
      <c r="Q493" s="53"/>
      <c r="R493" s="53"/>
      <c r="S493" s="53"/>
      <c r="T493" s="53"/>
      <c r="U493" s="53"/>
      <c r="V493" s="53"/>
      <c r="W493" s="53"/>
      <c r="X493" s="53"/>
      <c r="Y493" s="53"/>
      <c r="Z493" s="53"/>
      <c r="AA493" s="53"/>
      <c r="AB493" s="53"/>
      <c r="AC493" s="53"/>
      <c r="AD493" s="53"/>
      <c r="AE493" s="53"/>
      <c r="AF493" s="53"/>
      <c r="AG493" s="53"/>
      <c r="AH493" s="53"/>
      <c r="AI493" s="53"/>
      <c r="AJ493" s="53"/>
      <c r="AK493" s="53"/>
      <c r="AL493" s="53"/>
      <c r="AM493" s="53"/>
      <c r="AN493" s="53"/>
      <c r="AO493" s="53"/>
    </row>
    <row r="494" spans="17:41">
      <c r="Q494" s="53"/>
      <c r="R494" s="53"/>
      <c r="S494" s="53"/>
      <c r="T494" s="53"/>
      <c r="U494" s="53"/>
      <c r="V494" s="53"/>
      <c r="W494" s="53"/>
      <c r="X494" s="53"/>
      <c r="Y494" s="53"/>
      <c r="Z494" s="53"/>
      <c r="AA494" s="53"/>
      <c r="AB494" s="53"/>
      <c r="AC494" s="53"/>
      <c r="AD494" s="53"/>
      <c r="AE494" s="53"/>
      <c r="AF494" s="53"/>
      <c r="AG494" s="53"/>
      <c r="AH494" s="53"/>
      <c r="AI494" s="53"/>
      <c r="AJ494" s="53"/>
      <c r="AK494" s="53"/>
      <c r="AL494" s="53"/>
      <c r="AM494" s="53"/>
      <c r="AN494" s="53"/>
      <c r="AO494" s="53"/>
    </row>
    <row r="495" spans="17:41">
      <c r="Q495" s="53"/>
      <c r="R495" s="53"/>
      <c r="S495" s="53"/>
      <c r="T495" s="53"/>
      <c r="U495" s="53"/>
      <c r="V495" s="53"/>
      <c r="W495" s="53"/>
      <c r="X495" s="53"/>
      <c r="Y495" s="53"/>
      <c r="Z495" s="53"/>
      <c r="AA495" s="53"/>
      <c r="AB495" s="53"/>
      <c r="AC495" s="53"/>
      <c r="AD495" s="53"/>
      <c r="AE495" s="53"/>
      <c r="AF495" s="53"/>
      <c r="AG495" s="53"/>
      <c r="AH495" s="53"/>
      <c r="AI495" s="53"/>
      <c r="AJ495" s="53"/>
      <c r="AK495" s="53"/>
      <c r="AL495" s="53"/>
      <c r="AM495" s="53"/>
      <c r="AN495" s="53"/>
      <c r="AO495" s="53"/>
    </row>
    <row r="496" spans="17:41">
      <c r="Q496" s="53"/>
      <c r="R496" s="53"/>
      <c r="S496" s="53"/>
      <c r="T496" s="53"/>
      <c r="U496" s="53"/>
      <c r="V496" s="53"/>
      <c r="W496" s="53"/>
      <c r="X496" s="53"/>
      <c r="Y496" s="53"/>
      <c r="Z496" s="53"/>
      <c r="AA496" s="53"/>
      <c r="AB496" s="53"/>
      <c r="AC496" s="53"/>
      <c r="AD496" s="53"/>
      <c r="AE496" s="53"/>
      <c r="AF496" s="53"/>
      <c r="AG496" s="53"/>
      <c r="AH496" s="53"/>
      <c r="AI496" s="53"/>
      <c r="AJ496" s="53"/>
      <c r="AK496" s="53"/>
      <c r="AL496" s="53"/>
      <c r="AM496" s="53"/>
      <c r="AN496" s="53"/>
      <c r="AO496" s="53"/>
    </row>
    <row r="497" spans="17:41">
      <c r="Q497" s="53"/>
      <c r="R497" s="53"/>
      <c r="S497" s="53"/>
      <c r="T497" s="53"/>
      <c r="U497" s="53"/>
      <c r="V497" s="53"/>
      <c r="W497" s="53"/>
      <c r="X497" s="53"/>
      <c r="Y497" s="53"/>
      <c r="Z497" s="53"/>
      <c r="AA497" s="53"/>
      <c r="AB497" s="53"/>
      <c r="AC497" s="53"/>
      <c r="AD497" s="53"/>
      <c r="AE497" s="53"/>
      <c r="AF497" s="53"/>
      <c r="AG497" s="53"/>
      <c r="AH497" s="53"/>
      <c r="AI497" s="53"/>
      <c r="AJ497" s="53"/>
      <c r="AK497" s="53"/>
      <c r="AL497" s="53"/>
      <c r="AM497" s="53"/>
      <c r="AN497" s="53"/>
      <c r="AO497" s="53"/>
    </row>
    <row r="498" spans="17:41">
      <c r="Q498" s="53"/>
      <c r="R498" s="53"/>
      <c r="S498" s="53"/>
      <c r="T498" s="53"/>
      <c r="U498" s="53"/>
      <c r="V498" s="53"/>
      <c r="W498" s="53"/>
      <c r="X498" s="53"/>
      <c r="Y498" s="53"/>
      <c r="Z498" s="53"/>
      <c r="AA498" s="53"/>
      <c r="AB498" s="53"/>
      <c r="AC498" s="53"/>
      <c r="AD498" s="53"/>
      <c r="AE498" s="53"/>
      <c r="AF498" s="53"/>
      <c r="AG498" s="53"/>
      <c r="AH498" s="53"/>
      <c r="AI498" s="53"/>
      <c r="AJ498" s="53"/>
      <c r="AK498" s="53"/>
      <c r="AL498" s="53"/>
      <c r="AM498" s="53"/>
      <c r="AN498" s="53"/>
      <c r="AO498" s="53"/>
    </row>
    <row r="499" spans="17:41">
      <c r="Q499" s="53"/>
      <c r="R499" s="53"/>
      <c r="S499" s="53"/>
      <c r="T499" s="53"/>
      <c r="U499" s="53"/>
      <c r="V499" s="53"/>
      <c r="W499" s="53"/>
      <c r="X499" s="53"/>
      <c r="Y499" s="53"/>
      <c r="Z499" s="53"/>
      <c r="AA499" s="53"/>
      <c r="AB499" s="53"/>
      <c r="AC499" s="53"/>
      <c r="AD499" s="53"/>
      <c r="AE499" s="53"/>
      <c r="AF499" s="53"/>
      <c r="AG499" s="53"/>
      <c r="AH499" s="53"/>
      <c r="AI499" s="53"/>
      <c r="AJ499" s="53"/>
      <c r="AK499" s="53"/>
      <c r="AL499" s="53"/>
      <c r="AM499" s="53"/>
      <c r="AN499" s="53"/>
      <c r="AO499" s="53"/>
    </row>
    <row r="500" spans="17:41">
      <c r="Q500" s="53"/>
      <c r="R500" s="53"/>
      <c r="S500" s="53"/>
      <c r="T500" s="53"/>
      <c r="U500" s="53"/>
      <c r="V500" s="53"/>
      <c r="W500" s="53"/>
      <c r="X500" s="53"/>
      <c r="Y500" s="53"/>
      <c r="Z500" s="53"/>
      <c r="AA500" s="53"/>
      <c r="AB500" s="53"/>
      <c r="AC500" s="53"/>
      <c r="AD500" s="53"/>
      <c r="AE500" s="53"/>
      <c r="AF500" s="53"/>
      <c r="AG500" s="53"/>
      <c r="AH500" s="53"/>
      <c r="AI500" s="53"/>
      <c r="AJ500" s="53"/>
      <c r="AK500" s="53"/>
      <c r="AL500" s="53"/>
      <c r="AM500" s="53"/>
      <c r="AN500" s="53"/>
      <c r="AO500" s="53"/>
    </row>
    <row r="501" spans="17:41">
      <c r="Q501" s="53"/>
      <c r="R501" s="53"/>
      <c r="S501" s="53"/>
      <c r="T501" s="53"/>
      <c r="U501" s="53"/>
      <c r="V501" s="53"/>
      <c r="W501" s="53"/>
      <c r="X501" s="53"/>
      <c r="Y501" s="53"/>
      <c r="Z501" s="53"/>
      <c r="AA501" s="53"/>
      <c r="AB501" s="53"/>
      <c r="AC501" s="53"/>
      <c r="AD501" s="53"/>
      <c r="AE501" s="53"/>
      <c r="AF501" s="53"/>
      <c r="AG501" s="53"/>
      <c r="AH501" s="53"/>
      <c r="AI501" s="53"/>
      <c r="AJ501" s="53"/>
      <c r="AK501" s="53"/>
      <c r="AL501" s="53"/>
      <c r="AM501" s="53"/>
      <c r="AN501" s="53"/>
      <c r="AO501" s="53"/>
    </row>
    <row r="502" spans="17:41">
      <c r="Q502" s="53"/>
      <c r="R502" s="53"/>
      <c r="S502" s="53"/>
      <c r="T502" s="53"/>
      <c r="U502" s="53"/>
      <c r="V502" s="53"/>
      <c r="W502" s="53"/>
      <c r="X502" s="53"/>
      <c r="Y502" s="53"/>
      <c r="Z502" s="53"/>
      <c r="AA502" s="53"/>
      <c r="AB502" s="53"/>
      <c r="AC502" s="53"/>
      <c r="AD502" s="53"/>
      <c r="AE502" s="53"/>
      <c r="AF502" s="53"/>
      <c r="AG502" s="53"/>
      <c r="AH502" s="53"/>
      <c r="AI502" s="53"/>
      <c r="AJ502" s="53"/>
      <c r="AK502" s="53"/>
      <c r="AL502" s="53"/>
      <c r="AM502" s="53"/>
      <c r="AN502" s="53"/>
      <c r="AO502" s="53"/>
    </row>
    <row r="503" spans="17:41">
      <c r="Q503" s="53"/>
      <c r="R503" s="53"/>
      <c r="S503" s="53"/>
      <c r="T503" s="53"/>
      <c r="U503" s="53"/>
      <c r="V503" s="53"/>
      <c r="W503" s="53"/>
      <c r="X503" s="53"/>
      <c r="Y503" s="53"/>
      <c r="Z503" s="53"/>
      <c r="AA503" s="53"/>
      <c r="AB503" s="53"/>
      <c r="AC503" s="53"/>
      <c r="AD503" s="53"/>
      <c r="AE503" s="53"/>
      <c r="AF503" s="53"/>
      <c r="AG503" s="53"/>
      <c r="AH503" s="53"/>
      <c r="AI503" s="53"/>
      <c r="AJ503" s="53"/>
      <c r="AK503" s="53"/>
      <c r="AL503" s="53"/>
      <c r="AM503" s="53"/>
      <c r="AN503" s="53"/>
      <c r="AO503" s="53"/>
    </row>
    <row r="504" spans="17:41">
      <c r="Q504" s="53"/>
      <c r="R504" s="53"/>
      <c r="S504" s="53"/>
      <c r="T504" s="53"/>
      <c r="U504" s="53"/>
      <c r="V504" s="53"/>
      <c r="W504" s="53"/>
      <c r="X504" s="53"/>
      <c r="Y504" s="53"/>
      <c r="Z504" s="53"/>
      <c r="AA504" s="53"/>
      <c r="AB504" s="53"/>
      <c r="AC504" s="53"/>
      <c r="AD504" s="53"/>
      <c r="AE504" s="53"/>
      <c r="AF504" s="53"/>
      <c r="AG504" s="53"/>
      <c r="AH504" s="53"/>
      <c r="AI504" s="53"/>
      <c r="AJ504" s="53"/>
      <c r="AK504" s="53"/>
      <c r="AL504" s="53"/>
      <c r="AM504" s="53"/>
      <c r="AN504" s="53"/>
      <c r="AO504" s="53"/>
    </row>
    <row r="505" spans="17:41">
      <c r="Q505" s="53"/>
      <c r="R505" s="53"/>
      <c r="S505" s="53"/>
      <c r="T505" s="53"/>
      <c r="U505" s="53"/>
      <c r="V505" s="53"/>
      <c r="W505" s="53"/>
      <c r="X505" s="53"/>
      <c r="Y505" s="53"/>
      <c r="Z505" s="53"/>
      <c r="AA505" s="53"/>
      <c r="AB505" s="53"/>
      <c r="AC505" s="53"/>
      <c r="AD505" s="53"/>
      <c r="AE505" s="53"/>
      <c r="AF505" s="53"/>
      <c r="AG505" s="53"/>
      <c r="AH505" s="53"/>
      <c r="AI505" s="53"/>
      <c r="AJ505" s="53"/>
      <c r="AK505" s="53"/>
      <c r="AL505" s="53"/>
      <c r="AM505" s="53"/>
      <c r="AN505" s="53"/>
      <c r="AO505" s="53"/>
    </row>
    <row r="506" spans="17:41">
      <c r="Q506" s="53"/>
      <c r="R506" s="53"/>
      <c r="S506" s="53"/>
      <c r="T506" s="53"/>
      <c r="U506" s="53"/>
      <c r="V506" s="53"/>
      <c r="W506" s="53"/>
      <c r="X506" s="53"/>
      <c r="Y506" s="53"/>
      <c r="Z506" s="53"/>
      <c r="AA506" s="53"/>
      <c r="AB506" s="53"/>
      <c r="AC506" s="53"/>
      <c r="AD506" s="53"/>
      <c r="AE506" s="53"/>
      <c r="AF506" s="53"/>
      <c r="AG506" s="53"/>
      <c r="AH506" s="53"/>
      <c r="AI506" s="53"/>
      <c r="AJ506" s="53"/>
      <c r="AK506" s="53"/>
      <c r="AL506" s="53"/>
      <c r="AM506" s="53"/>
      <c r="AN506" s="53"/>
      <c r="AO506" s="53"/>
    </row>
    <row r="507" spans="17:41">
      <c r="Q507" s="53"/>
      <c r="R507" s="53"/>
      <c r="S507" s="53"/>
      <c r="T507" s="53"/>
      <c r="U507" s="53"/>
      <c r="V507" s="53"/>
      <c r="W507" s="53"/>
      <c r="X507" s="53"/>
      <c r="Y507" s="53"/>
      <c r="Z507" s="53"/>
      <c r="AA507" s="53"/>
      <c r="AB507" s="53"/>
      <c r="AC507" s="53"/>
      <c r="AD507" s="53"/>
      <c r="AE507" s="53"/>
      <c r="AF507" s="53"/>
      <c r="AG507" s="53"/>
      <c r="AH507" s="53"/>
      <c r="AI507" s="53"/>
      <c r="AJ507" s="53"/>
      <c r="AK507" s="53"/>
      <c r="AL507" s="53"/>
      <c r="AM507" s="53"/>
      <c r="AN507" s="53"/>
      <c r="AO507" s="53"/>
    </row>
    <row r="508" spans="17:41">
      <c r="Q508" s="53"/>
      <c r="R508" s="53"/>
      <c r="S508" s="53"/>
      <c r="T508" s="53"/>
      <c r="U508" s="53"/>
      <c r="V508" s="53"/>
      <c r="W508" s="53"/>
      <c r="X508" s="53"/>
      <c r="Y508" s="53"/>
      <c r="Z508" s="53"/>
      <c r="AA508" s="53"/>
      <c r="AB508" s="53"/>
      <c r="AC508" s="53"/>
      <c r="AD508" s="53"/>
      <c r="AE508" s="53"/>
      <c r="AF508" s="53"/>
      <c r="AG508" s="53"/>
      <c r="AH508" s="53"/>
      <c r="AI508" s="53"/>
      <c r="AJ508" s="53"/>
      <c r="AK508" s="53"/>
      <c r="AL508" s="53"/>
      <c r="AM508" s="53"/>
      <c r="AN508" s="53"/>
      <c r="AO508" s="53"/>
    </row>
    <row r="509" spans="17:41">
      <c r="Q509" s="53"/>
      <c r="R509" s="53"/>
      <c r="S509" s="53"/>
      <c r="T509" s="53"/>
      <c r="U509" s="53"/>
      <c r="V509" s="53"/>
      <c r="W509" s="53"/>
      <c r="X509" s="53"/>
      <c r="Y509" s="53"/>
      <c r="Z509" s="53"/>
      <c r="AA509" s="53"/>
      <c r="AB509" s="53"/>
      <c r="AC509" s="53"/>
      <c r="AD509" s="53"/>
      <c r="AE509" s="53"/>
      <c r="AF509" s="53"/>
      <c r="AG509" s="53"/>
      <c r="AH509" s="53"/>
      <c r="AI509" s="53"/>
      <c r="AJ509" s="53"/>
      <c r="AK509" s="53"/>
      <c r="AL509" s="53"/>
      <c r="AM509" s="53"/>
      <c r="AN509" s="53"/>
      <c r="AO509" s="53"/>
    </row>
    <row r="510" spans="17:41">
      <c r="Q510" s="53"/>
      <c r="R510" s="53"/>
      <c r="S510" s="53"/>
      <c r="T510" s="53"/>
      <c r="U510" s="53"/>
      <c r="V510" s="53"/>
      <c r="W510" s="53"/>
      <c r="X510" s="53"/>
      <c r="Y510" s="53"/>
      <c r="Z510" s="53"/>
      <c r="AA510" s="53"/>
      <c r="AB510" s="53"/>
      <c r="AC510" s="53"/>
      <c r="AD510" s="53"/>
      <c r="AE510" s="53"/>
      <c r="AF510" s="53"/>
      <c r="AG510" s="53"/>
      <c r="AH510" s="53"/>
      <c r="AI510" s="53"/>
      <c r="AJ510" s="53"/>
      <c r="AK510" s="53"/>
      <c r="AL510" s="53"/>
      <c r="AM510" s="53"/>
      <c r="AN510" s="53"/>
      <c r="AO510" s="53"/>
    </row>
    <row r="511" spans="17:41">
      <c r="Q511" s="53"/>
      <c r="R511" s="53"/>
      <c r="S511" s="53"/>
      <c r="T511" s="53"/>
      <c r="U511" s="53"/>
      <c r="V511" s="53"/>
      <c r="W511" s="53"/>
      <c r="X511" s="53"/>
      <c r="Y511" s="53"/>
      <c r="Z511" s="53"/>
      <c r="AA511" s="53"/>
      <c r="AB511" s="53"/>
      <c r="AC511" s="53"/>
      <c r="AD511" s="53"/>
      <c r="AE511" s="53"/>
      <c r="AF511" s="53"/>
      <c r="AG511" s="53"/>
      <c r="AH511" s="53"/>
      <c r="AI511" s="53"/>
      <c r="AJ511" s="53"/>
      <c r="AK511" s="53"/>
      <c r="AL511" s="53"/>
      <c r="AM511" s="53"/>
      <c r="AN511" s="53"/>
      <c r="AO511" s="53"/>
    </row>
    <row r="512" spans="17:41">
      <c r="Q512" s="53"/>
      <c r="R512" s="53"/>
      <c r="S512" s="53"/>
      <c r="T512" s="53"/>
      <c r="U512" s="53"/>
      <c r="V512" s="53"/>
      <c r="W512" s="53"/>
      <c r="X512" s="53"/>
      <c r="Y512" s="53"/>
      <c r="Z512" s="53"/>
      <c r="AA512" s="53"/>
      <c r="AB512" s="53"/>
      <c r="AC512" s="53"/>
      <c r="AD512" s="53"/>
      <c r="AE512" s="53"/>
      <c r="AF512" s="53"/>
      <c r="AG512" s="53"/>
      <c r="AH512" s="53"/>
      <c r="AI512" s="53"/>
      <c r="AJ512" s="53"/>
      <c r="AK512" s="53"/>
      <c r="AL512" s="53"/>
      <c r="AM512" s="53"/>
      <c r="AN512" s="53"/>
      <c r="AO512" s="53"/>
    </row>
    <row r="513" spans="17:41">
      <c r="Q513" s="53"/>
      <c r="R513" s="53"/>
      <c r="S513" s="53"/>
      <c r="T513" s="53"/>
      <c r="U513" s="53"/>
      <c r="V513" s="53"/>
      <c r="W513" s="53"/>
      <c r="X513" s="53"/>
      <c r="Y513" s="53"/>
      <c r="Z513" s="53"/>
      <c r="AA513" s="53"/>
      <c r="AB513" s="53"/>
      <c r="AC513" s="53"/>
      <c r="AD513" s="53"/>
      <c r="AE513" s="53"/>
      <c r="AF513" s="53"/>
      <c r="AG513" s="53"/>
      <c r="AH513" s="53"/>
      <c r="AI513" s="53"/>
      <c r="AJ513" s="53"/>
      <c r="AK513" s="53"/>
      <c r="AL513" s="53"/>
      <c r="AM513" s="53"/>
      <c r="AN513" s="53"/>
      <c r="AO513" s="53"/>
    </row>
    <row r="514" spans="17:41">
      <c r="Q514" s="53"/>
      <c r="R514" s="53"/>
      <c r="S514" s="53"/>
      <c r="T514" s="53"/>
      <c r="U514" s="53"/>
      <c r="V514" s="53"/>
      <c r="W514" s="53"/>
      <c r="X514" s="53"/>
      <c r="Y514" s="53"/>
      <c r="Z514" s="53"/>
      <c r="AA514" s="53"/>
      <c r="AB514" s="53"/>
      <c r="AC514" s="53"/>
      <c r="AD514" s="53"/>
      <c r="AE514" s="53"/>
      <c r="AF514" s="53"/>
      <c r="AG514" s="53"/>
      <c r="AH514" s="53"/>
      <c r="AI514" s="53"/>
      <c r="AJ514" s="53"/>
      <c r="AK514" s="53"/>
      <c r="AL514" s="53"/>
      <c r="AM514" s="53"/>
      <c r="AN514" s="53"/>
      <c r="AO514" s="53"/>
    </row>
    <row r="515" spans="17:41">
      <c r="Q515" s="53"/>
      <c r="R515" s="53"/>
      <c r="S515" s="53"/>
      <c r="T515" s="53"/>
      <c r="U515" s="53"/>
      <c r="V515" s="53"/>
      <c r="W515" s="53"/>
      <c r="X515" s="53"/>
      <c r="Y515" s="53"/>
      <c r="Z515" s="53"/>
      <c r="AA515" s="53"/>
      <c r="AB515" s="53"/>
      <c r="AC515" s="53"/>
      <c r="AD515" s="53"/>
      <c r="AE515" s="53"/>
      <c r="AF515" s="53"/>
      <c r="AG515" s="53"/>
      <c r="AH515" s="53"/>
      <c r="AI515" s="53"/>
      <c r="AJ515" s="53"/>
      <c r="AK515" s="53"/>
      <c r="AL515" s="53"/>
      <c r="AM515" s="53"/>
      <c r="AN515" s="53"/>
      <c r="AO515" s="53"/>
    </row>
    <row r="516" spans="17:41">
      <c r="Q516" s="53"/>
      <c r="R516" s="53"/>
      <c r="S516" s="53"/>
      <c r="T516" s="53"/>
      <c r="U516" s="53"/>
      <c r="V516" s="53"/>
      <c r="W516" s="53"/>
      <c r="X516" s="53"/>
      <c r="Y516" s="53"/>
      <c r="Z516" s="53"/>
      <c r="AA516" s="53"/>
      <c r="AB516" s="53"/>
      <c r="AC516" s="53"/>
      <c r="AD516" s="53"/>
      <c r="AE516" s="53"/>
      <c r="AF516" s="53"/>
      <c r="AG516" s="53"/>
      <c r="AH516" s="53"/>
      <c r="AI516" s="53"/>
      <c r="AJ516" s="53"/>
      <c r="AK516" s="53"/>
      <c r="AL516" s="53"/>
      <c r="AM516" s="53"/>
      <c r="AN516" s="53"/>
      <c r="AO516" s="53"/>
    </row>
    <row r="517" spans="17:41">
      <c r="Q517" s="53"/>
      <c r="R517" s="53"/>
      <c r="S517" s="53"/>
      <c r="T517" s="53"/>
      <c r="U517" s="53"/>
      <c r="V517" s="53"/>
      <c r="W517" s="53"/>
      <c r="X517" s="53"/>
      <c r="Y517" s="53"/>
      <c r="Z517" s="53"/>
      <c r="AA517" s="53"/>
      <c r="AB517" s="53"/>
      <c r="AC517" s="53"/>
      <c r="AD517" s="53"/>
      <c r="AE517" s="53"/>
      <c r="AF517" s="53"/>
      <c r="AG517" s="53"/>
      <c r="AH517" s="53"/>
      <c r="AI517" s="53"/>
      <c r="AJ517" s="53"/>
      <c r="AK517" s="53"/>
      <c r="AL517" s="53"/>
      <c r="AM517" s="53"/>
      <c r="AN517" s="53"/>
      <c r="AO517" s="53"/>
    </row>
    <row r="518" spans="17:41">
      <c r="Q518" s="53"/>
      <c r="R518" s="53"/>
      <c r="S518" s="53"/>
      <c r="T518" s="53"/>
      <c r="U518" s="53"/>
      <c r="V518" s="53"/>
      <c r="W518" s="53"/>
      <c r="X518" s="53"/>
      <c r="Y518" s="53"/>
      <c r="Z518" s="53"/>
      <c r="AA518" s="53"/>
      <c r="AB518" s="53"/>
      <c r="AC518" s="53"/>
      <c r="AD518" s="53"/>
      <c r="AE518" s="53"/>
      <c r="AF518" s="53"/>
      <c r="AG518" s="53"/>
      <c r="AH518" s="53"/>
      <c r="AI518" s="53"/>
      <c r="AJ518" s="53"/>
      <c r="AK518" s="53"/>
      <c r="AL518" s="53"/>
      <c r="AM518" s="53"/>
      <c r="AN518" s="53"/>
      <c r="AO518" s="53"/>
    </row>
    <row r="519" spans="17:41">
      <c r="Q519" s="53"/>
      <c r="R519" s="53"/>
      <c r="S519" s="53"/>
      <c r="T519" s="53"/>
      <c r="U519" s="53"/>
      <c r="V519" s="53"/>
      <c r="W519" s="53"/>
      <c r="X519" s="53"/>
      <c r="Y519" s="53"/>
      <c r="Z519" s="53"/>
      <c r="AA519" s="53"/>
      <c r="AB519" s="53"/>
      <c r="AC519" s="53"/>
      <c r="AD519" s="53"/>
      <c r="AE519" s="53"/>
      <c r="AF519" s="53"/>
      <c r="AG519" s="53"/>
      <c r="AH519" s="53"/>
      <c r="AI519" s="53"/>
      <c r="AJ519" s="53"/>
      <c r="AK519" s="53"/>
      <c r="AL519" s="53"/>
      <c r="AM519" s="53"/>
      <c r="AN519" s="53"/>
      <c r="AO519" s="53"/>
    </row>
    <row r="520" spans="17:41">
      <c r="Q520" s="53"/>
      <c r="R520" s="53"/>
      <c r="S520" s="53"/>
      <c r="T520" s="53"/>
      <c r="U520" s="53"/>
      <c r="V520" s="53"/>
      <c r="W520" s="53"/>
      <c r="X520" s="53"/>
      <c r="Y520" s="53"/>
      <c r="Z520" s="53"/>
      <c r="AA520" s="53"/>
      <c r="AB520" s="53"/>
      <c r="AC520" s="53"/>
      <c r="AD520" s="53"/>
      <c r="AE520" s="53"/>
      <c r="AF520" s="53"/>
      <c r="AG520" s="53"/>
      <c r="AH520" s="53"/>
      <c r="AI520" s="53"/>
      <c r="AJ520" s="53"/>
      <c r="AK520" s="53"/>
      <c r="AL520" s="53"/>
      <c r="AM520" s="53"/>
      <c r="AN520" s="53"/>
      <c r="AO520" s="53"/>
    </row>
    <row r="521" spans="17:41">
      <c r="Q521" s="53"/>
      <c r="R521" s="53"/>
      <c r="S521" s="53"/>
      <c r="T521" s="53"/>
      <c r="U521" s="53"/>
      <c r="V521" s="53"/>
      <c r="W521" s="53"/>
      <c r="X521" s="53"/>
      <c r="Y521" s="53"/>
      <c r="Z521" s="53"/>
      <c r="AA521" s="53"/>
      <c r="AB521" s="53"/>
      <c r="AC521" s="53"/>
      <c r="AD521" s="53"/>
      <c r="AE521" s="53"/>
      <c r="AF521" s="53"/>
      <c r="AG521" s="53"/>
      <c r="AH521" s="53"/>
      <c r="AI521" s="53"/>
      <c r="AJ521" s="53"/>
      <c r="AK521" s="53"/>
      <c r="AL521" s="53"/>
      <c r="AM521" s="53"/>
      <c r="AN521" s="53"/>
      <c r="AO521" s="53"/>
    </row>
    <row r="522" spans="17:41">
      <c r="Q522" s="53"/>
      <c r="R522" s="53"/>
      <c r="S522" s="53"/>
      <c r="T522" s="53"/>
      <c r="U522" s="53"/>
      <c r="V522" s="53"/>
      <c r="W522" s="53"/>
      <c r="X522" s="53"/>
      <c r="Y522" s="53"/>
      <c r="Z522" s="53"/>
      <c r="AA522" s="53"/>
      <c r="AB522" s="53"/>
      <c r="AC522" s="53"/>
      <c r="AD522" s="53"/>
      <c r="AE522" s="53"/>
      <c r="AF522" s="53"/>
      <c r="AG522" s="53"/>
      <c r="AH522" s="53"/>
      <c r="AI522" s="53"/>
      <c r="AJ522" s="53"/>
      <c r="AK522" s="53"/>
      <c r="AL522" s="53"/>
      <c r="AM522" s="53"/>
      <c r="AN522" s="53"/>
      <c r="AO522" s="53"/>
    </row>
    <row r="523" spans="17:41">
      <c r="Q523" s="53"/>
      <c r="R523" s="53"/>
      <c r="S523" s="53"/>
      <c r="T523" s="53"/>
      <c r="U523" s="53"/>
      <c r="V523" s="53"/>
      <c r="W523" s="53"/>
      <c r="X523" s="53"/>
      <c r="Y523" s="53"/>
      <c r="Z523" s="53"/>
      <c r="AA523" s="53"/>
      <c r="AB523" s="53"/>
      <c r="AC523" s="53"/>
      <c r="AD523" s="53"/>
      <c r="AE523" s="53"/>
      <c r="AF523" s="53"/>
      <c r="AG523" s="53"/>
      <c r="AH523" s="53"/>
      <c r="AI523" s="53"/>
      <c r="AJ523" s="53"/>
      <c r="AK523" s="53"/>
      <c r="AL523" s="53"/>
      <c r="AM523" s="53"/>
      <c r="AN523" s="53"/>
      <c r="AO523" s="53"/>
    </row>
    <row r="524" spans="17:41">
      <c r="Q524" s="53"/>
      <c r="R524" s="53"/>
      <c r="S524" s="53"/>
      <c r="T524" s="53"/>
      <c r="U524" s="53"/>
      <c r="V524" s="53"/>
      <c r="W524" s="53"/>
      <c r="X524" s="53"/>
      <c r="Y524" s="53"/>
      <c r="Z524" s="53"/>
      <c r="AA524" s="53"/>
      <c r="AB524" s="53"/>
      <c r="AC524" s="53"/>
      <c r="AD524" s="53"/>
      <c r="AE524" s="53"/>
      <c r="AF524" s="53"/>
      <c r="AG524" s="53"/>
      <c r="AH524" s="53"/>
      <c r="AI524" s="53"/>
      <c r="AJ524" s="53"/>
      <c r="AK524" s="53"/>
      <c r="AL524" s="53"/>
      <c r="AM524" s="53"/>
      <c r="AN524" s="53"/>
      <c r="AO524" s="53"/>
    </row>
    <row r="525" spans="17:41">
      <c r="Q525" s="53"/>
      <c r="R525" s="53"/>
      <c r="S525" s="53"/>
      <c r="T525" s="53"/>
      <c r="U525" s="53"/>
      <c r="V525" s="53"/>
      <c r="W525" s="53"/>
      <c r="X525" s="53"/>
      <c r="Y525" s="53"/>
      <c r="Z525" s="53"/>
      <c r="AA525" s="53"/>
      <c r="AB525" s="53"/>
      <c r="AC525" s="53"/>
      <c r="AD525" s="53"/>
      <c r="AE525" s="53"/>
      <c r="AF525" s="53"/>
      <c r="AG525" s="53"/>
      <c r="AH525" s="53"/>
      <c r="AI525" s="53"/>
      <c r="AJ525" s="53"/>
      <c r="AK525" s="53"/>
      <c r="AL525" s="53"/>
      <c r="AM525" s="53"/>
      <c r="AN525" s="53"/>
      <c r="AO525" s="53"/>
    </row>
    <row r="526" spans="17:41">
      <c r="Q526" s="53"/>
      <c r="R526" s="53"/>
      <c r="S526" s="53"/>
      <c r="T526" s="53"/>
      <c r="U526" s="53"/>
      <c r="V526" s="53"/>
      <c r="W526" s="53"/>
      <c r="X526" s="53"/>
      <c r="Y526" s="53"/>
      <c r="Z526" s="53"/>
      <c r="AA526" s="53"/>
      <c r="AB526" s="53"/>
      <c r="AC526" s="53"/>
      <c r="AD526" s="53"/>
      <c r="AE526" s="53"/>
      <c r="AF526" s="53"/>
      <c r="AG526" s="53"/>
      <c r="AH526" s="53"/>
      <c r="AI526" s="53"/>
      <c r="AJ526" s="53"/>
      <c r="AK526" s="53"/>
      <c r="AL526" s="53"/>
      <c r="AM526" s="53"/>
      <c r="AN526" s="53"/>
      <c r="AO526" s="53"/>
    </row>
    <row r="527" spans="17:41">
      <c r="Q527" s="53"/>
      <c r="R527" s="53"/>
      <c r="S527" s="53"/>
      <c r="T527" s="53"/>
      <c r="U527" s="53"/>
      <c r="V527" s="53"/>
      <c r="W527" s="53"/>
      <c r="X527" s="53"/>
      <c r="Y527" s="53"/>
      <c r="Z527" s="53"/>
      <c r="AA527" s="53"/>
      <c r="AB527" s="53"/>
      <c r="AC527" s="53"/>
      <c r="AD527" s="53"/>
      <c r="AE527" s="53"/>
      <c r="AF527" s="53"/>
      <c r="AG527" s="53"/>
      <c r="AH527" s="53"/>
      <c r="AI527" s="53"/>
      <c r="AJ527" s="53"/>
      <c r="AK527" s="53"/>
      <c r="AL527" s="53"/>
      <c r="AM527" s="53"/>
      <c r="AN527" s="53"/>
      <c r="AO527" s="53"/>
    </row>
    <row r="528" spans="17:41">
      <c r="Q528" s="53"/>
      <c r="R528" s="53"/>
      <c r="S528" s="53"/>
      <c r="T528" s="53"/>
      <c r="U528" s="53"/>
      <c r="V528" s="53"/>
      <c r="W528" s="53"/>
      <c r="X528" s="53"/>
      <c r="Y528" s="53"/>
      <c r="Z528" s="53"/>
      <c r="AA528" s="53"/>
      <c r="AB528" s="53"/>
      <c r="AC528" s="53"/>
      <c r="AD528" s="53"/>
      <c r="AE528" s="53"/>
      <c r="AF528" s="53"/>
      <c r="AG528" s="53"/>
      <c r="AH528" s="53"/>
      <c r="AI528" s="53"/>
      <c r="AJ528" s="53"/>
      <c r="AK528" s="53"/>
      <c r="AL528" s="53"/>
      <c r="AM528" s="53"/>
      <c r="AN528" s="53"/>
      <c r="AO528" s="53"/>
    </row>
    <row r="529" spans="17:41">
      <c r="Q529" s="53"/>
      <c r="R529" s="53"/>
      <c r="S529" s="53"/>
      <c r="T529" s="53"/>
      <c r="U529" s="53"/>
      <c r="V529" s="53"/>
      <c r="W529" s="53"/>
      <c r="X529" s="53"/>
      <c r="Y529" s="53"/>
      <c r="Z529" s="53"/>
      <c r="AA529" s="53"/>
      <c r="AB529" s="53"/>
      <c r="AC529" s="53"/>
      <c r="AD529" s="53"/>
      <c r="AE529" s="53"/>
      <c r="AF529" s="53"/>
      <c r="AG529" s="53"/>
      <c r="AH529" s="53"/>
      <c r="AI529" s="53"/>
      <c r="AJ529" s="53"/>
      <c r="AK529" s="53"/>
      <c r="AL529" s="53"/>
      <c r="AM529" s="53"/>
      <c r="AN529" s="53"/>
      <c r="AO529" s="53"/>
    </row>
    <row r="530" spans="17:41">
      <c r="Q530" s="53"/>
      <c r="R530" s="53"/>
      <c r="S530" s="53"/>
      <c r="T530" s="53"/>
      <c r="U530" s="53"/>
      <c r="V530" s="53"/>
      <c r="W530" s="53"/>
      <c r="X530" s="53"/>
      <c r="Y530" s="53"/>
      <c r="Z530" s="53"/>
      <c r="AA530" s="53"/>
      <c r="AB530" s="53"/>
      <c r="AC530" s="53"/>
      <c r="AD530" s="53"/>
      <c r="AE530" s="53"/>
      <c r="AF530" s="53"/>
      <c r="AG530" s="53"/>
      <c r="AH530" s="53"/>
      <c r="AI530" s="53"/>
      <c r="AJ530" s="53"/>
      <c r="AK530" s="53"/>
      <c r="AL530" s="53"/>
      <c r="AM530" s="53"/>
      <c r="AN530" s="53"/>
      <c r="AO530" s="53"/>
    </row>
    <row r="531" spans="17:41">
      <c r="Q531" s="53"/>
      <c r="R531" s="53"/>
      <c r="S531" s="53"/>
      <c r="T531" s="53"/>
      <c r="U531" s="53"/>
      <c r="V531" s="53"/>
      <c r="W531" s="53"/>
      <c r="X531" s="53"/>
      <c r="Y531" s="53"/>
      <c r="Z531" s="53"/>
      <c r="AA531" s="53"/>
      <c r="AB531" s="53"/>
      <c r="AC531" s="53"/>
      <c r="AD531" s="53"/>
      <c r="AE531" s="53"/>
      <c r="AF531" s="53"/>
      <c r="AG531" s="53"/>
      <c r="AH531" s="53"/>
      <c r="AI531" s="53"/>
      <c r="AJ531" s="53"/>
      <c r="AK531" s="53"/>
      <c r="AL531" s="53"/>
      <c r="AM531" s="53"/>
      <c r="AN531" s="53"/>
      <c r="AO531" s="53"/>
    </row>
    <row r="532" spans="17:41">
      <c r="Q532" s="53"/>
      <c r="R532" s="53"/>
      <c r="S532" s="53"/>
      <c r="T532" s="53"/>
      <c r="U532" s="53"/>
      <c r="V532" s="53"/>
      <c r="W532" s="53"/>
      <c r="X532" s="53"/>
      <c r="Y532" s="53"/>
      <c r="Z532" s="53"/>
      <c r="AA532" s="53"/>
      <c r="AB532" s="53"/>
      <c r="AC532" s="53"/>
      <c r="AD532" s="53"/>
      <c r="AE532" s="53"/>
      <c r="AF532" s="53"/>
      <c r="AG532" s="53"/>
      <c r="AH532" s="53"/>
      <c r="AI532" s="53"/>
      <c r="AJ532" s="53"/>
      <c r="AK532" s="53"/>
      <c r="AL532" s="53"/>
      <c r="AM532" s="53"/>
      <c r="AN532" s="53"/>
      <c r="AO532" s="53"/>
    </row>
    <row r="533" spans="17:41">
      <c r="Q533" s="53"/>
      <c r="R533" s="53"/>
      <c r="S533" s="53"/>
      <c r="T533" s="53"/>
      <c r="U533" s="53"/>
      <c r="V533" s="53"/>
      <c r="W533" s="53"/>
      <c r="X533" s="53"/>
      <c r="Y533" s="53"/>
      <c r="Z533" s="53"/>
      <c r="AA533" s="53"/>
      <c r="AB533" s="53"/>
      <c r="AC533" s="53"/>
      <c r="AD533" s="53"/>
      <c r="AE533" s="53"/>
      <c r="AF533" s="53"/>
      <c r="AG533" s="53"/>
      <c r="AH533" s="53"/>
      <c r="AI533" s="53"/>
      <c r="AJ533" s="53"/>
      <c r="AK533" s="53"/>
      <c r="AL533" s="53"/>
      <c r="AM533" s="53"/>
      <c r="AN533" s="53"/>
      <c r="AO533" s="53"/>
    </row>
    <row r="534" spans="17:41">
      <c r="Q534" s="53"/>
      <c r="R534" s="53"/>
      <c r="S534" s="53"/>
      <c r="T534" s="53"/>
      <c r="U534" s="53"/>
      <c r="V534" s="53"/>
      <c r="W534" s="53"/>
      <c r="X534" s="53"/>
      <c r="Y534" s="53"/>
      <c r="Z534" s="53"/>
      <c r="AA534" s="53"/>
      <c r="AB534" s="53"/>
      <c r="AC534" s="53"/>
      <c r="AD534" s="53"/>
      <c r="AE534" s="53"/>
      <c r="AF534" s="53"/>
      <c r="AG534" s="53"/>
      <c r="AH534" s="53"/>
      <c r="AI534" s="53"/>
      <c r="AJ534" s="53"/>
      <c r="AK534" s="53"/>
      <c r="AL534" s="53"/>
      <c r="AM534" s="53"/>
      <c r="AN534" s="53"/>
      <c r="AO534" s="53"/>
    </row>
    <row r="535" spans="17:41">
      <c r="Q535" s="53"/>
      <c r="R535" s="53"/>
      <c r="S535" s="53"/>
      <c r="T535" s="53"/>
      <c r="U535" s="53"/>
      <c r="V535" s="53"/>
      <c r="W535" s="53"/>
      <c r="X535" s="53"/>
      <c r="Y535" s="53"/>
      <c r="Z535" s="53"/>
      <c r="AA535" s="53"/>
      <c r="AB535" s="53"/>
      <c r="AC535" s="53"/>
      <c r="AD535" s="53"/>
      <c r="AE535" s="53"/>
      <c r="AF535" s="53"/>
      <c r="AG535" s="53"/>
      <c r="AH535" s="53"/>
      <c r="AI535" s="53"/>
      <c r="AJ535" s="53"/>
      <c r="AK535" s="53"/>
      <c r="AL535" s="53"/>
      <c r="AM535" s="53"/>
      <c r="AN535" s="53"/>
      <c r="AO535" s="53"/>
    </row>
    <row r="536" spans="17:41">
      <c r="Q536" s="53"/>
      <c r="R536" s="53"/>
      <c r="S536" s="53"/>
      <c r="T536" s="53"/>
      <c r="U536" s="53"/>
      <c r="V536" s="53"/>
      <c r="W536" s="53"/>
      <c r="X536" s="53"/>
      <c r="Y536" s="53"/>
      <c r="Z536" s="53"/>
      <c r="AA536" s="53"/>
      <c r="AB536" s="53"/>
      <c r="AC536" s="53"/>
      <c r="AD536" s="53"/>
      <c r="AE536" s="53"/>
      <c r="AF536" s="53"/>
      <c r="AG536" s="53"/>
      <c r="AH536" s="53"/>
      <c r="AI536" s="53"/>
      <c r="AJ536" s="53"/>
      <c r="AK536" s="53"/>
      <c r="AL536" s="53"/>
      <c r="AM536" s="53"/>
      <c r="AN536" s="53"/>
      <c r="AO536" s="53"/>
    </row>
    <row r="537" spans="17:41">
      <c r="Q537" s="53"/>
      <c r="R537" s="53"/>
      <c r="S537" s="53"/>
      <c r="T537" s="53"/>
      <c r="U537" s="53"/>
      <c r="V537" s="53"/>
      <c r="W537" s="53"/>
      <c r="X537" s="53"/>
      <c r="Y537" s="53"/>
      <c r="Z537" s="53"/>
      <c r="AA537" s="53"/>
      <c r="AB537" s="53"/>
      <c r="AC537" s="53"/>
      <c r="AD537" s="53"/>
      <c r="AE537" s="53"/>
      <c r="AF537" s="53"/>
      <c r="AG537" s="53"/>
      <c r="AH537" s="53"/>
      <c r="AI537" s="53"/>
      <c r="AJ537" s="53"/>
      <c r="AK537" s="53"/>
      <c r="AL537" s="53"/>
      <c r="AM537" s="53"/>
      <c r="AN537" s="53"/>
      <c r="AO537" s="53"/>
    </row>
    <row r="538" spans="17:41">
      <c r="Q538" s="53"/>
      <c r="R538" s="53"/>
      <c r="S538" s="53"/>
      <c r="T538" s="53"/>
      <c r="U538" s="53"/>
      <c r="V538" s="53"/>
      <c r="W538" s="53"/>
      <c r="X538" s="53"/>
      <c r="Y538" s="53"/>
      <c r="Z538" s="53"/>
      <c r="AA538" s="53"/>
      <c r="AB538" s="53"/>
      <c r="AC538" s="53"/>
      <c r="AD538" s="53"/>
      <c r="AE538" s="53"/>
      <c r="AF538" s="53"/>
      <c r="AG538" s="53"/>
      <c r="AH538" s="53"/>
      <c r="AI538" s="53"/>
      <c r="AJ538" s="53"/>
      <c r="AK538" s="53"/>
      <c r="AL538" s="53"/>
      <c r="AM538" s="53"/>
      <c r="AN538" s="53"/>
      <c r="AO538" s="53"/>
    </row>
    <row r="539" spans="17:41">
      <c r="Q539" s="53"/>
      <c r="R539" s="53"/>
      <c r="S539" s="53"/>
      <c r="T539" s="53"/>
      <c r="U539" s="53"/>
      <c r="V539" s="53"/>
      <c r="W539" s="53"/>
      <c r="X539" s="53"/>
      <c r="Y539" s="53"/>
      <c r="Z539" s="53"/>
      <c r="AA539" s="53"/>
      <c r="AB539" s="53"/>
      <c r="AC539" s="53"/>
      <c r="AD539" s="53"/>
      <c r="AE539" s="53"/>
      <c r="AF539" s="53"/>
      <c r="AG539" s="53"/>
      <c r="AH539" s="53"/>
      <c r="AI539" s="53"/>
      <c r="AJ539" s="53"/>
      <c r="AK539" s="53"/>
      <c r="AL539" s="53"/>
      <c r="AM539" s="53"/>
      <c r="AN539" s="53"/>
      <c r="AO539" s="53"/>
    </row>
    <row r="540" spans="17:41">
      <c r="Q540" s="53"/>
      <c r="R540" s="53"/>
      <c r="S540" s="53"/>
      <c r="T540" s="53"/>
      <c r="U540" s="53"/>
      <c r="V540" s="53"/>
      <c r="W540" s="53"/>
      <c r="X540" s="53"/>
      <c r="Y540" s="53"/>
      <c r="Z540" s="53"/>
      <c r="AA540" s="53"/>
      <c r="AB540" s="53"/>
      <c r="AC540" s="53"/>
      <c r="AD540" s="53"/>
      <c r="AE540" s="53"/>
      <c r="AF540" s="53"/>
      <c r="AG540" s="53"/>
      <c r="AH540" s="53"/>
      <c r="AI540" s="53"/>
      <c r="AJ540" s="53"/>
      <c r="AK540" s="53"/>
      <c r="AL540" s="53"/>
      <c r="AM540" s="53"/>
      <c r="AN540" s="53"/>
      <c r="AO540" s="53"/>
    </row>
    <row r="541" spans="17:41">
      <c r="Q541" s="53"/>
      <c r="R541" s="53"/>
      <c r="S541" s="53"/>
      <c r="T541" s="53"/>
      <c r="U541" s="53"/>
      <c r="V541" s="53"/>
      <c r="W541" s="53"/>
      <c r="X541" s="53"/>
      <c r="Y541" s="53"/>
      <c r="Z541" s="53"/>
      <c r="AA541" s="53"/>
      <c r="AB541" s="53"/>
      <c r="AC541" s="53"/>
      <c r="AD541" s="53"/>
      <c r="AE541" s="53"/>
      <c r="AF541" s="53"/>
      <c r="AG541" s="53"/>
      <c r="AH541" s="53"/>
      <c r="AI541" s="53"/>
      <c r="AJ541" s="53"/>
      <c r="AK541" s="53"/>
      <c r="AL541" s="53"/>
      <c r="AM541" s="53"/>
      <c r="AN541" s="53"/>
      <c r="AO541" s="53"/>
    </row>
    <row r="542" spans="17:41">
      <c r="Q542" s="53"/>
      <c r="R542" s="53"/>
      <c r="S542" s="53"/>
      <c r="T542" s="53"/>
      <c r="U542" s="53"/>
      <c r="V542" s="53"/>
      <c r="W542" s="53"/>
      <c r="X542" s="53"/>
      <c r="Y542" s="53"/>
      <c r="Z542" s="53"/>
      <c r="AA542" s="53"/>
      <c r="AB542" s="53"/>
      <c r="AC542" s="53"/>
      <c r="AD542" s="53"/>
      <c r="AE542" s="53"/>
      <c r="AF542" s="53"/>
      <c r="AG542" s="53"/>
      <c r="AH542" s="53"/>
      <c r="AI542" s="53"/>
      <c r="AJ542" s="53"/>
      <c r="AK542" s="53"/>
      <c r="AL542" s="53"/>
      <c r="AM542" s="53"/>
      <c r="AN542" s="53"/>
      <c r="AO542" s="53"/>
    </row>
    <row r="543" spans="17:41">
      <c r="Q543" s="53"/>
      <c r="R543" s="53"/>
      <c r="S543" s="53"/>
      <c r="T543" s="53"/>
      <c r="U543" s="53"/>
      <c r="V543" s="53"/>
      <c r="W543" s="53"/>
      <c r="X543" s="53"/>
      <c r="Y543" s="53"/>
      <c r="Z543" s="53"/>
      <c r="AA543" s="53"/>
      <c r="AB543" s="53"/>
      <c r="AC543" s="53"/>
      <c r="AD543" s="53"/>
      <c r="AE543" s="53"/>
      <c r="AF543" s="53"/>
      <c r="AG543" s="53"/>
      <c r="AH543" s="53"/>
      <c r="AI543" s="53"/>
      <c r="AJ543" s="53"/>
      <c r="AK543" s="53"/>
      <c r="AL543" s="53"/>
      <c r="AM543" s="53"/>
      <c r="AN543" s="53"/>
      <c r="AO543" s="53"/>
    </row>
    <row r="544" spans="17:41">
      <c r="Q544" s="53"/>
      <c r="R544" s="53"/>
      <c r="S544" s="53"/>
      <c r="T544" s="53"/>
      <c r="U544" s="53"/>
      <c r="V544" s="53"/>
      <c r="W544" s="53"/>
      <c r="X544" s="53"/>
      <c r="Y544" s="53"/>
      <c r="Z544" s="53"/>
      <c r="AA544" s="53"/>
      <c r="AB544" s="53"/>
      <c r="AC544" s="53"/>
      <c r="AD544" s="53"/>
      <c r="AE544" s="53"/>
      <c r="AF544" s="53"/>
      <c r="AG544" s="53"/>
      <c r="AH544" s="53"/>
      <c r="AI544" s="53"/>
      <c r="AJ544" s="53"/>
      <c r="AK544" s="53"/>
      <c r="AL544" s="53"/>
      <c r="AM544" s="53"/>
      <c r="AN544" s="53"/>
      <c r="AO544" s="53"/>
    </row>
    <row r="545" spans="17:41">
      <c r="Q545" s="53"/>
      <c r="R545" s="53"/>
      <c r="S545" s="53"/>
      <c r="T545" s="53"/>
      <c r="U545" s="53"/>
      <c r="V545" s="53"/>
      <c r="W545" s="53"/>
      <c r="X545" s="53"/>
      <c r="Y545" s="53"/>
      <c r="Z545" s="53"/>
      <c r="AA545" s="53"/>
      <c r="AB545" s="53"/>
      <c r="AC545" s="53"/>
      <c r="AD545" s="53"/>
      <c r="AE545" s="53"/>
      <c r="AF545" s="53"/>
      <c r="AG545" s="53"/>
      <c r="AH545" s="53"/>
      <c r="AI545" s="53"/>
      <c r="AJ545" s="53"/>
      <c r="AK545" s="53"/>
      <c r="AL545" s="53"/>
      <c r="AM545" s="53"/>
      <c r="AN545" s="53"/>
      <c r="AO545" s="53"/>
    </row>
    <row r="546" spans="17:41">
      <c r="Q546" s="53"/>
      <c r="R546" s="53"/>
      <c r="S546" s="53"/>
      <c r="T546" s="53"/>
      <c r="U546" s="53"/>
      <c r="V546" s="53"/>
      <c r="W546" s="53"/>
      <c r="X546" s="53"/>
      <c r="Y546" s="53"/>
      <c r="Z546" s="53"/>
      <c r="AA546" s="53"/>
      <c r="AB546" s="53"/>
      <c r="AC546" s="53"/>
      <c r="AD546" s="53"/>
      <c r="AE546" s="53"/>
      <c r="AF546" s="53"/>
      <c r="AG546" s="53"/>
      <c r="AH546" s="53"/>
      <c r="AI546" s="53"/>
      <c r="AJ546" s="53"/>
      <c r="AK546" s="53"/>
      <c r="AL546" s="53"/>
      <c r="AM546" s="53"/>
      <c r="AN546" s="53"/>
      <c r="AO546" s="53"/>
    </row>
    <row r="547" spans="17:41">
      <c r="Q547" s="53"/>
      <c r="R547" s="53"/>
      <c r="S547" s="53"/>
      <c r="T547" s="53"/>
      <c r="U547" s="53"/>
      <c r="V547" s="53"/>
      <c r="W547" s="53"/>
      <c r="X547" s="53"/>
      <c r="Y547" s="53"/>
      <c r="Z547" s="53"/>
      <c r="AA547" s="53"/>
      <c r="AB547" s="53"/>
      <c r="AC547" s="53"/>
      <c r="AD547" s="53"/>
      <c r="AE547" s="53"/>
      <c r="AF547" s="53"/>
      <c r="AG547" s="53"/>
      <c r="AH547" s="53"/>
      <c r="AI547" s="53"/>
      <c r="AJ547" s="53"/>
      <c r="AK547" s="53"/>
      <c r="AL547" s="53"/>
      <c r="AM547" s="53"/>
      <c r="AN547" s="53"/>
      <c r="AO547" s="53"/>
    </row>
    <row r="548" spans="17:41">
      <c r="Q548" s="53"/>
      <c r="R548" s="53"/>
      <c r="S548" s="53"/>
      <c r="T548" s="53"/>
      <c r="U548" s="53"/>
      <c r="V548" s="53"/>
      <c r="W548" s="53"/>
      <c r="X548" s="53"/>
      <c r="Y548" s="53"/>
      <c r="Z548" s="53"/>
      <c r="AA548" s="53"/>
      <c r="AB548" s="53"/>
      <c r="AC548" s="53"/>
      <c r="AD548" s="53"/>
      <c r="AE548" s="53"/>
      <c r="AF548" s="53"/>
      <c r="AG548" s="53"/>
      <c r="AH548" s="53"/>
      <c r="AI548" s="53"/>
      <c r="AJ548" s="53"/>
      <c r="AK548" s="53"/>
      <c r="AL548" s="53"/>
      <c r="AM548" s="53"/>
      <c r="AN548" s="53"/>
      <c r="AO548" s="53"/>
    </row>
    <row r="549" spans="17:41">
      <c r="Q549" s="53"/>
      <c r="R549" s="53"/>
      <c r="S549" s="53"/>
      <c r="T549" s="53"/>
      <c r="U549" s="53"/>
      <c r="V549" s="53"/>
      <c r="W549" s="53"/>
      <c r="X549" s="53"/>
      <c r="Y549" s="53"/>
      <c r="Z549" s="53"/>
      <c r="AA549" s="53"/>
      <c r="AB549" s="53"/>
      <c r="AC549" s="53"/>
      <c r="AD549" s="53"/>
      <c r="AE549" s="53"/>
      <c r="AF549" s="53"/>
      <c r="AG549" s="53"/>
      <c r="AH549" s="53"/>
      <c r="AI549" s="53"/>
      <c r="AJ549" s="53"/>
      <c r="AK549" s="53"/>
      <c r="AL549" s="53"/>
      <c r="AM549" s="53"/>
      <c r="AN549" s="53"/>
      <c r="AO549" s="53"/>
    </row>
    <row r="550" spans="17:41">
      <c r="Q550" s="53"/>
      <c r="R550" s="53"/>
      <c r="S550" s="53"/>
      <c r="T550" s="53"/>
      <c r="U550" s="53"/>
      <c r="V550" s="53"/>
      <c r="W550" s="53"/>
      <c r="X550" s="53"/>
      <c r="Y550" s="53"/>
      <c r="Z550" s="53"/>
      <c r="AA550" s="53"/>
      <c r="AB550" s="53"/>
      <c r="AC550" s="53"/>
      <c r="AD550" s="53"/>
      <c r="AE550" s="53"/>
      <c r="AF550" s="53"/>
      <c r="AG550" s="53"/>
      <c r="AH550" s="53"/>
      <c r="AI550" s="53"/>
      <c r="AJ550" s="53"/>
      <c r="AK550" s="53"/>
      <c r="AL550" s="53"/>
      <c r="AM550" s="53"/>
      <c r="AN550" s="53"/>
      <c r="AO550" s="53"/>
    </row>
    <row r="551" spans="17:41">
      <c r="Q551" s="53"/>
      <c r="R551" s="53"/>
      <c r="S551" s="53"/>
      <c r="T551" s="53"/>
      <c r="U551" s="53"/>
      <c r="V551" s="53"/>
      <c r="W551" s="53"/>
      <c r="X551" s="53"/>
      <c r="Y551" s="53"/>
      <c r="Z551" s="53"/>
      <c r="AA551" s="53"/>
      <c r="AB551" s="53"/>
      <c r="AC551" s="53"/>
      <c r="AD551" s="53"/>
      <c r="AE551" s="53"/>
      <c r="AF551" s="53"/>
      <c r="AG551" s="53"/>
      <c r="AH551" s="53"/>
      <c r="AI551" s="53"/>
      <c r="AJ551" s="53"/>
      <c r="AK551" s="53"/>
      <c r="AL551" s="53"/>
      <c r="AM551" s="53"/>
      <c r="AN551" s="53"/>
      <c r="AO551" s="53"/>
    </row>
    <row r="552" spans="17:41">
      <c r="Q552" s="53"/>
      <c r="R552" s="53"/>
      <c r="S552" s="53"/>
      <c r="T552" s="53"/>
      <c r="U552" s="53"/>
      <c r="V552" s="53"/>
      <c r="W552" s="53"/>
      <c r="X552" s="53"/>
      <c r="Y552" s="53"/>
      <c r="Z552" s="53"/>
      <c r="AA552" s="53"/>
      <c r="AB552" s="53"/>
      <c r="AC552" s="53"/>
      <c r="AD552" s="53"/>
      <c r="AE552" s="53"/>
      <c r="AF552" s="53"/>
      <c r="AG552" s="53"/>
      <c r="AH552" s="53"/>
      <c r="AI552" s="53"/>
      <c r="AJ552" s="53"/>
      <c r="AK552" s="53"/>
      <c r="AL552" s="53"/>
      <c r="AM552" s="53"/>
      <c r="AN552" s="53"/>
      <c r="AO552" s="53"/>
    </row>
    <row r="553" spans="17:41">
      <c r="Q553" s="53"/>
      <c r="R553" s="53"/>
      <c r="S553" s="53"/>
      <c r="T553" s="53"/>
      <c r="U553" s="53"/>
      <c r="V553" s="53"/>
      <c r="W553" s="53"/>
      <c r="X553" s="53"/>
      <c r="Y553" s="53"/>
      <c r="Z553" s="53"/>
      <c r="AA553" s="53"/>
      <c r="AB553" s="53"/>
      <c r="AC553" s="53"/>
      <c r="AD553" s="53"/>
      <c r="AE553" s="53"/>
      <c r="AF553" s="53"/>
      <c r="AG553" s="53"/>
      <c r="AH553" s="53"/>
      <c r="AI553" s="53"/>
      <c r="AJ553" s="53"/>
      <c r="AK553" s="53"/>
      <c r="AL553" s="53"/>
      <c r="AM553" s="53"/>
      <c r="AN553" s="53"/>
      <c r="AO553" s="53"/>
    </row>
    <row r="554" spans="17:41">
      <c r="Q554" s="53"/>
      <c r="R554" s="53"/>
      <c r="S554" s="53"/>
      <c r="T554" s="53"/>
      <c r="U554" s="53"/>
      <c r="V554" s="53"/>
      <c r="W554" s="53"/>
      <c r="X554" s="53"/>
      <c r="Y554" s="53"/>
      <c r="Z554" s="53"/>
      <c r="AA554" s="53"/>
      <c r="AB554" s="53"/>
      <c r="AC554" s="53"/>
      <c r="AD554" s="53"/>
      <c r="AE554" s="53"/>
      <c r="AF554" s="53"/>
      <c r="AG554" s="53"/>
      <c r="AH554" s="53"/>
      <c r="AI554" s="53"/>
      <c r="AJ554" s="53"/>
      <c r="AK554" s="53"/>
      <c r="AL554" s="53"/>
      <c r="AM554" s="53"/>
      <c r="AN554" s="53"/>
      <c r="AO554" s="53"/>
    </row>
    <row r="555" spans="17:41">
      <c r="Q555" s="53"/>
      <c r="R555" s="53"/>
      <c r="S555" s="53"/>
      <c r="T555" s="53"/>
      <c r="U555" s="53"/>
      <c r="V555" s="53"/>
      <c r="W555" s="53"/>
      <c r="X555" s="53"/>
      <c r="Y555" s="53"/>
      <c r="Z555" s="53"/>
      <c r="AA555" s="53"/>
      <c r="AB555" s="53"/>
      <c r="AC555" s="53"/>
      <c r="AD555" s="53"/>
      <c r="AE555" s="53"/>
      <c r="AF555" s="53"/>
      <c r="AG555" s="53"/>
      <c r="AH555" s="53"/>
      <c r="AI555" s="53"/>
      <c r="AJ555" s="53"/>
      <c r="AK555" s="53"/>
      <c r="AL555" s="53"/>
      <c r="AM555" s="53"/>
      <c r="AN555" s="53"/>
      <c r="AO555" s="53"/>
    </row>
    <row r="556" spans="17:41">
      <c r="Q556" s="53"/>
      <c r="R556" s="53"/>
      <c r="S556" s="53"/>
      <c r="T556" s="53"/>
      <c r="U556" s="53"/>
      <c r="V556" s="53"/>
      <c r="W556" s="53"/>
      <c r="X556" s="53"/>
      <c r="Y556" s="53"/>
      <c r="Z556" s="53"/>
      <c r="AA556" s="53"/>
      <c r="AB556" s="53"/>
      <c r="AC556" s="53"/>
      <c r="AD556" s="53"/>
      <c r="AE556" s="53"/>
      <c r="AF556" s="53"/>
      <c r="AG556" s="53"/>
      <c r="AH556" s="53"/>
      <c r="AI556" s="53"/>
      <c r="AJ556" s="53"/>
      <c r="AK556" s="53"/>
      <c r="AL556" s="53"/>
      <c r="AM556" s="53"/>
      <c r="AN556" s="53"/>
      <c r="AO556" s="53"/>
    </row>
    <row r="557" spans="17:41">
      <c r="Q557" s="53"/>
      <c r="R557" s="53"/>
      <c r="S557" s="53"/>
      <c r="T557" s="53"/>
      <c r="U557" s="53"/>
      <c r="V557" s="53"/>
      <c r="W557" s="53"/>
      <c r="X557" s="53"/>
      <c r="Y557" s="53"/>
      <c r="Z557" s="53"/>
      <c r="AA557" s="53"/>
      <c r="AB557" s="53"/>
      <c r="AC557" s="53"/>
      <c r="AD557" s="53"/>
      <c r="AE557" s="53"/>
      <c r="AF557" s="53"/>
      <c r="AG557" s="53"/>
      <c r="AH557" s="53"/>
      <c r="AI557" s="53"/>
      <c r="AJ557" s="53"/>
      <c r="AK557" s="53"/>
      <c r="AL557" s="53"/>
      <c r="AM557" s="53"/>
      <c r="AN557" s="53"/>
      <c r="AO557" s="53"/>
    </row>
    <row r="558" spans="17:41">
      <c r="Q558" s="53"/>
      <c r="R558" s="53"/>
      <c r="S558" s="53"/>
      <c r="T558" s="53"/>
      <c r="U558" s="53"/>
      <c r="V558" s="53"/>
      <c r="W558" s="53"/>
      <c r="X558" s="53"/>
      <c r="Y558" s="53"/>
      <c r="Z558" s="53"/>
      <c r="AA558" s="53"/>
      <c r="AB558" s="53"/>
      <c r="AC558" s="53"/>
      <c r="AD558" s="53"/>
      <c r="AE558" s="53"/>
      <c r="AF558" s="53"/>
      <c r="AG558" s="53"/>
      <c r="AH558" s="53"/>
      <c r="AI558" s="53"/>
      <c r="AJ558" s="53"/>
      <c r="AK558" s="53"/>
      <c r="AL558" s="53"/>
      <c r="AM558" s="53"/>
      <c r="AN558" s="53"/>
      <c r="AO558" s="53"/>
    </row>
    <row r="559" spans="17:41">
      <c r="Q559" s="53"/>
      <c r="R559" s="53"/>
      <c r="S559" s="53"/>
      <c r="T559" s="53"/>
      <c r="U559" s="53"/>
      <c r="V559" s="53"/>
      <c r="W559" s="53"/>
      <c r="X559" s="53"/>
      <c r="Y559" s="53"/>
      <c r="Z559" s="53"/>
      <c r="AA559" s="53"/>
      <c r="AB559" s="53"/>
      <c r="AC559" s="53"/>
      <c r="AD559" s="53"/>
      <c r="AE559" s="53"/>
      <c r="AF559" s="53"/>
      <c r="AG559" s="53"/>
      <c r="AH559" s="53"/>
      <c r="AI559" s="53"/>
      <c r="AJ559" s="53"/>
      <c r="AK559" s="53"/>
      <c r="AL559" s="53"/>
      <c r="AM559" s="53"/>
      <c r="AN559" s="53"/>
      <c r="AO559" s="53"/>
    </row>
    <row r="560" spans="17:41">
      <c r="Q560" s="53"/>
      <c r="R560" s="53"/>
      <c r="S560" s="53"/>
      <c r="T560" s="53"/>
      <c r="U560" s="53"/>
      <c r="V560" s="53"/>
      <c r="W560" s="53"/>
      <c r="X560" s="53"/>
      <c r="Y560" s="53"/>
      <c r="Z560" s="53"/>
      <c r="AA560" s="53"/>
      <c r="AB560" s="53"/>
      <c r="AC560" s="53"/>
      <c r="AD560" s="53"/>
      <c r="AE560" s="53"/>
      <c r="AF560" s="53"/>
      <c r="AG560" s="53"/>
      <c r="AH560" s="53"/>
      <c r="AI560" s="53"/>
      <c r="AJ560" s="53"/>
      <c r="AK560" s="53"/>
      <c r="AL560" s="53"/>
      <c r="AM560" s="53"/>
      <c r="AN560" s="53"/>
      <c r="AO560" s="53"/>
    </row>
    <row r="561" spans="17:41">
      <c r="Q561" s="53"/>
      <c r="R561" s="53"/>
      <c r="S561" s="53"/>
      <c r="T561" s="53"/>
      <c r="U561" s="53"/>
      <c r="V561" s="53"/>
      <c r="W561" s="53"/>
      <c r="X561" s="53"/>
      <c r="Y561" s="53"/>
      <c r="Z561" s="53"/>
      <c r="AA561" s="53"/>
      <c r="AB561" s="53"/>
      <c r="AC561" s="53"/>
      <c r="AD561" s="53"/>
      <c r="AE561" s="53"/>
      <c r="AF561" s="53"/>
      <c r="AG561" s="53"/>
      <c r="AH561" s="53"/>
      <c r="AI561" s="53"/>
      <c r="AJ561" s="53"/>
      <c r="AK561" s="53"/>
      <c r="AL561" s="53"/>
      <c r="AM561" s="53"/>
      <c r="AN561" s="53"/>
      <c r="AO561" s="53"/>
    </row>
    <row r="562" spans="17:41">
      <c r="Q562" s="53"/>
      <c r="R562" s="53"/>
      <c r="S562" s="53"/>
      <c r="T562" s="53"/>
      <c r="U562" s="53"/>
      <c r="V562" s="53"/>
      <c r="W562" s="53"/>
      <c r="X562" s="53"/>
      <c r="Y562" s="53"/>
      <c r="Z562" s="53"/>
      <c r="AA562" s="53"/>
      <c r="AB562" s="53"/>
      <c r="AC562" s="53"/>
      <c r="AD562" s="53"/>
      <c r="AE562" s="53"/>
      <c r="AF562" s="53"/>
      <c r="AG562" s="53"/>
      <c r="AH562" s="53"/>
      <c r="AI562" s="53"/>
      <c r="AJ562" s="53"/>
      <c r="AK562" s="53"/>
      <c r="AL562" s="53"/>
      <c r="AM562" s="53"/>
      <c r="AN562" s="53"/>
      <c r="AO562" s="53"/>
    </row>
    <row r="563" spans="17:41">
      <c r="Q563" s="53"/>
      <c r="R563" s="53"/>
      <c r="S563" s="53"/>
      <c r="T563" s="53"/>
      <c r="U563" s="53"/>
      <c r="V563" s="53"/>
      <c r="W563" s="53"/>
      <c r="X563" s="53"/>
      <c r="Y563" s="53"/>
      <c r="Z563" s="53"/>
      <c r="AA563" s="53"/>
      <c r="AB563" s="53"/>
      <c r="AC563" s="53"/>
      <c r="AD563" s="53"/>
      <c r="AE563" s="53"/>
      <c r="AF563" s="53"/>
      <c r="AG563" s="53"/>
      <c r="AH563" s="53"/>
      <c r="AI563" s="53"/>
      <c r="AJ563" s="53"/>
      <c r="AK563" s="53"/>
      <c r="AL563" s="53"/>
      <c r="AM563" s="53"/>
      <c r="AN563" s="53"/>
      <c r="AO563" s="53"/>
    </row>
    <row r="564" spans="17:41">
      <c r="Q564" s="53"/>
      <c r="R564" s="53"/>
      <c r="S564" s="53"/>
      <c r="T564" s="53"/>
      <c r="U564" s="53"/>
      <c r="V564" s="53"/>
      <c r="W564" s="53"/>
      <c r="X564" s="53"/>
      <c r="Y564" s="53"/>
      <c r="Z564" s="53"/>
      <c r="AA564" s="53"/>
      <c r="AB564" s="53"/>
      <c r="AC564" s="53"/>
      <c r="AD564" s="53"/>
      <c r="AE564" s="53"/>
      <c r="AF564" s="53"/>
      <c r="AG564" s="53"/>
      <c r="AH564" s="53"/>
      <c r="AI564" s="53"/>
      <c r="AJ564" s="53"/>
      <c r="AK564" s="53"/>
      <c r="AL564" s="53"/>
      <c r="AM564" s="53"/>
      <c r="AN564" s="53"/>
      <c r="AO564" s="53"/>
    </row>
    <row r="565" spans="17:41">
      <c r="Q565" s="53"/>
      <c r="R565" s="53"/>
      <c r="S565" s="53"/>
      <c r="T565" s="53"/>
      <c r="U565" s="53"/>
      <c r="V565" s="53"/>
      <c r="W565" s="53"/>
      <c r="X565" s="53"/>
      <c r="Y565" s="53"/>
      <c r="Z565" s="53"/>
      <c r="AA565" s="53"/>
      <c r="AB565" s="53"/>
      <c r="AC565" s="53"/>
      <c r="AD565" s="53"/>
      <c r="AE565" s="53"/>
      <c r="AF565" s="53"/>
      <c r="AG565" s="53"/>
      <c r="AH565" s="53"/>
      <c r="AI565" s="53"/>
      <c r="AJ565" s="53"/>
      <c r="AK565" s="53"/>
      <c r="AL565" s="53"/>
      <c r="AM565" s="53"/>
      <c r="AN565" s="53"/>
      <c r="AO565" s="53"/>
    </row>
    <row r="566" spans="17:41">
      <c r="Q566" s="53"/>
      <c r="R566" s="53"/>
      <c r="S566" s="53"/>
      <c r="T566" s="53"/>
      <c r="U566" s="53"/>
      <c r="V566" s="53"/>
      <c r="W566" s="53"/>
      <c r="X566" s="53"/>
      <c r="Y566" s="53"/>
      <c r="Z566" s="53"/>
      <c r="AA566" s="53"/>
      <c r="AB566" s="53"/>
      <c r="AC566" s="53"/>
      <c r="AD566" s="53"/>
      <c r="AE566" s="53"/>
      <c r="AF566" s="53"/>
      <c r="AG566" s="53"/>
      <c r="AH566" s="53"/>
      <c r="AI566" s="53"/>
      <c r="AJ566" s="53"/>
      <c r="AK566" s="53"/>
      <c r="AL566" s="53"/>
      <c r="AM566" s="53"/>
      <c r="AN566" s="53"/>
      <c r="AO566" s="53"/>
    </row>
    <row r="567" spans="17:41">
      <c r="Q567" s="53"/>
      <c r="R567" s="53"/>
      <c r="S567" s="53"/>
      <c r="T567" s="53"/>
      <c r="U567" s="53"/>
      <c r="V567" s="53"/>
      <c r="W567" s="53"/>
      <c r="X567" s="53"/>
      <c r="Y567" s="53"/>
      <c r="Z567" s="53"/>
      <c r="AA567" s="53"/>
      <c r="AB567" s="53"/>
      <c r="AC567" s="53"/>
      <c r="AD567" s="53"/>
      <c r="AE567" s="53"/>
      <c r="AF567" s="53"/>
      <c r="AG567" s="53"/>
      <c r="AH567" s="53"/>
      <c r="AI567" s="53"/>
      <c r="AJ567" s="53"/>
      <c r="AK567" s="53"/>
      <c r="AL567" s="53"/>
      <c r="AM567" s="53"/>
      <c r="AN567" s="53"/>
      <c r="AO567" s="53"/>
    </row>
    <row r="568" spans="17:41">
      <c r="Q568" s="53"/>
      <c r="R568" s="53"/>
      <c r="S568" s="53"/>
      <c r="T568" s="53"/>
      <c r="U568" s="53"/>
      <c r="V568" s="53"/>
      <c r="W568" s="53"/>
      <c r="X568" s="53"/>
      <c r="Y568" s="53"/>
      <c r="Z568" s="53"/>
      <c r="AA568" s="53"/>
      <c r="AB568" s="53"/>
      <c r="AC568" s="53"/>
      <c r="AD568" s="53"/>
      <c r="AE568" s="53"/>
      <c r="AF568" s="53"/>
      <c r="AG568" s="53"/>
      <c r="AH568" s="53"/>
      <c r="AI568" s="53"/>
      <c r="AJ568" s="53"/>
      <c r="AK568" s="53"/>
      <c r="AL568" s="53"/>
      <c r="AM568" s="53"/>
      <c r="AN568" s="53"/>
      <c r="AO568" s="53"/>
    </row>
    <row r="569" spans="17:41">
      <c r="Q569" s="53"/>
      <c r="R569" s="53"/>
      <c r="S569" s="53"/>
      <c r="T569" s="53"/>
      <c r="U569" s="53"/>
      <c r="V569" s="53"/>
      <c r="W569" s="53"/>
      <c r="X569" s="53"/>
      <c r="Y569" s="53"/>
      <c r="Z569" s="53"/>
      <c r="AA569" s="53"/>
      <c r="AB569" s="53"/>
      <c r="AC569" s="53"/>
      <c r="AD569" s="53"/>
      <c r="AE569" s="53"/>
      <c r="AF569" s="53"/>
      <c r="AG569" s="53"/>
      <c r="AH569" s="53"/>
      <c r="AI569" s="53"/>
      <c r="AJ569" s="53"/>
      <c r="AK569" s="53"/>
      <c r="AL569" s="53"/>
      <c r="AM569" s="53"/>
      <c r="AN569" s="53"/>
      <c r="AO569" s="53"/>
    </row>
    <row r="570" spans="17:41">
      <c r="Q570" s="53"/>
      <c r="R570" s="53"/>
      <c r="S570" s="53"/>
      <c r="T570" s="53"/>
      <c r="U570" s="53"/>
      <c r="V570" s="53"/>
      <c r="W570" s="53"/>
      <c r="X570" s="53"/>
      <c r="Y570" s="53"/>
      <c r="Z570" s="53"/>
      <c r="AA570" s="53"/>
      <c r="AB570" s="53"/>
      <c r="AC570" s="53"/>
      <c r="AD570" s="53"/>
      <c r="AE570" s="53"/>
      <c r="AF570" s="53"/>
      <c r="AG570" s="53"/>
      <c r="AH570" s="53"/>
      <c r="AI570" s="53"/>
      <c r="AJ570" s="53"/>
      <c r="AK570" s="53"/>
      <c r="AL570" s="53"/>
      <c r="AM570" s="53"/>
      <c r="AN570" s="53"/>
      <c r="AO570" s="53"/>
    </row>
    <row r="571" spans="17:41">
      <c r="Q571" s="53"/>
      <c r="R571" s="53"/>
      <c r="S571" s="53"/>
      <c r="T571" s="53"/>
      <c r="U571" s="53"/>
      <c r="V571" s="53"/>
      <c r="W571" s="53"/>
      <c r="X571" s="53"/>
      <c r="Y571" s="53"/>
      <c r="Z571" s="53"/>
      <c r="AA571" s="53"/>
      <c r="AB571" s="53"/>
      <c r="AC571" s="53"/>
      <c r="AD571" s="53"/>
      <c r="AE571" s="53"/>
      <c r="AF571" s="53"/>
      <c r="AG571" s="53"/>
      <c r="AH571" s="53"/>
      <c r="AI571" s="53"/>
      <c r="AJ571" s="53"/>
      <c r="AK571" s="53"/>
      <c r="AL571" s="53"/>
      <c r="AM571" s="53"/>
      <c r="AN571" s="53"/>
      <c r="AO571" s="53"/>
    </row>
    <row r="572" spans="17:41">
      <c r="Q572" s="53"/>
      <c r="R572" s="53"/>
      <c r="S572" s="53"/>
      <c r="T572" s="53"/>
      <c r="U572" s="53"/>
      <c r="V572" s="53"/>
      <c r="W572" s="53"/>
      <c r="X572" s="53"/>
      <c r="Y572" s="53"/>
      <c r="Z572" s="53"/>
      <c r="AA572" s="53"/>
      <c r="AB572" s="53"/>
      <c r="AC572" s="53"/>
      <c r="AD572" s="53"/>
      <c r="AE572" s="53"/>
      <c r="AF572" s="53"/>
      <c r="AG572" s="53"/>
      <c r="AH572" s="53"/>
      <c r="AI572" s="53"/>
      <c r="AJ572" s="53"/>
      <c r="AK572" s="53"/>
      <c r="AL572" s="53"/>
      <c r="AM572" s="53"/>
      <c r="AN572" s="53"/>
      <c r="AO572" s="53"/>
    </row>
    <row r="573" spans="17:41">
      <c r="Q573" s="53"/>
      <c r="R573" s="53"/>
      <c r="S573" s="53"/>
      <c r="T573" s="53"/>
      <c r="U573" s="53"/>
      <c r="V573" s="53"/>
      <c r="W573" s="53"/>
      <c r="X573" s="53"/>
      <c r="Y573" s="53"/>
      <c r="Z573" s="53"/>
      <c r="AA573" s="53"/>
      <c r="AB573" s="53"/>
      <c r="AC573" s="53"/>
      <c r="AD573" s="53"/>
      <c r="AE573" s="53"/>
      <c r="AF573" s="53"/>
      <c r="AG573" s="53"/>
      <c r="AH573" s="53"/>
      <c r="AI573" s="53"/>
      <c r="AJ573" s="53"/>
      <c r="AK573" s="53"/>
      <c r="AL573" s="53"/>
      <c r="AM573" s="53"/>
      <c r="AN573" s="53"/>
      <c r="AO573" s="53"/>
    </row>
    <row r="574" spans="17:41">
      <c r="Q574" s="53"/>
      <c r="R574" s="53"/>
      <c r="S574" s="53"/>
      <c r="T574" s="53"/>
      <c r="U574" s="53"/>
      <c r="V574" s="53"/>
      <c r="W574" s="53"/>
      <c r="X574" s="53"/>
      <c r="Y574" s="53"/>
      <c r="Z574" s="53"/>
      <c r="AA574" s="53"/>
      <c r="AB574" s="53"/>
      <c r="AC574" s="53"/>
      <c r="AD574" s="53"/>
      <c r="AE574" s="53"/>
      <c r="AF574" s="53"/>
      <c r="AG574" s="53"/>
      <c r="AH574" s="53"/>
      <c r="AI574" s="53"/>
      <c r="AJ574" s="53"/>
      <c r="AK574" s="53"/>
      <c r="AL574" s="53"/>
      <c r="AM574" s="53"/>
      <c r="AN574" s="53"/>
      <c r="AO574" s="53"/>
    </row>
    <row r="575" spans="17:41">
      <c r="Q575" s="53"/>
      <c r="R575" s="53"/>
      <c r="S575" s="53"/>
      <c r="T575" s="53"/>
      <c r="U575" s="53"/>
      <c r="V575" s="53"/>
      <c r="W575" s="53"/>
      <c r="X575" s="53"/>
      <c r="Y575" s="53"/>
      <c r="Z575" s="53"/>
      <c r="AA575" s="53"/>
      <c r="AB575" s="53"/>
      <c r="AC575" s="53"/>
      <c r="AD575" s="53"/>
      <c r="AE575" s="53"/>
      <c r="AF575" s="53"/>
      <c r="AG575" s="53"/>
      <c r="AH575" s="53"/>
      <c r="AI575" s="53"/>
      <c r="AJ575" s="53"/>
      <c r="AK575" s="53"/>
      <c r="AL575" s="53"/>
      <c r="AM575" s="53"/>
      <c r="AN575" s="53"/>
      <c r="AO575" s="53"/>
    </row>
    <row r="576" spans="17:41">
      <c r="Q576" s="53"/>
      <c r="R576" s="53"/>
      <c r="S576" s="53"/>
      <c r="T576" s="53"/>
      <c r="U576" s="53"/>
      <c r="V576" s="53"/>
      <c r="W576" s="53"/>
      <c r="X576" s="53"/>
      <c r="Y576" s="53"/>
      <c r="Z576" s="53"/>
      <c r="AA576" s="53"/>
      <c r="AB576" s="53"/>
      <c r="AC576" s="53"/>
      <c r="AD576" s="53"/>
      <c r="AE576" s="53"/>
      <c r="AF576" s="53"/>
      <c r="AG576" s="53"/>
      <c r="AH576" s="53"/>
      <c r="AI576" s="53"/>
      <c r="AJ576" s="53"/>
      <c r="AK576" s="53"/>
      <c r="AL576" s="53"/>
      <c r="AM576" s="53"/>
      <c r="AN576" s="53"/>
      <c r="AO576" s="53"/>
    </row>
    <row r="577" spans="17:41">
      <c r="Q577" s="53"/>
      <c r="R577" s="53"/>
      <c r="S577" s="53"/>
      <c r="T577" s="53"/>
      <c r="U577" s="53"/>
      <c r="V577" s="53"/>
      <c r="W577" s="53"/>
      <c r="X577" s="53"/>
      <c r="Y577" s="53"/>
      <c r="Z577" s="53"/>
      <c r="AA577" s="53"/>
      <c r="AB577" s="53"/>
      <c r="AC577" s="53"/>
      <c r="AD577" s="53"/>
      <c r="AE577" s="53"/>
      <c r="AF577" s="53"/>
      <c r="AG577" s="53"/>
      <c r="AH577" s="53"/>
      <c r="AI577" s="53"/>
      <c r="AJ577" s="53"/>
      <c r="AK577" s="53"/>
      <c r="AL577" s="53"/>
      <c r="AM577" s="53"/>
      <c r="AN577" s="53"/>
      <c r="AO577" s="53"/>
    </row>
    <row r="578" spans="17:41">
      <c r="Q578" s="53"/>
      <c r="R578" s="53"/>
      <c r="S578" s="53"/>
      <c r="T578" s="53"/>
      <c r="U578" s="53"/>
      <c r="V578" s="53"/>
      <c r="W578" s="53"/>
      <c r="X578" s="53"/>
      <c r="Y578" s="53"/>
      <c r="Z578" s="53"/>
      <c r="AA578" s="53"/>
      <c r="AB578" s="53"/>
      <c r="AC578" s="53"/>
      <c r="AD578" s="53"/>
      <c r="AE578" s="53"/>
      <c r="AF578" s="53"/>
      <c r="AG578" s="53"/>
      <c r="AH578" s="53"/>
      <c r="AI578" s="53"/>
      <c r="AJ578" s="53"/>
      <c r="AK578" s="53"/>
      <c r="AL578" s="53"/>
      <c r="AM578" s="53"/>
      <c r="AN578" s="53"/>
      <c r="AO578" s="53"/>
    </row>
    <row r="579" spans="17:41">
      <c r="Q579" s="53"/>
      <c r="R579" s="53"/>
      <c r="S579" s="53"/>
      <c r="T579" s="53"/>
      <c r="U579" s="53"/>
      <c r="V579" s="53"/>
      <c r="W579" s="53"/>
      <c r="X579" s="53"/>
      <c r="Y579" s="53"/>
      <c r="Z579" s="53"/>
      <c r="AA579" s="53"/>
      <c r="AB579" s="53"/>
      <c r="AC579" s="53"/>
      <c r="AD579" s="53"/>
      <c r="AE579" s="53"/>
      <c r="AF579" s="53"/>
      <c r="AG579" s="53"/>
      <c r="AH579" s="53"/>
      <c r="AI579" s="53"/>
      <c r="AJ579" s="53"/>
      <c r="AK579" s="53"/>
      <c r="AL579" s="53"/>
      <c r="AM579" s="53"/>
      <c r="AN579" s="53"/>
      <c r="AO579" s="53"/>
    </row>
    <row r="580" spans="17:41">
      <c r="Q580" s="53"/>
      <c r="R580" s="53"/>
      <c r="S580" s="53"/>
      <c r="T580" s="53"/>
      <c r="U580" s="53"/>
      <c r="V580" s="53"/>
      <c r="W580" s="53"/>
      <c r="X580" s="53"/>
      <c r="Y580" s="53"/>
      <c r="Z580" s="53"/>
      <c r="AA580" s="53"/>
      <c r="AB580" s="53"/>
      <c r="AC580" s="53"/>
      <c r="AD580" s="53"/>
      <c r="AE580" s="53"/>
      <c r="AF580" s="53"/>
      <c r="AG580" s="53"/>
      <c r="AH580" s="53"/>
      <c r="AI580" s="53"/>
      <c r="AJ580" s="53"/>
      <c r="AK580" s="53"/>
      <c r="AL580" s="53"/>
      <c r="AM580" s="53"/>
      <c r="AN580" s="53"/>
      <c r="AO580" s="53"/>
    </row>
    <row r="581" spans="17:41">
      <c r="Q581" s="53"/>
      <c r="R581" s="53"/>
      <c r="S581" s="53"/>
      <c r="T581" s="53"/>
      <c r="U581" s="53"/>
      <c r="V581" s="53"/>
      <c r="W581" s="53"/>
      <c r="X581" s="53"/>
      <c r="Y581" s="53"/>
      <c r="Z581" s="53"/>
      <c r="AA581" s="53"/>
      <c r="AB581" s="53"/>
      <c r="AC581" s="53"/>
      <c r="AD581" s="53"/>
      <c r="AE581" s="53"/>
      <c r="AF581" s="53"/>
      <c r="AG581" s="53"/>
      <c r="AH581" s="53"/>
      <c r="AI581" s="53"/>
      <c r="AJ581" s="53"/>
      <c r="AK581" s="53"/>
      <c r="AL581" s="53"/>
      <c r="AM581" s="53"/>
      <c r="AN581" s="53"/>
      <c r="AO581" s="53"/>
    </row>
    <row r="582" spans="17:41">
      <c r="Q582" s="53"/>
      <c r="R582" s="53"/>
      <c r="S582" s="53"/>
      <c r="T582" s="53"/>
      <c r="U582" s="53"/>
      <c r="V582" s="53"/>
      <c r="W582" s="53"/>
      <c r="X582" s="53"/>
      <c r="Y582" s="53"/>
      <c r="Z582" s="53"/>
      <c r="AA582" s="53"/>
      <c r="AB582" s="53"/>
      <c r="AC582" s="53"/>
      <c r="AD582" s="53"/>
      <c r="AE582" s="53"/>
      <c r="AF582" s="53"/>
      <c r="AG582" s="53"/>
      <c r="AH582" s="53"/>
      <c r="AI582" s="53"/>
      <c r="AJ582" s="53"/>
      <c r="AK582" s="53"/>
      <c r="AL582" s="53"/>
      <c r="AM582" s="53"/>
      <c r="AN582" s="53"/>
      <c r="AO582" s="53"/>
    </row>
    <row r="583" spans="17:41">
      <c r="Q583" s="53"/>
      <c r="R583" s="53"/>
      <c r="S583" s="53"/>
      <c r="T583" s="53"/>
      <c r="U583" s="53"/>
      <c r="V583" s="53"/>
      <c r="W583" s="53"/>
      <c r="X583" s="53"/>
      <c r="Y583" s="53"/>
      <c r="Z583" s="53"/>
      <c r="AA583" s="53"/>
      <c r="AB583" s="53"/>
      <c r="AC583" s="53"/>
      <c r="AD583" s="53"/>
      <c r="AE583" s="53"/>
      <c r="AF583" s="53"/>
      <c r="AG583" s="53"/>
      <c r="AH583" s="53"/>
      <c r="AI583" s="53"/>
      <c r="AJ583" s="53"/>
      <c r="AK583" s="53"/>
      <c r="AL583" s="53"/>
      <c r="AM583" s="53"/>
      <c r="AN583" s="53"/>
      <c r="AO583" s="53"/>
    </row>
    <row r="584" spans="17:41">
      <c r="Q584" s="53"/>
      <c r="R584" s="53"/>
      <c r="S584" s="53"/>
      <c r="T584" s="53"/>
      <c r="U584" s="53"/>
      <c r="V584" s="53"/>
      <c r="W584" s="53"/>
      <c r="X584" s="53"/>
      <c r="Y584" s="53"/>
      <c r="Z584" s="53"/>
      <c r="AA584" s="53"/>
      <c r="AB584" s="53"/>
      <c r="AC584" s="53"/>
      <c r="AD584" s="53"/>
      <c r="AE584" s="53"/>
      <c r="AF584" s="53"/>
      <c r="AG584" s="53"/>
      <c r="AH584" s="53"/>
      <c r="AI584" s="53"/>
      <c r="AJ584" s="53"/>
      <c r="AK584" s="53"/>
      <c r="AL584" s="53"/>
      <c r="AM584" s="53"/>
      <c r="AN584" s="53"/>
      <c r="AO584" s="53"/>
    </row>
    <row r="585" spans="17:41">
      <c r="Q585" s="53"/>
      <c r="R585" s="53"/>
      <c r="S585" s="53"/>
      <c r="T585" s="53"/>
      <c r="U585" s="53"/>
      <c r="V585" s="53"/>
      <c r="W585" s="53"/>
      <c r="X585" s="53"/>
      <c r="Y585" s="53"/>
      <c r="Z585" s="53"/>
      <c r="AA585" s="53"/>
      <c r="AB585" s="53"/>
      <c r="AC585" s="53"/>
      <c r="AD585" s="53"/>
      <c r="AE585" s="53"/>
      <c r="AF585" s="53"/>
      <c r="AG585" s="53"/>
      <c r="AH585" s="53"/>
      <c r="AI585" s="53"/>
      <c r="AJ585" s="53"/>
      <c r="AK585" s="53"/>
      <c r="AL585" s="53"/>
      <c r="AM585" s="53"/>
      <c r="AN585" s="53"/>
      <c r="AO585" s="53"/>
    </row>
    <row r="586" spans="17:41">
      <c r="Q586" s="53"/>
      <c r="R586" s="53"/>
      <c r="S586" s="53"/>
      <c r="T586" s="53"/>
      <c r="U586" s="53"/>
      <c r="V586" s="53"/>
      <c r="W586" s="53"/>
      <c r="X586" s="53"/>
      <c r="Y586" s="53"/>
      <c r="Z586" s="53"/>
      <c r="AA586" s="53"/>
      <c r="AB586" s="53"/>
      <c r="AC586" s="53"/>
      <c r="AD586" s="53"/>
      <c r="AE586" s="53"/>
      <c r="AF586" s="53"/>
      <c r="AG586" s="53"/>
      <c r="AH586" s="53"/>
      <c r="AI586" s="53"/>
      <c r="AJ586" s="53"/>
      <c r="AK586" s="53"/>
      <c r="AL586" s="53"/>
      <c r="AM586" s="53"/>
      <c r="AN586" s="53"/>
      <c r="AO586" s="53"/>
    </row>
    <row r="587" spans="17:41">
      <c r="Q587" s="53"/>
      <c r="R587" s="53"/>
      <c r="S587" s="53"/>
      <c r="T587" s="53"/>
      <c r="U587" s="53"/>
      <c r="V587" s="53"/>
      <c r="W587" s="53"/>
      <c r="X587" s="53"/>
      <c r="Y587" s="53"/>
      <c r="Z587" s="53"/>
      <c r="AA587" s="53"/>
      <c r="AB587" s="53"/>
      <c r="AC587" s="53"/>
      <c r="AD587" s="53"/>
      <c r="AE587" s="53"/>
      <c r="AF587" s="53"/>
      <c r="AG587" s="53"/>
      <c r="AH587" s="53"/>
      <c r="AI587" s="53"/>
      <c r="AJ587" s="53"/>
      <c r="AK587" s="53"/>
      <c r="AL587" s="53"/>
      <c r="AM587" s="53"/>
      <c r="AN587" s="53"/>
      <c r="AO587" s="53"/>
    </row>
    <row r="588" spans="17:41">
      <c r="Q588" s="53"/>
      <c r="R588" s="53"/>
      <c r="S588" s="53"/>
      <c r="T588" s="53"/>
      <c r="U588" s="53"/>
      <c r="V588" s="53"/>
      <c r="W588" s="53"/>
      <c r="X588" s="53"/>
      <c r="Y588" s="53"/>
      <c r="Z588" s="53"/>
      <c r="AA588" s="53"/>
      <c r="AB588" s="53"/>
      <c r="AC588" s="53"/>
      <c r="AD588" s="53"/>
      <c r="AE588" s="53"/>
      <c r="AF588" s="53"/>
      <c r="AG588" s="53"/>
      <c r="AH588" s="53"/>
      <c r="AI588" s="53"/>
      <c r="AJ588" s="53"/>
      <c r="AK588" s="53"/>
      <c r="AL588" s="53"/>
      <c r="AM588" s="53"/>
      <c r="AN588" s="53"/>
      <c r="AO588" s="53"/>
    </row>
    <row r="589" spans="17:41">
      <c r="Q589" s="53"/>
      <c r="R589" s="53"/>
      <c r="S589" s="53"/>
      <c r="T589" s="53"/>
      <c r="U589" s="53"/>
      <c r="V589" s="53"/>
      <c r="W589" s="53"/>
      <c r="X589" s="53"/>
      <c r="Y589" s="53"/>
      <c r="Z589" s="53"/>
      <c r="AA589" s="53"/>
      <c r="AB589" s="53"/>
      <c r="AC589" s="53"/>
      <c r="AD589" s="53"/>
      <c r="AE589" s="53"/>
      <c r="AF589" s="53"/>
      <c r="AG589" s="53"/>
      <c r="AH589" s="53"/>
      <c r="AI589" s="53"/>
      <c r="AJ589" s="53"/>
      <c r="AK589" s="53"/>
      <c r="AL589" s="53"/>
      <c r="AM589" s="53"/>
      <c r="AN589" s="53"/>
      <c r="AO589" s="53"/>
    </row>
    <row r="590" spans="17:41">
      <c r="Q590" s="53"/>
      <c r="R590" s="53"/>
      <c r="S590" s="53"/>
      <c r="T590" s="53"/>
      <c r="U590" s="53"/>
      <c r="V590" s="53"/>
      <c r="W590" s="53"/>
      <c r="X590" s="53"/>
      <c r="Y590" s="53"/>
      <c r="Z590" s="53"/>
      <c r="AA590" s="53"/>
      <c r="AB590" s="53"/>
      <c r="AC590" s="53"/>
      <c r="AD590" s="53"/>
      <c r="AE590" s="53"/>
      <c r="AF590" s="53"/>
      <c r="AG590" s="53"/>
      <c r="AH590" s="53"/>
      <c r="AI590" s="53"/>
      <c r="AJ590" s="53"/>
      <c r="AK590" s="53"/>
      <c r="AL590" s="53"/>
      <c r="AM590" s="53"/>
      <c r="AN590" s="53"/>
      <c r="AO590" s="53"/>
    </row>
    <row r="591" spans="17:41">
      <c r="Q591" s="53"/>
      <c r="R591" s="53"/>
      <c r="S591" s="53"/>
      <c r="T591" s="53"/>
      <c r="U591" s="53"/>
      <c r="V591" s="53"/>
      <c r="W591" s="53"/>
      <c r="X591" s="53"/>
      <c r="Y591" s="53"/>
      <c r="Z591" s="53"/>
      <c r="AA591" s="53"/>
      <c r="AB591" s="53"/>
      <c r="AC591" s="53"/>
      <c r="AD591" s="53"/>
      <c r="AE591" s="53"/>
      <c r="AF591" s="53"/>
      <c r="AG591" s="53"/>
      <c r="AH591" s="53"/>
      <c r="AI591" s="53"/>
      <c r="AJ591" s="53"/>
      <c r="AK591" s="53"/>
      <c r="AL591" s="53"/>
      <c r="AM591" s="53"/>
      <c r="AN591" s="53"/>
      <c r="AO591" s="53"/>
    </row>
    <row r="592" spans="17:41">
      <c r="Q592" s="53"/>
      <c r="R592" s="53"/>
      <c r="S592" s="53"/>
      <c r="T592" s="53"/>
      <c r="U592" s="53"/>
      <c r="V592" s="53"/>
      <c r="W592" s="53"/>
      <c r="X592" s="53"/>
      <c r="Y592" s="53"/>
      <c r="Z592" s="53"/>
      <c r="AA592" s="53"/>
      <c r="AB592" s="53"/>
      <c r="AC592" s="53"/>
      <c r="AD592" s="53"/>
      <c r="AE592" s="53"/>
      <c r="AF592" s="53"/>
      <c r="AG592" s="53"/>
      <c r="AH592" s="53"/>
      <c r="AI592" s="53"/>
      <c r="AJ592" s="53"/>
      <c r="AK592" s="53"/>
      <c r="AL592" s="53"/>
      <c r="AM592" s="53"/>
      <c r="AN592" s="53"/>
      <c r="AO592" s="53"/>
    </row>
    <row r="593" spans="17:41">
      <c r="Q593" s="53"/>
      <c r="R593" s="53"/>
      <c r="S593" s="53"/>
      <c r="T593" s="53"/>
      <c r="U593" s="53"/>
      <c r="V593" s="53"/>
      <c r="W593" s="53"/>
      <c r="X593" s="53"/>
      <c r="Y593" s="53"/>
      <c r="Z593" s="53"/>
      <c r="AA593" s="53"/>
      <c r="AB593" s="53"/>
      <c r="AC593" s="53"/>
      <c r="AD593" s="53"/>
      <c r="AE593" s="53"/>
      <c r="AF593" s="53"/>
      <c r="AG593" s="53"/>
      <c r="AH593" s="53"/>
      <c r="AI593" s="53"/>
      <c r="AJ593" s="53"/>
      <c r="AK593" s="53"/>
      <c r="AL593" s="53"/>
      <c r="AM593" s="53"/>
      <c r="AN593" s="53"/>
      <c r="AO593" s="53"/>
    </row>
    <row r="594" spans="17:41">
      <c r="Q594" s="53"/>
      <c r="R594" s="53"/>
      <c r="S594" s="53"/>
      <c r="T594" s="53"/>
      <c r="U594" s="53"/>
      <c r="V594" s="53"/>
      <c r="W594" s="53"/>
      <c r="X594" s="53"/>
      <c r="Y594" s="53"/>
      <c r="Z594" s="53"/>
      <c r="AA594" s="53"/>
      <c r="AB594" s="53"/>
      <c r="AC594" s="53"/>
      <c r="AD594" s="53"/>
      <c r="AE594" s="53"/>
      <c r="AF594" s="53"/>
      <c r="AG594" s="53"/>
      <c r="AH594" s="53"/>
      <c r="AI594" s="53"/>
      <c r="AJ594" s="53"/>
      <c r="AK594" s="53"/>
      <c r="AL594" s="53"/>
      <c r="AM594" s="53"/>
      <c r="AN594" s="53"/>
      <c r="AO594" s="53"/>
    </row>
    <row r="595" spans="17:41">
      <c r="Q595" s="53"/>
      <c r="R595" s="53"/>
      <c r="S595" s="53"/>
      <c r="T595" s="53"/>
      <c r="U595" s="53"/>
      <c r="V595" s="53"/>
      <c r="W595" s="53"/>
      <c r="X595" s="53"/>
      <c r="Y595" s="53"/>
      <c r="Z595" s="53"/>
      <c r="AA595" s="53"/>
      <c r="AB595" s="53"/>
      <c r="AC595" s="53"/>
      <c r="AD595" s="53"/>
      <c r="AE595" s="53"/>
      <c r="AF595" s="53"/>
      <c r="AG595" s="53"/>
      <c r="AH595" s="53"/>
      <c r="AI595" s="53"/>
      <c r="AJ595" s="53"/>
      <c r="AK595" s="53"/>
      <c r="AL595" s="53"/>
      <c r="AM595" s="53"/>
      <c r="AN595" s="53"/>
      <c r="AO595" s="53"/>
    </row>
    <row r="596" spans="17:41">
      <c r="Q596" s="53"/>
      <c r="R596" s="53"/>
      <c r="S596" s="53"/>
      <c r="T596" s="53"/>
      <c r="U596" s="53"/>
      <c r="V596" s="53"/>
      <c r="W596" s="53"/>
      <c r="X596" s="53"/>
      <c r="Y596" s="53"/>
      <c r="Z596" s="53"/>
      <c r="AA596" s="53"/>
      <c r="AB596" s="53"/>
      <c r="AC596" s="53"/>
      <c r="AD596" s="53"/>
      <c r="AE596" s="53"/>
      <c r="AF596" s="53"/>
      <c r="AG596" s="53"/>
      <c r="AH596" s="53"/>
      <c r="AI596" s="53"/>
      <c r="AJ596" s="53"/>
      <c r="AK596" s="53"/>
      <c r="AL596" s="53"/>
      <c r="AM596" s="53"/>
      <c r="AN596" s="53"/>
      <c r="AO596" s="53"/>
    </row>
    <row r="597" spans="17:41">
      <c r="Q597" s="53"/>
      <c r="R597" s="53"/>
      <c r="S597" s="53"/>
      <c r="T597" s="53"/>
      <c r="U597" s="53"/>
      <c r="V597" s="53"/>
      <c r="W597" s="53"/>
      <c r="X597" s="53"/>
      <c r="Y597" s="53"/>
      <c r="Z597" s="53"/>
      <c r="AA597" s="53"/>
      <c r="AB597" s="53"/>
      <c r="AC597" s="53"/>
      <c r="AD597" s="53"/>
      <c r="AE597" s="53"/>
      <c r="AF597" s="53"/>
      <c r="AG597" s="53"/>
      <c r="AH597" s="53"/>
      <c r="AI597" s="53"/>
      <c r="AJ597" s="53"/>
      <c r="AK597" s="53"/>
      <c r="AL597" s="53"/>
      <c r="AM597" s="53"/>
      <c r="AN597" s="53"/>
      <c r="AO597" s="53"/>
    </row>
    <row r="598" spans="17:41">
      <c r="Q598" s="53"/>
      <c r="R598" s="53"/>
      <c r="S598" s="53"/>
      <c r="T598" s="53"/>
      <c r="U598" s="53"/>
      <c r="V598" s="53"/>
      <c r="W598" s="53"/>
      <c r="X598" s="53"/>
      <c r="Y598" s="53"/>
      <c r="Z598" s="53"/>
      <c r="AA598" s="53"/>
      <c r="AB598" s="53"/>
      <c r="AC598" s="53"/>
      <c r="AD598" s="53"/>
      <c r="AE598" s="53"/>
      <c r="AF598" s="53"/>
      <c r="AG598" s="53"/>
      <c r="AH598" s="53"/>
      <c r="AI598" s="53"/>
      <c r="AJ598" s="53"/>
      <c r="AK598" s="53"/>
      <c r="AL598" s="53"/>
      <c r="AM598" s="53"/>
      <c r="AN598" s="53"/>
      <c r="AO598" s="53"/>
    </row>
    <row r="599" spans="17:41">
      <c r="Q599" s="53"/>
      <c r="R599" s="53"/>
      <c r="S599" s="53"/>
      <c r="T599" s="53"/>
      <c r="U599" s="53"/>
      <c r="V599" s="53"/>
      <c r="W599" s="53"/>
      <c r="X599" s="53"/>
      <c r="Y599" s="53"/>
      <c r="Z599" s="53"/>
      <c r="AA599" s="53"/>
      <c r="AB599" s="53"/>
      <c r="AC599" s="53"/>
      <c r="AD599" s="53"/>
      <c r="AE599" s="53"/>
      <c r="AF599" s="53"/>
      <c r="AG599" s="53"/>
      <c r="AH599" s="53"/>
      <c r="AI599" s="53"/>
      <c r="AJ599" s="53"/>
      <c r="AK599" s="53"/>
      <c r="AL599" s="53"/>
      <c r="AM599" s="53"/>
      <c r="AN599" s="53"/>
      <c r="AO599" s="53"/>
    </row>
    <row r="600" spans="17:41">
      <c r="Q600" s="53"/>
      <c r="R600" s="53"/>
      <c r="S600" s="53"/>
      <c r="T600" s="53"/>
      <c r="U600" s="53"/>
      <c r="V600" s="53"/>
      <c r="W600" s="53"/>
      <c r="X600" s="53"/>
      <c r="Y600" s="53"/>
      <c r="Z600" s="53"/>
      <c r="AA600" s="53"/>
      <c r="AB600" s="53"/>
      <c r="AC600" s="53"/>
      <c r="AD600" s="53"/>
      <c r="AE600" s="53"/>
      <c r="AF600" s="53"/>
      <c r="AG600" s="53"/>
      <c r="AH600" s="53"/>
      <c r="AI600" s="53"/>
      <c r="AJ600" s="53"/>
      <c r="AK600" s="53"/>
      <c r="AL600" s="53"/>
      <c r="AM600" s="53"/>
      <c r="AN600" s="53"/>
      <c r="AO600" s="53"/>
    </row>
    <row r="601" spans="17:41">
      <c r="Q601" s="53"/>
      <c r="R601" s="53"/>
      <c r="S601" s="53"/>
      <c r="T601" s="53"/>
      <c r="U601" s="53"/>
      <c r="V601" s="53"/>
      <c r="W601" s="53"/>
      <c r="X601" s="53"/>
      <c r="Y601" s="53"/>
      <c r="Z601" s="53"/>
      <c r="AA601" s="53"/>
      <c r="AB601" s="53"/>
      <c r="AC601" s="53"/>
      <c r="AD601" s="53"/>
      <c r="AE601" s="53"/>
      <c r="AF601" s="53"/>
      <c r="AG601" s="53"/>
      <c r="AH601" s="53"/>
      <c r="AI601" s="53"/>
      <c r="AJ601" s="53"/>
      <c r="AK601" s="53"/>
      <c r="AL601" s="53"/>
      <c r="AM601" s="53"/>
      <c r="AN601" s="53"/>
      <c r="AO601" s="53"/>
    </row>
    <row r="602" spans="17:41">
      <c r="Q602" s="53"/>
      <c r="R602" s="53"/>
      <c r="S602" s="53"/>
      <c r="T602" s="53"/>
      <c r="U602" s="53"/>
      <c r="V602" s="53"/>
      <c r="W602" s="53"/>
      <c r="X602" s="53"/>
      <c r="Y602" s="53"/>
      <c r="Z602" s="53"/>
      <c r="AA602" s="53"/>
      <c r="AB602" s="53"/>
      <c r="AC602" s="53"/>
      <c r="AD602" s="53"/>
      <c r="AE602" s="53"/>
      <c r="AF602" s="53"/>
      <c r="AG602" s="53"/>
      <c r="AH602" s="53"/>
      <c r="AI602" s="53"/>
      <c r="AJ602" s="53"/>
      <c r="AK602" s="53"/>
      <c r="AL602" s="53"/>
      <c r="AM602" s="53"/>
      <c r="AN602" s="53"/>
      <c r="AO602" s="53"/>
    </row>
    <row r="603" spans="17:41">
      <c r="Q603" s="53"/>
      <c r="R603" s="53"/>
      <c r="S603" s="53"/>
      <c r="T603" s="53"/>
      <c r="U603" s="53"/>
      <c r="V603" s="53"/>
      <c r="W603" s="53"/>
      <c r="X603" s="53"/>
      <c r="Y603" s="53"/>
      <c r="Z603" s="53"/>
      <c r="AA603" s="53"/>
      <c r="AB603" s="53"/>
      <c r="AC603" s="53"/>
      <c r="AD603" s="53"/>
      <c r="AE603" s="53"/>
      <c r="AF603" s="53"/>
      <c r="AG603" s="53"/>
      <c r="AH603" s="53"/>
      <c r="AI603" s="53"/>
      <c r="AJ603" s="53"/>
      <c r="AK603" s="53"/>
      <c r="AL603" s="53"/>
      <c r="AM603" s="53"/>
      <c r="AN603" s="53"/>
      <c r="AO603" s="53"/>
    </row>
    <row r="604" spans="17:41">
      <c r="Q604" s="53"/>
      <c r="R604" s="53"/>
      <c r="S604" s="53"/>
      <c r="T604" s="53"/>
      <c r="U604" s="53"/>
      <c r="V604" s="53"/>
      <c r="W604" s="53"/>
      <c r="X604" s="53"/>
      <c r="Y604" s="53"/>
      <c r="Z604" s="53"/>
      <c r="AA604" s="53"/>
      <c r="AB604" s="53"/>
      <c r="AC604" s="53"/>
      <c r="AD604" s="53"/>
      <c r="AE604" s="53"/>
      <c r="AF604" s="53"/>
      <c r="AG604" s="53"/>
      <c r="AH604" s="53"/>
      <c r="AI604" s="53"/>
      <c r="AJ604" s="53"/>
      <c r="AK604" s="53"/>
      <c r="AL604" s="53"/>
      <c r="AM604" s="53"/>
      <c r="AN604" s="53"/>
      <c r="AO604" s="53"/>
    </row>
    <row r="605" spans="17:41">
      <c r="Q605" s="53"/>
      <c r="R605" s="53"/>
      <c r="S605" s="53"/>
      <c r="T605" s="53"/>
      <c r="U605" s="53"/>
      <c r="V605" s="53"/>
      <c r="W605" s="53"/>
      <c r="X605" s="53"/>
      <c r="Y605" s="53"/>
      <c r="Z605" s="53"/>
      <c r="AA605" s="53"/>
      <c r="AB605" s="53"/>
      <c r="AC605" s="53"/>
      <c r="AD605" s="53"/>
      <c r="AE605" s="53"/>
      <c r="AF605" s="53"/>
      <c r="AG605" s="53"/>
      <c r="AH605" s="53"/>
      <c r="AI605" s="53"/>
      <c r="AJ605" s="53"/>
      <c r="AK605" s="53"/>
      <c r="AL605" s="53"/>
      <c r="AM605" s="53"/>
      <c r="AN605" s="53"/>
      <c r="AO605" s="53"/>
    </row>
    <row r="606" spans="17:41">
      <c r="Q606" s="53"/>
      <c r="R606" s="53"/>
      <c r="S606" s="53"/>
      <c r="T606" s="53"/>
      <c r="U606" s="53"/>
      <c r="V606" s="53"/>
      <c r="W606" s="53"/>
      <c r="X606" s="53"/>
      <c r="Y606" s="53"/>
      <c r="Z606" s="53"/>
      <c r="AA606" s="53"/>
      <c r="AB606" s="53"/>
      <c r="AC606" s="53"/>
      <c r="AD606" s="53"/>
      <c r="AE606" s="53"/>
      <c r="AF606" s="53"/>
      <c r="AG606" s="53"/>
      <c r="AH606" s="53"/>
      <c r="AI606" s="53"/>
      <c r="AJ606" s="53"/>
      <c r="AK606" s="53"/>
      <c r="AL606" s="53"/>
      <c r="AM606" s="53"/>
      <c r="AN606" s="53"/>
      <c r="AO606" s="53"/>
    </row>
    <row r="607" spans="17:41">
      <c r="Q607" s="53"/>
      <c r="R607" s="53"/>
      <c r="S607" s="53"/>
      <c r="T607" s="53"/>
      <c r="U607" s="53"/>
      <c r="V607" s="53"/>
      <c r="W607" s="53"/>
      <c r="X607" s="53"/>
      <c r="Y607" s="53"/>
      <c r="Z607" s="53"/>
      <c r="AA607" s="53"/>
      <c r="AB607" s="53"/>
      <c r="AC607" s="53"/>
      <c r="AD607" s="53"/>
      <c r="AE607" s="53"/>
      <c r="AF607" s="53"/>
      <c r="AG607" s="53"/>
      <c r="AH607" s="53"/>
      <c r="AI607" s="53"/>
      <c r="AJ607" s="53"/>
      <c r="AK607" s="53"/>
      <c r="AL607" s="53"/>
      <c r="AM607" s="53"/>
      <c r="AN607" s="53"/>
      <c r="AO607" s="53"/>
    </row>
    <row r="608" spans="17:41">
      <c r="Q608" s="53"/>
      <c r="R608" s="53"/>
      <c r="S608" s="53"/>
      <c r="T608" s="53"/>
      <c r="U608" s="53"/>
      <c r="V608" s="53"/>
      <c r="W608" s="53"/>
      <c r="X608" s="53"/>
      <c r="Y608" s="53"/>
      <c r="Z608" s="53"/>
      <c r="AA608" s="53"/>
      <c r="AB608" s="53"/>
      <c r="AC608" s="53"/>
      <c r="AD608" s="53"/>
      <c r="AE608" s="53"/>
      <c r="AF608" s="53"/>
      <c r="AG608" s="53"/>
      <c r="AH608" s="53"/>
      <c r="AI608" s="53"/>
      <c r="AJ608" s="53"/>
      <c r="AK608" s="53"/>
      <c r="AL608" s="53"/>
      <c r="AM608" s="53"/>
      <c r="AN608" s="53"/>
      <c r="AO608" s="53"/>
    </row>
    <row r="609" spans="17:41">
      <c r="Q609" s="53"/>
      <c r="R609" s="53"/>
      <c r="S609" s="53"/>
      <c r="T609" s="53"/>
      <c r="U609" s="53"/>
      <c r="V609" s="53"/>
      <c r="W609" s="53"/>
      <c r="X609" s="53"/>
      <c r="Y609" s="53"/>
      <c r="Z609" s="53"/>
      <c r="AA609" s="53"/>
      <c r="AB609" s="53"/>
      <c r="AC609" s="53"/>
      <c r="AD609" s="53"/>
      <c r="AE609" s="53"/>
      <c r="AF609" s="53"/>
      <c r="AG609" s="53"/>
      <c r="AH609" s="53"/>
      <c r="AI609" s="53"/>
      <c r="AJ609" s="53"/>
      <c r="AK609" s="53"/>
      <c r="AL609" s="53"/>
      <c r="AM609" s="53"/>
      <c r="AN609" s="53"/>
      <c r="AO609" s="53"/>
    </row>
    <row r="610" spans="17:41">
      <c r="Q610" s="53"/>
      <c r="R610" s="53"/>
      <c r="S610" s="53"/>
      <c r="T610" s="53"/>
      <c r="U610" s="53"/>
      <c r="V610" s="53"/>
      <c r="W610" s="53"/>
      <c r="X610" s="53"/>
      <c r="Y610" s="53"/>
      <c r="Z610" s="53"/>
      <c r="AA610" s="53"/>
      <c r="AB610" s="53"/>
      <c r="AC610" s="53"/>
      <c r="AD610" s="53"/>
      <c r="AE610" s="53"/>
      <c r="AF610" s="53"/>
      <c r="AG610" s="53"/>
      <c r="AH610" s="53"/>
      <c r="AI610" s="53"/>
      <c r="AJ610" s="53"/>
      <c r="AK610" s="53"/>
      <c r="AL610" s="53"/>
      <c r="AM610" s="53"/>
      <c r="AN610" s="53"/>
      <c r="AO610" s="53"/>
    </row>
    <row r="611" spans="17:41">
      <c r="Q611" s="53"/>
      <c r="R611" s="53"/>
      <c r="S611" s="53"/>
      <c r="T611" s="53"/>
      <c r="U611" s="53"/>
      <c r="V611" s="53"/>
      <c r="W611" s="53"/>
      <c r="X611" s="53"/>
      <c r="Y611" s="53"/>
      <c r="Z611" s="53"/>
      <c r="AA611" s="53"/>
      <c r="AB611" s="53"/>
      <c r="AC611" s="53"/>
      <c r="AD611" s="53"/>
      <c r="AE611" s="53"/>
      <c r="AF611" s="53"/>
      <c r="AG611" s="53"/>
      <c r="AH611" s="53"/>
      <c r="AI611" s="53"/>
      <c r="AJ611" s="53"/>
      <c r="AK611" s="53"/>
      <c r="AL611" s="53"/>
      <c r="AM611" s="53"/>
      <c r="AN611" s="53"/>
      <c r="AO611" s="53"/>
    </row>
    <row r="612" spans="17:41">
      <c r="Q612" s="53"/>
      <c r="R612" s="53"/>
      <c r="S612" s="53"/>
      <c r="T612" s="53"/>
      <c r="U612" s="53"/>
      <c r="V612" s="53"/>
      <c r="W612" s="53"/>
      <c r="X612" s="53"/>
      <c r="Y612" s="53"/>
      <c r="Z612" s="53"/>
      <c r="AA612" s="53"/>
      <c r="AB612" s="53"/>
      <c r="AC612" s="53"/>
      <c r="AD612" s="53"/>
      <c r="AE612" s="53"/>
      <c r="AF612" s="53"/>
      <c r="AG612" s="53"/>
      <c r="AH612" s="53"/>
      <c r="AI612" s="53"/>
      <c r="AJ612" s="53"/>
      <c r="AK612" s="53"/>
      <c r="AL612" s="53"/>
      <c r="AM612" s="53"/>
      <c r="AN612" s="53"/>
      <c r="AO612" s="53"/>
    </row>
    <row r="613" spans="17:41">
      <c r="Q613" s="53"/>
      <c r="R613" s="53"/>
      <c r="S613" s="53"/>
      <c r="T613" s="53"/>
      <c r="U613" s="53"/>
      <c r="V613" s="53"/>
      <c r="W613" s="53"/>
      <c r="X613" s="53"/>
      <c r="Y613" s="53"/>
      <c r="Z613" s="53"/>
      <c r="AA613" s="53"/>
      <c r="AB613" s="53"/>
      <c r="AC613" s="53"/>
      <c r="AD613" s="53"/>
      <c r="AE613" s="53"/>
      <c r="AF613" s="53"/>
      <c r="AG613" s="53"/>
      <c r="AH613" s="53"/>
      <c r="AI613" s="53"/>
      <c r="AJ613" s="53"/>
      <c r="AK613" s="53"/>
      <c r="AL613" s="53"/>
      <c r="AM613" s="53"/>
      <c r="AN613" s="53"/>
      <c r="AO613" s="53"/>
    </row>
    <row r="614" spans="17:41">
      <c r="Q614" s="53"/>
      <c r="R614" s="53"/>
      <c r="S614" s="53"/>
      <c r="T614" s="53"/>
      <c r="U614" s="53"/>
      <c r="V614" s="53"/>
      <c r="W614" s="53"/>
      <c r="X614" s="53"/>
      <c r="Y614" s="53"/>
      <c r="Z614" s="53"/>
      <c r="AA614" s="53"/>
      <c r="AB614" s="53"/>
      <c r="AC614" s="53"/>
      <c r="AD614" s="53"/>
      <c r="AE614" s="53"/>
      <c r="AF614" s="53"/>
      <c r="AG614" s="53"/>
      <c r="AH614" s="53"/>
      <c r="AI614" s="53"/>
      <c r="AJ614" s="53"/>
      <c r="AK614" s="53"/>
      <c r="AL614" s="53"/>
      <c r="AM614" s="53"/>
      <c r="AN614" s="53"/>
      <c r="AO614" s="53"/>
    </row>
    <row r="615" spans="17:41">
      <c r="Q615" s="53"/>
      <c r="R615" s="53"/>
      <c r="S615" s="53"/>
      <c r="T615" s="53"/>
      <c r="U615" s="53"/>
      <c r="V615" s="53"/>
      <c r="W615" s="53"/>
      <c r="X615" s="53"/>
      <c r="Y615" s="53"/>
      <c r="Z615" s="53"/>
      <c r="AA615" s="53"/>
      <c r="AB615" s="53"/>
      <c r="AC615" s="53"/>
      <c r="AD615" s="53"/>
      <c r="AE615" s="53"/>
      <c r="AF615" s="53"/>
      <c r="AG615" s="53"/>
      <c r="AH615" s="53"/>
      <c r="AI615" s="53"/>
      <c r="AJ615" s="53"/>
      <c r="AK615" s="53"/>
      <c r="AL615" s="53"/>
      <c r="AM615" s="53"/>
      <c r="AN615" s="53"/>
      <c r="AO615" s="53"/>
    </row>
    <row r="616" spans="17:41">
      <c r="Q616" s="53"/>
      <c r="R616" s="53"/>
      <c r="S616" s="53"/>
      <c r="T616" s="53"/>
      <c r="U616" s="53"/>
      <c r="V616" s="53"/>
      <c r="W616" s="53"/>
      <c r="X616" s="53"/>
      <c r="Y616" s="53"/>
      <c r="Z616" s="53"/>
      <c r="AA616" s="53"/>
      <c r="AB616" s="53"/>
      <c r="AC616" s="53"/>
      <c r="AD616" s="53"/>
      <c r="AE616" s="53"/>
      <c r="AF616" s="53"/>
      <c r="AG616" s="53"/>
      <c r="AH616" s="53"/>
      <c r="AI616" s="53"/>
      <c r="AJ616" s="53"/>
      <c r="AK616" s="53"/>
      <c r="AL616" s="53"/>
      <c r="AM616" s="53"/>
      <c r="AN616" s="53"/>
      <c r="AO616" s="53"/>
    </row>
    <row r="617" spans="17:41">
      <c r="Q617" s="53"/>
      <c r="R617" s="53"/>
      <c r="S617" s="53"/>
      <c r="T617" s="53"/>
      <c r="U617" s="53"/>
      <c r="V617" s="53"/>
      <c r="W617" s="53"/>
      <c r="X617" s="53"/>
      <c r="Y617" s="53"/>
      <c r="Z617" s="53"/>
      <c r="AA617" s="53"/>
      <c r="AB617" s="53"/>
      <c r="AC617" s="53"/>
      <c r="AD617" s="53"/>
      <c r="AE617" s="53"/>
      <c r="AF617" s="53"/>
      <c r="AG617" s="53"/>
      <c r="AH617" s="53"/>
      <c r="AI617" s="53"/>
      <c r="AJ617" s="53"/>
      <c r="AK617" s="53"/>
      <c r="AL617" s="53"/>
      <c r="AM617" s="53"/>
      <c r="AN617" s="53"/>
      <c r="AO617" s="53"/>
    </row>
    <row r="618" spans="17:41">
      <c r="Q618" s="53"/>
      <c r="R618" s="53"/>
      <c r="S618" s="53"/>
      <c r="T618" s="53"/>
      <c r="U618" s="53"/>
      <c r="V618" s="53"/>
      <c r="W618" s="53"/>
      <c r="X618" s="53"/>
      <c r="Y618" s="53"/>
      <c r="Z618" s="53"/>
      <c r="AA618" s="53"/>
      <c r="AB618" s="53"/>
      <c r="AC618" s="53"/>
      <c r="AD618" s="53"/>
      <c r="AE618" s="53"/>
      <c r="AF618" s="53"/>
      <c r="AG618" s="53"/>
      <c r="AH618" s="53"/>
      <c r="AI618" s="53"/>
      <c r="AJ618" s="53"/>
      <c r="AK618" s="53"/>
      <c r="AL618" s="53"/>
      <c r="AM618" s="53"/>
      <c r="AN618" s="53"/>
      <c r="AO618" s="53"/>
    </row>
    <row r="619" spans="17:41">
      <c r="Q619" s="53"/>
      <c r="R619" s="53"/>
      <c r="S619" s="53"/>
      <c r="T619" s="53"/>
      <c r="U619" s="53"/>
      <c r="V619" s="53"/>
      <c r="W619" s="53"/>
      <c r="X619" s="53"/>
      <c r="Y619" s="53"/>
      <c r="Z619" s="53"/>
      <c r="AA619" s="53"/>
      <c r="AB619" s="53"/>
      <c r="AC619" s="53"/>
      <c r="AD619" s="53"/>
      <c r="AE619" s="53"/>
      <c r="AF619" s="53"/>
      <c r="AG619" s="53"/>
      <c r="AH619" s="53"/>
      <c r="AI619" s="53"/>
      <c r="AJ619" s="53"/>
      <c r="AK619" s="53"/>
      <c r="AL619" s="53"/>
      <c r="AM619" s="53"/>
      <c r="AN619" s="53"/>
      <c r="AO619" s="53"/>
    </row>
    <row r="620" spans="17:41">
      <c r="Q620" s="53"/>
      <c r="R620" s="53"/>
      <c r="S620" s="53"/>
      <c r="T620" s="53"/>
      <c r="U620" s="53"/>
      <c r="V620" s="53"/>
      <c r="W620" s="53"/>
      <c r="X620" s="53"/>
      <c r="Y620" s="53"/>
      <c r="Z620" s="53"/>
      <c r="AA620" s="53"/>
      <c r="AB620" s="53"/>
      <c r="AC620" s="53"/>
      <c r="AD620" s="53"/>
      <c r="AE620" s="53"/>
      <c r="AF620" s="53"/>
      <c r="AG620" s="53"/>
      <c r="AH620" s="53"/>
      <c r="AI620" s="53"/>
      <c r="AJ620" s="53"/>
      <c r="AK620" s="53"/>
      <c r="AL620" s="53"/>
      <c r="AM620" s="53"/>
      <c r="AN620" s="53"/>
      <c r="AO620" s="53"/>
    </row>
    <row r="621" spans="17:41">
      <c r="Q621" s="53"/>
      <c r="R621" s="53"/>
      <c r="S621" s="53"/>
      <c r="T621" s="53"/>
      <c r="U621" s="53"/>
      <c r="V621" s="53"/>
      <c r="W621" s="53"/>
      <c r="X621" s="53"/>
      <c r="Y621" s="53"/>
      <c r="Z621" s="53"/>
      <c r="AA621" s="53"/>
      <c r="AB621" s="53"/>
      <c r="AC621" s="53"/>
      <c r="AD621" s="53"/>
      <c r="AE621" s="53"/>
      <c r="AF621" s="53"/>
      <c r="AG621" s="53"/>
      <c r="AH621" s="53"/>
      <c r="AI621" s="53"/>
      <c r="AJ621" s="53"/>
      <c r="AK621" s="53"/>
      <c r="AL621" s="53"/>
      <c r="AM621" s="53"/>
      <c r="AN621" s="53"/>
      <c r="AO621" s="53"/>
    </row>
    <row r="622" spans="17:41">
      <c r="Q622" s="53"/>
      <c r="R622" s="53"/>
      <c r="S622" s="53"/>
      <c r="T622" s="53"/>
      <c r="U622" s="53"/>
      <c r="V622" s="53"/>
      <c r="W622" s="53"/>
      <c r="X622" s="53"/>
      <c r="Y622" s="53"/>
      <c r="Z622" s="53"/>
      <c r="AA622" s="53"/>
      <c r="AB622" s="53"/>
      <c r="AC622" s="53"/>
      <c r="AD622" s="53"/>
      <c r="AE622" s="53"/>
      <c r="AF622" s="53"/>
      <c r="AG622" s="53"/>
      <c r="AH622" s="53"/>
      <c r="AI622" s="53"/>
      <c r="AJ622" s="53"/>
      <c r="AK622" s="53"/>
      <c r="AL622" s="53"/>
      <c r="AM622" s="53"/>
      <c r="AN622" s="53"/>
      <c r="AO622" s="53"/>
    </row>
    <row r="623" spans="17:41">
      <c r="Q623" s="53"/>
      <c r="R623" s="53"/>
      <c r="S623" s="53"/>
      <c r="T623" s="53"/>
      <c r="U623" s="53"/>
      <c r="V623" s="53"/>
      <c r="W623" s="53"/>
      <c r="X623" s="53"/>
      <c r="Y623" s="53"/>
      <c r="Z623" s="53"/>
      <c r="AA623" s="53"/>
      <c r="AB623" s="53"/>
      <c r="AC623" s="53"/>
      <c r="AD623" s="53"/>
      <c r="AE623" s="53"/>
      <c r="AF623" s="53"/>
      <c r="AG623" s="53"/>
      <c r="AH623" s="53"/>
      <c r="AI623" s="53"/>
      <c r="AJ623" s="53"/>
      <c r="AK623" s="53"/>
      <c r="AL623" s="53"/>
      <c r="AM623" s="53"/>
      <c r="AN623" s="53"/>
      <c r="AO623" s="53"/>
    </row>
    <row r="624" spans="17:41">
      <c r="Q624" s="53"/>
      <c r="R624" s="53"/>
      <c r="S624" s="53"/>
      <c r="T624" s="53"/>
      <c r="U624" s="53"/>
      <c r="V624" s="53"/>
      <c r="W624" s="53"/>
      <c r="X624" s="53"/>
      <c r="Y624" s="53"/>
      <c r="Z624" s="53"/>
      <c r="AA624" s="53"/>
      <c r="AB624" s="53"/>
      <c r="AC624" s="53"/>
      <c r="AD624" s="53"/>
      <c r="AE624" s="53"/>
      <c r="AF624" s="53"/>
      <c r="AG624" s="53"/>
      <c r="AH624" s="53"/>
      <c r="AI624" s="53"/>
      <c r="AJ624" s="53"/>
      <c r="AK624" s="53"/>
      <c r="AL624" s="53"/>
      <c r="AM624" s="53"/>
      <c r="AN624" s="53"/>
      <c r="AO624" s="53"/>
    </row>
    <row r="625" spans="17:41">
      <c r="Q625" s="53"/>
      <c r="R625" s="53"/>
      <c r="S625" s="53"/>
      <c r="T625" s="53"/>
      <c r="U625" s="53"/>
      <c r="V625" s="53"/>
      <c r="W625" s="53"/>
      <c r="X625" s="53"/>
      <c r="Y625" s="53"/>
      <c r="Z625" s="53"/>
      <c r="AA625" s="53"/>
      <c r="AB625" s="53"/>
      <c r="AC625" s="53"/>
      <c r="AD625" s="53"/>
      <c r="AE625" s="53"/>
      <c r="AF625" s="53"/>
      <c r="AG625" s="53"/>
      <c r="AH625" s="53"/>
      <c r="AI625" s="53"/>
      <c r="AJ625" s="53"/>
      <c r="AK625" s="53"/>
      <c r="AL625" s="53"/>
      <c r="AM625" s="53"/>
      <c r="AN625" s="53"/>
      <c r="AO625" s="53"/>
    </row>
    <row r="626" spans="17:41">
      <c r="Q626" s="53"/>
      <c r="R626" s="53"/>
      <c r="S626" s="53"/>
      <c r="T626" s="53"/>
      <c r="U626" s="53"/>
      <c r="V626" s="53"/>
      <c r="W626" s="53"/>
      <c r="X626" s="53"/>
      <c r="Y626" s="53"/>
      <c r="Z626" s="53"/>
      <c r="AA626" s="53"/>
      <c r="AB626" s="53"/>
      <c r="AC626" s="53"/>
      <c r="AD626" s="53"/>
      <c r="AE626" s="53"/>
      <c r="AF626" s="53"/>
      <c r="AG626" s="53"/>
      <c r="AH626" s="53"/>
      <c r="AI626" s="53"/>
      <c r="AJ626" s="53"/>
      <c r="AK626" s="53"/>
      <c r="AL626" s="53"/>
      <c r="AM626" s="53"/>
      <c r="AN626" s="53"/>
      <c r="AO626" s="53"/>
    </row>
    <row r="627" spans="17:41">
      <c r="Q627" s="53"/>
      <c r="R627" s="53"/>
      <c r="S627" s="53"/>
      <c r="T627" s="53"/>
      <c r="U627" s="53"/>
      <c r="V627" s="53"/>
      <c r="W627" s="53"/>
      <c r="X627" s="53"/>
      <c r="Y627" s="53"/>
      <c r="Z627" s="53"/>
      <c r="AA627" s="53"/>
      <c r="AB627" s="53"/>
      <c r="AC627" s="53"/>
      <c r="AD627" s="53"/>
      <c r="AE627" s="53"/>
      <c r="AF627" s="53"/>
      <c r="AG627" s="53"/>
      <c r="AH627" s="53"/>
      <c r="AI627" s="53"/>
      <c r="AJ627" s="53"/>
      <c r="AK627" s="53"/>
      <c r="AL627" s="53"/>
      <c r="AM627" s="53"/>
      <c r="AN627" s="53"/>
      <c r="AO627" s="53"/>
    </row>
    <row r="628" spans="17:41">
      <c r="Q628" s="53"/>
      <c r="R628" s="53"/>
      <c r="S628" s="53"/>
      <c r="T628" s="53"/>
      <c r="U628" s="53"/>
      <c r="V628" s="53"/>
      <c r="W628" s="53"/>
      <c r="X628" s="53"/>
      <c r="Y628" s="53"/>
      <c r="Z628" s="53"/>
      <c r="AA628" s="53"/>
      <c r="AB628" s="53"/>
      <c r="AC628" s="53"/>
      <c r="AD628" s="53"/>
      <c r="AE628" s="53"/>
      <c r="AF628" s="53"/>
      <c r="AG628" s="53"/>
      <c r="AH628" s="53"/>
      <c r="AI628" s="53"/>
      <c r="AJ628" s="53"/>
      <c r="AK628" s="53"/>
      <c r="AL628" s="53"/>
      <c r="AM628" s="53"/>
      <c r="AN628" s="53"/>
      <c r="AO628" s="53"/>
    </row>
    <row r="629" spans="17:41">
      <c r="Q629" s="53"/>
      <c r="R629" s="53"/>
      <c r="S629" s="53"/>
      <c r="T629" s="53"/>
      <c r="U629" s="53"/>
      <c r="V629" s="53"/>
      <c r="W629" s="53"/>
      <c r="X629" s="53"/>
      <c r="Y629" s="53"/>
      <c r="Z629" s="53"/>
      <c r="AA629" s="53"/>
      <c r="AB629" s="53"/>
      <c r="AC629" s="53"/>
      <c r="AD629" s="53"/>
      <c r="AE629" s="53"/>
      <c r="AF629" s="53"/>
      <c r="AG629" s="53"/>
      <c r="AH629" s="53"/>
      <c r="AI629" s="53"/>
      <c r="AJ629" s="53"/>
      <c r="AK629" s="53"/>
      <c r="AL629" s="53"/>
      <c r="AM629" s="53"/>
      <c r="AN629" s="53"/>
      <c r="AO629" s="53"/>
    </row>
    <row r="630" spans="17:41">
      <c r="Q630" s="53"/>
      <c r="R630" s="53"/>
      <c r="S630" s="53"/>
      <c r="T630" s="53"/>
      <c r="U630" s="53"/>
      <c r="V630" s="53"/>
      <c r="W630" s="53"/>
      <c r="X630" s="53"/>
      <c r="Y630" s="53"/>
      <c r="Z630" s="53"/>
      <c r="AA630" s="53"/>
      <c r="AB630" s="53"/>
      <c r="AC630" s="53"/>
      <c r="AD630" s="53"/>
      <c r="AE630" s="53"/>
      <c r="AF630" s="53"/>
      <c r="AG630" s="53"/>
      <c r="AH630" s="53"/>
      <c r="AI630" s="53"/>
      <c r="AJ630" s="53"/>
      <c r="AK630" s="53"/>
      <c r="AL630" s="53"/>
      <c r="AM630" s="53"/>
      <c r="AN630" s="53"/>
      <c r="AO630" s="53"/>
    </row>
    <row r="631" spans="17:41">
      <c r="Q631" s="53"/>
      <c r="R631" s="53"/>
      <c r="S631" s="53"/>
      <c r="T631" s="53"/>
      <c r="U631" s="53"/>
      <c r="V631" s="53"/>
      <c r="W631" s="53"/>
      <c r="X631" s="53"/>
      <c r="Y631" s="53"/>
      <c r="Z631" s="53"/>
      <c r="AA631" s="53"/>
      <c r="AB631" s="53"/>
      <c r="AC631" s="53"/>
      <c r="AD631" s="53"/>
      <c r="AE631" s="53"/>
      <c r="AF631" s="53"/>
      <c r="AG631" s="53"/>
      <c r="AH631" s="53"/>
      <c r="AI631" s="53"/>
      <c r="AJ631" s="53"/>
      <c r="AK631" s="53"/>
      <c r="AL631" s="53"/>
      <c r="AM631" s="53"/>
      <c r="AN631" s="53"/>
      <c r="AO631" s="53"/>
    </row>
    <row r="632" spans="17:41">
      <c r="Q632" s="53"/>
      <c r="R632" s="53"/>
      <c r="S632" s="53"/>
      <c r="T632" s="53"/>
      <c r="U632" s="53"/>
      <c r="V632" s="53"/>
      <c r="W632" s="53"/>
      <c r="X632" s="53"/>
      <c r="Y632" s="53"/>
      <c r="Z632" s="53"/>
      <c r="AA632" s="53"/>
      <c r="AB632" s="53"/>
      <c r="AC632" s="53"/>
      <c r="AD632" s="53"/>
      <c r="AE632" s="53"/>
      <c r="AF632" s="53"/>
      <c r="AG632" s="53"/>
      <c r="AH632" s="53"/>
      <c r="AI632" s="53"/>
      <c r="AJ632" s="53"/>
      <c r="AK632" s="53"/>
      <c r="AL632" s="53"/>
      <c r="AM632" s="53"/>
      <c r="AN632" s="53"/>
      <c r="AO632" s="53"/>
    </row>
    <row r="633" spans="17:41">
      <c r="Q633" s="53"/>
      <c r="R633" s="53"/>
      <c r="S633" s="53"/>
      <c r="T633" s="53"/>
      <c r="U633" s="53"/>
      <c r="V633" s="53"/>
      <c r="W633" s="53"/>
      <c r="X633" s="53"/>
      <c r="Y633" s="53"/>
      <c r="Z633" s="53"/>
      <c r="AA633" s="53"/>
      <c r="AB633" s="53"/>
      <c r="AC633" s="53"/>
      <c r="AD633" s="53"/>
      <c r="AE633" s="53"/>
      <c r="AF633" s="53"/>
      <c r="AG633" s="53"/>
      <c r="AH633" s="53"/>
      <c r="AI633" s="53"/>
      <c r="AJ633" s="53"/>
      <c r="AK633" s="53"/>
      <c r="AL633" s="53"/>
      <c r="AM633" s="53"/>
      <c r="AN633" s="53"/>
      <c r="AO633" s="53"/>
    </row>
    <row r="634" spans="17:41">
      <c r="Q634" s="53"/>
      <c r="R634" s="53"/>
      <c r="S634" s="53"/>
      <c r="T634" s="53"/>
      <c r="U634" s="53"/>
      <c r="V634" s="53"/>
      <c r="W634" s="53"/>
      <c r="X634" s="53"/>
      <c r="Y634" s="53"/>
      <c r="Z634" s="53"/>
      <c r="AA634" s="53"/>
      <c r="AB634" s="53"/>
      <c r="AC634" s="53"/>
      <c r="AD634" s="53"/>
      <c r="AE634" s="53"/>
      <c r="AF634" s="53"/>
      <c r="AG634" s="53"/>
      <c r="AH634" s="53"/>
      <c r="AI634" s="53"/>
      <c r="AJ634" s="53"/>
      <c r="AK634" s="53"/>
      <c r="AL634" s="53"/>
      <c r="AM634" s="53"/>
      <c r="AN634" s="53"/>
      <c r="AO634" s="53"/>
    </row>
    <row r="635" spans="17:41">
      <c r="Q635" s="53"/>
      <c r="R635" s="53"/>
      <c r="S635" s="53"/>
      <c r="T635" s="53"/>
      <c r="U635" s="53"/>
      <c r="V635" s="53"/>
      <c r="W635" s="53"/>
      <c r="X635" s="53"/>
      <c r="Y635" s="53"/>
      <c r="Z635" s="53"/>
      <c r="AA635" s="53"/>
      <c r="AB635" s="53"/>
      <c r="AC635" s="53"/>
      <c r="AD635" s="53"/>
      <c r="AE635" s="53"/>
      <c r="AF635" s="53"/>
      <c r="AG635" s="53"/>
      <c r="AH635" s="53"/>
      <c r="AI635" s="53"/>
      <c r="AJ635" s="53"/>
      <c r="AK635" s="53"/>
      <c r="AL635" s="53"/>
      <c r="AM635" s="53"/>
      <c r="AN635" s="53"/>
      <c r="AO635" s="53"/>
    </row>
    <row r="636" spans="17:41">
      <c r="Q636" s="53"/>
      <c r="R636" s="53"/>
      <c r="S636" s="53"/>
      <c r="T636" s="53"/>
      <c r="U636" s="53"/>
      <c r="V636" s="53"/>
      <c r="W636" s="53"/>
      <c r="X636" s="53"/>
      <c r="Y636" s="53"/>
      <c r="Z636" s="53"/>
      <c r="AA636" s="53"/>
      <c r="AB636" s="53"/>
      <c r="AC636" s="53"/>
      <c r="AD636" s="53"/>
      <c r="AE636" s="53"/>
      <c r="AF636" s="53"/>
      <c r="AG636" s="53"/>
      <c r="AH636" s="53"/>
      <c r="AI636" s="53"/>
      <c r="AJ636" s="53"/>
      <c r="AK636" s="53"/>
      <c r="AL636" s="53"/>
      <c r="AM636" s="53"/>
      <c r="AN636" s="53"/>
      <c r="AO636" s="53"/>
    </row>
    <row r="637" spans="17:41">
      <c r="Q637" s="53"/>
      <c r="R637" s="53"/>
      <c r="S637" s="53"/>
      <c r="T637" s="53"/>
      <c r="U637" s="53"/>
      <c r="V637" s="53"/>
      <c r="W637" s="53"/>
      <c r="X637" s="53"/>
      <c r="Y637" s="53"/>
      <c r="Z637" s="53"/>
      <c r="AA637" s="53"/>
      <c r="AB637" s="53"/>
      <c r="AC637" s="53"/>
      <c r="AD637" s="53"/>
      <c r="AE637" s="53"/>
      <c r="AF637" s="53"/>
      <c r="AG637" s="53"/>
      <c r="AH637" s="53"/>
      <c r="AI637" s="53"/>
      <c r="AJ637" s="53"/>
      <c r="AK637" s="53"/>
      <c r="AL637" s="53"/>
      <c r="AM637" s="53"/>
      <c r="AN637" s="53"/>
      <c r="AO637" s="53"/>
    </row>
    <row r="638" spans="17:41">
      <c r="Q638" s="53"/>
      <c r="R638" s="53"/>
      <c r="S638" s="53"/>
      <c r="T638" s="53"/>
      <c r="U638" s="53"/>
      <c r="V638" s="53"/>
      <c r="W638" s="53"/>
      <c r="X638" s="53"/>
      <c r="Y638" s="53"/>
      <c r="Z638" s="53"/>
      <c r="AA638" s="53"/>
      <c r="AB638" s="53"/>
      <c r="AC638" s="53"/>
      <c r="AD638" s="53"/>
      <c r="AE638" s="53"/>
      <c r="AF638" s="53"/>
      <c r="AG638" s="53"/>
      <c r="AH638" s="53"/>
      <c r="AI638" s="53"/>
      <c r="AJ638" s="53"/>
      <c r="AK638" s="53"/>
      <c r="AL638" s="53"/>
      <c r="AM638" s="53"/>
      <c r="AN638" s="53"/>
      <c r="AO638" s="53"/>
    </row>
    <row r="639" spans="17:41">
      <c r="Q639" s="53"/>
      <c r="R639" s="53"/>
      <c r="S639" s="53"/>
      <c r="T639" s="53"/>
      <c r="U639" s="53"/>
      <c r="V639" s="53"/>
      <c r="W639" s="53"/>
      <c r="X639" s="53"/>
      <c r="Y639" s="53"/>
      <c r="Z639" s="53"/>
      <c r="AA639" s="53"/>
      <c r="AB639" s="53"/>
      <c r="AC639" s="53"/>
      <c r="AD639" s="53"/>
      <c r="AE639" s="53"/>
      <c r="AF639" s="53"/>
      <c r="AG639" s="53"/>
      <c r="AH639" s="53"/>
      <c r="AI639" s="53"/>
      <c r="AJ639" s="53"/>
      <c r="AK639" s="53"/>
      <c r="AL639" s="53"/>
      <c r="AM639" s="53"/>
      <c r="AN639" s="53"/>
      <c r="AO639" s="53"/>
    </row>
    <row r="640" spans="17:41">
      <c r="Q640" s="53"/>
      <c r="R640" s="53"/>
      <c r="S640" s="53"/>
      <c r="T640" s="53"/>
      <c r="U640" s="53"/>
      <c r="V640" s="53"/>
      <c r="W640" s="53"/>
      <c r="X640" s="53"/>
      <c r="Y640" s="53"/>
      <c r="Z640" s="53"/>
      <c r="AA640" s="53"/>
      <c r="AB640" s="53"/>
      <c r="AC640" s="53"/>
      <c r="AD640" s="53"/>
      <c r="AE640" s="53"/>
      <c r="AF640" s="53"/>
      <c r="AG640" s="53"/>
      <c r="AH640" s="53"/>
      <c r="AI640" s="53"/>
      <c r="AJ640" s="53"/>
      <c r="AK640" s="53"/>
      <c r="AL640" s="53"/>
      <c r="AM640" s="53"/>
      <c r="AN640" s="53"/>
      <c r="AO640" s="53"/>
    </row>
    <row r="641" spans="17:41">
      <c r="Q641" s="53"/>
      <c r="R641" s="53"/>
      <c r="S641" s="53"/>
      <c r="T641" s="53"/>
      <c r="U641" s="53"/>
      <c r="V641" s="53"/>
      <c r="W641" s="53"/>
      <c r="X641" s="53"/>
      <c r="Y641" s="53"/>
      <c r="Z641" s="53"/>
      <c r="AA641" s="53"/>
      <c r="AB641" s="53"/>
      <c r="AC641" s="53"/>
      <c r="AD641" s="53"/>
      <c r="AE641" s="53"/>
      <c r="AF641" s="53"/>
      <c r="AG641" s="53"/>
      <c r="AH641" s="53"/>
      <c r="AI641" s="53"/>
      <c r="AJ641" s="53"/>
      <c r="AK641" s="53"/>
      <c r="AL641" s="53"/>
      <c r="AM641" s="53"/>
      <c r="AN641" s="53"/>
      <c r="AO641" s="53"/>
    </row>
    <row r="642" spans="17:41">
      <c r="Q642" s="53"/>
      <c r="R642" s="53"/>
      <c r="S642" s="53"/>
      <c r="T642" s="53"/>
      <c r="U642" s="53"/>
      <c r="V642" s="53"/>
      <c r="W642" s="53"/>
      <c r="X642" s="53"/>
      <c r="Y642" s="53"/>
      <c r="Z642" s="53"/>
      <c r="AA642" s="53"/>
      <c r="AB642" s="53"/>
      <c r="AC642" s="53"/>
      <c r="AD642" s="53"/>
      <c r="AE642" s="53"/>
      <c r="AF642" s="53"/>
      <c r="AG642" s="53"/>
      <c r="AH642" s="53"/>
      <c r="AI642" s="53"/>
      <c r="AJ642" s="53"/>
      <c r="AK642" s="53"/>
      <c r="AL642" s="53"/>
      <c r="AM642" s="53"/>
      <c r="AN642" s="53"/>
      <c r="AO642" s="53"/>
    </row>
    <row r="643" spans="17:41">
      <c r="Q643" s="53"/>
      <c r="R643" s="53"/>
      <c r="S643" s="53"/>
      <c r="T643" s="53"/>
      <c r="U643" s="53"/>
      <c r="V643" s="53"/>
      <c r="W643" s="53"/>
      <c r="X643" s="53"/>
      <c r="Y643" s="53"/>
      <c r="Z643" s="53"/>
      <c r="AA643" s="53"/>
      <c r="AB643" s="53"/>
      <c r="AC643" s="53"/>
      <c r="AD643" s="53"/>
      <c r="AE643" s="53"/>
      <c r="AF643" s="53"/>
      <c r="AG643" s="53"/>
      <c r="AH643" s="53"/>
      <c r="AI643" s="53"/>
      <c r="AJ643" s="53"/>
      <c r="AK643" s="53"/>
      <c r="AL643" s="53"/>
      <c r="AM643" s="53"/>
      <c r="AN643" s="53"/>
      <c r="AO643" s="53"/>
    </row>
    <row r="644" spans="17:41">
      <c r="Q644" s="53"/>
      <c r="R644" s="53"/>
      <c r="S644" s="53"/>
      <c r="T644" s="53"/>
      <c r="U644" s="53"/>
      <c r="V644" s="53"/>
      <c r="W644" s="53"/>
      <c r="X644" s="53"/>
      <c r="Y644" s="53"/>
      <c r="Z644" s="53"/>
      <c r="AA644" s="53"/>
      <c r="AB644" s="53"/>
      <c r="AC644" s="53"/>
      <c r="AD644" s="53"/>
      <c r="AE644" s="53"/>
      <c r="AF644" s="53"/>
      <c r="AG644" s="53"/>
      <c r="AH644" s="53"/>
      <c r="AI644" s="53"/>
      <c r="AJ644" s="53"/>
      <c r="AK644" s="53"/>
      <c r="AL644" s="53"/>
      <c r="AM644" s="53"/>
      <c r="AN644" s="53"/>
      <c r="AO644" s="53"/>
    </row>
    <row r="645" spans="17:41">
      <c r="Q645" s="53"/>
      <c r="R645" s="53"/>
      <c r="S645" s="53"/>
      <c r="T645" s="53"/>
      <c r="U645" s="53"/>
      <c r="V645" s="53"/>
      <c r="W645" s="53"/>
      <c r="X645" s="53"/>
      <c r="Y645" s="53"/>
      <c r="Z645" s="53"/>
      <c r="AA645" s="53"/>
      <c r="AB645" s="53"/>
      <c r="AC645" s="53"/>
      <c r="AD645" s="53"/>
      <c r="AE645" s="53"/>
      <c r="AF645" s="53"/>
      <c r="AG645" s="53"/>
      <c r="AH645" s="53"/>
      <c r="AI645" s="53"/>
      <c r="AJ645" s="53"/>
      <c r="AK645" s="53"/>
      <c r="AL645" s="53"/>
      <c r="AM645" s="53"/>
      <c r="AN645" s="53"/>
      <c r="AO645" s="53"/>
    </row>
    <row r="646" spans="17:41">
      <c r="Q646" s="53"/>
      <c r="R646" s="53"/>
      <c r="S646" s="53"/>
      <c r="T646" s="53"/>
      <c r="U646" s="53"/>
      <c r="V646" s="53"/>
      <c r="W646" s="53"/>
      <c r="X646" s="53"/>
      <c r="Y646" s="53"/>
      <c r="Z646" s="53"/>
      <c r="AA646" s="53"/>
      <c r="AB646" s="53"/>
      <c r="AC646" s="53"/>
      <c r="AD646" s="53"/>
      <c r="AE646" s="53"/>
      <c r="AF646" s="53"/>
      <c r="AG646" s="53"/>
      <c r="AH646" s="53"/>
      <c r="AI646" s="53"/>
      <c r="AJ646" s="53"/>
      <c r="AK646" s="53"/>
      <c r="AL646" s="53"/>
      <c r="AM646" s="53"/>
      <c r="AN646" s="53"/>
      <c r="AO646" s="53"/>
    </row>
    <row r="647" spans="17:41">
      <c r="Q647" s="53"/>
      <c r="R647" s="53"/>
      <c r="S647" s="53"/>
      <c r="T647" s="53"/>
      <c r="U647" s="53"/>
      <c r="V647" s="53"/>
      <c r="W647" s="53"/>
      <c r="X647" s="53"/>
      <c r="Y647" s="53"/>
      <c r="Z647" s="53"/>
      <c r="AA647" s="53"/>
      <c r="AB647" s="53"/>
      <c r="AC647" s="53"/>
      <c r="AD647" s="53"/>
      <c r="AE647" s="53"/>
      <c r="AF647" s="53"/>
      <c r="AG647" s="53"/>
      <c r="AH647" s="53"/>
      <c r="AI647" s="53"/>
      <c r="AJ647" s="53"/>
      <c r="AK647" s="53"/>
      <c r="AL647" s="53"/>
      <c r="AM647" s="53"/>
      <c r="AN647" s="53"/>
      <c r="AO647" s="53"/>
    </row>
    <row r="648" spans="17:41">
      <c r="Q648" s="53"/>
      <c r="R648" s="53"/>
      <c r="S648" s="53"/>
      <c r="T648" s="53"/>
      <c r="U648" s="53"/>
      <c r="V648" s="53"/>
      <c r="W648" s="53"/>
      <c r="X648" s="53"/>
      <c r="Y648" s="53"/>
      <c r="Z648" s="53"/>
      <c r="AA648" s="53"/>
      <c r="AB648" s="53"/>
      <c r="AC648" s="53"/>
      <c r="AD648" s="53"/>
      <c r="AE648" s="53"/>
      <c r="AF648" s="53"/>
      <c r="AG648" s="53"/>
      <c r="AH648" s="53"/>
      <c r="AI648" s="53"/>
      <c r="AJ648" s="53"/>
      <c r="AK648" s="53"/>
      <c r="AL648" s="53"/>
      <c r="AM648" s="53"/>
      <c r="AN648" s="53"/>
      <c r="AO648" s="53"/>
    </row>
    <row r="649" spans="17:41">
      <c r="Q649" s="53"/>
      <c r="R649" s="53"/>
      <c r="S649" s="53"/>
      <c r="T649" s="53"/>
      <c r="U649" s="53"/>
      <c r="V649" s="53"/>
      <c r="W649" s="53"/>
      <c r="X649" s="53"/>
      <c r="Y649" s="53"/>
      <c r="Z649" s="53"/>
      <c r="AA649" s="53"/>
      <c r="AB649" s="53"/>
      <c r="AC649" s="53"/>
      <c r="AD649" s="53"/>
      <c r="AE649" s="53"/>
      <c r="AF649" s="53"/>
      <c r="AG649" s="53"/>
      <c r="AH649" s="53"/>
      <c r="AI649" s="53"/>
      <c r="AJ649" s="53"/>
      <c r="AK649" s="53"/>
      <c r="AL649" s="53"/>
      <c r="AM649" s="53"/>
      <c r="AN649" s="53"/>
      <c r="AO649" s="53"/>
    </row>
    <row r="650" spans="17:41">
      <c r="Q650" s="53"/>
      <c r="R650" s="53"/>
      <c r="S650" s="53"/>
      <c r="T650" s="53"/>
      <c r="U650" s="53"/>
      <c r="V650" s="53"/>
      <c r="W650" s="53"/>
      <c r="X650" s="53"/>
      <c r="Y650" s="53"/>
      <c r="Z650" s="53"/>
      <c r="AA650" s="53"/>
      <c r="AB650" s="53"/>
      <c r="AC650" s="53"/>
      <c r="AD650" s="53"/>
      <c r="AE650" s="53"/>
      <c r="AF650" s="53"/>
      <c r="AG650" s="53"/>
      <c r="AH650" s="53"/>
      <c r="AI650" s="53"/>
      <c r="AJ650" s="53"/>
      <c r="AK650" s="53"/>
      <c r="AL650" s="53"/>
      <c r="AM650" s="53"/>
      <c r="AN650" s="53"/>
      <c r="AO650" s="53"/>
    </row>
    <row r="651" spans="17:41">
      <c r="Q651" s="53"/>
      <c r="R651" s="53"/>
      <c r="S651" s="53"/>
      <c r="T651" s="53"/>
      <c r="U651" s="53"/>
      <c r="V651" s="53"/>
      <c r="W651" s="53"/>
      <c r="X651" s="53"/>
      <c r="Y651" s="53"/>
      <c r="Z651" s="53"/>
      <c r="AA651" s="53"/>
      <c r="AB651" s="53"/>
      <c r="AC651" s="53"/>
      <c r="AD651" s="53"/>
      <c r="AE651" s="53"/>
      <c r="AF651" s="53"/>
      <c r="AG651" s="53"/>
      <c r="AH651" s="53"/>
      <c r="AI651" s="53"/>
      <c r="AJ651" s="53"/>
      <c r="AK651" s="53"/>
      <c r="AL651" s="53"/>
      <c r="AM651" s="53"/>
      <c r="AN651" s="53"/>
      <c r="AO651" s="53"/>
    </row>
    <row r="652" spans="17:41">
      <c r="Q652" s="53"/>
      <c r="R652" s="53"/>
      <c r="S652" s="53"/>
      <c r="T652" s="53"/>
      <c r="U652" s="53"/>
      <c r="V652" s="53"/>
      <c r="W652" s="53"/>
      <c r="X652" s="53"/>
      <c r="Y652" s="53"/>
      <c r="Z652" s="53"/>
      <c r="AA652" s="53"/>
      <c r="AB652" s="53"/>
      <c r="AC652" s="53"/>
      <c r="AD652" s="53"/>
      <c r="AE652" s="53"/>
      <c r="AF652" s="53"/>
      <c r="AG652" s="53"/>
      <c r="AH652" s="53"/>
      <c r="AI652" s="53"/>
      <c r="AJ652" s="53"/>
      <c r="AK652" s="53"/>
      <c r="AL652" s="53"/>
      <c r="AM652" s="53"/>
      <c r="AN652" s="53"/>
      <c r="AO652" s="53"/>
    </row>
    <row r="653" spans="17:41">
      <c r="Q653" s="53"/>
      <c r="R653" s="53"/>
      <c r="S653" s="53"/>
      <c r="T653" s="53"/>
      <c r="U653" s="53"/>
      <c r="V653" s="53"/>
      <c r="W653" s="53"/>
      <c r="X653" s="53"/>
      <c r="Y653" s="53"/>
      <c r="Z653" s="53"/>
      <c r="AA653" s="53"/>
      <c r="AB653" s="53"/>
      <c r="AC653" s="53"/>
      <c r="AD653" s="53"/>
      <c r="AE653" s="53"/>
      <c r="AF653" s="53"/>
      <c r="AG653" s="53"/>
      <c r="AH653" s="53"/>
      <c r="AI653" s="53"/>
      <c r="AJ653" s="53"/>
      <c r="AK653" s="53"/>
      <c r="AL653" s="53"/>
      <c r="AM653" s="53"/>
      <c r="AN653" s="53"/>
      <c r="AO653" s="53"/>
    </row>
    <row r="654" spans="17:41">
      <c r="Q654" s="53"/>
      <c r="R654" s="53"/>
      <c r="S654" s="53"/>
      <c r="T654" s="53"/>
      <c r="U654" s="53"/>
      <c r="V654" s="53"/>
      <c r="W654" s="53"/>
      <c r="X654" s="53"/>
      <c r="Y654" s="53"/>
      <c r="Z654" s="53"/>
      <c r="AA654" s="53"/>
      <c r="AB654" s="53"/>
      <c r="AC654" s="53"/>
      <c r="AD654" s="53"/>
      <c r="AE654" s="53"/>
      <c r="AF654" s="53"/>
      <c r="AG654" s="53"/>
      <c r="AH654" s="53"/>
      <c r="AI654" s="53"/>
      <c r="AJ654" s="53"/>
      <c r="AK654" s="53"/>
      <c r="AL654" s="53"/>
      <c r="AM654" s="53"/>
      <c r="AN654" s="53"/>
      <c r="AO654" s="53"/>
    </row>
    <row r="655" spans="17:41">
      <c r="Q655" s="53"/>
      <c r="R655" s="53"/>
      <c r="S655" s="53"/>
      <c r="T655" s="53"/>
      <c r="U655" s="53"/>
      <c r="V655" s="53"/>
      <c r="W655" s="53"/>
      <c r="X655" s="53"/>
      <c r="Y655" s="53"/>
      <c r="Z655" s="53"/>
      <c r="AA655" s="53"/>
      <c r="AB655" s="53"/>
      <c r="AC655" s="53"/>
      <c r="AD655" s="53"/>
      <c r="AE655" s="53"/>
      <c r="AF655" s="53"/>
      <c r="AG655" s="53"/>
      <c r="AH655" s="53"/>
      <c r="AI655" s="53"/>
      <c r="AJ655" s="53"/>
      <c r="AK655" s="53"/>
      <c r="AL655" s="53"/>
      <c r="AM655" s="53"/>
      <c r="AN655" s="53"/>
      <c r="AO655" s="53"/>
    </row>
    <row r="656" spans="17:41">
      <c r="Q656" s="53"/>
      <c r="R656" s="53"/>
      <c r="S656" s="53"/>
      <c r="T656" s="53"/>
      <c r="U656" s="53"/>
      <c r="V656" s="53"/>
      <c r="W656" s="53"/>
      <c r="X656" s="53"/>
      <c r="Y656" s="53"/>
      <c r="Z656" s="53"/>
      <c r="AA656" s="53"/>
      <c r="AB656" s="53"/>
      <c r="AC656" s="53"/>
      <c r="AD656" s="53"/>
      <c r="AE656" s="53"/>
      <c r="AF656" s="53"/>
      <c r="AG656" s="53"/>
      <c r="AH656" s="53"/>
      <c r="AI656" s="53"/>
      <c r="AJ656" s="53"/>
      <c r="AK656" s="53"/>
      <c r="AL656" s="53"/>
      <c r="AM656" s="53"/>
      <c r="AN656" s="53"/>
      <c r="AO656" s="53"/>
    </row>
    <row r="657" spans="17:41">
      <c r="Q657" s="53"/>
      <c r="R657" s="53"/>
      <c r="S657" s="53"/>
      <c r="T657" s="53"/>
      <c r="U657" s="53"/>
      <c r="V657" s="53"/>
      <c r="W657" s="53"/>
      <c r="X657" s="53"/>
      <c r="Y657" s="53"/>
      <c r="Z657" s="53"/>
      <c r="AA657" s="53"/>
      <c r="AB657" s="53"/>
      <c r="AC657" s="53"/>
      <c r="AD657" s="53"/>
      <c r="AE657" s="53"/>
      <c r="AF657" s="53"/>
      <c r="AG657" s="53"/>
      <c r="AH657" s="53"/>
      <c r="AI657" s="53"/>
      <c r="AJ657" s="53"/>
      <c r="AK657" s="53"/>
      <c r="AL657" s="53"/>
      <c r="AM657" s="53"/>
      <c r="AN657" s="53"/>
      <c r="AO657" s="53"/>
    </row>
    <row r="658" spans="17:41">
      <c r="Q658" s="53"/>
      <c r="R658" s="53"/>
      <c r="S658" s="53"/>
      <c r="T658" s="53"/>
      <c r="U658" s="53"/>
      <c r="V658" s="53"/>
      <c r="W658" s="53"/>
      <c r="X658" s="53"/>
      <c r="Y658" s="53"/>
      <c r="Z658" s="53"/>
      <c r="AA658" s="53"/>
      <c r="AB658" s="53"/>
      <c r="AC658" s="53"/>
      <c r="AD658" s="53"/>
      <c r="AE658" s="53"/>
      <c r="AF658" s="53"/>
      <c r="AG658" s="53"/>
      <c r="AH658" s="53"/>
      <c r="AI658" s="53"/>
      <c r="AJ658" s="53"/>
      <c r="AK658" s="53"/>
      <c r="AL658" s="53"/>
      <c r="AM658" s="53"/>
      <c r="AN658" s="53"/>
      <c r="AO658" s="53"/>
    </row>
    <row r="659" spans="17:41">
      <c r="Q659" s="53"/>
      <c r="R659" s="53"/>
      <c r="S659" s="53"/>
      <c r="T659" s="53"/>
      <c r="U659" s="53"/>
      <c r="V659" s="53"/>
      <c r="W659" s="53"/>
      <c r="X659" s="53"/>
      <c r="Y659" s="53"/>
      <c r="Z659" s="53"/>
      <c r="AA659" s="53"/>
      <c r="AB659" s="53"/>
      <c r="AC659" s="53"/>
      <c r="AD659" s="53"/>
      <c r="AE659" s="53"/>
      <c r="AF659" s="53"/>
      <c r="AG659" s="53"/>
      <c r="AH659" s="53"/>
      <c r="AI659" s="53"/>
      <c r="AJ659" s="53"/>
      <c r="AK659" s="53"/>
      <c r="AL659" s="53"/>
      <c r="AM659" s="53"/>
      <c r="AN659" s="53"/>
      <c r="AO659" s="53"/>
    </row>
    <row r="660" spans="17:41">
      <c r="Q660" s="53"/>
      <c r="R660" s="53"/>
      <c r="S660" s="53"/>
      <c r="T660" s="53"/>
      <c r="U660" s="53"/>
      <c r="V660" s="53"/>
      <c r="W660" s="53"/>
      <c r="X660" s="53"/>
      <c r="Y660" s="53"/>
      <c r="Z660" s="53"/>
      <c r="AA660" s="53"/>
      <c r="AB660" s="53"/>
      <c r="AC660" s="53"/>
      <c r="AD660" s="53"/>
      <c r="AE660" s="53"/>
      <c r="AF660" s="53"/>
      <c r="AG660" s="53"/>
      <c r="AH660" s="53"/>
      <c r="AI660" s="53"/>
      <c r="AJ660" s="53"/>
      <c r="AK660" s="53"/>
      <c r="AL660" s="53"/>
      <c r="AM660" s="53"/>
      <c r="AN660" s="53"/>
      <c r="AO660" s="53"/>
    </row>
    <row r="661" spans="17:41">
      <c r="Q661" s="53"/>
      <c r="R661" s="53"/>
      <c r="S661" s="53"/>
      <c r="T661" s="53"/>
      <c r="U661" s="53"/>
      <c r="V661" s="53"/>
      <c r="W661" s="53"/>
      <c r="X661" s="53"/>
      <c r="Y661" s="53"/>
      <c r="Z661" s="53"/>
      <c r="AA661" s="53"/>
      <c r="AB661" s="53"/>
      <c r="AC661" s="53"/>
      <c r="AD661" s="53"/>
      <c r="AE661" s="53"/>
      <c r="AF661" s="53"/>
      <c r="AG661" s="53"/>
      <c r="AH661" s="53"/>
      <c r="AI661" s="53"/>
      <c r="AJ661" s="53"/>
      <c r="AK661" s="53"/>
      <c r="AL661" s="53"/>
      <c r="AM661" s="53"/>
      <c r="AN661" s="53"/>
      <c r="AO661" s="53"/>
    </row>
    <row r="662" spans="17:41">
      <c r="Q662" s="53"/>
      <c r="R662" s="53"/>
      <c r="S662" s="53"/>
      <c r="T662" s="53"/>
      <c r="U662" s="53"/>
      <c r="V662" s="53"/>
      <c r="W662" s="53"/>
      <c r="X662" s="53"/>
      <c r="Y662" s="53"/>
      <c r="Z662" s="53"/>
      <c r="AA662" s="53"/>
      <c r="AB662" s="53"/>
      <c r="AC662" s="53"/>
      <c r="AD662" s="53"/>
      <c r="AE662" s="53"/>
      <c r="AF662" s="53"/>
      <c r="AG662" s="53"/>
      <c r="AH662" s="53"/>
      <c r="AI662" s="53"/>
      <c r="AJ662" s="53"/>
      <c r="AK662" s="53"/>
      <c r="AL662" s="53"/>
      <c r="AM662" s="53"/>
      <c r="AN662" s="53"/>
      <c r="AO662" s="53"/>
    </row>
    <row r="663" spans="17:41">
      <c r="Q663" s="53"/>
      <c r="R663" s="53"/>
      <c r="S663" s="53"/>
      <c r="T663" s="53"/>
      <c r="U663" s="53"/>
      <c r="V663" s="53"/>
      <c r="W663" s="53"/>
      <c r="X663" s="53"/>
      <c r="Y663" s="53"/>
      <c r="Z663" s="53"/>
      <c r="AA663" s="53"/>
      <c r="AB663" s="53"/>
      <c r="AC663" s="53"/>
      <c r="AD663" s="53"/>
      <c r="AE663" s="53"/>
      <c r="AF663" s="53"/>
      <c r="AG663" s="53"/>
      <c r="AH663" s="53"/>
      <c r="AI663" s="53"/>
      <c r="AJ663" s="53"/>
      <c r="AK663" s="53"/>
      <c r="AL663" s="53"/>
      <c r="AM663" s="53"/>
      <c r="AN663" s="53"/>
      <c r="AO663" s="53"/>
    </row>
    <row r="664" spans="17:41">
      <c r="Q664" s="53"/>
      <c r="R664" s="53"/>
      <c r="S664" s="53"/>
      <c r="T664" s="53"/>
      <c r="U664" s="53"/>
      <c r="V664" s="53"/>
      <c r="W664" s="53"/>
      <c r="X664" s="53"/>
      <c r="Y664" s="53"/>
      <c r="Z664" s="53"/>
      <c r="AA664" s="53"/>
      <c r="AB664" s="53"/>
      <c r="AC664" s="53"/>
      <c r="AD664" s="53"/>
      <c r="AE664" s="53"/>
      <c r="AF664" s="53"/>
      <c r="AG664" s="53"/>
      <c r="AH664" s="53"/>
      <c r="AI664" s="53"/>
      <c r="AJ664" s="53"/>
      <c r="AK664" s="53"/>
      <c r="AL664" s="53"/>
      <c r="AM664" s="53"/>
      <c r="AN664" s="53"/>
      <c r="AO664" s="53"/>
    </row>
    <row r="665" spans="17:41">
      <c r="Q665" s="53"/>
      <c r="R665" s="53"/>
      <c r="S665" s="53"/>
      <c r="T665" s="53"/>
      <c r="U665" s="53"/>
      <c r="V665" s="53"/>
      <c r="W665" s="53"/>
      <c r="X665" s="53"/>
      <c r="Y665" s="53"/>
      <c r="Z665" s="53"/>
      <c r="AA665" s="53"/>
      <c r="AB665" s="53"/>
      <c r="AC665" s="53"/>
      <c r="AD665" s="53"/>
      <c r="AE665" s="53"/>
      <c r="AF665" s="53"/>
      <c r="AG665" s="53"/>
      <c r="AH665" s="53"/>
      <c r="AI665" s="53"/>
      <c r="AJ665" s="53"/>
      <c r="AK665" s="53"/>
      <c r="AL665" s="53"/>
      <c r="AM665" s="53"/>
      <c r="AN665" s="53"/>
      <c r="AO665" s="53"/>
    </row>
    <row r="666" spans="17:41">
      <c r="Q666" s="53"/>
      <c r="R666" s="53"/>
      <c r="S666" s="53"/>
      <c r="T666" s="53"/>
      <c r="U666" s="53"/>
      <c r="V666" s="53"/>
      <c r="W666" s="53"/>
      <c r="X666" s="53"/>
      <c r="Y666" s="53"/>
      <c r="Z666" s="53"/>
      <c r="AA666" s="53"/>
      <c r="AB666" s="53"/>
      <c r="AC666" s="53"/>
      <c r="AD666" s="53"/>
      <c r="AE666" s="53"/>
      <c r="AF666" s="53"/>
      <c r="AG666" s="53"/>
      <c r="AH666" s="53"/>
      <c r="AI666" s="53"/>
      <c r="AJ666" s="53"/>
      <c r="AK666" s="53"/>
      <c r="AL666" s="53"/>
      <c r="AM666" s="53"/>
      <c r="AN666" s="53"/>
      <c r="AO666" s="53"/>
    </row>
    <row r="667" spans="17:41">
      <c r="Q667" s="53"/>
      <c r="R667" s="53"/>
      <c r="S667" s="53"/>
      <c r="T667" s="53"/>
      <c r="U667" s="53"/>
      <c r="V667" s="53"/>
      <c r="W667" s="53"/>
      <c r="X667" s="53"/>
      <c r="Y667" s="53"/>
      <c r="Z667" s="53"/>
      <c r="AA667" s="53"/>
      <c r="AB667" s="53"/>
      <c r="AC667" s="53"/>
      <c r="AD667" s="53"/>
      <c r="AE667" s="53"/>
      <c r="AF667" s="53"/>
      <c r="AG667" s="53"/>
      <c r="AH667" s="53"/>
      <c r="AI667" s="53"/>
      <c r="AJ667" s="53"/>
      <c r="AK667" s="53"/>
      <c r="AL667" s="53"/>
      <c r="AM667" s="53"/>
      <c r="AN667" s="53"/>
      <c r="AO667" s="53"/>
    </row>
    <row r="668" spans="17:41">
      <c r="Q668" s="53"/>
      <c r="R668" s="53"/>
      <c r="S668" s="53"/>
      <c r="T668" s="53"/>
      <c r="U668" s="53"/>
      <c r="V668" s="53"/>
      <c r="W668" s="53"/>
      <c r="X668" s="53"/>
      <c r="Y668" s="53"/>
      <c r="Z668" s="53"/>
      <c r="AA668" s="53"/>
      <c r="AB668" s="53"/>
      <c r="AC668" s="53"/>
      <c r="AD668" s="53"/>
      <c r="AE668" s="53"/>
      <c r="AF668" s="53"/>
      <c r="AG668" s="53"/>
      <c r="AH668" s="53"/>
      <c r="AI668" s="53"/>
      <c r="AJ668" s="53"/>
      <c r="AK668" s="53"/>
      <c r="AL668" s="53"/>
      <c r="AM668" s="53"/>
      <c r="AN668" s="53"/>
      <c r="AO668" s="53"/>
    </row>
    <row r="669" spans="17:41">
      <c r="Q669" s="53"/>
      <c r="R669" s="53"/>
      <c r="S669" s="53"/>
      <c r="T669" s="53"/>
      <c r="U669" s="53"/>
      <c r="V669" s="53"/>
      <c r="W669" s="53"/>
      <c r="X669" s="53"/>
      <c r="Y669" s="53"/>
      <c r="Z669" s="53"/>
      <c r="AA669" s="53"/>
      <c r="AB669" s="53"/>
      <c r="AC669" s="53"/>
      <c r="AD669" s="53"/>
      <c r="AE669" s="53"/>
      <c r="AF669" s="53"/>
      <c r="AG669" s="53"/>
      <c r="AH669" s="53"/>
      <c r="AI669" s="53"/>
      <c r="AJ669" s="53"/>
      <c r="AK669" s="53"/>
      <c r="AL669" s="53"/>
      <c r="AM669" s="53"/>
      <c r="AN669" s="53"/>
      <c r="AO669" s="53"/>
    </row>
    <row r="670" spans="17:41">
      <c r="Q670" s="53"/>
      <c r="R670" s="53"/>
      <c r="S670" s="53"/>
      <c r="T670" s="53"/>
      <c r="U670" s="53"/>
      <c r="V670" s="53"/>
      <c r="W670" s="53"/>
      <c r="X670" s="53"/>
      <c r="Y670" s="53"/>
      <c r="Z670" s="53"/>
      <c r="AA670" s="53"/>
      <c r="AB670" s="53"/>
      <c r="AC670" s="53"/>
      <c r="AD670" s="53"/>
      <c r="AE670" s="53"/>
      <c r="AF670" s="53"/>
      <c r="AG670" s="53"/>
      <c r="AH670" s="53"/>
      <c r="AI670" s="53"/>
      <c r="AJ670" s="53"/>
      <c r="AK670" s="53"/>
      <c r="AL670" s="53"/>
      <c r="AM670" s="53"/>
      <c r="AN670" s="53"/>
      <c r="AO670" s="53"/>
    </row>
    <row r="671" spans="17:41">
      <c r="Q671" s="53"/>
      <c r="R671" s="53"/>
      <c r="S671" s="53"/>
      <c r="T671" s="53"/>
      <c r="U671" s="53"/>
      <c r="V671" s="53"/>
      <c r="W671" s="53"/>
      <c r="X671" s="53"/>
      <c r="Y671" s="53"/>
      <c r="Z671" s="53"/>
      <c r="AA671" s="53"/>
      <c r="AB671" s="53"/>
      <c r="AC671" s="53"/>
      <c r="AD671" s="53"/>
      <c r="AE671" s="53"/>
      <c r="AF671" s="53"/>
      <c r="AG671" s="53"/>
      <c r="AH671" s="53"/>
      <c r="AI671" s="53"/>
      <c r="AJ671" s="53"/>
      <c r="AK671" s="53"/>
      <c r="AL671" s="53"/>
      <c r="AM671" s="53"/>
      <c r="AN671" s="53"/>
      <c r="AO671" s="53"/>
    </row>
    <row r="672" spans="17:41">
      <c r="Q672" s="53"/>
      <c r="R672" s="53"/>
      <c r="S672" s="53"/>
      <c r="T672" s="53"/>
      <c r="U672" s="53"/>
      <c r="V672" s="53"/>
      <c r="W672" s="53"/>
      <c r="X672" s="53"/>
      <c r="Y672" s="53"/>
      <c r="Z672" s="53"/>
      <c r="AA672" s="53"/>
      <c r="AB672" s="53"/>
      <c r="AC672" s="53"/>
      <c r="AD672" s="53"/>
      <c r="AE672" s="53"/>
      <c r="AF672" s="53"/>
      <c r="AG672" s="53"/>
      <c r="AH672" s="53"/>
      <c r="AI672" s="53"/>
      <c r="AJ672" s="53"/>
      <c r="AK672" s="53"/>
      <c r="AL672" s="53"/>
      <c r="AM672" s="53"/>
      <c r="AN672" s="53"/>
      <c r="AO672" s="53"/>
    </row>
    <row r="673" spans="17:41">
      <c r="Q673" s="53"/>
      <c r="R673" s="53"/>
      <c r="S673" s="53"/>
      <c r="T673" s="53"/>
      <c r="U673" s="53"/>
      <c r="V673" s="53"/>
      <c r="W673" s="53"/>
      <c r="X673" s="53"/>
      <c r="Y673" s="53"/>
      <c r="Z673" s="53"/>
      <c r="AA673" s="53"/>
      <c r="AB673" s="53"/>
      <c r="AC673" s="53"/>
      <c r="AD673" s="53"/>
      <c r="AE673" s="53"/>
      <c r="AF673" s="53"/>
      <c r="AG673" s="53"/>
      <c r="AH673" s="53"/>
      <c r="AI673" s="53"/>
      <c r="AJ673" s="53"/>
      <c r="AK673" s="53"/>
      <c r="AL673" s="53"/>
      <c r="AM673" s="53"/>
      <c r="AN673" s="53"/>
      <c r="AO673" s="53"/>
    </row>
    <row r="674" spans="17:41">
      <c r="Q674" s="53"/>
      <c r="R674" s="53"/>
      <c r="S674" s="53"/>
      <c r="T674" s="53"/>
      <c r="U674" s="53"/>
      <c r="V674" s="53"/>
      <c r="W674" s="53"/>
      <c r="X674" s="53"/>
      <c r="Y674" s="53"/>
      <c r="Z674" s="53"/>
      <c r="AA674" s="53"/>
      <c r="AB674" s="53"/>
      <c r="AC674" s="53"/>
      <c r="AD674" s="53"/>
      <c r="AE674" s="53"/>
      <c r="AF674" s="53"/>
      <c r="AG674" s="53"/>
      <c r="AH674" s="53"/>
      <c r="AI674" s="53"/>
      <c r="AJ674" s="53"/>
      <c r="AK674" s="53"/>
      <c r="AL674" s="53"/>
      <c r="AM674" s="53"/>
      <c r="AN674" s="53"/>
      <c r="AO674" s="53"/>
    </row>
    <row r="675" spans="17:41">
      <c r="Q675" s="53"/>
      <c r="R675" s="53"/>
      <c r="S675" s="53"/>
      <c r="T675" s="53"/>
      <c r="U675" s="53"/>
      <c r="V675" s="53"/>
      <c r="W675" s="53"/>
      <c r="X675" s="53"/>
      <c r="Y675" s="53"/>
      <c r="Z675" s="53"/>
      <c r="AA675" s="53"/>
      <c r="AB675" s="53"/>
      <c r="AC675" s="53"/>
      <c r="AD675" s="53"/>
      <c r="AE675" s="53"/>
      <c r="AF675" s="53"/>
      <c r="AG675" s="53"/>
      <c r="AH675" s="53"/>
      <c r="AI675" s="53"/>
      <c r="AJ675" s="53"/>
      <c r="AK675" s="53"/>
      <c r="AL675" s="53"/>
      <c r="AM675" s="53"/>
      <c r="AN675" s="53"/>
      <c r="AO675" s="53"/>
    </row>
    <row r="676" spans="17:41">
      <c r="Q676" s="53"/>
      <c r="R676" s="53"/>
      <c r="S676" s="53"/>
      <c r="T676" s="53"/>
      <c r="U676" s="53"/>
      <c r="V676" s="53"/>
      <c r="W676" s="53"/>
      <c r="X676" s="53"/>
      <c r="Y676" s="53"/>
      <c r="Z676" s="53"/>
      <c r="AA676" s="53"/>
      <c r="AB676" s="53"/>
      <c r="AC676" s="53"/>
      <c r="AD676" s="53"/>
      <c r="AE676" s="53"/>
      <c r="AF676" s="53"/>
      <c r="AG676" s="53"/>
      <c r="AH676" s="53"/>
      <c r="AI676" s="53"/>
      <c r="AJ676" s="53"/>
      <c r="AK676" s="53"/>
      <c r="AL676" s="53"/>
      <c r="AM676" s="53"/>
      <c r="AN676" s="53"/>
      <c r="AO676" s="53"/>
    </row>
    <row r="677" spans="17:41">
      <c r="Q677" s="53"/>
      <c r="R677" s="53"/>
      <c r="S677" s="53"/>
      <c r="T677" s="53"/>
      <c r="U677" s="53"/>
      <c r="V677" s="53"/>
      <c r="W677" s="53"/>
      <c r="X677" s="53"/>
      <c r="Y677" s="53"/>
      <c r="Z677" s="53"/>
      <c r="AA677" s="53"/>
      <c r="AB677" s="53"/>
      <c r="AC677" s="53"/>
      <c r="AD677" s="53"/>
      <c r="AE677" s="53"/>
      <c r="AF677" s="53"/>
      <c r="AG677" s="53"/>
      <c r="AH677" s="53"/>
      <c r="AI677" s="53"/>
      <c r="AJ677" s="53"/>
      <c r="AK677" s="53"/>
      <c r="AL677" s="53"/>
      <c r="AM677" s="53"/>
      <c r="AN677" s="53"/>
      <c r="AO677" s="53"/>
    </row>
    <row r="678" spans="17:41">
      <c r="Q678" s="53"/>
      <c r="R678" s="53"/>
      <c r="S678" s="53"/>
      <c r="T678" s="53"/>
      <c r="U678" s="53"/>
      <c r="V678" s="53"/>
      <c r="W678" s="53"/>
      <c r="X678" s="53"/>
      <c r="Y678" s="53"/>
      <c r="Z678" s="53"/>
      <c r="AA678" s="53"/>
      <c r="AB678" s="53"/>
      <c r="AC678" s="53"/>
      <c r="AD678" s="53"/>
      <c r="AE678" s="53"/>
      <c r="AF678" s="53"/>
      <c r="AG678" s="53"/>
      <c r="AH678" s="53"/>
      <c r="AI678" s="53"/>
      <c r="AJ678" s="53"/>
      <c r="AK678" s="53"/>
      <c r="AL678" s="53"/>
      <c r="AM678" s="53"/>
      <c r="AN678" s="53"/>
      <c r="AO678" s="53"/>
    </row>
    <row r="679" spans="17:41">
      <c r="Q679" s="53"/>
      <c r="R679" s="53"/>
      <c r="S679" s="53"/>
      <c r="T679" s="53"/>
      <c r="U679" s="53"/>
      <c r="V679" s="53"/>
      <c r="W679" s="53"/>
      <c r="X679" s="53"/>
      <c r="Y679" s="53"/>
      <c r="Z679" s="53"/>
      <c r="AA679" s="53"/>
      <c r="AB679" s="53"/>
      <c r="AC679" s="53"/>
      <c r="AD679" s="53"/>
      <c r="AE679" s="53"/>
      <c r="AF679" s="53"/>
      <c r="AG679" s="53"/>
      <c r="AH679" s="53"/>
      <c r="AI679" s="53"/>
      <c r="AJ679" s="53"/>
      <c r="AK679" s="53"/>
      <c r="AL679" s="53"/>
      <c r="AM679" s="53"/>
      <c r="AN679" s="53"/>
      <c r="AO679" s="53"/>
    </row>
    <row r="680" spans="17:41">
      <c r="Q680" s="53"/>
      <c r="R680" s="53"/>
      <c r="S680" s="53"/>
      <c r="T680" s="53"/>
      <c r="U680" s="53"/>
      <c r="V680" s="53"/>
      <c r="W680" s="53"/>
      <c r="X680" s="53"/>
      <c r="Y680" s="53"/>
      <c r="Z680" s="53"/>
      <c r="AA680" s="53"/>
      <c r="AB680" s="53"/>
      <c r="AC680" s="53"/>
      <c r="AD680" s="53"/>
      <c r="AE680" s="53"/>
      <c r="AF680" s="53"/>
      <c r="AG680" s="53"/>
      <c r="AH680" s="53"/>
      <c r="AI680" s="53"/>
      <c r="AJ680" s="53"/>
      <c r="AK680" s="53"/>
      <c r="AL680" s="53"/>
      <c r="AM680" s="53"/>
      <c r="AN680" s="53"/>
      <c r="AO680" s="53"/>
    </row>
    <row r="681" spans="17:41">
      <c r="Q681" s="53"/>
      <c r="R681" s="53"/>
      <c r="S681" s="53"/>
      <c r="T681" s="53"/>
      <c r="U681" s="53"/>
      <c r="V681" s="53"/>
      <c r="W681" s="53"/>
      <c r="X681" s="53"/>
      <c r="Y681" s="53"/>
      <c r="Z681" s="53"/>
      <c r="AA681" s="53"/>
      <c r="AB681" s="53"/>
      <c r="AC681" s="53"/>
      <c r="AD681" s="53"/>
      <c r="AE681" s="53"/>
      <c r="AF681" s="53"/>
      <c r="AG681" s="53"/>
      <c r="AH681" s="53"/>
      <c r="AI681" s="53"/>
      <c r="AJ681" s="53"/>
      <c r="AK681" s="53"/>
      <c r="AL681" s="53"/>
      <c r="AM681" s="53"/>
      <c r="AN681" s="53"/>
      <c r="AO681" s="53"/>
    </row>
    <row r="682" spans="17:41">
      <c r="Q682" s="53"/>
      <c r="R682" s="53"/>
      <c r="S682" s="53"/>
      <c r="T682" s="53"/>
      <c r="U682" s="53"/>
      <c r="V682" s="53"/>
      <c r="W682" s="53"/>
      <c r="X682" s="53"/>
      <c r="Y682" s="53"/>
      <c r="Z682" s="53"/>
      <c r="AA682" s="53"/>
      <c r="AB682" s="53"/>
      <c r="AC682" s="53"/>
      <c r="AD682" s="53"/>
      <c r="AE682" s="53"/>
      <c r="AF682" s="53"/>
      <c r="AG682" s="53"/>
      <c r="AH682" s="53"/>
      <c r="AI682" s="53"/>
      <c r="AJ682" s="53"/>
      <c r="AK682" s="53"/>
      <c r="AL682" s="53"/>
      <c r="AM682" s="53"/>
      <c r="AN682" s="53"/>
      <c r="AO682" s="53"/>
    </row>
    <row r="683" spans="17:41">
      <c r="Q683" s="53"/>
      <c r="R683" s="53"/>
      <c r="S683" s="53"/>
      <c r="T683" s="53"/>
      <c r="U683" s="53"/>
      <c r="V683" s="53"/>
      <c r="W683" s="53"/>
      <c r="X683" s="53"/>
      <c r="Y683" s="53"/>
      <c r="Z683" s="53"/>
      <c r="AA683" s="53"/>
      <c r="AB683" s="53"/>
      <c r="AC683" s="53"/>
      <c r="AD683" s="53"/>
      <c r="AE683" s="53"/>
      <c r="AF683" s="53"/>
      <c r="AG683" s="53"/>
      <c r="AH683" s="53"/>
      <c r="AI683" s="53"/>
      <c r="AJ683" s="53"/>
      <c r="AK683" s="53"/>
      <c r="AL683" s="53"/>
      <c r="AM683" s="53"/>
      <c r="AN683" s="53"/>
      <c r="AO683" s="53"/>
    </row>
    <row r="684" spans="17:41">
      <c r="Q684" s="53"/>
      <c r="R684" s="53"/>
      <c r="S684" s="53"/>
      <c r="T684" s="53"/>
      <c r="U684" s="53"/>
      <c r="V684" s="53"/>
      <c r="W684" s="53"/>
      <c r="X684" s="53"/>
      <c r="Y684" s="53"/>
      <c r="Z684" s="53"/>
      <c r="AA684" s="53"/>
      <c r="AB684" s="53"/>
      <c r="AC684" s="53"/>
      <c r="AD684" s="53"/>
      <c r="AE684" s="53"/>
      <c r="AF684" s="53"/>
      <c r="AG684" s="53"/>
      <c r="AH684" s="53"/>
      <c r="AI684" s="53"/>
      <c r="AJ684" s="53"/>
      <c r="AK684" s="53"/>
      <c r="AL684" s="53"/>
      <c r="AM684" s="53"/>
      <c r="AN684" s="53"/>
      <c r="AO684" s="53"/>
    </row>
    <row r="685" spans="17:41">
      <c r="Q685" s="53"/>
      <c r="R685" s="53"/>
      <c r="S685" s="53"/>
      <c r="T685" s="53"/>
      <c r="U685" s="53"/>
      <c r="V685" s="53"/>
      <c r="W685" s="53"/>
      <c r="X685" s="53"/>
      <c r="Y685" s="53"/>
      <c r="Z685" s="53"/>
      <c r="AA685" s="53"/>
      <c r="AB685" s="53"/>
      <c r="AC685" s="53"/>
      <c r="AD685" s="53"/>
      <c r="AE685" s="53"/>
      <c r="AF685" s="53"/>
      <c r="AG685" s="53"/>
      <c r="AH685" s="53"/>
      <c r="AI685" s="53"/>
      <c r="AJ685" s="53"/>
      <c r="AK685" s="53"/>
      <c r="AL685" s="53"/>
      <c r="AM685" s="53"/>
      <c r="AN685" s="53"/>
      <c r="AO685" s="53"/>
    </row>
    <row r="686" spans="17:41">
      <c r="Q686" s="53"/>
      <c r="R686" s="53"/>
      <c r="S686" s="53"/>
      <c r="T686" s="53"/>
      <c r="U686" s="53"/>
      <c r="V686" s="53"/>
      <c r="W686" s="53"/>
      <c r="X686" s="53"/>
      <c r="Y686" s="53"/>
      <c r="Z686" s="53"/>
      <c r="AA686" s="53"/>
      <c r="AB686" s="53"/>
      <c r="AC686" s="53"/>
      <c r="AD686" s="53"/>
      <c r="AE686" s="53"/>
      <c r="AF686" s="53"/>
      <c r="AG686" s="53"/>
      <c r="AH686" s="53"/>
      <c r="AI686" s="53"/>
      <c r="AJ686" s="53"/>
      <c r="AK686" s="53"/>
      <c r="AL686" s="53"/>
      <c r="AM686" s="53"/>
      <c r="AN686" s="53"/>
      <c r="AO686" s="53"/>
    </row>
    <row r="687" spans="17:41">
      <c r="Q687" s="53"/>
      <c r="R687" s="53"/>
      <c r="S687" s="53"/>
      <c r="T687" s="53"/>
      <c r="U687" s="53"/>
      <c r="V687" s="53"/>
      <c r="W687" s="53"/>
      <c r="X687" s="53"/>
      <c r="Y687" s="53"/>
      <c r="Z687" s="53"/>
      <c r="AA687" s="53"/>
      <c r="AB687" s="53"/>
      <c r="AC687" s="53"/>
      <c r="AD687" s="53"/>
      <c r="AE687" s="53"/>
      <c r="AF687" s="53"/>
      <c r="AG687" s="53"/>
      <c r="AH687" s="53"/>
      <c r="AI687" s="53"/>
      <c r="AJ687" s="53"/>
      <c r="AK687" s="53"/>
      <c r="AL687" s="53"/>
      <c r="AM687" s="53"/>
      <c r="AN687" s="53"/>
      <c r="AO687" s="53"/>
    </row>
    <row r="688" spans="17:41">
      <c r="Q688" s="53"/>
      <c r="R688" s="53"/>
      <c r="S688" s="53"/>
      <c r="T688" s="53"/>
      <c r="U688" s="53"/>
      <c r="V688" s="53"/>
      <c r="W688" s="53"/>
      <c r="X688" s="53"/>
      <c r="Y688" s="53"/>
      <c r="Z688" s="53"/>
      <c r="AA688" s="53"/>
      <c r="AB688" s="53"/>
      <c r="AC688" s="53"/>
      <c r="AD688" s="53"/>
      <c r="AE688" s="53"/>
      <c r="AF688" s="53"/>
      <c r="AG688" s="53"/>
      <c r="AH688" s="53"/>
      <c r="AI688" s="53"/>
      <c r="AJ688" s="53"/>
      <c r="AK688" s="53"/>
      <c r="AL688" s="53"/>
      <c r="AM688" s="53"/>
      <c r="AN688" s="53"/>
      <c r="AO688" s="53"/>
    </row>
    <row r="689" spans="17:41">
      <c r="Q689" s="53"/>
      <c r="R689" s="53"/>
      <c r="S689" s="53"/>
      <c r="T689" s="53"/>
      <c r="U689" s="53"/>
      <c r="V689" s="53"/>
      <c r="W689" s="53"/>
      <c r="X689" s="53"/>
      <c r="Y689" s="53"/>
      <c r="Z689" s="53"/>
      <c r="AA689" s="53"/>
      <c r="AB689" s="53"/>
      <c r="AC689" s="53"/>
      <c r="AD689" s="53"/>
      <c r="AE689" s="53"/>
      <c r="AF689" s="53"/>
      <c r="AG689" s="53"/>
      <c r="AH689" s="53"/>
      <c r="AI689" s="53"/>
      <c r="AJ689" s="53"/>
      <c r="AK689" s="53"/>
      <c r="AL689" s="53"/>
      <c r="AM689" s="53"/>
      <c r="AN689" s="53"/>
      <c r="AO689" s="53"/>
    </row>
    <row r="690" spans="17:41">
      <c r="Q690" s="53"/>
      <c r="R690" s="53"/>
      <c r="S690" s="53"/>
      <c r="T690" s="53"/>
      <c r="U690" s="53"/>
      <c r="V690" s="53"/>
      <c r="W690" s="53"/>
      <c r="X690" s="53"/>
      <c r="Y690" s="53"/>
      <c r="Z690" s="53"/>
      <c r="AA690" s="53"/>
      <c r="AB690" s="53"/>
      <c r="AC690" s="53"/>
      <c r="AD690" s="53"/>
      <c r="AE690" s="53"/>
      <c r="AF690" s="53"/>
      <c r="AG690" s="53"/>
      <c r="AH690" s="53"/>
      <c r="AI690" s="53"/>
      <c r="AJ690" s="53"/>
      <c r="AK690" s="53"/>
      <c r="AL690" s="53"/>
      <c r="AM690" s="53"/>
      <c r="AN690" s="53"/>
      <c r="AO690" s="53"/>
    </row>
    <row r="691" spans="17:41">
      <c r="Q691" s="53"/>
      <c r="R691" s="53"/>
      <c r="S691" s="53"/>
      <c r="T691" s="53"/>
      <c r="U691" s="53"/>
      <c r="V691" s="53"/>
      <c r="W691" s="53"/>
      <c r="X691" s="53"/>
      <c r="Y691" s="53"/>
      <c r="Z691" s="53"/>
      <c r="AA691" s="53"/>
      <c r="AB691" s="53"/>
      <c r="AC691" s="53"/>
      <c r="AD691" s="53"/>
      <c r="AE691" s="53"/>
      <c r="AF691" s="53"/>
      <c r="AG691" s="53"/>
      <c r="AH691" s="53"/>
      <c r="AI691" s="53"/>
      <c r="AJ691" s="53"/>
      <c r="AK691" s="53"/>
      <c r="AL691" s="53"/>
      <c r="AM691" s="53"/>
      <c r="AN691" s="53"/>
      <c r="AO691" s="53"/>
    </row>
    <row r="692" spans="17:41">
      <c r="Q692" s="53"/>
      <c r="R692" s="53"/>
      <c r="S692" s="53"/>
      <c r="T692" s="53"/>
      <c r="U692" s="53"/>
      <c r="V692" s="53"/>
      <c r="W692" s="53"/>
      <c r="X692" s="53"/>
      <c r="Y692" s="53"/>
      <c r="Z692" s="53"/>
      <c r="AA692" s="53"/>
      <c r="AB692" s="53"/>
      <c r="AC692" s="53"/>
      <c r="AD692" s="53"/>
      <c r="AE692" s="53"/>
      <c r="AF692" s="53"/>
      <c r="AG692" s="53"/>
      <c r="AH692" s="53"/>
      <c r="AI692" s="53"/>
      <c r="AJ692" s="53"/>
      <c r="AK692" s="53"/>
      <c r="AL692" s="53"/>
      <c r="AM692" s="53"/>
      <c r="AN692" s="53"/>
      <c r="AO692" s="53"/>
    </row>
    <row r="693" spans="17:41">
      <c r="Q693" s="53"/>
      <c r="R693" s="53"/>
      <c r="S693" s="53"/>
      <c r="T693" s="53"/>
      <c r="U693" s="53"/>
      <c r="V693" s="53"/>
      <c r="W693" s="53"/>
      <c r="X693" s="53"/>
      <c r="Y693" s="53"/>
      <c r="Z693" s="53"/>
      <c r="AA693" s="53"/>
      <c r="AB693" s="53"/>
      <c r="AC693" s="53"/>
      <c r="AD693" s="53"/>
      <c r="AE693" s="53"/>
      <c r="AF693" s="53"/>
      <c r="AG693" s="53"/>
      <c r="AH693" s="53"/>
      <c r="AI693" s="53"/>
      <c r="AJ693" s="53"/>
      <c r="AK693" s="53"/>
      <c r="AL693" s="53"/>
      <c r="AM693" s="53"/>
      <c r="AN693" s="53"/>
      <c r="AO693" s="53"/>
    </row>
    <row r="694" spans="17:41">
      <c r="Q694" s="53"/>
      <c r="R694" s="53"/>
      <c r="S694" s="53"/>
      <c r="T694" s="53"/>
      <c r="U694" s="53"/>
      <c r="V694" s="53"/>
      <c r="W694" s="53"/>
      <c r="X694" s="53"/>
      <c r="Y694" s="53"/>
      <c r="Z694" s="53"/>
      <c r="AA694" s="53"/>
      <c r="AB694" s="53"/>
      <c r="AC694" s="53"/>
      <c r="AD694" s="53"/>
      <c r="AE694" s="53"/>
      <c r="AF694" s="53"/>
      <c r="AG694" s="53"/>
      <c r="AH694" s="53"/>
      <c r="AI694" s="53"/>
      <c r="AJ694" s="53"/>
      <c r="AK694" s="53"/>
      <c r="AL694" s="53"/>
      <c r="AM694" s="53"/>
      <c r="AN694" s="53"/>
      <c r="AO694" s="53"/>
    </row>
    <row r="695" spans="17:41">
      <c r="Q695" s="53"/>
      <c r="R695" s="53"/>
      <c r="S695" s="53"/>
      <c r="T695" s="53"/>
      <c r="U695" s="53"/>
      <c r="V695" s="53"/>
      <c r="W695" s="53"/>
      <c r="X695" s="53"/>
      <c r="Y695" s="53"/>
      <c r="Z695" s="53"/>
      <c r="AA695" s="53"/>
      <c r="AB695" s="53"/>
      <c r="AC695" s="53"/>
      <c r="AD695" s="53"/>
      <c r="AE695" s="53"/>
      <c r="AF695" s="53"/>
      <c r="AG695" s="53"/>
      <c r="AH695" s="53"/>
      <c r="AI695" s="53"/>
      <c r="AJ695" s="53"/>
      <c r="AK695" s="53"/>
      <c r="AL695" s="53"/>
      <c r="AM695" s="53"/>
      <c r="AN695" s="53"/>
      <c r="AO695" s="53"/>
    </row>
    <row r="696" spans="17:41">
      <c r="Q696" s="53"/>
      <c r="R696" s="53"/>
      <c r="S696" s="53"/>
      <c r="T696" s="53"/>
      <c r="U696" s="53"/>
      <c r="V696" s="53"/>
      <c r="W696" s="53"/>
      <c r="X696" s="53"/>
      <c r="Y696" s="53"/>
      <c r="Z696" s="53"/>
      <c r="AA696" s="53"/>
      <c r="AB696" s="53"/>
      <c r="AC696" s="53"/>
      <c r="AD696" s="53"/>
      <c r="AE696" s="53"/>
      <c r="AF696" s="53"/>
      <c r="AG696" s="53"/>
      <c r="AH696" s="53"/>
      <c r="AI696" s="53"/>
      <c r="AJ696" s="53"/>
      <c r="AK696" s="53"/>
      <c r="AL696" s="53"/>
      <c r="AM696" s="53"/>
      <c r="AN696" s="53"/>
      <c r="AO696" s="53"/>
    </row>
    <row r="697" spans="17:41">
      <c r="Q697" s="53"/>
      <c r="R697" s="53"/>
      <c r="S697" s="53"/>
      <c r="T697" s="53"/>
      <c r="U697" s="53"/>
      <c r="V697" s="53"/>
      <c r="W697" s="53"/>
      <c r="X697" s="53"/>
      <c r="Y697" s="53"/>
      <c r="Z697" s="53"/>
      <c r="AA697" s="53"/>
      <c r="AB697" s="53"/>
      <c r="AC697" s="53"/>
      <c r="AD697" s="53"/>
      <c r="AE697" s="53"/>
      <c r="AF697" s="53"/>
      <c r="AG697" s="53"/>
      <c r="AH697" s="53"/>
      <c r="AI697" s="53"/>
      <c r="AJ697" s="53"/>
      <c r="AK697" s="53"/>
      <c r="AL697" s="53"/>
      <c r="AM697" s="53"/>
      <c r="AN697" s="53"/>
      <c r="AO697" s="53"/>
    </row>
    <row r="698" spans="17:41">
      <c r="Q698" s="53"/>
      <c r="R698" s="53"/>
      <c r="S698" s="53"/>
      <c r="T698" s="53"/>
      <c r="U698" s="53"/>
      <c r="V698" s="53"/>
      <c r="W698" s="53"/>
      <c r="X698" s="53"/>
      <c r="Y698" s="53"/>
      <c r="Z698" s="53"/>
      <c r="AA698" s="53"/>
      <c r="AB698" s="53"/>
      <c r="AC698" s="53"/>
      <c r="AD698" s="53"/>
      <c r="AE698" s="53"/>
      <c r="AF698" s="53"/>
      <c r="AG698" s="53"/>
      <c r="AH698" s="53"/>
      <c r="AI698" s="53"/>
      <c r="AJ698" s="53"/>
      <c r="AK698" s="53"/>
      <c r="AL698" s="53"/>
      <c r="AM698" s="53"/>
      <c r="AN698" s="53"/>
      <c r="AO698" s="53"/>
    </row>
    <row r="699" spans="17:41">
      <c r="Q699" s="53"/>
      <c r="R699" s="53"/>
      <c r="S699" s="53"/>
      <c r="T699" s="53"/>
      <c r="U699" s="53"/>
      <c r="V699" s="53"/>
      <c r="W699" s="53"/>
      <c r="X699" s="53"/>
      <c r="Y699" s="53"/>
      <c r="Z699" s="53"/>
      <c r="AA699" s="53"/>
      <c r="AB699" s="53"/>
      <c r="AC699" s="53"/>
      <c r="AD699" s="53"/>
      <c r="AE699" s="53"/>
      <c r="AF699" s="53"/>
      <c r="AG699" s="53"/>
      <c r="AH699" s="53"/>
      <c r="AI699" s="53"/>
      <c r="AJ699" s="53"/>
      <c r="AK699" s="53"/>
      <c r="AL699" s="53"/>
      <c r="AM699" s="53"/>
      <c r="AN699" s="53"/>
      <c r="AO699" s="53"/>
    </row>
    <row r="700" spans="17:41">
      <c r="Q700" s="53"/>
      <c r="R700" s="53"/>
      <c r="S700" s="53"/>
      <c r="T700" s="53"/>
      <c r="U700" s="53"/>
      <c r="V700" s="53"/>
      <c r="W700" s="53"/>
      <c r="X700" s="53"/>
      <c r="Y700" s="53"/>
      <c r="Z700" s="53"/>
      <c r="AA700" s="53"/>
      <c r="AB700" s="53"/>
      <c r="AC700" s="53"/>
      <c r="AD700" s="53"/>
      <c r="AE700" s="53"/>
      <c r="AF700" s="53"/>
      <c r="AG700" s="53"/>
      <c r="AH700" s="53"/>
      <c r="AI700" s="53"/>
      <c r="AJ700" s="53"/>
      <c r="AK700" s="53"/>
      <c r="AL700" s="53"/>
      <c r="AM700" s="53"/>
      <c r="AN700" s="53"/>
      <c r="AO700" s="53"/>
    </row>
    <row r="701" spans="17:41">
      <c r="Q701" s="53"/>
      <c r="R701" s="53"/>
      <c r="S701" s="53"/>
      <c r="T701" s="53"/>
      <c r="U701" s="53"/>
      <c r="V701" s="53"/>
      <c r="W701" s="53"/>
      <c r="X701" s="53"/>
      <c r="Y701" s="53"/>
      <c r="Z701" s="53"/>
      <c r="AA701" s="53"/>
      <c r="AB701" s="53"/>
      <c r="AC701" s="53"/>
      <c r="AD701" s="53"/>
      <c r="AE701" s="53"/>
      <c r="AF701" s="53"/>
      <c r="AG701" s="53"/>
      <c r="AH701" s="53"/>
      <c r="AI701" s="53"/>
      <c r="AJ701" s="53"/>
      <c r="AK701" s="53"/>
      <c r="AL701" s="53"/>
      <c r="AM701" s="53"/>
      <c r="AN701" s="53"/>
      <c r="AO701" s="53"/>
    </row>
    <row r="702" spans="17:41">
      <c r="Q702" s="53"/>
      <c r="R702" s="53"/>
      <c r="S702" s="53"/>
      <c r="T702" s="53"/>
      <c r="U702" s="53"/>
      <c r="V702" s="53"/>
      <c r="W702" s="53"/>
      <c r="X702" s="53"/>
      <c r="Y702" s="53"/>
      <c r="Z702" s="53"/>
      <c r="AA702" s="53"/>
      <c r="AB702" s="53"/>
      <c r="AC702" s="53"/>
      <c r="AD702" s="53"/>
      <c r="AE702" s="53"/>
      <c r="AF702" s="53"/>
      <c r="AG702" s="53"/>
      <c r="AH702" s="53"/>
      <c r="AI702" s="53"/>
      <c r="AJ702" s="53"/>
      <c r="AK702" s="53"/>
      <c r="AL702" s="53"/>
      <c r="AM702" s="53"/>
      <c r="AN702" s="53"/>
      <c r="AO702" s="53"/>
    </row>
    <row r="703" spans="17:41">
      <c r="Q703" s="53"/>
      <c r="R703" s="53"/>
      <c r="S703" s="53"/>
      <c r="T703" s="53"/>
      <c r="U703" s="53"/>
      <c r="V703" s="53"/>
      <c r="W703" s="53"/>
      <c r="X703" s="53"/>
      <c r="Y703" s="53"/>
      <c r="Z703" s="53"/>
      <c r="AA703" s="53"/>
      <c r="AB703" s="53"/>
      <c r="AC703" s="53"/>
      <c r="AD703" s="53"/>
      <c r="AE703" s="53"/>
      <c r="AF703" s="53"/>
      <c r="AG703" s="53"/>
      <c r="AH703" s="53"/>
      <c r="AI703" s="53"/>
      <c r="AJ703" s="53"/>
      <c r="AK703" s="53"/>
      <c r="AL703" s="53"/>
      <c r="AM703" s="53"/>
      <c r="AN703" s="53"/>
      <c r="AO703" s="53"/>
    </row>
    <row r="704" spans="17:41">
      <c r="Q704" s="53"/>
      <c r="R704" s="53"/>
      <c r="S704" s="53"/>
      <c r="T704" s="53"/>
      <c r="U704" s="53"/>
      <c r="V704" s="53"/>
      <c r="W704" s="53"/>
      <c r="X704" s="53"/>
      <c r="Y704" s="53"/>
      <c r="Z704" s="53"/>
      <c r="AA704" s="53"/>
      <c r="AB704" s="53"/>
      <c r="AC704" s="53"/>
      <c r="AD704" s="53"/>
      <c r="AE704" s="53"/>
      <c r="AF704" s="53"/>
      <c r="AG704" s="53"/>
      <c r="AH704" s="53"/>
      <c r="AI704" s="53"/>
      <c r="AJ704" s="53"/>
      <c r="AK704" s="53"/>
      <c r="AL704" s="53"/>
      <c r="AM704" s="53"/>
      <c r="AN704" s="53"/>
      <c r="AO704" s="53"/>
    </row>
    <row r="705" spans="17:41">
      <c r="Q705" s="53"/>
      <c r="R705" s="53"/>
      <c r="S705" s="53"/>
      <c r="T705" s="53"/>
      <c r="U705" s="53"/>
      <c r="V705" s="53"/>
      <c r="W705" s="53"/>
      <c r="X705" s="53"/>
      <c r="Y705" s="53"/>
      <c r="Z705" s="53"/>
      <c r="AA705" s="53"/>
      <c r="AB705" s="53"/>
      <c r="AC705" s="53"/>
      <c r="AD705" s="53"/>
      <c r="AE705" s="53"/>
      <c r="AF705" s="53"/>
      <c r="AG705" s="53"/>
      <c r="AH705" s="53"/>
      <c r="AI705" s="53"/>
      <c r="AJ705" s="53"/>
      <c r="AK705" s="53"/>
      <c r="AL705" s="53"/>
      <c r="AM705" s="53"/>
      <c r="AN705" s="53"/>
      <c r="AO705" s="53"/>
    </row>
    <row r="706" spans="17:41">
      <c r="Q706" s="53"/>
      <c r="R706" s="53"/>
      <c r="S706" s="53"/>
      <c r="T706" s="53"/>
      <c r="U706" s="53"/>
      <c r="V706" s="53"/>
      <c r="W706" s="53"/>
      <c r="X706" s="53"/>
      <c r="Y706" s="53"/>
      <c r="Z706" s="53"/>
      <c r="AA706" s="53"/>
      <c r="AB706" s="53"/>
      <c r="AC706" s="53"/>
      <c r="AD706" s="53"/>
      <c r="AE706" s="53"/>
      <c r="AF706" s="53"/>
      <c r="AG706" s="53"/>
      <c r="AH706" s="53"/>
      <c r="AI706" s="53"/>
      <c r="AJ706" s="53"/>
      <c r="AK706" s="53"/>
      <c r="AL706" s="53"/>
      <c r="AM706" s="53"/>
      <c r="AN706" s="53"/>
      <c r="AO706" s="53"/>
    </row>
    <row r="707" spans="17:41">
      <c r="Q707" s="53"/>
      <c r="R707" s="53"/>
      <c r="S707" s="53"/>
      <c r="T707" s="53"/>
      <c r="U707" s="53"/>
      <c r="V707" s="53"/>
      <c r="W707" s="53"/>
      <c r="X707" s="53"/>
      <c r="Y707" s="53"/>
      <c r="Z707" s="53"/>
      <c r="AA707" s="53"/>
      <c r="AB707" s="53"/>
      <c r="AC707" s="53"/>
      <c r="AD707" s="53"/>
      <c r="AE707" s="53"/>
      <c r="AF707" s="53"/>
      <c r="AG707" s="53"/>
      <c r="AH707" s="53"/>
      <c r="AI707" s="53"/>
      <c r="AJ707" s="53"/>
      <c r="AK707" s="53"/>
      <c r="AL707" s="53"/>
      <c r="AM707" s="53"/>
      <c r="AN707" s="53"/>
      <c r="AO707" s="53"/>
    </row>
    <row r="708" spans="17:41">
      <c r="Q708" s="53"/>
      <c r="R708" s="53"/>
      <c r="S708" s="53"/>
      <c r="T708" s="53"/>
      <c r="U708" s="53"/>
      <c r="V708" s="53"/>
      <c r="W708" s="53"/>
      <c r="X708" s="53"/>
      <c r="Y708" s="53"/>
      <c r="Z708" s="53"/>
      <c r="AA708" s="53"/>
      <c r="AB708" s="53"/>
      <c r="AC708" s="53"/>
      <c r="AD708" s="53"/>
      <c r="AE708" s="53"/>
      <c r="AF708" s="53"/>
      <c r="AG708" s="53"/>
      <c r="AH708" s="53"/>
      <c r="AI708" s="53"/>
      <c r="AJ708" s="53"/>
      <c r="AK708" s="53"/>
      <c r="AL708" s="53"/>
      <c r="AM708" s="53"/>
      <c r="AN708" s="53"/>
      <c r="AO708" s="53"/>
    </row>
    <row r="709" spans="17:41">
      <c r="Q709" s="53"/>
      <c r="R709" s="53"/>
      <c r="S709" s="53"/>
      <c r="T709" s="53"/>
      <c r="U709" s="53"/>
      <c r="V709" s="53"/>
      <c r="W709" s="53"/>
      <c r="X709" s="53"/>
      <c r="Y709" s="53"/>
      <c r="Z709" s="53"/>
      <c r="AA709" s="53"/>
      <c r="AB709" s="53"/>
      <c r="AC709" s="53"/>
      <c r="AD709" s="53"/>
      <c r="AE709" s="53"/>
      <c r="AF709" s="53"/>
      <c r="AG709" s="53"/>
      <c r="AH709" s="53"/>
      <c r="AI709" s="53"/>
      <c r="AJ709" s="53"/>
      <c r="AK709" s="53"/>
      <c r="AL709" s="53"/>
      <c r="AM709" s="53"/>
      <c r="AN709" s="53"/>
      <c r="AO709" s="53"/>
    </row>
    <row r="710" spans="17:41">
      <c r="Q710" s="53"/>
      <c r="R710" s="53"/>
      <c r="S710" s="53"/>
      <c r="T710" s="53"/>
      <c r="U710" s="53"/>
      <c r="V710" s="53"/>
      <c r="W710" s="53"/>
      <c r="X710" s="53"/>
      <c r="Y710" s="53"/>
      <c r="Z710" s="53"/>
      <c r="AA710" s="53"/>
      <c r="AB710" s="53"/>
      <c r="AC710" s="53"/>
      <c r="AD710" s="53"/>
      <c r="AE710" s="53"/>
      <c r="AF710" s="53"/>
      <c r="AG710" s="53"/>
      <c r="AH710" s="53"/>
      <c r="AI710" s="53"/>
      <c r="AJ710" s="53"/>
      <c r="AK710" s="53"/>
      <c r="AL710" s="53"/>
      <c r="AM710" s="53"/>
      <c r="AN710" s="53"/>
      <c r="AO710" s="53"/>
    </row>
    <row r="711" spans="17:41">
      <c r="Q711" s="53"/>
      <c r="R711" s="53"/>
      <c r="S711" s="53"/>
      <c r="T711" s="53"/>
      <c r="U711" s="53"/>
      <c r="V711" s="53"/>
      <c r="W711" s="53"/>
      <c r="X711" s="53"/>
      <c r="Y711" s="53"/>
      <c r="Z711" s="53"/>
      <c r="AA711" s="53"/>
      <c r="AB711" s="53"/>
      <c r="AC711" s="53"/>
      <c r="AD711" s="53"/>
      <c r="AE711" s="53"/>
      <c r="AF711" s="53"/>
      <c r="AG711" s="53"/>
      <c r="AH711" s="53"/>
      <c r="AI711" s="53"/>
      <c r="AJ711" s="53"/>
      <c r="AK711" s="53"/>
      <c r="AL711" s="53"/>
      <c r="AM711" s="53"/>
      <c r="AN711" s="53"/>
      <c r="AO711" s="53"/>
    </row>
    <row r="712" spans="17:41">
      <c r="Q712" s="53"/>
      <c r="R712" s="53"/>
      <c r="S712" s="53"/>
      <c r="T712" s="53"/>
      <c r="U712" s="53"/>
      <c r="V712" s="53"/>
      <c r="W712" s="53"/>
      <c r="X712" s="53"/>
      <c r="Y712" s="53"/>
      <c r="Z712" s="53"/>
      <c r="AA712" s="53"/>
      <c r="AB712" s="53"/>
      <c r="AC712" s="53"/>
      <c r="AD712" s="53"/>
      <c r="AE712" s="53"/>
      <c r="AF712" s="53"/>
      <c r="AG712" s="53"/>
      <c r="AH712" s="53"/>
      <c r="AI712" s="53"/>
      <c r="AJ712" s="53"/>
      <c r="AK712" s="53"/>
      <c r="AL712" s="53"/>
      <c r="AM712" s="53"/>
      <c r="AN712" s="53"/>
      <c r="AO712" s="53"/>
    </row>
    <row r="713" spans="17:41">
      <c r="Q713" s="53"/>
      <c r="R713" s="53"/>
      <c r="S713" s="53"/>
      <c r="T713" s="53"/>
      <c r="U713" s="53"/>
      <c r="V713" s="53"/>
      <c r="W713" s="53"/>
      <c r="X713" s="53"/>
      <c r="Y713" s="53"/>
      <c r="Z713" s="53"/>
      <c r="AA713" s="53"/>
      <c r="AB713" s="53"/>
      <c r="AC713" s="53"/>
      <c r="AD713" s="53"/>
      <c r="AE713" s="53"/>
      <c r="AF713" s="53"/>
      <c r="AG713" s="53"/>
      <c r="AH713" s="53"/>
      <c r="AI713" s="53"/>
      <c r="AJ713" s="53"/>
      <c r="AK713" s="53"/>
      <c r="AL713" s="53"/>
      <c r="AM713" s="53"/>
      <c r="AN713" s="53"/>
      <c r="AO713" s="53"/>
    </row>
    <row r="714" spans="17:41">
      <c r="Q714" s="53"/>
      <c r="R714" s="53"/>
      <c r="S714" s="53"/>
      <c r="T714" s="53"/>
      <c r="U714" s="53"/>
      <c r="V714" s="53"/>
      <c r="W714" s="53"/>
      <c r="X714" s="53"/>
      <c r="Y714" s="53"/>
      <c r="Z714" s="53"/>
      <c r="AA714" s="53"/>
      <c r="AB714" s="53"/>
      <c r="AC714" s="53"/>
      <c r="AD714" s="53"/>
      <c r="AE714" s="53"/>
      <c r="AF714" s="53"/>
      <c r="AG714" s="53"/>
      <c r="AH714" s="53"/>
      <c r="AI714" s="53"/>
      <c r="AJ714" s="53"/>
      <c r="AK714" s="53"/>
      <c r="AL714" s="53"/>
      <c r="AM714" s="53"/>
      <c r="AN714" s="53"/>
      <c r="AO714" s="53"/>
    </row>
    <row r="715" spans="17:41">
      <c r="Q715" s="53"/>
      <c r="R715" s="53"/>
      <c r="S715" s="53"/>
      <c r="T715" s="53"/>
      <c r="U715" s="53"/>
      <c r="V715" s="53"/>
      <c r="W715" s="53"/>
      <c r="X715" s="53"/>
      <c r="Y715" s="53"/>
      <c r="Z715" s="53"/>
      <c r="AA715" s="53"/>
      <c r="AB715" s="53"/>
      <c r="AC715" s="53"/>
      <c r="AD715" s="53"/>
      <c r="AE715" s="53"/>
      <c r="AF715" s="53"/>
      <c r="AG715" s="53"/>
      <c r="AH715" s="53"/>
      <c r="AI715" s="53"/>
      <c r="AJ715" s="53"/>
      <c r="AK715" s="53"/>
      <c r="AL715" s="53"/>
      <c r="AM715" s="53"/>
      <c r="AN715" s="53"/>
      <c r="AO715" s="53"/>
    </row>
    <row r="716" spans="17:41">
      <c r="Q716" s="53"/>
      <c r="R716" s="53"/>
      <c r="S716" s="53"/>
      <c r="T716" s="53"/>
      <c r="U716" s="53"/>
      <c r="V716" s="53"/>
      <c r="W716" s="53"/>
      <c r="X716" s="53"/>
      <c r="Y716" s="53"/>
      <c r="Z716" s="53"/>
      <c r="AA716" s="53"/>
      <c r="AB716" s="53"/>
      <c r="AC716" s="53"/>
      <c r="AD716" s="53"/>
      <c r="AE716" s="53"/>
      <c r="AF716" s="53"/>
      <c r="AG716" s="53"/>
      <c r="AH716" s="53"/>
      <c r="AI716" s="53"/>
      <c r="AJ716" s="53"/>
      <c r="AK716" s="53"/>
      <c r="AL716" s="53"/>
      <c r="AM716" s="53"/>
      <c r="AN716" s="53"/>
      <c r="AO716" s="53"/>
    </row>
    <row r="717" spans="17:41">
      <c r="Q717" s="53"/>
      <c r="R717" s="53"/>
      <c r="S717" s="53"/>
      <c r="T717" s="53"/>
      <c r="U717" s="53"/>
      <c r="V717" s="53"/>
      <c r="W717" s="53"/>
      <c r="X717" s="53"/>
      <c r="Y717" s="53"/>
      <c r="Z717" s="53"/>
      <c r="AA717" s="53"/>
      <c r="AB717" s="53"/>
      <c r="AC717" s="53"/>
      <c r="AD717" s="53"/>
      <c r="AE717" s="53"/>
      <c r="AF717" s="53"/>
      <c r="AG717" s="53"/>
      <c r="AH717" s="53"/>
      <c r="AI717" s="53"/>
      <c r="AJ717" s="53"/>
      <c r="AK717" s="53"/>
      <c r="AL717" s="53"/>
      <c r="AM717" s="53"/>
      <c r="AN717" s="53"/>
      <c r="AO717" s="53"/>
    </row>
    <row r="718" spans="17:41">
      <c r="Q718" s="53"/>
      <c r="R718" s="53"/>
      <c r="S718" s="53"/>
      <c r="T718" s="53"/>
      <c r="U718" s="53"/>
      <c r="V718" s="53"/>
      <c r="W718" s="53"/>
      <c r="X718" s="53"/>
      <c r="Y718" s="53"/>
      <c r="Z718" s="53"/>
      <c r="AA718" s="53"/>
      <c r="AB718" s="53"/>
      <c r="AC718" s="53"/>
      <c r="AD718" s="53"/>
      <c r="AE718" s="53"/>
      <c r="AF718" s="53"/>
      <c r="AG718" s="53"/>
      <c r="AH718" s="53"/>
      <c r="AI718" s="53"/>
      <c r="AJ718" s="53"/>
      <c r="AK718" s="53"/>
      <c r="AL718" s="53"/>
      <c r="AM718" s="53"/>
      <c r="AN718" s="53"/>
      <c r="AO718" s="53"/>
    </row>
    <row r="719" spans="17:41">
      <c r="Q719" s="53"/>
      <c r="R719" s="53"/>
      <c r="S719" s="53"/>
      <c r="T719" s="53"/>
      <c r="U719" s="53"/>
      <c r="V719" s="53"/>
      <c r="W719" s="53"/>
      <c r="X719" s="53"/>
      <c r="Y719" s="53"/>
      <c r="Z719" s="53"/>
      <c r="AA719" s="53"/>
      <c r="AB719" s="53"/>
      <c r="AC719" s="53"/>
      <c r="AD719" s="53"/>
      <c r="AE719" s="53"/>
      <c r="AF719" s="53"/>
      <c r="AG719" s="53"/>
      <c r="AH719" s="53"/>
      <c r="AI719" s="53"/>
      <c r="AJ719" s="53"/>
      <c r="AK719" s="53"/>
      <c r="AL719" s="53"/>
      <c r="AM719" s="53"/>
      <c r="AN719" s="53"/>
      <c r="AO719" s="53"/>
    </row>
    <row r="720" spans="17:41">
      <c r="Q720" s="53"/>
      <c r="R720" s="53"/>
      <c r="S720" s="53"/>
      <c r="T720" s="53"/>
      <c r="U720" s="53"/>
      <c r="V720" s="53"/>
      <c r="W720" s="53"/>
      <c r="X720" s="53"/>
      <c r="Y720" s="53"/>
      <c r="Z720" s="53"/>
      <c r="AA720" s="53"/>
      <c r="AB720" s="53"/>
      <c r="AC720" s="53"/>
      <c r="AD720" s="53"/>
      <c r="AE720" s="53"/>
      <c r="AF720" s="53"/>
      <c r="AG720" s="53"/>
      <c r="AH720" s="53"/>
      <c r="AI720" s="53"/>
      <c r="AJ720" s="53"/>
      <c r="AK720" s="53"/>
      <c r="AL720" s="53"/>
      <c r="AM720" s="53"/>
      <c r="AN720" s="53"/>
      <c r="AO720" s="53"/>
    </row>
    <row r="721" spans="17:41">
      <c r="Q721" s="53"/>
      <c r="R721" s="53"/>
      <c r="S721" s="53"/>
      <c r="T721" s="53"/>
      <c r="U721" s="53"/>
      <c r="V721" s="53"/>
      <c r="W721" s="53"/>
      <c r="X721" s="53"/>
      <c r="Y721" s="53"/>
      <c r="Z721" s="53"/>
      <c r="AA721" s="53"/>
      <c r="AB721" s="53"/>
      <c r="AC721" s="53"/>
      <c r="AD721" s="53"/>
      <c r="AE721" s="53"/>
      <c r="AF721" s="53"/>
      <c r="AG721" s="53"/>
      <c r="AH721" s="53"/>
      <c r="AI721" s="53"/>
      <c r="AJ721" s="53"/>
      <c r="AK721" s="53"/>
      <c r="AL721" s="53"/>
      <c r="AM721" s="53"/>
      <c r="AN721" s="53"/>
      <c r="AO721" s="53"/>
    </row>
    <row r="722" spans="17:41">
      <c r="Q722" s="53"/>
      <c r="R722" s="53"/>
      <c r="S722" s="53"/>
      <c r="T722" s="53"/>
      <c r="U722" s="53"/>
      <c r="V722" s="53"/>
      <c r="W722" s="53"/>
      <c r="X722" s="53"/>
      <c r="Y722" s="53"/>
      <c r="Z722" s="53"/>
      <c r="AA722" s="53"/>
      <c r="AB722" s="53"/>
      <c r="AC722" s="53"/>
      <c r="AD722" s="53"/>
      <c r="AE722" s="53"/>
      <c r="AF722" s="53"/>
      <c r="AG722" s="53"/>
      <c r="AH722" s="53"/>
      <c r="AI722" s="53"/>
      <c r="AJ722" s="53"/>
      <c r="AK722" s="53"/>
      <c r="AL722" s="53"/>
      <c r="AM722" s="53"/>
      <c r="AN722" s="53"/>
      <c r="AO722" s="53"/>
    </row>
    <row r="723" spans="17:41">
      <c r="Q723" s="53"/>
      <c r="R723" s="53"/>
      <c r="S723" s="53"/>
      <c r="T723" s="53"/>
      <c r="U723" s="53"/>
      <c r="V723" s="53"/>
      <c r="W723" s="53"/>
      <c r="X723" s="53"/>
      <c r="Y723" s="53"/>
      <c r="Z723" s="53"/>
      <c r="AA723" s="53"/>
      <c r="AB723" s="53"/>
      <c r="AC723" s="53"/>
      <c r="AD723" s="53"/>
      <c r="AE723" s="53"/>
      <c r="AF723" s="53"/>
      <c r="AG723" s="53"/>
      <c r="AH723" s="53"/>
      <c r="AI723" s="53"/>
      <c r="AJ723" s="53"/>
      <c r="AK723" s="53"/>
      <c r="AL723" s="53"/>
      <c r="AM723" s="53"/>
      <c r="AN723" s="53"/>
      <c r="AO723" s="53"/>
    </row>
    <row r="724" spans="17:41">
      <c r="Q724" s="53"/>
      <c r="R724" s="53"/>
      <c r="S724" s="53"/>
      <c r="T724" s="53"/>
      <c r="U724" s="53"/>
      <c r="V724" s="53"/>
      <c r="W724" s="53"/>
      <c r="X724" s="53"/>
      <c r="Y724" s="53"/>
      <c r="Z724" s="53"/>
      <c r="AA724" s="53"/>
      <c r="AB724" s="53"/>
      <c r="AC724" s="53"/>
      <c r="AD724" s="53"/>
      <c r="AE724" s="53"/>
      <c r="AF724" s="53"/>
      <c r="AG724" s="53"/>
      <c r="AH724" s="53"/>
      <c r="AI724" s="53"/>
      <c r="AJ724" s="53"/>
      <c r="AK724" s="53"/>
      <c r="AL724" s="53"/>
      <c r="AM724" s="53"/>
      <c r="AN724" s="53"/>
      <c r="AO724" s="53"/>
    </row>
    <row r="725" spans="17:41">
      <c r="Q725" s="53"/>
      <c r="R725" s="53"/>
      <c r="S725" s="53"/>
      <c r="T725" s="53"/>
      <c r="U725" s="53"/>
      <c r="V725" s="53"/>
      <c r="W725" s="53"/>
      <c r="X725" s="53"/>
      <c r="Y725" s="53"/>
      <c r="Z725" s="53"/>
      <c r="AA725" s="53"/>
      <c r="AB725" s="53"/>
      <c r="AC725" s="53"/>
      <c r="AD725" s="53"/>
      <c r="AE725" s="53"/>
      <c r="AF725" s="53"/>
      <c r="AG725" s="53"/>
      <c r="AH725" s="53"/>
      <c r="AI725" s="53"/>
      <c r="AJ725" s="53"/>
      <c r="AK725" s="53"/>
      <c r="AL725" s="53"/>
      <c r="AM725" s="53"/>
      <c r="AN725" s="53"/>
      <c r="AO725" s="53"/>
    </row>
    <row r="726" spans="17:41">
      <c r="Q726" s="53"/>
      <c r="R726" s="53"/>
      <c r="S726" s="53"/>
      <c r="T726" s="53"/>
      <c r="U726" s="53"/>
      <c r="V726" s="53"/>
      <c r="W726" s="53"/>
      <c r="X726" s="53"/>
      <c r="Y726" s="53"/>
      <c r="Z726" s="53"/>
      <c r="AA726" s="53"/>
      <c r="AB726" s="53"/>
      <c r="AC726" s="53"/>
      <c r="AD726" s="53"/>
      <c r="AE726" s="53"/>
      <c r="AF726" s="53"/>
      <c r="AG726" s="53"/>
      <c r="AH726" s="53"/>
      <c r="AI726" s="53"/>
      <c r="AJ726" s="53"/>
      <c r="AK726" s="53"/>
      <c r="AL726" s="53"/>
      <c r="AM726" s="53"/>
      <c r="AN726" s="53"/>
      <c r="AO726" s="53"/>
    </row>
    <row r="727" spans="17:41">
      <c r="Q727" s="53"/>
      <c r="R727" s="53"/>
      <c r="S727" s="53"/>
      <c r="T727" s="53"/>
      <c r="U727" s="53"/>
      <c r="V727" s="53"/>
      <c r="W727" s="53"/>
      <c r="X727" s="53"/>
      <c r="Y727" s="53"/>
      <c r="Z727" s="53"/>
      <c r="AA727" s="53"/>
      <c r="AB727" s="53"/>
      <c r="AC727" s="53"/>
      <c r="AD727" s="53"/>
      <c r="AE727" s="53"/>
      <c r="AF727" s="53"/>
      <c r="AG727" s="53"/>
      <c r="AH727" s="53"/>
      <c r="AI727" s="53"/>
      <c r="AJ727" s="53"/>
      <c r="AK727" s="53"/>
      <c r="AL727" s="53"/>
      <c r="AM727" s="53"/>
      <c r="AN727" s="53"/>
      <c r="AO727" s="53"/>
    </row>
    <row r="728" spans="17:41">
      <c r="Q728" s="53"/>
      <c r="R728" s="53"/>
      <c r="S728" s="53"/>
      <c r="T728" s="53"/>
      <c r="U728" s="53"/>
      <c r="V728" s="53"/>
      <c r="W728" s="53"/>
      <c r="X728" s="53"/>
      <c r="Y728" s="53"/>
      <c r="Z728" s="53"/>
      <c r="AA728" s="53"/>
      <c r="AB728" s="53"/>
      <c r="AC728" s="53"/>
      <c r="AD728" s="53"/>
      <c r="AE728" s="53"/>
      <c r="AF728" s="53"/>
      <c r="AG728" s="53"/>
      <c r="AH728" s="53"/>
      <c r="AI728" s="53"/>
      <c r="AJ728" s="53"/>
      <c r="AK728" s="53"/>
      <c r="AL728" s="53"/>
      <c r="AM728" s="53"/>
      <c r="AN728" s="53"/>
      <c r="AO728" s="53"/>
    </row>
    <row r="729" spans="17:41">
      <c r="Q729" s="53"/>
      <c r="R729" s="53"/>
      <c r="S729" s="53"/>
      <c r="T729" s="53"/>
      <c r="U729" s="53"/>
      <c r="V729" s="53"/>
      <c r="W729" s="53"/>
      <c r="X729" s="53"/>
      <c r="Y729" s="53"/>
      <c r="Z729" s="53"/>
      <c r="AA729" s="53"/>
      <c r="AB729" s="53"/>
      <c r="AC729" s="53"/>
      <c r="AD729" s="53"/>
      <c r="AE729" s="53"/>
      <c r="AF729" s="53"/>
      <c r="AG729" s="53"/>
      <c r="AH729" s="53"/>
      <c r="AI729" s="53"/>
      <c r="AJ729" s="53"/>
      <c r="AK729" s="53"/>
      <c r="AL729" s="53"/>
      <c r="AM729" s="53"/>
      <c r="AN729" s="53"/>
      <c r="AO729" s="53"/>
    </row>
    <row r="730" spans="17:41">
      <c r="Q730" s="53"/>
      <c r="R730" s="53"/>
      <c r="S730" s="53"/>
      <c r="T730" s="53"/>
      <c r="U730" s="53"/>
      <c r="V730" s="53"/>
      <c r="W730" s="53"/>
      <c r="X730" s="53"/>
      <c r="Y730" s="53"/>
      <c r="Z730" s="53"/>
      <c r="AA730" s="53"/>
      <c r="AB730" s="53"/>
      <c r="AC730" s="53"/>
      <c r="AD730" s="53"/>
      <c r="AE730" s="53"/>
      <c r="AF730" s="53"/>
      <c r="AG730" s="53"/>
      <c r="AH730" s="53"/>
      <c r="AI730" s="53"/>
      <c r="AJ730" s="53"/>
      <c r="AK730" s="53"/>
      <c r="AL730" s="53"/>
      <c r="AM730" s="53"/>
      <c r="AN730" s="53"/>
      <c r="AO730" s="53"/>
    </row>
    <row r="731" spans="17:41">
      <c r="Q731" s="53"/>
      <c r="R731" s="53"/>
      <c r="S731" s="53"/>
      <c r="T731" s="53"/>
      <c r="U731" s="53"/>
      <c r="V731" s="53"/>
      <c r="W731" s="53"/>
      <c r="X731" s="53"/>
      <c r="Y731" s="53"/>
      <c r="Z731" s="53"/>
      <c r="AA731" s="53"/>
      <c r="AB731" s="53"/>
      <c r="AC731" s="53"/>
      <c r="AD731" s="53"/>
      <c r="AE731" s="53"/>
      <c r="AF731" s="53"/>
      <c r="AG731" s="53"/>
      <c r="AH731" s="53"/>
      <c r="AI731" s="53"/>
      <c r="AJ731" s="53"/>
      <c r="AK731" s="53"/>
      <c r="AL731" s="53"/>
      <c r="AM731" s="53"/>
      <c r="AN731" s="53"/>
      <c r="AO731" s="53"/>
    </row>
    <row r="732" spans="17:41">
      <c r="Q732" s="53"/>
      <c r="R732" s="53"/>
      <c r="S732" s="53"/>
      <c r="T732" s="53"/>
      <c r="U732" s="53"/>
      <c r="V732" s="53"/>
      <c r="W732" s="53"/>
      <c r="X732" s="53"/>
      <c r="Y732" s="53"/>
      <c r="Z732" s="53"/>
      <c r="AA732" s="53"/>
      <c r="AB732" s="53"/>
      <c r="AC732" s="53"/>
      <c r="AD732" s="53"/>
      <c r="AE732" s="53"/>
      <c r="AF732" s="53"/>
      <c r="AG732" s="53"/>
      <c r="AH732" s="53"/>
      <c r="AI732" s="53"/>
      <c r="AJ732" s="53"/>
      <c r="AK732" s="53"/>
      <c r="AL732" s="53"/>
      <c r="AM732" s="53"/>
      <c r="AN732" s="53"/>
      <c r="AO732" s="53"/>
    </row>
    <row r="733" spans="17:41">
      <c r="Q733" s="53"/>
      <c r="R733" s="53"/>
      <c r="S733" s="53"/>
      <c r="T733" s="53"/>
      <c r="U733" s="53"/>
      <c r="V733" s="53"/>
      <c r="W733" s="53"/>
      <c r="X733" s="53"/>
      <c r="Y733" s="53"/>
      <c r="Z733" s="53"/>
      <c r="AA733" s="53"/>
      <c r="AB733" s="53"/>
      <c r="AC733" s="53"/>
      <c r="AD733" s="53"/>
      <c r="AE733" s="53"/>
      <c r="AF733" s="53"/>
      <c r="AG733" s="53"/>
      <c r="AH733" s="53"/>
      <c r="AI733" s="53"/>
      <c r="AJ733" s="53"/>
      <c r="AK733" s="53"/>
      <c r="AL733" s="53"/>
      <c r="AM733" s="53"/>
      <c r="AN733" s="53"/>
      <c r="AO733" s="53"/>
    </row>
    <row r="734" spans="17:41">
      <c r="Q734" s="53"/>
      <c r="R734" s="53"/>
      <c r="S734" s="53"/>
      <c r="T734" s="53"/>
      <c r="U734" s="53"/>
      <c r="V734" s="53"/>
      <c r="W734" s="53"/>
      <c r="X734" s="53"/>
      <c r="Y734" s="53"/>
      <c r="Z734" s="53"/>
      <c r="AA734" s="53"/>
      <c r="AB734" s="53"/>
      <c r="AC734" s="53"/>
      <c r="AD734" s="53"/>
      <c r="AE734" s="53"/>
      <c r="AF734" s="53"/>
      <c r="AG734" s="53"/>
      <c r="AH734" s="53"/>
      <c r="AI734" s="53"/>
      <c r="AJ734" s="53"/>
      <c r="AK734" s="53"/>
      <c r="AL734" s="53"/>
      <c r="AM734" s="53"/>
      <c r="AN734" s="53"/>
      <c r="AO734" s="53"/>
    </row>
    <row r="735" spans="17:41">
      <c r="Q735" s="53"/>
      <c r="R735" s="53"/>
      <c r="S735" s="53"/>
      <c r="T735" s="53"/>
      <c r="U735" s="53"/>
      <c r="V735" s="53"/>
      <c r="W735" s="53"/>
      <c r="X735" s="53"/>
      <c r="Y735" s="53"/>
      <c r="Z735" s="53"/>
      <c r="AA735" s="53"/>
      <c r="AB735" s="53"/>
      <c r="AC735" s="53"/>
      <c r="AD735" s="53"/>
      <c r="AE735" s="53"/>
      <c r="AF735" s="53"/>
      <c r="AG735" s="53"/>
      <c r="AH735" s="53"/>
      <c r="AI735" s="53"/>
      <c r="AJ735" s="53"/>
      <c r="AK735" s="53"/>
      <c r="AL735" s="53"/>
      <c r="AM735" s="53"/>
      <c r="AN735" s="53"/>
      <c r="AO735" s="53"/>
    </row>
    <row r="736" spans="17:41">
      <c r="Q736" s="53"/>
      <c r="R736" s="53"/>
      <c r="S736" s="53"/>
      <c r="T736" s="53"/>
      <c r="U736" s="53"/>
      <c r="V736" s="53"/>
      <c r="W736" s="53"/>
      <c r="X736" s="53"/>
      <c r="Y736" s="53"/>
      <c r="Z736" s="53"/>
      <c r="AA736" s="53"/>
      <c r="AB736" s="53"/>
      <c r="AC736" s="53"/>
      <c r="AD736" s="53"/>
      <c r="AE736" s="53"/>
      <c r="AF736" s="53"/>
      <c r="AG736" s="53"/>
      <c r="AH736" s="53"/>
      <c r="AI736" s="53"/>
      <c r="AJ736" s="53"/>
      <c r="AK736" s="53"/>
      <c r="AL736" s="53"/>
      <c r="AM736" s="53"/>
      <c r="AN736" s="53"/>
      <c r="AO736" s="53"/>
    </row>
    <row r="737" spans="17:41">
      <c r="Q737" s="53"/>
      <c r="R737" s="53"/>
      <c r="S737" s="53"/>
      <c r="T737" s="53"/>
      <c r="U737" s="53"/>
      <c r="V737" s="53"/>
      <c r="W737" s="53"/>
      <c r="X737" s="53"/>
      <c r="Y737" s="53"/>
      <c r="Z737" s="53"/>
      <c r="AA737" s="53"/>
      <c r="AB737" s="53"/>
      <c r="AC737" s="53"/>
      <c r="AD737" s="53"/>
      <c r="AE737" s="53"/>
      <c r="AF737" s="53"/>
      <c r="AG737" s="53"/>
      <c r="AH737" s="53"/>
      <c r="AI737" s="53"/>
      <c r="AJ737" s="53"/>
      <c r="AK737" s="53"/>
      <c r="AL737" s="53"/>
      <c r="AM737" s="53"/>
      <c r="AN737" s="53"/>
      <c r="AO737" s="53"/>
    </row>
    <row r="738" spans="17:41">
      <c r="Q738" s="53"/>
      <c r="R738" s="53"/>
      <c r="S738" s="53"/>
      <c r="T738" s="53"/>
      <c r="U738" s="53"/>
      <c r="V738" s="53"/>
      <c r="W738" s="53"/>
      <c r="X738" s="53"/>
      <c r="Y738" s="53"/>
      <c r="Z738" s="53"/>
      <c r="AA738" s="53"/>
      <c r="AB738" s="53"/>
      <c r="AC738" s="53"/>
      <c r="AD738" s="53"/>
      <c r="AE738" s="53"/>
      <c r="AF738" s="53"/>
      <c r="AG738" s="53"/>
      <c r="AH738" s="53"/>
      <c r="AI738" s="53"/>
      <c r="AJ738" s="53"/>
      <c r="AK738" s="53"/>
      <c r="AL738" s="53"/>
      <c r="AM738" s="53"/>
      <c r="AN738" s="53"/>
      <c r="AO738" s="53"/>
    </row>
    <row r="739" spans="17:41">
      <c r="Q739" s="53"/>
      <c r="R739" s="53"/>
      <c r="S739" s="53"/>
      <c r="T739" s="53"/>
      <c r="U739" s="53"/>
      <c r="V739" s="53"/>
      <c r="W739" s="53"/>
      <c r="X739" s="53"/>
      <c r="Y739" s="53"/>
      <c r="Z739" s="53"/>
      <c r="AA739" s="53"/>
      <c r="AB739" s="53"/>
      <c r="AC739" s="53"/>
      <c r="AD739" s="53"/>
      <c r="AE739" s="53"/>
      <c r="AF739" s="53"/>
      <c r="AG739" s="53"/>
      <c r="AH739" s="53"/>
      <c r="AI739" s="53"/>
      <c r="AJ739" s="53"/>
      <c r="AK739" s="53"/>
      <c r="AL739" s="53"/>
      <c r="AM739" s="53"/>
      <c r="AN739" s="53"/>
      <c r="AO739" s="53"/>
    </row>
    <row r="740" spans="17:41">
      <c r="Q740" s="53"/>
      <c r="R740" s="53"/>
      <c r="S740" s="53"/>
      <c r="T740" s="53"/>
      <c r="U740" s="53"/>
      <c r="V740" s="53"/>
      <c r="W740" s="53"/>
      <c r="X740" s="53"/>
      <c r="Y740" s="53"/>
      <c r="Z740" s="53"/>
      <c r="AA740" s="53"/>
      <c r="AB740" s="53"/>
      <c r="AC740" s="53"/>
      <c r="AD740" s="53"/>
      <c r="AE740" s="53"/>
      <c r="AF740" s="53"/>
      <c r="AG740" s="53"/>
      <c r="AH740" s="53"/>
      <c r="AI740" s="53"/>
      <c r="AJ740" s="53"/>
      <c r="AK740" s="53"/>
      <c r="AL740" s="53"/>
      <c r="AM740" s="53"/>
      <c r="AN740" s="53"/>
      <c r="AO740" s="53"/>
    </row>
    <row r="741" spans="17:41">
      <c r="Q741" s="53"/>
      <c r="R741" s="53"/>
      <c r="S741" s="53"/>
      <c r="T741" s="53"/>
      <c r="U741" s="53"/>
      <c r="V741" s="53"/>
      <c r="W741" s="53"/>
      <c r="X741" s="53"/>
      <c r="Y741" s="53"/>
      <c r="Z741" s="53"/>
      <c r="AA741" s="53"/>
      <c r="AB741" s="53"/>
      <c r="AC741" s="53"/>
      <c r="AD741" s="53"/>
      <c r="AE741" s="53"/>
      <c r="AF741" s="53"/>
      <c r="AG741" s="53"/>
      <c r="AH741" s="53"/>
      <c r="AI741" s="53"/>
      <c r="AJ741" s="53"/>
      <c r="AK741" s="53"/>
      <c r="AL741" s="53"/>
      <c r="AM741" s="53"/>
      <c r="AN741" s="53"/>
      <c r="AO741" s="53"/>
    </row>
    <row r="742" spans="17:41">
      <c r="Q742" s="53"/>
      <c r="R742" s="53"/>
      <c r="S742" s="53"/>
      <c r="T742" s="53"/>
      <c r="U742" s="53"/>
      <c r="V742" s="53"/>
      <c r="W742" s="53"/>
      <c r="X742" s="53"/>
      <c r="Y742" s="53"/>
      <c r="Z742" s="53"/>
      <c r="AA742" s="53"/>
      <c r="AB742" s="53"/>
      <c r="AC742" s="53"/>
      <c r="AD742" s="53"/>
      <c r="AE742" s="53"/>
      <c r="AF742" s="53"/>
      <c r="AG742" s="53"/>
      <c r="AH742" s="53"/>
      <c r="AI742" s="53"/>
      <c r="AJ742" s="53"/>
      <c r="AK742" s="53"/>
      <c r="AL742" s="53"/>
      <c r="AM742" s="53"/>
      <c r="AN742" s="53"/>
      <c r="AO742" s="53"/>
    </row>
    <row r="743" spans="17:41">
      <c r="Q743" s="53"/>
      <c r="R743" s="53"/>
      <c r="S743" s="53"/>
      <c r="T743" s="53"/>
      <c r="U743" s="53"/>
      <c r="V743" s="53"/>
      <c r="W743" s="53"/>
      <c r="X743" s="53"/>
      <c r="Y743" s="53"/>
      <c r="Z743" s="53"/>
      <c r="AA743" s="53"/>
      <c r="AB743" s="53"/>
      <c r="AC743" s="53"/>
      <c r="AD743" s="53"/>
      <c r="AE743" s="53"/>
      <c r="AF743" s="53"/>
      <c r="AG743" s="53"/>
      <c r="AH743" s="53"/>
      <c r="AI743" s="53"/>
      <c r="AJ743" s="53"/>
      <c r="AK743" s="53"/>
      <c r="AL743" s="53"/>
      <c r="AM743" s="53"/>
      <c r="AN743" s="53"/>
      <c r="AO743" s="53"/>
    </row>
    <row r="744" spans="17:41">
      <c r="Q744" s="53"/>
      <c r="R744" s="53"/>
      <c r="S744" s="53"/>
      <c r="T744" s="53"/>
      <c r="U744" s="53"/>
      <c r="V744" s="53"/>
      <c r="W744" s="53"/>
      <c r="X744" s="53"/>
      <c r="Y744" s="53"/>
      <c r="Z744" s="53"/>
      <c r="AA744" s="53"/>
      <c r="AB744" s="53"/>
      <c r="AC744" s="53"/>
      <c r="AD744" s="53"/>
      <c r="AE744" s="53"/>
      <c r="AF744" s="53"/>
      <c r="AG744" s="53"/>
      <c r="AH744" s="53"/>
      <c r="AI744" s="53"/>
      <c r="AJ744" s="53"/>
      <c r="AK744" s="53"/>
      <c r="AL744" s="53"/>
      <c r="AM744" s="53"/>
      <c r="AN744" s="53"/>
      <c r="AO744" s="53"/>
    </row>
    <row r="745" spans="17:41">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row>
    <row r="746" spans="17:41">
      <c r="Q746" s="53"/>
      <c r="R746" s="53"/>
      <c r="S746" s="53"/>
      <c r="T746" s="53"/>
      <c r="U746" s="53"/>
      <c r="V746" s="53"/>
      <c r="W746" s="53"/>
      <c r="X746" s="53"/>
      <c r="Y746" s="53"/>
      <c r="Z746" s="53"/>
      <c r="AA746" s="53"/>
      <c r="AB746" s="53"/>
      <c r="AC746" s="53"/>
      <c r="AD746" s="53"/>
      <c r="AE746" s="53"/>
      <c r="AF746" s="53"/>
      <c r="AG746" s="53"/>
      <c r="AH746" s="53"/>
      <c r="AI746" s="53"/>
      <c r="AJ746" s="53"/>
      <c r="AK746" s="53"/>
      <c r="AL746" s="53"/>
      <c r="AM746" s="53"/>
      <c r="AN746" s="53"/>
      <c r="AO746" s="53"/>
    </row>
    <row r="747" spans="17:41">
      <c r="Q747" s="53"/>
      <c r="R747" s="53"/>
      <c r="S747" s="53"/>
      <c r="T747" s="53"/>
      <c r="U747" s="53"/>
      <c r="V747" s="53"/>
      <c r="W747" s="53"/>
      <c r="X747" s="53"/>
      <c r="Y747" s="53"/>
      <c r="Z747" s="53"/>
      <c r="AA747" s="53"/>
      <c r="AB747" s="53"/>
      <c r="AC747" s="53"/>
      <c r="AD747" s="53"/>
      <c r="AE747" s="53"/>
      <c r="AF747" s="53"/>
      <c r="AG747" s="53"/>
      <c r="AH747" s="53"/>
      <c r="AI747" s="53"/>
      <c r="AJ747" s="53"/>
      <c r="AK747" s="53"/>
      <c r="AL747" s="53"/>
      <c r="AM747" s="53"/>
      <c r="AN747" s="53"/>
      <c r="AO747" s="53"/>
    </row>
    <row r="748" spans="17:41">
      <c r="Q748" s="53"/>
      <c r="R748" s="53"/>
      <c r="S748" s="53"/>
      <c r="T748" s="53"/>
      <c r="U748" s="53"/>
      <c r="V748" s="53"/>
      <c r="W748" s="53"/>
      <c r="X748" s="53"/>
      <c r="Y748" s="53"/>
      <c r="Z748" s="53"/>
      <c r="AA748" s="53"/>
      <c r="AB748" s="53"/>
      <c r="AC748" s="53"/>
      <c r="AD748" s="53"/>
      <c r="AE748" s="53"/>
      <c r="AF748" s="53"/>
      <c r="AG748" s="53"/>
      <c r="AH748" s="53"/>
      <c r="AI748" s="53"/>
      <c r="AJ748" s="53"/>
      <c r="AK748" s="53"/>
      <c r="AL748" s="53"/>
      <c r="AM748" s="53"/>
      <c r="AN748" s="53"/>
      <c r="AO748" s="53"/>
    </row>
    <row r="749" spans="17:41">
      <c r="Q749" s="53"/>
      <c r="R749" s="53"/>
      <c r="S749" s="53"/>
      <c r="T749" s="53"/>
      <c r="U749" s="53"/>
      <c r="V749" s="53"/>
      <c r="W749" s="53"/>
      <c r="X749" s="53"/>
      <c r="Y749" s="53"/>
      <c r="Z749" s="53"/>
      <c r="AA749" s="53"/>
      <c r="AB749" s="53"/>
      <c r="AC749" s="53"/>
      <c r="AD749" s="53"/>
      <c r="AE749" s="53"/>
      <c r="AF749" s="53"/>
      <c r="AG749" s="53"/>
      <c r="AH749" s="53"/>
      <c r="AI749" s="53"/>
      <c r="AJ749" s="53"/>
      <c r="AK749" s="53"/>
      <c r="AL749" s="53"/>
      <c r="AM749" s="53"/>
      <c r="AN749" s="53"/>
      <c r="AO749" s="53"/>
    </row>
    <row r="750" spans="17:41">
      <c r="Q750" s="53"/>
      <c r="R750" s="53"/>
      <c r="S750" s="53"/>
      <c r="T750" s="53"/>
      <c r="U750" s="53"/>
      <c r="V750" s="53"/>
      <c r="W750" s="53"/>
      <c r="X750" s="53"/>
      <c r="Y750" s="53"/>
      <c r="Z750" s="53"/>
      <c r="AA750" s="53"/>
      <c r="AB750" s="53"/>
      <c r="AC750" s="53"/>
      <c r="AD750" s="53"/>
      <c r="AE750" s="53"/>
      <c r="AF750" s="53"/>
      <c r="AG750" s="53"/>
      <c r="AH750" s="53"/>
      <c r="AI750" s="53"/>
      <c r="AJ750" s="53"/>
      <c r="AK750" s="53"/>
      <c r="AL750" s="53"/>
      <c r="AM750" s="53"/>
      <c r="AN750" s="53"/>
      <c r="AO750" s="53"/>
    </row>
    <row r="751" spans="17:41">
      <c r="Q751" s="53"/>
      <c r="R751" s="53"/>
      <c r="S751" s="53"/>
      <c r="T751" s="53"/>
      <c r="U751" s="53"/>
      <c r="V751" s="53"/>
      <c r="W751" s="53"/>
      <c r="X751" s="53"/>
      <c r="Y751" s="53"/>
      <c r="Z751" s="53"/>
      <c r="AA751" s="53"/>
      <c r="AB751" s="53"/>
      <c r="AC751" s="53"/>
      <c r="AD751" s="53"/>
      <c r="AE751" s="53"/>
      <c r="AF751" s="53"/>
      <c r="AG751" s="53"/>
      <c r="AH751" s="53"/>
      <c r="AI751" s="53"/>
      <c r="AJ751" s="53"/>
      <c r="AK751" s="53"/>
      <c r="AL751" s="53"/>
      <c r="AM751" s="53"/>
      <c r="AN751" s="53"/>
      <c r="AO751" s="53"/>
    </row>
    <row r="752" spans="17:41">
      <c r="Q752" s="53"/>
      <c r="R752" s="53"/>
      <c r="S752" s="53"/>
      <c r="T752" s="53"/>
      <c r="U752" s="53"/>
      <c r="V752" s="53"/>
      <c r="W752" s="53"/>
      <c r="X752" s="53"/>
      <c r="Y752" s="53"/>
      <c r="Z752" s="53"/>
      <c r="AA752" s="53"/>
      <c r="AB752" s="53"/>
      <c r="AC752" s="53"/>
      <c r="AD752" s="53"/>
      <c r="AE752" s="53"/>
      <c r="AF752" s="53"/>
      <c r="AG752" s="53"/>
      <c r="AH752" s="53"/>
      <c r="AI752" s="53"/>
      <c r="AJ752" s="53"/>
      <c r="AK752" s="53"/>
      <c r="AL752" s="53"/>
      <c r="AM752" s="53"/>
      <c r="AN752" s="53"/>
      <c r="AO752" s="53"/>
    </row>
    <row r="753" spans="17:41">
      <c r="Q753" s="53"/>
      <c r="R753" s="53"/>
      <c r="S753" s="53"/>
      <c r="T753" s="53"/>
      <c r="U753" s="53"/>
      <c r="V753" s="53"/>
      <c r="W753" s="53"/>
      <c r="X753" s="53"/>
      <c r="Y753" s="53"/>
      <c r="Z753" s="53"/>
      <c r="AA753" s="53"/>
      <c r="AB753" s="53"/>
      <c r="AC753" s="53"/>
      <c r="AD753" s="53"/>
      <c r="AE753" s="53"/>
      <c r="AF753" s="53"/>
      <c r="AG753" s="53"/>
      <c r="AH753" s="53"/>
      <c r="AI753" s="53"/>
      <c r="AJ753" s="53"/>
      <c r="AK753" s="53"/>
      <c r="AL753" s="53"/>
      <c r="AM753" s="53"/>
      <c r="AN753" s="53"/>
      <c r="AO753" s="53"/>
    </row>
    <row r="754" spans="17:41">
      <c r="Q754" s="53"/>
      <c r="R754" s="53"/>
      <c r="S754" s="53"/>
      <c r="T754" s="53"/>
      <c r="U754" s="53"/>
      <c r="V754" s="53"/>
      <c r="W754" s="53"/>
      <c r="X754" s="53"/>
      <c r="Y754" s="53"/>
      <c r="Z754" s="53"/>
      <c r="AA754" s="53"/>
      <c r="AB754" s="53"/>
      <c r="AC754" s="53"/>
      <c r="AD754" s="53"/>
      <c r="AE754" s="53"/>
      <c r="AF754" s="53"/>
      <c r="AG754" s="53"/>
      <c r="AH754" s="53"/>
      <c r="AI754" s="53"/>
      <c r="AJ754" s="53"/>
      <c r="AK754" s="53"/>
      <c r="AL754" s="53"/>
      <c r="AM754" s="53"/>
      <c r="AN754" s="53"/>
      <c r="AO754" s="53"/>
    </row>
    <row r="755" spans="17:41">
      <c r="Q755" s="53"/>
      <c r="R755" s="53"/>
      <c r="S755" s="53"/>
      <c r="T755" s="53"/>
      <c r="U755" s="53"/>
      <c r="V755" s="53"/>
      <c r="W755" s="53"/>
      <c r="X755" s="53"/>
      <c r="Y755" s="53"/>
      <c r="Z755" s="53"/>
      <c r="AA755" s="53"/>
      <c r="AB755" s="53"/>
      <c r="AC755" s="53"/>
      <c r="AD755" s="53"/>
      <c r="AE755" s="53"/>
      <c r="AF755" s="53"/>
      <c r="AG755" s="53"/>
      <c r="AH755" s="53"/>
      <c r="AI755" s="53"/>
      <c r="AJ755" s="53"/>
      <c r="AK755" s="53"/>
      <c r="AL755" s="53"/>
      <c r="AM755" s="53"/>
      <c r="AN755" s="53"/>
      <c r="AO755" s="53"/>
    </row>
    <row r="756" spans="17:41">
      <c r="Q756" s="53"/>
      <c r="R756" s="53"/>
      <c r="S756" s="53"/>
      <c r="T756" s="53"/>
      <c r="U756" s="53"/>
      <c r="V756" s="53"/>
      <c r="W756" s="53"/>
      <c r="X756" s="53"/>
      <c r="Y756" s="53"/>
      <c r="Z756" s="53"/>
      <c r="AA756" s="53"/>
      <c r="AB756" s="53"/>
      <c r="AC756" s="53"/>
      <c r="AD756" s="53"/>
      <c r="AE756" s="53"/>
      <c r="AF756" s="53"/>
      <c r="AG756" s="53"/>
      <c r="AH756" s="53"/>
      <c r="AI756" s="53"/>
      <c r="AJ756" s="53"/>
      <c r="AK756" s="53"/>
      <c r="AL756" s="53"/>
      <c r="AM756" s="53"/>
      <c r="AN756" s="53"/>
      <c r="AO756" s="53"/>
    </row>
    <row r="757" spans="17:41">
      <c r="Q757" s="53"/>
      <c r="R757" s="53"/>
      <c r="S757" s="53"/>
      <c r="T757" s="53"/>
      <c r="U757" s="53"/>
      <c r="V757" s="53"/>
      <c r="W757" s="53"/>
      <c r="X757" s="53"/>
      <c r="Y757" s="53"/>
      <c r="Z757" s="53"/>
      <c r="AA757" s="53"/>
      <c r="AB757" s="53"/>
      <c r="AC757" s="53"/>
      <c r="AD757" s="53"/>
      <c r="AE757" s="53"/>
      <c r="AF757" s="53"/>
      <c r="AG757" s="53"/>
      <c r="AH757" s="53"/>
      <c r="AI757" s="53"/>
      <c r="AJ757" s="53"/>
      <c r="AK757" s="53"/>
      <c r="AL757" s="53"/>
      <c r="AM757" s="53"/>
      <c r="AN757" s="53"/>
      <c r="AO757" s="53"/>
    </row>
    <row r="758" spans="17:41">
      <c r="Q758" s="53"/>
      <c r="R758" s="53"/>
      <c r="S758" s="53"/>
      <c r="T758" s="53"/>
      <c r="U758" s="53"/>
      <c r="V758" s="53"/>
      <c r="W758" s="53"/>
      <c r="X758" s="53"/>
      <c r="Y758" s="53"/>
      <c r="Z758" s="53"/>
      <c r="AA758" s="53"/>
      <c r="AB758" s="53"/>
      <c r="AC758" s="53"/>
      <c r="AD758" s="53"/>
      <c r="AE758" s="53"/>
      <c r="AF758" s="53"/>
      <c r="AG758" s="53"/>
      <c r="AH758" s="53"/>
      <c r="AI758" s="53"/>
      <c r="AJ758" s="53"/>
      <c r="AK758" s="53"/>
      <c r="AL758" s="53"/>
      <c r="AM758" s="53"/>
      <c r="AN758" s="53"/>
      <c r="AO758" s="53"/>
    </row>
    <row r="759" spans="17:41">
      <c r="Q759" s="53"/>
      <c r="R759" s="53"/>
      <c r="S759" s="53"/>
      <c r="T759" s="53"/>
      <c r="U759" s="53"/>
      <c r="V759" s="53"/>
      <c r="W759" s="53"/>
      <c r="X759" s="53"/>
      <c r="Y759" s="53"/>
      <c r="Z759" s="53"/>
      <c r="AA759" s="53"/>
      <c r="AB759" s="53"/>
      <c r="AC759" s="53"/>
      <c r="AD759" s="53"/>
      <c r="AE759" s="53"/>
      <c r="AF759" s="53"/>
      <c r="AG759" s="53"/>
      <c r="AH759" s="53"/>
      <c r="AI759" s="53"/>
      <c r="AJ759" s="53"/>
      <c r="AK759" s="53"/>
      <c r="AL759" s="53"/>
      <c r="AM759" s="53"/>
      <c r="AN759" s="53"/>
      <c r="AO759" s="53"/>
    </row>
    <row r="760" spans="17:41">
      <c r="Q760" s="53"/>
      <c r="R760" s="53"/>
      <c r="S760" s="53"/>
      <c r="T760" s="53"/>
      <c r="U760" s="53"/>
      <c r="V760" s="53"/>
      <c r="W760" s="53"/>
      <c r="X760" s="53"/>
      <c r="Y760" s="53"/>
      <c r="Z760" s="53"/>
      <c r="AA760" s="53"/>
      <c r="AB760" s="53"/>
      <c r="AC760" s="53"/>
      <c r="AD760" s="53"/>
      <c r="AE760" s="53"/>
      <c r="AF760" s="53"/>
      <c r="AG760" s="53"/>
      <c r="AH760" s="53"/>
      <c r="AI760" s="53"/>
      <c r="AJ760" s="53"/>
      <c r="AK760" s="53"/>
      <c r="AL760" s="53"/>
      <c r="AM760" s="53"/>
      <c r="AN760" s="53"/>
      <c r="AO760" s="53"/>
    </row>
    <row r="761" spans="17:41">
      <c r="Q761" s="53"/>
      <c r="R761" s="53"/>
      <c r="S761" s="53"/>
      <c r="T761" s="53"/>
      <c r="U761" s="53"/>
      <c r="V761" s="53"/>
      <c r="W761" s="53"/>
      <c r="X761" s="53"/>
      <c r="Y761" s="53"/>
      <c r="Z761" s="53"/>
      <c r="AA761" s="53"/>
      <c r="AB761" s="53"/>
      <c r="AC761" s="53"/>
      <c r="AD761" s="53"/>
      <c r="AE761" s="53"/>
      <c r="AF761" s="53"/>
      <c r="AG761" s="53"/>
      <c r="AH761" s="53"/>
      <c r="AI761" s="53"/>
      <c r="AJ761" s="53"/>
      <c r="AK761" s="53"/>
      <c r="AL761" s="53"/>
      <c r="AM761" s="53"/>
      <c r="AN761" s="53"/>
      <c r="AO761" s="53"/>
    </row>
    <row r="762" spans="17:41">
      <c r="Q762" s="53"/>
      <c r="R762" s="53"/>
      <c r="S762" s="53"/>
      <c r="T762" s="53"/>
      <c r="U762" s="53"/>
      <c r="V762" s="53"/>
      <c r="W762" s="53"/>
      <c r="X762" s="53"/>
      <c r="Y762" s="53"/>
      <c r="Z762" s="53"/>
      <c r="AA762" s="53"/>
      <c r="AB762" s="53"/>
      <c r="AC762" s="53"/>
      <c r="AD762" s="53"/>
      <c r="AE762" s="53"/>
      <c r="AF762" s="53"/>
      <c r="AG762" s="53"/>
      <c r="AH762" s="53"/>
      <c r="AI762" s="53"/>
      <c r="AJ762" s="53"/>
      <c r="AK762" s="53"/>
      <c r="AL762" s="53"/>
      <c r="AM762" s="53"/>
      <c r="AN762" s="53"/>
      <c r="AO762" s="53"/>
    </row>
    <row r="763" spans="17:41">
      <c r="Q763" s="53"/>
      <c r="R763" s="53"/>
      <c r="S763" s="53"/>
      <c r="T763" s="53"/>
      <c r="U763" s="53"/>
      <c r="V763" s="53"/>
      <c r="W763" s="53"/>
      <c r="X763" s="53"/>
      <c r="Y763" s="53"/>
      <c r="Z763" s="53"/>
      <c r="AA763" s="53"/>
      <c r="AB763" s="53"/>
      <c r="AC763" s="53"/>
      <c r="AD763" s="53"/>
      <c r="AE763" s="53"/>
      <c r="AF763" s="53"/>
      <c r="AG763" s="53"/>
      <c r="AH763" s="53"/>
      <c r="AI763" s="53"/>
      <c r="AJ763" s="53"/>
      <c r="AK763" s="53"/>
      <c r="AL763" s="53"/>
      <c r="AM763" s="53"/>
      <c r="AN763" s="53"/>
      <c r="AO763" s="53"/>
    </row>
    <row r="764" spans="17:41">
      <c r="Q764" s="53"/>
      <c r="R764" s="53"/>
      <c r="S764" s="53"/>
      <c r="T764" s="53"/>
      <c r="U764" s="53"/>
      <c r="V764" s="53"/>
      <c r="W764" s="53"/>
      <c r="X764" s="53"/>
      <c r="Y764" s="53"/>
      <c r="Z764" s="53"/>
      <c r="AA764" s="53"/>
      <c r="AB764" s="53"/>
      <c r="AC764" s="53"/>
      <c r="AD764" s="53"/>
      <c r="AE764" s="53"/>
      <c r="AF764" s="53"/>
      <c r="AG764" s="53"/>
      <c r="AH764" s="53"/>
      <c r="AI764" s="53"/>
      <c r="AJ764" s="53"/>
      <c r="AK764" s="53"/>
      <c r="AL764" s="53"/>
      <c r="AM764" s="53"/>
      <c r="AN764" s="53"/>
      <c r="AO764" s="53"/>
    </row>
    <row r="765" spans="17:41">
      <c r="Q765" s="53"/>
      <c r="R765" s="53"/>
      <c r="S765" s="53"/>
      <c r="T765" s="53"/>
      <c r="U765" s="53"/>
      <c r="V765" s="53"/>
      <c r="W765" s="53"/>
      <c r="X765" s="53"/>
      <c r="Y765" s="53"/>
      <c r="Z765" s="53"/>
      <c r="AA765" s="53"/>
      <c r="AB765" s="53"/>
      <c r="AC765" s="53"/>
      <c r="AD765" s="53"/>
      <c r="AE765" s="53"/>
      <c r="AF765" s="53"/>
      <c r="AG765" s="53"/>
      <c r="AH765" s="53"/>
      <c r="AI765" s="53"/>
      <c r="AJ765" s="53"/>
      <c r="AK765" s="53"/>
      <c r="AL765" s="53"/>
      <c r="AM765" s="53"/>
      <c r="AN765" s="53"/>
      <c r="AO765" s="53"/>
    </row>
    <row r="766" spans="17:41">
      <c r="Q766" s="53"/>
      <c r="R766" s="53"/>
      <c r="S766" s="53"/>
      <c r="T766" s="53"/>
      <c r="U766" s="53"/>
      <c r="V766" s="53"/>
      <c r="W766" s="53"/>
      <c r="X766" s="53"/>
      <c r="Y766" s="53"/>
      <c r="Z766" s="53"/>
      <c r="AA766" s="53"/>
      <c r="AB766" s="53"/>
      <c r="AC766" s="53"/>
      <c r="AD766" s="53"/>
      <c r="AE766" s="53"/>
      <c r="AF766" s="53"/>
      <c r="AG766" s="53"/>
      <c r="AH766" s="53"/>
      <c r="AI766" s="53"/>
      <c r="AJ766" s="53"/>
      <c r="AK766" s="53"/>
      <c r="AL766" s="53"/>
      <c r="AM766" s="53"/>
      <c r="AN766" s="53"/>
      <c r="AO766" s="53"/>
    </row>
    <row r="767" spans="17:41">
      <c r="Q767" s="53"/>
      <c r="R767" s="53"/>
      <c r="S767" s="53"/>
      <c r="T767" s="53"/>
      <c r="U767" s="53"/>
      <c r="V767" s="53"/>
      <c r="W767" s="53"/>
      <c r="X767" s="53"/>
      <c r="Y767" s="53"/>
      <c r="Z767" s="53"/>
      <c r="AA767" s="53"/>
      <c r="AB767" s="53"/>
      <c r="AC767" s="53"/>
      <c r="AD767" s="53"/>
      <c r="AE767" s="53"/>
      <c r="AF767" s="53"/>
      <c r="AG767" s="53"/>
      <c r="AH767" s="53"/>
      <c r="AI767" s="53"/>
      <c r="AJ767" s="53"/>
      <c r="AK767" s="53"/>
      <c r="AL767" s="53"/>
      <c r="AM767" s="53"/>
      <c r="AN767" s="53"/>
      <c r="AO767" s="53"/>
    </row>
    <row r="768" spans="17:41">
      <c r="Q768" s="53"/>
      <c r="R768" s="53"/>
      <c r="S768" s="53"/>
      <c r="T768" s="53"/>
      <c r="U768" s="53"/>
      <c r="V768" s="53"/>
      <c r="W768" s="53"/>
      <c r="X768" s="53"/>
      <c r="Y768" s="53"/>
      <c r="Z768" s="53"/>
      <c r="AA768" s="53"/>
      <c r="AB768" s="53"/>
      <c r="AC768" s="53"/>
      <c r="AD768" s="53"/>
      <c r="AE768" s="53"/>
      <c r="AF768" s="53"/>
      <c r="AG768" s="53"/>
      <c r="AH768" s="53"/>
      <c r="AI768" s="53"/>
      <c r="AJ768" s="53"/>
      <c r="AK768" s="53"/>
      <c r="AL768" s="53"/>
      <c r="AM768" s="53"/>
      <c r="AN768" s="53"/>
      <c r="AO768" s="53"/>
    </row>
    <row r="769" spans="17:41">
      <c r="Q769" s="53"/>
      <c r="R769" s="53"/>
      <c r="S769" s="53"/>
      <c r="T769" s="53"/>
      <c r="U769" s="53"/>
      <c r="V769" s="53"/>
      <c r="W769" s="53"/>
      <c r="X769" s="53"/>
      <c r="Y769" s="53"/>
      <c r="Z769" s="53"/>
      <c r="AA769" s="53"/>
      <c r="AB769" s="53"/>
      <c r="AC769" s="53"/>
      <c r="AD769" s="53"/>
      <c r="AE769" s="53"/>
      <c r="AF769" s="53"/>
      <c r="AG769" s="53"/>
      <c r="AH769" s="53"/>
      <c r="AI769" s="53"/>
      <c r="AJ769" s="53"/>
      <c r="AK769" s="53"/>
      <c r="AL769" s="53"/>
      <c r="AM769" s="53"/>
      <c r="AN769" s="53"/>
      <c r="AO769" s="53"/>
    </row>
    <row r="770" spans="17:41">
      <c r="Q770" s="53"/>
      <c r="R770" s="53"/>
      <c r="S770" s="53"/>
      <c r="T770" s="53"/>
      <c r="U770" s="53"/>
      <c r="V770" s="53"/>
      <c r="W770" s="53"/>
      <c r="X770" s="53"/>
      <c r="Y770" s="53"/>
      <c r="Z770" s="53"/>
      <c r="AA770" s="53"/>
      <c r="AB770" s="53"/>
      <c r="AC770" s="53"/>
      <c r="AD770" s="53"/>
      <c r="AE770" s="53"/>
      <c r="AF770" s="53"/>
      <c r="AG770" s="53"/>
      <c r="AH770" s="53"/>
      <c r="AI770" s="53"/>
      <c r="AJ770" s="53"/>
      <c r="AK770" s="53"/>
      <c r="AL770" s="53"/>
      <c r="AM770" s="53"/>
      <c r="AN770" s="53"/>
      <c r="AO770" s="53"/>
    </row>
    <row r="771" spans="17:41">
      <c r="Q771" s="53"/>
      <c r="R771" s="53"/>
      <c r="S771" s="53"/>
      <c r="T771" s="53"/>
      <c r="U771" s="53"/>
      <c r="V771" s="53"/>
      <c r="W771" s="53"/>
      <c r="X771" s="53"/>
      <c r="Y771" s="53"/>
      <c r="Z771" s="53"/>
      <c r="AA771" s="53"/>
      <c r="AB771" s="53"/>
      <c r="AC771" s="53"/>
      <c r="AD771" s="53"/>
      <c r="AE771" s="53"/>
      <c r="AF771" s="53"/>
      <c r="AG771" s="53"/>
      <c r="AH771" s="53"/>
      <c r="AI771" s="53"/>
      <c r="AJ771" s="53"/>
      <c r="AK771" s="53"/>
      <c r="AL771" s="53"/>
      <c r="AM771" s="53"/>
      <c r="AN771" s="53"/>
      <c r="AO771" s="53"/>
    </row>
    <row r="772" spans="17:41">
      <c r="Q772" s="53"/>
      <c r="R772" s="53"/>
      <c r="S772" s="53"/>
      <c r="T772" s="53"/>
      <c r="U772" s="53"/>
      <c r="V772" s="53"/>
      <c r="W772" s="53"/>
      <c r="X772" s="53"/>
      <c r="Y772" s="53"/>
      <c r="Z772" s="53"/>
      <c r="AA772" s="53"/>
      <c r="AB772" s="53"/>
      <c r="AC772" s="53"/>
      <c r="AD772" s="53"/>
      <c r="AE772" s="53"/>
      <c r="AF772" s="53"/>
      <c r="AG772" s="53"/>
      <c r="AH772" s="53"/>
      <c r="AI772" s="53"/>
      <c r="AJ772" s="53"/>
      <c r="AK772" s="53"/>
      <c r="AL772" s="53"/>
      <c r="AM772" s="53"/>
      <c r="AN772" s="53"/>
      <c r="AO772" s="53"/>
    </row>
    <row r="773" spans="17:41">
      <c r="Q773" s="53"/>
      <c r="R773" s="53"/>
      <c r="S773" s="53"/>
      <c r="T773" s="53"/>
      <c r="U773" s="53"/>
      <c r="V773" s="53"/>
      <c r="W773" s="53"/>
      <c r="X773" s="53"/>
      <c r="Y773" s="53"/>
      <c r="Z773" s="53"/>
      <c r="AA773" s="53"/>
      <c r="AB773" s="53"/>
      <c r="AC773" s="53"/>
      <c r="AD773" s="53"/>
      <c r="AE773" s="53"/>
      <c r="AF773" s="53"/>
      <c r="AG773" s="53"/>
      <c r="AH773" s="53"/>
      <c r="AI773" s="53"/>
      <c r="AJ773" s="53"/>
      <c r="AK773" s="53"/>
      <c r="AL773" s="53"/>
      <c r="AM773" s="53"/>
      <c r="AN773" s="53"/>
      <c r="AO773" s="53"/>
    </row>
    <row r="774" spans="17:41">
      <c r="Q774" s="53"/>
      <c r="R774" s="53"/>
      <c r="S774" s="53"/>
      <c r="T774" s="53"/>
      <c r="U774" s="53"/>
      <c r="V774" s="53"/>
      <c r="W774" s="53"/>
      <c r="X774" s="53"/>
      <c r="Y774" s="53"/>
      <c r="Z774" s="53"/>
      <c r="AA774" s="53"/>
      <c r="AB774" s="53"/>
      <c r="AC774" s="53"/>
      <c r="AD774" s="53"/>
      <c r="AE774" s="53"/>
      <c r="AF774" s="53"/>
      <c r="AG774" s="53"/>
      <c r="AH774" s="53"/>
      <c r="AI774" s="53"/>
      <c r="AJ774" s="53"/>
      <c r="AK774" s="53"/>
      <c r="AL774" s="53"/>
      <c r="AM774" s="53"/>
      <c r="AN774" s="53"/>
      <c r="AO774" s="53"/>
    </row>
    <row r="775" spans="17:41">
      <c r="Q775" s="53"/>
      <c r="R775" s="53"/>
      <c r="S775" s="53"/>
      <c r="T775" s="53"/>
      <c r="U775" s="53"/>
      <c r="V775" s="53"/>
      <c r="W775" s="53"/>
      <c r="X775" s="53"/>
      <c r="Y775" s="53"/>
      <c r="Z775" s="53"/>
      <c r="AA775" s="53"/>
      <c r="AB775" s="53"/>
      <c r="AC775" s="53"/>
      <c r="AD775" s="53"/>
      <c r="AE775" s="53"/>
      <c r="AF775" s="53"/>
      <c r="AG775" s="53"/>
      <c r="AH775" s="53"/>
      <c r="AI775" s="53"/>
      <c r="AJ775" s="53"/>
      <c r="AK775" s="53"/>
      <c r="AL775" s="53"/>
      <c r="AM775" s="53"/>
      <c r="AN775" s="53"/>
      <c r="AO775" s="53"/>
    </row>
    <row r="776" spans="17:41">
      <c r="Q776" s="53"/>
      <c r="R776" s="53"/>
      <c r="S776" s="53"/>
      <c r="T776" s="53"/>
      <c r="U776" s="53"/>
      <c r="V776" s="53"/>
      <c r="W776" s="53"/>
      <c r="X776" s="53"/>
      <c r="Y776" s="53"/>
      <c r="Z776" s="53"/>
      <c r="AA776" s="53"/>
      <c r="AB776" s="53"/>
      <c r="AC776" s="53"/>
      <c r="AD776" s="53"/>
      <c r="AE776" s="53"/>
      <c r="AF776" s="53"/>
      <c r="AG776" s="53"/>
      <c r="AH776" s="53"/>
      <c r="AI776" s="53"/>
      <c r="AJ776" s="53"/>
      <c r="AK776" s="53"/>
      <c r="AL776" s="53"/>
      <c r="AM776" s="53"/>
      <c r="AN776" s="53"/>
      <c r="AO776" s="53"/>
    </row>
    <row r="777" spans="17:41">
      <c r="Q777" s="53"/>
      <c r="R777" s="53"/>
      <c r="S777" s="53"/>
      <c r="T777" s="53"/>
      <c r="U777" s="53"/>
      <c r="V777" s="53"/>
      <c r="W777" s="53"/>
      <c r="X777" s="53"/>
      <c r="Y777" s="53"/>
      <c r="Z777" s="53"/>
      <c r="AA777" s="53"/>
      <c r="AB777" s="53"/>
      <c r="AC777" s="53"/>
      <c r="AD777" s="53"/>
      <c r="AE777" s="53"/>
      <c r="AF777" s="53"/>
      <c r="AG777" s="53"/>
      <c r="AH777" s="53"/>
      <c r="AI777" s="53"/>
      <c r="AJ777" s="53"/>
      <c r="AK777" s="53"/>
      <c r="AL777" s="53"/>
      <c r="AM777" s="53"/>
      <c r="AN777" s="53"/>
      <c r="AO777" s="53"/>
    </row>
    <row r="778" spans="17:41">
      <c r="Q778" s="53"/>
      <c r="R778" s="53"/>
      <c r="S778" s="53"/>
      <c r="T778" s="53"/>
      <c r="U778" s="53"/>
      <c r="V778" s="53"/>
      <c r="W778" s="53"/>
      <c r="X778" s="53"/>
      <c r="Y778" s="53"/>
      <c r="Z778" s="53"/>
      <c r="AA778" s="53"/>
      <c r="AB778" s="53"/>
      <c r="AC778" s="53"/>
      <c r="AD778" s="53"/>
      <c r="AE778" s="53"/>
      <c r="AF778" s="53"/>
      <c r="AG778" s="53"/>
      <c r="AH778" s="53"/>
      <c r="AI778" s="53"/>
      <c r="AJ778" s="53"/>
      <c r="AK778" s="53"/>
      <c r="AL778" s="53"/>
      <c r="AM778" s="53"/>
      <c r="AN778" s="53"/>
      <c r="AO778" s="53"/>
    </row>
    <row r="779" spans="17:41">
      <c r="Q779" s="53"/>
      <c r="R779" s="53"/>
      <c r="S779" s="53"/>
      <c r="T779" s="53"/>
      <c r="U779" s="53"/>
      <c r="V779" s="53"/>
      <c r="W779" s="53"/>
      <c r="X779" s="53"/>
      <c r="Y779" s="53"/>
      <c r="Z779" s="53"/>
      <c r="AA779" s="53"/>
      <c r="AB779" s="53"/>
      <c r="AC779" s="53"/>
      <c r="AD779" s="53"/>
      <c r="AE779" s="53"/>
      <c r="AF779" s="53"/>
      <c r="AG779" s="53"/>
      <c r="AH779" s="53"/>
      <c r="AI779" s="53"/>
      <c r="AJ779" s="53"/>
      <c r="AK779" s="53"/>
      <c r="AL779" s="53"/>
      <c r="AM779" s="53"/>
      <c r="AN779" s="53"/>
      <c r="AO779" s="53"/>
    </row>
    <row r="780" spans="17:41">
      <c r="Q780" s="53"/>
      <c r="R780" s="53"/>
      <c r="S780" s="53"/>
      <c r="T780" s="53"/>
      <c r="U780" s="53"/>
      <c r="V780" s="53"/>
      <c r="W780" s="53"/>
      <c r="X780" s="53"/>
      <c r="Y780" s="53"/>
      <c r="Z780" s="53"/>
      <c r="AA780" s="53"/>
      <c r="AB780" s="53"/>
      <c r="AC780" s="53"/>
      <c r="AD780" s="53"/>
      <c r="AE780" s="53"/>
      <c r="AF780" s="53"/>
      <c r="AG780" s="53"/>
      <c r="AH780" s="53"/>
      <c r="AI780" s="53"/>
      <c r="AJ780" s="53"/>
      <c r="AK780" s="53"/>
      <c r="AL780" s="53"/>
      <c r="AM780" s="53"/>
      <c r="AN780" s="53"/>
      <c r="AO780" s="53"/>
    </row>
    <row r="781" spans="17:41">
      <c r="Q781" s="53"/>
      <c r="R781" s="53"/>
      <c r="S781" s="53"/>
      <c r="T781" s="53"/>
      <c r="U781" s="53"/>
      <c r="V781" s="53"/>
      <c r="W781" s="53"/>
      <c r="X781" s="53"/>
      <c r="Y781" s="53"/>
      <c r="Z781" s="53"/>
      <c r="AA781" s="53"/>
      <c r="AB781" s="53"/>
      <c r="AC781" s="53"/>
      <c r="AD781" s="53"/>
      <c r="AE781" s="53"/>
      <c r="AF781" s="53"/>
      <c r="AG781" s="53"/>
      <c r="AH781" s="53"/>
      <c r="AI781" s="53"/>
      <c r="AJ781" s="53"/>
      <c r="AK781" s="53"/>
      <c r="AL781" s="53"/>
      <c r="AM781" s="53"/>
      <c r="AN781" s="53"/>
      <c r="AO781" s="53"/>
    </row>
    <row r="782" spans="17:41">
      <c r="Q782" s="53"/>
      <c r="R782" s="53"/>
      <c r="S782" s="53"/>
      <c r="T782" s="53"/>
      <c r="U782" s="53"/>
      <c r="V782" s="53"/>
      <c r="W782" s="53"/>
      <c r="X782" s="53"/>
      <c r="Y782" s="53"/>
      <c r="Z782" s="53"/>
      <c r="AA782" s="53"/>
      <c r="AB782" s="53"/>
      <c r="AC782" s="53"/>
      <c r="AD782" s="53"/>
      <c r="AE782" s="53"/>
      <c r="AF782" s="53"/>
      <c r="AG782" s="53"/>
      <c r="AH782" s="53"/>
      <c r="AI782" s="53"/>
      <c r="AJ782" s="53"/>
      <c r="AK782" s="53"/>
      <c r="AL782" s="53"/>
      <c r="AM782" s="53"/>
      <c r="AN782" s="53"/>
      <c r="AO782" s="53"/>
    </row>
    <row r="783" spans="17:41">
      <c r="Q783" s="53"/>
      <c r="R783" s="53"/>
      <c r="S783" s="53"/>
      <c r="T783" s="53"/>
      <c r="U783" s="53"/>
      <c r="V783" s="53"/>
      <c r="W783" s="53"/>
      <c r="X783" s="53"/>
      <c r="Y783" s="53"/>
      <c r="Z783" s="53"/>
      <c r="AA783" s="53"/>
      <c r="AB783" s="53"/>
      <c r="AC783" s="53"/>
      <c r="AD783" s="53"/>
      <c r="AE783" s="53"/>
      <c r="AF783" s="53"/>
      <c r="AG783" s="53"/>
      <c r="AH783" s="53"/>
      <c r="AI783" s="53"/>
      <c r="AJ783" s="53"/>
      <c r="AK783" s="53"/>
      <c r="AL783" s="53"/>
      <c r="AM783" s="53"/>
      <c r="AN783" s="53"/>
      <c r="AO783" s="53"/>
    </row>
    <row r="784" spans="17:41">
      <c r="Q784" s="53"/>
      <c r="R784" s="53"/>
      <c r="S784" s="53"/>
      <c r="T784" s="53"/>
      <c r="U784" s="53"/>
      <c r="V784" s="53"/>
      <c r="W784" s="53"/>
      <c r="X784" s="53"/>
      <c r="Y784" s="53"/>
      <c r="Z784" s="53"/>
      <c r="AA784" s="53"/>
      <c r="AB784" s="53"/>
      <c r="AC784" s="53"/>
      <c r="AD784" s="53"/>
      <c r="AE784" s="53"/>
      <c r="AF784" s="53"/>
      <c r="AG784" s="53"/>
      <c r="AH784" s="53"/>
      <c r="AI784" s="53"/>
      <c r="AJ784" s="53"/>
      <c r="AK784" s="53"/>
      <c r="AL784" s="53"/>
      <c r="AM784" s="53"/>
      <c r="AN784" s="53"/>
      <c r="AO784" s="53"/>
    </row>
    <row r="785" spans="17:41">
      <c r="Q785" s="53"/>
      <c r="R785" s="53"/>
      <c r="S785" s="53"/>
      <c r="T785" s="53"/>
      <c r="U785" s="53"/>
      <c r="V785" s="53"/>
      <c r="W785" s="53"/>
      <c r="X785" s="53"/>
      <c r="Y785" s="53"/>
      <c r="Z785" s="53"/>
      <c r="AA785" s="53"/>
      <c r="AB785" s="53"/>
      <c r="AC785" s="53"/>
      <c r="AD785" s="53"/>
      <c r="AE785" s="53"/>
      <c r="AF785" s="53"/>
      <c r="AG785" s="53"/>
      <c r="AH785" s="53"/>
      <c r="AI785" s="53"/>
      <c r="AJ785" s="53"/>
      <c r="AK785" s="53"/>
      <c r="AL785" s="53"/>
      <c r="AM785" s="53"/>
      <c r="AN785" s="53"/>
      <c r="AO785" s="53"/>
    </row>
    <row r="786" spans="17:41">
      <c r="Q786" s="53"/>
      <c r="R786" s="53"/>
      <c r="S786" s="53"/>
      <c r="T786" s="53"/>
      <c r="U786" s="53"/>
      <c r="V786" s="53"/>
      <c r="W786" s="53"/>
      <c r="X786" s="53"/>
      <c r="Y786" s="53"/>
      <c r="Z786" s="53"/>
      <c r="AA786" s="53"/>
      <c r="AB786" s="53"/>
      <c r="AC786" s="53"/>
      <c r="AD786" s="53"/>
      <c r="AE786" s="53"/>
      <c r="AF786" s="53"/>
      <c r="AG786" s="53"/>
      <c r="AH786" s="53"/>
      <c r="AI786" s="53"/>
      <c r="AJ786" s="53"/>
      <c r="AK786" s="53"/>
      <c r="AL786" s="53"/>
      <c r="AM786" s="53"/>
      <c r="AN786" s="53"/>
      <c r="AO786" s="53"/>
    </row>
    <row r="787" spans="17:41">
      <c r="Q787" s="53"/>
      <c r="R787" s="53"/>
      <c r="S787" s="53"/>
      <c r="T787" s="53"/>
      <c r="U787" s="53"/>
      <c r="V787" s="53"/>
      <c r="W787" s="53"/>
      <c r="X787" s="53"/>
      <c r="Y787" s="53"/>
      <c r="Z787" s="53"/>
      <c r="AA787" s="53"/>
      <c r="AB787" s="53"/>
      <c r="AC787" s="53"/>
      <c r="AD787" s="53"/>
      <c r="AE787" s="53"/>
      <c r="AF787" s="53"/>
      <c r="AG787" s="53"/>
      <c r="AH787" s="53"/>
      <c r="AI787" s="53"/>
      <c r="AJ787" s="53"/>
      <c r="AK787" s="53"/>
      <c r="AL787" s="53"/>
      <c r="AM787" s="53"/>
      <c r="AN787" s="53"/>
      <c r="AO787" s="53"/>
    </row>
    <row r="788" spans="17:41">
      <c r="Q788" s="53"/>
      <c r="R788" s="53"/>
      <c r="S788" s="53"/>
      <c r="T788" s="53"/>
      <c r="U788" s="53"/>
      <c r="V788" s="53"/>
      <c r="W788" s="53"/>
      <c r="X788" s="53"/>
      <c r="Y788" s="53"/>
      <c r="Z788" s="53"/>
      <c r="AA788" s="53"/>
      <c r="AB788" s="53"/>
      <c r="AC788" s="53"/>
      <c r="AD788" s="53"/>
      <c r="AE788" s="53"/>
      <c r="AF788" s="53"/>
      <c r="AG788" s="53"/>
      <c r="AH788" s="53"/>
      <c r="AI788" s="53"/>
      <c r="AJ788" s="53"/>
      <c r="AK788" s="53"/>
      <c r="AL788" s="53"/>
      <c r="AM788" s="53"/>
      <c r="AN788" s="53"/>
      <c r="AO788" s="53"/>
    </row>
    <row r="789" spans="17:41">
      <c r="Q789" s="53"/>
      <c r="R789" s="53"/>
      <c r="S789" s="53"/>
      <c r="T789" s="53"/>
      <c r="U789" s="53"/>
      <c r="V789" s="53"/>
      <c r="W789" s="53"/>
      <c r="X789" s="53"/>
      <c r="Y789" s="53"/>
      <c r="Z789" s="53"/>
      <c r="AA789" s="53"/>
      <c r="AB789" s="53"/>
      <c r="AC789" s="53"/>
      <c r="AD789" s="53"/>
      <c r="AE789" s="53"/>
      <c r="AF789" s="53"/>
      <c r="AG789" s="53"/>
      <c r="AH789" s="53"/>
      <c r="AI789" s="53"/>
      <c r="AJ789" s="53"/>
      <c r="AK789" s="53"/>
      <c r="AL789" s="53"/>
      <c r="AM789" s="53"/>
      <c r="AN789" s="53"/>
      <c r="AO789" s="53"/>
    </row>
    <row r="790" spans="17:41">
      <c r="Q790" s="53"/>
      <c r="R790" s="53"/>
      <c r="S790" s="53"/>
      <c r="T790" s="53"/>
      <c r="U790" s="53"/>
      <c r="V790" s="53"/>
      <c r="W790" s="53"/>
      <c r="X790" s="53"/>
      <c r="Y790" s="53"/>
      <c r="Z790" s="53"/>
      <c r="AA790" s="53"/>
      <c r="AB790" s="53"/>
      <c r="AC790" s="53"/>
      <c r="AD790" s="53"/>
      <c r="AE790" s="53"/>
      <c r="AF790" s="53"/>
      <c r="AG790" s="53"/>
      <c r="AH790" s="53"/>
      <c r="AI790" s="53"/>
      <c r="AJ790" s="53"/>
      <c r="AK790" s="53"/>
      <c r="AL790" s="53"/>
      <c r="AM790" s="53"/>
      <c r="AN790" s="53"/>
      <c r="AO790" s="53"/>
    </row>
    <row r="791" spans="17:41">
      <c r="Q791" s="53"/>
      <c r="R791" s="53"/>
      <c r="S791" s="53"/>
      <c r="T791" s="53"/>
      <c r="U791" s="53"/>
      <c r="V791" s="53"/>
      <c r="W791" s="53"/>
      <c r="X791" s="53"/>
      <c r="Y791" s="53"/>
      <c r="Z791" s="53"/>
      <c r="AA791" s="53"/>
      <c r="AB791" s="53"/>
      <c r="AC791" s="53"/>
      <c r="AD791" s="53"/>
      <c r="AE791" s="53"/>
      <c r="AF791" s="53"/>
      <c r="AG791" s="53"/>
      <c r="AH791" s="53"/>
      <c r="AI791" s="53"/>
      <c r="AJ791" s="53"/>
      <c r="AK791" s="53"/>
      <c r="AL791" s="53"/>
      <c r="AM791" s="53"/>
      <c r="AN791" s="53"/>
      <c r="AO791" s="53"/>
    </row>
    <row r="792" spans="17:41">
      <c r="Q792" s="53"/>
      <c r="R792" s="53"/>
      <c r="S792" s="53"/>
      <c r="T792" s="53"/>
      <c r="U792" s="53"/>
      <c r="V792" s="53"/>
      <c r="W792" s="53"/>
      <c r="X792" s="53"/>
      <c r="Y792" s="53"/>
      <c r="Z792" s="53"/>
      <c r="AA792" s="53"/>
      <c r="AB792" s="53"/>
      <c r="AC792" s="53"/>
      <c r="AD792" s="53"/>
      <c r="AE792" s="53"/>
      <c r="AF792" s="53"/>
      <c r="AG792" s="53"/>
      <c r="AH792" s="53"/>
      <c r="AI792" s="53"/>
      <c r="AJ792" s="53"/>
      <c r="AK792" s="53"/>
      <c r="AL792" s="53"/>
      <c r="AM792" s="53"/>
      <c r="AN792" s="53"/>
      <c r="AO792" s="53"/>
    </row>
    <row r="793" spans="17:41">
      <c r="Q793" s="53"/>
      <c r="R793" s="53"/>
      <c r="S793" s="53"/>
      <c r="T793" s="53"/>
      <c r="U793" s="53"/>
      <c r="V793" s="53"/>
      <c r="W793" s="53"/>
      <c r="X793" s="53"/>
      <c r="Y793" s="53"/>
      <c r="Z793" s="53"/>
      <c r="AA793" s="53"/>
      <c r="AB793" s="53"/>
      <c r="AC793" s="53"/>
      <c r="AD793" s="53"/>
      <c r="AE793" s="53"/>
      <c r="AF793" s="53"/>
      <c r="AG793" s="53"/>
      <c r="AH793" s="53"/>
      <c r="AI793" s="53"/>
      <c r="AJ793" s="53"/>
      <c r="AK793" s="53"/>
      <c r="AL793" s="53"/>
      <c r="AM793" s="53"/>
      <c r="AN793" s="53"/>
      <c r="AO793" s="53"/>
    </row>
    <row r="794" spans="17:41">
      <c r="Q794" s="53"/>
      <c r="R794" s="53"/>
      <c r="S794" s="53"/>
      <c r="T794" s="53"/>
      <c r="U794" s="53"/>
      <c r="V794" s="53"/>
      <c r="W794" s="53"/>
      <c r="X794" s="53"/>
      <c r="Y794" s="53"/>
      <c r="Z794" s="53"/>
      <c r="AA794" s="53"/>
      <c r="AB794" s="53"/>
      <c r="AC794" s="53"/>
      <c r="AD794" s="53"/>
      <c r="AE794" s="53"/>
      <c r="AF794" s="53"/>
      <c r="AG794" s="53"/>
      <c r="AH794" s="53"/>
      <c r="AI794" s="53"/>
      <c r="AJ794" s="53"/>
      <c r="AK794" s="53"/>
      <c r="AL794" s="53"/>
      <c r="AM794" s="53"/>
      <c r="AN794" s="53"/>
      <c r="AO794" s="53"/>
    </row>
    <row r="795" spans="17:41">
      <c r="Q795" s="53"/>
      <c r="R795" s="53"/>
      <c r="S795" s="53"/>
      <c r="T795" s="53"/>
      <c r="U795" s="53"/>
      <c r="V795" s="53"/>
      <c r="W795" s="53"/>
      <c r="X795" s="53"/>
      <c r="Y795" s="53"/>
      <c r="Z795" s="53"/>
      <c r="AA795" s="53"/>
      <c r="AB795" s="53"/>
      <c r="AC795" s="53"/>
      <c r="AD795" s="53"/>
      <c r="AE795" s="53"/>
      <c r="AF795" s="53"/>
      <c r="AG795" s="53"/>
      <c r="AH795" s="53"/>
      <c r="AI795" s="53"/>
      <c r="AJ795" s="53"/>
      <c r="AK795" s="53"/>
      <c r="AL795" s="53"/>
      <c r="AM795" s="53"/>
      <c r="AN795" s="53"/>
      <c r="AO795" s="53"/>
    </row>
    <row r="796" spans="17:41">
      <c r="Q796" s="53"/>
      <c r="R796" s="53"/>
      <c r="S796" s="53"/>
      <c r="T796" s="53"/>
      <c r="U796" s="53"/>
      <c r="V796" s="53"/>
      <c r="W796" s="53"/>
      <c r="X796" s="53"/>
      <c r="Y796" s="53"/>
      <c r="Z796" s="53"/>
      <c r="AA796" s="53"/>
      <c r="AB796" s="53"/>
      <c r="AC796" s="53"/>
      <c r="AD796" s="53"/>
      <c r="AE796" s="53"/>
      <c r="AF796" s="53"/>
      <c r="AG796" s="53"/>
      <c r="AH796" s="53"/>
      <c r="AI796" s="53"/>
      <c r="AJ796" s="53"/>
      <c r="AK796" s="53"/>
      <c r="AL796" s="53"/>
      <c r="AM796" s="53"/>
      <c r="AN796" s="53"/>
      <c r="AO796" s="53"/>
    </row>
    <row r="797" spans="17:41">
      <c r="Q797" s="53"/>
      <c r="R797" s="53"/>
      <c r="S797" s="53"/>
      <c r="T797" s="53"/>
      <c r="U797" s="53"/>
      <c r="V797" s="53"/>
      <c r="W797" s="53"/>
      <c r="X797" s="53"/>
      <c r="Y797" s="53"/>
      <c r="Z797" s="53"/>
      <c r="AA797" s="53"/>
      <c r="AB797" s="53"/>
      <c r="AC797" s="53"/>
      <c r="AD797" s="53"/>
      <c r="AE797" s="53"/>
      <c r="AF797" s="53"/>
      <c r="AG797" s="53"/>
      <c r="AH797" s="53"/>
      <c r="AI797" s="53"/>
      <c r="AJ797" s="53"/>
      <c r="AK797" s="53"/>
      <c r="AL797" s="53"/>
      <c r="AM797" s="53"/>
      <c r="AN797" s="53"/>
      <c r="AO797" s="53"/>
    </row>
    <row r="798" spans="17:41">
      <c r="Q798" s="53"/>
      <c r="R798" s="53"/>
      <c r="S798" s="53"/>
      <c r="T798" s="53"/>
      <c r="U798" s="53"/>
      <c r="V798" s="53"/>
      <c r="W798" s="53"/>
      <c r="X798" s="53"/>
      <c r="Y798" s="53"/>
      <c r="Z798" s="53"/>
      <c r="AA798" s="53"/>
      <c r="AB798" s="53"/>
      <c r="AC798" s="53"/>
      <c r="AD798" s="53"/>
      <c r="AE798" s="53"/>
      <c r="AF798" s="53"/>
      <c r="AG798" s="53"/>
      <c r="AH798" s="53"/>
      <c r="AI798" s="53"/>
      <c r="AJ798" s="53"/>
      <c r="AK798" s="53"/>
      <c r="AL798" s="53"/>
      <c r="AM798" s="53"/>
      <c r="AN798" s="53"/>
      <c r="AO798" s="53"/>
    </row>
    <row r="799" spans="17:41">
      <c r="Q799" s="53"/>
      <c r="R799" s="53"/>
      <c r="S799" s="53"/>
      <c r="T799" s="53"/>
      <c r="U799" s="53"/>
      <c r="V799" s="53"/>
      <c r="W799" s="53"/>
      <c r="X799" s="53"/>
      <c r="Y799" s="53"/>
      <c r="Z799" s="53"/>
      <c r="AA799" s="53"/>
      <c r="AB799" s="53"/>
      <c r="AC799" s="53"/>
      <c r="AD799" s="53"/>
      <c r="AE799" s="53"/>
      <c r="AF799" s="53"/>
      <c r="AG799" s="53"/>
      <c r="AH799" s="53"/>
      <c r="AI799" s="53"/>
      <c r="AJ799" s="53"/>
      <c r="AK799" s="53"/>
      <c r="AL799" s="53"/>
      <c r="AM799" s="53"/>
      <c r="AN799" s="53"/>
      <c r="AO799" s="53"/>
    </row>
    <row r="800" spans="17:41">
      <c r="Q800" s="53"/>
      <c r="R800" s="53"/>
      <c r="S800" s="53"/>
      <c r="T800" s="53"/>
      <c r="U800" s="53"/>
      <c r="V800" s="53"/>
      <c r="W800" s="53"/>
      <c r="X800" s="53"/>
      <c r="Y800" s="53"/>
      <c r="Z800" s="53"/>
      <c r="AA800" s="53"/>
      <c r="AB800" s="53"/>
      <c r="AC800" s="53"/>
      <c r="AD800" s="53"/>
      <c r="AE800" s="53"/>
      <c r="AF800" s="53"/>
      <c r="AG800" s="53"/>
      <c r="AH800" s="53"/>
      <c r="AI800" s="53"/>
      <c r="AJ800" s="53"/>
      <c r="AK800" s="53"/>
      <c r="AL800" s="53"/>
      <c r="AM800" s="53"/>
      <c r="AN800" s="53"/>
      <c r="AO800" s="53"/>
    </row>
    <row r="801" spans="17:41">
      <c r="Q801" s="53"/>
      <c r="R801" s="53"/>
      <c r="S801" s="53"/>
      <c r="T801" s="53"/>
      <c r="U801" s="53"/>
      <c r="V801" s="53"/>
      <c r="W801" s="53"/>
      <c r="X801" s="53"/>
      <c r="Y801" s="53"/>
      <c r="Z801" s="53"/>
      <c r="AA801" s="53"/>
      <c r="AB801" s="53"/>
      <c r="AC801" s="53"/>
      <c r="AD801" s="53"/>
      <c r="AE801" s="53"/>
      <c r="AF801" s="53"/>
      <c r="AG801" s="53"/>
      <c r="AH801" s="53"/>
      <c r="AI801" s="53"/>
      <c r="AJ801" s="53"/>
      <c r="AK801" s="53"/>
      <c r="AL801" s="53"/>
      <c r="AM801" s="53"/>
      <c r="AN801" s="53"/>
      <c r="AO801" s="53"/>
    </row>
    <row r="802" spans="17:41">
      <c r="Q802" s="53"/>
      <c r="R802" s="53"/>
      <c r="S802" s="53"/>
      <c r="T802" s="53"/>
      <c r="U802" s="53"/>
      <c r="V802" s="53"/>
      <c r="W802" s="53"/>
      <c r="X802" s="53"/>
      <c r="Y802" s="53"/>
      <c r="Z802" s="53"/>
      <c r="AA802" s="53"/>
      <c r="AB802" s="53"/>
      <c r="AC802" s="53"/>
      <c r="AD802" s="53"/>
      <c r="AE802" s="53"/>
      <c r="AF802" s="53"/>
      <c r="AG802" s="53"/>
      <c r="AH802" s="53"/>
      <c r="AI802" s="53"/>
      <c r="AJ802" s="53"/>
      <c r="AK802" s="53"/>
      <c r="AL802" s="53"/>
      <c r="AM802" s="53"/>
      <c r="AN802" s="53"/>
      <c r="AO802" s="53"/>
    </row>
    <row r="803" spans="17:41">
      <c r="Q803" s="53"/>
      <c r="R803" s="53"/>
      <c r="S803" s="53"/>
      <c r="T803" s="53"/>
      <c r="U803" s="53"/>
      <c r="V803" s="53"/>
      <c r="W803" s="53"/>
      <c r="X803" s="53"/>
      <c r="Y803" s="53"/>
      <c r="Z803" s="53"/>
      <c r="AA803" s="53"/>
      <c r="AB803" s="53"/>
      <c r="AC803" s="53"/>
      <c r="AD803" s="53"/>
      <c r="AE803" s="53"/>
      <c r="AF803" s="53"/>
      <c r="AG803" s="53"/>
      <c r="AH803" s="53"/>
      <c r="AI803" s="53"/>
      <c r="AJ803" s="53"/>
      <c r="AK803" s="53"/>
      <c r="AL803" s="53"/>
      <c r="AM803" s="53"/>
      <c r="AN803" s="53"/>
      <c r="AO803" s="53"/>
    </row>
    <row r="804" spans="17:41">
      <c r="Q804" s="53"/>
      <c r="R804" s="53"/>
      <c r="S804" s="53"/>
      <c r="T804" s="53"/>
      <c r="U804" s="53"/>
      <c r="V804" s="53"/>
      <c r="W804" s="53"/>
      <c r="X804" s="53"/>
      <c r="Y804" s="53"/>
      <c r="Z804" s="53"/>
      <c r="AA804" s="53"/>
      <c r="AB804" s="53"/>
      <c r="AC804" s="53"/>
      <c r="AD804" s="53"/>
      <c r="AE804" s="53"/>
      <c r="AF804" s="53"/>
      <c r="AG804" s="53"/>
      <c r="AH804" s="53"/>
      <c r="AI804" s="53"/>
      <c r="AJ804" s="53"/>
      <c r="AK804" s="53"/>
      <c r="AL804" s="53"/>
      <c r="AM804" s="53"/>
      <c r="AN804" s="53"/>
      <c r="AO804" s="53"/>
    </row>
    <row r="805" spans="17:41">
      <c r="Q805" s="53"/>
      <c r="R805" s="53"/>
      <c r="S805" s="53"/>
      <c r="T805" s="53"/>
      <c r="U805" s="53"/>
      <c r="V805" s="53"/>
      <c r="W805" s="53"/>
      <c r="X805" s="53"/>
      <c r="Y805" s="53"/>
      <c r="Z805" s="53"/>
      <c r="AA805" s="53"/>
      <c r="AB805" s="53"/>
      <c r="AC805" s="53"/>
      <c r="AD805" s="53"/>
      <c r="AE805" s="53"/>
      <c r="AF805" s="53"/>
      <c r="AG805" s="53"/>
      <c r="AH805" s="53"/>
      <c r="AI805" s="53"/>
      <c r="AJ805" s="53"/>
      <c r="AK805" s="53"/>
      <c r="AL805" s="53"/>
      <c r="AM805" s="53"/>
      <c r="AN805" s="53"/>
      <c r="AO805" s="53"/>
    </row>
    <row r="806" spans="17:41">
      <c r="Q806" s="53"/>
      <c r="R806" s="53"/>
      <c r="S806" s="53"/>
      <c r="T806" s="53"/>
      <c r="U806" s="53"/>
      <c r="V806" s="53"/>
      <c r="W806" s="53"/>
      <c r="X806" s="53"/>
      <c r="Y806" s="53"/>
      <c r="Z806" s="53"/>
      <c r="AA806" s="53"/>
      <c r="AB806" s="53"/>
      <c r="AC806" s="53"/>
      <c r="AD806" s="53"/>
      <c r="AE806" s="53"/>
      <c r="AF806" s="53"/>
      <c r="AG806" s="53"/>
      <c r="AH806" s="53"/>
      <c r="AI806" s="53"/>
      <c r="AJ806" s="53"/>
      <c r="AK806" s="53"/>
      <c r="AL806" s="53"/>
      <c r="AM806" s="53"/>
      <c r="AN806" s="53"/>
      <c r="AO806" s="53"/>
    </row>
    <row r="807" spans="17:41">
      <c r="Q807" s="53"/>
      <c r="R807" s="53"/>
      <c r="S807" s="53"/>
      <c r="T807" s="53"/>
      <c r="U807" s="53"/>
      <c r="V807" s="53"/>
      <c r="W807" s="53"/>
      <c r="X807" s="53"/>
      <c r="Y807" s="53"/>
      <c r="Z807" s="53"/>
      <c r="AA807" s="53"/>
      <c r="AB807" s="53"/>
      <c r="AC807" s="53"/>
      <c r="AD807" s="53"/>
      <c r="AE807" s="53"/>
      <c r="AF807" s="53"/>
      <c r="AG807" s="53"/>
      <c r="AH807" s="53"/>
      <c r="AI807" s="53"/>
      <c r="AJ807" s="53"/>
      <c r="AK807" s="53"/>
      <c r="AL807" s="53"/>
      <c r="AM807" s="53"/>
      <c r="AN807" s="53"/>
      <c r="AO807" s="53"/>
    </row>
    <row r="808" spans="17:41">
      <c r="Q808" s="53"/>
      <c r="R808" s="53"/>
      <c r="S808" s="53"/>
      <c r="T808" s="53"/>
      <c r="U808" s="53"/>
      <c r="V808" s="53"/>
      <c r="W808" s="53"/>
      <c r="X808" s="53"/>
      <c r="Y808" s="53"/>
      <c r="Z808" s="53"/>
      <c r="AA808" s="53"/>
      <c r="AB808" s="53"/>
      <c r="AC808" s="53"/>
      <c r="AD808" s="53"/>
      <c r="AE808" s="53"/>
      <c r="AF808" s="53"/>
      <c r="AG808" s="53"/>
      <c r="AH808" s="53"/>
      <c r="AI808" s="53"/>
      <c r="AJ808" s="53"/>
      <c r="AK808" s="53"/>
      <c r="AL808" s="53"/>
      <c r="AM808" s="53"/>
      <c r="AN808" s="53"/>
      <c r="AO808" s="53"/>
    </row>
    <row r="809" spans="17:41">
      <c r="Q809" s="53"/>
      <c r="R809" s="53"/>
      <c r="S809" s="53"/>
      <c r="T809" s="53"/>
      <c r="U809" s="53"/>
      <c r="V809" s="53"/>
      <c r="W809" s="53"/>
      <c r="X809" s="53"/>
      <c r="Y809" s="53"/>
      <c r="Z809" s="53"/>
      <c r="AA809" s="53"/>
      <c r="AB809" s="53"/>
      <c r="AC809" s="53"/>
      <c r="AD809" s="53"/>
      <c r="AE809" s="53"/>
      <c r="AF809" s="53"/>
      <c r="AG809" s="53"/>
      <c r="AH809" s="53"/>
      <c r="AI809" s="53"/>
      <c r="AJ809" s="53"/>
      <c r="AK809" s="53"/>
      <c r="AL809" s="53"/>
      <c r="AM809" s="53"/>
      <c r="AN809" s="53"/>
      <c r="AO809" s="53"/>
    </row>
    <row r="810" spans="17:41">
      <c r="Q810" s="53"/>
      <c r="R810" s="53"/>
      <c r="S810" s="53"/>
      <c r="T810" s="53"/>
      <c r="U810" s="53"/>
      <c r="V810" s="53"/>
      <c r="W810" s="53"/>
      <c r="X810" s="53"/>
      <c r="Y810" s="53"/>
      <c r="Z810" s="53"/>
      <c r="AA810" s="53"/>
      <c r="AB810" s="53"/>
      <c r="AC810" s="53"/>
      <c r="AD810" s="53"/>
      <c r="AE810" s="53"/>
      <c r="AF810" s="53"/>
      <c r="AG810" s="53"/>
      <c r="AH810" s="53"/>
      <c r="AI810" s="53"/>
      <c r="AJ810" s="53"/>
      <c r="AK810" s="53"/>
      <c r="AL810" s="53"/>
      <c r="AM810" s="53"/>
      <c r="AN810" s="53"/>
      <c r="AO810" s="53"/>
    </row>
    <row r="811" spans="17:41">
      <c r="Q811" s="53"/>
      <c r="R811" s="53"/>
      <c r="S811" s="53"/>
      <c r="T811" s="53"/>
      <c r="U811" s="53"/>
      <c r="V811" s="53"/>
      <c r="W811" s="53"/>
      <c r="X811" s="53"/>
      <c r="Y811" s="53"/>
      <c r="Z811" s="53"/>
      <c r="AA811" s="53"/>
      <c r="AB811" s="53"/>
      <c r="AC811" s="53"/>
      <c r="AD811" s="53"/>
      <c r="AE811" s="53"/>
      <c r="AF811" s="53"/>
      <c r="AG811" s="53"/>
      <c r="AH811" s="53"/>
      <c r="AI811" s="53"/>
      <c r="AJ811" s="53"/>
      <c r="AK811" s="53"/>
      <c r="AL811" s="53"/>
      <c r="AM811" s="53"/>
      <c r="AN811" s="53"/>
      <c r="AO811" s="53"/>
    </row>
    <row r="812" spans="17:41">
      <c r="Q812" s="53"/>
      <c r="R812" s="53"/>
      <c r="S812" s="53"/>
      <c r="T812" s="53"/>
      <c r="U812" s="53"/>
      <c r="V812" s="53"/>
      <c r="W812" s="53"/>
      <c r="X812" s="53"/>
      <c r="Y812" s="53"/>
      <c r="Z812" s="53"/>
      <c r="AA812" s="53"/>
      <c r="AB812" s="53"/>
      <c r="AC812" s="53"/>
      <c r="AD812" s="53"/>
      <c r="AE812" s="53"/>
      <c r="AF812" s="53"/>
      <c r="AG812" s="53"/>
      <c r="AH812" s="53"/>
      <c r="AI812" s="53"/>
      <c r="AJ812" s="53"/>
      <c r="AK812" s="53"/>
      <c r="AL812" s="53"/>
      <c r="AM812" s="53"/>
      <c r="AN812" s="53"/>
      <c r="AO812" s="53"/>
    </row>
    <row r="813" spans="17:41">
      <c r="Q813" s="53"/>
      <c r="R813" s="53"/>
      <c r="S813" s="53"/>
      <c r="T813" s="53"/>
      <c r="U813" s="53"/>
      <c r="V813" s="53"/>
      <c r="W813" s="53"/>
      <c r="X813" s="53"/>
      <c r="Y813" s="53"/>
      <c r="Z813" s="53"/>
      <c r="AA813" s="53"/>
      <c r="AB813" s="53"/>
      <c r="AC813" s="53"/>
      <c r="AD813" s="53"/>
      <c r="AE813" s="53"/>
      <c r="AF813" s="53"/>
      <c r="AG813" s="53"/>
      <c r="AH813" s="53"/>
      <c r="AI813" s="53"/>
      <c r="AJ813" s="53"/>
      <c r="AK813" s="53"/>
      <c r="AL813" s="53"/>
      <c r="AM813" s="53"/>
      <c r="AN813" s="53"/>
      <c r="AO813" s="53"/>
    </row>
    <row r="814" spans="17:41">
      <c r="Q814" s="53"/>
      <c r="R814" s="53"/>
      <c r="S814" s="53"/>
      <c r="T814" s="53"/>
      <c r="U814" s="53"/>
      <c r="V814" s="53"/>
      <c r="W814" s="53"/>
      <c r="X814" s="53"/>
      <c r="Y814" s="53"/>
      <c r="Z814" s="53"/>
      <c r="AA814" s="53"/>
      <c r="AB814" s="53"/>
      <c r="AC814" s="53"/>
      <c r="AD814" s="53"/>
      <c r="AE814" s="53"/>
      <c r="AF814" s="53"/>
      <c r="AG814" s="53"/>
      <c r="AH814" s="53"/>
      <c r="AI814" s="53"/>
      <c r="AJ814" s="53"/>
      <c r="AK814" s="53"/>
      <c r="AL814" s="53"/>
      <c r="AM814" s="53"/>
      <c r="AN814" s="53"/>
      <c r="AO814" s="53"/>
    </row>
    <row r="815" spans="17:41">
      <c r="Q815" s="53"/>
      <c r="R815" s="53"/>
      <c r="S815" s="53"/>
      <c r="T815" s="53"/>
      <c r="U815" s="53"/>
      <c r="V815" s="53"/>
      <c r="W815" s="53"/>
      <c r="X815" s="53"/>
      <c r="Y815" s="53"/>
      <c r="Z815" s="53"/>
      <c r="AA815" s="53"/>
      <c r="AB815" s="53"/>
      <c r="AC815" s="53"/>
      <c r="AD815" s="53"/>
      <c r="AE815" s="53"/>
      <c r="AF815" s="53"/>
      <c r="AG815" s="53"/>
      <c r="AH815" s="53"/>
      <c r="AI815" s="53"/>
      <c r="AJ815" s="53"/>
      <c r="AK815" s="53"/>
      <c r="AL815" s="53"/>
      <c r="AM815" s="53"/>
      <c r="AN815" s="53"/>
      <c r="AO815" s="53"/>
    </row>
    <row r="816" spans="17:41">
      <c r="Q816" s="53"/>
      <c r="R816" s="53"/>
      <c r="S816" s="53"/>
      <c r="T816" s="53"/>
      <c r="U816" s="53"/>
      <c r="V816" s="53"/>
      <c r="W816" s="53"/>
      <c r="X816" s="53"/>
      <c r="Y816" s="53"/>
      <c r="Z816" s="53"/>
      <c r="AA816" s="53"/>
      <c r="AB816" s="53"/>
      <c r="AC816" s="53"/>
      <c r="AD816" s="53"/>
      <c r="AE816" s="53"/>
      <c r="AF816" s="53"/>
      <c r="AG816" s="53"/>
      <c r="AH816" s="53"/>
      <c r="AI816" s="53"/>
      <c r="AJ816" s="53"/>
      <c r="AK816" s="53"/>
      <c r="AL816" s="53"/>
      <c r="AM816" s="53"/>
      <c r="AN816" s="53"/>
      <c r="AO816" s="53"/>
    </row>
    <row r="817" spans="17:41">
      <c r="Q817" s="53"/>
      <c r="R817" s="53"/>
      <c r="S817" s="53"/>
      <c r="T817" s="53"/>
      <c r="U817" s="53"/>
      <c r="V817" s="53"/>
      <c r="W817" s="53"/>
      <c r="X817" s="53"/>
      <c r="Y817" s="53"/>
      <c r="Z817" s="53"/>
      <c r="AA817" s="53"/>
      <c r="AB817" s="53"/>
      <c r="AC817" s="53"/>
      <c r="AD817" s="53"/>
      <c r="AE817" s="53"/>
      <c r="AF817" s="53"/>
      <c r="AG817" s="53"/>
      <c r="AH817" s="53"/>
      <c r="AI817" s="53"/>
      <c r="AJ817" s="53"/>
      <c r="AK817" s="53"/>
      <c r="AL817" s="53"/>
      <c r="AM817" s="53"/>
      <c r="AN817" s="53"/>
      <c r="AO817" s="53"/>
    </row>
    <row r="818" spans="17:41">
      <c r="Q818" s="53"/>
      <c r="R818" s="53"/>
      <c r="S818" s="53"/>
      <c r="T818" s="53"/>
      <c r="U818" s="53"/>
      <c r="V818" s="53"/>
      <c r="W818" s="53"/>
      <c r="X818" s="53"/>
      <c r="Y818" s="53"/>
      <c r="Z818" s="53"/>
      <c r="AA818" s="53"/>
      <c r="AB818" s="53"/>
      <c r="AC818" s="53"/>
      <c r="AD818" s="53"/>
      <c r="AE818" s="53"/>
      <c r="AF818" s="53"/>
      <c r="AG818" s="53"/>
      <c r="AH818" s="53"/>
      <c r="AI818" s="53"/>
      <c r="AJ818" s="53"/>
      <c r="AK818" s="53"/>
      <c r="AL818" s="53"/>
      <c r="AM818" s="53"/>
      <c r="AN818" s="53"/>
      <c r="AO818" s="53"/>
    </row>
    <row r="819" spans="17:41">
      <c r="Q819" s="53"/>
      <c r="R819" s="53"/>
      <c r="S819" s="53"/>
      <c r="T819" s="53"/>
      <c r="U819" s="53"/>
      <c r="V819" s="53"/>
      <c r="W819" s="53"/>
      <c r="X819" s="53"/>
      <c r="Y819" s="53"/>
      <c r="Z819" s="53"/>
      <c r="AA819" s="53"/>
      <c r="AB819" s="53"/>
      <c r="AC819" s="53"/>
      <c r="AD819" s="53"/>
      <c r="AE819" s="53"/>
      <c r="AF819" s="53"/>
      <c r="AG819" s="53"/>
      <c r="AH819" s="53"/>
      <c r="AI819" s="53"/>
      <c r="AJ819" s="53"/>
      <c r="AK819" s="53"/>
      <c r="AL819" s="53"/>
      <c r="AM819" s="53"/>
      <c r="AN819" s="53"/>
      <c r="AO819" s="53"/>
    </row>
    <row r="820" spans="17:41">
      <c r="Q820" s="53"/>
      <c r="R820" s="53"/>
      <c r="S820" s="53"/>
      <c r="T820" s="53"/>
      <c r="U820" s="53"/>
      <c r="V820" s="53"/>
      <c r="W820" s="53"/>
      <c r="X820" s="53"/>
      <c r="Y820" s="53"/>
      <c r="Z820" s="53"/>
      <c r="AA820" s="53"/>
      <c r="AB820" s="53"/>
      <c r="AC820" s="53"/>
      <c r="AD820" s="53"/>
      <c r="AE820" s="53"/>
      <c r="AF820" s="53"/>
      <c r="AG820" s="53"/>
      <c r="AH820" s="53"/>
      <c r="AI820" s="53"/>
      <c r="AJ820" s="53"/>
      <c r="AK820" s="53"/>
      <c r="AL820" s="53"/>
      <c r="AM820" s="53"/>
      <c r="AN820" s="53"/>
      <c r="AO820" s="53"/>
    </row>
    <row r="821" spans="17:41">
      <c r="Q821" s="53"/>
      <c r="R821" s="53"/>
      <c r="S821" s="53"/>
      <c r="T821" s="53"/>
      <c r="U821" s="53"/>
      <c r="V821" s="53"/>
      <c r="W821" s="53"/>
      <c r="X821" s="53"/>
      <c r="Y821" s="53"/>
      <c r="Z821" s="53"/>
      <c r="AA821" s="53"/>
      <c r="AB821" s="53"/>
      <c r="AC821" s="53"/>
      <c r="AD821" s="53"/>
      <c r="AE821" s="53"/>
      <c r="AF821" s="53"/>
      <c r="AG821" s="53"/>
      <c r="AH821" s="53"/>
      <c r="AI821" s="53"/>
      <c r="AJ821" s="53"/>
      <c r="AK821" s="53"/>
      <c r="AL821" s="53"/>
      <c r="AM821" s="53"/>
      <c r="AN821" s="53"/>
      <c r="AO821" s="53"/>
    </row>
    <row r="822" spans="17:41">
      <c r="Q822" s="53"/>
      <c r="R822" s="53"/>
      <c r="S822" s="53"/>
      <c r="T822" s="53"/>
      <c r="U822" s="53"/>
      <c r="V822" s="53"/>
      <c r="W822" s="53"/>
      <c r="X822" s="53"/>
      <c r="Y822" s="53"/>
      <c r="Z822" s="53"/>
      <c r="AA822" s="53"/>
      <c r="AB822" s="53"/>
      <c r="AC822" s="53"/>
      <c r="AD822" s="53"/>
      <c r="AE822" s="53"/>
      <c r="AF822" s="53"/>
      <c r="AG822" s="53"/>
      <c r="AH822" s="53"/>
      <c r="AI822" s="53"/>
      <c r="AJ822" s="53"/>
      <c r="AK822" s="53"/>
      <c r="AL822" s="53"/>
      <c r="AM822" s="53"/>
      <c r="AN822" s="53"/>
      <c r="AO822" s="53"/>
    </row>
    <row r="823" spans="17:41">
      <c r="Q823" s="53"/>
      <c r="R823" s="53"/>
      <c r="S823" s="53"/>
      <c r="T823" s="53"/>
      <c r="U823" s="53"/>
      <c r="V823" s="53"/>
      <c r="W823" s="53"/>
      <c r="X823" s="53"/>
      <c r="Y823" s="53"/>
      <c r="Z823" s="53"/>
      <c r="AA823" s="53"/>
      <c r="AB823" s="53"/>
      <c r="AC823" s="53"/>
      <c r="AD823" s="53"/>
      <c r="AE823" s="53"/>
      <c r="AF823" s="53"/>
      <c r="AG823" s="53"/>
      <c r="AH823" s="53"/>
      <c r="AI823" s="53"/>
      <c r="AJ823" s="53"/>
      <c r="AK823" s="53"/>
      <c r="AL823" s="53"/>
      <c r="AM823" s="53"/>
      <c r="AN823" s="53"/>
      <c r="AO823" s="53"/>
    </row>
    <row r="824" spans="17:41">
      <c r="Q824" s="53"/>
      <c r="R824" s="53"/>
      <c r="S824" s="53"/>
      <c r="T824" s="53"/>
      <c r="U824" s="53"/>
      <c r="V824" s="53"/>
      <c r="W824" s="53"/>
      <c r="X824" s="53"/>
      <c r="Y824" s="53"/>
      <c r="Z824" s="53"/>
      <c r="AA824" s="53"/>
      <c r="AB824" s="53"/>
      <c r="AC824" s="53"/>
      <c r="AD824" s="53"/>
      <c r="AE824" s="53"/>
      <c r="AF824" s="53"/>
      <c r="AG824" s="53"/>
      <c r="AH824" s="53"/>
      <c r="AI824" s="53"/>
      <c r="AJ824" s="53"/>
      <c r="AK824" s="53"/>
      <c r="AL824" s="53"/>
      <c r="AM824" s="53"/>
      <c r="AN824" s="53"/>
      <c r="AO824" s="53"/>
    </row>
    <row r="825" spans="17:41">
      <c r="Q825" s="53"/>
      <c r="R825" s="53"/>
      <c r="S825" s="53"/>
      <c r="T825" s="53"/>
      <c r="U825" s="53"/>
      <c r="V825" s="53"/>
      <c r="W825" s="53"/>
      <c r="X825" s="53"/>
      <c r="Y825" s="53"/>
      <c r="Z825" s="53"/>
      <c r="AA825" s="53"/>
      <c r="AB825" s="53"/>
      <c r="AC825" s="53"/>
      <c r="AD825" s="53"/>
      <c r="AE825" s="53"/>
      <c r="AF825" s="53"/>
      <c r="AG825" s="53"/>
      <c r="AH825" s="53"/>
      <c r="AI825" s="53"/>
      <c r="AJ825" s="53"/>
      <c r="AK825" s="53"/>
      <c r="AL825" s="53"/>
      <c r="AM825" s="53"/>
      <c r="AN825" s="53"/>
      <c r="AO825" s="53"/>
    </row>
    <row r="826" spans="17:41">
      <c r="Q826" s="53"/>
      <c r="R826" s="53"/>
      <c r="S826" s="53"/>
      <c r="T826" s="53"/>
      <c r="U826" s="53"/>
      <c r="V826" s="53"/>
      <c r="W826" s="53"/>
      <c r="X826" s="53"/>
      <c r="Y826" s="53"/>
      <c r="Z826" s="53"/>
      <c r="AA826" s="53"/>
      <c r="AB826" s="53"/>
      <c r="AC826" s="53"/>
      <c r="AD826" s="53"/>
      <c r="AE826" s="53"/>
      <c r="AF826" s="53"/>
      <c r="AG826" s="53"/>
      <c r="AH826" s="53"/>
      <c r="AI826" s="53"/>
      <c r="AJ826" s="53"/>
      <c r="AK826" s="53"/>
      <c r="AL826" s="53"/>
      <c r="AM826" s="53"/>
      <c r="AN826" s="53"/>
      <c r="AO826" s="53"/>
    </row>
    <row r="827" spans="17:41">
      <c r="Q827" s="53"/>
      <c r="R827" s="53"/>
      <c r="S827" s="53"/>
      <c r="T827" s="53"/>
      <c r="U827" s="53"/>
      <c r="V827" s="53"/>
      <c r="W827" s="53"/>
      <c r="X827" s="53"/>
      <c r="Y827" s="53"/>
      <c r="Z827" s="53"/>
      <c r="AA827" s="53"/>
      <c r="AB827" s="53"/>
      <c r="AC827" s="53"/>
      <c r="AD827" s="53"/>
      <c r="AE827" s="53"/>
      <c r="AF827" s="53"/>
      <c r="AG827" s="53"/>
      <c r="AH827" s="53"/>
      <c r="AI827" s="53"/>
      <c r="AJ827" s="53"/>
      <c r="AK827" s="53"/>
      <c r="AL827" s="53"/>
      <c r="AM827" s="53"/>
      <c r="AN827" s="53"/>
      <c r="AO827" s="53"/>
    </row>
    <row r="828" spans="17:41">
      <c r="Q828" s="53"/>
      <c r="R828" s="53"/>
      <c r="S828" s="53"/>
      <c r="T828" s="53"/>
      <c r="U828" s="53"/>
      <c r="V828" s="53"/>
      <c r="W828" s="53"/>
      <c r="X828" s="53"/>
      <c r="Y828" s="53"/>
      <c r="Z828" s="53"/>
      <c r="AA828" s="53"/>
      <c r="AB828" s="53"/>
      <c r="AC828" s="53"/>
      <c r="AD828" s="53"/>
      <c r="AE828" s="53"/>
      <c r="AF828" s="53"/>
      <c r="AG828" s="53"/>
      <c r="AH828" s="53"/>
      <c r="AI828" s="53"/>
      <c r="AJ828" s="53"/>
      <c r="AK828" s="53"/>
      <c r="AL828" s="53"/>
      <c r="AM828" s="53"/>
      <c r="AN828" s="53"/>
      <c r="AO828" s="53"/>
    </row>
    <row r="829" spans="17:41">
      <c r="Q829" s="53"/>
      <c r="R829" s="53"/>
      <c r="S829" s="53"/>
      <c r="T829" s="53"/>
      <c r="U829" s="53"/>
      <c r="V829" s="53"/>
      <c r="W829" s="53"/>
      <c r="X829" s="53"/>
      <c r="Y829" s="53"/>
      <c r="Z829" s="53"/>
      <c r="AA829" s="53"/>
      <c r="AB829" s="53"/>
      <c r="AC829" s="53"/>
      <c r="AD829" s="53"/>
      <c r="AE829" s="53"/>
      <c r="AF829" s="53"/>
      <c r="AG829" s="53"/>
      <c r="AH829" s="53"/>
      <c r="AI829" s="53"/>
      <c r="AJ829" s="53"/>
      <c r="AK829" s="53"/>
      <c r="AL829" s="53"/>
      <c r="AM829" s="53"/>
      <c r="AN829" s="53"/>
      <c r="AO829" s="53"/>
    </row>
    <row r="830" spans="17:41">
      <c r="Q830" s="53"/>
      <c r="R830" s="53"/>
      <c r="S830" s="53"/>
      <c r="T830" s="53"/>
      <c r="U830" s="53"/>
      <c r="V830" s="53"/>
      <c r="W830" s="53"/>
      <c r="X830" s="53"/>
      <c r="Y830" s="53"/>
      <c r="Z830" s="53"/>
      <c r="AA830" s="53"/>
      <c r="AB830" s="53"/>
      <c r="AC830" s="53"/>
      <c r="AD830" s="53"/>
      <c r="AE830" s="53"/>
      <c r="AF830" s="53"/>
      <c r="AG830" s="53"/>
      <c r="AH830" s="53"/>
      <c r="AI830" s="53"/>
      <c r="AJ830" s="53"/>
      <c r="AK830" s="53"/>
      <c r="AL830" s="53"/>
      <c r="AM830" s="53"/>
      <c r="AN830" s="53"/>
      <c r="AO830" s="53"/>
    </row>
    <row r="831" spans="17:41">
      <c r="Q831" s="53"/>
      <c r="R831" s="53"/>
      <c r="S831" s="53"/>
      <c r="T831" s="53"/>
      <c r="U831" s="53"/>
      <c r="V831" s="53"/>
      <c r="W831" s="53"/>
      <c r="X831" s="53"/>
      <c r="Y831" s="53"/>
      <c r="Z831" s="53"/>
      <c r="AA831" s="53"/>
      <c r="AB831" s="53"/>
      <c r="AC831" s="53"/>
      <c r="AD831" s="53"/>
      <c r="AE831" s="53"/>
      <c r="AF831" s="53"/>
      <c r="AG831" s="53"/>
      <c r="AH831" s="53"/>
      <c r="AI831" s="53"/>
      <c r="AJ831" s="53"/>
      <c r="AK831" s="53"/>
      <c r="AL831" s="53"/>
      <c r="AM831" s="53"/>
      <c r="AN831" s="53"/>
      <c r="AO831" s="53"/>
    </row>
    <row r="832" spans="17:41">
      <c r="Q832" s="53"/>
      <c r="R832" s="53"/>
      <c r="S832" s="53"/>
      <c r="T832" s="53"/>
      <c r="U832" s="53"/>
      <c r="V832" s="53"/>
      <c r="W832" s="53"/>
      <c r="X832" s="53"/>
      <c r="Y832" s="53"/>
      <c r="Z832" s="53"/>
      <c r="AA832" s="53"/>
      <c r="AB832" s="53"/>
      <c r="AC832" s="53"/>
      <c r="AD832" s="53"/>
      <c r="AE832" s="53"/>
      <c r="AF832" s="53"/>
      <c r="AG832" s="53"/>
      <c r="AH832" s="53"/>
      <c r="AI832" s="53"/>
      <c r="AJ832" s="53"/>
      <c r="AK832" s="53"/>
      <c r="AL832" s="53"/>
      <c r="AM832" s="53"/>
      <c r="AN832" s="53"/>
      <c r="AO832" s="53"/>
    </row>
    <row r="833" spans="17:41">
      <c r="Q833" s="53"/>
      <c r="R833" s="53"/>
      <c r="S833" s="53"/>
      <c r="T833" s="53"/>
      <c r="U833" s="53"/>
      <c r="V833" s="53"/>
      <c r="W833" s="53"/>
      <c r="X833" s="53"/>
      <c r="Y833" s="53"/>
      <c r="Z833" s="53"/>
      <c r="AA833" s="53"/>
      <c r="AB833" s="53"/>
      <c r="AC833" s="53"/>
      <c r="AD833" s="53"/>
      <c r="AE833" s="53"/>
      <c r="AF833" s="53"/>
      <c r="AG833" s="53"/>
      <c r="AH833" s="53"/>
      <c r="AI833" s="53"/>
      <c r="AJ833" s="53"/>
      <c r="AK833" s="53"/>
      <c r="AL833" s="53"/>
      <c r="AM833" s="53"/>
      <c r="AN833" s="53"/>
      <c r="AO833" s="53"/>
    </row>
    <row r="834" spans="17:41">
      <c r="Q834" s="53"/>
      <c r="R834" s="53"/>
      <c r="S834" s="53"/>
      <c r="T834" s="53"/>
      <c r="U834" s="53"/>
      <c r="V834" s="53"/>
      <c r="W834" s="53"/>
      <c r="X834" s="53"/>
      <c r="Y834" s="53"/>
      <c r="Z834" s="53"/>
      <c r="AA834" s="53"/>
      <c r="AB834" s="53"/>
      <c r="AC834" s="53"/>
      <c r="AD834" s="53"/>
      <c r="AE834" s="53"/>
      <c r="AF834" s="53"/>
      <c r="AG834" s="53"/>
      <c r="AH834" s="53"/>
      <c r="AI834" s="53"/>
      <c r="AJ834" s="53"/>
      <c r="AK834" s="53"/>
      <c r="AL834" s="53"/>
      <c r="AM834" s="53"/>
      <c r="AN834" s="53"/>
      <c r="AO834" s="53"/>
    </row>
    <row r="835" spans="17:41">
      <c r="Q835" s="53"/>
      <c r="R835" s="53"/>
      <c r="S835" s="53"/>
      <c r="T835" s="53"/>
      <c r="U835" s="53"/>
      <c r="V835" s="53"/>
      <c r="W835" s="53"/>
      <c r="X835" s="53"/>
      <c r="Y835" s="53"/>
      <c r="Z835" s="53"/>
      <c r="AA835" s="53"/>
      <c r="AB835" s="53"/>
      <c r="AC835" s="53"/>
      <c r="AD835" s="53"/>
      <c r="AE835" s="53"/>
      <c r="AF835" s="53"/>
      <c r="AG835" s="53"/>
      <c r="AH835" s="53"/>
      <c r="AI835" s="53"/>
      <c r="AJ835" s="53"/>
      <c r="AK835" s="53"/>
      <c r="AL835" s="53"/>
      <c r="AM835" s="53"/>
      <c r="AN835" s="53"/>
      <c r="AO835" s="53"/>
    </row>
    <row r="836" spans="17:41">
      <c r="Q836" s="53"/>
      <c r="R836" s="53"/>
      <c r="S836" s="53"/>
      <c r="T836" s="53"/>
      <c r="U836" s="53"/>
      <c r="V836" s="53"/>
      <c r="W836" s="53"/>
      <c r="X836" s="53"/>
      <c r="Y836" s="53"/>
      <c r="Z836" s="53"/>
      <c r="AA836" s="53"/>
      <c r="AB836" s="53"/>
      <c r="AC836" s="53"/>
      <c r="AD836" s="53"/>
      <c r="AE836" s="53"/>
      <c r="AF836" s="53"/>
      <c r="AG836" s="53"/>
      <c r="AH836" s="53"/>
      <c r="AI836" s="53"/>
      <c r="AJ836" s="53"/>
      <c r="AK836" s="53"/>
      <c r="AL836" s="53"/>
      <c r="AM836" s="53"/>
      <c r="AN836" s="53"/>
      <c r="AO836" s="53"/>
    </row>
    <row r="837" spans="17:41">
      <c r="Q837" s="53"/>
      <c r="R837" s="53"/>
      <c r="S837" s="53"/>
      <c r="T837" s="53"/>
      <c r="U837" s="53"/>
      <c r="V837" s="53"/>
      <c r="W837" s="53"/>
      <c r="X837" s="53"/>
      <c r="Y837" s="53"/>
      <c r="Z837" s="53"/>
      <c r="AA837" s="53"/>
      <c r="AB837" s="53"/>
      <c r="AC837" s="53"/>
      <c r="AD837" s="53"/>
      <c r="AE837" s="53"/>
      <c r="AF837" s="53"/>
      <c r="AG837" s="53"/>
      <c r="AH837" s="53"/>
      <c r="AI837" s="53"/>
      <c r="AJ837" s="53"/>
      <c r="AK837" s="53"/>
      <c r="AL837" s="53"/>
      <c r="AM837" s="53"/>
      <c r="AN837" s="53"/>
      <c r="AO837" s="53"/>
    </row>
    <row r="838" spans="17:41">
      <c r="Q838" s="53"/>
      <c r="R838" s="53"/>
      <c r="S838" s="53"/>
      <c r="T838" s="53"/>
      <c r="U838" s="53"/>
      <c r="V838" s="53"/>
      <c r="W838" s="53"/>
      <c r="X838" s="53"/>
      <c r="Y838" s="53"/>
      <c r="Z838" s="53"/>
      <c r="AA838" s="53"/>
      <c r="AB838" s="53"/>
      <c r="AC838" s="53"/>
      <c r="AD838" s="53"/>
      <c r="AE838" s="53"/>
      <c r="AF838" s="53"/>
      <c r="AG838" s="53"/>
      <c r="AH838" s="53"/>
      <c r="AI838" s="53"/>
      <c r="AJ838" s="53"/>
      <c r="AK838" s="53"/>
      <c r="AL838" s="53"/>
      <c r="AM838" s="53"/>
      <c r="AN838" s="53"/>
      <c r="AO838" s="53"/>
    </row>
    <row r="839" spans="17:41">
      <c r="Q839" s="53"/>
      <c r="R839" s="53"/>
      <c r="S839" s="53"/>
      <c r="T839" s="53"/>
      <c r="U839" s="53"/>
      <c r="V839" s="53"/>
      <c r="W839" s="53"/>
      <c r="X839" s="53"/>
      <c r="Y839" s="53"/>
      <c r="Z839" s="53"/>
      <c r="AA839" s="53"/>
      <c r="AB839" s="53"/>
      <c r="AC839" s="53"/>
      <c r="AD839" s="53"/>
      <c r="AE839" s="53"/>
      <c r="AF839" s="53"/>
      <c r="AG839" s="53"/>
      <c r="AH839" s="53"/>
      <c r="AI839" s="53"/>
      <c r="AJ839" s="53"/>
      <c r="AK839" s="53"/>
      <c r="AL839" s="53"/>
      <c r="AM839" s="53"/>
      <c r="AN839" s="53"/>
      <c r="AO839" s="53"/>
    </row>
    <row r="840" spans="17:41">
      <c r="Q840" s="53"/>
      <c r="R840" s="53"/>
      <c r="S840" s="53"/>
      <c r="T840" s="53"/>
      <c r="U840" s="53"/>
      <c r="V840" s="53"/>
      <c r="W840" s="53"/>
      <c r="X840" s="53"/>
      <c r="Y840" s="53"/>
      <c r="Z840" s="53"/>
      <c r="AA840" s="53"/>
      <c r="AB840" s="53"/>
      <c r="AC840" s="53"/>
      <c r="AD840" s="53"/>
      <c r="AE840" s="53"/>
      <c r="AF840" s="53"/>
      <c r="AG840" s="53"/>
      <c r="AH840" s="53"/>
      <c r="AI840" s="53"/>
      <c r="AJ840" s="53"/>
      <c r="AK840" s="53"/>
      <c r="AL840" s="53"/>
      <c r="AM840" s="53"/>
      <c r="AN840" s="53"/>
      <c r="AO840" s="53"/>
    </row>
    <row r="841" spans="17:41">
      <c r="Q841" s="53"/>
      <c r="R841" s="53"/>
      <c r="S841" s="53"/>
      <c r="T841" s="53"/>
      <c r="U841" s="53"/>
      <c r="V841" s="53"/>
      <c r="W841" s="53"/>
      <c r="X841" s="53"/>
      <c r="Y841" s="53"/>
      <c r="Z841" s="53"/>
      <c r="AA841" s="53"/>
      <c r="AB841" s="53"/>
      <c r="AC841" s="53"/>
      <c r="AD841" s="53"/>
      <c r="AE841" s="53"/>
      <c r="AF841" s="53"/>
      <c r="AG841" s="53"/>
      <c r="AH841" s="53"/>
      <c r="AI841" s="53"/>
      <c r="AJ841" s="53"/>
      <c r="AK841" s="53"/>
      <c r="AL841" s="53"/>
      <c r="AM841" s="53"/>
      <c r="AN841" s="53"/>
      <c r="AO841" s="53"/>
    </row>
    <row r="842" spans="17:41">
      <c r="Q842" s="53"/>
      <c r="R842" s="53"/>
      <c r="S842" s="53"/>
      <c r="T842" s="53"/>
      <c r="U842" s="53"/>
      <c r="V842" s="53"/>
      <c r="W842" s="53"/>
      <c r="X842" s="53"/>
      <c r="Y842" s="53"/>
      <c r="Z842" s="53"/>
      <c r="AA842" s="53"/>
      <c r="AB842" s="53"/>
      <c r="AC842" s="53"/>
      <c r="AD842" s="53"/>
      <c r="AE842" s="53"/>
      <c r="AF842" s="53"/>
      <c r="AG842" s="53"/>
      <c r="AH842" s="53"/>
      <c r="AI842" s="53"/>
      <c r="AJ842" s="53"/>
      <c r="AK842" s="53"/>
      <c r="AL842" s="53"/>
      <c r="AM842" s="53"/>
      <c r="AN842" s="53"/>
      <c r="AO842" s="53"/>
    </row>
    <row r="843" spans="17:41">
      <c r="Q843" s="53"/>
      <c r="R843" s="53"/>
      <c r="S843" s="53"/>
      <c r="T843" s="53"/>
      <c r="U843" s="53"/>
      <c r="V843" s="53"/>
      <c r="W843" s="53"/>
      <c r="X843" s="53"/>
      <c r="Y843" s="53"/>
      <c r="Z843" s="53"/>
      <c r="AA843" s="53"/>
      <c r="AB843" s="53"/>
      <c r="AC843" s="53"/>
      <c r="AD843" s="53"/>
      <c r="AE843" s="53"/>
      <c r="AF843" s="53"/>
      <c r="AG843" s="53"/>
      <c r="AH843" s="53"/>
      <c r="AI843" s="53"/>
      <c r="AJ843" s="53"/>
      <c r="AK843" s="53"/>
      <c r="AL843" s="53"/>
      <c r="AM843" s="53"/>
      <c r="AN843" s="53"/>
      <c r="AO843" s="53"/>
    </row>
    <row r="844" spans="17:41">
      <c r="Q844" s="53"/>
      <c r="R844" s="53"/>
      <c r="S844" s="53"/>
      <c r="T844" s="53"/>
      <c r="U844" s="53"/>
      <c r="V844" s="53"/>
      <c r="W844" s="53"/>
      <c r="X844" s="53"/>
      <c r="Y844" s="53"/>
      <c r="Z844" s="53"/>
      <c r="AA844" s="53"/>
      <c r="AB844" s="53"/>
      <c r="AC844" s="53"/>
      <c r="AD844" s="53"/>
      <c r="AE844" s="53"/>
      <c r="AF844" s="53"/>
      <c r="AG844" s="53"/>
      <c r="AH844" s="53"/>
      <c r="AI844" s="53"/>
      <c r="AJ844" s="53"/>
      <c r="AK844" s="53"/>
      <c r="AL844" s="53"/>
      <c r="AM844" s="53"/>
      <c r="AN844" s="53"/>
      <c r="AO844" s="53"/>
    </row>
    <row r="845" spans="17:41">
      <c r="Q845" s="53"/>
      <c r="R845" s="53"/>
      <c r="S845" s="53"/>
      <c r="T845" s="53"/>
      <c r="U845" s="53"/>
      <c r="V845" s="53"/>
      <c r="W845" s="53"/>
      <c r="X845" s="53"/>
      <c r="Y845" s="53"/>
      <c r="Z845" s="53"/>
      <c r="AA845" s="53"/>
      <c r="AB845" s="53"/>
      <c r="AC845" s="53"/>
      <c r="AD845" s="53"/>
      <c r="AE845" s="53"/>
      <c r="AF845" s="53"/>
      <c r="AG845" s="53"/>
      <c r="AH845" s="53"/>
      <c r="AI845" s="53"/>
      <c r="AJ845" s="53"/>
      <c r="AK845" s="53"/>
      <c r="AL845" s="53"/>
      <c r="AM845" s="53"/>
      <c r="AN845" s="53"/>
      <c r="AO845" s="53"/>
    </row>
    <row r="846" spans="17:41">
      <c r="Q846" s="53"/>
      <c r="R846" s="53"/>
      <c r="S846" s="53"/>
      <c r="T846" s="53"/>
      <c r="U846" s="53"/>
      <c r="V846" s="53"/>
      <c r="W846" s="53"/>
      <c r="X846" s="53"/>
      <c r="Y846" s="53"/>
      <c r="Z846" s="53"/>
      <c r="AA846" s="53"/>
      <c r="AB846" s="53"/>
      <c r="AC846" s="53"/>
      <c r="AD846" s="53"/>
      <c r="AE846" s="53"/>
      <c r="AF846" s="53"/>
      <c r="AG846" s="53"/>
      <c r="AH846" s="53"/>
      <c r="AI846" s="53"/>
      <c r="AJ846" s="53"/>
      <c r="AK846" s="53"/>
      <c r="AL846" s="53"/>
      <c r="AM846" s="53"/>
      <c r="AN846" s="53"/>
      <c r="AO846" s="53"/>
    </row>
    <row r="847" spans="17:41">
      <c r="Q847" s="53"/>
      <c r="R847" s="53"/>
      <c r="S847" s="53"/>
      <c r="T847" s="53"/>
      <c r="U847" s="53"/>
      <c r="V847" s="53"/>
      <c r="W847" s="53"/>
      <c r="X847" s="53"/>
      <c r="Y847" s="53"/>
      <c r="Z847" s="53"/>
      <c r="AA847" s="53"/>
      <c r="AB847" s="53"/>
      <c r="AC847" s="53"/>
      <c r="AD847" s="53"/>
      <c r="AE847" s="53"/>
      <c r="AF847" s="53"/>
      <c r="AG847" s="53"/>
      <c r="AH847" s="53"/>
      <c r="AI847" s="53"/>
      <c r="AJ847" s="53"/>
      <c r="AK847" s="53"/>
      <c r="AL847" s="53"/>
      <c r="AM847" s="53"/>
      <c r="AN847" s="53"/>
      <c r="AO847" s="53"/>
    </row>
    <row r="848" spans="17:41">
      <c r="Q848" s="53"/>
      <c r="R848" s="53"/>
      <c r="S848" s="53"/>
      <c r="T848" s="53"/>
      <c r="U848" s="53"/>
      <c r="V848" s="53"/>
      <c r="W848" s="53"/>
      <c r="X848" s="53"/>
      <c r="Y848" s="53"/>
      <c r="Z848" s="53"/>
      <c r="AA848" s="53"/>
      <c r="AB848" s="53"/>
      <c r="AC848" s="53"/>
      <c r="AD848" s="53"/>
      <c r="AE848" s="53"/>
      <c r="AF848" s="53"/>
      <c r="AG848" s="53"/>
      <c r="AH848" s="53"/>
      <c r="AI848" s="53"/>
      <c r="AJ848" s="53"/>
      <c r="AK848" s="53"/>
      <c r="AL848" s="53"/>
      <c r="AM848" s="53"/>
      <c r="AN848" s="53"/>
      <c r="AO848" s="53"/>
    </row>
    <row r="849" spans="17:41">
      <c r="Q849" s="53"/>
      <c r="R849" s="53"/>
      <c r="S849" s="53"/>
      <c r="T849" s="53"/>
      <c r="U849" s="53"/>
      <c r="V849" s="53"/>
      <c r="W849" s="53"/>
      <c r="X849" s="53"/>
      <c r="Y849" s="53"/>
      <c r="Z849" s="53"/>
      <c r="AA849" s="53"/>
      <c r="AB849" s="53"/>
      <c r="AC849" s="53"/>
      <c r="AD849" s="53"/>
      <c r="AE849" s="53"/>
      <c r="AF849" s="53"/>
      <c r="AG849" s="53"/>
      <c r="AH849" s="53"/>
      <c r="AI849" s="53"/>
      <c r="AJ849" s="53"/>
      <c r="AK849" s="53"/>
      <c r="AL849" s="53"/>
      <c r="AM849" s="53"/>
      <c r="AN849" s="53"/>
      <c r="AO849" s="53"/>
    </row>
    <row r="850" spans="17:41">
      <c r="Q850" s="53"/>
      <c r="R850" s="53"/>
      <c r="S850" s="53"/>
      <c r="T850" s="53"/>
      <c r="U850" s="53"/>
      <c r="V850" s="53"/>
      <c r="W850" s="53"/>
      <c r="X850" s="53"/>
      <c r="Y850" s="53"/>
      <c r="Z850" s="53"/>
      <c r="AA850" s="53"/>
      <c r="AB850" s="53"/>
      <c r="AC850" s="53"/>
      <c r="AD850" s="53"/>
      <c r="AE850" s="53"/>
      <c r="AF850" s="53"/>
      <c r="AG850" s="53"/>
      <c r="AH850" s="53"/>
      <c r="AI850" s="53"/>
      <c r="AJ850" s="53"/>
      <c r="AK850" s="53"/>
      <c r="AL850" s="53"/>
      <c r="AM850" s="53"/>
      <c r="AN850" s="53"/>
      <c r="AO850" s="53"/>
    </row>
    <row r="851" spans="17:41">
      <c r="Q851" s="53"/>
      <c r="R851" s="53"/>
      <c r="S851" s="53"/>
      <c r="T851" s="53"/>
      <c r="U851" s="53"/>
      <c r="V851" s="53"/>
      <c r="W851" s="53"/>
      <c r="X851" s="53"/>
      <c r="Y851" s="53"/>
      <c r="Z851" s="53"/>
      <c r="AA851" s="53"/>
      <c r="AB851" s="53"/>
      <c r="AC851" s="53"/>
      <c r="AD851" s="53"/>
      <c r="AE851" s="53"/>
      <c r="AF851" s="53"/>
      <c r="AG851" s="53"/>
      <c r="AH851" s="53"/>
      <c r="AI851" s="53"/>
      <c r="AJ851" s="53"/>
      <c r="AK851" s="53"/>
      <c r="AL851" s="53"/>
      <c r="AM851" s="53"/>
      <c r="AN851" s="53"/>
      <c r="AO851" s="53"/>
    </row>
    <row r="852" spans="17:41">
      <c r="Q852" s="53"/>
      <c r="R852" s="53"/>
      <c r="S852" s="53"/>
      <c r="T852" s="53"/>
      <c r="U852" s="53"/>
      <c r="V852" s="53"/>
      <c r="W852" s="53"/>
      <c r="X852" s="53"/>
      <c r="Y852" s="53"/>
      <c r="Z852" s="53"/>
      <c r="AA852" s="53"/>
      <c r="AB852" s="53"/>
      <c r="AC852" s="53"/>
      <c r="AD852" s="53"/>
      <c r="AE852" s="53"/>
      <c r="AF852" s="53"/>
      <c r="AG852" s="53"/>
      <c r="AH852" s="53"/>
      <c r="AI852" s="53"/>
      <c r="AJ852" s="53"/>
      <c r="AK852" s="53"/>
      <c r="AL852" s="53"/>
      <c r="AM852" s="53"/>
      <c r="AN852" s="53"/>
      <c r="AO852" s="53"/>
    </row>
    <row r="853" spans="17:41">
      <c r="Q853" s="53"/>
      <c r="R853" s="53"/>
      <c r="S853" s="53"/>
      <c r="T853" s="53"/>
      <c r="U853" s="53"/>
      <c r="V853" s="53"/>
      <c r="W853" s="53"/>
      <c r="X853" s="53"/>
      <c r="Y853" s="53"/>
      <c r="Z853" s="53"/>
      <c r="AA853" s="53"/>
      <c r="AB853" s="53"/>
      <c r="AC853" s="53"/>
      <c r="AD853" s="53"/>
      <c r="AE853" s="53"/>
      <c r="AF853" s="53"/>
      <c r="AG853" s="53"/>
      <c r="AH853" s="53"/>
      <c r="AI853" s="53"/>
      <c r="AJ853" s="53"/>
      <c r="AK853" s="53"/>
      <c r="AL853" s="53"/>
      <c r="AM853" s="53"/>
      <c r="AN853" s="53"/>
      <c r="AO853" s="53"/>
    </row>
    <row r="854" spans="17:41">
      <c r="Q854" s="53"/>
      <c r="R854" s="53"/>
      <c r="S854" s="53"/>
      <c r="T854" s="53"/>
      <c r="U854" s="53"/>
      <c r="V854" s="53"/>
      <c r="W854" s="53"/>
      <c r="X854" s="53"/>
      <c r="Y854" s="53"/>
      <c r="Z854" s="53"/>
      <c r="AA854" s="53"/>
      <c r="AB854" s="53"/>
      <c r="AC854" s="53"/>
      <c r="AD854" s="53"/>
      <c r="AE854" s="53"/>
      <c r="AF854" s="53"/>
      <c r="AG854" s="53"/>
      <c r="AH854" s="53"/>
      <c r="AI854" s="53"/>
      <c r="AJ854" s="53"/>
      <c r="AK854" s="53"/>
      <c r="AL854" s="53"/>
      <c r="AM854" s="53"/>
      <c r="AN854" s="53"/>
      <c r="AO854" s="53"/>
    </row>
    <row r="855" spans="17:41">
      <c r="Q855" s="53"/>
      <c r="R855" s="53"/>
      <c r="S855" s="53"/>
      <c r="T855" s="53"/>
      <c r="U855" s="53"/>
      <c r="V855" s="53"/>
      <c r="W855" s="53"/>
      <c r="X855" s="53"/>
      <c r="Y855" s="53"/>
      <c r="Z855" s="53"/>
      <c r="AA855" s="53"/>
      <c r="AB855" s="53"/>
      <c r="AC855" s="53"/>
      <c r="AD855" s="53"/>
      <c r="AE855" s="53"/>
      <c r="AF855" s="53"/>
      <c r="AG855" s="53"/>
      <c r="AH855" s="53"/>
      <c r="AI855" s="53"/>
      <c r="AJ855" s="53"/>
      <c r="AK855" s="53"/>
      <c r="AL855" s="53"/>
      <c r="AM855" s="53"/>
      <c r="AN855" s="53"/>
      <c r="AO855" s="53"/>
    </row>
    <row r="856" spans="17:41">
      <c r="Q856" s="53"/>
      <c r="R856" s="53"/>
      <c r="S856" s="53"/>
      <c r="T856" s="53"/>
      <c r="U856" s="53"/>
      <c r="V856" s="53"/>
      <c r="W856" s="53"/>
      <c r="X856" s="53"/>
      <c r="Y856" s="53"/>
      <c r="Z856" s="53"/>
      <c r="AA856" s="53"/>
      <c r="AB856" s="53"/>
      <c r="AC856" s="53"/>
      <c r="AD856" s="53"/>
      <c r="AE856" s="53"/>
      <c r="AF856" s="53"/>
      <c r="AG856" s="53"/>
      <c r="AH856" s="53"/>
      <c r="AI856" s="53"/>
      <c r="AJ856" s="53"/>
      <c r="AK856" s="53"/>
      <c r="AL856" s="53"/>
      <c r="AM856" s="53"/>
      <c r="AN856" s="53"/>
      <c r="AO856" s="53"/>
    </row>
    <row r="857" spans="17:41">
      <c r="Q857" s="53"/>
      <c r="R857" s="53"/>
      <c r="S857" s="53"/>
      <c r="T857" s="53"/>
      <c r="U857" s="53"/>
      <c r="V857" s="53"/>
      <c r="W857" s="53"/>
      <c r="X857" s="53"/>
      <c r="Y857" s="53"/>
      <c r="Z857" s="53"/>
      <c r="AA857" s="53"/>
      <c r="AB857" s="53"/>
      <c r="AC857" s="53"/>
      <c r="AD857" s="53"/>
      <c r="AE857" s="53"/>
      <c r="AF857" s="53"/>
      <c r="AG857" s="53"/>
      <c r="AH857" s="53"/>
      <c r="AI857" s="53"/>
      <c r="AJ857" s="53"/>
      <c r="AK857" s="53"/>
      <c r="AL857" s="53"/>
      <c r="AM857" s="53"/>
      <c r="AN857" s="53"/>
      <c r="AO857" s="53"/>
    </row>
    <row r="858" spans="17:41">
      <c r="Q858" s="53"/>
      <c r="R858" s="53"/>
      <c r="S858" s="53"/>
      <c r="T858" s="53"/>
      <c r="U858" s="53"/>
      <c r="V858" s="53"/>
      <c r="W858" s="53"/>
      <c r="X858" s="53"/>
      <c r="Y858" s="53"/>
      <c r="Z858" s="53"/>
      <c r="AA858" s="53"/>
      <c r="AB858" s="53"/>
      <c r="AC858" s="53"/>
      <c r="AD858" s="53"/>
      <c r="AE858" s="53"/>
      <c r="AF858" s="53"/>
      <c r="AG858" s="53"/>
      <c r="AH858" s="53"/>
      <c r="AI858" s="53"/>
      <c r="AJ858" s="53"/>
      <c r="AK858" s="53"/>
      <c r="AL858" s="53"/>
      <c r="AM858" s="53"/>
      <c r="AN858" s="53"/>
      <c r="AO858" s="53"/>
    </row>
    <row r="859" spans="17:41">
      <c r="Q859" s="53"/>
      <c r="R859" s="53"/>
      <c r="S859" s="53"/>
      <c r="T859" s="53"/>
      <c r="U859" s="53"/>
      <c r="V859" s="53"/>
      <c r="W859" s="53"/>
      <c r="X859" s="53"/>
      <c r="Y859" s="53"/>
      <c r="Z859" s="53"/>
      <c r="AA859" s="53"/>
      <c r="AB859" s="53"/>
      <c r="AC859" s="53"/>
      <c r="AD859" s="53"/>
      <c r="AE859" s="53"/>
      <c r="AF859" s="53"/>
      <c r="AG859" s="53"/>
      <c r="AH859" s="53"/>
      <c r="AI859" s="53"/>
      <c r="AJ859" s="53"/>
      <c r="AK859" s="53"/>
      <c r="AL859" s="53"/>
      <c r="AM859" s="53"/>
      <c r="AN859" s="53"/>
      <c r="AO859" s="53"/>
    </row>
    <row r="860" spans="17:41">
      <c r="Q860" s="53"/>
      <c r="R860" s="53"/>
      <c r="S860" s="53"/>
      <c r="T860" s="53"/>
      <c r="U860" s="53"/>
      <c r="V860" s="53"/>
      <c r="W860" s="53"/>
      <c r="X860" s="53"/>
      <c r="Y860" s="53"/>
      <c r="Z860" s="53"/>
      <c r="AA860" s="53"/>
      <c r="AB860" s="53"/>
      <c r="AC860" s="53"/>
      <c r="AD860" s="53"/>
      <c r="AE860" s="53"/>
      <c r="AF860" s="53"/>
      <c r="AG860" s="53"/>
      <c r="AH860" s="53"/>
      <c r="AI860" s="53"/>
      <c r="AJ860" s="53"/>
      <c r="AK860" s="53"/>
      <c r="AL860" s="53"/>
      <c r="AM860" s="53"/>
      <c r="AN860" s="53"/>
      <c r="AO860" s="53"/>
    </row>
    <row r="861" spans="17:41">
      <c r="Q861" s="53"/>
      <c r="R861" s="53"/>
      <c r="S861" s="53"/>
      <c r="T861" s="53"/>
      <c r="U861" s="53"/>
      <c r="V861" s="53"/>
      <c r="W861" s="53"/>
      <c r="X861" s="53"/>
      <c r="Y861" s="53"/>
      <c r="Z861" s="53"/>
      <c r="AA861" s="53"/>
      <c r="AB861" s="53"/>
      <c r="AC861" s="53"/>
      <c r="AD861" s="53"/>
      <c r="AE861" s="53"/>
      <c r="AF861" s="53"/>
      <c r="AG861" s="53"/>
      <c r="AH861" s="53"/>
      <c r="AI861" s="53"/>
      <c r="AJ861" s="53"/>
      <c r="AK861" s="53"/>
      <c r="AL861" s="53"/>
      <c r="AM861" s="53"/>
      <c r="AN861" s="53"/>
      <c r="AO861" s="53"/>
    </row>
    <row r="862" spans="17:41">
      <c r="Q862" s="53"/>
      <c r="R862" s="53"/>
      <c r="S862" s="53"/>
      <c r="T862" s="53"/>
      <c r="U862" s="53"/>
      <c r="V862" s="53"/>
      <c r="W862" s="53"/>
      <c r="X862" s="53"/>
      <c r="Y862" s="53"/>
      <c r="Z862" s="53"/>
      <c r="AA862" s="53"/>
      <c r="AB862" s="53"/>
      <c r="AC862" s="53"/>
      <c r="AD862" s="53"/>
      <c r="AE862" s="53"/>
      <c r="AF862" s="53"/>
      <c r="AG862" s="53"/>
      <c r="AH862" s="53"/>
      <c r="AI862" s="53"/>
      <c r="AJ862" s="53"/>
      <c r="AK862" s="53"/>
      <c r="AL862" s="53"/>
      <c r="AM862" s="53"/>
      <c r="AN862" s="53"/>
      <c r="AO862" s="53"/>
    </row>
    <row r="863" spans="17:41">
      <c r="Q863" s="53"/>
      <c r="R863" s="53"/>
      <c r="S863" s="53"/>
      <c r="T863" s="53"/>
      <c r="U863" s="53"/>
      <c r="V863" s="53"/>
      <c r="W863" s="53"/>
      <c r="X863" s="53"/>
      <c r="Y863" s="53"/>
      <c r="Z863" s="53"/>
      <c r="AA863" s="53"/>
      <c r="AB863" s="53"/>
      <c r="AC863" s="53"/>
      <c r="AD863" s="53"/>
      <c r="AE863" s="53"/>
      <c r="AF863" s="53"/>
      <c r="AG863" s="53"/>
      <c r="AH863" s="53"/>
      <c r="AI863" s="53"/>
      <c r="AJ863" s="53"/>
      <c r="AK863" s="53"/>
      <c r="AL863" s="53"/>
      <c r="AM863" s="53"/>
      <c r="AN863" s="53"/>
      <c r="AO863" s="53"/>
    </row>
    <row r="864" spans="17:41">
      <c r="Q864" s="53"/>
      <c r="R864" s="53"/>
      <c r="S864" s="53"/>
      <c r="T864" s="53"/>
      <c r="U864" s="53"/>
      <c r="V864" s="53"/>
      <c r="W864" s="53"/>
      <c r="X864" s="53"/>
      <c r="Y864" s="53"/>
      <c r="Z864" s="53"/>
      <c r="AA864" s="53"/>
      <c r="AB864" s="53"/>
      <c r="AC864" s="53"/>
      <c r="AD864" s="53"/>
      <c r="AE864" s="53"/>
      <c r="AF864" s="53"/>
      <c r="AG864" s="53"/>
      <c r="AH864" s="53"/>
      <c r="AI864" s="53"/>
      <c r="AJ864" s="53"/>
      <c r="AK864" s="53"/>
      <c r="AL864" s="53"/>
      <c r="AM864" s="53"/>
      <c r="AN864" s="53"/>
      <c r="AO864" s="53"/>
    </row>
    <row r="865" spans="17:41">
      <c r="Q865" s="53"/>
      <c r="R865" s="53"/>
      <c r="S865" s="53"/>
      <c r="T865" s="53"/>
      <c r="U865" s="53"/>
      <c r="V865" s="53"/>
      <c r="W865" s="53"/>
      <c r="X865" s="53"/>
      <c r="Y865" s="53"/>
      <c r="Z865" s="53"/>
      <c r="AA865" s="53"/>
      <c r="AB865" s="53"/>
      <c r="AC865" s="53"/>
      <c r="AD865" s="53"/>
      <c r="AE865" s="53"/>
      <c r="AF865" s="53"/>
      <c r="AG865" s="53"/>
      <c r="AH865" s="53"/>
      <c r="AI865" s="53"/>
      <c r="AJ865" s="53"/>
      <c r="AK865" s="53"/>
      <c r="AL865" s="53"/>
      <c r="AM865" s="53"/>
      <c r="AN865" s="53"/>
      <c r="AO865" s="53"/>
    </row>
    <row r="866" spans="17:41">
      <c r="Q866" s="53"/>
      <c r="R866" s="53"/>
      <c r="S866" s="53"/>
      <c r="T866" s="53"/>
      <c r="U866" s="53"/>
      <c r="V866" s="53"/>
      <c r="W866" s="53"/>
      <c r="X866" s="53"/>
      <c r="Y866" s="53"/>
      <c r="Z866" s="53"/>
      <c r="AA866" s="53"/>
      <c r="AB866" s="53"/>
      <c r="AC866" s="53"/>
      <c r="AD866" s="53"/>
      <c r="AE866" s="53"/>
      <c r="AF866" s="53"/>
      <c r="AG866" s="53"/>
      <c r="AH866" s="53"/>
      <c r="AI866" s="53"/>
      <c r="AJ866" s="53"/>
      <c r="AK866" s="53"/>
      <c r="AL866" s="53"/>
      <c r="AM866" s="53"/>
      <c r="AN866" s="53"/>
      <c r="AO866" s="53"/>
    </row>
    <row r="867" spans="17:41">
      <c r="Q867" s="53"/>
      <c r="R867" s="53"/>
      <c r="S867" s="53"/>
      <c r="T867" s="53"/>
      <c r="U867" s="53"/>
      <c r="V867" s="53"/>
      <c r="W867" s="53"/>
      <c r="X867" s="53"/>
      <c r="Y867" s="53"/>
      <c r="Z867" s="53"/>
      <c r="AA867" s="53"/>
      <c r="AB867" s="53"/>
      <c r="AC867" s="53"/>
      <c r="AD867" s="53"/>
      <c r="AE867" s="53"/>
      <c r="AF867" s="53"/>
      <c r="AG867" s="53"/>
      <c r="AH867" s="53"/>
      <c r="AI867" s="53"/>
      <c r="AJ867" s="53"/>
      <c r="AK867" s="53"/>
      <c r="AL867" s="53"/>
      <c r="AM867" s="53"/>
      <c r="AN867" s="53"/>
      <c r="AO867" s="53"/>
    </row>
    <row r="868" spans="17:41">
      <c r="Q868" s="53"/>
      <c r="R868" s="53"/>
      <c r="S868" s="53"/>
      <c r="T868" s="53"/>
      <c r="U868" s="53"/>
      <c r="V868" s="53"/>
      <c r="W868" s="53"/>
      <c r="X868" s="53"/>
      <c r="Y868" s="53"/>
      <c r="Z868" s="53"/>
      <c r="AA868" s="53"/>
      <c r="AB868" s="53"/>
      <c r="AC868" s="53"/>
      <c r="AD868" s="53"/>
      <c r="AE868" s="53"/>
      <c r="AF868" s="53"/>
      <c r="AG868" s="53"/>
      <c r="AH868" s="53"/>
      <c r="AI868" s="53"/>
      <c r="AJ868" s="53"/>
      <c r="AK868" s="53"/>
      <c r="AL868" s="53"/>
      <c r="AM868" s="53"/>
      <c r="AN868" s="53"/>
      <c r="AO868" s="53"/>
    </row>
    <row r="869" spans="17:41">
      <c r="Q869" s="53"/>
      <c r="R869" s="53"/>
      <c r="S869" s="53"/>
      <c r="T869" s="53"/>
      <c r="U869" s="53"/>
      <c r="V869" s="53"/>
      <c r="W869" s="53"/>
      <c r="X869" s="53"/>
      <c r="Y869" s="53"/>
      <c r="Z869" s="53"/>
      <c r="AA869" s="53"/>
      <c r="AB869" s="53"/>
      <c r="AC869" s="53"/>
      <c r="AD869" s="53"/>
      <c r="AE869" s="53"/>
      <c r="AF869" s="53"/>
      <c r="AG869" s="53"/>
      <c r="AH869" s="53"/>
      <c r="AI869" s="53"/>
      <c r="AJ869" s="53"/>
      <c r="AK869" s="53"/>
      <c r="AL869" s="53"/>
      <c r="AM869" s="53"/>
      <c r="AN869" s="53"/>
      <c r="AO869" s="53"/>
    </row>
    <row r="870" spans="17:41">
      <c r="Q870" s="53"/>
      <c r="R870" s="53"/>
      <c r="S870" s="53"/>
      <c r="T870" s="53"/>
      <c r="U870" s="53"/>
      <c r="V870" s="53"/>
      <c r="W870" s="53"/>
      <c r="X870" s="53"/>
      <c r="Y870" s="53"/>
      <c r="Z870" s="53"/>
      <c r="AA870" s="53"/>
      <c r="AB870" s="53"/>
      <c r="AC870" s="53"/>
      <c r="AD870" s="53"/>
      <c r="AE870" s="53"/>
      <c r="AF870" s="53"/>
      <c r="AG870" s="53"/>
      <c r="AH870" s="53"/>
      <c r="AI870" s="53"/>
      <c r="AJ870" s="53"/>
      <c r="AK870" s="53"/>
      <c r="AL870" s="53"/>
      <c r="AM870" s="53"/>
      <c r="AN870" s="53"/>
      <c r="AO870" s="53"/>
    </row>
    <row r="871" spans="17:41">
      <c r="Q871" s="53"/>
      <c r="R871" s="53"/>
      <c r="S871" s="53"/>
      <c r="T871" s="53"/>
      <c r="U871" s="53"/>
      <c r="V871" s="53"/>
      <c r="W871" s="53"/>
      <c r="X871" s="53"/>
      <c r="Y871" s="53"/>
      <c r="Z871" s="53"/>
      <c r="AA871" s="53"/>
      <c r="AB871" s="53"/>
      <c r="AC871" s="53"/>
      <c r="AD871" s="53"/>
      <c r="AE871" s="53"/>
      <c r="AF871" s="53"/>
      <c r="AG871" s="53"/>
      <c r="AH871" s="53"/>
      <c r="AI871" s="53"/>
      <c r="AJ871" s="53"/>
      <c r="AK871" s="53"/>
      <c r="AL871" s="53"/>
      <c r="AM871" s="53"/>
      <c r="AN871" s="53"/>
      <c r="AO871" s="53"/>
    </row>
    <row r="872" spans="17:41">
      <c r="Q872" s="53"/>
      <c r="R872" s="53"/>
      <c r="S872" s="53"/>
      <c r="T872" s="53"/>
      <c r="U872" s="53"/>
      <c r="V872" s="53"/>
      <c r="W872" s="53"/>
      <c r="X872" s="53"/>
      <c r="Y872" s="53"/>
      <c r="Z872" s="53"/>
      <c r="AA872" s="53"/>
      <c r="AB872" s="53"/>
      <c r="AC872" s="53"/>
      <c r="AD872" s="53"/>
      <c r="AE872" s="53"/>
      <c r="AF872" s="53"/>
      <c r="AG872" s="53"/>
      <c r="AH872" s="53"/>
      <c r="AI872" s="53"/>
      <c r="AJ872" s="53"/>
      <c r="AK872" s="53"/>
      <c r="AL872" s="53"/>
      <c r="AM872" s="53"/>
      <c r="AN872" s="53"/>
      <c r="AO872" s="53"/>
    </row>
    <row r="873" spans="17:41">
      <c r="Q873" s="53"/>
      <c r="R873" s="53"/>
      <c r="S873" s="53"/>
      <c r="T873" s="53"/>
      <c r="U873" s="53"/>
      <c r="V873" s="53"/>
      <c r="W873" s="53"/>
      <c r="X873" s="53"/>
      <c r="Y873" s="53"/>
      <c r="Z873" s="53"/>
      <c r="AA873" s="53"/>
      <c r="AB873" s="53"/>
      <c r="AC873" s="53"/>
      <c r="AD873" s="53"/>
      <c r="AE873" s="53"/>
      <c r="AF873" s="53"/>
      <c r="AG873" s="53"/>
      <c r="AH873" s="53"/>
      <c r="AI873" s="53"/>
      <c r="AJ873" s="53"/>
      <c r="AK873" s="53"/>
      <c r="AL873" s="53"/>
      <c r="AM873" s="53"/>
      <c r="AN873" s="53"/>
      <c r="AO873" s="53"/>
    </row>
    <row r="874" spans="17:41">
      <c r="Q874" s="53"/>
      <c r="R874" s="53"/>
      <c r="S874" s="53"/>
      <c r="T874" s="53"/>
      <c r="U874" s="53"/>
      <c r="V874" s="53"/>
      <c r="W874" s="53"/>
      <c r="X874" s="53"/>
      <c r="Y874" s="53"/>
      <c r="Z874" s="53"/>
      <c r="AA874" s="53"/>
      <c r="AB874" s="53"/>
      <c r="AC874" s="53"/>
      <c r="AD874" s="53"/>
      <c r="AE874" s="53"/>
      <c r="AF874" s="53"/>
      <c r="AG874" s="53"/>
      <c r="AH874" s="53"/>
      <c r="AI874" s="53"/>
      <c r="AJ874" s="53"/>
      <c r="AK874" s="53"/>
      <c r="AL874" s="53"/>
      <c r="AM874" s="53"/>
      <c r="AN874" s="53"/>
      <c r="AO874" s="53"/>
    </row>
    <row r="875" spans="17:41">
      <c r="Q875" s="53"/>
      <c r="R875" s="53"/>
      <c r="S875" s="53"/>
      <c r="T875" s="53"/>
      <c r="U875" s="53"/>
      <c r="V875" s="53"/>
      <c r="W875" s="53"/>
      <c r="X875" s="53"/>
      <c r="Y875" s="53"/>
      <c r="Z875" s="53"/>
      <c r="AA875" s="53"/>
      <c r="AB875" s="53"/>
      <c r="AC875" s="53"/>
      <c r="AD875" s="53"/>
      <c r="AE875" s="53"/>
      <c r="AF875" s="53"/>
      <c r="AG875" s="53"/>
      <c r="AH875" s="53"/>
      <c r="AI875" s="53"/>
      <c r="AJ875" s="53"/>
      <c r="AK875" s="53"/>
      <c r="AL875" s="53"/>
      <c r="AM875" s="53"/>
      <c r="AN875" s="53"/>
      <c r="AO875" s="53"/>
    </row>
    <row r="876" spans="17:41">
      <c r="Q876" s="53"/>
      <c r="R876" s="53"/>
      <c r="S876" s="53"/>
      <c r="T876" s="53"/>
      <c r="U876" s="53"/>
      <c r="V876" s="53"/>
      <c r="W876" s="53"/>
      <c r="X876" s="53"/>
      <c r="Y876" s="53"/>
      <c r="Z876" s="53"/>
      <c r="AA876" s="53"/>
      <c r="AB876" s="53"/>
      <c r="AC876" s="53"/>
      <c r="AD876" s="53"/>
      <c r="AE876" s="53"/>
      <c r="AF876" s="53"/>
      <c r="AG876" s="53"/>
      <c r="AH876" s="53"/>
      <c r="AI876" s="53"/>
      <c r="AJ876" s="53"/>
      <c r="AK876" s="53"/>
      <c r="AL876" s="53"/>
      <c r="AM876" s="53"/>
      <c r="AN876" s="53"/>
      <c r="AO876" s="53"/>
    </row>
    <row r="877" spans="17:41">
      <c r="Q877" s="53"/>
      <c r="R877" s="53"/>
      <c r="S877" s="53"/>
      <c r="T877" s="53"/>
      <c r="U877" s="53"/>
      <c r="V877" s="53"/>
      <c r="W877" s="53"/>
      <c r="X877" s="53"/>
      <c r="Y877" s="53"/>
      <c r="Z877" s="53"/>
      <c r="AA877" s="53"/>
      <c r="AB877" s="53"/>
      <c r="AC877" s="53"/>
      <c r="AD877" s="53"/>
      <c r="AE877" s="53"/>
      <c r="AF877" s="53"/>
      <c r="AG877" s="53"/>
      <c r="AH877" s="53"/>
      <c r="AI877" s="53"/>
      <c r="AJ877" s="53"/>
      <c r="AK877" s="53"/>
      <c r="AL877" s="53"/>
      <c r="AM877" s="53"/>
      <c r="AN877" s="53"/>
      <c r="AO877" s="53"/>
    </row>
    <row r="878" spans="17:41">
      <c r="Q878" s="53"/>
      <c r="R878" s="53"/>
      <c r="S878" s="53"/>
      <c r="T878" s="53"/>
      <c r="U878" s="53"/>
      <c r="V878" s="53"/>
      <c r="W878" s="53"/>
      <c r="X878" s="53"/>
      <c r="Y878" s="53"/>
      <c r="Z878" s="53"/>
      <c r="AA878" s="53"/>
      <c r="AB878" s="53"/>
      <c r="AC878" s="53"/>
      <c r="AD878" s="53"/>
      <c r="AE878" s="53"/>
      <c r="AF878" s="53"/>
      <c r="AG878" s="53"/>
      <c r="AH878" s="53"/>
      <c r="AI878" s="53"/>
      <c r="AJ878" s="53"/>
      <c r="AK878" s="53"/>
      <c r="AL878" s="53"/>
      <c r="AM878" s="53"/>
      <c r="AN878" s="53"/>
      <c r="AO878" s="53"/>
    </row>
    <row r="879" spans="17:41">
      <c r="Q879" s="53"/>
      <c r="R879" s="53"/>
      <c r="S879" s="53"/>
      <c r="T879" s="53"/>
      <c r="U879" s="53"/>
      <c r="V879" s="53"/>
      <c r="W879" s="53"/>
      <c r="X879" s="53"/>
      <c r="Y879" s="53"/>
      <c r="Z879" s="53"/>
      <c r="AA879" s="53"/>
      <c r="AB879" s="53"/>
      <c r="AC879" s="53"/>
      <c r="AD879" s="53"/>
      <c r="AE879" s="53"/>
      <c r="AF879" s="53"/>
      <c r="AG879" s="53"/>
      <c r="AH879" s="53"/>
      <c r="AI879" s="53"/>
      <c r="AJ879" s="53"/>
      <c r="AK879" s="53"/>
      <c r="AL879" s="53"/>
      <c r="AM879" s="53"/>
      <c r="AN879" s="53"/>
      <c r="AO879" s="53"/>
    </row>
    <row r="880" spans="17:41">
      <c r="Q880" s="53"/>
      <c r="R880" s="53"/>
      <c r="S880" s="53"/>
      <c r="T880" s="53"/>
      <c r="U880" s="53"/>
      <c r="V880" s="53"/>
      <c r="W880" s="53"/>
      <c r="X880" s="53"/>
      <c r="Y880" s="53"/>
      <c r="Z880" s="53"/>
      <c r="AA880" s="53"/>
      <c r="AB880" s="53"/>
      <c r="AC880" s="53"/>
      <c r="AD880" s="53"/>
      <c r="AE880" s="53"/>
      <c r="AF880" s="53"/>
      <c r="AG880" s="53"/>
      <c r="AH880" s="53"/>
      <c r="AI880" s="53"/>
      <c r="AJ880" s="53"/>
      <c r="AK880" s="53"/>
      <c r="AL880" s="53"/>
      <c r="AM880" s="53"/>
      <c r="AN880" s="53"/>
      <c r="AO880" s="53"/>
    </row>
    <row r="881" spans="17:41">
      <c r="Q881" s="53"/>
      <c r="R881" s="53"/>
      <c r="S881" s="53"/>
      <c r="T881" s="53"/>
      <c r="U881" s="53"/>
      <c r="V881" s="53"/>
      <c r="W881" s="53"/>
      <c r="X881" s="53"/>
      <c r="Y881" s="53"/>
      <c r="Z881" s="53"/>
      <c r="AA881" s="53"/>
      <c r="AB881" s="53"/>
      <c r="AC881" s="53"/>
      <c r="AD881" s="53"/>
      <c r="AE881" s="53"/>
      <c r="AF881" s="53"/>
      <c r="AG881" s="53"/>
      <c r="AH881" s="53"/>
      <c r="AI881" s="53"/>
      <c r="AJ881" s="53"/>
      <c r="AK881" s="53"/>
      <c r="AL881" s="53"/>
      <c r="AM881" s="53"/>
      <c r="AN881" s="53"/>
      <c r="AO881" s="53"/>
    </row>
    <row r="882" spans="17:41">
      <c r="Q882" s="53"/>
      <c r="R882" s="53"/>
      <c r="S882" s="53"/>
      <c r="T882" s="53"/>
      <c r="U882" s="53"/>
      <c r="V882" s="53"/>
      <c r="W882" s="53"/>
      <c r="X882" s="53"/>
      <c r="Y882" s="53"/>
      <c r="Z882" s="53"/>
      <c r="AA882" s="53"/>
      <c r="AB882" s="53"/>
      <c r="AC882" s="53"/>
      <c r="AD882" s="53"/>
      <c r="AE882" s="53"/>
      <c r="AF882" s="53"/>
      <c r="AG882" s="53"/>
      <c r="AH882" s="53"/>
      <c r="AI882" s="53"/>
      <c r="AJ882" s="53"/>
      <c r="AK882" s="53"/>
      <c r="AL882" s="53"/>
      <c r="AM882" s="53"/>
      <c r="AN882" s="53"/>
      <c r="AO882" s="53"/>
    </row>
    <row r="883" spans="17:41">
      <c r="Q883" s="53"/>
      <c r="R883" s="53"/>
      <c r="S883" s="53"/>
      <c r="T883" s="53"/>
      <c r="U883" s="53"/>
      <c r="V883" s="53"/>
      <c r="W883" s="53"/>
      <c r="X883" s="53"/>
      <c r="Y883" s="53"/>
      <c r="Z883" s="53"/>
      <c r="AA883" s="53"/>
      <c r="AB883" s="53"/>
      <c r="AC883" s="53"/>
      <c r="AD883" s="53"/>
      <c r="AE883" s="53"/>
      <c r="AF883" s="53"/>
      <c r="AG883" s="53"/>
      <c r="AH883" s="53"/>
      <c r="AI883" s="53"/>
      <c r="AJ883" s="53"/>
      <c r="AK883" s="53"/>
      <c r="AL883" s="53"/>
      <c r="AM883" s="53"/>
      <c r="AN883" s="53"/>
      <c r="AO883" s="53"/>
    </row>
    <row r="884" spans="17:41">
      <c r="Q884" s="53"/>
      <c r="R884" s="53"/>
      <c r="S884" s="53"/>
      <c r="T884" s="53"/>
      <c r="U884" s="53"/>
      <c r="V884" s="53"/>
      <c r="W884" s="53"/>
      <c r="X884" s="53"/>
      <c r="Y884" s="53"/>
      <c r="Z884" s="53"/>
      <c r="AA884" s="53"/>
      <c r="AB884" s="53"/>
      <c r="AC884" s="53"/>
      <c r="AD884" s="53"/>
      <c r="AE884" s="53"/>
      <c r="AF884" s="53"/>
      <c r="AG884" s="53"/>
      <c r="AH884" s="53"/>
      <c r="AI884" s="53"/>
      <c r="AJ884" s="53"/>
      <c r="AK884" s="53"/>
      <c r="AL884" s="53"/>
      <c r="AM884" s="53"/>
      <c r="AN884" s="53"/>
      <c r="AO884" s="53"/>
    </row>
    <row r="885" spans="17:41">
      <c r="Q885" s="53"/>
      <c r="R885" s="53"/>
      <c r="S885" s="53"/>
      <c r="T885" s="53"/>
      <c r="U885" s="53"/>
      <c r="V885" s="53"/>
      <c r="W885" s="53"/>
      <c r="X885" s="53"/>
      <c r="Y885" s="53"/>
      <c r="Z885" s="53"/>
      <c r="AA885" s="53"/>
      <c r="AB885" s="53"/>
      <c r="AC885" s="53"/>
      <c r="AD885" s="53"/>
      <c r="AE885" s="53"/>
      <c r="AF885" s="53"/>
      <c r="AG885" s="53"/>
      <c r="AH885" s="53"/>
      <c r="AI885" s="53"/>
      <c r="AJ885" s="53"/>
      <c r="AK885" s="53"/>
      <c r="AL885" s="53"/>
      <c r="AM885" s="53"/>
      <c r="AN885" s="53"/>
      <c r="AO885" s="53"/>
    </row>
    <row r="886" spans="17:41">
      <c r="Q886" s="53"/>
      <c r="R886" s="53"/>
      <c r="S886" s="53"/>
      <c r="T886" s="53"/>
      <c r="U886" s="53"/>
      <c r="V886" s="53"/>
      <c r="W886" s="53"/>
      <c r="X886" s="53"/>
      <c r="Y886" s="53"/>
      <c r="Z886" s="53"/>
      <c r="AA886" s="53"/>
      <c r="AB886" s="53"/>
      <c r="AC886" s="53"/>
      <c r="AD886" s="53"/>
      <c r="AE886" s="53"/>
      <c r="AF886" s="53"/>
      <c r="AG886" s="53"/>
      <c r="AH886" s="53"/>
      <c r="AI886" s="53"/>
      <c r="AJ886" s="53"/>
      <c r="AK886" s="53"/>
      <c r="AL886" s="53"/>
      <c r="AM886" s="53"/>
      <c r="AN886" s="53"/>
      <c r="AO886" s="53"/>
    </row>
    <row r="887" spans="17:41">
      <c r="Q887" s="53"/>
      <c r="R887" s="53"/>
      <c r="S887" s="53"/>
      <c r="T887" s="53"/>
      <c r="U887" s="53"/>
      <c r="V887" s="53"/>
      <c r="W887" s="53"/>
      <c r="X887" s="53"/>
      <c r="Y887" s="53"/>
      <c r="Z887" s="53"/>
      <c r="AA887" s="53"/>
      <c r="AB887" s="53"/>
      <c r="AC887" s="53"/>
      <c r="AD887" s="53"/>
      <c r="AE887" s="53"/>
      <c r="AF887" s="53"/>
      <c r="AG887" s="53"/>
      <c r="AH887" s="53"/>
      <c r="AI887" s="53"/>
      <c r="AJ887" s="53"/>
      <c r="AK887" s="53"/>
      <c r="AL887" s="53"/>
      <c r="AM887" s="53"/>
      <c r="AN887" s="53"/>
      <c r="AO887" s="53"/>
    </row>
    <row r="888" spans="17:41">
      <c r="Q888" s="53"/>
      <c r="R888" s="53"/>
      <c r="S888" s="53"/>
      <c r="T888" s="53"/>
      <c r="U888" s="53"/>
      <c r="V888" s="53"/>
      <c r="W888" s="53"/>
      <c r="X888" s="53"/>
      <c r="Y888" s="53"/>
      <c r="Z888" s="53"/>
      <c r="AA888" s="53"/>
      <c r="AB888" s="53"/>
      <c r="AC888" s="53"/>
      <c r="AD888" s="53"/>
      <c r="AE888" s="53"/>
      <c r="AF888" s="53"/>
      <c r="AG888" s="53"/>
      <c r="AH888" s="53"/>
      <c r="AI888" s="53"/>
      <c r="AJ888" s="53"/>
      <c r="AK888" s="53"/>
      <c r="AL888" s="53"/>
      <c r="AM888" s="53"/>
      <c r="AN888" s="53"/>
      <c r="AO888" s="53"/>
    </row>
    <row r="889" spans="17:41">
      <c r="Q889" s="53"/>
      <c r="R889" s="53"/>
      <c r="S889" s="53"/>
      <c r="T889" s="53"/>
      <c r="U889" s="53"/>
      <c r="V889" s="53"/>
      <c r="W889" s="53"/>
      <c r="X889" s="53"/>
      <c r="Y889" s="53"/>
      <c r="Z889" s="53"/>
      <c r="AA889" s="53"/>
      <c r="AB889" s="53"/>
      <c r="AC889" s="53"/>
      <c r="AD889" s="53"/>
      <c r="AE889" s="53"/>
      <c r="AF889" s="53"/>
      <c r="AG889" s="53"/>
      <c r="AH889" s="53"/>
      <c r="AI889" s="53"/>
      <c r="AJ889" s="53"/>
      <c r="AK889" s="53"/>
      <c r="AL889" s="53"/>
      <c r="AM889" s="53"/>
      <c r="AN889" s="53"/>
      <c r="AO889" s="53"/>
    </row>
    <row r="890" spans="17:41">
      <c r="Q890" s="53"/>
      <c r="R890" s="53"/>
      <c r="S890" s="53"/>
      <c r="T890" s="53"/>
      <c r="U890" s="53"/>
      <c r="V890" s="53"/>
      <c r="W890" s="53"/>
      <c r="X890" s="53"/>
      <c r="Y890" s="53"/>
      <c r="Z890" s="53"/>
      <c r="AA890" s="53"/>
      <c r="AB890" s="53"/>
      <c r="AC890" s="53"/>
      <c r="AD890" s="53"/>
      <c r="AE890" s="53"/>
      <c r="AF890" s="53"/>
      <c r="AG890" s="53"/>
      <c r="AH890" s="53"/>
      <c r="AI890" s="53"/>
      <c r="AJ890" s="53"/>
      <c r="AK890" s="53"/>
      <c r="AL890" s="53"/>
      <c r="AM890" s="53"/>
      <c r="AN890" s="53"/>
      <c r="AO890" s="53"/>
    </row>
    <row r="891" spans="17:41">
      <c r="Q891" s="53"/>
      <c r="R891" s="53"/>
      <c r="S891" s="53"/>
      <c r="T891" s="53"/>
      <c r="U891" s="53"/>
      <c r="V891" s="53"/>
      <c r="W891" s="53"/>
      <c r="X891" s="53"/>
      <c r="Y891" s="53"/>
      <c r="Z891" s="53"/>
      <c r="AA891" s="53"/>
      <c r="AB891" s="53"/>
      <c r="AC891" s="53"/>
      <c r="AD891" s="53"/>
      <c r="AE891" s="53"/>
      <c r="AF891" s="53"/>
      <c r="AG891" s="53"/>
      <c r="AH891" s="53"/>
      <c r="AI891" s="53"/>
      <c r="AJ891" s="53"/>
      <c r="AK891" s="53"/>
      <c r="AL891" s="53"/>
      <c r="AM891" s="53"/>
      <c r="AN891" s="53"/>
      <c r="AO891" s="53"/>
    </row>
    <row r="892" spans="17:41">
      <c r="Q892" s="53"/>
      <c r="R892" s="53"/>
      <c r="S892" s="53"/>
      <c r="T892" s="53"/>
      <c r="U892" s="53"/>
      <c r="V892" s="53"/>
      <c r="W892" s="53"/>
      <c r="X892" s="53"/>
      <c r="Y892" s="53"/>
      <c r="Z892" s="53"/>
      <c r="AA892" s="53"/>
      <c r="AB892" s="53"/>
      <c r="AC892" s="53"/>
      <c r="AD892" s="53"/>
      <c r="AE892" s="53"/>
      <c r="AF892" s="53"/>
      <c r="AG892" s="53"/>
      <c r="AH892" s="53"/>
      <c r="AI892" s="53"/>
      <c r="AJ892" s="53"/>
      <c r="AK892" s="53"/>
      <c r="AL892" s="53"/>
      <c r="AM892" s="53"/>
      <c r="AN892" s="53"/>
      <c r="AO892" s="53"/>
    </row>
    <row r="893" spans="17:41">
      <c r="Q893" s="53"/>
      <c r="R893" s="53"/>
      <c r="S893" s="53"/>
      <c r="T893" s="53"/>
      <c r="U893" s="53"/>
      <c r="V893" s="53"/>
      <c r="W893" s="53"/>
      <c r="X893" s="53"/>
      <c r="Y893" s="53"/>
      <c r="Z893" s="53"/>
      <c r="AA893" s="53"/>
      <c r="AB893" s="53"/>
      <c r="AC893" s="53"/>
      <c r="AD893" s="53"/>
      <c r="AE893" s="53"/>
      <c r="AF893" s="53"/>
      <c r="AG893" s="53"/>
      <c r="AH893" s="53"/>
      <c r="AI893" s="53"/>
      <c r="AJ893" s="53"/>
      <c r="AK893" s="53"/>
      <c r="AL893" s="53"/>
      <c r="AM893" s="53"/>
      <c r="AN893" s="53"/>
      <c r="AO893" s="53"/>
    </row>
    <row r="894" spans="17:41">
      <c r="Q894" s="53"/>
      <c r="R894" s="53"/>
      <c r="S894" s="53"/>
      <c r="T894" s="53"/>
      <c r="U894" s="53"/>
      <c r="V894" s="53"/>
      <c r="W894" s="53"/>
      <c r="X894" s="53"/>
      <c r="Y894" s="53"/>
      <c r="Z894" s="53"/>
      <c r="AA894" s="53"/>
      <c r="AB894" s="53"/>
      <c r="AC894" s="53"/>
      <c r="AD894" s="53"/>
      <c r="AE894" s="53"/>
      <c r="AF894" s="53"/>
      <c r="AG894" s="53"/>
      <c r="AH894" s="53"/>
      <c r="AI894" s="53"/>
      <c r="AJ894" s="53"/>
      <c r="AK894" s="53"/>
      <c r="AL894" s="53"/>
      <c r="AM894" s="53"/>
      <c r="AN894" s="53"/>
      <c r="AO894" s="53"/>
    </row>
    <row r="895" spans="17:41">
      <c r="Q895" s="53"/>
      <c r="R895" s="53"/>
      <c r="S895" s="53"/>
      <c r="T895" s="53"/>
      <c r="U895" s="53"/>
      <c r="V895" s="53"/>
      <c r="W895" s="53"/>
      <c r="X895" s="53"/>
      <c r="Y895" s="53"/>
      <c r="Z895" s="53"/>
      <c r="AA895" s="53"/>
      <c r="AB895" s="53"/>
      <c r="AC895" s="53"/>
      <c r="AD895" s="53"/>
      <c r="AE895" s="53"/>
      <c r="AF895" s="53"/>
      <c r="AG895" s="53"/>
      <c r="AH895" s="53"/>
      <c r="AI895" s="53"/>
      <c r="AJ895" s="53"/>
      <c r="AK895" s="53"/>
      <c r="AL895" s="53"/>
      <c r="AM895" s="53"/>
      <c r="AN895" s="53"/>
      <c r="AO895" s="53"/>
    </row>
    <row r="896" spans="17:41">
      <c r="Q896" s="53"/>
      <c r="R896" s="53"/>
      <c r="S896" s="53"/>
      <c r="T896" s="53"/>
      <c r="U896" s="53"/>
      <c r="V896" s="53"/>
      <c r="W896" s="53"/>
      <c r="X896" s="53"/>
      <c r="Y896" s="53"/>
      <c r="Z896" s="53"/>
      <c r="AA896" s="53"/>
      <c r="AB896" s="53"/>
      <c r="AC896" s="53"/>
      <c r="AD896" s="53"/>
      <c r="AE896" s="53"/>
      <c r="AF896" s="53"/>
      <c r="AG896" s="53"/>
      <c r="AH896" s="53"/>
      <c r="AI896" s="53"/>
      <c r="AJ896" s="53"/>
      <c r="AK896" s="53"/>
      <c r="AL896" s="53"/>
      <c r="AM896" s="53"/>
      <c r="AN896" s="53"/>
      <c r="AO896" s="53"/>
    </row>
    <row r="897" spans="17:41">
      <c r="Q897" s="53"/>
      <c r="R897" s="53"/>
      <c r="S897" s="53"/>
      <c r="T897" s="53"/>
      <c r="U897" s="53"/>
      <c r="V897" s="53"/>
      <c r="W897" s="53"/>
      <c r="X897" s="53"/>
      <c r="Y897" s="53"/>
      <c r="Z897" s="53"/>
      <c r="AA897" s="53"/>
      <c r="AB897" s="53"/>
      <c r="AC897" s="53"/>
      <c r="AD897" s="53"/>
      <c r="AE897" s="53"/>
      <c r="AF897" s="53"/>
      <c r="AG897" s="53"/>
      <c r="AH897" s="53"/>
      <c r="AI897" s="53"/>
      <c r="AJ897" s="53"/>
      <c r="AK897" s="53"/>
      <c r="AL897" s="53"/>
      <c r="AM897" s="53"/>
      <c r="AN897" s="53"/>
      <c r="AO897" s="53"/>
    </row>
    <row r="898" spans="17:41">
      <c r="Q898" s="53"/>
      <c r="R898" s="53"/>
      <c r="S898" s="53"/>
      <c r="T898" s="53"/>
      <c r="U898" s="53"/>
      <c r="V898" s="53"/>
      <c r="W898" s="53"/>
      <c r="X898" s="53"/>
      <c r="Y898" s="53"/>
      <c r="Z898" s="53"/>
      <c r="AA898" s="53"/>
      <c r="AB898" s="53"/>
      <c r="AC898" s="53"/>
      <c r="AD898" s="53"/>
      <c r="AE898" s="53"/>
      <c r="AF898" s="53"/>
      <c r="AG898" s="53"/>
      <c r="AH898" s="53"/>
      <c r="AI898" s="53"/>
      <c r="AJ898" s="53"/>
      <c r="AK898" s="53"/>
      <c r="AL898" s="53"/>
      <c r="AM898" s="53"/>
      <c r="AN898" s="53"/>
      <c r="AO898" s="53"/>
    </row>
    <row r="899" spans="17:41">
      <c r="Q899" s="53"/>
      <c r="R899" s="53"/>
      <c r="S899" s="53"/>
      <c r="T899" s="53"/>
      <c r="U899" s="53"/>
      <c r="V899" s="53"/>
      <c r="W899" s="53"/>
      <c r="X899" s="53"/>
      <c r="Y899" s="53"/>
      <c r="Z899" s="53"/>
      <c r="AA899" s="53"/>
      <c r="AB899" s="53"/>
      <c r="AC899" s="53"/>
      <c r="AD899" s="53"/>
      <c r="AE899" s="53"/>
      <c r="AF899" s="53"/>
      <c r="AG899" s="53"/>
      <c r="AH899" s="53"/>
      <c r="AI899" s="53"/>
      <c r="AJ899" s="53"/>
      <c r="AK899" s="53"/>
      <c r="AL899" s="53"/>
      <c r="AM899" s="53"/>
      <c r="AN899" s="53"/>
      <c r="AO899" s="53"/>
    </row>
    <row r="900" spans="17:41">
      <c r="Q900" s="53"/>
      <c r="R900" s="53"/>
      <c r="S900" s="53"/>
      <c r="T900" s="53"/>
      <c r="U900" s="53"/>
      <c r="V900" s="53"/>
      <c r="W900" s="53"/>
      <c r="X900" s="53"/>
      <c r="Y900" s="53"/>
      <c r="Z900" s="53"/>
      <c r="AA900" s="53"/>
      <c r="AB900" s="53"/>
      <c r="AC900" s="53"/>
      <c r="AD900" s="53"/>
      <c r="AE900" s="53"/>
      <c r="AF900" s="53"/>
      <c r="AG900" s="53"/>
      <c r="AH900" s="53"/>
      <c r="AI900" s="53"/>
      <c r="AJ900" s="53"/>
      <c r="AK900" s="53"/>
      <c r="AL900" s="53"/>
      <c r="AM900" s="53"/>
      <c r="AN900" s="53"/>
      <c r="AO900" s="53"/>
    </row>
    <row r="901" spans="17:41">
      <c r="Q901" s="53"/>
      <c r="R901" s="53"/>
      <c r="S901" s="53"/>
      <c r="T901" s="53"/>
      <c r="U901" s="53"/>
      <c r="V901" s="53"/>
      <c r="W901" s="53"/>
      <c r="X901" s="53"/>
      <c r="Y901" s="53"/>
      <c r="Z901" s="53"/>
      <c r="AA901" s="53"/>
      <c r="AB901" s="53"/>
      <c r="AC901" s="53"/>
      <c r="AD901" s="53"/>
      <c r="AE901" s="53"/>
      <c r="AF901" s="53"/>
      <c r="AG901" s="53"/>
      <c r="AH901" s="53"/>
      <c r="AI901" s="53"/>
      <c r="AJ901" s="53"/>
      <c r="AK901" s="53"/>
      <c r="AL901" s="53"/>
      <c r="AM901" s="53"/>
      <c r="AN901" s="53"/>
      <c r="AO901" s="53"/>
    </row>
    <row r="902" spans="17:41">
      <c r="Q902" s="53"/>
      <c r="R902" s="53"/>
      <c r="S902" s="53"/>
      <c r="T902" s="53"/>
      <c r="U902" s="53"/>
      <c r="V902" s="53"/>
      <c r="W902" s="53"/>
      <c r="X902" s="53"/>
      <c r="Y902" s="53"/>
      <c r="Z902" s="53"/>
      <c r="AA902" s="53"/>
      <c r="AB902" s="53"/>
      <c r="AC902" s="53"/>
      <c r="AD902" s="53"/>
      <c r="AE902" s="53"/>
      <c r="AF902" s="53"/>
      <c r="AG902" s="53"/>
      <c r="AH902" s="53"/>
      <c r="AI902" s="53"/>
      <c r="AJ902" s="53"/>
      <c r="AK902" s="53"/>
      <c r="AL902" s="53"/>
      <c r="AM902" s="53"/>
      <c r="AN902" s="53"/>
      <c r="AO902" s="53"/>
    </row>
    <row r="903" spans="17:41">
      <c r="Q903" s="53"/>
      <c r="R903" s="53"/>
      <c r="S903" s="53"/>
      <c r="T903" s="53"/>
      <c r="U903" s="53"/>
      <c r="V903" s="53"/>
      <c r="W903" s="53"/>
      <c r="X903" s="53"/>
      <c r="Y903" s="53"/>
      <c r="Z903" s="53"/>
      <c r="AA903" s="53"/>
      <c r="AB903" s="53"/>
      <c r="AC903" s="53"/>
      <c r="AD903" s="53"/>
      <c r="AE903" s="53"/>
      <c r="AF903" s="53"/>
      <c r="AG903" s="53"/>
      <c r="AH903" s="53"/>
      <c r="AI903" s="53"/>
      <c r="AJ903" s="53"/>
      <c r="AK903" s="53"/>
      <c r="AL903" s="53"/>
      <c r="AM903" s="53"/>
      <c r="AN903" s="53"/>
      <c r="AO903" s="53"/>
    </row>
    <row r="904" spans="17:41">
      <c r="Q904" s="53"/>
      <c r="R904" s="53"/>
      <c r="S904" s="53"/>
      <c r="T904" s="53"/>
      <c r="U904" s="53"/>
      <c r="V904" s="53"/>
      <c r="W904" s="53"/>
      <c r="X904" s="53"/>
      <c r="Y904" s="53"/>
      <c r="Z904" s="53"/>
      <c r="AA904" s="53"/>
      <c r="AB904" s="53"/>
      <c r="AC904" s="53"/>
      <c r="AD904" s="53"/>
      <c r="AE904" s="53"/>
      <c r="AF904" s="53"/>
      <c r="AG904" s="53"/>
      <c r="AH904" s="53"/>
      <c r="AI904" s="53"/>
      <c r="AJ904" s="53"/>
      <c r="AK904" s="53"/>
      <c r="AL904" s="53"/>
      <c r="AM904" s="53"/>
      <c r="AN904" s="53"/>
      <c r="AO904" s="53"/>
    </row>
    <row r="905" spans="17:41">
      <c r="Q905" s="53"/>
      <c r="R905" s="53"/>
      <c r="S905" s="53"/>
      <c r="T905" s="53"/>
      <c r="U905" s="53"/>
      <c r="V905" s="53"/>
      <c r="W905" s="53"/>
      <c r="X905" s="53"/>
      <c r="Y905" s="53"/>
      <c r="Z905" s="53"/>
      <c r="AA905" s="53"/>
      <c r="AB905" s="53"/>
      <c r="AC905" s="53"/>
      <c r="AD905" s="53"/>
      <c r="AE905" s="53"/>
      <c r="AF905" s="53"/>
      <c r="AG905" s="53"/>
      <c r="AH905" s="53"/>
      <c r="AI905" s="53"/>
      <c r="AJ905" s="53"/>
      <c r="AK905" s="53"/>
      <c r="AL905" s="53"/>
      <c r="AM905" s="53"/>
      <c r="AN905" s="53"/>
      <c r="AO905" s="53"/>
    </row>
    <row r="906" spans="17:41">
      <c r="Q906" s="53"/>
      <c r="R906" s="53"/>
      <c r="S906" s="53"/>
      <c r="T906" s="53"/>
      <c r="U906" s="53"/>
      <c r="V906" s="53"/>
      <c r="W906" s="53"/>
      <c r="X906" s="53"/>
      <c r="Y906" s="53"/>
      <c r="Z906" s="53"/>
      <c r="AA906" s="53"/>
      <c r="AB906" s="53"/>
      <c r="AC906" s="53"/>
      <c r="AD906" s="53"/>
      <c r="AE906" s="53"/>
      <c r="AF906" s="53"/>
      <c r="AG906" s="53"/>
      <c r="AH906" s="53"/>
      <c r="AI906" s="53"/>
      <c r="AJ906" s="53"/>
      <c r="AK906" s="53"/>
      <c r="AL906" s="53"/>
      <c r="AM906" s="53"/>
      <c r="AN906" s="53"/>
      <c r="AO906" s="53"/>
    </row>
    <row r="907" spans="17:41">
      <c r="Q907" s="53"/>
      <c r="R907" s="53"/>
      <c r="S907" s="53"/>
      <c r="T907" s="53"/>
      <c r="U907" s="53"/>
      <c r="V907" s="53"/>
      <c r="W907" s="53"/>
      <c r="X907" s="53"/>
      <c r="Y907" s="53"/>
      <c r="Z907" s="53"/>
      <c r="AA907" s="53"/>
      <c r="AB907" s="53"/>
      <c r="AC907" s="53"/>
      <c r="AD907" s="53"/>
      <c r="AE907" s="53"/>
      <c r="AF907" s="53"/>
      <c r="AG907" s="53"/>
      <c r="AH907" s="53"/>
      <c r="AI907" s="53"/>
      <c r="AJ907" s="53"/>
      <c r="AK907" s="53"/>
      <c r="AL907" s="53"/>
      <c r="AM907" s="53"/>
      <c r="AN907" s="53"/>
      <c r="AO907" s="53"/>
    </row>
    <row r="908" spans="17:41">
      <c r="Q908" s="53"/>
      <c r="R908" s="53"/>
      <c r="S908" s="53"/>
      <c r="T908" s="53"/>
      <c r="U908" s="53"/>
      <c r="V908" s="53"/>
      <c r="W908" s="53"/>
      <c r="X908" s="53"/>
      <c r="Y908" s="53"/>
      <c r="Z908" s="53"/>
      <c r="AA908" s="53"/>
      <c r="AB908" s="53"/>
      <c r="AC908" s="53"/>
      <c r="AD908" s="53"/>
      <c r="AE908" s="53"/>
      <c r="AF908" s="53"/>
      <c r="AG908" s="53"/>
      <c r="AH908" s="53"/>
      <c r="AI908" s="53"/>
      <c r="AJ908" s="53"/>
      <c r="AK908" s="53"/>
      <c r="AL908" s="53"/>
      <c r="AM908" s="53"/>
      <c r="AN908" s="53"/>
      <c r="AO908" s="53"/>
    </row>
    <row r="909" spans="17:41">
      <c r="Q909" s="53"/>
      <c r="R909" s="53"/>
      <c r="S909" s="53"/>
      <c r="T909" s="53"/>
      <c r="U909" s="53"/>
      <c r="V909" s="53"/>
      <c r="W909" s="53"/>
      <c r="X909" s="53"/>
      <c r="Y909" s="53"/>
      <c r="Z909" s="53"/>
      <c r="AA909" s="53"/>
      <c r="AB909" s="53"/>
      <c r="AC909" s="53"/>
      <c r="AD909" s="53"/>
      <c r="AE909" s="53"/>
      <c r="AF909" s="53"/>
      <c r="AG909" s="53"/>
      <c r="AH909" s="53"/>
      <c r="AI909" s="53"/>
      <c r="AJ909" s="53"/>
      <c r="AK909" s="53"/>
      <c r="AL909" s="53"/>
      <c r="AM909" s="53"/>
      <c r="AN909" s="53"/>
      <c r="AO909" s="53"/>
    </row>
    <row r="910" spans="17:41">
      <c r="Q910" s="53"/>
      <c r="R910" s="53"/>
      <c r="S910" s="53"/>
      <c r="T910" s="53"/>
      <c r="U910" s="53"/>
      <c r="V910" s="53"/>
      <c r="W910" s="53"/>
      <c r="X910" s="53"/>
      <c r="Y910" s="53"/>
      <c r="Z910" s="53"/>
      <c r="AA910" s="53"/>
      <c r="AB910" s="53"/>
      <c r="AC910" s="53"/>
      <c r="AD910" s="53"/>
      <c r="AE910" s="53"/>
      <c r="AF910" s="53"/>
      <c r="AG910" s="53"/>
      <c r="AH910" s="53"/>
      <c r="AI910" s="53"/>
      <c r="AJ910" s="53"/>
      <c r="AK910" s="53"/>
      <c r="AL910" s="53"/>
      <c r="AM910" s="53"/>
      <c r="AN910" s="53"/>
      <c r="AO910" s="53"/>
    </row>
    <row r="911" spans="17:41">
      <c r="Q911" s="53"/>
      <c r="R911" s="53"/>
      <c r="S911" s="53"/>
      <c r="T911" s="53"/>
      <c r="U911" s="53"/>
      <c r="V911" s="53"/>
      <c r="W911" s="53"/>
      <c r="X911" s="53"/>
      <c r="Y911" s="53"/>
      <c r="Z911" s="53"/>
      <c r="AA911" s="53"/>
      <c r="AB911" s="53"/>
      <c r="AC911" s="53"/>
      <c r="AD911" s="53"/>
      <c r="AE911" s="53"/>
      <c r="AF911" s="53"/>
      <c r="AG911" s="53"/>
      <c r="AH911" s="53"/>
      <c r="AI911" s="53"/>
      <c r="AJ911" s="53"/>
      <c r="AK911" s="53"/>
      <c r="AL911" s="53"/>
      <c r="AM911" s="53"/>
      <c r="AN911" s="53"/>
      <c r="AO911" s="53"/>
    </row>
    <row r="912" spans="17:41">
      <c r="Q912" s="53"/>
      <c r="R912" s="53"/>
      <c r="S912" s="53"/>
      <c r="T912" s="53"/>
      <c r="U912" s="53"/>
      <c r="V912" s="53"/>
      <c r="W912" s="53"/>
      <c r="X912" s="53"/>
      <c r="Y912" s="53"/>
      <c r="Z912" s="53"/>
      <c r="AA912" s="53"/>
      <c r="AB912" s="53"/>
      <c r="AC912" s="53"/>
      <c r="AD912" s="53"/>
      <c r="AE912" s="53"/>
      <c r="AF912" s="53"/>
      <c r="AG912" s="53"/>
      <c r="AH912" s="53"/>
      <c r="AI912" s="53"/>
      <c r="AJ912" s="53"/>
      <c r="AK912" s="53"/>
      <c r="AL912" s="53"/>
      <c r="AM912" s="53"/>
      <c r="AN912" s="53"/>
      <c r="AO912" s="53"/>
    </row>
    <row r="913" spans="17:41">
      <c r="Q913" s="53"/>
      <c r="R913" s="53"/>
      <c r="S913" s="53"/>
      <c r="T913" s="53"/>
      <c r="U913" s="53"/>
      <c r="V913" s="53"/>
      <c r="W913" s="53"/>
      <c r="X913" s="53"/>
      <c r="Y913" s="53"/>
      <c r="Z913" s="53"/>
      <c r="AA913" s="53"/>
      <c r="AB913" s="53"/>
      <c r="AC913" s="53"/>
      <c r="AD913" s="53"/>
      <c r="AE913" s="53"/>
      <c r="AF913" s="53"/>
      <c r="AG913" s="53"/>
      <c r="AH913" s="53"/>
      <c r="AI913" s="53"/>
      <c r="AJ913" s="53"/>
      <c r="AK913" s="53"/>
      <c r="AL913" s="53"/>
      <c r="AM913" s="53"/>
      <c r="AN913" s="53"/>
      <c r="AO913" s="53"/>
    </row>
    <row r="914" spans="17:41">
      <c r="Q914" s="53"/>
      <c r="R914" s="53"/>
      <c r="S914" s="53"/>
      <c r="T914" s="53"/>
      <c r="U914" s="53"/>
      <c r="V914" s="53"/>
      <c r="W914" s="53"/>
      <c r="X914" s="53"/>
      <c r="Y914" s="53"/>
      <c r="Z914" s="53"/>
      <c r="AA914" s="53"/>
      <c r="AB914" s="53"/>
      <c r="AC914" s="53"/>
      <c r="AD914" s="53"/>
      <c r="AE914" s="53"/>
      <c r="AF914" s="53"/>
      <c r="AG914" s="53"/>
      <c r="AH914" s="53"/>
      <c r="AI914" s="53"/>
      <c r="AJ914" s="53"/>
      <c r="AK914" s="53"/>
      <c r="AL914" s="53"/>
      <c r="AM914" s="53"/>
      <c r="AN914" s="53"/>
      <c r="AO914" s="53"/>
    </row>
    <row r="915" spans="17:41">
      <c r="Q915" s="53"/>
      <c r="R915" s="53"/>
      <c r="S915" s="53"/>
      <c r="T915" s="53"/>
      <c r="U915" s="53"/>
      <c r="V915" s="53"/>
      <c r="W915" s="53"/>
      <c r="X915" s="53"/>
      <c r="Y915" s="53"/>
      <c r="Z915" s="53"/>
      <c r="AA915" s="53"/>
      <c r="AB915" s="53"/>
      <c r="AC915" s="53"/>
      <c r="AD915" s="53"/>
      <c r="AE915" s="53"/>
      <c r="AF915" s="53"/>
      <c r="AG915" s="53"/>
      <c r="AH915" s="53"/>
      <c r="AI915" s="53"/>
      <c r="AJ915" s="53"/>
      <c r="AK915" s="53"/>
      <c r="AL915" s="53"/>
      <c r="AM915" s="53"/>
      <c r="AN915" s="53"/>
      <c r="AO915" s="53"/>
    </row>
    <row r="916" spans="17:41">
      <c r="Q916" s="53"/>
      <c r="R916" s="53"/>
      <c r="S916" s="53"/>
      <c r="T916" s="53"/>
      <c r="U916" s="53"/>
      <c r="V916" s="53"/>
      <c r="W916" s="53"/>
      <c r="X916" s="53"/>
      <c r="Y916" s="53"/>
      <c r="Z916" s="53"/>
      <c r="AA916" s="53"/>
      <c r="AB916" s="53"/>
      <c r="AC916" s="53"/>
      <c r="AD916" s="53"/>
      <c r="AE916" s="53"/>
      <c r="AF916" s="53"/>
      <c r="AG916" s="53"/>
      <c r="AH916" s="53"/>
      <c r="AI916" s="53"/>
      <c r="AJ916" s="53"/>
      <c r="AK916" s="53"/>
      <c r="AL916" s="53"/>
      <c r="AM916" s="53"/>
      <c r="AN916" s="53"/>
      <c r="AO916" s="53"/>
    </row>
    <row r="917" spans="17:41">
      <c r="Q917" s="53"/>
      <c r="R917" s="53"/>
      <c r="S917" s="53"/>
      <c r="T917" s="53"/>
      <c r="U917" s="53"/>
      <c r="V917" s="53"/>
      <c r="W917" s="53"/>
      <c r="X917" s="53"/>
      <c r="Y917" s="53"/>
      <c r="Z917" s="53"/>
      <c r="AA917" s="53"/>
      <c r="AB917" s="53"/>
      <c r="AC917" s="53"/>
      <c r="AD917" s="53"/>
      <c r="AE917" s="53"/>
      <c r="AF917" s="53"/>
      <c r="AG917" s="53"/>
      <c r="AH917" s="53"/>
      <c r="AI917" s="53"/>
      <c r="AJ917" s="53"/>
      <c r="AK917" s="53"/>
      <c r="AL917" s="53"/>
      <c r="AM917" s="53"/>
      <c r="AN917" s="53"/>
      <c r="AO917" s="53"/>
    </row>
    <row r="918" spans="17:41">
      <c r="Q918" s="53"/>
      <c r="R918" s="53"/>
      <c r="S918" s="53"/>
      <c r="T918" s="53"/>
      <c r="U918" s="53"/>
      <c r="V918" s="53"/>
      <c r="W918" s="53"/>
      <c r="X918" s="53"/>
      <c r="Y918" s="53"/>
      <c r="Z918" s="53"/>
      <c r="AA918" s="53"/>
      <c r="AB918" s="53"/>
      <c r="AC918" s="53"/>
      <c r="AD918" s="53"/>
      <c r="AE918" s="53"/>
      <c r="AF918" s="53"/>
      <c r="AG918" s="53"/>
      <c r="AH918" s="53"/>
      <c r="AI918" s="53"/>
      <c r="AJ918" s="53"/>
      <c r="AK918" s="53"/>
      <c r="AL918" s="53"/>
      <c r="AM918" s="53"/>
      <c r="AN918" s="53"/>
      <c r="AO918" s="53"/>
    </row>
    <row r="919" spans="17:41">
      <c r="Q919" s="53"/>
      <c r="R919" s="53"/>
      <c r="S919" s="53"/>
      <c r="T919" s="53"/>
      <c r="U919" s="53"/>
      <c r="V919" s="53"/>
      <c r="W919" s="53"/>
      <c r="X919" s="53"/>
      <c r="Y919" s="53"/>
      <c r="Z919" s="53"/>
      <c r="AA919" s="53"/>
      <c r="AB919" s="53"/>
      <c r="AC919" s="53"/>
      <c r="AD919" s="53"/>
      <c r="AE919" s="53"/>
      <c r="AF919" s="53"/>
      <c r="AG919" s="53"/>
      <c r="AH919" s="53"/>
      <c r="AI919" s="53"/>
      <c r="AJ919" s="53"/>
      <c r="AK919" s="53"/>
      <c r="AL919" s="53"/>
      <c r="AM919" s="53"/>
      <c r="AN919" s="53"/>
      <c r="AO919" s="53"/>
    </row>
    <row r="920" spans="17:41">
      <c r="Q920" s="53"/>
      <c r="R920" s="53"/>
      <c r="S920" s="53"/>
      <c r="T920" s="53"/>
      <c r="U920" s="53"/>
      <c r="V920" s="53"/>
      <c r="W920" s="53"/>
      <c r="X920" s="53"/>
      <c r="Y920" s="53"/>
      <c r="Z920" s="53"/>
      <c r="AA920" s="53"/>
      <c r="AB920" s="53"/>
      <c r="AC920" s="53"/>
      <c r="AD920" s="53"/>
      <c r="AE920" s="53"/>
      <c r="AF920" s="53"/>
      <c r="AG920" s="53"/>
      <c r="AH920" s="53"/>
      <c r="AI920" s="53"/>
      <c r="AJ920" s="53"/>
      <c r="AK920" s="53"/>
      <c r="AL920" s="53"/>
      <c r="AM920" s="53"/>
      <c r="AN920" s="53"/>
      <c r="AO920" s="53"/>
    </row>
    <row r="921" spans="17:41">
      <c r="Q921" s="53"/>
      <c r="R921" s="53"/>
      <c r="S921" s="53"/>
      <c r="T921" s="53"/>
      <c r="U921" s="53"/>
      <c r="V921" s="53"/>
      <c r="W921" s="53"/>
      <c r="X921" s="53"/>
      <c r="Y921" s="53"/>
      <c r="Z921" s="53"/>
      <c r="AA921" s="53"/>
      <c r="AB921" s="53"/>
      <c r="AC921" s="53"/>
      <c r="AD921" s="53"/>
      <c r="AE921" s="53"/>
      <c r="AF921" s="53"/>
      <c r="AG921" s="53"/>
      <c r="AH921" s="53"/>
      <c r="AI921" s="53"/>
      <c r="AJ921" s="53"/>
      <c r="AK921" s="53"/>
      <c r="AL921" s="53"/>
      <c r="AM921" s="53"/>
      <c r="AN921" s="53"/>
      <c r="AO921" s="53"/>
    </row>
    <row r="922" spans="17:41">
      <c r="Q922" s="53"/>
      <c r="R922" s="53"/>
      <c r="S922" s="53"/>
      <c r="T922" s="53"/>
      <c r="U922" s="53"/>
      <c r="V922" s="53"/>
      <c r="W922" s="53"/>
      <c r="X922" s="53"/>
      <c r="Y922" s="53"/>
      <c r="Z922" s="53"/>
      <c r="AA922" s="53"/>
      <c r="AB922" s="53"/>
      <c r="AC922" s="53"/>
      <c r="AD922" s="53"/>
      <c r="AE922" s="53"/>
      <c r="AF922" s="53"/>
      <c r="AG922" s="53"/>
      <c r="AH922" s="53"/>
      <c r="AI922" s="53"/>
      <c r="AJ922" s="53"/>
      <c r="AK922" s="53"/>
      <c r="AL922" s="53"/>
      <c r="AM922" s="53"/>
      <c r="AN922" s="53"/>
      <c r="AO922" s="53"/>
    </row>
    <row r="923" spans="17:41">
      <c r="Q923" s="53"/>
      <c r="R923" s="53"/>
      <c r="S923" s="53"/>
      <c r="T923" s="53"/>
      <c r="U923" s="53"/>
      <c r="V923" s="53"/>
      <c r="W923" s="53"/>
      <c r="X923" s="53"/>
      <c r="Y923" s="53"/>
      <c r="Z923" s="53"/>
      <c r="AA923" s="53"/>
      <c r="AB923" s="53"/>
      <c r="AC923" s="53"/>
      <c r="AD923" s="53"/>
      <c r="AE923" s="53"/>
      <c r="AF923" s="53"/>
      <c r="AG923" s="53"/>
      <c r="AH923" s="53"/>
      <c r="AI923" s="53"/>
      <c r="AJ923" s="53"/>
      <c r="AK923" s="53"/>
      <c r="AL923" s="53"/>
      <c r="AM923" s="53"/>
      <c r="AN923" s="53"/>
      <c r="AO923" s="53"/>
    </row>
    <row r="924" spans="17:41">
      <c r="Q924" s="53"/>
      <c r="R924" s="53"/>
      <c r="S924" s="53"/>
      <c r="T924" s="53"/>
      <c r="U924" s="53"/>
      <c r="V924" s="53"/>
      <c r="W924" s="53"/>
      <c r="X924" s="53"/>
      <c r="Y924" s="53"/>
      <c r="Z924" s="53"/>
      <c r="AA924" s="53"/>
      <c r="AB924" s="53"/>
      <c r="AC924" s="53"/>
      <c r="AD924" s="53"/>
      <c r="AE924" s="53"/>
      <c r="AF924" s="53"/>
      <c r="AG924" s="53"/>
      <c r="AH924" s="53"/>
      <c r="AI924" s="53"/>
      <c r="AJ924" s="53"/>
      <c r="AK924" s="53"/>
      <c r="AL924" s="53"/>
      <c r="AM924" s="53"/>
      <c r="AN924" s="53"/>
      <c r="AO924" s="53"/>
    </row>
    <row r="925" spans="17:41">
      <c r="Q925" s="53"/>
      <c r="R925" s="53"/>
      <c r="S925" s="53"/>
      <c r="T925" s="53"/>
      <c r="U925" s="53"/>
      <c r="V925" s="53"/>
      <c r="W925" s="53"/>
      <c r="X925" s="53"/>
      <c r="Y925" s="53"/>
      <c r="Z925" s="53"/>
      <c r="AA925" s="53"/>
      <c r="AB925" s="53"/>
      <c r="AC925" s="53"/>
      <c r="AD925" s="53"/>
      <c r="AE925" s="53"/>
      <c r="AF925" s="53"/>
      <c r="AG925" s="53"/>
      <c r="AH925" s="53"/>
      <c r="AI925" s="53"/>
      <c r="AJ925" s="53"/>
      <c r="AK925" s="53"/>
      <c r="AL925" s="53"/>
      <c r="AM925" s="53"/>
      <c r="AN925" s="53"/>
      <c r="AO925" s="53"/>
    </row>
    <row r="926" spans="17:41">
      <c r="Q926" s="53"/>
      <c r="R926" s="53"/>
      <c r="S926" s="53"/>
      <c r="T926" s="53"/>
      <c r="U926" s="53"/>
      <c r="V926" s="53"/>
      <c r="W926" s="53"/>
      <c r="X926" s="53"/>
      <c r="Y926" s="53"/>
      <c r="Z926" s="53"/>
      <c r="AA926" s="53"/>
      <c r="AB926" s="53"/>
      <c r="AC926" s="53"/>
      <c r="AD926" s="53"/>
      <c r="AE926" s="53"/>
      <c r="AF926" s="53"/>
      <c r="AG926" s="53"/>
      <c r="AH926" s="53"/>
      <c r="AI926" s="53"/>
      <c r="AJ926" s="53"/>
      <c r="AK926" s="53"/>
      <c r="AL926" s="53"/>
      <c r="AM926" s="53"/>
      <c r="AN926" s="53"/>
      <c r="AO926" s="53"/>
    </row>
    <row r="927" spans="17:41">
      <c r="Q927" s="53"/>
      <c r="R927" s="53"/>
      <c r="S927" s="53"/>
      <c r="T927" s="53"/>
      <c r="U927" s="53"/>
      <c r="V927" s="53"/>
      <c r="W927" s="53"/>
      <c r="X927" s="53"/>
      <c r="Y927" s="53"/>
      <c r="Z927" s="53"/>
      <c r="AA927" s="53"/>
      <c r="AB927" s="53"/>
      <c r="AC927" s="53"/>
      <c r="AD927" s="53"/>
      <c r="AE927" s="53"/>
      <c r="AF927" s="53"/>
      <c r="AG927" s="53"/>
      <c r="AH927" s="53"/>
      <c r="AI927" s="53"/>
      <c r="AJ927" s="53"/>
      <c r="AK927" s="53"/>
      <c r="AL927" s="53"/>
      <c r="AM927" s="53"/>
      <c r="AN927" s="53"/>
      <c r="AO927" s="53"/>
    </row>
    <row r="928" spans="17:41">
      <c r="Q928" s="53"/>
      <c r="R928" s="53"/>
      <c r="S928" s="53"/>
      <c r="T928" s="53"/>
      <c r="U928" s="53"/>
      <c r="V928" s="53"/>
      <c r="W928" s="53"/>
      <c r="X928" s="53"/>
      <c r="Y928" s="53"/>
      <c r="Z928" s="53"/>
      <c r="AA928" s="53"/>
      <c r="AB928" s="53"/>
      <c r="AC928" s="53"/>
      <c r="AD928" s="53"/>
      <c r="AE928" s="53"/>
      <c r="AF928" s="53"/>
      <c r="AG928" s="53"/>
      <c r="AH928" s="53"/>
      <c r="AI928" s="53"/>
      <c r="AJ928" s="53"/>
      <c r="AK928" s="53"/>
      <c r="AL928" s="53"/>
      <c r="AM928" s="53"/>
      <c r="AN928" s="53"/>
      <c r="AO928" s="53"/>
    </row>
    <row r="929" spans="17:41">
      <c r="Q929" s="53"/>
      <c r="R929" s="53"/>
      <c r="S929" s="53"/>
      <c r="T929" s="53"/>
      <c r="U929" s="53"/>
      <c r="V929" s="53"/>
      <c r="W929" s="53"/>
      <c r="X929" s="53"/>
      <c r="Y929" s="53"/>
      <c r="Z929" s="53"/>
      <c r="AA929" s="53"/>
      <c r="AB929" s="53"/>
      <c r="AC929" s="53"/>
      <c r="AD929" s="53"/>
      <c r="AE929" s="53"/>
      <c r="AF929" s="53"/>
      <c r="AG929" s="53"/>
      <c r="AH929" s="53"/>
      <c r="AI929" s="53"/>
      <c r="AJ929" s="53"/>
      <c r="AK929" s="53"/>
      <c r="AL929" s="53"/>
      <c r="AM929" s="53"/>
      <c r="AN929" s="53"/>
      <c r="AO929" s="53"/>
    </row>
    <row r="930" spans="17:41">
      <c r="Q930" s="53"/>
      <c r="R930" s="53"/>
      <c r="S930" s="53"/>
      <c r="T930" s="53"/>
      <c r="U930" s="53"/>
      <c r="V930" s="53"/>
      <c r="W930" s="53"/>
      <c r="X930" s="53"/>
      <c r="Y930" s="53"/>
      <c r="Z930" s="53"/>
      <c r="AA930" s="53"/>
      <c r="AB930" s="53"/>
      <c r="AC930" s="53"/>
      <c r="AD930" s="53"/>
      <c r="AE930" s="53"/>
      <c r="AF930" s="53"/>
      <c r="AG930" s="53"/>
      <c r="AH930" s="53"/>
      <c r="AI930" s="53"/>
      <c r="AJ930" s="53"/>
      <c r="AK930" s="53"/>
      <c r="AL930" s="53"/>
      <c r="AM930" s="53"/>
      <c r="AN930" s="53"/>
      <c r="AO930" s="53"/>
    </row>
    <row r="931" spans="17:41">
      <c r="Q931" s="53"/>
      <c r="R931" s="53"/>
      <c r="S931" s="53"/>
      <c r="T931" s="53"/>
      <c r="U931" s="53"/>
      <c r="V931" s="53"/>
      <c r="W931" s="53"/>
      <c r="X931" s="53"/>
      <c r="Y931" s="53"/>
      <c r="Z931" s="53"/>
      <c r="AA931" s="53"/>
      <c r="AB931" s="53"/>
      <c r="AC931" s="53"/>
      <c r="AD931" s="53"/>
      <c r="AE931" s="53"/>
      <c r="AF931" s="53"/>
      <c r="AG931" s="53"/>
      <c r="AH931" s="53"/>
      <c r="AI931" s="53"/>
      <c r="AJ931" s="53"/>
      <c r="AK931" s="53"/>
      <c r="AL931" s="53"/>
      <c r="AM931" s="53"/>
      <c r="AN931" s="53"/>
      <c r="AO931" s="53"/>
    </row>
    <row r="932" spans="17:41">
      <c r="Q932" s="53"/>
      <c r="R932" s="53"/>
      <c r="S932" s="53"/>
      <c r="T932" s="53"/>
      <c r="U932" s="53"/>
      <c r="V932" s="53"/>
      <c r="W932" s="53"/>
      <c r="X932" s="53"/>
      <c r="Y932" s="53"/>
      <c r="Z932" s="53"/>
      <c r="AA932" s="53"/>
      <c r="AB932" s="53"/>
      <c r="AC932" s="53"/>
      <c r="AD932" s="53"/>
      <c r="AE932" s="53"/>
      <c r="AF932" s="53"/>
      <c r="AG932" s="53"/>
      <c r="AH932" s="53"/>
      <c r="AI932" s="53"/>
      <c r="AJ932" s="53"/>
      <c r="AK932" s="53"/>
      <c r="AL932" s="53"/>
      <c r="AM932" s="53"/>
      <c r="AN932" s="53"/>
      <c r="AO932" s="53"/>
    </row>
    <row r="933" spans="17:41">
      <c r="Q933" s="53"/>
      <c r="R933" s="53"/>
      <c r="S933" s="53"/>
      <c r="T933" s="53"/>
      <c r="U933" s="53"/>
      <c r="V933" s="53"/>
      <c r="W933" s="53"/>
      <c r="X933" s="53"/>
      <c r="Y933" s="53"/>
      <c r="Z933" s="53"/>
      <c r="AA933" s="53"/>
      <c r="AB933" s="53"/>
      <c r="AC933" s="53"/>
      <c r="AD933" s="53"/>
      <c r="AE933" s="53"/>
      <c r="AF933" s="53"/>
      <c r="AG933" s="53"/>
      <c r="AH933" s="53"/>
      <c r="AI933" s="53"/>
      <c r="AJ933" s="53"/>
      <c r="AK933" s="53"/>
      <c r="AL933" s="53"/>
      <c r="AM933" s="53"/>
      <c r="AN933" s="53"/>
      <c r="AO933" s="53"/>
    </row>
    <row r="934" spans="17:41">
      <c r="Q934" s="53"/>
      <c r="R934" s="53"/>
      <c r="S934" s="53"/>
      <c r="T934" s="53"/>
      <c r="U934" s="53"/>
      <c r="V934" s="53"/>
      <c r="W934" s="53"/>
      <c r="X934" s="53"/>
      <c r="Y934" s="53"/>
      <c r="Z934" s="53"/>
      <c r="AA934" s="53"/>
      <c r="AB934" s="53"/>
      <c r="AC934" s="53"/>
      <c r="AD934" s="53"/>
      <c r="AE934" s="53"/>
      <c r="AF934" s="53"/>
      <c r="AG934" s="53"/>
      <c r="AH934" s="53"/>
      <c r="AI934" s="53"/>
      <c r="AJ934" s="53"/>
      <c r="AK934" s="53"/>
      <c r="AL934" s="53"/>
      <c r="AM934" s="53"/>
      <c r="AN934" s="53"/>
      <c r="AO934" s="53"/>
    </row>
    <row r="935" spans="17:41">
      <c r="Q935" s="53"/>
      <c r="R935" s="53"/>
      <c r="S935" s="53"/>
      <c r="T935" s="53"/>
      <c r="U935" s="53"/>
      <c r="V935" s="53"/>
      <c r="W935" s="53"/>
      <c r="X935" s="53"/>
      <c r="Y935" s="53"/>
      <c r="Z935" s="53"/>
      <c r="AA935" s="53"/>
      <c r="AB935" s="53"/>
      <c r="AC935" s="53"/>
      <c r="AD935" s="53"/>
      <c r="AE935" s="53"/>
      <c r="AF935" s="53"/>
      <c r="AG935" s="53"/>
      <c r="AH935" s="53"/>
      <c r="AI935" s="53"/>
      <c r="AJ935" s="53"/>
      <c r="AK935" s="53"/>
      <c r="AL935" s="53"/>
      <c r="AM935" s="53"/>
      <c r="AN935" s="53"/>
      <c r="AO935" s="53"/>
    </row>
    <row r="936" spans="17:41">
      <c r="Q936" s="53"/>
      <c r="R936" s="53"/>
      <c r="S936" s="53"/>
      <c r="T936" s="53"/>
      <c r="U936" s="53"/>
      <c r="V936" s="53"/>
      <c r="W936" s="53"/>
      <c r="X936" s="53"/>
      <c r="Y936" s="53"/>
      <c r="Z936" s="53"/>
      <c r="AA936" s="53"/>
      <c r="AB936" s="53"/>
      <c r="AC936" s="53"/>
      <c r="AD936" s="53"/>
      <c r="AE936" s="53"/>
      <c r="AF936" s="53"/>
      <c r="AG936" s="53"/>
      <c r="AH936" s="53"/>
      <c r="AI936" s="53"/>
      <c r="AJ936" s="53"/>
      <c r="AK936" s="53"/>
      <c r="AL936" s="53"/>
      <c r="AM936" s="53"/>
      <c r="AN936" s="53"/>
      <c r="AO936" s="53"/>
    </row>
    <row r="937" spans="17:41">
      <c r="Q937" s="53"/>
      <c r="R937" s="53"/>
      <c r="S937" s="53"/>
      <c r="T937" s="53"/>
      <c r="U937" s="53"/>
      <c r="V937" s="53"/>
      <c r="W937" s="53"/>
      <c r="X937" s="53"/>
      <c r="Y937" s="53"/>
      <c r="Z937" s="53"/>
      <c r="AA937" s="53"/>
      <c r="AB937" s="53"/>
      <c r="AC937" s="53"/>
      <c r="AD937" s="53"/>
      <c r="AE937" s="53"/>
      <c r="AF937" s="53"/>
      <c r="AG937" s="53"/>
      <c r="AH937" s="53"/>
      <c r="AI937" s="53"/>
      <c r="AJ937" s="53"/>
      <c r="AK937" s="53"/>
      <c r="AL937" s="53"/>
      <c r="AM937" s="53"/>
      <c r="AN937" s="53"/>
      <c r="AO937" s="53"/>
    </row>
    <row r="938" spans="17:41">
      <c r="Q938" s="53"/>
      <c r="R938" s="53"/>
      <c r="S938" s="53"/>
      <c r="T938" s="53"/>
      <c r="U938" s="53"/>
      <c r="V938" s="53"/>
      <c r="W938" s="53"/>
      <c r="X938" s="53"/>
      <c r="Y938" s="53"/>
      <c r="Z938" s="53"/>
      <c r="AA938" s="53"/>
      <c r="AB938" s="53"/>
      <c r="AC938" s="53"/>
      <c r="AD938" s="53"/>
      <c r="AE938" s="53"/>
      <c r="AF938" s="53"/>
      <c r="AG938" s="53"/>
      <c r="AH938" s="53"/>
      <c r="AI938" s="53"/>
      <c r="AJ938" s="53"/>
      <c r="AK938" s="53"/>
      <c r="AL938" s="53"/>
      <c r="AM938" s="53"/>
      <c r="AN938" s="53"/>
      <c r="AO938" s="53"/>
    </row>
    <row r="939" spans="17:41">
      <c r="Q939" s="53"/>
      <c r="R939" s="53"/>
      <c r="S939" s="53"/>
      <c r="T939" s="53"/>
      <c r="U939" s="53"/>
      <c r="V939" s="53"/>
      <c r="W939" s="53"/>
      <c r="X939" s="53"/>
      <c r="Y939" s="53"/>
      <c r="Z939" s="53"/>
      <c r="AA939" s="53"/>
      <c r="AB939" s="53"/>
      <c r="AC939" s="53"/>
      <c r="AD939" s="53"/>
      <c r="AE939" s="53"/>
      <c r="AF939" s="53"/>
      <c r="AG939" s="53"/>
      <c r="AH939" s="53"/>
      <c r="AI939" s="53"/>
      <c r="AJ939" s="53"/>
      <c r="AK939" s="53"/>
      <c r="AL939" s="53"/>
      <c r="AM939" s="53"/>
      <c r="AN939" s="53"/>
      <c r="AO939" s="53"/>
    </row>
    <row r="940" spans="17:41">
      <c r="Q940" s="53"/>
      <c r="R940" s="53"/>
      <c r="S940" s="53"/>
      <c r="T940" s="53"/>
      <c r="U940" s="53"/>
      <c r="V940" s="53"/>
      <c r="W940" s="53"/>
      <c r="X940" s="53"/>
      <c r="Y940" s="53"/>
      <c r="Z940" s="53"/>
      <c r="AA940" s="53"/>
      <c r="AB940" s="53"/>
      <c r="AC940" s="53"/>
      <c r="AD940" s="53"/>
      <c r="AE940" s="53"/>
      <c r="AF940" s="53"/>
      <c r="AG940" s="53"/>
      <c r="AH940" s="53"/>
      <c r="AI940" s="53"/>
      <c r="AJ940" s="53"/>
      <c r="AK940" s="53"/>
      <c r="AL940" s="53"/>
      <c r="AM940" s="53"/>
      <c r="AN940" s="53"/>
      <c r="AO940" s="53"/>
    </row>
    <row r="941" spans="17:41">
      <c r="Q941" s="53"/>
      <c r="R941" s="53"/>
      <c r="S941" s="53"/>
      <c r="T941" s="53"/>
      <c r="U941" s="53"/>
      <c r="V941" s="53"/>
      <c r="W941" s="53"/>
      <c r="X941" s="53"/>
      <c r="Y941" s="53"/>
      <c r="Z941" s="53"/>
      <c r="AA941" s="53"/>
      <c r="AB941" s="53"/>
      <c r="AC941" s="53"/>
      <c r="AD941" s="53"/>
      <c r="AE941" s="53"/>
      <c r="AF941" s="53"/>
      <c r="AG941" s="53"/>
      <c r="AH941" s="53"/>
      <c r="AI941" s="53"/>
      <c r="AJ941" s="53"/>
      <c r="AK941" s="53"/>
      <c r="AL941" s="53"/>
      <c r="AM941" s="53"/>
      <c r="AN941" s="53"/>
      <c r="AO941" s="53"/>
    </row>
    <row r="942" spans="17:41">
      <c r="Q942" s="53"/>
      <c r="R942" s="53"/>
      <c r="S942" s="53"/>
      <c r="T942" s="53"/>
      <c r="U942" s="53"/>
      <c r="V942" s="53"/>
      <c r="W942" s="53"/>
      <c r="X942" s="53"/>
      <c r="Y942" s="53"/>
      <c r="Z942" s="53"/>
      <c r="AA942" s="53"/>
      <c r="AB942" s="53"/>
      <c r="AC942" s="53"/>
      <c r="AD942" s="53"/>
      <c r="AE942" s="53"/>
      <c r="AF942" s="53"/>
      <c r="AG942" s="53"/>
      <c r="AH942" s="53"/>
      <c r="AI942" s="53"/>
      <c r="AJ942" s="53"/>
      <c r="AK942" s="53"/>
      <c r="AL942" s="53"/>
      <c r="AM942" s="53"/>
      <c r="AN942" s="53"/>
      <c r="AO942" s="53"/>
    </row>
    <row r="943" spans="17:41">
      <c r="Q943" s="53"/>
      <c r="R943" s="53"/>
      <c r="S943" s="53"/>
      <c r="T943" s="53"/>
      <c r="U943" s="53"/>
      <c r="V943" s="53"/>
      <c r="W943" s="53"/>
      <c r="X943" s="53"/>
      <c r="Y943" s="53"/>
      <c r="Z943" s="53"/>
      <c r="AA943" s="53"/>
      <c r="AB943" s="53"/>
      <c r="AC943" s="53"/>
      <c r="AD943" s="53"/>
      <c r="AE943" s="53"/>
      <c r="AF943" s="53"/>
      <c r="AG943" s="53"/>
      <c r="AH943" s="53"/>
      <c r="AI943" s="53"/>
      <c r="AJ943" s="53"/>
      <c r="AK943" s="53"/>
      <c r="AL943" s="53"/>
      <c r="AM943" s="53"/>
      <c r="AN943" s="53"/>
      <c r="AO943" s="53"/>
    </row>
    <row r="944" spans="17:41">
      <c r="Q944" s="53"/>
      <c r="R944" s="53"/>
      <c r="S944" s="53"/>
      <c r="T944" s="53"/>
      <c r="U944" s="53"/>
      <c r="V944" s="53"/>
      <c r="W944" s="53"/>
      <c r="X944" s="53"/>
      <c r="Y944" s="53"/>
      <c r="Z944" s="53"/>
      <c r="AA944" s="53"/>
      <c r="AB944" s="53"/>
      <c r="AC944" s="53"/>
      <c r="AD944" s="53"/>
      <c r="AE944" s="53"/>
      <c r="AF944" s="53"/>
      <c r="AG944" s="53"/>
      <c r="AH944" s="53"/>
      <c r="AI944" s="53"/>
      <c r="AJ944" s="53"/>
      <c r="AK944" s="53"/>
      <c r="AL944" s="53"/>
      <c r="AM944" s="53"/>
      <c r="AN944" s="53"/>
      <c r="AO944" s="53"/>
    </row>
    <row r="945" spans="17:41">
      <c r="Q945" s="53"/>
      <c r="R945" s="53"/>
      <c r="S945" s="53"/>
      <c r="T945" s="53"/>
      <c r="U945" s="53"/>
      <c r="V945" s="53"/>
      <c r="W945" s="53"/>
      <c r="X945" s="53"/>
      <c r="Y945" s="53"/>
      <c r="Z945" s="53"/>
      <c r="AA945" s="53"/>
      <c r="AB945" s="53"/>
      <c r="AC945" s="53"/>
      <c r="AD945" s="53"/>
      <c r="AE945" s="53"/>
      <c r="AF945" s="53"/>
      <c r="AG945" s="53"/>
      <c r="AH945" s="53"/>
      <c r="AI945" s="53"/>
      <c r="AJ945" s="53"/>
      <c r="AK945" s="53"/>
      <c r="AL945" s="53"/>
      <c r="AM945" s="53"/>
      <c r="AN945" s="53"/>
      <c r="AO945" s="53"/>
    </row>
    <row r="946" spans="17:41">
      <c r="Q946" s="53"/>
      <c r="R946" s="53"/>
      <c r="S946" s="53"/>
      <c r="T946" s="53"/>
      <c r="U946" s="53"/>
      <c r="V946" s="53"/>
      <c r="W946" s="53"/>
      <c r="X946" s="53"/>
      <c r="Y946" s="53"/>
      <c r="Z946" s="53"/>
      <c r="AA946" s="53"/>
      <c r="AB946" s="53"/>
      <c r="AC946" s="53"/>
      <c r="AD946" s="53"/>
      <c r="AE946" s="53"/>
      <c r="AF946" s="53"/>
      <c r="AG946" s="53"/>
      <c r="AH946" s="53"/>
      <c r="AI946" s="53"/>
      <c r="AJ946" s="53"/>
      <c r="AK946" s="53"/>
      <c r="AL946" s="53"/>
      <c r="AM946" s="53"/>
      <c r="AN946" s="53"/>
      <c r="AO946" s="53"/>
    </row>
    <row r="947" spans="17:41">
      <c r="Q947" s="53"/>
      <c r="R947" s="53"/>
      <c r="S947" s="53"/>
      <c r="T947" s="53"/>
      <c r="U947" s="53"/>
      <c r="V947" s="53"/>
      <c r="W947" s="53"/>
      <c r="X947" s="53"/>
      <c r="Y947" s="53"/>
      <c r="Z947" s="53"/>
      <c r="AA947" s="53"/>
      <c r="AB947" s="53"/>
      <c r="AC947" s="53"/>
      <c r="AD947" s="53"/>
      <c r="AE947" s="53"/>
      <c r="AF947" s="53"/>
      <c r="AG947" s="53"/>
      <c r="AH947" s="53"/>
      <c r="AI947" s="53"/>
      <c r="AJ947" s="53"/>
      <c r="AK947" s="53"/>
      <c r="AL947" s="53"/>
      <c r="AM947" s="53"/>
      <c r="AN947" s="53"/>
      <c r="AO947" s="53"/>
    </row>
    <row r="948" spans="17:41">
      <c r="Q948" s="53"/>
      <c r="R948" s="53"/>
      <c r="S948" s="53"/>
      <c r="T948" s="53"/>
      <c r="U948" s="53"/>
      <c r="V948" s="53"/>
      <c r="W948" s="53"/>
      <c r="X948" s="53"/>
      <c r="Y948" s="53"/>
      <c r="Z948" s="53"/>
      <c r="AA948" s="53"/>
      <c r="AB948" s="53"/>
      <c r="AC948" s="53"/>
      <c r="AD948" s="53"/>
      <c r="AE948" s="53"/>
      <c r="AF948" s="53"/>
      <c r="AG948" s="53"/>
      <c r="AH948" s="53"/>
      <c r="AI948" s="53"/>
      <c r="AJ948" s="53"/>
      <c r="AK948" s="53"/>
      <c r="AL948" s="53"/>
      <c r="AM948" s="53"/>
      <c r="AN948" s="53"/>
      <c r="AO948" s="53"/>
    </row>
    <row r="949" spans="17:41">
      <c r="Q949" s="53"/>
      <c r="R949" s="53"/>
      <c r="S949" s="53"/>
      <c r="T949" s="53"/>
      <c r="U949" s="53"/>
      <c r="V949" s="53"/>
      <c r="W949" s="53"/>
      <c r="X949" s="53"/>
      <c r="Y949" s="53"/>
      <c r="Z949" s="53"/>
      <c r="AA949" s="53"/>
      <c r="AB949" s="53"/>
      <c r="AC949" s="53"/>
      <c r="AD949" s="53"/>
      <c r="AE949" s="53"/>
      <c r="AF949" s="53"/>
      <c r="AG949" s="53"/>
      <c r="AH949" s="53"/>
      <c r="AI949" s="53"/>
      <c r="AJ949" s="53"/>
      <c r="AK949" s="53"/>
      <c r="AL949" s="53"/>
      <c r="AM949" s="53"/>
      <c r="AN949" s="53"/>
      <c r="AO949" s="53"/>
    </row>
    <row r="950" spans="17:41">
      <c r="Q950" s="53"/>
      <c r="R950" s="53"/>
      <c r="S950" s="53"/>
      <c r="T950" s="53"/>
      <c r="U950" s="53"/>
      <c r="V950" s="53"/>
      <c r="W950" s="53"/>
      <c r="X950" s="53"/>
      <c r="Y950" s="53"/>
      <c r="Z950" s="53"/>
      <c r="AA950" s="53"/>
      <c r="AB950" s="53"/>
      <c r="AC950" s="53"/>
      <c r="AD950" s="53"/>
      <c r="AE950" s="53"/>
      <c r="AF950" s="53"/>
      <c r="AG950" s="53"/>
      <c r="AH950" s="53"/>
      <c r="AI950" s="53"/>
      <c r="AJ950" s="53"/>
      <c r="AK950" s="53"/>
      <c r="AL950" s="53"/>
      <c r="AM950" s="53"/>
      <c r="AN950" s="53"/>
      <c r="AO950" s="53"/>
    </row>
    <row r="951" spans="17:41">
      <c r="Q951" s="53"/>
      <c r="R951" s="53"/>
      <c r="S951" s="53"/>
      <c r="T951" s="53"/>
      <c r="U951" s="53"/>
      <c r="V951" s="53"/>
      <c r="W951" s="53"/>
      <c r="X951" s="53"/>
      <c r="Y951" s="53"/>
      <c r="Z951" s="53"/>
      <c r="AA951" s="53"/>
      <c r="AB951" s="53"/>
      <c r="AC951" s="53"/>
      <c r="AD951" s="53"/>
      <c r="AE951" s="53"/>
      <c r="AF951" s="53"/>
      <c r="AG951" s="53"/>
      <c r="AH951" s="53"/>
      <c r="AI951" s="53"/>
      <c r="AJ951" s="53"/>
      <c r="AK951" s="53"/>
      <c r="AL951" s="53"/>
      <c r="AM951" s="53"/>
      <c r="AN951" s="53"/>
      <c r="AO951" s="53"/>
    </row>
    <row r="952" spans="17:41">
      <c r="Q952" s="53"/>
      <c r="R952" s="53"/>
      <c r="S952" s="53"/>
      <c r="T952" s="53"/>
      <c r="U952" s="53"/>
      <c r="V952" s="53"/>
      <c r="W952" s="53"/>
      <c r="X952" s="53"/>
      <c r="Y952" s="53"/>
      <c r="Z952" s="53"/>
      <c r="AA952" s="53"/>
      <c r="AB952" s="53"/>
      <c r="AC952" s="53"/>
      <c r="AD952" s="53"/>
      <c r="AE952" s="53"/>
      <c r="AF952" s="53"/>
      <c r="AG952" s="53"/>
      <c r="AH952" s="53"/>
      <c r="AI952" s="53"/>
      <c r="AJ952" s="53"/>
      <c r="AK952" s="53"/>
      <c r="AL952" s="53"/>
      <c r="AM952" s="53"/>
      <c r="AN952" s="53"/>
      <c r="AO952" s="53"/>
    </row>
    <row r="953" spans="17:41">
      <c r="Q953" s="53"/>
      <c r="R953" s="53"/>
      <c r="S953" s="53"/>
      <c r="T953" s="53"/>
      <c r="U953" s="53"/>
      <c r="V953" s="53"/>
      <c r="W953" s="53"/>
      <c r="X953" s="53"/>
      <c r="Y953" s="53"/>
      <c r="Z953" s="53"/>
      <c r="AA953" s="53"/>
      <c r="AB953" s="53"/>
      <c r="AC953" s="53"/>
      <c r="AD953" s="53"/>
      <c r="AE953" s="53"/>
      <c r="AF953" s="53"/>
      <c r="AG953" s="53"/>
      <c r="AH953" s="53"/>
      <c r="AI953" s="53"/>
      <c r="AJ953" s="53"/>
      <c r="AK953" s="53"/>
      <c r="AL953" s="53"/>
      <c r="AM953" s="53"/>
      <c r="AN953" s="53"/>
      <c r="AO953" s="53"/>
    </row>
    <row r="954" spans="17:41">
      <c r="Q954" s="53"/>
      <c r="R954" s="53"/>
      <c r="S954" s="53"/>
      <c r="T954" s="53"/>
      <c r="U954" s="53"/>
      <c r="V954" s="53"/>
      <c r="W954" s="53"/>
      <c r="X954" s="53"/>
      <c r="Y954" s="53"/>
      <c r="Z954" s="53"/>
      <c r="AA954" s="53"/>
      <c r="AB954" s="53"/>
      <c r="AC954" s="53"/>
      <c r="AD954" s="53"/>
      <c r="AE954" s="53"/>
      <c r="AF954" s="53"/>
      <c r="AG954" s="53"/>
      <c r="AH954" s="53"/>
      <c r="AI954" s="53"/>
      <c r="AJ954" s="53"/>
      <c r="AK954" s="53"/>
      <c r="AL954" s="53"/>
      <c r="AM954" s="53"/>
      <c r="AN954" s="53"/>
      <c r="AO954" s="53"/>
    </row>
    <row r="955" spans="17:41">
      <c r="Q955" s="53"/>
      <c r="R955" s="53"/>
      <c r="S955" s="53"/>
      <c r="T955" s="53"/>
      <c r="U955" s="53"/>
      <c r="V955" s="53"/>
      <c r="W955" s="53"/>
      <c r="X955" s="53"/>
      <c r="Y955" s="53"/>
      <c r="Z955" s="53"/>
      <c r="AA955" s="53"/>
      <c r="AB955" s="53"/>
      <c r="AC955" s="53"/>
      <c r="AD955" s="53"/>
      <c r="AE955" s="53"/>
      <c r="AF955" s="53"/>
      <c r="AG955" s="53"/>
      <c r="AH955" s="53"/>
      <c r="AI955" s="53"/>
      <c r="AJ955" s="53"/>
      <c r="AK955" s="53"/>
      <c r="AL955" s="53"/>
      <c r="AM955" s="53"/>
      <c r="AN955" s="53"/>
      <c r="AO955" s="53"/>
    </row>
    <row r="956" spans="17:41">
      <c r="Q956" s="53"/>
      <c r="R956" s="53"/>
      <c r="S956" s="53"/>
      <c r="T956" s="53"/>
      <c r="U956" s="53"/>
      <c r="V956" s="53"/>
      <c r="W956" s="53"/>
      <c r="X956" s="53"/>
      <c r="Y956" s="53"/>
      <c r="Z956" s="53"/>
      <c r="AA956" s="53"/>
      <c r="AB956" s="53"/>
      <c r="AC956" s="53"/>
      <c r="AD956" s="53"/>
      <c r="AE956" s="53"/>
      <c r="AF956" s="53"/>
      <c r="AG956" s="53"/>
      <c r="AH956" s="53"/>
      <c r="AI956" s="53"/>
      <c r="AJ956" s="53"/>
      <c r="AK956" s="53"/>
      <c r="AL956" s="53"/>
      <c r="AM956" s="53"/>
      <c r="AN956" s="53"/>
      <c r="AO956" s="53"/>
    </row>
    <row r="957" spans="17:41">
      <c r="Q957" s="53"/>
      <c r="R957" s="53"/>
      <c r="S957" s="53"/>
      <c r="T957" s="53"/>
      <c r="U957" s="53"/>
      <c r="V957" s="53"/>
      <c r="W957" s="53"/>
      <c r="X957" s="53"/>
      <c r="Y957" s="53"/>
      <c r="Z957" s="53"/>
      <c r="AA957" s="53"/>
      <c r="AB957" s="53"/>
      <c r="AC957" s="53"/>
      <c r="AD957" s="53"/>
      <c r="AE957" s="53"/>
      <c r="AF957" s="53"/>
      <c r="AG957" s="53"/>
      <c r="AH957" s="53"/>
      <c r="AI957" s="53"/>
      <c r="AJ957" s="53"/>
      <c r="AK957" s="53"/>
      <c r="AL957" s="53"/>
      <c r="AM957" s="53"/>
      <c r="AN957" s="53"/>
      <c r="AO957" s="53"/>
    </row>
    <row r="958" spans="17:41">
      <c r="Q958" s="53"/>
      <c r="R958" s="53"/>
      <c r="S958" s="53"/>
      <c r="T958" s="53"/>
      <c r="U958" s="53"/>
      <c r="V958" s="53"/>
      <c r="W958" s="53"/>
      <c r="X958" s="53"/>
      <c r="Y958" s="53"/>
      <c r="Z958" s="53"/>
      <c r="AA958" s="53"/>
      <c r="AB958" s="53"/>
      <c r="AC958" s="53"/>
      <c r="AD958" s="53"/>
      <c r="AE958" s="53"/>
      <c r="AF958" s="53"/>
      <c r="AG958" s="53"/>
      <c r="AH958" s="53"/>
      <c r="AI958" s="53"/>
      <c r="AJ958" s="53"/>
      <c r="AK958" s="53"/>
      <c r="AL958" s="53"/>
      <c r="AM958" s="53"/>
      <c r="AN958" s="53"/>
      <c r="AO958" s="53"/>
    </row>
    <row r="959" spans="17:41">
      <c r="Q959" s="53"/>
      <c r="R959" s="53"/>
      <c r="S959" s="53"/>
      <c r="T959" s="53"/>
      <c r="U959" s="53"/>
      <c r="V959" s="53"/>
      <c r="W959" s="53"/>
      <c r="X959" s="53"/>
      <c r="Y959" s="53"/>
      <c r="Z959" s="53"/>
      <c r="AA959" s="53"/>
      <c r="AB959" s="53"/>
      <c r="AC959" s="53"/>
      <c r="AD959" s="53"/>
      <c r="AE959" s="53"/>
      <c r="AF959" s="53"/>
      <c r="AG959" s="53"/>
      <c r="AH959" s="53"/>
      <c r="AI959" s="53"/>
      <c r="AJ959" s="53"/>
      <c r="AK959" s="53"/>
      <c r="AL959" s="53"/>
      <c r="AM959" s="53"/>
      <c r="AN959" s="53"/>
      <c r="AO959" s="53"/>
    </row>
    <row r="960" spans="17:41">
      <c r="Q960" s="53"/>
      <c r="R960" s="53"/>
      <c r="S960" s="53"/>
      <c r="T960" s="53"/>
      <c r="U960" s="53"/>
      <c r="V960" s="53"/>
      <c r="W960" s="53"/>
      <c r="X960" s="53"/>
      <c r="Y960" s="53"/>
      <c r="Z960" s="53"/>
      <c r="AA960" s="53"/>
      <c r="AB960" s="53"/>
      <c r="AC960" s="53"/>
      <c r="AD960" s="53"/>
      <c r="AE960" s="53"/>
      <c r="AF960" s="53"/>
      <c r="AG960" s="53"/>
      <c r="AH960" s="53"/>
      <c r="AI960" s="53"/>
      <c r="AJ960" s="53"/>
      <c r="AK960" s="53"/>
      <c r="AL960" s="53"/>
      <c r="AM960" s="53"/>
      <c r="AN960" s="53"/>
      <c r="AO960" s="53"/>
    </row>
    <row r="961" spans="17:41">
      <c r="Q961" s="53"/>
      <c r="R961" s="53"/>
      <c r="S961" s="53"/>
      <c r="T961" s="53"/>
      <c r="U961" s="53"/>
      <c r="V961" s="53"/>
      <c r="W961" s="53"/>
      <c r="X961" s="53"/>
      <c r="Y961" s="53"/>
      <c r="Z961" s="53"/>
      <c r="AA961" s="53"/>
      <c r="AB961" s="53"/>
      <c r="AC961" s="53"/>
      <c r="AD961" s="53"/>
      <c r="AE961" s="53"/>
      <c r="AF961" s="53"/>
      <c r="AG961" s="53"/>
      <c r="AH961" s="53"/>
      <c r="AI961" s="53"/>
      <c r="AJ961" s="53"/>
      <c r="AK961" s="53"/>
      <c r="AL961" s="53"/>
      <c r="AM961" s="53"/>
      <c r="AN961" s="53"/>
      <c r="AO961" s="53"/>
    </row>
    <row r="962" spans="17:41">
      <c r="Q962" s="53"/>
      <c r="R962" s="53"/>
      <c r="S962" s="53"/>
      <c r="T962" s="53"/>
      <c r="U962" s="53"/>
      <c r="V962" s="53"/>
      <c r="W962" s="53"/>
      <c r="X962" s="53"/>
      <c r="Y962" s="53"/>
      <c r="Z962" s="53"/>
      <c r="AA962" s="53"/>
      <c r="AB962" s="53"/>
      <c r="AC962" s="53"/>
      <c r="AD962" s="53"/>
      <c r="AE962" s="53"/>
      <c r="AF962" s="53"/>
      <c r="AG962" s="53"/>
      <c r="AH962" s="53"/>
      <c r="AI962" s="53"/>
      <c r="AJ962" s="53"/>
      <c r="AK962" s="53"/>
      <c r="AL962" s="53"/>
      <c r="AM962" s="53"/>
      <c r="AN962" s="53"/>
      <c r="AO962" s="53"/>
    </row>
    <row r="963" spans="17:41">
      <c r="Q963" s="53"/>
      <c r="R963" s="53"/>
      <c r="S963" s="53"/>
      <c r="T963" s="53"/>
      <c r="U963" s="53"/>
      <c r="V963" s="53"/>
      <c r="W963" s="53"/>
      <c r="X963" s="53"/>
      <c r="Y963" s="53"/>
      <c r="Z963" s="53"/>
      <c r="AA963" s="53"/>
      <c r="AB963" s="53"/>
      <c r="AC963" s="53"/>
      <c r="AD963" s="53"/>
      <c r="AE963" s="53"/>
      <c r="AF963" s="53"/>
      <c r="AG963" s="53"/>
      <c r="AH963" s="53"/>
      <c r="AI963" s="53"/>
      <c r="AJ963" s="53"/>
      <c r="AK963" s="53"/>
      <c r="AL963" s="53"/>
      <c r="AM963" s="53"/>
      <c r="AN963" s="53"/>
      <c r="AO963" s="53"/>
    </row>
    <row r="964" spans="17:41">
      <c r="Q964" s="53"/>
      <c r="R964" s="53"/>
      <c r="S964" s="53"/>
      <c r="T964" s="53"/>
      <c r="U964" s="53"/>
      <c r="V964" s="53"/>
      <c r="W964" s="53"/>
      <c r="X964" s="53"/>
      <c r="Y964" s="53"/>
      <c r="Z964" s="53"/>
      <c r="AA964" s="53"/>
      <c r="AB964" s="53"/>
      <c r="AC964" s="53"/>
      <c r="AD964" s="53"/>
      <c r="AE964" s="53"/>
      <c r="AF964" s="53"/>
      <c r="AG964" s="53"/>
      <c r="AH964" s="53"/>
      <c r="AI964" s="53"/>
      <c r="AJ964" s="53"/>
      <c r="AK964" s="53"/>
      <c r="AL964" s="53"/>
      <c r="AM964" s="53"/>
      <c r="AN964" s="53"/>
      <c r="AO964" s="53"/>
    </row>
    <row r="965" spans="17:41">
      <c r="Q965" s="53"/>
      <c r="R965" s="53"/>
      <c r="S965" s="53"/>
      <c r="T965" s="53"/>
      <c r="U965" s="53"/>
      <c r="V965" s="53"/>
      <c r="W965" s="53"/>
      <c r="X965" s="53"/>
      <c r="Y965" s="53"/>
      <c r="Z965" s="53"/>
      <c r="AA965" s="53"/>
      <c r="AB965" s="53"/>
      <c r="AC965" s="53"/>
      <c r="AD965" s="53"/>
      <c r="AE965" s="53"/>
      <c r="AF965" s="53"/>
      <c r="AG965" s="53"/>
      <c r="AH965" s="53"/>
      <c r="AI965" s="53"/>
      <c r="AJ965" s="53"/>
      <c r="AK965" s="53"/>
      <c r="AL965" s="53"/>
      <c r="AM965" s="53"/>
      <c r="AN965" s="53"/>
      <c r="AO965" s="53"/>
    </row>
    <row r="966" spans="17:41">
      <c r="Q966" s="53"/>
      <c r="R966" s="53"/>
      <c r="S966" s="53"/>
      <c r="T966" s="53"/>
      <c r="U966" s="53"/>
      <c r="V966" s="53"/>
      <c r="W966" s="53"/>
      <c r="X966" s="53"/>
      <c r="Y966" s="53"/>
      <c r="Z966" s="53"/>
      <c r="AA966" s="53"/>
      <c r="AB966" s="53"/>
      <c r="AC966" s="53"/>
      <c r="AD966" s="53"/>
      <c r="AE966" s="53"/>
      <c r="AF966" s="53"/>
      <c r="AG966" s="53"/>
      <c r="AH966" s="53"/>
      <c r="AI966" s="53"/>
      <c r="AJ966" s="53"/>
      <c r="AK966" s="53"/>
      <c r="AL966" s="53"/>
      <c r="AM966" s="53"/>
      <c r="AN966" s="53"/>
      <c r="AO966" s="53"/>
    </row>
    <row r="967" spans="17:41">
      <c r="Q967" s="53"/>
      <c r="R967" s="53"/>
      <c r="S967" s="53"/>
      <c r="T967" s="53"/>
      <c r="U967" s="53"/>
      <c r="V967" s="53"/>
      <c r="W967" s="53"/>
      <c r="X967" s="53"/>
      <c r="Y967" s="53"/>
      <c r="Z967" s="53"/>
      <c r="AA967" s="53"/>
      <c r="AB967" s="53"/>
      <c r="AC967" s="53"/>
      <c r="AD967" s="53"/>
      <c r="AE967" s="53"/>
      <c r="AF967" s="53"/>
      <c r="AG967" s="53"/>
      <c r="AH967" s="53"/>
      <c r="AI967" s="53"/>
      <c r="AJ967" s="53"/>
      <c r="AK967" s="53"/>
      <c r="AL967" s="53"/>
      <c r="AM967" s="53"/>
      <c r="AN967" s="53"/>
      <c r="AO967" s="53"/>
    </row>
    <row r="968" spans="17:41">
      <c r="Q968" s="53"/>
      <c r="R968" s="53"/>
      <c r="S968" s="53"/>
      <c r="T968" s="53"/>
      <c r="U968" s="53"/>
      <c r="V968" s="53"/>
      <c r="W968" s="53"/>
      <c r="X968" s="53"/>
      <c r="Y968" s="53"/>
      <c r="Z968" s="53"/>
      <c r="AA968" s="53"/>
      <c r="AB968" s="53"/>
      <c r="AC968" s="53"/>
      <c r="AD968" s="53"/>
      <c r="AE968" s="53"/>
      <c r="AF968" s="53"/>
      <c r="AG968" s="53"/>
      <c r="AH968" s="53"/>
      <c r="AI968" s="53"/>
      <c r="AJ968" s="53"/>
      <c r="AK968" s="53"/>
      <c r="AL968" s="53"/>
      <c r="AM968" s="53"/>
      <c r="AN968" s="53"/>
      <c r="AO968" s="53"/>
    </row>
    <row r="969" spans="17:41">
      <c r="Q969" s="53"/>
      <c r="R969" s="53"/>
      <c r="S969" s="53"/>
      <c r="T969" s="53"/>
      <c r="U969" s="53"/>
      <c r="V969" s="53"/>
      <c r="W969" s="53"/>
      <c r="X969" s="53"/>
      <c r="Y969" s="53"/>
      <c r="Z969" s="53"/>
      <c r="AA969" s="53"/>
      <c r="AB969" s="53"/>
      <c r="AC969" s="53"/>
      <c r="AD969" s="53"/>
      <c r="AE969" s="53"/>
      <c r="AF969" s="53"/>
      <c r="AG969" s="53"/>
      <c r="AH969" s="53"/>
      <c r="AI969" s="53"/>
      <c r="AJ969" s="53"/>
      <c r="AK969" s="53"/>
      <c r="AL969" s="53"/>
      <c r="AM969" s="53"/>
      <c r="AN969" s="53"/>
      <c r="AO969" s="53"/>
    </row>
    <row r="970" spans="17:41">
      <c r="Q970" s="53"/>
      <c r="R970" s="53"/>
      <c r="S970" s="53"/>
      <c r="T970" s="53"/>
      <c r="U970" s="53"/>
      <c r="V970" s="53"/>
      <c r="W970" s="53"/>
      <c r="X970" s="53"/>
      <c r="Y970" s="53"/>
      <c r="Z970" s="53"/>
      <c r="AA970" s="53"/>
      <c r="AB970" s="53"/>
      <c r="AC970" s="53"/>
      <c r="AD970" s="53"/>
      <c r="AE970" s="53"/>
      <c r="AF970" s="53"/>
      <c r="AG970" s="53"/>
      <c r="AH970" s="53"/>
      <c r="AI970" s="53"/>
      <c r="AJ970" s="53"/>
      <c r="AK970" s="53"/>
      <c r="AL970" s="53"/>
      <c r="AM970" s="53"/>
      <c r="AN970" s="53"/>
      <c r="AO970" s="53"/>
    </row>
    <row r="971" spans="17:41">
      <c r="Q971" s="53"/>
      <c r="R971" s="53"/>
      <c r="S971" s="53"/>
      <c r="T971" s="53"/>
      <c r="U971" s="53"/>
      <c r="V971" s="53"/>
      <c r="W971" s="53"/>
      <c r="X971" s="53"/>
      <c r="Y971" s="53"/>
      <c r="Z971" s="53"/>
      <c r="AA971" s="53"/>
      <c r="AB971" s="53"/>
      <c r="AC971" s="53"/>
      <c r="AD971" s="53"/>
      <c r="AE971" s="53"/>
      <c r="AF971" s="53"/>
      <c r="AG971" s="53"/>
      <c r="AH971" s="53"/>
      <c r="AI971" s="53"/>
      <c r="AJ971" s="53"/>
      <c r="AK971" s="53"/>
      <c r="AL971" s="53"/>
      <c r="AM971" s="53"/>
      <c r="AN971" s="53"/>
      <c r="AO971" s="53"/>
    </row>
    <row r="972" spans="17:41">
      <c r="Q972" s="53"/>
      <c r="R972" s="53"/>
      <c r="S972" s="53"/>
      <c r="T972" s="53"/>
      <c r="U972" s="53"/>
      <c r="V972" s="53"/>
      <c r="W972" s="53"/>
      <c r="X972" s="53"/>
      <c r="Y972" s="53"/>
      <c r="Z972" s="53"/>
      <c r="AA972" s="53"/>
      <c r="AB972" s="53"/>
      <c r="AC972" s="53"/>
      <c r="AD972" s="53"/>
      <c r="AE972" s="53"/>
      <c r="AF972" s="53"/>
      <c r="AG972" s="53"/>
      <c r="AH972" s="53"/>
      <c r="AI972" s="53"/>
      <c r="AJ972" s="53"/>
      <c r="AK972" s="53"/>
      <c r="AL972" s="53"/>
      <c r="AM972" s="53"/>
      <c r="AN972" s="53"/>
      <c r="AO972" s="53"/>
    </row>
    <row r="973" spans="17:41">
      <c r="Q973" s="53"/>
      <c r="R973" s="53"/>
      <c r="S973" s="53"/>
      <c r="T973" s="53"/>
      <c r="U973" s="53"/>
      <c r="V973" s="53"/>
      <c r="W973" s="53"/>
      <c r="X973" s="53"/>
      <c r="Y973" s="53"/>
      <c r="Z973" s="53"/>
      <c r="AA973" s="53"/>
      <c r="AB973" s="53"/>
      <c r="AC973" s="53"/>
      <c r="AD973" s="53"/>
      <c r="AE973" s="53"/>
      <c r="AF973" s="53"/>
      <c r="AG973" s="53"/>
      <c r="AH973" s="53"/>
      <c r="AI973" s="53"/>
      <c r="AJ973" s="53"/>
      <c r="AK973" s="53"/>
      <c r="AL973" s="53"/>
      <c r="AM973" s="53"/>
      <c r="AN973" s="53"/>
      <c r="AO973" s="53"/>
    </row>
    <row r="974" spans="17:41">
      <c r="Q974" s="53"/>
      <c r="R974" s="53"/>
      <c r="S974" s="53"/>
      <c r="T974" s="53"/>
      <c r="U974" s="53"/>
      <c r="V974" s="53"/>
      <c r="W974" s="53"/>
      <c r="X974" s="53"/>
      <c r="Y974" s="53"/>
      <c r="Z974" s="53"/>
      <c r="AA974" s="53"/>
      <c r="AB974" s="53"/>
      <c r="AC974" s="53"/>
      <c r="AD974" s="53"/>
      <c r="AE974" s="53"/>
      <c r="AF974" s="53"/>
      <c r="AG974" s="53"/>
      <c r="AH974" s="53"/>
      <c r="AI974" s="53"/>
      <c r="AJ974" s="53"/>
      <c r="AK974" s="53"/>
      <c r="AL974" s="53"/>
      <c r="AM974" s="53"/>
      <c r="AN974" s="53"/>
      <c r="AO974" s="53"/>
    </row>
    <row r="975" spans="17:41">
      <c r="Q975" s="53"/>
      <c r="R975" s="53"/>
      <c r="S975" s="53"/>
      <c r="T975" s="53"/>
      <c r="U975" s="53"/>
      <c r="V975" s="53"/>
      <c r="W975" s="53"/>
      <c r="X975" s="53"/>
      <c r="Y975" s="53"/>
      <c r="Z975" s="53"/>
      <c r="AA975" s="53"/>
      <c r="AB975" s="53"/>
      <c r="AC975" s="53"/>
      <c r="AD975" s="53"/>
      <c r="AE975" s="53"/>
      <c r="AF975" s="53"/>
      <c r="AG975" s="53"/>
      <c r="AH975" s="53"/>
      <c r="AI975" s="53"/>
      <c r="AJ975" s="53"/>
      <c r="AK975" s="53"/>
      <c r="AL975" s="53"/>
      <c r="AM975" s="53"/>
      <c r="AN975" s="53"/>
      <c r="AO975" s="53"/>
    </row>
    <row r="976" spans="17:41">
      <c r="Q976" s="53"/>
      <c r="R976" s="53"/>
      <c r="S976" s="53"/>
      <c r="T976" s="53"/>
      <c r="U976" s="53"/>
      <c r="V976" s="53"/>
      <c r="W976" s="53"/>
      <c r="X976" s="53"/>
      <c r="Y976" s="53"/>
      <c r="Z976" s="53"/>
      <c r="AA976" s="53"/>
      <c r="AB976" s="53"/>
      <c r="AC976" s="53"/>
      <c r="AD976" s="53"/>
      <c r="AE976" s="53"/>
      <c r="AF976" s="53"/>
      <c r="AG976" s="53"/>
      <c r="AH976" s="53"/>
      <c r="AI976" s="53"/>
      <c r="AJ976" s="53"/>
      <c r="AK976" s="53"/>
      <c r="AL976" s="53"/>
      <c r="AM976" s="53"/>
      <c r="AN976" s="53"/>
      <c r="AO976" s="53"/>
    </row>
    <row r="977" spans="17:41">
      <c r="Q977" s="53"/>
      <c r="R977" s="53"/>
      <c r="S977" s="53"/>
      <c r="T977" s="53"/>
      <c r="U977" s="53"/>
      <c r="V977" s="53"/>
      <c r="W977" s="53"/>
      <c r="X977" s="53"/>
      <c r="Y977" s="53"/>
      <c r="Z977" s="53"/>
      <c r="AA977" s="53"/>
      <c r="AB977" s="53"/>
      <c r="AC977" s="53"/>
      <c r="AD977" s="53"/>
      <c r="AE977" s="53"/>
      <c r="AF977" s="53"/>
      <c r="AG977" s="53"/>
      <c r="AH977" s="53"/>
      <c r="AI977" s="53"/>
      <c r="AJ977" s="53"/>
      <c r="AK977" s="53"/>
      <c r="AL977" s="53"/>
      <c r="AM977" s="53"/>
      <c r="AN977" s="53"/>
      <c r="AO977" s="53"/>
    </row>
    <row r="978" spans="17:41">
      <c r="Q978" s="53"/>
      <c r="R978" s="53"/>
      <c r="S978" s="53"/>
      <c r="T978" s="53"/>
      <c r="U978" s="53"/>
      <c r="V978" s="53"/>
      <c r="W978" s="53"/>
      <c r="X978" s="53"/>
      <c r="Y978" s="53"/>
      <c r="Z978" s="53"/>
      <c r="AA978" s="53"/>
      <c r="AB978" s="53"/>
      <c r="AC978" s="53"/>
      <c r="AD978" s="53"/>
      <c r="AE978" s="53"/>
      <c r="AF978" s="53"/>
      <c r="AG978" s="53"/>
      <c r="AH978" s="53"/>
      <c r="AI978" s="53"/>
      <c r="AJ978" s="53"/>
      <c r="AK978" s="53"/>
      <c r="AL978" s="53"/>
      <c r="AM978" s="53"/>
      <c r="AN978" s="53"/>
      <c r="AO978" s="53"/>
    </row>
    <row r="979" spans="17:41">
      <c r="Q979" s="53"/>
      <c r="R979" s="53"/>
      <c r="S979" s="53"/>
      <c r="T979" s="53"/>
      <c r="U979" s="53"/>
      <c r="V979" s="53"/>
      <c r="W979" s="53"/>
      <c r="X979" s="53"/>
      <c r="Y979" s="53"/>
      <c r="Z979" s="53"/>
      <c r="AA979" s="53"/>
      <c r="AB979" s="53"/>
      <c r="AC979" s="53"/>
      <c r="AD979" s="53"/>
      <c r="AE979" s="53"/>
      <c r="AF979" s="53"/>
      <c r="AG979" s="53"/>
      <c r="AH979" s="53"/>
      <c r="AI979" s="53"/>
      <c r="AJ979" s="53"/>
      <c r="AK979" s="53"/>
      <c r="AL979" s="53"/>
      <c r="AM979" s="53"/>
      <c r="AN979" s="53"/>
      <c r="AO979" s="53"/>
    </row>
    <row r="980" spans="17:41">
      <c r="Q980" s="53"/>
      <c r="R980" s="53"/>
      <c r="S980" s="53"/>
      <c r="T980" s="53"/>
      <c r="U980" s="53"/>
      <c r="V980" s="53"/>
      <c r="W980" s="53"/>
      <c r="X980" s="53"/>
      <c r="Y980" s="53"/>
      <c r="Z980" s="53"/>
      <c r="AA980" s="53"/>
      <c r="AB980" s="53"/>
      <c r="AC980" s="53"/>
      <c r="AD980" s="53"/>
      <c r="AE980" s="53"/>
      <c r="AF980" s="53"/>
      <c r="AG980" s="53"/>
      <c r="AH980" s="53"/>
      <c r="AI980" s="53"/>
      <c r="AJ980" s="53"/>
      <c r="AK980" s="53"/>
      <c r="AL980" s="53"/>
      <c r="AM980" s="53"/>
      <c r="AN980" s="53"/>
      <c r="AO980" s="53"/>
    </row>
    <row r="981" spans="17:41">
      <c r="Q981" s="53"/>
      <c r="R981" s="53"/>
      <c r="S981" s="53"/>
      <c r="T981" s="53"/>
      <c r="U981" s="53"/>
      <c r="V981" s="53"/>
      <c r="W981" s="53"/>
      <c r="X981" s="53"/>
      <c r="Y981" s="53"/>
      <c r="Z981" s="53"/>
      <c r="AA981" s="53"/>
      <c r="AB981" s="53"/>
      <c r="AC981" s="53"/>
      <c r="AD981" s="53"/>
      <c r="AE981" s="53"/>
      <c r="AF981" s="53"/>
      <c r="AG981" s="53"/>
      <c r="AH981" s="53"/>
      <c r="AI981" s="53"/>
      <c r="AJ981" s="53"/>
      <c r="AK981" s="53"/>
      <c r="AL981" s="53"/>
      <c r="AM981" s="53"/>
      <c r="AN981" s="53"/>
      <c r="AO981" s="53"/>
    </row>
    <row r="982" spans="17:41">
      <c r="Q982" s="53"/>
      <c r="R982" s="53"/>
      <c r="S982" s="53"/>
      <c r="T982" s="53"/>
      <c r="U982" s="53"/>
      <c r="V982" s="53"/>
      <c r="W982" s="53"/>
      <c r="X982" s="53"/>
      <c r="Y982" s="53"/>
      <c r="Z982" s="53"/>
      <c r="AA982" s="53"/>
      <c r="AB982" s="53"/>
      <c r="AC982" s="53"/>
      <c r="AD982" s="53"/>
      <c r="AE982" s="53"/>
      <c r="AF982" s="53"/>
      <c r="AG982" s="53"/>
      <c r="AH982" s="53"/>
      <c r="AI982" s="53"/>
      <c r="AJ982" s="53"/>
      <c r="AK982" s="53"/>
      <c r="AL982" s="53"/>
      <c r="AM982" s="53"/>
      <c r="AN982" s="53"/>
      <c r="AO982" s="53"/>
    </row>
    <row r="983" spans="17:41">
      <c r="Q983" s="53"/>
      <c r="R983" s="53"/>
      <c r="S983" s="53"/>
      <c r="T983" s="53"/>
      <c r="U983" s="53"/>
      <c r="V983" s="53"/>
      <c r="W983" s="53"/>
      <c r="X983" s="53"/>
      <c r="Y983" s="53"/>
      <c r="Z983" s="53"/>
      <c r="AA983" s="53"/>
      <c r="AB983" s="53"/>
      <c r="AC983" s="53"/>
      <c r="AD983" s="53"/>
      <c r="AE983" s="53"/>
      <c r="AF983" s="53"/>
      <c r="AG983" s="53"/>
      <c r="AH983" s="53"/>
      <c r="AI983" s="53"/>
      <c r="AJ983" s="53"/>
      <c r="AK983" s="53"/>
      <c r="AL983" s="53"/>
      <c r="AM983" s="53"/>
      <c r="AN983" s="53"/>
      <c r="AO983" s="53"/>
    </row>
    <row r="984" spans="17:41">
      <c r="Q984" s="53"/>
      <c r="R984" s="53"/>
      <c r="S984" s="53"/>
      <c r="T984" s="53"/>
      <c r="U984" s="53"/>
      <c r="V984" s="53"/>
      <c r="W984" s="53"/>
      <c r="X984" s="53"/>
      <c r="Y984" s="53"/>
      <c r="Z984" s="53"/>
      <c r="AA984" s="53"/>
      <c r="AB984" s="53"/>
      <c r="AC984" s="53"/>
      <c r="AD984" s="53"/>
      <c r="AE984" s="53"/>
      <c r="AF984" s="53"/>
      <c r="AG984" s="53"/>
      <c r="AH984" s="53"/>
      <c r="AI984" s="53"/>
      <c r="AJ984" s="53"/>
      <c r="AK984" s="53"/>
      <c r="AL984" s="53"/>
      <c r="AM984" s="53"/>
      <c r="AN984" s="53"/>
      <c r="AO984" s="53"/>
    </row>
    <row r="985" spans="17:41">
      <c r="Q985" s="53"/>
      <c r="R985" s="53"/>
      <c r="S985" s="53"/>
      <c r="T985" s="53"/>
      <c r="U985" s="53"/>
      <c r="V985" s="53"/>
      <c r="W985" s="53"/>
      <c r="X985" s="53"/>
      <c r="Y985" s="53"/>
      <c r="Z985" s="53"/>
      <c r="AA985" s="53"/>
      <c r="AB985" s="53"/>
      <c r="AC985" s="53"/>
      <c r="AD985" s="53"/>
      <c r="AE985" s="53"/>
      <c r="AF985" s="53"/>
      <c r="AG985" s="53"/>
      <c r="AH985" s="53"/>
      <c r="AI985" s="53"/>
      <c r="AJ985" s="53"/>
      <c r="AK985" s="53"/>
      <c r="AL985" s="53"/>
      <c r="AM985" s="53"/>
      <c r="AN985" s="53"/>
      <c r="AO985" s="53"/>
    </row>
    <row r="986" spans="17:41">
      <c r="Q986" s="53"/>
      <c r="R986" s="53"/>
      <c r="S986" s="53"/>
      <c r="T986" s="53"/>
      <c r="U986" s="53"/>
      <c r="V986" s="53"/>
      <c r="W986" s="53"/>
      <c r="X986" s="53"/>
      <c r="Y986" s="53"/>
      <c r="Z986" s="53"/>
      <c r="AA986" s="53"/>
      <c r="AB986" s="53"/>
      <c r="AC986" s="53"/>
      <c r="AD986" s="53"/>
      <c r="AE986" s="53"/>
      <c r="AF986" s="53"/>
      <c r="AG986" s="53"/>
      <c r="AH986" s="53"/>
      <c r="AI986" s="53"/>
      <c r="AJ986" s="53"/>
      <c r="AK986" s="53"/>
      <c r="AL986" s="53"/>
      <c r="AM986" s="53"/>
      <c r="AN986" s="53"/>
      <c r="AO986" s="53"/>
    </row>
    <row r="987" spans="17:41">
      <c r="Q987" s="53"/>
      <c r="R987" s="53"/>
      <c r="S987" s="53"/>
      <c r="T987" s="53"/>
      <c r="U987" s="53"/>
      <c r="V987" s="53"/>
      <c r="W987" s="53"/>
      <c r="X987" s="53"/>
      <c r="Y987" s="53"/>
      <c r="Z987" s="53"/>
      <c r="AA987" s="53"/>
      <c r="AB987" s="53"/>
      <c r="AC987" s="53"/>
      <c r="AD987" s="53"/>
      <c r="AE987" s="53"/>
      <c r="AF987" s="53"/>
      <c r="AG987" s="53"/>
      <c r="AH987" s="53"/>
      <c r="AI987" s="53"/>
      <c r="AJ987" s="53"/>
      <c r="AK987" s="53"/>
      <c r="AL987" s="53"/>
      <c r="AM987" s="53"/>
      <c r="AN987" s="53"/>
      <c r="AO987" s="53"/>
    </row>
    <row r="988" spans="17:41">
      <c r="Q988" s="53"/>
      <c r="R988" s="53"/>
      <c r="S988" s="53"/>
      <c r="T988" s="53"/>
      <c r="U988" s="53"/>
      <c r="V988" s="53"/>
      <c r="W988" s="53"/>
      <c r="X988" s="53"/>
      <c r="Y988" s="53"/>
      <c r="Z988" s="53"/>
      <c r="AA988" s="53"/>
      <c r="AB988" s="53"/>
      <c r="AC988" s="53"/>
      <c r="AD988" s="53"/>
      <c r="AE988" s="53"/>
      <c r="AF988" s="53"/>
      <c r="AG988" s="53"/>
      <c r="AH988" s="53"/>
      <c r="AI988" s="53"/>
      <c r="AJ988" s="53"/>
      <c r="AK988" s="53"/>
      <c r="AL988" s="53"/>
      <c r="AM988" s="53"/>
      <c r="AN988" s="53"/>
      <c r="AO988" s="53"/>
    </row>
    <row r="989" spans="17:41">
      <c r="Q989" s="53"/>
      <c r="R989" s="53"/>
      <c r="S989" s="53"/>
      <c r="T989" s="53"/>
      <c r="U989" s="53"/>
      <c r="V989" s="53"/>
      <c r="W989" s="53"/>
      <c r="X989" s="53"/>
      <c r="Y989" s="53"/>
      <c r="Z989" s="53"/>
      <c r="AA989" s="53"/>
      <c r="AB989" s="53"/>
      <c r="AC989" s="53"/>
      <c r="AD989" s="53"/>
      <c r="AE989" s="53"/>
      <c r="AF989" s="53"/>
      <c r="AG989" s="53"/>
      <c r="AH989" s="53"/>
      <c r="AI989" s="53"/>
      <c r="AJ989" s="53"/>
      <c r="AK989" s="53"/>
      <c r="AL989" s="53"/>
      <c r="AM989" s="53"/>
      <c r="AN989" s="53"/>
      <c r="AO989" s="53"/>
    </row>
    <row r="990" spans="17:41">
      <c r="Q990" s="53"/>
      <c r="R990" s="53"/>
      <c r="S990" s="53"/>
      <c r="T990" s="53"/>
      <c r="U990" s="53"/>
      <c r="V990" s="53"/>
      <c r="W990" s="53"/>
      <c r="X990" s="53"/>
      <c r="Y990" s="53"/>
      <c r="Z990" s="53"/>
      <c r="AA990" s="53"/>
      <c r="AB990" s="53"/>
      <c r="AC990" s="53"/>
      <c r="AD990" s="53"/>
      <c r="AE990" s="53"/>
      <c r="AF990" s="53"/>
      <c r="AG990" s="53"/>
      <c r="AH990" s="53"/>
      <c r="AI990" s="53"/>
      <c r="AJ990" s="53"/>
      <c r="AK990" s="53"/>
      <c r="AL990" s="53"/>
      <c r="AM990" s="53"/>
      <c r="AN990" s="53"/>
      <c r="AO990" s="53"/>
    </row>
    <row r="991" spans="17:41">
      <c r="Q991" s="53"/>
      <c r="R991" s="53"/>
      <c r="S991" s="53"/>
      <c r="T991" s="53"/>
      <c r="U991" s="53"/>
      <c r="V991" s="53"/>
      <c r="W991" s="53"/>
      <c r="X991" s="53"/>
      <c r="Y991" s="53"/>
      <c r="Z991" s="53"/>
      <c r="AA991" s="53"/>
      <c r="AB991" s="53"/>
      <c r="AC991" s="53"/>
      <c r="AD991" s="53"/>
      <c r="AE991" s="53"/>
      <c r="AF991" s="53"/>
      <c r="AG991" s="53"/>
      <c r="AH991" s="53"/>
      <c r="AI991" s="53"/>
      <c r="AJ991" s="53"/>
      <c r="AK991" s="53"/>
      <c r="AL991" s="53"/>
      <c r="AM991" s="53"/>
      <c r="AN991" s="53"/>
      <c r="AO991" s="53"/>
    </row>
    <row r="992" spans="17:41">
      <c r="Q992" s="53"/>
      <c r="R992" s="53"/>
      <c r="S992" s="53"/>
      <c r="T992" s="53"/>
      <c r="U992" s="53"/>
      <c r="V992" s="53"/>
      <c r="W992" s="53"/>
      <c r="X992" s="53"/>
      <c r="Y992" s="53"/>
      <c r="Z992" s="53"/>
      <c r="AA992" s="53"/>
      <c r="AB992" s="53"/>
      <c r="AC992" s="53"/>
      <c r="AD992" s="53"/>
      <c r="AE992" s="53"/>
      <c r="AF992" s="53"/>
      <c r="AG992" s="53"/>
      <c r="AH992" s="53"/>
      <c r="AI992" s="53"/>
      <c r="AJ992" s="53"/>
      <c r="AK992" s="53"/>
      <c r="AL992" s="53"/>
      <c r="AM992" s="53"/>
      <c r="AN992" s="53"/>
      <c r="AO992" s="53"/>
    </row>
    <row r="993" spans="17:41">
      <c r="Q993" s="53"/>
      <c r="R993" s="53"/>
      <c r="S993" s="53"/>
      <c r="T993" s="53"/>
      <c r="U993" s="53"/>
      <c r="V993" s="53"/>
      <c r="W993" s="53"/>
      <c r="X993" s="53"/>
      <c r="Y993" s="53"/>
      <c r="Z993" s="53"/>
      <c r="AA993" s="53"/>
      <c r="AB993" s="53"/>
      <c r="AC993" s="53"/>
      <c r="AD993" s="53"/>
      <c r="AE993" s="53"/>
      <c r="AF993" s="53"/>
      <c r="AG993" s="53"/>
      <c r="AH993" s="53"/>
      <c r="AI993" s="53"/>
      <c r="AJ993" s="53"/>
      <c r="AK993" s="53"/>
      <c r="AL993" s="53"/>
      <c r="AM993" s="53"/>
      <c r="AN993" s="53"/>
      <c r="AO993" s="53"/>
    </row>
    <row r="994" spans="17:41">
      <c r="Q994" s="53"/>
      <c r="R994" s="53"/>
      <c r="S994" s="53"/>
      <c r="T994" s="53"/>
      <c r="U994" s="53"/>
      <c r="V994" s="53"/>
      <c r="W994" s="53"/>
      <c r="X994" s="53"/>
      <c r="Y994" s="53"/>
      <c r="Z994" s="53"/>
      <c r="AA994" s="53"/>
      <c r="AB994" s="53"/>
      <c r="AC994" s="53"/>
      <c r="AD994" s="53"/>
      <c r="AE994" s="53"/>
      <c r="AF994" s="53"/>
      <c r="AG994" s="53"/>
      <c r="AH994" s="53"/>
      <c r="AI994" s="53"/>
      <c r="AJ994" s="53"/>
      <c r="AK994" s="53"/>
      <c r="AL994" s="53"/>
      <c r="AM994" s="53"/>
      <c r="AN994" s="53"/>
      <c r="AO994" s="53"/>
    </row>
    <row r="995" spans="17:41">
      <c r="Q995" s="53"/>
      <c r="R995" s="53"/>
      <c r="S995" s="53"/>
      <c r="T995" s="53"/>
      <c r="U995" s="53"/>
      <c r="V995" s="53"/>
      <c r="W995" s="53"/>
      <c r="X995" s="53"/>
      <c r="Y995" s="53"/>
      <c r="Z995" s="53"/>
      <c r="AA995" s="53"/>
      <c r="AB995" s="53"/>
      <c r="AC995" s="53"/>
      <c r="AD995" s="53"/>
      <c r="AE995" s="53"/>
      <c r="AF995" s="53"/>
      <c r="AG995" s="53"/>
      <c r="AH995" s="53"/>
      <c r="AI995" s="53"/>
      <c r="AJ995" s="53"/>
      <c r="AK995" s="53"/>
      <c r="AL995" s="53"/>
      <c r="AM995" s="53"/>
      <c r="AN995" s="53"/>
      <c r="AO995" s="53"/>
    </row>
    <row r="996" spans="17:41">
      <c r="Q996" s="53"/>
      <c r="R996" s="53"/>
      <c r="S996" s="53"/>
      <c r="T996" s="53"/>
      <c r="U996" s="53"/>
      <c r="V996" s="53"/>
      <c r="W996" s="53"/>
      <c r="X996" s="53"/>
      <c r="Y996" s="53"/>
      <c r="Z996" s="53"/>
      <c r="AA996" s="53"/>
      <c r="AB996" s="53"/>
      <c r="AC996" s="53"/>
      <c r="AD996" s="53"/>
      <c r="AE996" s="53"/>
      <c r="AF996" s="53"/>
      <c r="AG996" s="53"/>
      <c r="AH996" s="53"/>
      <c r="AI996" s="53"/>
      <c r="AJ996" s="53"/>
      <c r="AK996" s="53"/>
      <c r="AL996" s="53"/>
      <c r="AM996" s="53"/>
      <c r="AN996" s="53"/>
      <c r="AO996" s="53"/>
    </row>
    <row r="997" spans="17:41">
      <c r="Q997" s="53"/>
      <c r="R997" s="53"/>
      <c r="S997" s="53"/>
      <c r="T997" s="53"/>
      <c r="U997" s="53"/>
      <c r="V997" s="53"/>
      <c r="W997" s="53"/>
      <c r="X997" s="53"/>
      <c r="Y997" s="53"/>
      <c r="Z997" s="53"/>
      <c r="AA997" s="53"/>
      <c r="AB997" s="53"/>
      <c r="AC997" s="53"/>
      <c r="AD997" s="53"/>
      <c r="AE997" s="53"/>
      <c r="AF997" s="53"/>
      <c r="AG997" s="53"/>
      <c r="AH997" s="53"/>
      <c r="AI997" s="53"/>
      <c r="AJ997" s="53"/>
      <c r="AK997" s="53"/>
      <c r="AL997" s="53"/>
      <c r="AM997" s="53"/>
      <c r="AN997" s="53"/>
      <c r="AO997" s="53"/>
    </row>
    <row r="998" spans="17:41">
      <c r="Q998" s="53"/>
      <c r="R998" s="53"/>
      <c r="S998" s="53"/>
      <c r="T998" s="53"/>
      <c r="U998" s="53"/>
      <c r="V998" s="53"/>
      <c r="W998" s="53"/>
      <c r="X998" s="53"/>
      <c r="Y998" s="53"/>
      <c r="Z998" s="53"/>
      <c r="AA998" s="53"/>
      <c r="AB998" s="53"/>
      <c r="AC998" s="53"/>
      <c r="AD998" s="53"/>
      <c r="AE998" s="53"/>
      <c r="AF998" s="53"/>
      <c r="AG998" s="53"/>
      <c r="AH998" s="53"/>
      <c r="AI998" s="53"/>
      <c r="AJ998" s="53"/>
      <c r="AK998" s="53"/>
      <c r="AL998" s="53"/>
      <c r="AM998" s="53"/>
      <c r="AN998" s="53"/>
      <c r="AO998" s="53"/>
    </row>
    <row r="999" spans="17:41">
      <c r="Q999" s="53"/>
      <c r="R999" s="53"/>
      <c r="S999" s="53"/>
      <c r="T999" s="53"/>
      <c r="U999" s="53"/>
      <c r="V999" s="53"/>
      <c r="W999" s="53"/>
      <c r="X999" s="53"/>
      <c r="Y999" s="53"/>
      <c r="Z999" s="53"/>
      <c r="AA999" s="53"/>
      <c r="AB999" s="53"/>
      <c r="AC999" s="53"/>
      <c r="AD999" s="53"/>
      <c r="AE999" s="53"/>
      <c r="AF999" s="53"/>
      <c r="AG999" s="53"/>
      <c r="AH999" s="53"/>
      <c r="AI999" s="53"/>
      <c r="AJ999" s="53"/>
      <c r="AK999" s="53"/>
      <c r="AL999" s="53"/>
      <c r="AM999" s="53"/>
      <c r="AN999" s="53"/>
      <c r="AO999" s="53"/>
    </row>
    <row r="1000" spans="17:41">
      <c r="Q1000" s="53"/>
      <c r="R1000" s="53"/>
      <c r="S1000" s="53"/>
      <c r="T1000" s="53"/>
      <c r="U1000" s="53"/>
      <c r="V1000" s="53"/>
      <c r="W1000" s="53"/>
      <c r="X1000" s="53"/>
      <c r="Y1000" s="53"/>
      <c r="Z1000" s="53"/>
      <c r="AA1000" s="53"/>
      <c r="AB1000" s="53"/>
      <c r="AC1000" s="53"/>
      <c r="AD1000" s="53"/>
      <c r="AE1000" s="53"/>
      <c r="AF1000" s="53"/>
      <c r="AG1000" s="53"/>
      <c r="AH1000" s="53"/>
      <c r="AI1000" s="53"/>
      <c r="AJ1000" s="53"/>
      <c r="AK1000" s="53"/>
      <c r="AL1000" s="53"/>
      <c r="AM1000" s="53"/>
      <c r="AN1000" s="53"/>
      <c r="AO1000" s="53"/>
    </row>
    <row r="1001" spans="17:41">
      <c r="Q1001" s="53"/>
      <c r="R1001" s="53"/>
      <c r="S1001" s="53"/>
      <c r="T1001" s="53"/>
      <c r="U1001" s="53"/>
      <c r="V1001" s="53"/>
      <c r="W1001" s="53"/>
      <c r="X1001" s="53"/>
      <c r="Y1001" s="53"/>
      <c r="Z1001" s="53"/>
      <c r="AA1001" s="53"/>
      <c r="AB1001" s="53"/>
      <c r="AC1001" s="53"/>
      <c r="AD1001" s="53"/>
      <c r="AE1001" s="53"/>
      <c r="AF1001" s="53"/>
      <c r="AG1001" s="53"/>
      <c r="AH1001" s="53"/>
      <c r="AI1001" s="53"/>
      <c r="AJ1001" s="53"/>
      <c r="AK1001" s="53"/>
      <c r="AL1001" s="53"/>
      <c r="AM1001" s="53"/>
      <c r="AN1001" s="53"/>
      <c r="AO1001" s="53"/>
    </row>
    <row r="1002" spans="17:41">
      <c r="Q1002" s="53"/>
      <c r="R1002" s="53"/>
      <c r="S1002" s="53"/>
      <c r="T1002" s="53"/>
      <c r="U1002" s="53"/>
      <c r="V1002" s="53"/>
      <c r="W1002" s="53"/>
      <c r="X1002" s="53"/>
      <c r="Y1002" s="53"/>
      <c r="Z1002" s="53"/>
      <c r="AA1002" s="53"/>
      <c r="AB1002" s="53"/>
      <c r="AC1002" s="53"/>
      <c r="AD1002" s="53"/>
      <c r="AE1002" s="53"/>
      <c r="AF1002" s="53"/>
      <c r="AG1002" s="53"/>
      <c r="AH1002" s="53"/>
      <c r="AI1002" s="53"/>
      <c r="AJ1002" s="53"/>
      <c r="AK1002" s="53"/>
      <c r="AL1002" s="53"/>
      <c r="AM1002" s="53"/>
      <c r="AN1002" s="53"/>
      <c r="AO1002" s="53"/>
    </row>
    <row r="1003" spans="17:41">
      <c r="Q1003" s="53"/>
      <c r="R1003" s="53"/>
      <c r="S1003" s="53"/>
      <c r="T1003" s="53"/>
      <c r="U1003" s="53"/>
      <c r="V1003" s="53"/>
      <c r="W1003" s="53"/>
      <c r="X1003" s="53"/>
      <c r="Y1003" s="53"/>
      <c r="Z1003" s="53"/>
      <c r="AA1003" s="53"/>
      <c r="AB1003" s="53"/>
      <c r="AC1003" s="53"/>
      <c r="AD1003" s="53"/>
      <c r="AE1003" s="53"/>
      <c r="AF1003" s="53"/>
      <c r="AG1003" s="53"/>
      <c r="AH1003" s="53"/>
      <c r="AI1003" s="53"/>
      <c r="AJ1003" s="53"/>
      <c r="AK1003" s="53"/>
      <c r="AL1003" s="53"/>
      <c r="AM1003" s="53"/>
      <c r="AN1003" s="53"/>
      <c r="AO1003" s="53"/>
    </row>
    <row r="1004" spans="17:41">
      <c r="Q1004" s="53"/>
      <c r="R1004" s="53"/>
      <c r="S1004" s="53"/>
      <c r="T1004" s="53"/>
      <c r="U1004" s="53"/>
      <c r="V1004" s="53"/>
      <c r="W1004" s="53"/>
      <c r="X1004" s="53"/>
      <c r="Y1004" s="53"/>
      <c r="Z1004" s="53"/>
      <c r="AA1004" s="53"/>
      <c r="AB1004" s="53"/>
      <c r="AC1004" s="53"/>
      <c r="AD1004" s="53"/>
      <c r="AE1004" s="53"/>
      <c r="AF1004" s="53"/>
      <c r="AG1004" s="53"/>
      <c r="AH1004" s="53"/>
      <c r="AI1004" s="53"/>
      <c r="AJ1004" s="53"/>
      <c r="AK1004" s="53"/>
      <c r="AL1004" s="53"/>
      <c r="AM1004" s="53"/>
      <c r="AN1004" s="53"/>
      <c r="AO1004" s="53"/>
    </row>
    <row r="1005" spans="17:41">
      <c r="Q1005" s="53"/>
      <c r="R1005" s="53"/>
      <c r="S1005" s="53"/>
      <c r="T1005" s="53"/>
      <c r="U1005" s="53"/>
      <c r="V1005" s="53"/>
      <c r="W1005" s="53"/>
      <c r="X1005" s="53"/>
      <c r="Y1005" s="53"/>
      <c r="Z1005" s="53"/>
      <c r="AA1005" s="53"/>
      <c r="AB1005" s="53"/>
      <c r="AC1005" s="53"/>
      <c r="AD1005" s="53"/>
      <c r="AE1005" s="53"/>
      <c r="AF1005" s="53"/>
      <c r="AG1005" s="53"/>
      <c r="AH1005" s="53"/>
      <c r="AI1005" s="53"/>
      <c r="AJ1005" s="53"/>
      <c r="AK1005" s="53"/>
      <c r="AL1005" s="53"/>
      <c r="AM1005" s="53"/>
      <c r="AN1005" s="53"/>
      <c r="AO1005" s="53"/>
    </row>
    <row r="1006" spans="17:41">
      <c r="Q1006" s="53"/>
      <c r="R1006" s="53"/>
      <c r="S1006" s="53"/>
      <c r="T1006" s="53"/>
      <c r="U1006" s="53"/>
      <c r="V1006" s="53"/>
      <c r="W1006" s="53"/>
      <c r="X1006" s="53"/>
      <c r="Y1006" s="53"/>
      <c r="Z1006" s="53"/>
      <c r="AA1006" s="53"/>
      <c r="AB1006" s="53"/>
      <c r="AC1006" s="53"/>
      <c r="AD1006" s="53"/>
      <c r="AE1006" s="53"/>
      <c r="AF1006" s="53"/>
      <c r="AG1006" s="53"/>
      <c r="AH1006" s="53"/>
      <c r="AI1006" s="53"/>
      <c r="AJ1006" s="53"/>
      <c r="AK1006" s="53"/>
      <c r="AL1006" s="53"/>
      <c r="AM1006" s="53"/>
      <c r="AN1006" s="53"/>
      <c r="AO1006" s="53"/>
    </row>
    <row r="1007" spans="17:41">
      <c r="Q1007" s="53"/>
      <c r="R1007" s="53"/>
      <c r="S1007" s="53"/>
      <c r="T1007" s="53"/>
      <c r="U1007" s="53"/>
      <c r="V1007" s="53"/>
      <c r="W1007" s="53"/>
      <c r="X1007" s="53"/>
      <c r="Y1007" s="53"/>
      <c r="Z1007" s="53"/>
      <c r="AA1007" s="53"/>
      <c r="AB1007" s="53"/>
      <c r="AC1007" s="53"/>
      <c r="AD1007" s="53"/>
      <c r="AE1007" s="53"/>
      <c r="AF1007" s="53"/>
      <c r="AG1007" s="53"/>
      <c r="AH1007" s="53"/>
      <c r="AI1007" s="53"/>
      <c r="AJ1007" s="53"/>
      <c r="AK1007" s="53"/>
      <c r="AL1007" s="53"/>
      <c r="AM1007" s="53"/>
      <c r="AN1007" s="53"/>
      <c r="AO1007" s="53"/>
    </row>
    <row r="1008" spans="17:41">
      <c r="Q1008" s="53"/>
      <c r="R1008" s="53"/>
      <c r="S1008" s="53"/>
      <c r="T1008" s="53"/>
      <c r="U1008" s="53"/>
      <c r="V1008" s="53"/>
      <c r="W1008" s="53"/>
      <c r="X1008" s="53"/>
      <c r="Y1008" s="53"/>
      <c r="Z1008" s="53"/>
      <c r="AA1008" s="53"/>
      <c r="AB1008" s="53"/>
      <c r="AC1008" s="53"/>
      <c r="AD1008" s="53"/>
      <c r="AE1008" s="53"/>
      <c r="AF1008" s="53"/>
      <c r="AG1008" s="53"/>
      <c r="AH1008" s="53"/>
      <c r="AI1008" s="53"/>
      <c r="AJ1008" s="53"/>
      <c r="AK1008" s="53"/>
      <c r="AL1008" s="53"/>
      <c r="AM1008" s="53"/>
      <c r="AN1008" s="53"/>
      <c r="AO1008" s="53"/>
    </row>
    <row r="1009" spans="17:41">
      <c r="Q1009" s="53"/>
      <c r="R1009" s="53"/>
      <c r="S1009" s="53"/>
      <c r="T1009" s="53"/>
      <c r="U1009" s="53"/>
      <c r="V1009" s="53"/>
      <c r="W1009" s="53"/>
      <c r="X1009" s="53"/>
      <c r="Y1009" s="53"/>
      <c r="Z1009" s="53"/>
      <c r="AA1009" s="53"/>
      <c r="AB1009" s="53"/>
      <c r="AC1009" s="53"/>
      <c r="AD1009" s="53"/>
      <c r="AE1009" s="53"/>
      <c r="AF1009" s="53"/>
      <c r="AG1009" s="53"/>
      <c r="AH1009" s="53"/>
      <c r="AI1009" s="53"/>
      <c r="AJ1009" s="53"/>
      <c r="AK1009" s="53"/>
      <c r="AL1009" s="53"/>
      <c r="AM1009" s="53"/>
      <c r="AN1009" s="53"/>
      <c r="AO1009" s="53"/>
    </row>
    <row r="1010" spans="17:41">
      <c r="Q1010" s="53"/>
      <c r="R1010" s="53"/>
      <c r="S1010" s="53"/>
      <c r="T1010" s="53"/>
      <c r="U1010" s="53"/>
      <c r="V1010" s="53"/>
      <c r="W1010" s="53"/>
      <c r="X1010" s="53"/>
      <c r="Y1010" s="53"/>
      <c r="Z1010" s="53"/>
      <c r="AA1010" s="53"/>
      <c r="AB1010" s="53"/>
      <c r="AC1010" s="53"/>
      <c r="AD1010" s="53"/>
      <c r="AE1010" s="53"/>
      <c r="AF1010" s="53"/>
      <c r="AG1010" s="53"/>
      <c r="AH1010" s="53"/>
      <c r="AI1010" s="53"/>
      <c r="AJ1010" s="53"/>
      <c r="AK1010" s="53"/>
      <c r="AL1010" s="53"/>
      <c r="AM1010" s="53"/>
      <c r="AN1010" s="53"/>
      <c r="AO1010" s="53"/>
    </row>
    <row r="1011" spans="17:41">
      <c r="Q1011" s="53"/>
      <c r="R1011" s="53"/>
      <c r="S1011" s="53"/>
      <c r="T1011" s="53"/>
      <c r="U1011" s="53"/>
      <c r="V1011" s="53"/>
      <c r="W1011" s="53"/>
      <c r="X1011" s="53"/>
      <c r="Y1011" s="53"/>
      <c r="Z1011" s="53"/>
      <c r="AA1011" s="53"/>
      <c r="AB1011" s="53"/>
      <c r="AC1011" s="53"/>
      <c r="AD1011" s="53"/>
      <c r="AE1011" s="53"/>
      <c r="AF1011" s="53"/>
      <c r="AG1011" s="53"/>
      <c r="AH1011" s="53"/>
      <c r="AI1011" s="53"/>
      <c r="AJ1011" s="53"/>
      <c r="AK1011" s="53"/>
      <c r="AL1011" s="53"/>
      <c r="AM1011" s="53"/>
      <c r="AN1011" s="53"/>
      <c r="AO1011" s="53"/>
    </row>
    <row r="1012" spans="17:41">
      <c r="Q1012" s="53"/>
      <c r="R1012" s="53"/>
      <c r="S1012" s="53"/>
      <c r="T1012" s="53"/>
      <c r="U1012" s="53"/>
      <c r="V1012" s="53"/>
      <c r="W1012" s="53"/>
      <c r="X1012" s="53"/>
      <c r="Y1012" s="53"/>
      <c r="Z1012" s="53"/>
      <c r="AA1012" s="53"/>
      <c r="AB1012" s="53"/>
      <c r="AC1012" s="53"/>
      <c r="AD1012" s="53"/>
      <c r="AE1012" s="53"/>
      <c r="AF1012" s="53"/>
      <c r="AG1012" s="53"/>
      <c r="AH1012" s="53"/>
      <c r="AI1012" s="53"/>
      <c r="AJ1012" s="53"/>
      <c r="AK1012" s="53"/>
      <c r="AL1012" s="53"/>
      <c r="AM1012" s="53"/>
      <c r="AN1012" s="53"/>
      <c r="AO1012" s="53"/>
    </row>
    <row r="1013" spans="17:41">
      <c r="Q1013" s="53"/>
      <c r="R1013" s="53"/>
      <c r="S1013" s="53"/>
      <c r="T1013" s="53"/>
      <c r="U1013" s="53"/>
      <c r="V1013" s="53"/>
      <c r="W1013" s="53"/>
      <c r="X1013" s="53"/>
      <c r="Y1013" s="53"/>
      <c r="Z1013" s="53"/>
      <c r="AA1013" s="53"/>
      <c r="AB1013" s="53"/>
      <c r="AC1013" s="53"/>
      <c r="AD1013" s="53"/>
      <c r="AE1013" s="53"/>
      <c r="AF1013" s="53"/>
      <c r="AG1013" s="53"/>
      <c r="AH1013" s="53"/>
      <c r="AI1013" s="53"/>
      <c r="AJ1013" s="53"/>
      <c r="AK1013" s="53"/>
      <c r="AL1013" s="53"/>
      <c r="AM1013" s="53"/>
      <c r="AN1013" s="53"/>
      <c r="AO1013" s="53"/>
    </row>
    <row r="1014" spans="17:41">
      <c r="Q1014" s="53"/>
      <c r="R1014" s="53"/>
      <c r="S1014" s="53"/>
      <c r="T1014" s="53"/>
      <c r="U1014" s="53"/>
      <c r="V1014" s="53"/>
      <c r="W1014" s="53"/>
      <c r="X1014" s="53"/>
      <c r="Y1014" s="53"/>
      <c r="Z1014" s="53"/>
      <c r="AA1014" s="53"/>
      <c r="AB1014" s="53"/>
      <c r="AC1014" s="53"/>
      <c r="AD1014" s="53"/>
      <c r="AE1014" s="53"/>
      <c r="AF1014" s="53"/>
      <c r="AG1014" s="53"/>
      <c r="AH1014" s="53"/>
      <c r="AI1014" s="53"/>
      <c r="AJ1014" s="53"/>
      <c r="AK1014" s="53"/>
      <c r="AL1014" s="53"/>
      <c r="AM1014" s="53"/>
      <c r="AN1014" s="53"/>
      <c r="AO1014" s="53"/>
    </row>
    <row r="1015" spans="17:41">
      <c r="Q1015" s="53"/>
      <c r="R1015" s="53"/>
      <c r="S1015" s="53"/>
      <c r="T1015" s="53"/>
      <c r="U1015" s="53"/>
      <c r="V1015" s="53"/>
      <c r="W1015" s="53"/>
      <c r="X1015" s="53"/>
      <c r="Y1015" s="53"/>
      <c r="Z1015" s="53"/>
      <c r="AA1015" s="53"/>
      <c r="AB1015" s="53"/>
      <c r="AC1015" s="53"/>
      <c r="AD1015" s="53"/>
      <c r="AE1015" s="53"/>
      <c r="AF1015" s="53"/>
      <c r="AG1015" s="53"/>
      <c r="AH1015" s="53"/>
      <c r="AI1015" s="53"/>
      <c r="AJ1015" s="53"/>
      <c r="AK1015" s="53"/>
      <c r="AL1015" s="53"/>
      <c r="AM1015" s="53"/>
      <c r="AN1015" s="53"/>
      <c r="AO1015" s="53"/>
    </row>
    <row r="1016" spans="17:41">
      <c r="Q1016" s="53"/>
      <c r="R1016" s="53"/>
      <c r="S1016" s="53"/>
      <c r="T1016" s="53"/>
      <c r="U1016" s="53"/>
      <c r="V1016" s="53"/>
      <c r="W1016" s="53"/>
      <c r="X1016" s="53"/>
      <c r="Y1016" s="53"/>
      <c r="Z1016" s="53"/>
      <c r="AA1016" s="53"/>
      <c r="AB1016" s="53"/>
      <c r="AC1016" s="53"/>
      <c r="AD1016" s="53"/>
      <c r="AE1016" s="53"/>
      <c r="AF1016" s="53"/>
      <c r="AG1016" s="53"/>
      <c r="AH1016" s="53"/>
      <c r="AI1016" s="53"/>
      <c r="AJ1016" s="53"/>
      <c r="AK1016" s="53"/>
      <c r="AL1016" s="53"/>
      <c r="AM1016" s="53"/>
      <c r="AN1016" s="53"/>
      <c r="AO1016" s="53"/>
    </row>
    <row r="1017" spans="17:41">
      <c r="Q1017" s="53"/>
      <c r="R1017" s="53"/>
      <c r="S1017" s="53"/>
      <c r="T1017" s="53"/>
      <c r="U1017" s="53"/>
      <c r="V1017" s="53"/>
      <c r="W1017" s="53"/>
      <c r="X1017" s="53"/>
      <c r="Y1017" s="53"/>
      <c r="Z1017" s="53"/>
      <c r="AA1017" s="53"/>
      <c r="AB1017" s="53"/>
      <c r="AC1017" s="53"/>
      <c r="AD1017" s="53"/>
      <c r="AE1017" s="53"/>
      <c r="AF1017" s="53"/>
      <c r="AG1017" s="53"/>
      <c r="AH1017" s="53"/>
      <c r="AI1017" s="53"/>
      <c r="AJ1017" s="53"/>
      <c r="AK1017" s="53"/>
      <c r="AL1017" s="53"/>
      <c r="AM1017" s="53"/>
      <c r="AN1017" s="53"/>
      <c r="AO1017" s="53"/>
    </row>
    <row r="1018" spans="17:41">
      <c r="Q1018" s="53"/>
      <c r="R1018" s="53"/>
      <c r="S1018" s="53"/>
      <c r="T1018" s="53"/>
      <c r="U1018" s="53"/>
      <c r="V1018" s="53"/>
      <c r="W1018" s="53"/>
      <c r="X1018" s="53"/>
      <c r="Y1018" s="53"/>
      <c r="Z1018" s="53"/>
      <c r="AA1018" s="53"/>
      <c r="AB1018" s="53"/>
      <c r="AC1018" s="53"/>
      <c r="AD1018" s="53"/>
      <c r="AE1018" s="53"/>
      <c r="AF1018" s="53"/>
      <c r="AG1018" s="53"/>
      <c r="AH1018" s="53"/>
      <c r="AI1018" s="53"/>
      <c r="AJ1018" s="53"/>
      <c r="AK1018" s="53"/>
      <c r="AL1018" s="53"/>
      <c r="AM1018" s="53"/>
      <c r="AN1018" s="53"/>
      <c r="AO1018" s="53"/>
    </row>
    <row r="1019" spans="17:41">
      <c r="Q1019" s="53"/>
      <c r="R1019" s="53"/>
      <c r="S1019" s="53"/>
      <c r="T1019" s="53"/>
      <c r="U1019" s="53"/>
      <c r="V1019" s="53"/>
      <c r="W1019" s="53"/>
      <c r="X1019" s="53"/>
      <c r="Y1019" s="53"/>
      <c r="Z1019" s="53"/>
      <c r="AA1019" s="53"/>
      <c r="AB1019" s="53"/>
      <c r="AC1019" s="53"/>
      <c r="AD1019" s="53"/>
      <c r="AE1019" s="53"/>
      <c r="AF1019" s="53"/>
      <c r="AG1019" s="53"/>
      <c r="AH1019" s="53"/>
      <c r="AI1019" s="53"/>
      <c r="AJ1019" s="53"/>
      <c r="AK1019" s="53"/>
      <c r="AL1019" s="53"/>
      <c r="AM1019" s="53"/>
      <c r="AN1019" s="53"/>
      <c r="AO1019" s="53"/>
    </row>
    <row r="1020" spans="17:41">
      <c r="Q1020" s="53"/>
      <c r="R1020" s="53"/>
      <c r="S1020" s="53"/>
      <c r="T1020" s="53"/>
      <c r="U1020" s="53"/>
      <c r="V1020" s="53"/>
      <c r="W1020" s="53"/>
      <c r="X1020" s="53"/>
      <c r="Y1020" s="53"/>
      <c r="Z1020" s="53"/>
      <c r="AA1020" s="53"/>
      <c r="AB1020" s="53"/>
      <c r="AC1020" s="53"/>
      <c r="AD1020" s="53"/>
      <c r="AE1020" s="53"/>
      <c r="AF1020" s="53"/>
      <c r="AG1020" s="53"/>
      <c r="AH1020" s="53"/>
      <c r="AI1020" s="53"/>
      <c r="AJ1020" s="53"/>
      <c r="AK1020" s="53"/>
      <c r="AL1020" s="53"/>
      <c r="AM1020" s="53"/>
      <c r="AN1020" s="53"/>
      <c r="AO1020" s="53"/>
    </row>
    <row r="1021" spans="17:41">
      <c r="Q1021" s="53"/>
      <c r="R1021" s="53"/>
      <c r="S1021" s="53"/>
      <c r="T1021" s="53"/>
      <c r="U1021" s="53"/>
      <c r="V1021" s="53"/>
      <c r="W1021" s="53"/>
      <c r="X1021" s="53"/>
      <c r="Y1021" s="53"/>
      <c r="Z1021" s="53"/>
      <c r="AA1021" s="53"/>
      <c r="AB1021" s="53"/>
      <c r="AC1021" s="53"/>
      <c r="AD1021" s="53"/>
      <c r="AE1021" s="53"/>
      <c r="AF1021" s="53"/>
      <c r="AG1021" s="53"/>
      <c r="AH1021" s="53"/>
      <c r="AI1021" s="53"/>
      <c r="AJ1021" s="53"/>
      <c r="AK1021" s="53"/>
      <c r="AL1021" s="53"/>
      <c r="AM1021" s="53"/>
      <c r="AN1021" s="53"/>
      <c r="AO1021" s="53"/>
    </row>
    <row r="1022" spans="17:41">
      <c r="Q1022" s="53"/>
      <c r="R1022" s="53"/>
      <c r="S1022" s="53"/>
      <c r="T1022" s="53"/>
      <c r="U1022" s="53"/>
      <c r="V1022" s="53"/>
      <c r="W1022" s="53"/>
      <c r="X1022" s="53"/>
      <c r="Y1022" s="53"/>
      <c r="Z1022" s="53"/>
      <c r="AA1022" s="53"/>
      <c r="AB1022" s="53"/>
      <c r="AC1022" s="53"/>
      <c r="AD1022" s="53"/>
      <c r="AE1022" s="53"/>
      <c r="AF1022" s="53"/>
      <c r="AG1022" s="53"/>
      <c r="AH1022" s="53"/>
      <c r="AI1022" s="53"/>
      <c r="AJ1022" s="53"/>
      <c r="AK1022" s="53"/>
      <c r="AL1022" s="53"/>
      <c r="AM1022" s="53"/>
      <c r="AN1022" s="53"/>
      <c r="AO1022" s="53"/>
    </row>
    <row r="1023" spans="17:41">
      <c r="Q1023" s="53"/>
      <c r="R1023" s="53"/>
      <c r="S1023" s="53"/>
      <c r="T1023" s="53"/>
      <c r="U1023" s="53"/>
      <c r="V1023" s="53"/>
      <c r="W1023" s="53"/>
      <c r="X1023" s="53"/>
      <c r="Y1023" s="53"/>
      <c r="Z1023" s="53"/>
      <c r="AA1023" s="53"/>
      <c r="AB1023" s="53"/>
      <c r="AC1023" s="53"/>
      <c r="AD1023" s="53"/>
      <c r="AE1023" s="53"/>
      <c r="AF1023" s="53"/>
      <c r="AG1023" s="53"/>
      <c r="AH1023" s="53"/>
      <c r="AI1023" s="53"/>
      <c r="AJ1023" s="53"/>
      <c r="AK1023" s="53"/>
      <c r="AL1023" s="53"/>
      <c r="AM1023" s="53"/>
      <c r="AN1023" s="53"/>
      <c r="AO1023" s="53"/>
    </row>
    <row r="1024" spans="17:41">
      <c r="Q1024" s="53"/>
      <c r="R1024" s="53"/>
      <c r="S1024" s="53"/>
      <c r="T1024" s="53"/>
      <c r="U1024" s="53"/>
      <c r="V1024" s="53"/>
      <c r="W1024" s="53"/>
      <c r="X1024" s="53"/>
      <c r="Y1024" s="53"/>
      <c r="Z1024" s="53"/>
      <c r="AA1024" s="53"/>
      <c r="AB1024" s="53"/>
      <c r="AC1024" s="53"/>
      <c r="AD1024" s="53"/>
      <c r="AE1024" s="53"/>
      <c r="AF1024" s="53"/>
      <c r="AG1024" s="53"/>
      <c r="AH1024" s="53"/>
      <c r="AI1024" s="53"/>
      <c r="AJ1024" s="53"/>
      <c r="AK1024" s="53"/>
      <c r="AL1024" s="53"/>
      <c r="AM1024" s="53"/>
      <c r="AN1024" s="53"/>
      <c r="AO1024" s="53"/>
    </row>
    <row r="1025" spans="17:41">
      <c r="Q1025" s="53"/>
      <c r="R1025" s="53"/>
      <c r="S1025" s="53"/>
      <c r="T1025" s="53"/>
      <c r="U1025" s="53"/>
      <c r="V1025" s="53"/>
      <c r="W1025" s="53"/>
      <c r="X1025" s="53"/>
      <c r="Y1025" s="53"/>
      <c r="Z1025" s="53"/>
      <c r="AA1025" s="53"/>
      <c r="AB1025" s="53"/>
      <c r="AC1025" s="53"/>
      <c r="AD1025" s="53"/>
      <c r="AE1025" s="53"/>
      <c r="AF1025" s="53"/>
      <c r="AG1025" s="53"/>
      <c r="AH1025" s="53"/>
      <c r="AI1025" s="53"/>
      <c r="AJ1025" s="53"/>
      <c r="AK1025" s="53"/>
      <c r="AL1025" s="53"/>
      <c r="AM1025" s="53"/>
      <c r="AN1025" s="53"/>
      <c r="AO1025" s="53"/>
    </row>
    <row r="1026" spans="17:41">
      <c r="Q1026" s="53"/>
      <c r="R1026" s="53"/>
      <c r="S1026" s="53"/>
      <c r="T1026" s="53"/>
      <c r="U1026" s="53"/>
      <c r="V1026" s="53"/>
      <c r="W1026" s="53"/>
      <c r="X1026" s="53"/>
      <c r="Y1026" s="53"/>
      <c r="Z1026" s="53"/>
      <c r="AA1026" s="53"/>
      <c r="AB1026" s="53"/>
      <c r="AC1026" s="53"/>
      <c r="AD1026" s="53"/>
      <c r="AE1026" s="53"/>
      <c r="AF1026" s="53"/>
      <c r="AG1026" s="53"/>
      <c r="AH1026" s="53"/>
      <c r="AI1026" s="53"/>
      <c r="AJ1026" s="53"/>
      <c r="AK1026" s="53"/>
      <c r="AL1026" s="53"/>
      <c r="AM1026" s="53"/>
      <c r="AN1026" s="53"/>
      <c r="AO1026" s="53"/>
    </row>
    <row r="1027" spans="17:41">
      <c r="Q1027" s="53"/>
      <c r="R1027" s="53"/>
      <c r="S1027" s="53"/>
      <c r="T1027" s="53"/>
      <c r="U1027" s="53"/>
      <c r="V1027" s="53"/>
      <c r="W1027" s="53"/>
      <c r="X1027" s="53"/>
      <c r="Y1027" s="53"/>
      <c r="Z1027" s="53"/>
      <c r="AA1027" s="53"/>
      <c r="AB1027" s="53"/>
      <c r="AC1027" s="53"/>
      <c r="AD1027" s="53"/>
      <c r="AE1027" s="53"/>
      <c r="AF1027" s="53"/>
      <c r="AG1027" s="53"/>
      <c r="AH1027" s="53"/>
      <c r="AI1027" s="53"/>
      <c r="AJ1027" s="53"/>
      <c r="AK1027" s="53"/>
      <c r="AL1027" s="53"/>
      <c r="AM1027" s="53"/>
      <c r="AN1027" s="53"/>
      <c r="AO1027" s="53"/>
    </row>
    <row r="1028" spans="17:41">
      <c r="Q1028" s="53"/>
      <c r="R1028" s="53"/>
      <c r="S1028" s="53"/>
      <c r="T1028" s="53"/>
      <c r="U1028" s="53"/>
      <c r="V1028" s="53"/>
      <c r="W1028" s="53"/>
      <c r="X1028" s="53"/>
      <c r="Y1028" s="53"/>
      <c r="Z1028" s="53"/>
      <c r="AA1028" s="53"/>
      <c r="AB1028" s="53"/>
      <c r="AC1028" s="53"/>
      <c r="AD1028" s="53"/>
      <c r="AE1028" s="53"/>
      <c r="AF1028" s="53"/>
      <c r="AG1028" s="53"/>
      <c r="AH1028" s="53"/>
      <c r="AI1028" s="53"/>
      <c r="AJ1028" s="53"/>
      <c r="AK1028" s="53"/>
      <c r="AL1028" s="53"/>
      <c r="AM1028" s="53"/>
      <c r="AN1028" s="53"/>
      <c r="AO1028" s="53"/>
    </row>
    <row r="1029" spans="17:41">
      <c r="Q1029" s="53"/>
      <c r="R1029" s="53"/>
      <c r="S1029" s="53"/>
      <c r="T1029" s="53"/>
      <c r="U1029" s="53"/>
      <c r="V1029" s="53"/>
      <c r="W1029" s="53"/>
      <c r="X1029" s="53"/>
      <c r="Y1029" s="53"/>
      <c r="Z1029" s="53"/>
      <c r="AA1029" s="53"/>
      <c r="AB1029" s="53"/>
      <c r="AC1029" s="53"/>
      <c r="AD1029" s="53"/>
      <c r="AE1029" s="53"/>
      <c r="AF1029" s="53"/>
      <c r="AG1029" s="53"/>
      <c r="AH1029" s="53"/>
      <c r="AI1029" s="53"/>
      <c r="AJ1029" s="53"/>
      <c r="AK1029" s="53"/>
      <c r="AL1029" s="53"/>
      <c r="AM1029" s="53"/>
      <c r="AN1029" s="53"/>
      <c r="AO1029" s="53"/>
    </row>
    <row r="1030" spans="17:41">
      <c r="Q1030" s="53"/>
      <c r="R1030" s="53"/>
      <c r="S1030" s="53"/>
      <c r="T1030" s="53"/>
      <c r="U1030" s="53"/>
      <c r="V1030" s="53"/>
      <c r="W1030" s="53"/>
      <c r="X1030" s="53"/>
      <c r="Y1030" s="53"/>
      <c r="Z1030" s="53"/>
      <c r="AA1030" s="53"/>
      <c r="AB1030" s="53"/>
      <c r="AC1030" s="53"/>
      <c r="AD1030" s="53"/>
      <c r="AE1030" s="53"/>
      <c r="AF1030" s="53"/>
      <c r="AG1030" s="53"/>
      <c r="AH1030" s="53"/>
      <c r="AI1030" s="53"/>
      <c r="AJ1030" s="53"/>
      <c r="AK1030" s="53"/>
      <c r="AL1030" s="53"/>
      <c r="AM1030" s="53"/>
      <c r="AN1030" s="53"/>
      <c r="AO1030" s="53"/>
    </row>
    <row r="1031" spans="17:41">
      <c r="Q1031" s="53"/>
      <c r="R1031" s="53"/>
      <c r="S1031" s="53"/>
      <c r="T1031" s="53"/>
      <c r="U1031" s="53"/>
      <c r="V1031" s="53"/>
      <c r="W1031" s="53"/>
      <c r="X1031" s="53"/>
      <c r="Y1031" s="53"/>
      <c r="Z1031" s="53"/>
      <c r="AA1031" s="53"/>
      <c r="AB1031" s="53"/>
      <c r="AC1031" s="53"/>
      <c r="AD1031" s="53"/>
      <c r="AE1031" s="53"/>
      <c r="AF1031" s="53"/>
      <c r="AG1031" s="53"/>
      <c r="AH1031" s="53"/>
      <c r="AI1031" s="53"/>
      <c r="AJ1031" s="53"/>
      <c r="AK1031" s="53"/>
      <c r="AL1031" s="53"/>
      <c r="AM1031" s="53"/>
      <c r="AN1031" s="53"/>
      <c r="AO1031" s="53"/>
    </row>
    <row r="1032" spans="17:41">
      <c r="Q1032" s="53"/>
      <c r="R1032" s="53"/>
      <c r="S1032" s="53"/>
      <c r="T1032" s="53"/>
      <c r="U1032" s="53"/>
      <c r="V1032" s="53"/>
      <c r="W1032" s="53"/>
      <c r="X1032" s="53"/>
      <c r="Y1032" s="53"/>
      <c r="Z1032" s="53"/>
      <c r="AA1032" s="53"/>
      <c r="AB1032" s="53"/>
      <c r="AC1032" s="53"/>
      <c r="AD1032" s="53"/>
      <c r="AE1032" s="53"/>
      <c r="AF1032" s="53"/>
      <c r="AG1032" s="53"/>
      <c r="AH1032" s="53"/>
      <c r="AI1032" s="53"/>
      <c r="AJ1032" s="53"/>
      <c r="AK1032" s="53"/>
      <c r="AL1032" s="53"/>
      <c r="AM1032" s="53"/>
      <c r="AN1032" s="53"/>
      <c r="AO1032" s="53"/>
    </row>
    <row r="1033" spans="17:41">
      <c r="Q1033" s="53"/>
      <c r="R1033" s="53"/>
      <c r="S1033" s="53"/>
      <c r="T1033" s="53"/>
      <c r="U1033" s="53"/>
      <c r="V1033" s="53"/>
      <c r="W1033" s="53"/>
      <c r="X1033" s="53"/>
      <c r="Y1033" s="53"/>
      <c r="Z1033" s="53"/>
      <c r="AA1033" s="53"/>
      <c r="AB1033" s="53"/>
      <c r="AC1033" s="53"/>
      <c r="AD1033" s="53"/>
      <c r="AE1033" s="53"/>
      <c r="AF1033" s="53"/>
      <c r="AG1033" s="53"/>
      <c r="AH1033" s="53"/>
      <c r="AI1033" s="53"/>
      <c r="AJ1033" s="53"/>
      <c r="AK1033" s="53"/>
      <c r="AL1033" s="53"/>
      <c r="AM1033" s="53"/>
      <c r="AN1033" s="53"/>
      <c r="AO1033" s="53"/>
    </row>
    <row r="1034" spans="17:41">
      <c r="Q1034" s="53"/>
      <c r="R1034" s="53"/>
      <c r="S1034" s="53"/>
      <c r="T1034" s="53"/>
      <c r="U1034" s="53"/>
      <c r="V1034" s="53"/>
      <c r="W1034" s="53"/>
      <c r="X1034" s="53"/>
      <c r="Y1034" s="53"/>
      <c r="Z1034" s="53"/>
      <c r="AA1034" s="53"/>
      <c r="AB1034" s="53"/>
      <c r="AC1034" s="53"/>
      <c r="AD1034" s="53"/>
      <c r="AE1034" s="53"/>
      <c r="AF1034" s="53"/>
      <c r="AG1034" s="53"/>
      <c r="AH1034" s="53"/>
      <c r="AI1034" s="53"/>
      <c r="AJ1034" s="53"/>
      <c r="AK1034" s="53"/>
      <c r="AL1034" s="53"/>
      <c r="AM1034" s="53"/>
      <c r="AN1034" s="53"/>
      <c r="AO1034" s="53"/>
    </row>
    <row r="1035" spans="17:41">
      <c r="Q1035" s="53"/>
      <c r="R1035" s="53"/>
      <c r="S1035" s="53"/>
      <c r="T1035" s="53"/>
      <c r="U1035" s="53"/>
      <c r="V1035" s="53"/>
      <c r="W1035" s="53"/>
      <c r="X1035" s="53"/>
      <c r="Y1035" s="53"/>
      <c r="Z1035" s="53"/>
      <c r="AA1035" s="53"/>
      <c r="AB1035" s="53"/>
      <c r="AC1035" s="53"/>
      <c r="AD1035" s="53"/>
      <c r="AE1035" s="53"/>
      <c r="AF1035" s="53"/>
      <c r="AG1035" s="53"/>
      <c r="AH1035" s="53"/>
      <c r="AI1035" s="53"/>
      <c r="AJ1035" s="53"/>
      <c r="AK1035" s="53"/>
      <c r="AL1035" s="53"/>
      <c r="AM1035" s="53"/>
      <c r="AN1035" s="53"/>
      <c r="AO1035" s="53"/>
    </row>
    <row r="1036" spans="17:41">
      <c r="Q1036" s="53"/>
      <c r="R1036" s="53"/>
      <c r="S1036" s="53"/>
      <c r="T1036" s="53"/>
      <c r="U1036" s="53"/>
      <c r="V1036" s="53"/>
      <c r="W1036" s="53"/>
      <c r="X1036" s="53"/>
      <c r="Y1036" s="53"/>
      <c r="Z1036" s="53"/>
      <c r="AA1036" s="53"/>
      <c r="AB1036" s="53"/>
      <c r="AC1036" s="53"/>
      <c r="AD1036" s="53"/>
      <c r="AE1036" s="53"/>
      <c r="AF1036" s="53"/>
      <c r="AG1036" s="53"/>
      <c r="AH1036" s="53"/>
      <c r="AI1036" s="53"/>
      <c r="AJ1036" s="53"/>
      <c r="AK1036" s="53"/>
      <c r="AL1036" s="53"/>
      <c r="AM1036" s="53"/>
      <c r="AN1036" s="53"/>
      <c r="AO1036" s="53"/>
    </row>
    <row r="1037" spans="17:41">
      <c r="Q1037" s="53"/>
      <c r="R1037" s="53"/>
      <c r="S1037" s="53"/>
      <c r="T1037" s="53"/>
      <c r="U1037" s="53"/>
      <c r="V1037" s="53"/>
      <c r="W1037" s="53"/>
      <c r="X1037" s="53"/>
      <c r="Y1037" s="53"/>
      <c r="Z1037" s="53"/>
      <c r="AA1037" s="53"/>
      <c r="AB1037" s="53"/>
      <c r="AC1037" s="53"/>
      <c r="AD1037" s="53"/>
      <c r="AE1037" s="53"/>
      <c r="AF1037" s="53"/>
      <c r="AG1037" s="53"/>
      <c r="AH1037" s="53"/>
      <c r="AI1037" s="53"/>
      <c r="AJ1037" s="53"/>
      <c r="AK1037" s="53"/>
      <c r="AL1037" s="53"/>
      <c r="AM1037" s="53"/>
      <c r="AN1037" s="53"/>
      <c r="AO1037" s="53"/>
    </row>
    <row r="1038" spans="17:41">
      <c r="Q1038" s="53"/>
      <c r="R1038" s="53"/>
      <c r="S1038" s="53"/>
      <c r="T1038" s="53"/>
      <c r="U1038" s="53"/>
      <c r="V1038" s="53"/>
      <c r="W1038" s="53"/>
      <c r="X1038" s="53"/>
      <c r="Y1038" s="53"/>
      <c r="Z1038" s="53"/>
      <c r="AA1038" s="53"/>
      <c r="AB1038" s="53"/>
      <c r="AC1038" s="53"/>
      <c r="AD1038" s="53"/>
      <c r="AE1038" s="53"/>
      <c r="AF1038" s="53"/>
      <c r="AG1038" s="53"/>
      <c r="AH1038" s="53"/>
      <c r="AI1038" s="53"/>
      <c r="AJ1038" s="53"/>
      <c r="AK1038" s="53"/>
      <c r="AL1038" s="53"/>
      <c r="AM1038" s="53"/>
      <c r="AN1038" s="53"/>
      <c r="AO1038" s="53"/>
    </row>
    <row r="1039" spans="17:41">
      <c r="Q1039" s="53"/>
      <c r="R1039" s="53"/>
      <c r="S1039" s="53"/>
      <c r="T1039" s="53"/>
      <c r="U1039" s="53"/>
      <c r="V1039" s="53"/>
      <c r="W1039" s="53"/>
      <c r="X1039" s="53"/>
      <c r="Y1039" s="53"/>
      <c r="Z1039" s="53"/>
      <c r="AA1039" s="53"/>
      <c r="AB1039" s="53"/>
      <c r="AC1039" s="53"/>
      <c r="AD1039" s="53"/>
      <c r="AE1039" s="53"/>
      <c r="AF1039" s="53"/>
      <c r="AG1039" s="53"/>
      <c r="AH1039" s="53"/>
      <c r="AI1039" s="53"/>
      <c r="AJ1039" s="53"/>
      <c r="AK1039" s="53"/>
      <c r="AL1039" s="53"/>
      <c r="AM1039" s="53"/>
      <c r="AN1039" s="53"/>
      <c r="AO1039" s="53"/>
    </row>
    <row r="1040" spans="17:41">
      <c r="Q1040" s="53"/>
      <c r="R1040" s="53"/>
      <c r="S1040" s="53"/>
      <c r="T1040" s="53"/>
      <c r="U1040" s="53"/>
      <c r="V1040" s="53"/>
      <c r="W1040" s="53"/>
      <c r="X1040" s="53"/>
      <c r="Y1040" s="53"/>
      <c r="Z1040" s="53"/>
      <c r="AA1040" s="53"/>
      <c r="AB1040" s="53"/>
      <c r="AC1040" s="53"/>
      <c r="AD1040" s="53"/>
      <c r="AE1040" s="53"/>
      <c r="AF1040" s="53"/>
      <c r="AG1040" s="53"/>
      <c r="AH1040" s="53"/>
      <c r="AI1040" s="53"/>
      <c r="AJ1040" s="53"/>
      <c r="AK1040" s="53"/>
      <c r="AL1040" s="53"/>
      <c r="AM1040" s="53"/>
      <c r="AN1040" s="53"/>
      <c r="AO1040" s="53"/>
    </row>
    <row r="1041" spans="17:41">
      <c r="Q1041" s="53"/>
      <c r="R1041" s="53"/>
      <c r="S1041" s="53"/>
      <c r="T1041" s="53"/>
      <c r="U1041" s="53"/>
      <c r="V1041" s="53"/>
      <c r="W1041" s="53"/>
      <c r="X1041" s="53"/>
      <c r="Y1041" s="53"/>
      <c r="Z1041" s="53"/>
      <c r="AA1041" s="53"/>
      <c r="AB1041" s="53"/>
      <c r="AC1041" s="53"/>
      <c r="AD1041" s="53"/>
      <c r="AE1041" s="53"/>
      <c r="AF1041" s="53"/>
      <c r="AG1041" s="53"/>
      <c r="AH1041" s="53"/>
      <c r="AI1041" s="53"/>
      <c r="AJ1041" s="53"/>
      <c r="AK1041" s="53"/>
      <c r="AL1041" s="53"/>
      <c r="AM1041" s="53"/>
      <c r="AN1041" s="53"/>
      <c r="AO1041" s="53"/>
    </row>
    <row r="1042" spans="17:41">
      <c r="Q1042" s="53"/>
      <c r="R1042" s="53"/>
      <c r="S1042" s="53"/>
      <c r="T1042" s="53"/>
      <c r="U1042" s="53"/>
      <c r="V1042" s="53"/>
      <c r="W1042" s="53"/>
      <c r="X1042" s="53"/>
      <c r="Y1042" s="53"/>
      <c r="Z1042" s="53"/>
      <c r="AA1042" s="53"/>
      <c r="AB1042" s="53"/>
      <c r="AC1042" s="53"/>
      <c r="AD1042" s="53"/>
      <c r="AE1042" s="53"/>
      <c r="AF1042" s="53"/>
      <c r="AG1042" s="53"/>
      <c r="AH1042" s="53"/>
      <c r="AI1042" s="53"/>
      <c r="AJ1042" s="53"/>
      <c r="AK1042" s="53"/>
      <c r="AL1042" s="53"/>
      <c r="AM1042" s="53"/>
      <c r="AN1042" s="53"/>
      <c r="AO1042" s="53"/>
    </row>
    <row r="1043" spans="17:41">
      <c r="Q1043" s="53"/>
      <c r="R1043" s="53"/>
      <c r="S1043" s="53"/>
      <c r="T1043" s="53"/>
      <c r="U1043" s="53"/>
      <c r="V1043" s="53"/>
      <c r="W1043" s="53"/>
      <c r="X1043" s="53"/>
      <c r="Y1043" s="53"/>
      <c r="Z1043" s="53"/>
      <c r="AA1043" s="53"/>
      <c r="AB1043" s="53"/>
      <c r="AC1043" s="53"/>
      <c r="AD1043" s="53"/>
      <c r="AE1043" s="53"/>
      <c r="AF1043" s="53"/>
      <c r="AG1043" s="53"/>
      <c r="AH1043" s="53"/>
      <c r="AI1043" s="53"/>
      <c r="AJ1043" s="53"/>
      <c r="AK1043" s="53"/>
      <c r="AL1043" s="53"/>
      <c r="AM1043" s="53"/>
      <c r="AN1043" s="53"/>
      <c r="AO1043" s="53"/>
    </row>
    <row r="1044" spans="17:41">
      <c r="Q1044" s="53"/>
      <c r="R1044" s="53"/>
      <c r="S1044" s="53"/>
      <c r="T1044" s="53"/>
      <c r="U1044" s="53"/>
      <c r="V1044" s="53"/>
      <c r="W1044" s="53"/>
      <c r="X1044" s="53"/>
      <c r="Y1044" s="53"/>
      <c r="Z1044" s="53"/>
      <c r="AA1044" s="53"/>
      <c r="AB1044" s="53"/>
      <c r="AC1044" s="53"/>
      <c r="AD1044" s="53"/>
      <c r="AE1044" s="53"/>
      <c r="AF1044" s="53"/>
      <c r="AG1044" s="53"/>
      <c r="AH1044" s="53"/>
      <c r="AI1044" s="53"/>
      <c r="AJ1044" s="53"/>
      <c r="AK1044" s="53"/>
      <c r="AL1044" s="53"/>
      <c r="AM1044" s="53"/>
      <c r="AN1044" s="53"/>
      <c r="AO1044" s="53"/>
    </row>
    <row r="1045" spans="17:41">
      <c r="Q1045" s="53"/>
      <c r="R1045" s="53"/>
      <c r="S1045" s="53"/>
      <c r="T1045" s="53"/>
      <c r="U1045" s="53"/>
      <c r="V1045" s="53"/>
      <c r="W1045" s="53"/>
      <c r="X1045" s="53"/>
      <c r="Y1045" s="53"/>
      <c r="Z1045" s="53"/>
      <c r="AA1045" s="53"/>
      <c r="AB1045" s="53"/>
      <c r="AC1045" s="53"/>
      <c r="AD1045" s="53"/>
      <c r="AE1045" s="53"/>
      <c r="AF1045" s="53"/>
      <c r="AG1045" s="53"/>
      <c r="AH1045" s="53"/>
      <c r="AI1045" s="53"/>
      <c r="AJ1045" s="53"/>
      <c r="AK1045" s="53"/>
      <c r="AL1045" s="53"/>
      <c r="AM1045" s="53"/>
      <c r="AN1045" s="53"/>
      <c r="AO1045" s="53"/>
    </row>
    <row r="1046" spans="17:41">
      <c r="Q1046" s="53"/>
      <c r="R1046" s="53"/>
      <c r="S1046" s="53"/>
      <c r="T1046" s="53"/>
      <c r="U1046" s="53"/>
      <c r="V1046" s="53"/>
      <c r="W1046" s="53"/>
      <c r="X1046" s="53"/>
      <c r="Y1046" s="53"/>
      <c r="Z1046" s="53"/>
      <c r="AA1046" s="53"/>
      <c r="AB1046" s="53"/>
      <c r="AC1046" s="53"/>
      <c r="AD1046" s="53"/>
      <c r="AE1046" s="53"/>
      <c r="AF1046" s="53"/>
      <c r="AG1046" s="53"/>
      <c r="AH1046" s="53"/>
      <c r="AI1046" s="53"/>
      <c r="AJ1046" s="53"/>
      <c r="AK1046" s="53"/>
      <c r="AL1046" s="53"/>
      <c r="AM1046" s="53"/>
      <c r="AN1046" s="53"/>
      <c r="AO1046" s="53"/>
    </row>
    <row r="1047" spans="17:41">
      <c r="Q1047" s="53"/>
      <c r="R1047" s="53"/>
      <c r="S1047" s="53"/>
      <c r="T1047" s="53"/>
      <c r="U1047" s="53"/>
      <c r="V1047" s="53"/>
      <c r="W1047" s="53"/>
      <c r="X1047" s="53"/>
      <c r="Y1047" s="53"/>
      <c r="Z1047" s="53"/>
      <c r="AA1047" s="53"/>
      <c r="AB1047" s="53"/>
      <c r="AC1047" s="53"/>
      <c r="AD1047" s="53"/>
      <c r="AE1047" s="53"/>
      <c r="AF1047" s="53"/>
      <c r="AG1047" s="53"/>
      <c r="AH1047" s="53"/>
      <c r="AI1047" s="53"/>
      <c r="AJ1047" s="53"/>
      <c r="AK1047" s="53"/>
      <c r="AL1047" s="53"/>
      <c r="AM1047" s="53"/>
      <c r="AN1047" s="53"/>
      <c r="AO1047" s="53"/>
    </row>
    <row r="1048" spans="17:41">
      <c r="Q1048" s="53"/>
      <c r="R1048" s="53"/>
      <c r="S1048" s="53"/>
      <c r="T1048" s="53"/>
      <c r="U1048" s="53"/>
      <c r="V1048" s="53"/>
      <c r="W1048" s="53"/>
      <c r="X1048" s="53"/>
      <c r="Y1048" s="53"/>
      <c r="Z1048" s="53"/>
      <c r="AA1048" s="53"/>
      <c r="AB1048" s="53"/>
      <c r="AC1048" s="53"/>
      <c r="AD1048" s="53"/>
      <c r="AE1048" s="53"/>
      <c r="AF1048" s="53"/>
      <c r="AG1048" s="53"/>
      <c r="AH1048" s="53"/>
      <c r="AI1048" s="53"/>
      <c r="AJ1048" s="53"/>
      <c r="AK1048" s="53"/>
      <c r="AL1048" s="53"/>
      <c r="AM1048" s="53"/>
      <c r="AN1048" s="53"/>
      <c r="AO1048" s="53"/>
    </row>
    <row r="1049" spans="17:41">
      <c r="Q1049" s="53"/>
      <c r="R1049" s="53"/>
      <c r="S1049" s="53"/>
      <c r="T1049" s="53"/>
      <c r="U1049" s="53"/>
      <c r="V1049" s="53"/>
      <c r="W1049" s="53"/>
      <c r="X1049" s="53"/>
      <c r="Y1049" s="53"/>
      <c r="Z1049" s="53"/>
      <c r="AA1049" s="53"/>
      <c r="AB1049" s="53"/>
      <c r="AC1049" s="53"/>
      <c r="AD1049" s="53"/>
      <c r="AE1049" s="53"/>
      <c r="AF1049" s="53"/>
      <c r="AG1049" s="53"/>
      <c r="AH1049" s="53"/>
      <c r="AI1049" s="53"/>
      <c r="AJ1049" s="53"/>
      <c r="AK1049" s="53"/>
      <c r="AL1049" s="53"/>
      <c r="AM1049" s="53"/>
      <c r="AN1049" s="53"/>
      <c r="AO1049" s="53"/>
    </row>
    <row r="1050" spans="17:41">
      <c r="Q1050" s="53"/>
      <c r="R1050" s="53"/>
      <c r="S1050" s="53"/>
      <c r="T1050" s="53"/>
      <c r="U1050" s="53"/>
      <c r="V1050" s="53"/>
      <c r="W1050" s="53"/>
      <c r="X1050" s="53"/>
      <c r="Y1050" s="53"/>
      <c r="Z1050" s="53"/>
      <c r="AA1050" s="53"/>
      <c r="AB1050" s="53"/>
      <c r="AC1050" s="53"/>
      <c r="AD1050" s="53"/>
      <c r="AE1050" s="53"/>
      <c r="AF1050" s="53"/>
      <c r="AG1050" s="53"/>
      <c r="AH1050" s="53"/>
      <c r="AI1050" s="53"/>
      <c r="AJ1050" s="53"/>
      <c r="AK1050" s="53"/>
      <c r="AL1050" s="53"/>
      <c r="AM1050" s="53"/>
      <c r="AN1050" s="53"/>
      <c r="AO1050" s="53"/>
    </row>
    <row r="1051" spans="17:41">
      <c r="Q1051" s="53"/>
      <c r="R1051" s="53"/>
      <c r="S1051" s="53"/>
      <c r="T1051" s="53"/>
      <c r="U1051" s="53"/>
      <c r="V1051" s="53"/>
      <c r="W1051" s="53"/>
      <c r="X1051" s="53"/>
      <c r="Y1051" s="53"/>
      <c r="Z1051" s="53"/>
      <c r="AA1051" s="53"/>
      <c r="AB1051" s="53"/>
      <c r="AC1051" s="53"/>
      <c r="AD1051" s="53"/>
      <c r="AE1051" s="53"/>
      <c r="AF1051" s="53"/>
      <c r="AG1051" s="53"/>
      <c r="AH1051" s="53"/>
      <c r="AI1051" s="53"/>
      <c r="AJ1051" s="53"/>
      <c r="AK1051" s="53"/>
      <c r="AL1051" s="53"/>
      <c r="AM1051" s="53"/>
      <c r="AN1051" s="53"/>
      <c r="AO1051" s="53"/>
    </row>
    <row r="1052" spans="17:41">
      <c r="Q1052" s="53"/>
      <c r="R1052" s="53"/>
      <c r="S1052" s="53"/>
      <c r="T1052" s="53"/>
      <c r="U1052" s="53"/>
      <c r="V1052" s="53"/>
      <c r="W1052" s="53"/>
      <c r="X1052" s="53"/>
      <c r="Y1052" s="53"/>
      <c r="Z1052" s="53"/>
      <c r="AA1052" s="53"/>
      <c r="AB1052" s="53"/>
      <c r="AC1052" s="53"/>
      <c r="AD1052" s="53"/>
      <c r="AE1052" s="53"/>
      <c r="AF1052" s="53"/>
      <c r="AG1052" s="53"/>
      <c r="AH1052" s="53"/>
      <c r="AI1052" s="53"/>
      <c r="AJ1052" s="53"/>
      <c r="AK1052" s="53"/>
      <c r="AL1052" s="53"/>
      <c r="AM1052" s="53"/>
      <c r="AN1052" s="53"/>
      <c r="AO1052" s="53"/>
    </row>
    <row r="1053" spans="17:41">
      <c r="Q1053" s="53"/>
      <c r="R1053" s="53"/>
      <c r="S1053" s="53"/>
      <c r="T1053" s="53"/>
      <c r="U1053" s="53"/>
      <c r="V1053" s="53"/>
      <c r="W1053" s="53"/>
      <c r="X1053" s="53"/>
      <c r="Y1053" s="53"/>
      <c r="Z1053" s="53"/>
      <c r="AA1053" s="53"/>
      <c r="AB1053" s="53"/>
      <c r="AC1053" s="53"/>
      <c r="AD1053" s="53"/>
      <c r="AE1053" s="53"/>
      <c r="AF1053" s="53"/>
      <c r="AG1053" s="53"/>
      <c r="AH1053" s="53"/>
      <c r="AI1053" s="53"/>
      <c r="AJ1053" s="53"/>
      <c r="AK1053" s="53"/>
      <c r="AL1053" s="53"/>
      <c r="AM1053" s="53"/>
      <c r="AN1053" s="53"/>
      <c r="AO1053" s="53"/>
    </row>
    <row r="1054" spans="17:41">
      <c r="Q1054" s="53"/>
      <c r="R1054" s="53"/>
      <c r="S1054" s="53"/>
      <c r="T1054" s="53"/>
      <c r="U1054" s="53"/>
      <c r="V1054" s="53"/>
      <c r="W1054" s="53"/>
      <c r="X1054" s="53"/>
      <c r="Y1054" s="53"/>
      <c r="Z1054" s="53"/>
      <c r="AA1054" s="53"/>
      <c r="AB1054" s="53"/>
      <c r="AC1054" s="53"/>
      <c r="AD1054" s="53"/>
      <c r="AE1054" s="53"/>
      <c r="AF1054" s="53"/>
      <c r="AG1054" s="53"/>
      <c r="AH1054" s="53"/>
      <c r="AI1054" s="53"/>
      <c r="AJ1054" s="53"/>
      <c r="AK1054" s="53"/>
      <c r="AL1054" s="53"/>
      <c r="AM1054" s="53"/>
      <c r="AN1054" s="53"/>
      <c r="AO1054" s="53"/>
    </row>
    <row r="1055" spans="17:41">
      <c r="Q1055" s="53"/>
      <c r="R1055" s="53"/>
      <c r="S1055" s="53"/>
      <c r="T1055" s="53"/>
      <c r="U1055" s="53"/>
      <c r="V1055" s="53"/>
      <c r="W1055" s="53"/>
      <c r="X1055" s="53"/>
      <c r="Y1055" s="53"/>
      <c r="Z1055" s="53"/>
      <c r="AA1055" s="53"/>
      <c r="AB1055" s="53"/>
      <c r="AC1055" s="53"/>
      <c r="AD1055" s="53"/>
      <c r="AE1055" s="53"/>
      <c r="AF1055" s="53"/>
      <c r="AG1055" s="53"/>
      <c r="AH1055" s="53"/>
      <c r="AI1055" s="53"/>
      <c r="AJ1055" s="53"/>
      <c r="AK1055" s="53"/>
      <c r="AL1055" s="53"/>
      <c r="AM1055" s="53"/>
      <c r="AN1055" s="53"/>
      <c r="AO1055" s="53"/>
    </row>
    <row r="1056" spans="17:41">
      <c r="Q1056" s="53"/>
      <c r="R1056" s="53"/>
      <c r="S1056" s="53"/>
      <c r="T1056" s="53"/>
      <c r="U1056" s="53"/>
      <c r="V1056" s="53"/>
      <c r="W1056" s="53"/>
      <c r="X1056" s="53"/>
      <c r="Y1056" s="53"/>
      <c r="Z1056" s="53"/>
      <c r="AA1056" s="53"/>
      <c r="AB1056" s="53"/>
      <c r="AC1056" s="53"/>
      <c r="AD1056" s="53"/>
      <c r="AE1056" s="53"/>
      <c r="AF1056" s="53"/>
      <c r="AG1056" s="53"/>
      <c r="AH1056" s="53"/>
      <c r="AI1056" s="53"/>
      <c r="AJ1056" s="53"/>
      <c r="AK1056" s="53"/>
      <c r="AL1056" s="53"/>
      <c r="AM1056" s="53"/>
      <c r="AN1056" s="53"/>
      <c r="AO1056" s="53"/>
    </row>
    <row r="1057" spans="17:41">
      <c r="Q1057" s="53"/>
      <c r="R1057" s="53"/>
      <c r="S1057" s="53"/>
      <c r="T1057" s="53"/>
      <c r="U1057" s="53"/>
      <c r="V1057" s="53"/>
      <c r="W1057" s="53"/>
      <c r="X1057" s="53"/>
      <c r="Y1057" s="53"/>
      <c r="Z1057" s="53"/>
      <c r="AA1057" s="53"/>
      <c r="AB1057" s="53"/>
      <c r="AC1057" s="53"/>
      <c r="AD1057" s="53"/>
      <c r="AE1057" s="53"/>
      <c r="AF1057" s="53"/>
      <c r="AG1057" s="53"/>
      <c r="AH1057" s="53"/>
      <c r="AI1057" s="53"/>
      <c r="AJ1057" s="53"/>
      <c r="AK1057" s="53"/>
      <c r="AL1057" s="53"/>
      <c r="AM1057" s="53"/>
      <c r="AN1057" s="53"/>
      <c r="AO1057" s="53"/>
    </row>
    <row r="1058" spans="17:41">
      <c r="Q1058" s="53"/>
      <c r="R1058" s="53"/>
      <c r="S1058" s="53"/>
      <c r="T1058" s="53"/>
      <c r="U1058" s="53"/>
      <c r="V1058" s="53"/>
      <c r="W1058" s="53"/>
      <c r="X1058" s="53"/>
      <c r="Y1058" s="53"/>
      <c r="Z1058" s="53"/>
      <c r="AA1058" s="53"/>
      <c r="AB1058" s="53"/>
      <c r="AC1058" s="53"/>
      <c r="AD1058" s="53"/>
      <c r="AE1058" s="53"/>
      <c r="AF1058" s="53"/>
      <c r="AG1058" s="53"/>
      <c r="AH1058" s="53"/>
      <c r="AI1058" s="53"/>
      <c r="AJ1058" s="53"/>
      <c r="AK1058" s="53"/>
      <c r="AL1058" s="53"/>
      <c r="AM1058" s="53"/>
      <c r="AN1058" s="53"/>
      <c r="AO1058" s="53"/>
    </row>
    <row r="1059" spans="17:41">
      <c r="Q1059" s="53"/>
      <c r="R1059" s="53"/>
      <c r="S1059" s="53"/>
      <c r="T1059" s="53"/>
      <c r="U1059" s="53"/>
      <c r="V1059" s="53"/>
      <c r="W1059" s="53"/>
      <c r="X1059" s="53"/>
      <c r="Y1059" s="53"/>
      <c r="Z1059" s="53"/>
      <c r="AA1059" s="53"/>
      <c r="AB1059" s="53"/>
      <c r="AC1059" s="53"/>
      <c r="AD1059" s="53"/>
      <c r="AE1059" s="53"/>
      <c r="AF1059" s="53"/>
      <c r="AG1059" s="53"/>
      <c r="AH1059" s="53"/>
      <c r="AI1059" s="53"/>
      <c r="AJ1059" s="53"/>
      <c r="AK1059" s="53"/>
      <c r="AL1059" s="53"/>
      <c r="AM1059" s="53"/>
      <c r="AN1059" s="53"/>
      <c r="AO1059" s="53"/>
    </row>
    <row r="1060" spans="17:41">
      <c r="Q1060" s="53"/>
      <c r="R1060" s="53"/>
      <c r="S1060" s="53"/>
      <c r="T1060" s="53"/>
      <c r="U1060" s="53"/>
      <c r="V1060" s="53"/>
      <c r="W1060" s="53"/>
      <c r="X1060" s="53"/>
      <c r="Y1060" s="53"/>
      <c r="Z1060" s="53"/>
      <c r="AA1060" s="53"/>
      <c r="AB1060" s="53"/>
      <c r="AC1060" s="53"/>
      <c r="AD1060" s="53"/>
      <c r="AE1060" s="53"/>
      <c r="AF1060" s="53"/>
      <c r="AG1060" s="53"/>
      <c r="AH1060" s="53"/>
      <c r="AI1060" s="53"/>
      <c r="AJ1060" s="53"/>
      <c r="AK1060" s="53"/>
      <c r="AL1060" s="53"/>
      <c r="AM1060" s="53"/>
      <c r="AN1060" s="53"/>
      <c r="AO1060" s="53"/>
    </row>
    <row r="1061" spans="17:41">
      <c r="Q1061" s="53"/>
      <c r="R1061" s="53"/>
      <c r="S1061" s="53"/>
      <c r="T1061" s="53"/>
      <c r="U1061" s="53"/>
      <c r="V1061" s="53"/>
      <c r="W1061" s="53"/>
      <c r="X1061" s="53"/>
      <c r="Y1061" s="53"/>
      <c r="Z1061" s="53"/>
      <c r="AA1061" s="53"/>
      <c r="AB1061" s="53"/>
      <c r="AC1061" s="53"/>
      <c r="AD1061" s="53"/>
      <c r="AE1061" s="53"/>
      <c r="AF1061" s="53"/>
      <c r="AG1061" s="53"/>
      <c r="AH1061" s="53"/>
      <c r="AI1061" s="53"/>
      <c r="AJ1061" s="53"/>
      <c r="AK1061" s="53"/>
      <c r="AL1061" s="53"/>
      <c r="AM1061" s="53"/>
      <c r="AN1061" s="53"/>
      <c r="AO1061" s="53"/>
    </row>
    <row r="1062" spans="17:41">
      <c r="Q1062" s="53"/>
      <c r="R1062" s="53"/>
      <c r="S1062" s="53"/>
      <c r="T1062" s="53"/>
      <c r="U1062" s="53"/>
      <c r="V1062" s="53"/>
      <c r="W1062" s="53"/>
      <c r="X1062" s="53"/>
      <c r="Y1062" s="53"/>
      <c r="Z1062" s="53"/>
      <c r="AA1062" s="53"/>
      <c r="AB1062" s="53"/>
      <c r="AC1062" s="53"/>
      <c r="AD1062" s="53"/>
      <c r="AE1062" s="53"/>
      <c r="AF1062" s="53"/>
      <c r="AG1062" s="53"/>
      <c r="AH1062" s="53"/>
      <c r="AI1062" s="53"/>
      <c r="AJ1062" s="53"/>
      <c r="AK1062" s="53"/>
      <c r="AL1062" s="53"/>
      <c r="AM1062" s="53"/>
      <c r="AN1062" s="53"/>
      <c r="AO1062" s="53"/>
    </row>
    <row r="1063" spans="17:41">
      <c r="Q1063" s="53"/>
      <c r="R1063" s="53"/>
      <c r="S1063" s="53"/>
      <c r="T1063" s="53"/>
      <c r="U1063" s="53"/>
      <c r="V1063" s="53"/>
      <c r="W1063" s="53"/>
      <c r="X1063" s="53"/>
      <c r="Y1063" s="53"/>
      <c r="Z1063" s="53"/>
      <c r="AA1063" s="53"/>
      <c r="AB1063" s="53"/>
      <c r="AC1063" s="53"/>
      <c r="AD1063" s="53"/>
      <c r="AE1063" s="53"/>
      <c r="AF1063" s="53"/>
      <c r="AG1063" s="53"/>
      <c r="AH1063" s="53"/>
      <c r="AI1063" s="53"/>
      <c r="AJ1063" s="53"/>
      <c r="AK1063" s="53"/>
      <c r="AL1063" s="53"/>
      <c r="AM1063" s="53"/>
      <c r="AN1063" s="53"/>
      <c r="AO1063" s="53"/>
    </row>
    <row r="1064" spans="17:41">
      <c r="Q1064" s="53"/>
      <c r="R1064" s="53"/>
      <c r="S1064" s="53"/>
      <c r="T1064" s="53"/>
      <c r="U1064" s="53"/>
      <c r="V1064" s="53"/>
      <c r="W1064" s="53"/>
      <c r="X1064" s="53"/>
      <c r="Y1064" s="53"/>
      <c r="Z1064" s="53"/>
      <c r="AA1064" s="53"/>
      <c r="AB1064" s="53"/>
      <c r="AC1064" s="53"/>
      <c r="AD1064" s="53"/>
      <c r="AE1064" s="53"/>
      <c r="AF1064" s="53"/>
      <c r="AG1064" s="53"/>
      <c r="AH1064" s="53"/>
      <c r="AI1064" s="53"/>
      <c r="AJ1064" s="53"/>
      <c r="AK1064" s="53"/>
      <c r="AL1064" s="53"/>
      <c r="AM1064" s="53"/>
      <c r="AN1064" s="53"/>
      <c r="AO1064" s="53"/>
    </row>
    <row r="1065" spans="17:41">
      <c r="Q1065" s="53"/>
      <c r="R1065" s="53"/>
      <c r="S1065" s="53"/>
      <c r="T1065" s="53"/>
      <c r="U1065" s="53"/>
      <c r="V1065" s="53"/>
      <c r="W1065" s="53"/>
      <c r="X1065" s="53"/>
      <c r="Y1065" s="53"/>
      <c r="Z1065" s="53"/>
      <c r="AA1065" s="53"/>
      <c r="AB1065" s="53"/>
      <c r="AC1065" s="53"/>
      <c r="AD1065" s="53"/>
      <c r="AE1065" s="53"/>
      <c r="AF1065" s="53"/>
      <c r="AG1065" s="53"/>
      <c r="AH1065" s="53"/>
      <c r="AI1065" s="53"/>
      <c r="AJ1065" s="53"/>
      <c r="AK1065" s="53"/>
      <c r="AL1065" s="53"/>
      <c r="AM1065" s="53"/>
      <c r="AN1065" s="53"/>
      <c r="AO1065" s="53"/>
    </row>
    <row r="1066" spans="17:41">
      <c r="Q1066" s="53"/>
      <c r="R1066" s="53"/>
      <c r="S1066" s="53"/>
      <c r="T1066" s="53"/>
      <c r="U1066" s="53"/>
      <c r="V1066" s="53"/>
      <c r="W1066" s="53"/>
      <c r="X1066" s="53"/>
      <c r="Y1066" s="53"/>
      <c r="Z1066" s="53"/>
      <c r="AA1066" s="53"/>
      <c r="AB1066" s="53"/>
      <c r="AC1066" s="53"/>
      <c r="AD1066" s="53"/>
      <c r="AE1066" s="53"/>
      <c r="AF1066" s="53"/>
      <c r="AG1066" s="53"/>
      <c r="AH1066" s="53"/>
      <c r="AI1066" s="53"/>
      <c r="AJ1066" s="53"/>
      <c r="AK1066" s="53"/>
      <c r="AL1066" s="53"/>
      <c r="AM1066" s="53"/>
      <c r="AN1066" s="53"/>
      <c r="AO1066" s="53"/>
    </row>
    <row r="1067" spans="17:41">
      <c r="Q1067" s="53"/>
      <c r="R1067" s="53"/>
      <c r="S1067" s="53"/>
      <c r="T1067" s="53"/>
      <c r="U1067" s="53"/>
      <c r="V1067" s="53"/>
      <c r="W1067" s="53"/>
      <c r="X1067" s="53"/>
      <c r="Y1067" s="53"/>
      <c r="Z1067" s="53"/>
      <c r="AA1067" s="53"/>
      <c r="AB1067" s="53"/>
      <c r="AC1067" s="53"/>
      <c r="AD1067" s="53"/>
      <c r="AE1067" s="53"/>
      <c r="AF1067" s="53"/>
      <c r="AG1067" s="53"/>
      <c r="AH1067" s="53"/>
      <c r="AI1067" s="53"/>
      <c r="AJ1067" s="53"/>
      <c r="AK1067" s="53"/>
      <c r="AL1067" s="53"/>
      <c r="AM1067" s="53"/>
      <c r="AN1067" s="53"/>
      <c r="AO1067" s="53"/>
    </row>
    <row r="1068" spans="17:41">
      <c r="Q1068" s="53"/>
      <c r="R1068" s="53"/>
      <c r="S1068" s="53"/>
      <c r="T1068" s="53"/>
      <c r="U1068" s="53"/>
      <c r="V1068" s="53"/>
      <c r="W1068" s="53"/>
      <c r="X1068" s="53"/>
      <c r="Y1068" s="53"/>
      <c r="Z1068" s="53"/>
      <c r="AA1068" s="53"/>
      <c r="AB1068" s="53"/>
      <c r="AC1068" s="53"/>
      <c r="AD1068" s="53"/>
      <c r="AE1068" s="53"/>
      <c r="AF1068" s="53"/>
      <c r="AG1068" s="53"/>
      <c r="AH1068" s="53"/>
      <c r="AI1068" s="53"/>
      <c r="AJ1068" s="53"/>
      <c r="AK1068" s="53"/>
      <c r="AL1068" s="53"/>
      <c r="AM1068" s="53"/>
      <c r="AN1068" s="53"/>
      <c r="AO1068" s="53"/>
    </row>
    <row r="1069" spans="17:41">
      <c r="Q1069" s="53"/>
      <c r="R1069" s="53"/>
      <c r="S1069" s="53"/>
      <c r="T1069" s="53"/>
      <c r="U1069" s="53"/>
      <c r="V1069" s="53"/>
      <c r="W1069" s="53"/>
      <c r="X1069" s="53"/>
      <c r="Y1069" s="53"/>
      <c r="Z1069" s="53"/>
      <c r="AA1069" s="53"/>
      <c r="AB1069" s="53"/>
      <c r="AC1069" s="53"/>
      <c r="AD1069" s="53"/>
      <c r="AE1069" s="53"/>
      <c r="AF1069" s="53"/>
      <c r="AG1069" s="53"/>
      <c r="AH1069" s="53"/>
      <c r="AI1069" s="53"/>
      <c r="AJ1069" s="53"/>
      <c r="AK1069" s="53"/>
      <c r="AL1069" s="53"/>
      <c r="AM1069" s="53"/>
      <c r="AN1069" s="53"/>
      <c r="AO1069" s="53"/>
    </row>
    <row r="1070" spans="17:41">
      <c r="Q1070" s="53"/>
      <c r="R1070" s="53"/>
      <c r="S1070" s="53"/>
      <c r="T1070" s="53"/>
      <c r="U1070" s="53"/>
      <c r="V1070" s="53"/>
      <c r="W1070" s="53"/>
      <c r="X1070" s="53"/>
      <c r="Y1070" s="53"/>
      <c r="Z1070" s="53"/>
      <c r="AA1070" s="53"/>
      <c r="AB1070" s="53"/>
      <c r="AC1070" s="53"/>
      <c r="AD1070" s="53"/>
      <c r="AE1070" s="53"/>
      <c r="AF1070" s="53"/>
      <c r="AG1070" s="53"/>
      <c r="AH1070" s="53"/>
      <c r="AI1070" s="53"/>
      <c r="AJ1070" s="53"/>
      <c r="AK1070" s="53"/>
      <c r="AL1070" s="53"/>
      <c r="AM1070" s="53"/>
      <c r="AN1070" s="53"/>
      <c r="AO1070" s="53"/>
    </row>
    <row r="1071" spans="17:41">
      <c r="Q1071" s="53"/>
      <c r="R1071" s="53"/>
      <c r="S1071" s="53"/>
      <c r="T1071" s="53"/>
      <c r="U1071" s="53"/>
      <c r="V1071" s="53"/>
      <c r="W1071" s="53"/>
      <c r="X1071" s="53"/>
      <c r="Y1071" s="53"/>
      <c r="Z1071" s="53"/>
      <c r="AA1071" s="53"/>
      <c r="AB1071" s="53"/>
      <c r="AC1071" s="53"/>
      <c r="AD1071" s="53"/>
      <c r="AE1071" s="53"/>
      <c r="AF1071" s="53"/>
      <c r="AG1071" s="53"/>
      <c r="AH1071" s="53"/>
      <c r="AI1071" s="53"/>
      <c r="AJ1071" s="53"/>
      <c r="AK1071" s="53"/>
      <c r="AL1071" s="53"/>
      <c r="AM1071" s="53"/>
      <c r="AN1071" s="53"/>
      <c r="AO1071" s="53"/>
    </row>
    <row r="1072" spans="17:41">
      <c r="Q1072" s="53"/>
      <c r="R1072" s="53"/>
      <c r="S1072" s="53"/>
      <c r="T1072" s="53"/>
      <c r="U1072" s="53"/>
      <c r="V1072" s="53"/>
      <c r="W1072" s="53"/>
      <c r="X1072" s="53"/>
      <c r="Y1072" s="53"/>
      <c r="Z1072" s="53"/>
      <c r="AA1072" s="53"/>
      <c r="AB1072" s="53"/>
      <c r="AC1072" s="53"/>
      <c r="AD1072" s="53"/>
      <c r="AE1072" s="53"/>
      <c r="AF1072" s="53"/>
      <c r="AG1072" s="53"/>
      <c r="AH1072" s="53"/>
      <c r="AI1072" s="53"/>
      <c r="AJ1072" s="53"/>
      <c r="AK1072" s="53"/>
      <c r="AL1072" s="53"/>
      <c r="AM1072" s="53"/>
      <c r="AN1072" s="53"/>
      <c r="AO1072" s="53"/>
    </row>
    <row r="1073" spans="17:41">
      <c r="Q1073" s="53"/>
      <c r="R1073" s="53"/>
      <c r="S1073" s="53"/>
      <c r="T1073" s="53"/>
      <c r="U1073" s="53"/>
      <c r="V1073" s="53"/>
      <c r="W1073" s="53"/>
      <c r="X1073" s="53"/>
      <c r="Y1073" s="53"/>
      <c r="Z1073" s="53"/>
      <c r="AA1073" s="53"/>
      <c r="AB1073" s="53"/>
      <c r="AC1073" s="53"/>
      <c r="AD1073" s="53"/>
      <c r="AE1073" s="53"/>
      <c r="AF1073" s="53"/>
      <c r="AG1073" s="53"/>
      <c r="AH1073" s="53"/>
      <c r="AI1073" s="53"/>
      <c r="AJ1073" s="53"/>
      <c r="AK1073" s="53"/>
      <c r="AL1073" s="53"/>
      <c r="AM1073" s="53"/>
      <c r="AN1073" s="53"/>
      <c r="AO1073" s="53"/>
    </row>
    <row r="1074" spans="17:41">
      <c r="Q1074" s="53"/>
      <c r="R1074" s="53"/>
      <c r="S1074" s="53"/>
      <c r="T1074" s="53"/>
      <c r="U1074" s="53"/>
      <c r="V1074" s="53"/>
      <c r="W1074" s="53"/>
      <c r="X1074" s="53"/>
      <c r="Y1074" s="53"/>
      <c r="Z1074" s="53"/>
      <c r="AA1074" s="53"/>
      <c r="AB1074" s="53"/>
      <c r="AC1074" s="53"/>
      <c r="AD1074" s="53"/>
      <c r="AE1074" s="53"/>
      <c r="AF1074" s="53"/>
      <c r="AG1074" s="53"/>
      <c r="AH1074" s="53"/>
      <c r="AI1074" s="53"/>
      <c r="AJ1074" s="53"/>
      <c r="AK1074" s="53"/>
      <c r="AL1074" s="53"/>
      <c r="AM1074" s="53"/>
      <c r="AN1074" s="53"/>
      <c r="AO1074" s="53"/>
    </row>
    <row r="1075" spans="17:41">
      <c r="Q1075" s="53"/>
      <c r="R1075" s="53"/>
      <c r="S1075" s="53"/>
      <c r="T1075" s="53"/>
      <c r="U1075" s="53"/>
      <c r="V1075" s="53"/>
      <c r="W1075" s="53"/>
      <c r="X1075" s="53"/>
      <c r="Y1075" s="53"/>
      <c r="Z1075" s="53"/>
      <c r="AA1075" s="53"/>
      <c r="AB1075" s="53"/>
      <c r="AC1075" s="53"/>
      <c r="AD1075" s="53"/>
      <c r="AE1075" s="53"/>
      <c r="AF1075" s="53"/>
      <c r="AG1075" s="53"/>
      <c r="AH1075" s="53"/>
      <c r="AI1075" s="53"/>
      <c r="AJ1075" s="53"/>
      <c r="AK1075" s="53"/>
      <c r="AL1075" s="53"/>
      <c r="AM1075" s="53"/>
      <c r="AN1075" s="53"/>
      <c r="AO1075" s="53"/>
    </row>
    <row r="1076" spans="17:41">
      <c r="Q1076" s="53"/>
      <c r="R1076" s="53"/>
      <c r="S1076" s="53"/>
      <c r="T1076" s="53"/>
      <c r="U1076" s="53"/>
      <c r="V1076" s="53"/>
      <c r="W1076" s="53"/>
      <c r="X1076" s="53"/>
      <c r="Y1076" s="53"/>
      <c r="Z1076" s="53"/>
      <c r="AA1076" s="53"/>
      <c r="AB1076" s="53"/>
      <c r="AC1076" s="53"/>
      <c r="AD1076" s="53"/>
      <c r="AE1076" s="53"/>
      <c r="AF1076" s="53"/>
      <c r="AG1076" s="53"/>
      <c r="AH1076" s="53"/>
      <c r="AI1076" s="53"/>
      <c r="AJ1076" s="53"/>
      <c r="AK1076" s="53"/>
      <c r="AL1076" s="53"/>
      <c r="AM1076" s="53"/>
      <c r="AN1076" s="53"/>
      <c r="AO1076" s="53"/>
    </row>
    <row r="1077" spans="17:41">
      <c r="Q1077" s="53"/>
      <c r="R1077" s="53"/>
      <c r="S1077" s="53"/>
      <c r="T1077" s="53"/>
      <c r="U1077" s="53"/>
      <c r="V1077" s="53"/>
      <c r="W1077" s="53"/>
      <c r="X1077" s="53"/>
      <c r="Y1077" s="53"/>
      <c r="Z1077" s="53"/>
      <c r="AA1077" s="53"/>
      <c r="AB1077" s="53"/>
      <c r="AC1077" s="53"/>
      <c r="AD1077" s="53"/>
      <c r="AE1077" s="53"/>
      <c r="AF1077" s="53"/>
      <c r="AG1077" s="53"/>
      <c r="AH1077" s="53"/>
      <c r="AI1077" s="53"/>
      <c r="AJ1077" s="53"/>
      <c r="AK1077" s="53"/>
      <c r="AL1077" s="53"/>
      <c r="AM1077" s="53"/>
      <c r="AN1077" s="53"/>
      <c r="AO1077" s="53"/>
    </row>
    <row r="1078" spans="17:41">
      <c r="Q1078" s="53"/>
      <c r="R1078" s="53"/>
      <c r="S1078" s="53"/>
      <c r="T1078" s="53"/>
      <c r="U1078" s="53"/>
      <c r="V1078" s="53"/>
      <c r="W1078" s="53"/>
      <c r="X1078" s="53"/>
      <c r="Y1078" s="53"/>
      <c r="Z1078" s="53"/>
      <c r="AA1078" s="53"/>
      <c r="AB1078" s="53"/>
      <c r="AC1078" s="53"/>
      <c r="AD1078" s="53"/>
      <c r="AE1078" s="53"/>
      <c r="AF1078" s="53"/>
      <c r="AG1078" s="53"/>
      <c r="AH1078" s="53"/>
      <c r="AI1078" s="53"/>
      <c r="AJ1078" s="53"/>
      <c r="AK1078" s="53"/>
      <c r="AL1078" s="53"/>
      <c r="AM1078" s="53"/>
      <c r="AN1078" s="53"/>
      <c r="AO1078" s="53"/>
    </row>
    <row r="1079" spans="17:41">
      <c r="Q1079" s="53"/>
      <c r="R1079" s="53"/>
      <c r="S1079" s="53"/>
      <c r="T1079" s="53"/>
      <c r="U1079" s="53"/>
      <c r="V1079" s="53"/>
      <c r="W1079" s="53"/>
      <c r="X1079" s="53"/>
      <c r="Y1079" s="53"/>
      <c r="Z1079" s="53"/>
      <c r="AA1079" s="53"/>
      <c r="AB1079" s="53"/>
      <c r="AC1079" s="53"/>
      <c r="AD1079" s="53"/>
      <c r="AE1079" s="53"/>
      <c r="AF1079" s="53"/>
      <c r="AG1079" s="53"/>
      <c r="AH1079" s="53"/>
      <c r="AI1079" s="53"/>
      <c r="AJ1079" s="53"/>
      <c r="AK1079" s="53"/>
      <c r="AL1079" s="53"/>
      <c r="AM1079" s="53"/>
      <c r="AN1079" s="53"/>
      <c r="AO1079" s="53"/>
    </row>
    <row r="1080" spans="17:41">
      <c r="Q1080" s="53"/>
      <c r="R1080" s="53"/>
      <c r="S1080" s="53"/>
      <c r="T1080" s="53"/>
      <c r="U1080" s="53"/>
      <c r="V1080" s="53"/>
      <c r="W1080" s="53"/>
      <c r="X1080" s="53"/>
      <c r="Y1080" s="53"/>
      <c r="Z1080" s="53"/>
      <c r="AA1080" s="53"/>
      <c r="AB1080" s="53"/>
      <c r="AC1080" s="53"/>
      <c r="AD1080" s="53"/>
      <c r="AE1080" s="53"/>
      <c r="AF1080" s="53"/>
      <c r="AG1080" s="53"/>
      <c r="AH1080" s="53"/>
      <c r="AI1080" s="53"/>
      <c r="AJ1080" s="53"/>
      <c r="AK1080" s="53"/>
      <c r="AL1080" s="53"/>
      <c r="AM1080" s="53"/>
      <c r="AN1080" s="53"/>
      <c r="AO1080" s="53"/>
    </row>
    <row r="1081" spans="17:41">
      <c r="Q1081" s="53"/>
      <c r="R1081" s="53"/>
      <c r="S1081" s="53"/>
      <c r="T1081" s="53"/>
      <c r="U1081" s="53"/>
      <c r="V1081" s="53"/>
      <c r="W1081" s="53"/>
      <c r="X1081" s="53"/>
      <c r="Y1081" s="53"/>
      <c r="Z1081" s="53"/>
      <c r="AA1081" s="53"/>
      <c r="AB1081" s="53"/>
      <c r="AC1081" s="53"/>
      <c r="AD1081" s="53"/>
      <c r="AE1081" s="53"/>
      <c r="AF1081" s="53"/>
      <c r="AG1081" s="53"/>
      <c r="AH1081" s="53"/>
      <c r="AI1081" s="53"/>
      <c r="AJ1081" s="53"/>
      <c r="AK1081" s="53"/>
      <c r="AL1081" s="53"/>
      <c r="AM1081" s="53"/>
      <c r="AN1081" s="53"/>
      <c r="AO1081" s="53"/>
    </row>
    <row r="1082" spans="17:41">
      <c r="Q1082" s="53"/>
      <c r="R1082" s="53"/>
      <c r="S1082" s="53"/>
      <c r="T1082" s="53"/>
      <c r="U1082" s="53"/>
      <c r="V1082" s="53"/>
      <c r="W1082" s="53"/>
      <c r="X1082" s="53"/>
      <c r="Y1082" s="53"/>
      <c r="Z1082" s="53"/>
      <c r="AA1082" s="53"/>
      <c r="AB1082" s="53"/>
      <c r="AC1082" s="53"/>
      <c r="AD1082" s="53"/>
      <c r="AE1082" s="53"/>
      <c r="AF1082" s="53"/>
      <c r="AG1082" s="53"/>
      <c r="AH1082" s="53"/>
      <c r="AI1082" s="53"/>
      <c r="AJ1082" s="53"/>
      <c r="AK1082" s="53"/>
      <c r="AL1082" s="53"/>
      <c r="AM1082" s="53"/>
      <c r="AN1082" s="53"/>
      <c r="AO1082" s="53"/>
    </row>
    <row r="1083" spans="17:41">
      <c r="Q1083" s="53"/>
      <c r="R1083" s="53"/>
      <c r="S1083" s="53"/>
      <c r="T1083" s="53"/>
      <c r="U1083" s="53"/>
      <c r="V1083" s="53"/>
      <c r="W1083" s="53"/>
      <c r="X1083" s="53"/>
      <c r="Y1083" s="53"/>
      <c r="Z1083" s="53"/>
      <c r="AA1083" s="53"/>
      <c r="AB1083" s="53"/>
      <c r="AC1083" s="53"/>
      <c r="AD1083" s="53"/>
      <c r="AE1083" s="53"/>
      <c r="AF1083" s="53"/>
      <c r="AG1083" s="53"/>
      <c r="AH1083" s="53"/>
      <c r="AI1083" s="53"/>
      <c r="AJ1083" s="53"/>
      <c r="AK1083" s="53"/>
      <c r="AL1083" s="53"/>
      <c r="AM1083" s="53"/>
      <c r="AN1083" s="53"/>
      <c r="AO1083" s="53"/>
    </row>
    <row r="1084" spans="17:41">
      <c r="Q1084" s="53"/>
      <c r="R1084" s="53"/>
      <c r="S1084" s="53"/>
      <c r="T1084" s="53"/>
      <c r="U1084" s="53"/>
      <c r="V1084" s="53"/>
      <c r="W1084" s="53"/>
      <c r="X1084" s="53"/>
      <c r="Y1084" s="53"/>
      <c r="Z1084" s="53"/>
      <c r="AA1084" s="53"/>
      <c r="AB1084" s="53"/>
      <c r="AC1084" s="53"/>
      <c r="AD1084" s="53"/>
      <c r="AE1084" s="53"/>
      <c r="AF1084" s="53"/>
      <c r="AG1084" s="53"/>
      <c r="AH1084" s="53"/>
      <c r="AI1084" s="53"/>
      <c r="AJ1084" s="53"/>
      <c r="AK1084" s="53"/>
      <c r="AL1084" s="53"/>
      <c r="AM1084" s="53"/>
      <c r="AN1084" s="53"/>
      <c r="AO1084" s="53"/>
    </row>
    <row r="1085" spans="17:41">
      <c r="Q1085" s="53"/>
      <c r="R1085" s="53"/>
      <c r="S1085" s="53"/>
      <c r="T1085" s="53"/>
      <c r="U1085" s="53"/>
      <c r="V1085" s="53"/>
      <c r="W1085" s="53"/>
      <c r="X1085" s="53"/>
      <c r="Y1085" s="53"/>
      <c r="Z1085" s="53"/>
      <c r="AA1085" s="53"/>
      <c r="AB1085" s="53"/>
      <c r="AC1085" s="53"/>
      <c r="AD1085" s="53"/>
      <c r="AE1085" s="53"/>
      <c r="AF1085" s="53"/>
      <c r="AG1085" s="53"/>
      <c r="AH1085" s="53"/>
      <c r="AI1085" s="53"/>
      <c r="AJ1085" s="53"/>
      <c r="AK1085" s="53"/>
      <c r="AL1085" s="53"/>
      <c r="AM1085" s="53"/>
      <c r="AN1085" s="53"/>
      <c r="AO1085" s="53"/>
    </row>
    <row r="1086" spans="17:41">
      <c r="Q1086" s="53"/>
      <c r="R1086" s="53"/>
      <c r="S1086" s="53"/>
      <c r="T1086" s="53"/>
      <c r="U1086" s="53"/>
      <c r="V1086" s="53"/>
      <c r="W1086" s="53"/>
      <c r="X1086" s="53"/>
      <c r="Y1086" s="53"/>
      <c r="Z1086" s="53"/>
      <c r="AA1086" s="53"/>
      <c r="AB1086" s="53"/>
      <c r="AC1086" s="53"/>
      <c r="AD1086" s="53"/>
      <c r="AE1086" s="53"/>
      <c r="AF1086" s="53"/>
      <c r="AG1086" s="53"/>
      <c r="AH1086" s="53"/>
      <c r="AI1086" s="53"/>
      <c r="AJ1086" s="53"/>
      <c r="AK1086" s="53"/>
      <c r="AL1086" s="53"/>
      <c r="AM1086" s="53"/>
      <c r="AN1086" s="53"/>
      <c r="AO1086" s="53"/>
    </row>
    <row r="1087" spans="17:41">
      <c r="Q1087" s="53"/>
      <c r="R1087" s="53"/>
      <c r="S1087" s="53"/>
      <c r="T1087" s="53"/>
      <c r="U1087" s="53"/>
      <c r="V1087" s="53"/>
      <c r="W1087" s="53"/>
      <c r="X1087" s="53"/>
      <c r="Y1087" s="53"/>
      <c r="Z1087" s="53"/>
      <c r="AA1087" s="53"/>
      <c r="AB1087" s="53"/>
      <c r="AC1087" s="53"/>
      <c r="AD1087" s="53"/>
      <c r="AE1087" s="53"/>
      <c r="AF1087" s="53"/>
      <c r="AG1087" s="53"/>
      <c r="AH1087" s="53"/>
      <c r="AI1087" s="53"/>
      <c r="AJ1087" s="53"/>
      <c r="AK1087" s="53"/>
      <c r="AL1087" s="53"/>
      <c r="AM1087" s="53"/>
      <c r="AN1087" s="53"/>
      <c r="AO1087" s="53"/>
    </row>
    <row r="1088" spans="17:41">
      <c r="Q1088" s="53"/>
      <c r="R1088" s="53"/>
      <c r="S1088" s="53"/>
      <c r="T1088" s="53"/>
      <c r="U1088" s="53"/>
      <c r="V1088" s="53"/>
      <c r="W1088" s="53"/>
      <c r="X1088" s="53"/>
      <c r="Y1088" s="53"/>
      <c r="Z1088" s="53"/>
      <c r="AA1088" s="53"/>
      <c r="AB1088" s="53"/>
      <c r="AC1088" s="53"/>
      <c r="AD1088" s="53"/>
      <c r="AE1088" s="53"/>
      <c r="AF1088" s="53"/>
      <c r="AG1088" s="53"/>
      <c r="AH1088" s="53"/>
      <c r="AI1088" s="53"/>
      <c r="AJ1088" s="53"/>
      <c r="AK1088" s="53"/>
      <c r="AL1088" s="53"/>
      <c r="AM1088" s="53"/>
      <c r="AN1088" s="53"/>
      <c r="AO1088" s="53"/>
    </row>
    <row r="1089" spans="17:41">
      <c r="Q1089" s="53"/>
      <c r="R1089" s="53"/>
      <c r="S1089" s="53"/>
      <c r="T1089" s="53"/>
      <c r="U1089" s="53"/>
      <c r="V1089" s="53"/>
      <c r="W1089" s="53"/>
      <c r="X1089" s="53"/>
      <c r="Y1089" s="53"/>
      <c r="Z1089" s="53"/>
      <c r="AA1089" s="53"/>
      <c r="AB1089" s="53"/>
      <c r="AC1089" s="53"/>
      <c r="AD1089" s="53"/>
      <c r="AE1089" s="53"/>
      <c r="AF1089" s="53"/>
      <c r="AG1089" s="53"/>
      <c r="AH1089" s="53"/>
      <c r="AI1089" s="53"/>
      <c r="AJ1089" s="53"/>
      <c r="AK1089" s="53"/>
      <c r="AL1089" s="53"/>
      <c r="AM1089" s="53"/>
      <c r="AN1089" s="53"/>
      <c r="AO1089" s="53"/>
    </row>
    <row r="1090" spans="17:41">
      <c r="Q1090" s="53"/>
      <c r="R1090" s="53"/>
      <c r="S1090" s="53"/>
      <c r="T1090" s="53"/>
      <c r="U1090" s="53"/>
      <c r="V1090" s="53"/>
      <c r="W1090" s="53"/>
      <c r="X1090" s="53"/>
      <c r="Y1090" s="53"/>
      <c r="Z1090" s="53"/>
      <c r="AA1090" s="53"/>
      <c r="AB1090" s="53"/>
      <c r="AC1090" s="53"/>
      <c r="AD1090" s="53"/>
      <c r="AE1090" s="53"/>
      <c r="AF1090" s="53"/>
      <c r="AG1090" s="53"/>
      <c r="AH1090" s="53"/>
      <c r="AI1090" s="53"/>
      <c r="AJ1090" s="53"/>
      <c r="AK1090" s="53"/>
      <c r="AL1090" s="53"/>
      <c r="AM1090" s="53"/>
      <c r="AN1090" s="53"/>
      <c r="AO1090" s="53"/>
    </row>
    <row r="1091" spans="17:41">
      <c r="Q1091" s="53"/>
      <c r="R1091" s="53"/>
      <c r="S1091" s="53"/>
      <c r="T1091" s="53"/>
      <c r="U1091" s="53"/>
      <c r="V1091" s="53"/>
      <c r="W1091" s="53"/>
      <c r="X1091" s="53"/>
      <c r="Y1091" s="53"/>
      <c r="Z1091" s="53"/>
      <c r="AA1091" s="53"/>
      <c r="AB1091" s="53"/>
      <c r="AC1091" s="53"/>
      <c r="AD1091" s="53"/>
      <c r="AE1091" s="53"/>
      <c r="AF1091" s="53"/>
      <c r="AG1091" s="53"/>
      <c r="AH1091" s="53"/>
      <c r="AI1091" s="53"/>
      <c r="AJ1091" s="53"/>
      <c r="AK1091" s="53"/>
      <c r="AL1091" s="53"/>
      <c r="AM1091" s="53"/>
      <c r="AN1091" s="53"/>
      <c r="AO1091" s="53"/>
    </row>
    <row r="1092" spans="17:41">
      <c r="Q1092" s="53"/>
      <c r="R1092" s="53"/>
      <c r="S1092" s="53"/>
      <c r="T1092" s="53"/>
      <c r="U1092" s="53"/>
      <c r="V1092" s="53"/>
      <c r="W1092" s="53"/>
      <c r="X1092" s="53"/>
      <c r="Y1092" s="53"/>
      <c r="Z1092" s="53"/>
      <c r="AA1092" s="53"/>
      <c r="AB1092" s="53"/>
      <c r="AC1092" s="53"/>
      <c r="AD1092" s="53"/>
      <c r="AE1092" s="53"/>
      <c r="AF1092" s="53"/>
      <c r="AG1092" s="53"/>
      <c r="AH1092" s="53"/>
      <c r="AI1092" s="53"/>
      <c r="AJ1092" s="53"/>
      <c r="AK1092" s="53"/>
      <c r="AL1092" s="53"/>
      <c r="AM1092" s="53"/>
      <c r="AN1092" s="53"/>
      <c r="AO1092" s="53"/>
    </row>
    <row r="1093" spans="17:41">
      <c r="Q1093" s="53"/>
      <c r="R1093" s="53"/>
      <c r="S1093" s="53"/>
      <c r="T1093" s="53"/>
      <c r="U1093" s="53"/>
      <c r="V1093" s="53"/>
      <c r="W1093" s="53"/>
      <c r="X1093" s="53"/>
      <c r="Y1093" s="53"/>
      <c r="Z1093" s="53"/>
      <c r="AA1093" s="53"/>
      <c r="AB1093" s="53"/>
      <c r="AC1093" s="53"/>
      <c r="AD1093" s="53"/>
      <c r="AE1093" s="53"/>
      <c r="AF1093" s="53"/>
      <c r="AG1093" s="53"/>
      <c r="AH1093" s="53"/>
      <c r="AI1093" s="53"/>
      <c r="AJ1093" s="53"/>
      <c r="AK1093" s="53"/>
      <c r="AL1093" s="53"/>
      <c r="AM1093" s="53"/>
      <c r="AN1093" s="53"/>
      <c r="AO1093" s="53"/>
    </row>
    <row r="1094" spans="17:41">
      <c r="Q1094" s="53"/>
      <c r="R1094" s="53"/>
      <c r="S1094" s="53"/>
      <c r="T1094" s="53"/>
      <c r="U1094" s="53"/>
      <c r="V1094" s="53"/>
      <c r="W1094" s="53"/>
      <c r="X1094" s="53"/>
      <c r="Y1094" s="53"/>
      <c r="Z1094" s="53"/>
      <c r="AA1094" s="53"/>
      <c r="AB1094" s="53"/>
      <c r="AC1094" s="53"/>
      <c r="AD1094" s="53"/>
      <c r="AE1094" s="53"/>
      <c r="AF1094" s="53"/>
      <c r="AG1094" s="53"/>
      <c r="AH1094" s="53"/>
      <c r="AI1094" s="53"/>
      <c r="AJ1094" s="53"/>
      <c r="AK1094" s="53"/>
      <c r="AL1094" s="53"/>
      <c r="AM1094" s="53"/>
      <c r="AN1094" s="53"/>
      <c r="AO1094" s="53"/>
    </row>
    <row r="1095" spans="17:41">
      <c r="Q1095" s="53"/>
      <c r="R1095" s="53"/>
      <c r="S1095" s="53"/>
      <c r="T1095" s="53"/>
      <c r="U1095" s="53"/>
      <c r="V1095" s="53"/>
      <c r="W1095" s="53"/>
      <c r="X1095" s="53"/>
      <c r="Y1095" s="53"/>
      <c r="Z1095" s="53"/>
      <c r="AA1095" s="53"/>
      <c r="AB1095" s="53"/>
      <c r="AC1095" s="53"/>
      <c r="AD1095" s="53"/>
      <c r="AE1095" s="53"/>
      <c r="AF1095" s="53"/>
      <c r="AG1095" s="53"/>
      <c r="AH1095" s="53"/>
      <c r="AI1095" s="53"/>
      <c r="AJ1095" s="53"/>
      <c r="AK1095" s="53"/>
      <c r="AL1095" s="53"/>
      <c r="AM1095" s="53"/>
      <c r="AN1095" s="53"/>
      <c r="AO1095" s="53"/>
    </row>
    <row r="1096" spans="17:41">
      <c r="Q1096" s="53"/>
      <c r="R1096" s="53"/>
      <c r="S1096" s="53"/>
      <c r="T1096" s="53"/>
      <c r="U1096" s="53"/>
      <c r="V1096" s="53"/>
      <c r="W1096" s="53"/>
      <c r="X1096" s="53"/>
      <c r="Y1096" s="53"/>
      <c r="Z1096" s="53"/>
      <c r="AA1096" s="53"/>
      <c r="AB1096" s="53"/>
      <c r="AC1096" s="53"/>
      <c r="AD1096" s="53"/>
      <c r="AE1096" s="53"/>
      <c r="AF1096" s="53"/>
      <c r="AG1096" s="53"/>
      <c r="AH1096" s="53"/>
      <c r="AI1096" s="53"/>
      <c r="AJ1096" s="53"/>
      <c r="AK1096" s="53"/>
      <c r="AL1096" s="53"/>
      <c r="AM1096" s="53"/>
      <c r="AN1096" s="53"/>
      <c r="AO1096" s="53"/>
    </row>
    <row r="1097" spans="17:41">
      <c r="Q1097" s="53"/>
      <c r="R1097" s="53"/>
      <c r="S1097" s="53"/>
      <c r="T1097" s="53"/>
      <c r="U1097" s="53"/>
      <c r="V1097" s="53"/>
      <c r="W1097" s="53"/>
      <c r="X1097" s="53"/>
      <c r="Y1097" s="53"/>
      <c r="Z1097" s="53"/>
      <c r="AA1097" s="53"/>
      <c r="AB1097" s="53"/>
      <c r="AC1097" s="53"/>
      <c r="AD1097" s="53"/>
      <c r="AE1097" s="53"/>
      <c r="AF1097" s="53"/>
      <c r="AG1097" s="53"/>
      <c r="AH1097" s="53"/>
      <c r="AI1097" s="53"/>
      <c r="AJ1097" s="53"/>
      <c r="AK1097" s="53"/>
      <c r="AL1097" s="53"/>
      <c r="AM1097" s="53"/>
      <c r="AN1097" s="53"/>
      <c r="AO1097" s="53"/>
    </row>
    <row r="1098" spans="17:41">
      <c r="Q1098" s="53"/>
      <c r="R1098" s="53"/>
      <c r="S1098" s="53"/>
      <c r="T1098" s="53"/>
      <c r="U1098" s="53"/>
      <c r="V1098" s="53"/>
      <c r="W1098" s="53"/>
      <c r="X1098" s="53"/>
      <c r="Y1098" s="53"/>
      <c r="Z1098" s="53"/>
      <c r="AA1098" s="53"/>
      <c r="AB1098" s="53"/>
      <c r="AC1098" s="53"/>
      <c r="AD1098" s="53"/>
      <c r="AE1098" s="53"/>
      <c r="AF1098" s="53"/>
      <c r="AG1098" s="53"/>
      <c r="AH1098" s="53"/>
      <c r="AI1098" s="53"/>
      <c r="AJ1098" s="53"/>
      <c r="AK1098" s="53"/>
      <c r="AL1098" s="53"/>
      <c r="AM1098" s="53"/>
      <c r="AN1098" s="53"/>
      <c r="AO1098" s="53"/>
    </row>
    <row r="1099" spans="17:41">
      <c r="Q1099" s="53"/>
      <c r="R1099" s="53"/>
      <c r="S1099" s="53"/>
      <c r="T1099" s="53"/>
      <c r="U1099" s="53"/>
      <c r="V1099" s="53"/>
      <c r="W1099" s="53"/>
      <c r="X1099" s="53"/>
      <c r="Y1099" s="53"/>
      <c r="Z1099" s="53"/>
      <c r="AA1099" s="53"/>
      <c r="AB1099" s="53"/>
      <c r="AC1099" s="53"/>
      <c r="AD1099" s="53"/>
      <c r="AE1099" s="53"/>
      <c r="AF1099" s="53"/>
      <c r="AG1099" s="53"/>
      <c r="AH1099" s="53"/>
      <c r="AI1099" s="53"/>
      <c r="AJ1099" s="53"/>
      <c r="AK1099" s="53"/>
      <c r="AL1099" s="53"/>
      <c r="AM1099" s="53"/>
      <c r="AN1099" s="53"/>
      <c r="AO1099" s="53"/>
    </row>
    <row r="1100" spans="17:41">
      <c r="Q1100" s="53"/>
      <c r="R1100" s="53"/>
      <c r="S1100" s="53"/>
      <c r="T1100" s="53"/>
      <c r="U1100" s="53"/>
      <c r="V1100" s="53"/>
      <c r="W1100" s="53"/>
      <c r="X1100" s="53"/>
      <c r="Y1100" s="53"/>
      <c r="Z1100" s="53"/>
      <c r="AA1100" s="53"/>
      <c r="AB1100" s="53"/>
      <c r="AC1100" s="53"/>
      <c r="AD1100" s="53"/>
      <c r="AE1100" s="53"/>
      <c r="AF1100" s="53"/>
      <c r="AG1100" s="53"/>
      <c r="AH1100" s="53"/>
      <c r="AI1100" s="53"/>
      <c r="AJ1100" s="53"/>
      <c r="AK1100" s="53"/>
      <c r="AL1100" s="53"/>
      <c r="AM1100" s="53"/>
      <c r="AN1100" s="53"/>
      <c r="AO1100" s="53"/>
    </row>
    <row r="1101" spans="17:41">
      <c r="Q1101" s="53"/>
      <c r="R1101" s="53"/>
      <c r="S1101" s="53"/>
      <c r="T1101" s="53"/>
      <c r="U1101" s="53"/>
      <c r="V1101" s="53"/>
      <c r="W1101" s="53"/>
      <c r="X1101" s="53"/>
      <c r="Y1101" s="53"/>
      <c r="Z1101" s="53"/>
      <c r="AA1101" s="53"/>
      <c r="AB1101" s="53"/>
      <c r="AC1101" s="53"/>
      <c r="AD1101" s="53"/>
      <c r="AE1101" s="53"/>
      <c r="AF1101" s="53"/>
      <c r="AG1101" s="53"/>
      <c r="AH1101" s="53"/>
      <c r="AI1101" s="53"/>
      <c r="AJ1101" s="53"/>
      <c r="AK1101" s="53"/>
      <c r="AL1101" s="53"/>
      <c r="AM1101" s="53"/>
      <c r="AN1101" s="53"/>
      <c r="AO1101" s="53"/>
    </row>
    <row r="1102" spans="17:41">
      <c r="Q1102" s="53"/>
      <c r="R1102" s="53"/>
      <c r="S1102" s="53"/>
      <c r="T1102" s="53"/>
      <c r="U1102" s="53"/>
      <c r="V1102" s="53"/>
      <c r="W1102" s="53"/>
      <c r="X1102" s="53"/>
      <c r="Y1102" s="53"/>
      <c r="Z1102" s="53"/>
      <c r="AA1102" s="53"/>
      <c r="AB1102" s="53"/>
      <c r="AC1102" s="53"/>
      <c r="AD1102" s="53"/>
      <c r="AE1102" s="53"/>
      <c r="AF1102" s="53"/>
      <c r="AG1102" s="53"/>
      <c r="AH1102" s="53"/>
      <c r="AI1102" s="53"/>
      <c r="AJ1102" s="53"/>
      <c r="AK1102" s="53"/>
      <c r="AL1102" s="53"/>
      <c r="AM1102" s="53"/>
      <c r="AN1102" s="53"/>
      <c r="AO1102" s="53"/>
    </row>
    <row r="1103" spans="17:41">
      <c r="Q1103" s="53"/>
      <c r="R1103" s="53"/>
      <c r="S1103" s="53"/>
      <c r="T1103" s="53"/>
      <c r="U1103" s="53"/>
      <c r="V1103" s="53"/>
      <c r="W1103" s="53"/>
      <c r="X1103" s="53"/>
      <c r="Y1103" s="53"/>
      <c r="Z1103" s="53"/>
      <c r="AA1103" s="53"/>
      <c r="AB1103" s="53"/>
      <c r="AC1103" s="53"/>
      <c r="AD1103" s="53"/>
      <c r="AE1103" s="53"/>
      <c r="AF1103" s="53"/>
      <c r="AG1103" s="53"/>
      <c r="AH1103" s="53"/>
      <c r="AI1103" s="53"/>
      <c r="AJ1103" s="53"/>
      <c r="AK1103" s="53"/>
      <c r="AL1103" s="53"/>
      <c r="AM1103" s="53"/>
      <c r="AN1103" s="53"/>
      <c r="AO1103" s="53"/>
    </row>
    <row r="1104" spans="17:41">
      <c r="Q1104" s="53"/>
      <c r="R1104" s="53"/>
      <c r="S1104" s="53"/>
      <c r="T1104" s="53"/>
      <c r="U1104" s="53"/>
      <c r="V1104" s="53"/>
      <c r="W1104" s="53"/>
      <c r="X1104" s="53"/>
      <c r="Y1104" s="53"/>
      <c r="Z1104" s="53"/>
      <c r="AA1104" s="53"/>
      <c r="AB1104" s="53"/>
      <c r="AC1104" s="53"/>
      <c r="AD1104" s="53"/>
      <c r="AE1104" s="53"/>
      <c r="AF1104" s="53"/>
      <c r="AG1104" s="53"/>
      <c r="AH1104" s="53"/>
      <c r="AI1104" s="53"/>
      <c r="AJ1104" s="53"/>
      <c r="AK1104" s="53"/>
      <c r="AL1104" s="53"/>
      <c r="AM1104" s="53"/>
      <c r="AN1104" s="53"/>
      <c r="AO1104" s="53"/>
    </row>
    <row r="1105" spans="17:41">
      <c r="Q1105" s="53"/>
      <c r="R1105" s="53"/>
      <c r="S1105" s="53"/>
      <c r="T1105" s="53"/>
      <c r="U1105" s="53"/>
      <c r="V1105" s="53"/>
      <c r="W1105" s="53"/>
      <c r="X1105" s="53"/>
      <c r="Y1105" s="53"/>
      <c r="Z1105" s="53"/>
      <c r="AA1105" s="53"/>
      <c r="AB1105" s="53"/>
      <c r="AC1105" s="53"/>
      <c r="AD1105" s="53"/>
      <c r="AE1105" s="53"/>
      <c r="AF1105" s="53"/>
      <c r="AG1105" s="53"/>
      <c r="AH1105" s="53"/>
      <c r="AI1105" s="53"/>
      <c r="AJ1105" s="53"/>
      <c r="AK1105" s="53"/>
      <c r="AL1105" s="53"/>
      <c r="AM1105" s="53"/>
      <c r="AN1105" s="53"/>
      <c r="AO1105" s="53"/>
    </row>
    <row r="1106" spans="17:41">
      <c r="Q1106" s="53"/>
      <c r="R1106" s="53"/>
      <c r="S1106" s="53"/>
      <c r="T1106" s="53"/>
      <c r="U1106" s="53"/>
      <c r="V1106" s="53"/>
      <c r="W1106" s="53"/>
      <c r="X1106" s="53"/>
      <c r="Y1106" s="53"/>
      <c r="Z1106" s="53"/>
      <c r="AA1106" s="53"/>
      <c r="AB1106" s="53"/>
      <c r="AC1106" s="53"/>
      <c r="AD1106" s="53"/>
      <c r="AE1106" s="53"/>
      <c r="AF1106" s="53"/>
      <c r="AG1106" s="53"/>
      <c r="AH1106" s="53"/>
      <c r="AI1106" s="53"/>
      <c r="AJ1106" s="53"/>
      <c r="AK1106" s="53"/>
      <c r="AL1106" s="53"/>
      <c r="AM1106" s="53"/>
      <c r="AN1106" s="53"/>
      <c r="AO1106" s="53"/>
    </row>
    <row r="1107" spans="17:41">
      <c r="Q1107" s="53"/>
      <c r="R1107" s="53"/>
      <c r="S1107" s="53"/>
      <c r="T1107" s="53"/>
      <c r="U1107" s="53"/>
      <c r="V1107" s="53"/>
      <c r="W1107" s="53"/>
      <c r="X1107" s="53"/>
      <c r="Y1107" s="53"/>
      <c r="Z1107" s="53"/>
      <c r="AA1107" s="53"/>
      <c r="AB1107" s="53"/>
      <c r="AC1107" s="53"/>
      <c r="AD1107" s="53"/>
      <c r="AE1107" s="53"/>
      <c r="AF1107" s="53"/>
      <c r="AG1107" s="53"/>
      <c r="AH1107" s="53"/>
      <c r="AI1107" s="53"/>
      <c r="AJ1107" s="53"/>
      <c r="AK1107" s="53"/>
      <c r="AL1107" s="53"/>
      <c r="AM1107" s="53"/>
      <c r="AN1107" s="53"/>
      <c r="AO1107" s="53"/>
    </row>
    <row r="1108" spans="17:41">
      <c r="Q1108" s="53"/>
      <c r="R1108" s="53"/>
      <c r="S1108" s="53"/>
      <c r="T1108" s="53"/>
      <c r="U1108" s="53"/>
      <c r="V1108" s="53"/>
      <c r="W1108" s="53"/>
      <c r="X1108" s="53"/>
      <c r="Y1108" s="53"/>
      <c r="Z1108" s="53"/>
      <c r="AA1108" s="53"/>
      <c r="AB1108" s="53"/>
      <c r="AC1108" s="53"/>
      <c r="AD1108" s="53"/>
      <c r="AE1108" s="53"/>
      <c r="AF1108" s="53"/>
      <c r="AG1108" s="53"/>
      <c r="AH1108" s="53"/>
      <c r="AI1108" s="53"/>
      <c r="AJ1108" s="53"/>
      <c r="AK1108" s="53"/>
      <c r="AL1108" s="53"/>
      <c r="AM1108" s="53"/>
      <c r="AN1108" s="53"/>
      <c r="AO1108" s="53"/>
    </row>
    <row r="1109" spans="17:41">
      <c r="Q1109" s="53"/>
      <c r="R1109" s="53"/>
      <c r="S1109" s="53"/>
      <c r="T1109" s="53"/>
      <c r="U1109" s="53"/>
      <c r="V1109" s="53"/>
      <c r="W1109" s="53"/>
      <c r="X1109" s="53"/>
      <c r="Y1109" s="53"/>
      <c r="Z1109" s="53"/>
      <c r="AA1109" s="53"/>
      <c r="AB1109" s="53"/>
      <c r="AC1109" s="53"/>
      <c r="AD1109" s="53"/>
      <c r="AE1109" s="53"/>
      <c r="AF1109" s="53"/>
      <c r="AG1109" s="53"/>
      <c r="AH1109" s="53"/>
      <c r="AI1109" s="53"/>
      <c r="AJ1109" s="53"/>
      <c r="AK1109" s="53"/>
      <c r="AL1109" s="53"/>
      <c r="AM1109" s="53"/>
      <c r="AN1109" s="53"/>
      <c r="AO1109" s="53"/>
    </row>
    <row r="1110" spans="17:41">
      <c r="Q1110" s="53"/>
      <c r="R1110" s="53"/>
      <c r="S1110" s="53"/>
      <c r="T1110" s="53"/>
      <c r="U1110" s="53"/>
      <c r="V1110" s="53"/>
      <c r="W1110" s="53"/>
      <c r="X1110" s="53"/>
      <c r="Y1110" s="53"/>
      <c r="Z1110" s="53"/>
      <c r="AA1110" s="53"/>
      <c r="AB1110" s="53"/>
      <c r="AC1110" s="53"/>
      <c r="AD1110" s="53"/>
      <c r="AE1110" s="53"/>
      <c r="AF1110" s="53"/>
      <c r="AG1110" s="53"/>
      <c r="AH1110" s="53"/>
      <c r="AI1110" s="53"/>
      <c r="AJ1110" s="53"/>
      <c r="AK1110" s="53"/>
      <c r="AL1110" s="53"/>
      <c r="AM1110" s="53"/>
      <c r="AN1110" s="53"/>
      <c r="AO1110" s="53"/>
    </row>
    <row r="1111" spans="17:41">
      <c r="Q1111" s="53"/>
      <c r="R1111" s="53"/>
      <c r="S1111" s="53"/>
      <c r="T1111" s="53"/>
      <c r="U1111" s="53"/>
      <c r="V1111" s="53"/>
      <c r="W1111" s="53"/>
      <c r="X1111" s="53"/>
      <c r="Y1111" s="53"/>
      <c r="Z1111" s="53"/>
      <c r="AA1111" s="53"/>
      <c r="AB1111" s="53"/>
      <c r="AC1111" s="53"/>
      <c r="AD1111" s="53"/>
      <c r="AE1111" s="53"/>
      <c r="AF1111" s="53"/>
      <c r="AG1111" s="53"/>
      <c r="AH1111" s="53"/>
      <c r="AI1111" s="53"/>
      <c r="AJ1111" s="53"/>
      <c r="AK1111" s="53"/>
      <c r="AL1111" s="53"/>
      <c r="AM1111" s="53"/>
      <c r="AN1111" s="53"/>
      <c r="AO1111" s="53"/>
    </row>
    <row r="1112" spans="17:41">
      <c r="Q1112" s="53"/>
      <c r="R1112" s="53"/>
      <c r="S1112" s="53"/>
      <c r="T1112" s="53"/>
      <c r="U1112" s="53"/>
      <c r="V1112" s="53"/>
      <c r="W1112" s="53"/>
      <c r="X1112" s="53"/>
      <c r="Y1112" s="53"/>
      <c r="Z1112" s="53"/>
      <c r="AA1112" s="53"/>
      <c r="AB1112" s="53"/>
      <c r="AC1112" s="53"/>
      <c r="AD1112" s="53"/>
      <c r="AE1112" s="53"/>
      <c r="AF1112" s="53"/>
      <c r="AG1112" s="53"/>
      <c r="AH1112" s="53"/>
      <c r="AI1112" s="53"/>
      <c r="AJ1112" s="53"/>
      <c r="AK1112" s="53"/>
      <c r="AL1112" s="53"/>
      <c r="AM1112" s="53"/>
      <c r="AN1112" s="53"/>
      <c r="AO1112" s="53"/>
    </row>
    <row r="1113" spans="17:41">
      <c r="Q1113" s="53"/>
      <c r="R1113" s="53"/>
      <c r="S1113" s="53"/>
      <c r="T1113" s="53"/>
      <c r="U1113" s="53"/>
      <c r="V1113" s="53"/>
      <c r="W1113" s="53"/>
      <c r="X1113" s="53"/>
      <c r="Y1113" s="53"/>
      <c r="Z1113" s="53"/>
      <c r="AA1113" s="53"/>
      <c r="AB1113" s="53"/>
      <c r="AC1113" s="53"/>
      <c r="AD1113" s="53"/>
      <c r="AE1113" s="53"/>
      <c r="AF1113" s="53"/>
      <c r="AG1113" s="53"/>
      <c r="AH1113" s="53"/>
      <c r="AI1113" s="53"/>
      <c r="AJ1113" s="53"/>
      <c r="AK1113" s="53"/>
      <c r="AL1113" s="53"/>
      <c r="AM1113" s="53"/>
      <c r="AN1113" s="53"/>
      <c r="AO1113" s="53"/>
    </row>
    <row r="1114" spans="17:41">
      <c r="Q1114" s="53"/>
      <c r="R1114" s="53"/>
      <c r="S1114" s="53"/>
      <c r="T1114" s="53"/>
      <c r="U1114" s="53"/>
      <c r="V1114" s="53"/>
      <c r="W1114" s="53"/>
      <c r="X1114" s="53"/>
      <c r="Y1114" s="53"/>
      <c r="Z1114" s="53"/>
      <c r="AA1114" s="53"/>
      <c r="AB1114" s="53"/>
      <c r="AC1114" s="53"/>
      <c r="AD1114" s="53"/>
      <c r="AE1114" s="53"/>
      <c r="AF1114" s="53"/>
      <c r="AG1114" s="53"/>
      <c r="AH1114" s="53"/>
      <c r="AI1114" s="53"/>
      <c r="AJ1114" s="53"/>
      <c r="AK1114" s="53"/>
      <c r="AL1114" s="53"/>
      <c r="AM1114" s="53"/>
      <c r="AN1114" s="53"/>
      <c r="AO1114" s="53"/>
    </row>
    <row r="1115" spans="17:41">
      <c r="Q1115" s="53"/>
      <c r="R1115" s="53"/>
      <c r="S1115" s="53"/>
      <c r="T1115" s="53"/>
      <c r="U1115" s="53"/>
      <c r="V1115" s="53"/>
      <c r="W1115" s="53"/>
      <c r="X1115" s="53"/>
      <c r="Y1115" s="53"/>
      <c r="Z1115" s="53"/>
      <c r="AA1115" s="53"/>
      <c r="AB1115" s="53"/>
      <c r="AC1115" s="53"/>
      <c r="AD1115" s="53"/>
      <c r="AE1115" s="53"/>
      <c r="AF1115" s="53"/>
      <c r="AG1115" s="53"/>
      <c r="AH1115" s="53"/>
      <c r="AI1115" s="53"/>
      <c r="AJ1115" s="53"/>
      <c r="AK1115" s="53"/>
      <c r="AL1115" s="53"/>
      <c r="AM1115" s="53"/>
      <c r="AN1115" s="53"/>
      <c r="AO1115" s="53"/>
    </row>
    <row r="1116" spans="17:41">
      <c r="Q1116" s="53"/>
      <c r="R1116" s="53"/>
      <c r="S1116" s="53"/>
      <c r="T1116" s="53"/>
      <c r="U1116" s="53"/>
      <c r="V1116" s="53"/>
      <c r="W1116" s="53"/>
      <c r="X1116" s="53"/>
      <c r="Y1116" s="53"/>
      <c r="Z1116" s="53"/>
      <c r="AA1116" s="53"/>
      <c r="AB1116" s="53"/>
      <c r="AC1116" s="53"/>
      <c r="AD1116" s="53"/>
      <c r="AE1116" s="53"/>
      <c r="AF1116" s="53"/>
      <c r="AG1116" s="53"/>
      <c r="AH1116" s="53"/>
      <c r="AI1116" s="53"/>
      <c r="AJ1116" s="53"/>
      <c r="AK1116" s="53"/>
      <c r="AL1116" s="53"/>
      <c r="AM1116" s="53"/>
      <c r="AN1116" s="53"/>
      <c r="AO1116" s="53"/>
    </row>
    <row r="1117" spans="17:41">
      <c r="Q1117" s="53"/>
      <c r="R1117" s="53"/>
      <c r="S1117" s="53"/>
      <c r="T1117" s="53"/>
      <c r="U1117" s="53"/>
      <c r="V1117" s="53"/>
      <c r="W1117" s="53"/>
      <c r="X1117" s="53"/>
      <c r="Y1117" s="53"/>
      <c r="Z1117" s="53"/>
      <c r="AA1117" s="53"/>
      <c r="AB1117" s="53"/>
      <c r="AC1117" s="53"/>
      <c r="AD1117" s="53"/>
      <c r="AE1117" s="53"/>
      <c r="AF1117" s="53"/>
      <c r="AG1117" s="53"/>
      <c r="AH1117" s="53"/>
      <c r="AI1117" s="53"/>
      <c r="AJ1117" s="53"/>
      <c r="AK1117" s="53"/>
      <c r="AL1117" s="53"/>
      <c r="AM1117" s="53"/>
      <c r="AN1117" s="53"/>
      <c r="AO1117" s="53"/>
    </row>
    <row r="1118" spans="17:41">
      <c r="Q1118" s="53"/>
      <c r="R1118" s="53"/>
      <c r="S1118" s="53"/>
      <c r="T1118" s="53"/>
      <c r="U1118" s="53"/>
      <c r="V1118" s="53"/>
      <c r="W1118" s="53"/>
      <c r="X1118" s="53"/>
      <c r="Y1118" s="53"/>
      <c r="Z1118" s="53"/>
      <c r="AA1118" s="53"/>
      <c r="AB1118" s="53"/>
      <c r="AC1118" s="53"/>
      <c r="AD1118" s="53"/>
      <c r="AE1118" s="53"/>
      <c r="AF1118" s="53"/>
      <c r="AG1118" s="53"/>
      <c r="AH1118" s="53"/>
      <c r="AI1118" s="53"/>
      <c r="AJ1118" s="53"/>
      <c r="AK1118" s="53"/>
      <c r="AL1118" s="53"/>
      <c r="AM1118" s="53"/>
      <c r="AN1118" s="53"/>
      <c r="AO1118" s="53"/>
    </row>
    <row r="1119" spans="17:41">
      <c r="Q1119" s="53"/>
      <c r="R1119" s="53"/>
      <c r="S1119" s="53"/>
      <c r="T1119" s="53"/>
      <c r="U1119" s="53"/>
      <c r="V1119" s="53"/>
      <c r="W1119" s="53"/>
      <c r="X1119" s="53"/>
      <c r="Y1119" s="53"/>
      <c r="Z1119" s="53"/>
      <c r="AA1119" s="53"/>
      <c r="AB1119" s="53"/>
      <c r="AC1119" s="53"/>
      <c r="AD1119" s="53"/>
      <c r="AE1119" s="53"/>
      <c r="AF1119" s="53"/>
      <c r="AG1119" s="53"/>
      <c r="AH1119" s="53"/>
      <c r="AI1119" s="53"/>
      <c r="AJ1119" s="53"/>
      <c r="AK1119" s="53"/>
      <c r="AL1119" s="53"/>
      <c r="AM1119" s="53"/>
      <c r="AN1119" s="53"/>
      <c r="AO1119" s="53"/>
    </row>
    <row r="1120" spans="17:41">
      <c r="Q1120" s="53"/>
      <c r="R1120" s="53"/>
      <c r="S1120" s="53"/>
      <c r="T1120" s="53"/>
      <c r="U1120" s="53"/>
      <c r="V1120" s="53"/>
      <c r="W1120" s="53"/>
      <c r="X1120" s="53"/>
      <c r="Y1120" s="53"/>
      <c r="Z1120" s="53"/>
      <c r="AA1120" s="53"/>
      <c r="AB1120" s="53"/>
      <c r="AC1120" s="53"/>
      <c r="AD1120" s="53"/>
      <c r="AE1120" s="53"/>
      <c r="AF1120" s="53"/>
      <c r="AG1120" s="53"/>
      <c r="AH1120" s="53"/>
      <c r="AI1120" s="53"/>
      <c r="AJ1120" s="53"/>
      <c r="AK1120" s="53"/>
      <c r="AL1120" s="53"/>
      <c r="AM1120" s="53"/>
      <c r="AN1120" s="53"/>
      <c r="AO1120" s="53"/>
    </row>
    <row r="1121" spans="17:41">
      <c r="Q1121" s="53"/>
      <c r="R1121" s="53"/>
      <c r="S1121" s="53"/>
      <c r="T1121" s="53"/>
      <c r="U1121" s="53"/>
      <c r="V1121" s="53"/>
      <c r="W1121" s="53"/>
      <c r="X1121" s="53"/>
      <c r="Y1121" s="53"/>
      <c r="Z1121" s="53"/>
      <c r="AA1121" s="53"/>
      <c r="AB1121" s="53"/>
      <c r="AC1121" s="53"/>
      <c r="AD1121" s="53"/>
      <c r="AE1121" s="53"/>
      <c r="AF1121" s="53"/>
      <c r="AG1121" s="53"/>
      <c r="AH1121" s="53"/>
      <c r="AI1121" s="53"/>
      <c r="AJ1121" s="53"/>
      <c r="AK1121" s="53"/>
      <c r="AL1121" s="53"/>
      <c r="AM1121" s="53"/>
      <c r="AN1121" s="53"/>
      <c r="AO1121" s="53"/>
    </row>
    <row r="1122" spans="17:41">
      <c r="Q1122" s="53"/>
      <c r="R1122" s="53"/>
      <c r="S1122" s="53"/>
      <c r="T1122" s="53"/>
      <c r="U1122" s="53"/>
      <c r="V1122" s="53"/>
      <c r="W1122" s="53"/>
      <c r="X1122" s="53"/>
      <c r="Y1122" s="53"/>
      <c r="Z1122" s="53"/>
      <c r="AA1122" s="53"/>
      <c r="AB1122" s="53"/>
      <c r="AC1122" s="53"/>
      <c r="AD1122" s="53"/>
      <c r="AE1122" s="53"/>
      <c r="AF1122" s="53"/>
      <c r="AG1122" s="53"/>
      <c r="AH1122" s="53"/>
      <c r="AI1122" s="53"/>
      <c r="AJ1122" s="53"/>
      <c r="AK1122" s="53"/>
      <c r="AL1122" s="53"/>
      <c r="AM1122" s="53"/>
      <c r="AN1122" s="53"/>
      <c r="AO1122" s="53"/>
    </row>
    <row r="1123" spans="17:41">
      <c r="Q1123" s="53"/>
      <c r="R1123" s="53"/>
      <c r="S1123" s="53"/>
      <c r="T1123" s="53"/>
      <c r="U1123" s="53"/>
      <c r="V1123" s="53"/>
      <c r="W1123" s="53"/>
      <c r="X1123" s="53"/>
      <c r="Y1123" s="53"/>
      <c r="Z1123" s="53"/>
      <c r="AA1123" s="53"/>
      <c r="AB1123" s="53"/>
      <c r="AC1123" s="53"/>
      <c r="AD1123" s="53"/>
      <c r="AE1123" s="53"/>
      <c r="AF1123" s="53"/>
      <c r="AG1123" s="53"/>
      <c r="AH1123" s="53"/>
      <c r="AI1123" s="53"/>
      <c r="AJ1123" s="53"/>
      <c r="AK1123" s="53"/>
      <c r="AL1123" s="53"/>
      <c r="AM1123" s="53"/>
      <c r="AN1123" s="53"/>
      <c r="AO1123" s="53"/>
    </row>
    <row r="1124" spans="17:41">
      <c r="Q1124" s="53"/>
      <c r="R1124" s="53"/>
      <c r="S1124" s="53"/>
      <c r="T1124" s="53"/>
      <c r="U1124" s="53"/>
      <c r="V1124" s="53"/>
      <c r="W1124" s="53"/>
      <c r="X1124" s="53"/>
      <c r="Y1124" s="53"/>
      <c r="Z1124" s="53"/>
      <c r="AA1124" s="53"/>
      <c r="AB1124" s="53"/>
      <c r="AC1124" s="53"/>
      <c r="AD1124" s="53"/>
      <c r="AE1124" s="53"/>
      <c r="AF1124" s="53"/>
      <c r="AG1124" s="53"/>
      <c r="AH1124" s="53"/>
      <c r="AI1124" s="53"/>
      <c r="AJ1124" s="53"/>
      <c r="AK1124" s="53"/>
      <c r="AL1124" s="53"/>
      <c r="AM1124" s="53"/>
      <c r="AN1124" s="53"/>
      <c r="AO1124" s="53"/>
    </row>
    <row r="1125" spans="17:41">
      <c r="Q1125" s="53"/>
      <c r="R1125" s="53"/>
      <c r="S1125" s="53"/>
      <c r="T1125" s="53"/>
      <c r="U1125" s="53"/>
      <c r="V1125" s="53"/>
      <c r="W1125" s="53"/>
      <c r="X1125" s="53"/>
      <c r="Y1125" s="53"/>
      <c r="Z1125" s="53"/>
      <c r="AA1125" s="53"/>
      <c r="AB1125" s="53"/>
      <c r="AC1125" s="53"/>
      <c r="AD1125" s="53"/>
      <c r="AE1125" s="53"/>
      <c r="AF1125" s="53"/>
      <c r="AG1125" s="53"/>
      <c r="AH1125" s="53"/>
      <c r="AI1125" s="53"/>
      <c r="AJ1125" s="53"/>
      <c r="AK1125" s="53"/>
      <c r="AL1125" s="53"/>
      <c r="AM1125" s="53"/>
      <c r="AN1125" s="53"/>
      <c r="AO1125" s="53"/>
    </row>
    <row r="1126" spans="17:41">
      <c r="Q1126" s="53"/>
      <c r="R1126" s="53"/>
      <c r="S1126" s="53"/>
      <c r="T1126" s="53"/>
      <c r="U1126" s="53"/>
      <c r="V1126" s="53"/>
      <c r="W1126" s="53"/>
      <c r="X1126" s="53"/>
      <c r="Y1126" s="53"/>
      <c r="Z1126" s="53"/>
      <c r="AA1126" s="53"/>
      <c r="AB1126" s="53"/>
      <c r="AC1126" s="53"/>
      <c r="AD1126" s="53"/>
      <c r="AE1126" s="53"/>
      <c r="AF1126" s="53"/>
      <c r="AG1126" s="53"/>
      <c r="AH1126" s="53"/>
      <c r="AI1126" s="53"/>
      <c r="AJ1126" s="53"/>
      <c r="AK1126" s="53"/>
      <c r="AL1126" s="53"/>
      <c r="AM1126" s="53"/>
      <c r="AN1126" s="53"/>
      <c r="AO1126" s="53"/>
    </row>
    <row r="1127" spans="17:41">
      <c r="Q1127" s="53"/>
      <c r="R1127" s="53"/>
      <c r="S1127" s="53"/>
      <c r="T1127" s="53"/>
      <c r="U1127" s="53"/>
      <c r="V1127" s="53"/>
      <c r="W1127" s="53"/>
      <c r="X1127" s="53"/>
      <c r="Y1127" s="53"/>
      <c r="Z1127" s="53"/>
      <c r="AA1127" s="53"/>
      <c r="AB1127" s="53"/>
      <c r="AC1127" s="53"/>
      <c r="AD1127" s="53"/>
      <c r="AE1127" s="53"/>
      <c r="AF1127" s="53"/>
      <c r="AG1127" s="53"/>
      <c r="AH1127" s="53"/>
      <c r="AI1127" s="53"/>
      <c r="AJ1127" s="53"/>
      <c r="AK1127" s="53"/>
      <c r="AL1127" s="53"/>
      <c r="AM1127" s="53"/>
      <c r="AN1127" s="53"/>
      <c r="AO1127" s="53"/>
    </row>
    <row r="1128" spans="17:41">
      <c r="Q1128" s="53"/>
      <c r="R1128" s="53"/>
      <c r="S1128" s="53"/>
      <c r="T1128" s="53"/>
      <c r="U1128" s="53"/>
      <c r="V1128" s="53"/>
      <c r="W1128" s="53"/>
      <c r="X1128" s="53"/>
      <c r="Y1128" s="53"/>
      <c r="Z1128" s="53"/>
      <c r="AA1128" s="53"/>
      <c r="AB1128" s="53"/>
      <c r="AC1128" s="53"/>
      <c r="AD1128" s="53"/>
      <c r="AE1128" s="53"/>
      <c r="AF1128" s="53"/>
      <c r="AG1128" s="53"/>
      <c r="AH1128" s="53"/>
      <c r="AI1128" s="53"/>
      <c r="AJ1128" s="53"/>
      <c r="AK1128" s="53"/>
      <c r="AL1128" s="53"/>
      <c r="AM1128" s="53"/>
      <c r="AN1128" s="53"/>
      <c r="AO1128" s="53"/>
    </row>
    <row r="1129" spans="17:41">
      <c r="Q1129" s="53"/>
      <c r="R1129" s="53"/>
      <c r="S1129" s="53"/>
      <c r="T1129" s="53"/>
      <c r="U1129" s="53"/>
      <c r="V1129" s="53"/>
      <c r="W1129" s="53"/>
      <c r="X1129" s="53"/>
      <c r="Y1129" s="53"/>
      <c r="Z1129" s="53"/>
      <c r="AA1129" s="53"/>
      <c r="AB1129" s="53"/>
      <c r="AC1129" s="53"/>
      <c r="AD1129" s="53"/>
      <c r="AE1129" s="53"/>
      <c r="AF1129" s="53"/>
      <c r="AG1129" s="53"/>
      <c r="AH1129" s="53"/>
      <c r="AI1129" s="53"/>
      <c r="AJ1129" s="53"/>
      <c r="AK1129" s="53"/>
      <c r="AL1129" s="53"/>
      <c r="AM1129" s="53"/>
      <c r="AN1129" s="53"/>
      <c r="AO1129" s="53"/>
    </row>
    <row r="1130" spans="17:41">
      <c r="Q1130" s="53"/>
      <c r="R1130" s="53"/>
      <c r="S1130" s="53"/>
      <c r="T1130" s="53"/>
      <c r="U1130" s="53"/>
      <c r="V1130" s="53"/>
      <c r="W1130" s="53"/>
      <c r="X1130" s="53"/>
      <c r="Y1130" s="53"/>
      <c r="Z1130" s="53"/>
      <c r="AA1130" s="53"/>
      <c r="AB1130" s="53"/>
      <c r="AC1130" s="53"/>
      <c r="AD1130" s="53"/>
      <c r="AE1130" s="53"/>
      <c r="AF1130" s="53"/>
      <c r="AG1130" s="53"/>
      <c r="AH1130" s="53"/>
      <c r="AI1130" s="53"/>
      <c r="AJ1130" s="53"/>
      <c r="AK1130" s="53"/>
      <c r="AL1130" s="53"/>
      <c r="AM1130" s="53"/>
      <c r="AN1130" s="53"/>
      <c r="AO1130" s="53"/>
    </row>
    <row r="1131" spans="17:41">
      <c r="Q1131" s="53"/>
      <c r="R1131" s="53"/>
      <c r="S1131" s="53"/>
      <c r="T1131" s="53"/>
      <c r="U1131" s="53"/>
      <c r="V1131" s="53"/>
      <c r="W1131" s="53"/>
      <c r="X1131" s="53"/>
      <c r="Y1131" s="53"/>
      <c r="Z1131" s="53"/>
      <c r="AA1131" s="53"/>
      <c r="AB1131" s="53"/>
      <c r="AC1131" s="53"/>
      <c r="AD1131" s="53"/>
      <c r="AE1131" s="53"/>
      <c r="AF1131" s="53"/>
      <c r="AG1131" s="53"/>
      <c r="AH1131" s="53"/>
      <c r="AI1131" s="53"/>
      <c r="AJ1131" s="53"/>
      <c r="AK1131" s="53"/>
      <c r="AL1131" s="53"/>
      <c r="AM1131" s="53"/>
      <c r="AN1131" s="53"/>
      <c r="AO1131" s="53"/>
    </row>
    <row r="1132" spans="17:41">
      <c r="Q1132" s="53"/>
      <c r="R1132" s="53"/>
      <c r="S1132" s="53"/>
      <c r="T1132" s="53"/>
      <c r="U1132" s="53"/>
      <c r="V1132" s="53"/>
      <c r="W1132" s="53"/>
      <c r="X1132" s="53"/>
      <c r="Y1132" s="53"/>
      <c r="Z1132" s="53"/>
      <c r="AA1132" s="53"/>
      <c r="AB1132" s="53"/>
      <c r="AC1132" s="53"/>
      <c r="AD1132" s="53"/>
      <c r="AE1132" s="53"/>
      <c r="AF1132" s="53"/>
      <c r="AG1132" s="53"/>
      <c r="AH1132" s="53"/>
      <c r="AI1132" s="53"/>
      <c r="AJ1132" s="53"/>
      <c r="AK1132" s="53"/>
      <c r="AL1132" s="53"/>
      <c r="AM1132" s="53"/>
      <c r="AN1132" s="53"/>
      <c r="AO1132" s="53"/>
    </row>
    <row r="1133" spans="17:41">
      <c r="Q1133" s="53"/>
      <c r="R1133" s="53"/>
      <c r="S1133" s="53"/>
      <c r="T1133" s="53"/>
      <c r="U1133" s="53"/>
      <c r="V1133" s="53"/>
      <c r="W1133" s="53"/>
      <c r="X1133" s="53"/>
      <c r="Y1133" s="53"/>
      <c r="Z1133" s="53"/>
      <c r="AA1133" s="53"/>
      <c r="AB1133" s="53"/>
      <c r="AC1133" s="53"/>
      <c r="AD1133" s="53"/>
      <c r="AE1133" s="53"/>
      <c r="AF1133" s="53"/>
      <c r="AG1133" s="53"/>
      <c r="AH1133" s="53"/>
      <c r="AI1133" s="53"/>
      <c r="AJ1133" s="53"/>
      <c r="AK1133" s="53"/>
      <c r="AL1133" s="53"/>
      <c r="AM1133" s="53"/>
      <c r="AN1133" s="53"/>
      <c r="AO1133" s="53"/>
    </row>
    <row r="1134" spans="17:41">
      <c r="Q1134" s="53"/>
      <c r="R1134" s="53"/>
      <c r="S1134" s="53"/>
      <c r="T1134" s="53"/>
      <c r="U1134" s="53"/>
      <c r="V1134" s="53"/>
      <c r="W1134" s="53"/>
      <c r="X1134" s="53"/>
      <c r="Y1134" s="53"/>
      <c r="Z1134" s="53"/>
      <c r="AA1134" s="53"/>
      <c r="AB1134" s="53"/>
      <c r="AC1134" s="53"/>
      <c r="AD1134" s="53"/>
      <c r="AE1134" s="53"/>
      <c r="AF1134" s="53"/>
      <c r="AG1134" s="53"/>
      <c r="AH1134" s="53"/>
      <c r="AI1134" s="53"/>
      <c r="AJ1134" s="53"/>
      <c r="AK1134" s="53"/>
      <c r="AL1134" s="53"/>
      <c r="AM1134" s="53"/>
      <c r="AN1134" s="53"/>
      <c r="AO1134" s="53"/>
    </row>
    <row r="1135" spans="17:41">
      <c r="Q1135" s="53"/>
      <c r="R1135" s="53"/>
      <c r="S1135" s="53"/>
      <c r="T1135" s="53"/>
      <c r="U1135" s="53"/>
      <c r="V1135" s="53"/>
      <c r="W1135" s="53"/>
      <c r="X1135" s="53"/>
      <c r="Y1135" s="53"/>
      <c r="Z1135" s="53"/>
      <c r="AA1135" s="53"/>
      <c r="AB1135" s="53"/>
      <c r="AC1135" s="53"/>
      <c r="AD1135" s="53"/>
      <c r="AE1135" s="53"/>
      <c r="AF1135" s="53"/>
      <c r="AG1135" s="53"/>
      <c r="AH1135" s="53"/>
      <c r="AI1135" s="53"/>
      <c r="AJ1135" s="53"/>
      <c r="AK1135" s="53"/>
      <c r="AL1135" s="53"/>
      <c r="AM1135" s="53"/>
      <c r="AN1135" s="53"/>
      <c r="AO1135" s="53"/>
    </row>
    <row r="1136" spans="17:41">
      <c r="Q1136" s="53"/>
      <c r="R1136" s="53"/>
      <c r="S1136" s="53"/>
      <c r="T1136" s="53"/>
      <c r="U1136" s="53"/>
      <c r="V1136" s="53"/>
      <c r="W1136" s="53"/>
      <c r="X1136" s="53"/>
      <c r="Y1136" s="53"/>
      <c r="Z1136" s="53"/>
      <c r="AA1136" s="53"/>
      <c r="AB1136" s="53"/>
      <c r="AC1136" s="53"/>
      <c r="AD1136" s="53"/>
      <c r="AE1136" s="53"/>
      <c r="AF1136" s="53"/>
      <c r="AG1136" s="53"/>
      <c r="AH1136" s="53"/>
      <c r="AI1136" s="53"/>
      <c r="AJ1136" s="53"/>
      <c r="AK1136" s="53"/>
      <c r="AL1136" s="53"/>
      <c r="AM1136" s="53"/>
      <c r="AN1136" s="53"/>
      <c r="AO1136" s="53"/>
    </row>
    <row r="1137" spans="17:41">
      <c r="Q1137" s="53"/>
      <c r="R1137" s="53"/>
      <c r="S1137" s="53"/>
      <c r="T1137" s="53"/>
      <c r="U1137" s="53"/>
      <c r="V1137" s="53"/>
      <c r="W1137" s="53"/>
      <c r="X1137" s="53"/>
      <c r="Y1137" s="53"/>
      <c r="Z1137" s="53"/>
      <c r="AA1137" s="53"/>
      <c r="AB1137" s="53"/>
      <c r="AC1137" s="53"/>
      <c r="AD1137" s="53"/>
      <c r="AE1137" s="53"/>
      <c r="AF1137" s="53"/>
      <c r="AG1137" s="53"/>
      <c r="AH1137" s="53"/>
      <c r="AI1137" s="53"/>
      <c r="AJ1137" s="53"/>
      <c r="AK1137" s="53"/>
      <c r="AL1137" s="53"/>
      <c r="AM1137" s="53"/>
      <c r="AN1137" s="53"/>
      <c r="AO1137" s="53"/>
    </row>
    <row r="1138" spans="17:41">
      <c r="Q1138" s="53"/>
      <c r="R1138" s="53"/>
      <c r="S1138" s="53"/>
      <c r="T1138" s="53"/>
      <c r="U1138" s="53"/>
      <c r="V1138" s="53"/>
      <c r="W1138" s="53"/>
      <c r="X1138" s="53"/>
      <c r="Y1138" s="53"/>
      <c r="Z1138" s="53"/>
      <c r="AA1138" s="53"/>
      <c r="AB1138" s="53"/>
      <c r="AC1138" s="53"/>
      <c r="AD1138" s="53"/>
      <c r="AE1138" s="53"/>
      <c r="AF1138" s="53"/>
      <c r="AG1138" s="53"/>
      <c r="AH1138" s="53"/>
      <c r="AI1138" s="53"/>
      <c r="AJ1138" s="53"/>
      <c r="AK1138" s="53"/>
      <c r="AL1138" s="53"/>
      <c r="AM1138" s="53"/>
      <c r="AN1138" s="53"/>
      <c r="AO1138" s="53"/>
    </row>
    <row r="1139" spans="17:41">
      <c r="Q1139" s="53"/>
      <c r="R1139" s="53"/>
      <c r="S1139" s="53"/>
      <c r="T1139" s="53"/>
      <c r="U1139" s="53"/>
      <c r="V1139" s="53"/>
      <c r="W1139" s="53"/>
      <c r="X1139" s="53"/>
      <c r="Y1139" s="53"/>
      <c r="Z1139" s="53"/>
      <c r="AA1139" s="53"/>
      <c r="AB1139" s="53"/>
      <c r="AC1139" s="53"/>
      <c r="AD1139" s="53"/>
      <c r="AE1139" s="53"/>
      <c r="AF1139" s="53"/>
      <c r="AG1139" s="53"/>
      <c r="AH1139" s="53"/>
      <c r="AI1139" s="53"/>
      <c r="AJ1139" s="53"/>
      <c r="AK1139" s="53"/>
      <c r="AL1139" s="53"/>
      <c r="AM1139" s="53"/>
      <c r="AN1139" s="53"/>
      <c r="AO1139" s="53"/>
    </row>
    <row r="1140" spans="17:41">
      <c r="Q1140" s="53"/>
      <c r="R1140" s="53"/>
      <c r="S1140" s="53"/>
      <c r="T1140" s="53"/>
      <c r="U1140" s="53"/>
      <c r="V1140" s="53"/>
      <c r="W1140" s="53"/>
      <c r="X1140" s="53"/>
      <c r="Y1140" s="53"/>
      <c r="Z1140" s="53"/>
      <c r="AA1140" s="53"/>
      <c r="AB1140" s="53"/>
      <c r="AC1140" s="53"/>
      <c r="AD1140" s="53"/>
      <c r="AE1140" s="53"/>
      <c r="AF1140" s="53"/>
      <c r="AG1140" s="53"/>
      <c r="AH1140" s="53"/>
      <c r="AI1140" s="53"/>
      <c r="AJ1140" s="53"/>
      <c r="AK1140" s="53"/>
      <c r="AL1140" s="53"/>
      <c r="AM1140" s="53"/>
      <c r="AN1140" s="53"/>
      <c r="AO1140" s="53"/>
    </row>
    <row r="1141" spans="17:41">
      <c r="Q1141" s="53"/>
      <c r="R1141" s="53"/>
      <c r="S1141" s="53"/>
      <c r="T1141" s="53"/>
      <c r="U1141" s="53"/>
      <c r="V1141" s="53"/>
      <c r="W1141" s="53"/>
      <c r="X1141" s="53"/>
      <c r="Y1141" s="53"/>
      <c r="Z1141" s="53"/>
      <c r="AA1141" s="53"/>
      <c r="AB1141" s="53"/>
      <c r="AC1141" s="53"/>
      <c r="AD1141" s="53"/>
      <c r="AE1141" s="53"/>
      <c r="AF1141" s="53"/>
      <c r="AG1141" s="53"/>
      <c r="AH1141" s="53"/>
      <c r="AI1141" s="53"/>
      <c r="AJ1141" s="53"/>
      <c r="AK1141" s="53"/>
      <c r="AL1141" s="53"/>
      <c r="AM1141" s="53"/>
      <c r="AN1141" s="53"/>
      <c r="AO1141" s="53"/>
    </row>
    <row r="1142" spans="17:41">
      <c r="Q1142" s="53"/>
      <c r="R1142" s="53"/>
      <c r="S1142" s="53"/>
      <c r="T1142" s="53"/>
      <c r="U1142" s="53"/>
      <c r="V1142" s="53"/>
      <c r="W1142" s="53"/>
      <c r="X1142" s="53"/>
      <c r="Y1142" s="53"/>
      <c r="Z1142" s="53"/>
      <c r="AA1142" s="53"/>
      <c r="AB1142" s="53"/>
      <c r="AC1142" s="53"/>
      <c r="AD1142" s="53"/>
      <c r="AE1142" s="53"/>
      <c r="AF1142" s="53"/>
      <c r="AG1142" s="53"/>
      <c r="AH1142" s="53"/>
      <c r="AI1142" s="53"/>
      <c r="AJ1142" s="53"/>
      <c r="AK1142" s="53"/>
      <c r="AL1142" s="53"/>
      <c r="AM1142" s="53"/>
      <c r="AN1142" s="53"/>
      <c r="AO1142" s="53"/>
    </row>
    <row r="1143" spans="17:41">
      <c r="Q1143" s="53"/>
      <c r="R1143" s="53"/>
      <c r="S1143" s="53"/>
      <c r="T1143" s="53"/>
      <c r="U1143" s="53"/>
      <c r="V1143" s="53"/>
      <c r="W1143" s="53"/>
      <c r="X1143" s="53"/>
      <c r="Y1143" s="53"/>
      <c r="Z1143" s="53"/>
      <c r="AA1143" s="53"/>
      <c r="AB1143" s="53"/>
      <c r="AC1143" s="53"/>
      <c r="AD1143" s="53"/>
      <c r="AE1143" s="53"/>
      <c r="AF1143" s="53"/>
      <c r="AG1143" s="53"/>
      <c r="AH1143" s="53"/>
      <c r="AI1143" s="53"/>
      <c r="AJ1143" s="53"/>
      <c r="AK1143" s="53"/>
      <c r="AL1143" s="53"/>
      <c r="AM1143" s="53"/>
      <c r="AN1143" s="53"/>
      <c r="AO1143" s="53"/>
    </row>
    <row r="1144" spans="17:41">
      <c r="Q1144" s="53"/>
      <c r="R1144" s="53"/>
      <c r="S1144" s="53"/>
      <c r="T1144" s="53"/>
      <c r="U1144" s="53"/>
      <c r="V1144" s="53"/>
      <c r="W1144" s="53"/>
      <c r="X1144" s="53"/>
      <c r="Y1144" s="53"/>
      <c r="Z1144" s="53"/>
      <c r="AA1144" s="53"/>
      <c r="AB1144" s="53"/>
      <c r="AC1144" s="53"/>
      <c r="AD1144" s="53"/>
      <c r="AE1144" s="53"/>
      <c r="AF1144" s="53"/>
      <c r="AG1144" s="53"/>
      <c r="AH1144" s="53"/>
      <c r="AI1144" s="53"/>
      <c r="AJ1144" s="53"/>
      <c r="AK1144" s="53"/>
      <c r="AL1144" s="53"/>
      <c r="AM1144" s="53"/>
      <c r="AN1144" s="53"/>
      <c r="AO1144" s="53"/>
    </row>
    <row r="1145" spans="17:41">
      <c r="Q1145" s="53"/>
      <c r="R1145" s="53"/>
      <c r="S1145" s="53"/>
      <c r="T1145" s="53"/>
      <c r="U1145" s="53"/>
      <c r="V1145" s="53"/>
      <c r="W1145" s="53"/>
      <c r="X1145" s="53"/>
      <c r="Y1145" s="53"/>
      <c r="Z1145" s="53"/>
      <c r="AA1145" s="53"/>
      <c r="AB1145" s="53"/>
      <c r="AC1145" s="53"/>
      <c r="AD1145" s="53"/>
      <c r="AE1145" s="53"/>
      <c r="AF1145" s="53"/>
      <c r="AG1145" s="53"/>
      <c r="AH1145" s="53"/>
      <c r="AI1145" s="53"/>
      <c r="AJ1145" s="53"/>
      <c r="AK1145" s="53"/>
      <c r="AL1145" s="53"/>
      <c r="AM1145" s="53"/>
      <c r="AN1145" s="53"/>
      <c r="AO1145" s="53"/>
    </row>
    <row r="1146" spans="17:41">
      <c r="Q1146" s="53"/>
      <c r="R1146" s="53"/>
      <c r="S1146" s="53"/>
      <c r="T1146" s="53"/>
      <c r="U1146" s="53"/>
      <c r="V1146" s="53"/>
      <c r="W1146" s="53"/>
      <c r="X1146" s="53"/>
      <c r="Y1146" s="53"/>
      <c r="Z1146" s="53"/>
      <c r="AA1146" s="53"/>
      <c r="AB1146" s="53"/>
      <c r="AC1146" s="53"/>
      <c r="AD1146" s="53"/>
      <c r="AE1146" s="53"/>
      <c r="AF1146" s="53"/>
      <c r="AG1146" s="53"/>
      <c r="AH1146" s="53"/>
      <c r="AI1146" s="53"/>
      <c r="AJ1146" s="53"/>
      <c r="AK1146" s="53"/>
      <c r="AL1146" s="53"/>
      <c r="AM1146" s="53"/>
      <c r="AN1146" s="53"/>
      <c r="AO1146" s="53"/>
    </row>
    <row r="1147" spans="17:41">
      <c r="Q1147" s="53"/>
      <c r="R1147" s="53"/>
      <c r="S1147" s="53"/>
      <c r="T1147" s="53"/>
      <c r="U1147" s="53"/>
      <c r="V1147" s="53"/>
      <c r="W1147" s="53"/>
      <c r="X1147" s="53"/>
      <c r="Y1147" s="53"/>
      <c r="Z1147" s="53"/>
      <c r="AA1147" s="53"/>
      <c r="AB1147" s="53"/>
      <c r="AC1147" s="53"/>
      <c r="AD1147" s="53"/>
      <c r="AE1147" s="53"/>
      <c r="AF1147" s="53"/>
      <c r="AG1147" s="53"/>
      <c r="AH1147" s="53"/>
      <c r="AI1147" s="53"/>
      <c r="AJ1147" s="53"/>
      <c r="AK1147" s="53"/>
      <c r="AL1147" s="53"/>
      <c r="AM1147" s="53"/>
      <c r="AN1147" s="53"/>
      <c r="AO1147" s="53"/>
    </row>
    <row r="1148" spans="17:41">
      <c r="Q1148" s="53"/>
      <c r="R1148" s="53"/>
      <c r="S1148" s="53"/>
      <c r="T1148" s="53"/>
      <c r="U1148" s="53"/>
      <c r="V1148" s="53"/>
      <c r="W1148" s="53"/>
      <c r="X1148" s="53"/>
      <c r="Y1148" s="53"/>
      <c r="Z1148" s="53"/>
      <c r="AA1148" s="53"/>
      <c r="AB1148" s="53"/>
      <c r="AC1148" s="53"/>
      <c r="AD1148" s="53"/>
      <c r="AE1148" s="53"/>
      <c r="AF1148" s="53"/>
      <c r="AG1148" s="53"/>
      <c r="AH1148" s="53"/>
      <c r="AI1148" s="53"/>
      <c r="AJ1148" s="53"/>
      <c r="AK1148" s="53"/>
      <c r="AL1148" s="53"/>
      <c r="AM1148" s="53"/>
      <c r="AN1148" s="53"/>
      <c r="AO1148" s="53"/>
    </row>
    <row r="1149" spans="17:41">
      <c r="Q1149" s="53"/>
      <c r="R1149" s="53"/>
      <c r="S1149" s="53"/>
      <c r="T1149" s="53"/>
      <c r="U1149" s="53"/>
      <c r="V1149" s="53"/>
      <c r="W1149" s="53"/>
      <c r="X1149" s="53"/>
      <c r="Y1149" s="53"/>
      <c r="Z1149" s="53"/>
      <c r="AA1149" s="53"/>
      <c r="AB1149" s="53"/>
      <c r="AC1149" s="53"/>
      <c r="AD1149" s="53"/>
      <c r="AE1149" s="53"/>
      <c r="AF1149" s="53"/>
      <c r="AG1149" s="53"/>
      <c r="AH1149" s="53"/>
      <c r="AI1149" s="53"/>
      <c r="AJ1149" s="53"/>
      <c r="AK1149" s="53"/>
      <c r="AL1149" s="53"/>
      <c r="AM1149" s="53"/>
      <c r="AN1149" s="53"/>
      <c r="AO1149" s="53"/>
    </row>
    <row r="1150" spans="17:41">
      <c r="Q1150" s="53"/>
      <c r="R1150" s="53"/>
      <c r="S1150" s="53"/>
      <c r="T1150" s="53"/>
      <c r="U1150" s="53"/>
      <c r="V1150" s="53"/>
      <c r="W1150" s="53"/>
      <c r="X1150" s="53"/>
      <c r="Y1150" s="53"/>
      <c r="Z1150" s="53"/>
      <c r="AA1150" s="53"/>
      <c r="AB1150" s="53"/>
      <c r="AC1150" s="53"/>
      <c r="AD1150" s="53"/>
      <c r="AE1150" s="53"/>
      <c r="AF1150" s="53"/>
      <c r="AG1150" s="53"/>
      <c r="AH1150" s="53"/>
      <c r="AI1150" s="53"/>
      <c r="AJ1150" s="53"/>
      <c r="AK1150" s="53"/>
      <c r="AL1150" s="53"/>
      <c r="AM1150" s="53"/>
      <c r="AN1150" s="53"/>
      <c r="AO1150" s="53"/>
    </row>
    <row r="1151" spans="17:41">
      <c r="Q1151" s="53"/>
      <c r="R1151" s="53"/>
      <c r="S1151" s="53"/>
      <c r="T1151" s="53"/>
      <c r="U1151" s="53"/>
      <c r="V1151" s="53"/>
      <c r="W1151" s="53"/>
      <c r="X1151" s="53"/>
      <c r="Y1151" s="53"/>
      <c r="Z1151" s="53"/>
      <c r="AA1151" s="53"/>
      <c r="AB1151" s="53"/>
      <c r="AC1151" s="53"/>
      <c r="AD1151" s="53"/>
      <c r="AE1151" s="53"/>
      <c r="AF1151" s="53"/>
      <c r="AG1151" s="53"/>
      <c r="AH1151" s="53"/>
      <c r="AI1151" s="53"/>
      <c r="AJ1151" s="53"/>
      <c r="AK1151" s="53"/>
      <c r="AL1151" s="53"/>
      <c r="AM1151" s="53"/>
      <c r="AN1151" s="53"/>
      <c r="AO1151" s="53"/>
    </row>
    <row r="1152" spans="17:41">
      <c r="Q1152" s="53"/>
      <c r="R1152" s="53"/>
      <c r="S1152" s="53"/>
      <c r="T1152" s="53"/>
      <c r="U1152" s="53"/>
      <c r="V1152" s="53"/>
      <c r="W1152" s="53"/>
      <c r="X1152" s="53"/>
      <c r="Y1152" s="53"/>
      <c r="Z1152" s="53"/>
      <c r="AA1152" s="53"/>
      <c r="AB1152" s="53"/>
      <c r="AC1152" s="53"/>
      <c r="AD1152" s="53"/>
      <c r="AE1152" s="53"/>
      <c r="AF1152" s="53"/>
      <c r="AG1152" s="53"/>
      <c r="AH1152" s="53"/>
      <c r="AI1152" s="53"/>
      <c r="AJ1152" s="53"/>
      <c r="AK1152" s="53"/>
      <c r="AL1152" s="53"/>
      <c r="AM1152" s="53"/>
      <c r="AN1152" s="53"/>
      <c r="AO1152" s="53"/>
    </row>
    <row r="1153" spans="17:41">
      <c r="Q1153" s="53"/>
      <c r="R1153" s="53"/>
      <c r="S1153" s="53"/>
      <c r="T1153" s="53"/>
      <c r="U1153" s="53"/>
      <c r="V1153" s="53"/>
      <c r="W1153" s="53"/>
      <c r="X1153" s="53"/>
      <c r="Y1153" s="53"/>
      <c r="Z1153" s="53"/>
      <c r="AA1153" s="53"/>
      <c r="AB1153" s="53"/>
      <c r="AC1153" s="53"/>
      <c r="AD1153" s="53"/>
      <c r="AE1153" s="53"/>
      <c r="AF1153" s="53"/>
      <c r="AG1153" s="53"/>
      <c r="AH1153" s="53"/>
      <c r="AI1153" s="53"/>
      <c r="AJ1153" s="53"/>
      <c r="AK1153" s="53"/>
      <c r="AL1153" s="53"/>
      <c r="AM1153" s="53"/>
      <c r="AN1153" s="53"/>
      <c r="AO1153" s="53"/>
    </row>
    <row r="1154" spans="17:41">
      <c r="Q1154" s="53"/>
      <c r="R1154" s="53"/>
      <c r="S1154" s="53"/>
      <c r="T1154" s="53"/>
      <c r="U1154" s="53"/>
      <c r="V1154" s="53"/>
      <c r="W1154" s="53"/>
      <c r="X1154" s="53"/>
      <c r="Y1154" s="53"/>
      <c r="Z1154" s="53"/>
      <c r="AA1154" s="53"/>
      <c r="AB1154" s="53"/>
      <c r="AC1154" s="53"/>
      <c r="AD1154" s="53"/>
      <c r="AE1154" s="53"/>
      <c r="AF1154" s="53"/>
      <c r="AG1154" s="53"/>
      <c r="AH1154" s="53"/>
      <c r="AI1154" s="53"/>
      <c r="AJ1154" s="53"/>
      <c r="AK1154" s="53"/>
      <c r="AL1154" s="53"/>
      <c r="AM1154" s="53"/>
      <c r="AN1154" s="53"/>
      <c r="AO1154" s="53"/>
    </row>
    <row r="1155" spans="17:41">
      <c r="Q1155" s="53"/>
      <c r="R1155" s="53"/>
      <c r="S1155" s="53"/>
      <c r="T1155" s="53"/>
      <c r="U1155" s="53"/>
      <c r="V1155" s="53"/>
      <c r="W1155" s="53"/>
      <c r="X1155" s="53"/>
      <c r="Y1155" s="53"/>
      <c r="Z1155" s="53"/>
      <c r="AA1155" s="53"/>
      <c r="AB1155" s="53"/>
      <c r="AC1155" s="53"/>
      <c r="AD1155" s="53"/>
      <c r="AE1155" s="53"/>
      <c r="AF1155" s="53"/>
      <c r="AG1155" s="53"/>
      <c r="AH1155" s="53"/>
      <c r="AI1155" s="53"/>
      <c r="AJ1155" s="53"/>
      <c r="AK1155" s="53"/>
      <c r="AL1155" s="53"/>
      <c r="AM1155" s="53"/>
      <c r="AN1155" s="53"/>
      <c r="AO1155" s="53"/>
    </row>
    <row r="1156" spans="17:41">
      <c r="Q1156" s="53"/>
      <c r="R1156" s="53"/>
      <c r="S1156" s="53"/>
      <c r="T1156" s="53"/>
      <c r="U1156" s="53"/>
      <c r="V1156" s="53"/>
      <c r="W1156" s="53"/>
      <c r="X1156" s="53"/>
      <c r="Y1156" s="53"/>
      <c r="Z1156" s="53"/>
      <c r="AA1156" s="53"/>
      <c r="AB1156" s="53"/>
      <c r="AC1156" s="53"/>
      <c r="AD1156" s="53"/>
      <c r="AE1156" s="53"/>
      <c r="AF1156" s="53"/>
      <c r="AG1156" s="53"/>
      <c r="AH1156" s="53"/>
      <c r="AI1156" s="53"/>
      <c r="AJ1156" s="53"/>
      <c r="AK1156" s="53"/>
      <c r="AL1156" s="53"/>
      <c r="AM1156" s="53"/>
      <c r="AN1156" s="53"/>
      <c r="AO1156" s="53"/>
    </row>
    <row r="1157" spans="17:41">
      <c r="Q1157" s="53"/>
      <c r="R1157" s="53"/>
      <c r="S1157" s="53"/>
      <c r="T1157" s="53"/>
      <c r="U1157" s="53"/>
      <c r="V1157" s="53"/>
      <c r="W1157" s="53"/>
      <c r="X1157" s="53"/>
      <c r="Y1157" s="53"/>
      <c r="Z1157" s="53"/>
      <c r="AA1157" s="53"/>
      <c r="AB1157" s="53"/>
      <c r="AC1157" s="53"/>
      <c r="AD1157" s="53"/>
      <c r="AE1157" s="53"/>
      <c r="AF1157" s="53"/>
      <c r="AG1157" s="53"/>
      <c r="AH1157" s="53"/>
      <c r="AI1157" s="53"/>
      <c r="AJ1157" s="53"/>
      <c r="AK1157" s="53"/>
      <c r="AL1157" s="53"/>
      <c r="AM1157" s="53"/>
      <c r="AN1157" s="53"/>
      <c r="AO1157" s="53"/>
    </row>
    <row r="1158" spans="17:41">
      <c r="Q1158" s="53"/>
      <c r="R1158" s="53"/>
      <c r="S1158" s="53"/>
      <c r="T1158" s="53"/>
      <c r="U1158" s="53"/>
      <c r="V1158" s="53"/>
      <c r="W1158" s="53"/>
      <c r="X1158" s="53"/>
      <c r="Y1158" s="53"/>
      <c r="Z1158" s="53"/>
      <c r="AA1158" s="53"/>
      <c r="AB1158" s="53"/>
      <c r="AC1158" s="53"/>
      <c r="AD1158" s="53"/>
      <c r="AE1158" s="53"/>
      <c r="AF1158" s="53"/>
      <c r="AG1158" s="53"/>
      <c r="AH1158" s="53"/>
      <c r="AI1158" s="53"/>
      <c r="AJ1158" s="53"/>
      <c r="AK1158" s="53"/>
      <c r="AL1158" s="53"/>
      <c r="AM1158" s="53"/>
      <c r="AN1158" s="53"/>
      <c r="AO1158" s="53"/>
    </row>
    <row r="1159" spans="17:41">
      <c r="Q1159" s="53"/>
      <c r="R1159" s="53"/>
      <c r="S1159" s="53"/>
      <c r="T1159" s="53"/>
      <c r="U1159" s="53"/>
      <c r="V1159" s="53"/>
      <c r="W1159" s="53"/>
      <c r="X1159" s="53"/>
      <c r="Y1159" s="53"/>
      <c r="Z1159" s="53"/>
      <c r="AA1159" s="53"/>
      <c r="AB1159" s="53"/>
      <c r="AC1159" s="53"/>
      <c r="AD1159" s="53"/>
      <c r="AE1159" s="53"/>
      <c r="AF1159" s="53"/>
      <c r="AG1159" s="53"/>
      <c r="AH1159" s="53"/>
      <c r="AI1159" s="53"/>
      <c r="AJ1159" s="53"/>
      <c r="AK1159" s="53"/>
      <c r="AL1159" s="53"/>
      <c r="AM1159" s="53"/>
      <c r="AN1159" s="53"/>
      <c r="AO1159" s="53"/>
    </row>
    <row r="1160" spans="17:41">
      <c r="Q1160" s="53"/>
      <c r="R1160" s="53"/>
      <c r="S1160" s="53"/>
      <c r="T1160" s="53"/>
      <c r="U1160" s="53"/>
      <c r="V1160" s="53"/>
      <c r="W1160" s="53"/>
      <c r="X1160" s="53"/>
      <c r="Y1160" s="53"/>
      <c r="Z1160" s="53"/>
      <c r="AA1160" s="53"/>
      <c r="AB1160" s="53"/>
      <c r="AC1160" s="53"/>
      <c r="AD1160" s="53"/>
      <c r="AE1160" s="53"/>
      <c r="AF1160" s="53"/>
      <c r="AG1160" s="53"/>
      <c r="AH1160" s="53"/>
      <c r="AI1160" s="53"/>
      <c r="AJ1160" s="53"/>
      <c r="AK1160" s="53"/>
      <c r="AL1160" s="53"/>
      <c r="AM1160" s="53"/>
      <c r="AN1160" s="53"/>
      <c r="AO1160" s="53"/>
    </row>
    <row r="1161" spans="17:41">
      <c r="Q1161" s="53"/>
      <c r="R1161" s="53"/>
      <c r="S1161" s="53"/>
      <c r="T1161" s="53"/>
      <c r="U1161" s="53"/>
      <c r="V1161" s="53"/>
      <c r="W1161" s="53"/>
      <c r="X1161" s="53"/>
      <c r="Y1161" s="53"/>
      <c r="Z1161" s="53"/>
      <c r="AA1161" s="53"/>
      <c r="AB1161" s="53"/>
      <c r="AC1161" s="53"/>
      <c r="AD1161" s="53"/>
      <c r="AE1161" s="53"/>
      <c r="AF1161" s="53"/>
      <c r="AG1161" s="53"/>
      <c r="AH1161" s="53"/>
      <c r="AI1161" s="53"/>
      <c r="AJ1161" s="53"/>
      <c r="AK1161" s="53"/>
      <c r="AL1161" s="53"/>
      <c r="AM1161" s="53"/>
      <c r="AN1161" s="53"/>
      <c r="AO1161" s="53"/>
    </row>
    <row r="1162" spans="17:41">
      <c r="Q1162" s="53"/>
      <c r="R1162" s="53"/>
      <c r="S1162" s="53"/>
      <c r="T1162" s="53"/>
      <c r="U1162" s="53"/>
      <c r="V1162" s="53"/>
      <c r="W1162" s="53"/>
      <c r="X1162" s="53"/>
      <c r="Y1162" s="53"/>
      <c r="Z1162" s="53"/>
      <c r="AA1162" s="53"/>
      <c r="AB1162" s="53"/>
      <c r="AC1162" s="53"/>
      <c r="AD1162" s="53"/>
      <c r="AE1162" s="53"/>
      <c r="AF1162" s="53"/>
      <c r="AG1162" s="53"/>
      <c r="AH1162" s="53"/>
      <c r="AI1162" s="53"/>
      <c r="AJ1162" s="53"/>
      <c r="AK1162" s="53"/>
      <c r="AL1162" s="53"/>
      <c r="AM1162" s="53"/>
      <c r="AN1162" s="53"/>
      <c r="AO1162" s="53"/>
    </row>
    <row r="1163" spans="17:41">
      <c r="Q1163" s="53"/>
      <c r="R1163" s="53"/>
      <c r="S1163" s="53"/>
      <c r="T1163" s="53"/>
      <c r="U1163" s="53"/>
      <c r="V1163" s="53"/>
      <c r="W1163" s="53"/>
      <c r="X1163" s="53"/>
      <c r="Y1163" s="53"/>
      <c r="Z1163" s="53"/>
      <c r="AA1163" s="53"/>
      <c r="AB1163" s="53"/>
      <c r="AC1163" s="53"/>
      <c r="AD1163" s="53"/>
      <c r="AE1163" s="53"/>
      <c r="AF1163" s="53"/>
      <c r="AG1163" s="53"/>
      <c r="AH1163" s="53"/>
      <c r="AI1163" s="53"/>
      <c r="AJ1163" s="53"/>
      <c r="AK1163" s="53"/>
      <c r="AL1163" s="53"/>
      <c r="AM1163" s="53"/>
      <c r="AN1163" s="53"/>
      <c r="AO1163" s="53"/>
    </row>
    <row r="1164" spans="17:41">
      <c r="Q1164" s="53"/>
      <c r="R1164" s="53"/>
      <c r="S1164" s="53"/>
      <c r="T1164" s="53"/>
      <c r="U1164" s="53"/>
      <c r="V1164" s="53"/>
      <c r="W1164" s="53"/>
      <c r="X1164" s="53"/>
      <c r="Y1164" s="53"/>
      <c r="Z1164" s="53"/>
      <c r="AA1164" s="53"/>
      <c r="AB1164" s="53"/>
      <c r="AC1164" s="53"/>
      <c r="AD1164" s="53"/>
      <c r="AE1164" s="53"/>
      <c r="AF1164" s="53"/>
      <c r="AG1164" s="53"/>
      <c r="AH1164" s="53"/>
      <c r="AI1164" s="53"/>
      <c r="AJ1164" s="53"/>
      <c r="AK1164" s="53"/>
      <c r="AL1164" s="53"/>
      <c r="AM1164" s="53"/>
      <c r="AN1164" s="53"/>
      <c r="AO1164" s="53"/>
    </row>
    <row r="1165" spans="17:41">
      <c r="Q1165" s="53"/>
      <c r="R1165" s="53"/>
      <c r="S1165" s="53"/>
      <c r="T1165" s="53"/>
      <c r="U1165" s="53"/>
      <c r="V1165" s="53"/>
      <c r="W1165" s="53"/>
      <c r="X1165" s="53"/>
      <c r="Y1165" s="53"/>
      <c r="Z1165" s="53"/>
      <c r="AA1165" s="53"/>
      <c r="AB1165" s="53"/>
      <c r="AC1165" s="53"/>
      <c r="AD1165" s="53"/>
      <c r="AE1165" s="53"/>
      <c r="AF1165" s="53"/>
      <c r="AG1165" s="53"/>
      <c r="AH1165" s="53"/>
      <c r="AI1165" s="53"/>
      <c r="AJ1165" s="53"/>
      <c r="AK1165" s="53"/>
      <c r="AL1165" s="53"/>
      <c r="AM1165" s="53"/>
      <c r="AN1165" s="53"/>
      <c r="AO1165" s="53"/>
    </row>
    <row r="1166" spans="17:41">
      <c r="Q1166" s="53"/>
      <c r="R1166" s="53"/>
      <c r="S1166" s="53"/>
      <c r="T1166" s="53"/>
      <c r="U1166" s="53"/>
      <c r="V1166" s="53"/>
      <c r="W1166" s="53"/>
      <c r="X1166" s="53"/>
      <c r="Y1166" s="53"/>
      <c r="Z1166" s="53"/>
      <c r="AA1166" s="53"/>
      <c r="AB1166" s="53"/>
      <c r="AC1166" s="53"/>
      <c r="AD1166" s="53"/>
      <c r="AE1166" s="53"/>
      <c r="AF1166" s="53"/>
      <c r="AG1166" s="53"/>
      <c r="AH1166" s="53"/>
      <c r="AI1166" s="53"/>
      <c r="AJ1166" s="53"/>
      <c r="AK1166" s="53"/>
      <c r="AL1166" s="53"/>
      <c r="AM1166" s="53"/>
      <c r="AN1166" s="53"/>
      <c r="AO1166" s="53"/>
    </row>
    <row r="1167" spans="17:41">
      <c r="Q1167" s="53"/>
      <c r="R1167" s="53"/>
      <c r="S1167" s="53"/>
      <c r="T1167" s="53"/>
      <c r="U1167" s="53"/>
      <c r="V1167" s="53"/>
      <c r="W1167" s="53"/>
      <c r="X1167" s="53"/>
      <c r="Y1167" s="53"/>
      <c r="Z1167" s="53"/>
      <c r="AA1167" s="53"/>
      <c r="AB1167" s="53"/>
      <c r="AC1167" s="53"/>
      <c r="AD1167" s="53"/>
      <c r="AE1167" s="53"/>
      <c r="AF1167" s="53"/>
      <c r="AG1167" s="53"/>
      <c r="AH1167" s="53"/>
      <c r="AI1167" s="53"/>
      <c r="AJ1167" s="53"/>
      <c r="AK1167" s="53"/>
      <c r="AL1167" s="53"/>
      <c r="AM1167" s="53"/>
      <c r="AN1167" s="53"/>
      <c r="AO1167" s="53"/>
    </row>
    <row r="1168" spans="17:41">
      <c r="Q1168" s="53"/>
      <c r="R1168" s="53"/>
      <c r="S1168" s="53"/>
      <c r="T1168" s="53"/>
      <c r="U1168" s="53"/>
      <c r="V1168" s="53"/>
      <c r="W1168" s="53"/>
      <c r="X1168" s="53"/>
      <c r="Y1168" s="53"/>
      <c r="Z1168" s="53"/>
      <c r="AA1168" s="53"/>
      <c r="AB1168" s="53"/>
      <c r="AC1168" s="53"/>
      <c r="AD1168" s="53"/>
      <c r="AE1168" s="53"/>
      <c r="AF1168" s="53"/>
      <c r="AG1168" s="53"/>
      <c r="AH1168" s="53"/>
      <c r="AI1168" s="53"/>
      <c r="AJ1168" s="53"/>
      <c r="AK1168" s="53"/>
      <c r="AL1168" s="53"/>
      <c r="AM1168" s="53"/>
      <c r="AN1168" s="53"/>
      <c r="AO1168" s="53"/>
    </row>
    <row r="1169" spans="17:41">
      <c r="Q1169" s="53"/>
      <c r="R1169" s="53"/>
      <c r="S1169" s="53"/>
      <c r="T1169" s="53"/>
      <c r="U1169" s="53"/>
      <c r="V1169" s="53"/>
      <c r="W1169" s="53"/>
      <c r="X1169" s="53"/>
      <c r="Y1169" s="53"/>
      <c r="Z1169" s="53"/>
      <c r="AA1169" s="53"/>
      <c r="AB1169" s="53"/>
      <c r="AC1169" s="53"/>
      <c r="AD1169" s="53"/>
      <c r="AE1169" s="53"/>
      <c r="AF1169" s="53"/>
      <c r="AG1169" s="53"/>
      <c r="AH1169" s="53"/>
      <c r="AI1169" s="53"/>
      <c r="AJ1169" s="53"/>
      <c r="AK1169" s="53"/>
      <c r="AL1169" s="53"/>
      <c r="AM1169" s="53"/>
      <c r="AN1169" s="53"/>
      <c r="AO1169" s="53"/>
    </row>
    <row r="1170" spans="17:41">
      <c r="Q1170" s="53"/>
      <c r="R1170" s="53"/>
      <c r="S1170" s="53"/>
      <c r="T1170" s="53"/>
      <c r="U1170" s="53"/>
      <c r="V1170" s="53"/>
      <c r="W1170" s="53"/>
      <c r="X1170" s="53"/>
      <c r="Y1170" s="53"/>
      <c r="Z1170" s="53"/>
      <c r="AA1170" s="53"/>
      <c r="AB1170" s="53"/>
      <c r="AC1170" s="53"/>
      <c r="AD1170" s="53"/>
      <c r="AE1170" s="53"/>
      <c r="AF1170" s="53"/>
      <c r="AG1170" s="53"/>
      <c r="AH1170" s="53"/>
      <c r="AI1170" s="53"/>
      <c r="AJ1170" s="53"/>
      <c r="AK1170" s="53"/>
      <c r="AL1170" s="53"/>
      <c r="AM1170" s="53"/>
      <c r="AN1170" s="53"/>
      <c r="AO1170" s="53"/>
    </row>
    <row r="1171" spans="17:41">
      <c r="Q1171" s="53"/>
      <c r="R1171" s="53"/>
      <c r="S1171" s="53"/>
      <c r="T1171" s="53"/>
      <c r="U1171" s="53"/>
      <c r="V1171" s="53"/>
      <c r="W1171" s="53"/>
      <c r="X1171" s="53"/>
      <c r="Y1171" s="53"/>
      <c r="Z1171" s="53"/>
      <c r="AA1171" s="53"/>
      <c r="AB1171" s="53"/>
      <c r="AC1171" s="53"/>
      <c r="AD1171" s="53"/>
      <c r="AE1171" s="53"/>
      <c r="AF1171" s="53"/>
      <c r="AG1171" s="53"/>
      <c r="AH1171" s="53"/>
      <c r="AI1171" s="53"/>
      <c r="AJ1171" s="53"/>
      <c r="AK1171" s="53"/>
      <c r="AL1171" s="53"/>
      <c r="AM1171" s="53"/>
      <c r="AN1171" s="53"/>
      <c r="AO1171" s="53"/>
    </row>
    <row r="1172" spans="17:41">
      <c r="Q1172" s="53"/>
      <c r="R1172" s="53"/>
      <c r="S1172" s="53"/>
      <c r="T1172" s="53"/>
      <c r="U1172" s="53"/>
      <c r="V1172" s="53"/>
      <c r="W1172" s="53"/>
      <c r="X1172" s="53"/>
      <c r="Y1172" s="53"/>
      <c r="Z1172" s="53"/>
      <c r="AA1172" s="53"/>
      <c r="AB1172" s="53"/>
      <c r="AC1172" s="53"/>
      <c r="AD1172" s="53"/>
      <c r="AE1172" s="53"/>
      <c r="AF1172" s="53"/>
      <c r="AG1172" s="53"/>
      <c r="AH1172" s="53"/>
      <c r="AI1172" s="53"/>
      <c r="AJ1172" s="53"/>
      <c r="AK1172" s="53"/>
      <c r="AL1172" s="53"/>
      <c r="AM1172" s="53"/>
      <c r="AN1172" s="53"/>
      <c r="AO1172" s="53"/>
    </row>
    <row r="1173" spans="17:41">
      <c r="Q1173" s="53"/>
      <c r="R1173" s="53"/>
      <c r="S1173" s="53"/>
      <c r="T1173" s="53"/>
      <c r="U1173" s="53"/>
      <c r="V1173" s="53"/>
      <c r="W1173" s="53"/>
      <c r="X1173" s="53"/>
      <c r="Y1173" s="53"/>
      <c r="Z1173" s="53"/>
      <c r="AA1173" s="53"/>
      <c r="AB1173" s="53"/>
      <c r="AC1173" s="53"/>
      <c r="AD1173" s="53"/>
      <c r="AE1173" s="53"/>
      <c r="AF1173" s="53"/>
      <c r="AG1173" s="53"/>
      <c r="AH1173" s="53"/>
      <c r="AI1173" s="53"/>
      <c r="AJ1173" s="53"/>
      <c r="AK1173" s="53"/>
      <c r="AL1173" s="53"/>
      <c r="AM1173" s="53"/>
      <c r="AN1173" s="53"/>
      <c r="AO1173" s="53"/>
    </row>
    <row r="1174" spans="17:41">
      <c r="Q1174" s="53"/>
      <c r="R1174" s="53"/>
      <c r="S1174" s="53"/>
      <c r="T1174" s="53"/>
      <c r="U1174" s="53"/>
      <c r="V1174" s="53"/>
      <c r="W1174" s="53"/>
      <c r="X1174" s="53"/>
      <c r="Y1174" s="53"/>
      <c r="Z1174" s="53"/>
      <c r="AA1174" s="53"/>
      <c r="AB1174" s="53"/>
      <c r="AC1174" s="53"/>
      <c r="AD1174" s="53"/>
      <c r="AE1174" s="53"/>
      <c r="AF1174" s="53"/>
      <c r="AG1174" s="53"/>
      <c r="AH1174" s="53"/>
      <c r="AI1174" s="53"/>
      <c r="AJ1174" s="53"/>
      <c r="AK1174" s="53"/>
      <c r="AL1174" s="53"/>
      <c r="AM1174" s="53"/>
      <c r="AN1174" s="53"/>
      <c r="AO1174" s="53"/>
    </row>
    <row r="1175" spans="17:41">
      <c r="Q1175" s="53"/>
      <c r="R1175" s="53"/>
      <c r="S1175" s="53"/>
      <c r="T1175" s="53"/>
      <c r="U1175" s="53"/>
      <c r="V1175" s="53"/>
      <c r="W1175" s="53"/>
      <c r="X1175" s="53"/>
      <c r="Y1175" s="53"/>
      <c r="Z1175" s="53"/>
      <c r="AA1175" s="53"/>
      <c r="AB1175" s="53"/>
      <c r="AC1175" s="53"/>
      <c r="AD1175" s="53"/>
      <c r="AE1175" s="53"/>
      <c r="AF1175" s="53"/>
      <c r="AG1175" s="53"/>
      <c r="AH1175" s="53"/>
      <c r="AI1175" s="53"/>
      <c r="AJ1175" s="53"/>
      <c r="AK1175" s="53"/>
      <c r="AL1175" s="53"/>
      <c r="AM1175" s="53"/>
      <c r="AN1175" s="53"/>
      <c r="AO1175" s="53"/>
    </row>
    <row r="1176" spans="17:41">
      <c r="Q1176" s="53"/>
      <c r="R1176" s="53"/>
      <c r="S1176" s="53"/>
      <c r="T1176" s="53"/>
      <c r="U1176" s="53"/>
      <c r="V1176" s="53"/>
      <c r="W1176" s="53"/>
      <c r="X1176" s="53"/>
      <c r="Y1176" s="53"/>
      <c r="Z1176" s="53"/>
      <c r="AA1176" s="53"/>
      <c r="AB1176" s="53"/>
      <c r="AC1176" s="53"/>
      <c r="AD1176" s="53"/>
      <c r="AE1176" s="53"/>
      <c r="AF1176" s="53"/>
      <c r="AG1176" s="53"/>
      <c r="AH1176" s="53"/>
      <c r="AI1176" s="53"/>
      <c r="AJ1176" s="53"/>
      <c r="AK1176" s="53"/>
      <c r="AL1176" s="53"/>
      <c r="AM1176" s="53"/>
      <c r="AN1176" s="53"/>
      <c r="AO1176" s="53"/>
    </row>
    <row r="1177" spans="17:41">
      <c r="Q1177" s="53"/>
      <c r="R1177" s="53"/>
      <c r="S1177" s="53"/>
      <c r="T1177" s="53"/>
      <c r="U1177" s="53"/>
      <c r="V1177" s="53"/>
      <c r="W1177" s="53"/>
      <c r="X1177" s="53"/>
      <c r="Y1177" s="53"/>
      <c r="Z1177" s="53"/>
      <c r="AA1177" s="53"/>
      <c r="AB1177" s="53"/>
      <c r="AC1177" s="53"/>
      <c r="AD1177" s="53"/>
      <c r="AE1177" s="53"/>
      <c r="AF1177" s="53"/>
      <c r="AG1177" s="53"/>
      <c r="AH1177" s="53"/>
      <c r="AI1177" s="53"/>
      <c r="AJ1177" s="53"/>
      <c r="AK1177" s="53"/>
      <c r="AL1177" s="53"/>
      <c r="AM1177" s="53"/>
      <c r="AN1177" s="53"/>
      <c r="AO1177" s="53"/>
    </row>
    <row r="1178" spans="17:41">
      <c r="Q1178" s="53"/>
      <c r="R1178" s="53"/>
      <c r="S1178" s="53"/>
      <c r="T1178" s="53"/>
      <c r="U1178" s="53"/>
      <c r="V1178" s="53"/>
      <c r="W1178" s="53"/>
      <c r="X1178" s="53"/>
      <c r="Y1178" s="53"/>
      <c r="Z1178" s="53"/>
      <c r="AA1178" s="53"/>
      <c r="AB1178" s="53"/>
      <c r="AC1178" s="53"/>
      <c r="AD1178" s="53"/>
      <c r="AE1178" s="53"/>
      <c r="AF1178" s="53"/>
      <c r="AG1178" s="53"/>
      <c r="AH1178" s="53"/>
      <c r="AI1178" s="53"/>
      <c r="AJ1178" s="53"/>
      <c r="AK1178" s="53"/>
      <c r="AL1178" s="53"/>
      <c r="AM1178" s="53"/>
      <c r="AN1178" s="53"/>
      <c r="AO1178" s="53"/>
    </row>
    <row r="1179" spans="17:41">
      <c r="Q1179" s="53"/>
      <c r="R1179" s="53"/>
      <c r="S1179" s="53"/>
      <c r="T1179" s="53"/>
      <c r="U1179" s="53"/>
      <c r="V1179" s="53"/>
      <c r="W1179" s="53"/>
      <c r="X1179" s="53"/>
      <c r="Y1179" s="53"/>
      <c r="Z1179" s="53"/>
      <c r="AA1179" s="53"/>
      <c r="AB1179" s="53"/>
      <c r="AC1179" s="53"/>
      <c r="AD1179" s="53"/>
      <c r="AE1179" s="53"/>
      <c r="AF1179" s="53"/>
      <c r="AG1179" s="53"/>
      <c r="AH1179" s="53"/>
      <c r="AI1179" s="53"/>
      <c r="AJ1179" s="53"/>
      <c r="AK1179" s="53"/>
      <c r="AL1179" s="53"/>
      <c r="AM1179" s="53"/>
      <c r="AN1179" s="53"/>
      <c r="AO1179" s="53"/>
    </row>
    <row r="1180" spans="17:41">
      <c r="Q1180" s="53"/>
      <c r="R1180" s="53"/>
      <c r="S1180" s="53"/>
      <c r="T1180" s="53"/>
      <c r="U1180" s="53"/>
      <c r="V1180" s="53"/>
      <c r="W1180" s="53"/>
      <c r="X1180" s="53"/>
      <c r="Y1180" s="53"/>
      <c r="Z1180" s="53"/>
      <c r="AA1180" s="53"/>
      <c r="AB1180" s="53"/>
      <c r="AC1180" s="53"/>
      <c r="AD1180" s="53"/>
      <c r="AE1180" s="53"/>
      <c r="AF1180" s="53"/>
      <c r="AG1180" s="53"/>
      <c r="AH1180" s="53"/>
      <c r="AI1180" s="53"/>
      <c r="AJ1180" s="53"/>
      <c r="AK1180" s="53"/>
      <c r="AL1180" s="53"/>
      <c r="AM1180" s="53"/>
      <c r="AN1180" s="53"/>
      <c r="AO1180" s="53"/>
    </row>
    <row r="1181" spans="17:41">
      <c r="Q1181" s="53"/>
      <c r="R1181" s="53"/>
      <c r="S1181" s="53"/>
      <c r="T1181" s="53"/>
      <c r="U1181" s="53"/>
      <c r="V1181" s="53"/>
      <c r="W1181" s="53"/>
      <c r="X1181" s="53"/>
      <c r="Y1181" s="53"/>
      <c r="Z1181" s="53"/>
      <c r="AA1181" s="53"/>
      <c r="AB1181" s="53"/>
      <c r="AC1181" s="53"/>
      <c r="AD1181" s="53"/>
      <c r="AE1181" s="53"/>
      <c r="AF1181" s="53"/>
      <c r="AG1181" s="53"/>
      <c r="AH1181" s="53"/>
      <c r="AI1181" s="53"/>
      <c r="AJ1181" s="53"/>
      <c r="AK1181" s="53"/>
      <c r="AL1181" s="53"/>
      <c r="AM1181" s="53"/>
      <c r="AN1181" s="53"/>
      <c r="AO1181" s="53"/>
    </row>
    <row r="1182" spans="17:41">
      <c r="Q1182" s="53"/>
      <c r="R1182" s="53"/>
      <c r="S1182" s="53"/>
      <c r="T1182" s="53"/>
      <c r="U1182" s="53"/>
      <c r="V1182" s="53"/>
      <c r="W1182" s="53"/>
      <c r="X1182" s="53"/>
      <c r="Y1182" s="53"/>
      <c r="Z1182" s="53"/>
      <c r="AA1182" s="53"/>
      <c r="AB1182" s="53"/>
      <c r="AC1182" s="53"/>
      <c r="AD1182" s="53"/>
      <c r="AE1182" s="53"/>
      <c r="AF1182" s="53"/>
      <c r="AG1182" s="53"/>
      <c r="AH1182" s="53"/>
      <c r="AI1182" s="53"/>
      <c r="AJ1182" s="53"/>
      <c r="AK1182" s="53"/>
      <c r="AL1182" s="53"/>
      <c r="AM1182" s="53"/>
      <c r="AN1182" s="53"/>
      <c r="AO1182" s="53"/>
    </row>
    <row r="1183" spans="17:41">
      <c r="Q1183" s="53"/>
      <c r="R1183" s="53"/>
      <c r="S1183" s="53"/>
      <c r="T1183" s="53"/>
      <c r="U1183" s="53"/>
      <c r="V1183" s="53"/>
      <c r="W1183" s="53"/>
      <c r="X1183" s="53"/>
      <c r="Y1183" s="53"/>
      <c r="Z1183" s="53"/>
      <c r="AA1183" s="53"/>
      <c r="AB1183" s="53"/>
      <c r="AC1183" s="53"/>
      <c r="AD1183" s="53"/>
      <c r="AE1183" s="53"/>
      <c r="AF1183" s="53"/>
      <c r="AG1183" s="53"/>
      <c r="AH1183" s="53"/>
      <c r="AI1183" s="53"/>
      <c r="AJ1183" s="53"/>
      <c r="AK1183" s="53"/>
      <c r="AL1183" s="53"/>
      <c r="AM1183" s="53"/>
      <c r="AN1183" s="53"/>
      <c r="AO1183" s="53"/>
    </row>
    <row r="1184" spans="17:41">
      <c r="Q1184" s="53"/>
      <c r="R1184" s="53"/>
      <c r="S1184" s="53"/>
      <c r="T1184" s="53"/>
      <c r="U1184" s="53"/>
      <c r="V1184" s="53"/>
      <c r="W1184" s="53"/>
      <c r="X1184" s="53"/>
      <c r="Y1184" s="53"/>
      <c r="Z1184" s="53"/>
      <c r="AA1184" s="53"/>
      <c r="AB1184" s="53"/>
      <c r="AC1184" s="53"/>
      <c r="AD1184" s="53"/>
      <c r="AE1184" s="53"/>
      <c r="AF1184" s="53"/>
      <c r="AG1184" s="53"/>
      <c r="AH1184" s="53"/>
      <c r="AI1184" s="53"/>
      <c r="AJ1184" s="53"/>
      <c r="AK1184" s="53"/>
      <c r="AL1184" s="53"/>
      <c r="AM1184" s="53"/>
      <c r="AN1184" s="53"/>
      <c r="AO1184" s="53"/>
    </row>
    <row r="1185" spans="17:41">
      <c r="Q1185" s="53"/>
      <c r="R1185" s="53"/>
      <c r="S1185" s="53"/>
      <c r="T1185" s="53"/>
      <c r="U1185" s="53"/>
      <c r="V1185" s="53"/>
      <c r="W1185" s="53"/>
      <c r="X1185" s="53"/>
      <c r="Y1185" s="53"/>
      <c r="Z1185" s="53"/>
      <c r="AA1185" s="53"/>
      <c r="AB1185" s="53"/>
      <c r="AC1185" s="53"/>
      <c r="AD1185" s="53"/>
      <c r="AE1185" s="53"/>
      <c r="AF1185" s="53"/>
      <c r="AG1185" s="53"/>
      <c r="AH1185" s="53"/>
      <c r="AI1185" s="53"/>
      <c r="AJ1185" s="53"/>
      <c r="AK1185" s="53"/>
      <c r="AL1185" s="53"/>
      <c r="AM1185" s="53"/>
      <c r="AN1185" s="53"/>
      <c r="AO1185" s="53"/>
    </row>
    <row r="1186" spans="17:41">
      <c r="Q1186" s="53"/>
      <c r="R1186" s="53"/>
      <c r="S1186" s="53"/>
      <c r="T1186" s="53"/>
      <c r="U1186" s="53"/>
      <c r="V1186" s="53"/>
      <c r="W1186" s="53"/>
      <c r="X1186" s="53"/>
      <c r="Y1186" s="53"/>
      <c r="Z1186" s="53"/>
      <c r="AA1186" s="53"/>
      <c r="AB1186" s="53"/>
      <c r="AC1186" s="53"/>
      <c r="AD1186" s="53"/>
      <c r="AE1186" s="53"/>
      <c r="AF1186" s="53"/>
      <c r="AG1186" s="53"/>
      <c r="AH1186" s="53"/>
      <c r="AI1186" s="53"/>
      <c r="AJ1186" s="53"/>
      <c r="AK1186" s="53"/>
      <c r="AL1186" s="53"/>
      <c r="AM1186" s="53"/>
      <c r="AN1186" s="53"/>
      <c r="AO1186" s="53"/>
    </row>
    <row r="1187" spans="17:41">
      <c r="Q1187" s="53"/>
      <c r="R1187" s="53"/>
      <c r="S1187" s="53"/>
      <c r="T1187" s="53"/>
      <c r="U1187" s="53"/>
      <c r="V1187" s="53"/>
      <c r="W1187" s="53"/>
      <c r="X1187" s="53"/>
      <c r="Y1187" s="53"/>
      <c r="Z1187" s="53"/>
      <c r="AA1187" s="53"/>
      <c r="AB1187" s="53"/>
      <c r="AC1187" s="53"/>
      <c r="AD1187" s="53"/>
      <c r="AE1187" s="53"/>
      <c r="AF1187" s="53"/>
      <c r="AG1187" s="53"/>
      <c r="AH1187" s="53"/>
      <c r="AI1187" s="53"/>
      <c r="AJ1187" s="53"/>
      <c r="AK1187" s="53"/>
      <c r="AL1187" s="53"/>
      <c r="AM1187" s="53"/>
      <c r="AN1187" s="53"/>
      <c r="AO1187" s="53"/>
    </row>
    <row r="1188" spans="17:41">
      <c r="Q1188" s="53"/>
      <c r="R1188" s="53"/>
      <c r="S1188" s="53"/>
      <c r="T1188" s="53"/>
      <c r="U1188" s="53"/>
      <c r="V1188" s="53"/>
      <c r="W1188" s="53"/>
      <c r="X1188" s="53"/>
      <c r="Y1188" s="53"/>
      <c r="Z1188" s="53"/>
      <c r="AA1188" s="53"/>
      <c r="AB1188" s="53"/>
      <c r="AC1188" s="53"/>
      <c r="AD1188" s="53"/>
      <c r="AE1188" s="53"/>
      <c r="AF1188" s="53"/>
      <c r="AG1188" s="53"/>
      <c r="AH1188" s="53"/>
      <c r="AI1188" s="53"/>
      <c r="AJ1188" s="53"/>
      <c r="AK1188" s="53"/>
      <c r="AL1188" s="53"/>
      <c r="AM1188" s="53"/>
      <c r="AN1188" s="53"/>
      <c r="AO1188" s="53"/>
    </row>
    <row r="1189" spans="17:41">
      <c r="Q1189" s="53"/>
      <c r="R1189" s="53"/>
      <c r="S1189" s="53"/>
      <c r="T1189" s="53"/>
      <c r="U1189" s="53"/>
      <c r="V1189" s="53"/>
      <c r="W1189" s="53"/>
      <c r="X1189" s="53"/>
      <c r="Y1189" s="53"/>
      <c r="Z1189" s="53"/>
      <c r="AA1189" s="53"/>
      <c r="AB1189" s="53"/>
      <c r="AC1189" s="53"/>
      <c r="AD1189" s="53"/>
      <c r="AE1189" s="53"/>
      <c r="AF1189" s="53"/>
      <c r="AG1189" s="53"/>
      <c r="AH1189" s="53"/>
      <c r="AI1189" s="53"/>
      <c r="AJ1189" s="53"/>
      <c r="AK1189" s="53"/>
      <c r="AL1189" s="53"/>
      <c r="AM1189" s="53"/>
      <c r="AN1189" s="53"/>
      <c r="AO1189" s="53"/>
    </row>
    <row r="1190" spans="17:41">
      <c r="Q1190" s="53"/>
      <c r="R1190" s="53"/>
      <c r="S1190" s="53"/>
      <c r="T1190" s="53"/>
      <c r="U1190" s="53"/>
      <c r="V1190" s="53"/>
      <c r="W1190" s="53"/>
      <c r="X1190" s="53"/>
      <c r="Y1190" s="53"/>
      <c r="Z1190" s="53"/>
      <c r="AA1190" s="53"/>
      <c r="AB1190" s="53"/>
      <c r="AC1190" s="53"/>
      <c r="AD1190" s="53"/>
      <c r="AE1190" s="53"/>
      <c r="AF1190" s="53"/>
      <c r="AG1190" s="53"/>
      <c r="AH1190" s="53"/>
      <c r="AI1190" s="53"/>
      <c r="AJ1190" s="53"/>
      <c r="AK1190" s="53"/>
      <c r="AL1190" s="53"/>
      <c r="AM1190" s="53"/>
      <c r="AN1190" s="53"/>
      <c r="AO1190" s="53"/>
    </row>
    <row r="1191" spans="17:41">
      <c r="Q1191" s="53"/>
      <c r="R1191" s="53"/>
      <c r="S1191" s="53"/>
      <c r="T1191" s="53"/>
      <c r="U1191" s="53"/>
      <c r="V1191" s="53"/>
      <c r="W1191" s="53"/>
      <c r="X1191" s="53"/>
      <c r="Y1191" s="53"/>
      <c r="Z1191" s="53"/>
      <c r="AA1191" s="53"/>
      <c r="AB1191" s="53"/>
      <c r="AC1191" s="53"/>
      <c r="AD1191" s="53"/>
      <c r="AE1191" s="53"/>
      <c r="AF1191" s="53"/>
      <c r="AG1191" s="53"/>
      <c r="AH1191" s="53"/>
      <c r="AI1191" s="53"/>
      <c r="AJ1191" s="53"/>
      <c r="AK1191" s="53"/>
      <c r="AL1191" s="53"/>
      <c r="AM1191" s="53"/>
      <c r="AN1191" s="53"/>
      <c r="AO1191" s="53"/>
    </row>
    <row r="1192" spans="17:41">
      <c r="Q1192" s="53"/>
      <c r="R1192" s="53"/>
      <c r="S1192" s="53"/>
      <c r="T1192" s="53"/>
      <c r="U1192" s="53"/>
      <c r="V1192" s="53"/>
      <c r="W1192" s="53"/>
      <c r="X1192" s="53"/>
      <c r="Y1192" s="53"/>
      <c r="Z1192" s="53"/>
      <c r="AA1192" s="53"/>
      <c r="AB1192" s="53"/>
      <c r="AC1192" s="53"/>
      <c r="AD1192" s="53"/>
      <c r="AE1192" s="53"/>
      <c r="AF1192" s="53"/>
      <c r="AG1192" s="53"/>
      <c r="AH1192" s="53"/>
      <c r="AI1192" s="53"/>
      <c r="AJ1192" s="53"/>
      <c r="AK1192" s="53"/>
      <c r="AL1192" s="53"/>
      <c r="AM1192" s="53"/>
      <c r="AN1192" s="53"/>
      <c r="AO1192" s="53"/>
    </row>
    <row r="1193" spans="17:41">
      <c r="Q1193" s="53"/>
      <c r="R1193" s="53"/>
      <c r="S1193" s="53"/>
      <c r="T1193" s="53"/>
      <c r="U1193" s="53"/>
      <c r="V1193" s="53"/>
      <c r="W1193" s="53"/>
      <c r="X1193" s="53"/>
      <c r="Y1193" s="53"/>
      <c r="Z1193" s="53"/>
      <c r="AA1193" s="53"/>
      <c r="AB1193" s="53"/>
      <c r="AC1193" s="53"/>
      <c r="AD1193" s="53"/>
      <c r="AE1193" s="53"/>
      <c r="AF1193" s="53"/>
      <c r="AG1193" s="53"/>
      <c r="AH1193" s="53"/>
      <c r="AI1193" s="53"/>
      <c r="AJ1193" s="53"/>
      <c r="AK1193" s="53"/>
      <c r="AL1193" s="53"/>
      <c r="AM1193" s="53"/>
      <c r="AN1193" s="53"/>
      <c r="AO1193" s="53"/>
    </row>
    <row r="1194" spans="17:41">
      <c r="Q1194" s="53"/>
      <c r="R1194" s="53"/>
      <c r="S1194" s="53"/>
      <c r="T1194" s="53"/>
      <c r="U1194" s="53"/>
      <c r="V1194" s="53"/>
      <c r="W1194" s="53"/>
      <c r="X1194" s="53"/>
      <c r="Y1194" s="53"/>
      <c r="Z1194" s="53"/>
      <c r="AA1194" s="53"/>
      <c r="AB1194" s="53"/>
      <c r="AC1194" s="53"/>
      <c r="AD1194" s="53"/>
      <c r="AE1194" s="53"/>
      <c r="AF1194" s="53"/>
      <c r="AG1194" s="53"/>
      <c r="AH1194" s="53"/>
      <c r="AI1194" s="53"/>
      <c r="AJ1194" s="53"/>
      <c r="AK1194" s="53"/>
      <c r="AL1194" s="53"/>
      <c r="AM1194" s="53"/>
      <c r="AN1194" s="53"/>
      <c r="AO1194" s="53"/>
    </row>
    <row r="1195" spans="17:41">
      <c r="Q1195" s="53"/>
      <c r="R1195" s="53"/>
      <c r="S1195" s="53"/>
      <c r="T1195" s="53"/>
      <c r="U1195" s="53"/>
      <c r="V1195" s="53"/>
      <c r="W1195" s="53"/>
      <c r="X1195" s="53"/>
      <c r="Y1195" s="53"/>
      <c r="Z1195" s="53"/>
      <c r="AA1195" s="53"/>
      <c r="AB1195" s="53"/>
      <c r="AC1195" s="53"/>
      <c r="AD1195" s="53"/>
      <c r="AE1195" s="53"/>
      <c r="AF1195" s="53"/>
      <c r="AG1195" s="53"/>
      <c r="AH1195" s="53"/>
      <c r="AI1195" s="53"/>
      <c r="AJ1195" s="53"/>
      <c r="AK1195" s="53"/>
      <c r="AL1195" s="53"/>
      <c r="AM1195" s="53"/>
      <c r="AN1195" s="53"/>
      <c r="AO1195" s="53"/>
    </row>
    <row r="1196" spans="17:41">
      <c r="Q1196" s="53"/>
      <c r="R1196" s="53"/>
      <c r="S1196" s="53"/>
      <c r="T1196" s="53"/>
      <c r="U1196" s="53"/>
      <c r="V1196" s="53"/>
      <c r="W1196" s="53"/>
      <c r="X1196" s="53"/>
      <c r="Y1196" s="53"/>
      <c r="Z1196" s="53"/>
      <c r="AA1196" s="53"/>
      <c r="AB1196" s="53"/>
      <c r="AC1196" s="53"/>
      <c r="AD1196" s="53"/>
      <c r="AE1196" s="53"/>
      <c r="AF1196" s="53"/>
      <c r="AG1196" s="53"/>
      <c r="AH1196" s="53"/>
      <c r="AI1196" s="53"/>
      <c r="AJ1196" s="53"/>
      <c r="AK1196" s="53"/>
      <c r="AL1196" s="53"/>
      <c r="AM1196" s="53"/>
      <c r="AN1196" s="53"/>
      <c r="AO1196" s="53"/>
    </row>
    <row r="1197" spans="17:41">
      <c r="Q1197" s="53"/>
      <c r="R1197" s="53"/>
      <c r="S1197" s="53"/>
      <c r="T1197" s="53"/>
      <c r="U1197" s="53"/>
      <c r="V1197" s="53"/>
      <c r="W1197" s="53"/>
      <c r="X1197" s="53"/>
      <c r="Y1197" s="53"/>
      <c r="Z1197" s="53"/>
      <c r="AA1197" s="53"/>
      <c r="AB1197" s="53"/>
      <c r="AC1197" s="53"/>
      <c r="AD1197" s="53"/>
      <c r="AE1197" s="53"/>
      <c r="AF1197" s="53"/>
      <c r="AG1197" s="53"/>
      <c r="AH1197" s="53"/>
      <c r="AI1197" s="53"/>
      <c r="AJ1197" s="53"/>
      <c r="AK1197" s="53"/>
      <c r="AL1197" s="53"/>
      <c r="AM1197" s="53"/>
      <c r="AN1197" s="53"/>
      <c r="AO1197" s="53"/>
    </row>
    <row r="1198" spans="17:41">
      <c r="Q1198" s="53"/>
      <c r="R1198" s="53"/>
      <c r="S1198" s="53"/>
      <c r="T1198" s="53"/>
      <c r="U1198" s="53"/>
      <c r="V1198" s="53"/>
      <c r="W1198" s="53"/>
      <c r="X1198" s="53"/>
      <c r="Y1198" s="53"/>
      <c r="Z1198" s="53"/>
      <c r="AA1198" s="53"/>
      <c r="AB1198" s="53"/>
      <c r="AC1198" s="53"/>
      <c r="AD1198" s="53"/>
      <c r="AE1198" s="53"/>
      <c r="AF1198" s="53"/>
      <c r="AG1198" s="53"/>
      <c r="AH1198" s="53"/>
      <c r="AI1198" s="53"/>
      <c r="AJ1198" s="53"/>
      <c r="AK1198" s="53"/>
      <c r="AL1198" s="53"/>
      <c r="AM1198" s="53"/>
      <c r="AN1198" s="53"/>
      <c r="AO1198" s="53"/>
    </row>
    <row r="1199" spans="17:41">
      <c r="Q1199" s="53"/>
      <c r="R1199" s="53"/>
      <c r="S1199" s="53"/>
      <c r="T1199" s="53"/>
      <c r="U1199" s="53"/>
      <c r="V1199" s="53"/>
      <c r="W1199" s="53"/>
      <c r="X1199" s="53"/>
      <c r="Y1199" s="53"/>
      <c r="Z1199" s="53"/>
      <c r="AA1199" s="53"/>
      <c r="AB1199" s="53"/>
      <c r="AC1199" s="53"/>
      <c r="AD1199" s="53"/>
      <c r="AE1199" s="53"/>
      <c r="AF1199" s="53"/>
      <c r="AG1199" s="53"/>
      <c r="AH1199" s="53"/>
      <c r="AI1199" s="53"/>
      <c r="AJ1199" s="53"/>
      <c r="AK1199" s="53"/>
      <c r="AL1199" s="53"/>
      <c r="AM1199" s="53"/>
      <c r="AN1199" s="53"/>
      <c r="AO1199" s="53"/>
    </row>
    <row r="1200" spans="17:41">
      <c r="Q1200" s="53"/>
      <c r="R1200" s="53"/>
      <c r="S1200" s="53"/>
      <c r="T1200" s="53"/>
      <c r="U1200" s="53"/>
      <c r="V1200" s="53"/>
      <c r="W1200" s="53"/>
      <c r="X1200" s="53"/>
      <c r="Y1200" s="53"/>
      <c r="Z1200" s="53"/>
      <c r="AA1200" s="53"/>
      <c r="AB1200" s="53"/>
      <c r="AC1200" s="53"/>
      <c r="AD1200" s="53"/>
      <c r="AE1200" s="53"/>
      <c r="AF1200" s="53"/>
      <c r="AG1200" s="53"/>
      <c r="AH1200" s="53"/>
      <c r="AI1200" s="53"/>
      <c r="AJ1200" s="53"/>
      <c r="AK1200" s="53"/>
      <c r="AL1200" s="53"/>
      <c r="AM1200" s="53"/>
      <c r="AN1200" s="53"/>
      <c r="AO1200" s="53"/>
    </row>
    <row r="1201" spans="17:41">
      <c r="Q1201" s="53"/>
      <c r="R1201" s="53"/>
      <c r="S1201" s="53"/>
      <c r="T1201" s="53"/>
      <c r="U1201" s="53"/>
      <c r="V1201" s="53"/>
      <c r="W1201" s="53"/>
      <c r="X1201" s="53"/>
      <c r="Y1201" s="53"/>
      <c r="Z1201" s="53"/>
      <c r="AA1201" s="53"/>
      <c r="AB1201" s="53"/>
      <c r="AC1201" s="53"/>
      <c r="AD1201" s="53"/>
      <c r="AE1201" s="53"/>
      <c r="AF1201" s="53"/>
      <c r="AG1201" s="53"/>
      <c r="AH1201" s="53"/>
      <c r="AI1201" s="53"/>
      <c r="AJ1201" s="53"/>
      <c r="AK1201" s="53"/>
      <c r="AL1201" s="53"/>
      <c r="AM1201" s="53"/>
      <c r="AN1201" s="53"/>
      <c r="AO1201" s="53"/>
    </row>
    <row r="1202" spans="17:41">
      <c r="Q1202" s="53"/>
      <c r="R1202" s="53"/>
      <c r="S1202" s="53"/>
      <c r="T1202" s="53"/>
      <c r="U1202" s="53"/>
      <c r="V1202" s="53"/>
      <c r="W1202" s="53"/>
      <c r="X1202" s="53"/>
      <c r="Y1202" s="53"/>
      <c r="Z1202" s="53"/>
      <c r="AA1202" s="53"/>
      <c r="AB1202" s="53"/>
      <c r="AC1202" s="53"/>
      <c r="AD1202" s="53"/>
      <c r="AE1202" s="53"/>
      <c r="AF1202" s="53"/>
      <c r="AG1202" s="53"/>
      <c r="AH1202" s="53"/>
      <c r="AI1202" s="53"/>
      <c r="AJ1202" s="53"/>
      <c r="AK1202" s="53"/>
      <c r="AL1202" s="53"/>
      <c r="AM1202" s="53"/>
      <c r="AN1202" s="53"/>
      <c r="AO1202" s="53"/>
    </row>
    <row r="1203" spans="17:41">
      <c r="Q1203" s="53"/>
      <c r="R1203" s="53"/>
      <c r="S1203" s="53"/>
      <c r="T1203" s="53"/>
      <c r="U1203" s="53"/>
      <c r="V1203" s="53"/>
      <c r="W1203" s="53"/>
      <c r="X1203" s="53"/>
      <c r="Y1203" s="53"/>
      <c r="Z1203" s="53"/>
      <c r="AA1203" s="53"/>
      <c r="AB1203" s="53"/>
      <c r="AC1203" s="53"/>
      <c r="AD1203" s="53"/>
      <c r="AE1203" s="53"/>
      <c r="AF1203" s="53"/>
      <c r="AG1203" s="53"/>
      <c r="AH1203" s="53"/>
      <c r="AI1203" s="53"/>
      <c r="AJ1203" s="53"/>
      <c r="AK1203" s="53"/>
      <c r="AL1203" s="53"/>
      <c r="AM1203" s="53"/>
      <c r="AN1203" s="53"/>
      <c r="AO1203" s="53"/>
    </row>
    <row r="1204" spans="17:41">
      <c r="Q1204" s="53"/>
      <c r="R1204" s="53"/>
      <c r="S1204" s="53"/>
      <c r="T1204" s="53"/>
      <c r="U1204" s="53"/>
      <c r="V1204" s="53"/>
      <c r="W1204" s="53"/>
      <c r="X1204" s="53"/>
      <c r="Y1204" s="53"/>
      <c r="Z1204" s="53"/>
      <c r="AA1204" s="53"/>
      <c r="AB1204" s="53"/>
      <c r="AC1204" s="53"/>
      <c r="AD1204" s="53"/>
      <c r="AE1204" s="53"/>
      <c r="AF1204" s="53"/>
      <c r="AG1204" s="53"/>
      <c r="AH1204" s="53"/>
      <c r="AI1204" s="53"/>
      <c r="AJ1204" s="53"/>
      <c r="AK1204" s="53"/>
      <c r="AL1204" s="53"/>
      <c r="AM1204" s="53"/>
      <c r="AN1204" s="53"/>
      <c r="AO1204" s="53"/>
    </row>
    <row r="1205" spans="17:41">
      <c r="Q1205" s="53"/>
      <c r="R1205" s="53"/>
      <c r="S1205" s="53"/>
      <c r="T1205" s="53"/>
      <c r="U1205" s="53"/>
      <c r="V1205" s="53"/>
      <c r="W1205" s="53"/>
      <c r="X1205" s="53"/>
      <c r="Y1205" s="53"/>
      <c r="Z1205" s="53"/>
      <c r="AA1205" s="53"/>
      <c r="AB1205" s="53"/>
      <c r="AC1205" s="53"/>
      <c r="AD1205" s="53"/>
      <c r="AE1205" s="53"/>
      <c r="AF1205" s="53"/>
      <c r="AG1205" s="53"/>
      <c r="AH1205" s="53"/>
      <c r="AI1205" s="53"/>
      <c r="AJ1205" s="53"/>
      <c r="AK1205" s="53"/>
      <c r="AL1205" s="53"/>
      <c r="AM1205" s="53"/>
      <c r="AN1205" s="53"/>
      <c r="AO1205" s="53"/>
    </row>
    <row r="1206" spans="17:41">
      <c r="Q1206" s="53"/>
      <c r="R1206" s="53"/>
      <c r="S1206" s="53"/>
      <c r="T1206" s="53"/>
      <c r="U1206" s="53"/>
      <c r="V1206" s="53"/>
      <c r="W1206" s="53"/>
      <c r="X1206" s="53"/>
      <c r="Y1206" s="53"/>
      <c r="Z1206" s="53"/>
      <c r="AA1206" s="53"/>
      <c r="AB1206" s="53"/>
      <c r="AC1206" s="53"/>
      <c r="AD1206" s="53"/>
      <c r="AE1206" s="53"/>
      <c r="AF1206" s="53"/>
      <c r="AG1206" s="53"/>
      <c r="AH1206" s="53"/>
      <c r="AI1206" s="53"/>
      <c r="AJ1206" s="53"/>
      <c r="AK1206" s="53"/>
      <c r="AL1206" s="53"/>
      <c r="AM1206" s="53"/>
      <c r="AN1206" s="53"/>
      <c r="AO1206" s="53"/>
    </row>
    <row r="1207" spans="17:41">
      <c r="Q1207" s="53"/>
      <c r="R1207" s="53"/>
      <c r="S1207" s="53"/>
      <c r="T1207" s="53"/>
      <c r="U1207" s="53"/>
      <c r="V1207" s="53"/>
      <c r="W1207" s="53"/>
      <c r="X1207" s="53"/>
      <c r="Y1207" s="53"/>
      <c r="Z1207" s="53"/>
      <c r="AA1207" s="53"/>
      <c r="AB1207" s="53"/>
      <c r="AC1207" s="53"/>
      <c r="AD1207" s="53"/>
      <c r="AE1207" s="53"/>
      <c r="AF1207" s="53"/>
      <c r="AG1207" s="53"/>
      <c r="AH1207" s="53"/>
      <c r="AI1207" s="53"/>
      <c r="AJ1207" s="53"/>
      <c r="AK1207" s="53"/>
      <c r="AL1207" s="53"/>
      <c r="AM1207" s="53"/>
      <c r="AN1207" s="53"/>
      <c r="AO1207" s="53"/>
    </row>
    <row r="1208" spans="17:41">
      <c r="Q1208" s="53"/>
      <c r="R1208" s="53"/>
      <c r="S1208" s="53"/>
      <c r="T1208" s="53"/>
      <c r="U1208" s="53"/>
      <c r="V1208" s="53"/>
      <c r="W1208" s="53"/>
      <c r="X1208" s="53"/>
      <c r="Y1208" s="53"/>
      <c r="Z1208" s="53"/>
      <c r="AA1208" s="53"/>
      <c r="AB1208" s="53"/>
      <c r="AC1208" s="53"/>
      <c r="AD1208" s="53"/>
      <c r="AE1208" s="53"/>
      <c r="AF1208" s="53"/>
      <c r="AG1208" s="53"/>
      <c r="AH1208" s="53"/>
      <c r="AI1208" s="53"/>
      <c r="AJ1208" s="53"/>
      <c r="AK1208" s="53"/>
      <c r="AL1208" s="53"/>
      <c r="AM1208" s="53"/>
      <c r="AN1208" s="53"/>
      <c r="AO1208" s="53"/>
    </row>
    <row r="1209" spans="17:41">
      <c r="Q1209" s="53"/>
      <c r="R1209" s="53"/>
      <c r="S1209" s="53"/>
      <c r="T1209" s="53"/>
      <c r="U1209" s="53"/>
      <c r="V1209" s="53"/>
      <c r="W1209" s="53"/>
      <c r="X1209" s="53"/>
      <c r="Y1209" s="53"/>
      <c r="Z1209" s="53"/>
      <c r="AA1209" s="53"/>
      <c r="AB1209" s="53"/>
      <c r="AC1209" s="53"/>
      <c r="AD1209" s="53"/>
      <c r="AE1209" s="53"/>
      <c r="AF1209" s="53"/>
      <c r="AG1209" s="53"/>
      <c r="AH1209" s="53"/>
      <c r="AI1209" s="53"/>
      <c r="AJ1209" s="53"/>
      <c r="AK1209" s="53"/>
      <c r="AL1209" s="53"/>
      <c r="AM1209" s="53"/>
      <c r="AN1209" s="53"/>
      <c r="AO1209" s="53"/>
    </row>
    <row r="1210" spans="17:41">
      <c r="Q1210" s="53"/>
      <c r="R1210" s="53"/>
      <c r="S1210" s="53"/>
      <c r="T1210" s="53"/>
      <c r="U1210" s="53"/>
      <c r="V1210" s="53"/>
      <c r="W1210" s="53"/>
      <c r="X1210" s="53"/>
      <c r="Y1210" s="53"/>
      <c r="Z1210" s="53"/>
      <c r="AA1210" s="53"/>
      <c r="AB1210" s="53"/>
      <c r="AC1210" s="53"/>
      <c r="AD1210" s="53"/>
      <c r="AE1210" s="53"/>
      <c r="AF1210" s="53"/>
      <c r="AG1210" s="53"/>
      <c r="AH1210" s="53"/>
      <c r="AI1210" s="53"/>
      <c r="AJ1210" s="53"/>
      <c r="AK1210" s="53"/>
      <c r="AL1210" s="53"/>
      <c r="AM1210" s="53"/>
      <c r="AN1210" s="53"/>
      <c r="AO1210" s="53"/>
    </row>
    <row r="1211" spans="17:41">
      <c r="Q1211" s="53"/>
      <c r="R1211" s="53"/>
      <c r="S1211" s="53"/>
      <c r="T1211" s="53"/>
      <c r="U1211" s="53"/>
      <c r="V1211" s="53"/>
      <c r="W1211" s="53"/>
      <c r="X1211" s="53"/>
      <c r="Y1211" s="53"/>
      <c r="Z1211" s="53"/>
      <c r="AA1211" s="53"/>
      <c r="AB1211" s="53"/>
      <c r="AC1211" s="53"/>
      <c r="AD1211" s="53"/>
      <c r="AE1211" s="53"/>
      <c r="AF1211" s="53"/>
      <c r="AG1211" s="53"/>
      <c r="AH1211" s="53"/>
      <c r="AI1211" s="53"/>
      <c r="AJ1211" s="53"/>
      <c r="AK1211" s="53"/>
      <c r="AL1211" s="53"/>
      <c r="AM1211" s="53"/>
      <c r="AN1211" s="53"/>
      <c r="AO1211" s="53"/>
    </row>
    <row r="1212" spans="17:41">
      <c r="Q1212" s="53"/>
      <c r="R1212" s="53"/>
      <c r="S1212" s="53"/>
      <c r="T1212" s="53"/>
      <c r="U1212" s="53"/>
      <c r="V1212" s="53"/>
      <c r="W1212" s="53"/>
      <c r="X1212" s="53"/>
      <c r="Y1212" s="53"/>
      <c r="Z1212" s="53"/>
      <c r="AA1212" s="53"/>
      <c r="AB1212" s="53"/>
      <c r="AC1212" s="53"/>
      <c r="AD1212" s="53"/>
      <c r="AE1212" s="53"/>
      <c r="AF1212" s="53"/>
      <c r="AG1212" s="53"/>
      <c r="AH1212" s="53"/>
      <c r="AI1212" s="53"/>
      <c r="AJ1212" s="53"/>
      <c r="AK1212" s="53"/>
      <c r="AL1212" s="53"/>
      <c r="AM1212" s="53"/>
      <c r="AN1212" s="53"/>
      <c r="AO1212" s="53"/>
    </row>
    <row r="1213" spans="17:41">
      <c r="Q1213" s="53"/>
      <c r="R1213" s="53"/>
      <c r="S1213" s="53"/>
      <c r="T1213" s="53"/>
      <c r="U1213" s="53"/>
      <c r="V1213" s="53"/>
      <c r="W1213" s="53"/>
      <c r="X1213" s="53"/>
      <c r="Y1213" s="53"/>
      <c r="Z1213" s="53"/>
      <c r="AA1213" s="53"/>
      <c r="AB1213" s="53"/>
      <c r="AC1213" s="53"/>
      <c r="AD1213" s="53"/>
      <c r="AE1213" s="53"/>
      <c r="AF1213" s="53"/>
      <c r="AG1213" s="53"/>
      <c r="AH1213" s="53"/>
      <c r="AI1213" s="53"/>
      <c r="AJ1213" s="53"/>
      <c r="AK1213" s="53"/>
      <c r="AL1213" s="53"/>
      <c r="AM1213" s="53"/>
      <c r="AN1213" s="53"/>
      <c r="AO1213" s="53"/>
    </row>
    <row r="1214" spans="17:41">
      <c r="Q1214" s="53"/>
      <c r="R1214" s="53"/>
      <c r="S1214" s="53"/>
      <c r="T1214" s="53"/>
      <c r="U1214" s="53"/>
      <c r="V1214" s="53"/>
      <c r="W1214" s="53"/>
      <c r="X1214" s="53"/>
      <c r="Y1214" s="53"/>
      <c r="Z1214" s="53"/>
      <c r="AA1214" s="53"/>
      <c r="AB1214" s="53"/>
      <c r="AC1214" s="53"/>
      <c r="AD1214" s="53"/>
      <c r="AE1214" s="53"/>
      <c r="AF1214" s="53"/>
      <c r="AG1214" s="53"/>
      <c r="AH1214" s="53"/>
      <c r="AI1214" s="53"/>
      <c r="AJ1214" s="53"/>
      <c r="AK1214" s="53"/>
      <c r="AL1214" s="53"/>
      <c r="AM1214" s="53"/>
      <c r="AN1214" s="53"/>
      <c r="AO1214" s="53"/>
    </row>
    <row r="1215" spans="17:41">
      <c r="Q1215" s="53"/>
      <c r="R1215" s="53"/>
      <c r="S1215" s="53"/>
      <c r="T1215" s="53"/>
      <c r="U1215" s="53"/>
      <c r="V1215" s="53"/>
      <c r="W1215" s="53"/>
      <c r="X1215" s="53"/>
      <c r="Y1215" s="53"/>
      <c r="Z1215" s="53"/>
      <c r="AA1215" s="53"/>
      <c r="AB1215" s="53"/>
      <c r="AC1215" s="53"/>
      <c r="AD1215" s="53"/>
      <c r="AE1215" s="53"/>
      <c r="AF1215" s="53"/>
      <c r="AG1215" s="53"/>
      <c r="AH1215" s="53"/>
      <c r="AI1215" s="53"/>
      <c r="AJ1215" s="53"/>
      <c r="AK1215" s="53"/>
      <c r="AL1215" s="53"/>
      <c r="AM1215" s="53"/>
      <c r="AN1215" s="53"/>
      <c r="AO1215" s="53"/>
    </row>
    <row r="1216" spans="17:41">
      <c r="Q1216" s="53"/>
      <c r="R1216" s="53"/>
      <c r="S1216" s="53"/>
      <c r="T1216" s="53"/>
      <c r="U1216" s="53"/>
      <c r="V1216" s="53"/>
      <c r="W1216" s="53"/>
      <c r="X1216" s="53"/>
      <c r="Y1216" s="53"/>
      <c r="Z1216" s="53"/>
      <c r="AA1216" s="53"/>
      <c r="AB1216" s="53"/>
      <c r="AC1216" s="53"/>
      <c r="AD1216" s="53"/>
      <c r="AE1216" s="53"/>
      <c r="AF1216" s="53"/>
      <c r="AG1216" s="53"/>
      <c r="AH1216" s="53"/>
      <c r="AI1216" s="53"/>
      <c r="AJ1216" s="53"/>
      <c r="AK1216" s="53"/>
      <c r="AL1216" s="53"/>
      <c r="AM1216" s="53"/>
      <c r="AN1216" s="53"/>
      <c r="AO1216" s="53"/>
    </row>
    <row r="1217" spans="17:41">
      <c r="Q1217" s="53"/>
      <c r="R1217" s="53"/>
      <c r="S1217" s="53"/>
      <c r="T1217" s="53"/>
      <c r="U1217" s="53"/>
      <c r="V1217" s="53"/>
      <c r="W1217" s="53"/>
      <c r="X1217" s="53"/>
      <c r="Y1217" s="53"/>
      <c r="Z1217" s="53"/>
      <c r="AA1217" s="53"/>
      <c r="AB1217" s="53"/>
      <c r="AC1217" s="53"/>
      <c r="AD1217" s="53"/>
      <c r="AE1217" s="53"/>
      <c r="AF1217" s="53"/>
      <c r="AG1217" s="53"/>
      <c r="AH1217" s="53"/>
      <c r="AI1217" s="53"/>
      <c r="AJ1217" s="53"/>
      <c r="AK1217" s="53"/>
      <c r="AL1217" s="53"/>
      <c r="AM1217" s="53"/>
      <c r="AN1217" s="53"/>
      <c r="AO1217" s="53"/>
    </row>
    <row r="1218" spans="17:41">
      <c r="Q1218" s="53"/>
      <c r="R1218" s="53"/>
      <c r="S1218" s="53"/>
      <c r="T1218" s="53"/>
      <c r="U1218" s="53"/>
      <c r="V1218" s="53"/>
      <c r="W1218" s="53"/>
      <c r="X1218" s="53"/>
      <c r="Y1218" s="53"/>
      <c r="Z1218" s="53"/>
      <c r="AA1218" s="53"/>
      <c r="AB1218" s="53"/>
      <c r="AC1218" s="53"/>
      <c r="AD1218" s="53"/>
      <c r="AE1218" s="53"/>
      <c r="AF1218" s="53"/>
      <c r="AG1218" s="53"/>
      <c r="AH1218" s="53"/>
      <c r="AI1218" s="53"/>
      <c r="AJ1218" s="53"/>
      <c r="AK1218" s="53"/>
      <c r="AL1218" s="53"/>
      <c r="AM1218" s="53"/>
      <c r="AN1218" s="53"/>
      <c r="AO1218" s="53"/>
    </row>
    <row r="1219" spans="17:41">
      <c r="Q1219" s="53"/>
      <c r="R1219" s="53"/>
      <c r="S1219" s="53"/>
      <c r="T1219" s="53"/>
      <c r="U1219" s="53"/>
      <c r="V1219" s="53"/>
      <c r="W1219" s="53"/>
      <c r="X1219" s="53"/>
      <c r="Y1219" s="53"/>
      <c r="Z1219" s="53"/>
      <c r="AA1219" s="53"/>
      <c r="AB1219" s="53"/>
      <c r="AC1219" s="53"/>
      <c r="AD1219" s="53"/>
      <c r="AE1219" s="53"/>
      <c r="AF1219" s="53"/>
      <c r="AG1219" s="53"/>
      <c r="AH1219" s="53"/>
      <c r="AI1219" s="53"/>
      <c r="AJ1219" s="53"/>
      <c r="AK1219" s="53"/>
      <c r="AL1219" s="53"/>
      <c r="AM1219" s="53"/>
      <c r="AN1219" s="53"/>
      <c r="AO1219" s="53"/>
    </row>
    <row r="1220" spans="17:41">
      <c r="Q1220" s="53"/>
      <c r="R1220" s="53"/>
      <c r="S1220" s="53"/>
      <c r="T1220" s="53"/>
      <c r="U1220" s="53"/>
      <c r="V1220" s="53"/>
      <c r="W1220" s="53"/>
      <c r="X1220" s="53"/>
      <c r="Y1220" s="53"/>
      <c r="Z1220" s="53"/>
      <c r="AA1220" s="53"/>
      <c r="AB1220" s="53"/>
      <c r="AC1220" s="53"/>
      <c r="AD1220" s="53"/>
      <c r="AE1220" s="53"/>
      <c r="AF1220" s="53"/>
      <c r="AG1220" s="53"/>
      <c r="AH1220" s="53"/>
      <c r="AI1220" s="53"/>
      <c r="AJ1220" s="53"/>
      <c r="AK1220" s="53"/>
      <c r="AL1220" s="53"/>
      <c r="AM1220" s="53"/>
      <c r="AN1220" s="53"/>
      <c r="AO1220" s="53"/>
    </row>
    <row r="1221" spans="17:41">
      <c r="Q1221" s="53"/>
      <c r="R1221" s="53"/>
      <c r="S1221" s="53"/>
      <c r="T1221" s="53"/>
      <c r="U1221" s="53"/>
      <c r="V1221" s="53"/>
      <c r="W1221" s="53"/>
      <c r="X1221" s="53"/>
      <c r="Y1221" s="53"/>
      <c r="Z1221" s="53"/>
      <c r="AA1221" s="53"/>
      <c r="AB1221" s="53"/>
      <c r="AC1221" s="53"/>
      <c r="AD1221" s="53"/>
      <c r="AE1221" s="53"/>
      <c r="AF1221" s="53"/>
      <c r="AG1221" s="53"/>
      <c r="AH1221" s="53"/>
      <c r="AI1221" s="53"/>
      <c r="AJ1221" s="53"/>
      <c r="AK1221" s="53"/>
      <c r="AL1221" s="53"/>
      <c r="AM1221" s="53"/>
      <c r="AN1221" s="53"/>
      <c r="AO1221" s="53"/>
    </row>
    <row r="1222" spans="17:41">
      <c r="Q1222" s="53"/>
      <c r="R1222" s="53"/>
      <c r="S1222" s="53"/>
      <c r="T1222" s="53"/>
      <c r="U1222" s="53"/>
      <c r="V1222" s="53"/>
      <c r="W1222" s="53"/>
      <c r="X1222" s="53"/>
      <c r="Y1222" s="53"/>
      <c r="Z1222" s="53"/>
      <c r="AA1222" s="53"/>
      <c r="AB1222" s="53"/>
      <c r="AC1222" s="53"/>
      <c r="AD1222" s="53"/>
      <c r="AE1222" s="53"/>
      <c r="AF1222" s="53"/>
      <c r="AG1222" s="53"/>
      <c r="AH1222" s="53"/>
      <c r="AI1222" s="53"/>
      <c r="AJ1222" s="53"/>
      <c r="AK1222" s="53"/>
      <c r="AL1222" s="53"/>
      <c r="AM1222" s="53"/>
      <c r="AN1222" s="53"/>
      <c r="AO1222" s="53"/>
    </row>
    <row r="1223" spans="17:41">
      <c r="Q1223" s="53"/>
      <c r="R1223" s="53"/>
      <c r="S1223" s="53"/>
      <c r="T1223" s="53"/>
      <c r="U1223" s="53"/>
      <c r="V1223" s="53"/>
      <c r="W1223" s="53"/>
      <c r="X1223" s="53"/>
      <c r="Y1223" s="53"/>
      <c r="Z1223" s="53"/>
      <c r="AA1223" s="53"/>
      <c r="AB1223" s="53"/>
      <c r="AC1223" s="53"/>
      <c r="AD1223" s="53"/>
      <c r="AE1223" s="53"/>
      <c r="AF1223" s="53"/>
      <c r="AG1223" s="53"/>
      <c r="AH1223" s="53"/>
      <c r="AI1223" s="53"/>
      <c r="AJ1223" s="53"/>
      <c r="AK1223" s="53"/>
      <c r="AL1223" s="53"/>
      <c r="AM1223" s="53"/>
      <c r="AN1223" s="53"/>
      <c r="AO1223" s="53"/>
    </row>
    <row r="1224" spans="17:41">
      <c r="Q1224" s="53"/>
      <c r="R1224" s="53"/>
      <c r="S1224" s="53"/>
      <c r="T1224" s="53"/>
      <c r="U1224" s="53"/>
      <c r="V1224" s="53"/>
      <c r="W1224" s="53"/>
      <c r="X1224" s="53"/>
      <c r="Y1224" s="53"/>
      <c r="Z1224" s="53"/>
      <c r="AA1224" s="53"/>
      <c r="AB1224" s="53"/>
      <c r="AC1224" s="53"/>
      <c r="AD1224" s="53"/>
      <c r="AE1224" s="53"/>
      <c r="AF1224" s="53"/>
      <c r="AG1224" s="53"/>
      <c r="AH1224" s="53"/>
      <c r="AI1224" s="53"/>
      <c r="AJ1224" s="53"/>
      <c r="AK1224" s="53"/>
      <c r="AL1224" s="53"/>
      <c r="AM1224" s="53"/>
      <c r="AN1224" s="53"/>
      <c r="AO1224" s="53"/>
    </row>
    <row r="1225" spans="17:41">
      <c r="Q1225" s="53"/>
      <c r="R1225" s="53"/>
      <c r="S1225" s="53"/>
      <c r="T1225" s="53"/>
      <c r="U1225" s="53"/>
      <c r="V1225" s="53"/>
      <c r="W1225" s="53"/>
      <c r="X1225" s="53"/>
      <c r="Y1225" s="53"/>
      <c r="Z1225" s="53"/>
      <c r="AA1225" s="53"/>
      <c r="AB1225" s="53"/>
      <c r="AC1225" s="53"/>
      <c r="AD1225" s="53"/>
      <c r="AE1225" s="53"/>
      <c r="AF1225" s="53"/>
      <c r="AG1225" s="53"/>
      <c r="AH1225" s="53"/>
      <c r="AI1225" s="53"/>
      <c r="AJ1225" s="53"/>
      <c r="AK1225" s="53"/>
      <c r="AL1225" s="53"/>
      <c r="AM1225" s="53"/>
      <c r="AN1225" s="53"/>
      <c r="AO1225" s="53"/>
    </row>
    <row r="1226" spans="17:41">
      <c r="Q1226" s="53"/>
      <c r="R1226" s="53"/>
      <c r="S1226" s="53"/>
      <c r="T1226" s="53"/>
      <c r="U1226" s="53"/>
      <c r="V1226" s="53"/>
      <c r="W1226" s="53"/>
      <c r="X1226" s="53"/>
      <c r="Y1226" s="53"/>
      <c r="Z1226" s="53"/>
      <c r="AA1226" s="53"/>
      <c r="AB1226" s="53"/>
      <c r="AC1226" s="53"/>
      <c r="AD1226" s="53"/>
      <c r="AE1226" s="53"/>
      <c r="AF1226" s="53"/>
      <c r="AG1226" s="53"/>
      <c r="AH1226" s="53"/>
      <c r="AI1226" s="53"/>
      <c r="AJ1226" s="53"/>
      <c r="AK1226" s="53"/>
      <c r="AL1226" s="53"/>
      <c r="AM1226" s="53"/>
      <c r="AN1226" s="53"/>
      <c r="AO1226" s="53"/>
    </row>
    <row r="1227" spans="17:41">
      <c r="Q1227" s="53"/>
      <c r="R1227" s="53"/>
      <c r="S1227" s="53"/>
      <c r="T1227" s="53"/>
      <c r="U1227" s="53"/>
      <c r="V1227" s="53"/>
      <c r="W1227" s="53"/>
      <c r="X1227" s="53"/>
      <c r="Y1227" s="53"/>
      <c r="Z1227" s="53"/>
      <c r="AA1227" s="53"/>
      <c r="AB1227" s="53"/>
      <c r="AC1227" s="53"/>
      <c r="AD1227" s="53"/>
      <c r="AE1227" s="53"/>
      <c r="AF1227" s="53"/>
      <c r="AG1227" s="53"/>
      <c r="AH1227" s="53"/>
      <c r="AI1227" s="53"/>
      <c r="AJ1227" s="53"/>
      <c r="AK1227" s="53"/>
      <c r="AL1227" s="53"/>
      <c r="AM1227" s="53"/>
      <c r="AN1227" s="53"/>
      <c r="AO1227" s="53"/>
    </row>
    <row r="1228" spans="17:41">
      <c r="Q1228" s="53"/>
      <c r="R1228" s="53"/>
      <c r="S1228" s="53"/>
      <c r="T1228" s="53"/>
      <c r="U1228" s="53"/>
      <c r="V1228" s="53"/>
      <c r="W1228" s="53"/>
      <c r="X1228" s="53"/>
      <c r="Y1228" s="53"/>
      <c r="Z1228" s="53"/>
      <c r="AA1228" s="53"/>
      <c r="AB1228" s="53"/>
      <c r="AC1228" s="53"/>
      <c r="AD1228" s="53"/>
      <c r="AE1228" s="53"/>
      <c r="AF1228" s="53"/>
      <c r="AG1228" s="53"/>
      <c r="AH1228" s="53"/>
      <c r="AI1228" s="53"/>
      <c r="AJ1228" s="53"/>
      <c r="AK1228" s="53"/>
      <c r="AL1228" s="53"/>
      <c r="AM1228" s="53"/>
      <c r="AN1228" s="53"/>
      <c r="AO1228" s="53"/>
    </row>
    <row r="1229" spans="17:41">
      <c r="Q1229" s="53"/>
      <c r="R1229" s="53"/>
      <c r="S1229" s="53"/>
      <c r="T1229" s="53"/>
      <c r="U1229" s="53"/>
      <c r="V1229" s="53"/>
      <c r="W1229" s="53"/>
      <c r="X1229" s="53"/>
      <c r="Y1229" s="53"/>
      <c r="Z1229" s="53"/>
      <c r="AA1229" s="53"/>
      <c r="AB1229" s="53"/>
      <c r="AC1229" s="53"/>
      <c r="AD1229" s="53"/>
      <c r="AE1229" s="53"/>
      <c r="AF1229" s="53"/>
      <c r="AG1229" s="53"/>
      <c r="AH1229" s="53"/>
      <c r="AI1229" s="53"/>
      <c r="AJ1229" s="53"/>
      <c r="AK1229" s="53"/>
      <c r="AL1229" s="53"/>
      <c r="AM1229" s="53"/>
      <c r="AN1229" s="53"/>
      <c r="AO1229" s="53"/>
    </row>
    <row r="1230" spans="17:41">
      <c r="Q1230" s="53"/>
      <c r="R1230" s="53"/>
      <c r="S1230" s="53"/>
      <c r="T1230" s="53"/>
      <c r="U1230" s="53"/>
      <c r="V1230" s="53"/>
      <c r="W1230" s="53"/>
      <c r="X1230" s="53"/>
      <c r="Y1230" s="53"/>
      <c r="Z1230" s="53"/>
      <c r="AA1230" s="53"/>
      <c r="AB1230" s="53"/>
      <c r="AC1230" s="53"/>
      <c r="AD1230" s="53"/>
      <c r="AE1230" s="53"/>
      <c r="AF1230" s="53"/>
      <c r="AG1230" s="53"/>
      <c r="AH1230" s="53"/>
      <c r="AI1230" s="53"/>
      <c r="AJ1230" s="53"/>
      <c r="AK1230" s="53"/>
      <c r="AL1230" s="53"/>
      <c r="AM1230" s="53"/>
      <c r="AN1230" s="53"/>
      <c r="AO1230" s="53"/>
    </row>
    <row r="1231" spans="17:41">
      <c r="Q1231" s="53"/>
      <c r="R1231" s="53"/>
      <c r="S1231" s="53"/>
      <c r="T1231" s="53"/>
      <c r="U1231" s="53"/>
      <c r="V1231" s="53"/>
      <c r="W1231" s="53"/>
      <c r="X1231" s="53"/>
      <c r="Y1231" s="53"/>
      <c r="Z1231" s="53"/>
      <c r="AA1231" s="53"/>
      <c r="AB1231" s="53"/>
      <c r="AC1231" s="53"/>
      <c r="AD1231" s="53"/>
      <c r="AE1231" s="53"/>
      <c r="AF1231" s="53"/>
      <c r="AG1231" s="53"/>
      <c r="AH1231" s="53"/>
      <c r="AI1231" s="53"/>
      <c r="AJ1231" s="53"/>
      <c r="AK1231" s="53"/>
      <c r="AL1231" s="53"/>
      <c r="AM1231" s="53"/>
      <c r="AN1231" s="53"/>
      <c r="AO1231" s="53"/>
    </row>
    <row r="1232" spans="17:41">
      <c r="Q1232" s="53"/>
      <c r="R1232" s="53"/>
      <c r="S1232" s="53"/>
      <c r="T1232" s="53"/>
      <c r="U1232" s="53"/>
      <c r="V1232" s="53"/>
      <c r="W1232" s="53"/>
      <c r="X1232" s="53"/>
      <c r="Y1232" s="53"/>
      <c r="Z1232" s="53"/>
      <c r="AA1232" s="53"/>
      <c r="AB1232" s="53"/>
      <c r="AC1232" s="53"/>
      <c r="AD1232" s="53"/>
      <c r="AE1232" s="53"/>
      <c r="AF1232" s="53"/>
      <c r="AG1232" s="53"/>
      <c r="AH1232" s="53"/>
      <c r="AI1232" s="53"/>
      <c r="AJ1232" s="53"/>
      <c r="AK1232" s="53"/>
      <c r="AL1232" s="53"/>
      <c r="AM1232" s="53"/>
      <c r="AN1232" s="53"/>
      <c r="AO1232" s="53"/>
    </row>
    <row r="1233" spans="17:41">
      <c r="Q1233" s="53"/>
      <c r="R1233" s="53"/>
      <c r="S1233" s="53"/>
      <c r="T1233" s="53"/>
      <c r="U1233" s="53"/>
      <c r="V1233" s="53"/>
      <c r="W1233" s="53"/>
      <c r="X1233" s="53"/>
      <c r="Y1233" s="53"/>
      <c r="Z1233" s="53"/>
      <c r="AA1233" s="53"/>
      <c r="AB1233" s="53"/>
      <c r="AC1233" s="53"/>
      <c r="AD1233" s="53"/>
      <c r="AE1233" s="53"/>
      <c r="AF1233" s="53"/>
      <c r="AG1233" s="53"/>
      <c r="AH1233" s="53"/>
      <c r="AI1233" s="53"/>
      <c r="AJ1233" s="53"/>
      <c r="AK1233" s="53"/>
      <c r="AL1233" s="53"/>
      <c r="AM1233" s="53"/>
      <c r="AN1233" s="53"/>
      <c r="AO1233" s="53"/>
    </row>
    <row r="1234" spans="17:41">
      <c r="Q1234" s="53"/>
      <c r="R1234" s="53"/>
      <c r="S1234" s="53"/>
      <c r="T1234" s="53"/>
      <c r="U1234" s="53"/>
      <c r="V1234" s="53"/>
      <c r="W1234" s="53"/>
      <c r="X1234" s="53"/>
      <c r="Y1234" s="53"/>
      <c r="Z1234" s="53"/>
      <c r="AA1234" s="53"/>
      <c r="AB1234" s="53"/>
      <c r="AC1234" s="53"/>
      <c r="AD1234" s="53"/>
      <c r="AE1234" s="53"/>
      <c r="AF1234" s="53"/>
      <c r="AG1234" s="53"/>
      <c r="AH1234" s="53"/>
      <c r="AI1234" s="53"/>
      <c r="AJ1234" s="53"/>
      <c r="AK1234" s="53"/>
      <c r="AL1234" s="53"/>
      <c r="AM1234" s="53"/>
      <c r="AN1234" s="53"/>
      <c r="AO1234" s="53"/>
    </row>
    <row r="1235" spans="17:41">
      <c r="Q1235" s="53"/>
      <c r="R1235" s="53"/>
      <c r="S1235" s="53"/>
      <c r="T1235" s="53"/>
      <c r="U1235" s="53"/>
      <c r="V1235" s="53"/>
      <c r="W1235" s="53"/>
      <c r="X1235" s="53"/>
      <c r="Y1235" s="53"/>
      <c r="Z1235" s="53"/>
      <c r="AA1235" s="53"/>
      <c r="AB1235" s="53"/>
      <c r="AC1235" s="53"/>
      <c r="AD1235" s="53"/>
      <c r="AE1235" s="53"/>
      <c r="AF1235" s="53"/>
      <c r="AG1235" s="53"/>
      <c r="AH1235" s="53"/>
      <c r="AI1235" s="53"/>
      <c r="AJ1235" s="53"/>
      <c r="AK1235" s="53"/>
      <c r="AL1235" s="53"/>
      <c r="AM1235" s="53"/>
      <c r="AN1235" s="53"/>
      <c r="AO1235" s="53"/>
    </row>
    <row r="1236" spans="17:41">
      <c r="Q1236" s="53"/>
      <c r="R1236" s="53"/>
      <c r="S1236" s="53"/>
      <c r="T1236" s="53"/>
      <c r="U1236" s="53"/>
      <c r="V1236" s="53"/>
      <c r="W1236" s="53"/>
      <c r="X1236" s="53"/>
      <c r="Y1236" s="53"/>
      <c r="Z1236" s="53"/>
      <c r="AA1236" s="53"/>
      <c r="AB1236" s="53"/>
      <c r="AC1236" s="53"/>
      <c r="AD1236" s="53"/>
      <c r="AE1236" s="53"/>
      <c r="AF1236" s="53"/>
      <c r="AG1236" s="53"/>
      <c r="AH1236" s="53"/>
      <c r="AI1236" s="53"/>
      <c r="AJ1236" s="53"/>
      <c r="AK1236" s="53"/>
      <c r="AL1236" s="53"/>
      <c r="AM1236" s="53"/>
      <c r="AN1236" s="53"/>
      <c r="AO1236" s="53"/>
    </row>
    <row r="1237" spans="17:41">
      <c r="Q1237" s="53"/>
      <c r="R1237" s="53"/>
      <c r="S1237" s="53"/>
      <c r="T1237" s="53"/>
      <c r="U1237" s="53"/>
      <c r="V1237" s="53"/>
      <c r="W1237" s="53"/>
      <c r="X1237" s="53"/>
      <c r="Y1237" s="53"/>
      <c r="Z1237" s="53"/>
      <c r="AA1237" s="53"/>
      <c r="AB1237" s="53"/>
      <c r="AC1237" s="53"/>
      <c r="AD1237" s="53"/>
      <c r="AE1237" s="53"/>
      <c r="AF1237" s="53"/>
      <c r="AG1237" s="53"/>
      <c r="AH1237" s="53"/>
      <c r="AI1237" s="53"/>
      <c r="AJ1237" s="53"/>
      <c r="AK1237" s="53"/>
      <c r="AL1237" s="53"/>
      <c r="AM1237" s="53"/>
      <c r="AN1237" s="53"/>
      <c r="AO1237" s="53"/>
    </row>
    <row r="1238" spans="17:41">
      <c r="Q1238" s="53"/>
      <c r="R1238" s="53"/>
      <c r="S1238" s="53"/>
      <c r="T1238" s="53"/>
      <c r="U1238" s="53"/>
      <c r="V1238" s="53"/>
      <c r="W1238" s="53"/>
      <c r="X1238" s="53"/>
      <c r="Y1238" s="53"/>
      <c r="Z1238" s="53"/>
      <c r="AA1238" s="53"/>
      <c r="AB1238" s="53"/>
      <c r="AC1238" s="53"/>
      <c r="AD1238" s="53"/>
      <c r="AE1238" s="53"/>
      <c r="AF1238" s="53"/>
      <c r="AG1238" s="53"/>
      <c r="AH1238" s="53"/>
      <c r="AI1238" s="53"/>
      <c r="AJ1238" s="53"/>
      <c r="AK1238" s="53"/>
      <c r="AL1238" s="53"/>
      <c r="AM1238" s="53"/>
      <c r="AN1238" s="53"/>
      <c r="AO1238" s="53"/>
    </row>
    <row r="1239" spans="17:41">
      <c r="Q1239" s="53"/>
      <c r="R1239" s="53"/>
      <c r="S1239" s="53"/>
      <c r="T1239" s="53"/>
      <c r="U1239" s="53"/>
      <c r="V1239" s="53"/>
      <c r="W1239" s="53"/>
      <c r="X1239" s="53"/>
      <c r="Y1239" s="53"/>
      <c r="Z1239" s="53"/>
      <c r="AA1239" s="53"/>
      <c r="AB1239" s="53"/>
      <c r="AC1239" s="53"/>
      <c r="AD1239" s="53"/>
      <c r="AE1239" s="53"/>
      <c r="AF1239" s="53"/>
      <c r="AG1239" s="53"/>
      <c r="AH1239" s="53"/>
      <c r="AI1239" s="53"/>
      <c r="AJ1239" s="53"/>
      <c r="AK1239" s="53"/>
      <c r="AL1239" s="53"/>
      <c r="AM1239" s="53"/>
      <c r="AN1239" s="53"/>
      <c r="AO1239" s="53"/>
    </row>
    <row r="1240" spans="17:41">
      <c r="Q1240" s="53"/>
      <c r="R1240" s="53"/>
      <c r="S1240" s="53"/>
      <c r="T1240" s="53"/>
      <c r="U1240" s="53"/>
      <c r="V1240" s="53"/>
      <c r="W1240" s="53"/>
      <c r="X1240" s="53"/>
      <c r="Y1240" s="53"/>
      <c r="Z1240" s="53"/>
      <c r="AA1240" s="53"/>
      <c r="AB1240" s="53"/>
      <c r="AC1240" s="53"/>
      <c r="AD1240" s="53"/>
      <c r="AE1240" s="53"/>
      <c r="AF1240" s="53"/>
      <c r="AG1240" s="53"/>
      <c r="AH1240" s="53"/>
      <c r="AI1240" s="53"/>
      <c r="AJ1240" s="53"/>
      <c r="AK1240" s="53"/>
      <c r="AL1240" s="53"/>
      <c r="AM1240" s="53"/>
      <c r="AN1240" s="53"/>
      <c r="AO1240" s="53"/>
    </row>
    <row r="1241" spans="17:41">
      <c r="Q1241" s="53"/>
      <c r="R1241" s="53"/>
      <c r="S1241" s="53"/>
      <c r="T1241" s="53"/>
      <c r="U1241" s="53"/>
      <c r="V1241" s="53"/>
      <c r="W1241" s="53"/>
      <c r="X1241" s="53"/>
      <c r="Y1241" s="53"/>
      <c r="Z1241" s="53"/>
      <c r="AA1241" s="53"/>
      <c r="AB1241" s="53"/>
      <c r="AC1241" s="53"/>
      <c r="AD1241" s="53"/>
      <c r="AE1241" s="53"/>
      <c r="AF1241" s="53"/>
      <c r="AG1241" s="53"/>
      <c r="AH1241" s="53"/>
      <c r="AI1241" s="53"/>
      <c r="AJ1241" s="53"/>
      <c r="AK1241" s="53"/>
      <c r="AL1241" s="53"/>
      <c r="AM1241" s="53"/>
      <c r="AN1241" s="53"/>
      <c r="AO1241" s="53"/>
    </row>
    <row r="1242" spans="17:41">
      <c r="Q1242" s="53"/>
      <c r="R1242" s="53"/>
      <c r="S1242" s="53"/>
      <c r="T1242" s="53"/>
      <c r="U1242" s="53"/>
      <c r="V1242" s="53"/>
      <c r="W1242" s="53"/>
      <c r="X1242" s="53"/>
      <c r="Y1242" s="53"/>
      <c r="Z1242" s="53"/>
      <c r="AA1242" s="53"/>
      <c r="AB1242" s="53"/>
      <c r="AC1242" s="53"/>
      <c r="AD1242" s="53"/>
      <c r="AE1242" s="53"/>
      <c r="AF1242" s="53"/>
      <c r="AG1242" s="53"/>
      <c r="AH1242" s="53"/>
      <c r="AI1242" s="53"/>
      <c r="AJ1242" s="53"/>
      <c r="AK1242" s="53"/>
      <c r="AL1242" s="53"/>
      <c r="AM1242" s="53"/>
      <c r="AN1242" s="53"/>
      <c r="AO1242" s="53"/>
    </row>
    <row r="1243" spans="17:41">
      <c r="Q1243" s="53"/>
      <c r="R1243" s="53"/>
      <c r="S1243" s="53"/>
      <c r="T1243" s="53"/>
      <c r="U1243" s="53"/>
      <c r="V1243" s="53"/>
      <c r="W1243" s="53"/>
      <c r="X1243" s="53"/>
      <c r="Y1243" s="53"/>
      <c r="Z1243" s="53"/>
      <c r="AA1243" s="53"/>
      <c r="AB1243" s="53"/>
      <c r="AC1243" s="53"/>
      <c r="AD1243" s="53"/>
      <c r="AE1243" s="53"/>
      <c r="AF1243" s="53"/>
      <c r="AG1243" s="53"/>
      <c r="AH1243" s="53"/>
      <c r="AI1243" s="53"/>
      <c r="AJ1243" s="53"/>
      <c r="AK1243" s="53"/>
      <c r="AL1243" s="53"/>
      <c r="AM1243" s="53"/>
      <c r="AN1243" s="53"/>
      <c r="AO1243" s="53"/>
    </row>
    <row r="1244" spans="17:41">
      <c r="Q1244" s="53"/>
      <c r="R1244" s="53"/>
      <c r="S1244" s="53"/>
      <c r="T1244" s="53"/>
      <c r="U1244" s="53"/>
      <c r="V1244" s="53"/>
      <c r="W1244" s="53"/>
      <c r="X1244" s="53"/>
      <c r="Y1244" s="53"/>
      <c r="Z1244" s="53"/>
      <c r="AA1244" s="53"/>
      <c r="AB1244" s="53"/>
      <c r="AC1244" s="53"/>
      <c r="AD1244" s="53"/>
      <c r="AE1244" s="53"/>
      <c r="AF1244" s="53"/>
      <c r="AG1244" s="53"/>
      <c r="AH1244" s="53"/>
      <c r="AI1244" s="53"/>
      <c r="AJ1244" s="53"/>
      <c r="AK1244" s="53"/>
      <c r="AL1244" s="53"/>
      <c r="AM1244" s="53"/>
      <c r="AN1244" s="53"/>
      <c r="AO1244" s="53"/>
    </row>
    <row r="1245" spans="17:41">
      <c r="Q1245" s="53"/>
      <c r="R1245" s="53"/>
      <c r="S1245" s="53"/>
      <c r="T1245" s="53"/>
      <c r="U1245" s="53"/>
      <c r="V1245" s="53"/>
      <c r="W1245" s="53"/>
      <c r="X1245" s="53"/>
      <c r="Y1245" s="53"/>
      <c r="Z1245" s="53"/>
      <c r="AA1245" s="53"/>
      <c r="AB1245" s="53"/>
      <c r="AC1245" s="53"/>
      <c r="AD1245" s="53"/>
      <c r="AE1245" s="53"/>
      <c r="AF1245" s="53"/>
      <c r="AG1245" s="53"/>
      <c r="AH1245" s="53"/>
      <c r="AI1245" s="53"/>
      <c r="AJ1245" s="53"/>
      <c r="AK1245" s="53"/>
      <c r="AL1245" s="53"/>
      <c r="AM1245" s="53"/>
      <c r="AN1245" s="53"/>
      <c r="AO1245" s="53"/>
    </row>
    <row r="1246" spans="17:41">
      <c r="Q1246" s="53"/>
      <c r="R1246" s="53"/>
      <c r="S1246" s="53"/>
      <c r="T1246" s="53"/>
      <c r="U1246" s="53"/>
      <c r="V1246" s="53"/>
      <c r="W1246" s="53"/>
      <c r="X1246" s="53"/>
      <c r="Y1246" s="53"/>
      <c r="Z1246" s="53"/>
      <c r="AA1246" s="53"/>
      <c r="AB1246" s="53"/>
      <c r="AC1246" s="53"/>
      <c r="AD1246" s="53"/>
      <c r="AE1246" s="53"/>
      <c r="AF1246" s="53"/>
      <c r="AG1246" s="53"/>
      <c r="AH1246" s="53"/>
      <c r="AI1246" s="53"/>
      <c r="AJ1246" s="53"/>
      <c r="AK1246" s="53"/>
      <c r="AL1246" s="53"/>
      <c r="AM1246" s="53"/>
      <c r="AN1246" s="53"/>
      <c r="AO1246" s="53"/>
    </row>
    <row r="1247" spans="17:41">
      <c r="Q1247" s="53"/>
      <c r="R1247" s="53"/>
      <c r="S1247" s="53"/>
      <c r="T1247" s="53"/>
      <c r="U1247" s="53"/>
      <c r="V1247" s="53"/>
      <c r="W1247" s="53"/>
      <c r="X1247" s="53"/>
      <c r="Y1247" s="53"/>
      <c r="Z1247" s="53"/>
      <c r="AA1247" s="53"/>
      <c r="AB1247" s="53"/>
      <c r="AC1247" s="53"/>
      <c r="AD1247" s="53"/>
      <c r="AE1247" s="53"/>
      <c r="AF1247" s="53"/>
      <c r="AG1247" s="53"/>
      <c r="AH1247" s="53"/>
      <c r="AI1247" s="53"/>
      <c r="AJ1247" s="53"/>
      <c r="AK1247" s="53"/>
      <c r="AL1247" s="53"/>
      <c r="AM1247" s="53"/>
      <c r="AN1247" s="53"/>
      <c r="AO1247" s="53"/>
    </row>
    <row r="1248" spans="17:41">
      <c r="Q1248" s="53"/>
      <c r="R1248" s="53"/>
      <c r="S1248" s="53"/>
      <c r="T1248" s="53"/>
      <c r="U1248" s="53"/>
      <c r="V1248" s="53"/>
      <c r="W1248" s="53"/>
      <c r="X1248" s="53"/>
      <c r="Y1248" s="53"/>
      <c r="Z1248" s="53"/>
      <c r="AA1248" s="53"/>
      <c r="AB1248" s="53"/>
      <c r="AC1248" s="53"/>
      <c r="AD1248" s="53"/>
      <c r="AE1248" s="53"/>
      <c r="AF1248" s="53"/>
      <c r="AG1248" s="53"/>
      <c r="AH1248" s="53"/>
      <c r="AI1248" s="53"/>
      <c r="AJ1248" s="53"/>
      <c r="AK1248" s="53"/>
      <c r="AL1248" s="53"/>
      <c r="AM1248" s="53"/>
      <c r="AN1248" s="53"/>
      <c r="AO1248" s="53"/>
    </row>
    <row r="1249" spans="17:41">
      <c r="Q1249" s="53"/>
      <c r="R1249" s="53"/>
      <c r="S1249" s="53"/>
      <c r="T1249" s="53"/>
      <c r="U1249" s="53"/>
      <c r="V1249" s="53"/>
      <c r="W1249" s="53"/>
      <c r="X1249" s="53"/>
      <c r="Y1249" s="53"/>
      <c r="Z1249" s="53"/>
      <c r="AA1249" s="53"/>
      <c r="AB1249" s="53"/>
      <c r="AC1249" s="53"/>
      <c r="AD1249" s="53"/>
      <c r="AE1249" s="53"/>
      <c r="AF1249" s="53"/>
      <c r="AG1249" s="53"/>
      <c r="AH1249" s="53"/>
      <c r="AI1249" s="53"/>
      <c r="AJ1249" s="53"/>
      <c r="AK1249" s="53"/>
      <c r="AL1249" s="53"/>
      <c r="AM1249" s="53"/>
      <c r="AN1249" s="53"/>
      <c r="AO1249" s="53"/>
    </row>
    <row r="1250" spans="17:41">
      <c r="Q1250" s="53"/>
      <c r="R1250" s="53"/>
      <c r="S1250" s="53"/>
      <c r="T1250" s="53"/>
      <c r="U1250" s="53"/>
      <c r="V1250" s="53"/>
      <c r="W1250" s="53"/>
      <c r="X1250" s="53"/>
      <c r="Y1250" s="53"/>
      <c r="Z1250" s="53"/>
      <c r="AA1250" s="53"/>
      <c r="AB1250" s="53"/>
      <c r="AC1250" s="53"/>
      <c r="AD1250" s="53"/>
      <c r="AE1250" s="53"/>
      <c r="AF1250" s="53"/>
      <c r="AG1250" s="53"/>
      <c r="AH1250" s="53"/>
      <c r="AI1250" s="53"/>
      <c r="AJ1250" s="53"/>
      <c r="AK1250" s="53"/>
      <c r="AL1250" s="53"/>
      <c r="AM1250" s="53"/>
      <c r="AN1250" s="53"/>
      <c r="AO1250" s="53"/>
    </row>
    <row r="1251" spans="17:41">
      <c r="Q1251" s="53"/>
      <c r="R1251" s="53"/>
      <c r="S1251" s="53"/>
      <c r="T1251" s="53"/>
      <c r="U1251" s="53"/>
      <c r="V1251" s="53"/>
      <c r="W1251" s="53"/>
      <c r="X1251" s="53"/>
      <c r="Y1251" s="53"/>
      <c r="Z1251" s="53"/>
      <c r="AA1251" s="53"/>
      <c r="AB1251" s="53"/>
      <c r="AC1251" s="53"/>
      <c r="AD1251" s="53"/>
      <c r="AE1251" s="53"/>
      <c r="AF1251" s="53"/>
      <c r="AG1251" s="53"/>
      <c r="AH1251" s="53"/>
      <c r="AI1251" s="53"/>
      <c r="AJ1251" s="53"/>
      <c r="AK1251" s="53"/>
      <c r="AL1251" s="53"/>
      <c r="AM1251" s="53"/>
      <c r="AN1251" s="53"/>
      <c r="AO1251" s="53"/>
    </row>
    <row r="1252" spans="17:41">
      <c r="Q1252" s="53"/>
      <c r="R1252" s="53"/>
      <c r="S1252" s="53"/>
      <c r="T1252" s="53"/>
      <c r="U1252" s="53"/>
      <c r="V1252" s="53"/>
      <c r="W1252" s="53"/>
      <c r="X1252" s="53"/>
      <c r="Y1252" s="53"/>
      <c r="Z1252" s="53"/>
      <c r="AA1252" s="53"/>
      <c r="AB1252" s="53"/>
      <c r="AC1252" s="53"/>
      <c r="AD1252" s="53"/>
      <c r="AE1252" s="53"/>
      <c r="AF1252" s="53"/>
      <c r="AG1252" s="53"/>
      <c r="AH1252" s="53"/>
      <c r="AI1252" s="53"/>
      <c r="AJ1252" s="53"/>
      <c r="AK1252" s="53"/>
      <c r="AL1252" s="53"/>
      <c r="AM1252" s="53"/>
      <c r="AN1252" s="53"/>
      <c r="AO1252" s="53"/>
    </row>
    <row r="1253" spans="17:41">
      <c r="Q1253" s="53"/>
      <c r="R1253" s="53"/>
      <c r="S1253" s="53"/>
      <c r="T1253" s="53"/>
      <c r="U1253" s="53"/>
      <c r="V1253" s="53"/>
      <c r="W1253" s="53"/>
      <c r="X1253" s="53"/>
      <c r="Y1253" s="53"/>
      <c r="Z1253" s="53"/>
      <c r="AA1253" s="53"/>
      <c r="AB1253" s="53"/>
      <c r="AC1253" s="53"/>
      <c r="AD1253" s="53"/>
      <c r="AE1253" s="53"/>
      <c r="AF1253" s="53"/>
      <c r="AG1253" s="53"/>
      <c r="AH1253" s="53"/>
      <c r="AI1253" s="53"/>
      <c r="AJ1253" s="53"/>
      <c r="AK1253" s="53"/>
      <c r="AL1253" s="53"/>
      <c r="AM1253" s="53"/>
      <c r="AN1253" s="53"/>
      <c r="AO1253" s="53"/>
    </row>
    <row r="1254" spans="17:41">
      <c r="Q1254" s="53"/>
      <c r="R1254" s="53"/>
      <c r="S1254" s="53"/>
      <c r="T1254" s="53"/>
      <c r="U1254" s="53"/>
      <c r="V1254" s="53"/>
      <c r="W1254" s="53"/>
      <c r="X1254" s="53"/>
      <c r="Y1254" s="53"/>
      <c r="Z1254" s="53"/>
      <c r="AA1254" s="53"/>
      <c r="AB1254" s="53"/>
      <c r="AC1254" s="53"/>
      <c r="AD1254" s="53"/>
      <c r="AE1254" s="53"/>
      <c r="AF1254" s="53"/>
      <c r="AG1254" s="53"/>
      <c r="AH1254" s="53"/>
      <c r="AI1254" s="53"/>
      <c r="AJ1254" s="53"/>
      <c r="AK1254" s="53"/>
      <c r="AL1254" s="53"/>
      <c r="AM1254" s="53"/>
      <c r="AN1254" s="53"/>
      <c r="AO1254" s="53"/>
    </row>
    <row r="1255" spans="17:41">
      <c r="Q1255" s="53"/>
      <c r="R1255" s="53"/>
      <c r="S1255" s="53"/>
      <c r="T1255" s="53"/>
      <c r="U1255" s="53"/>
      <c r="V1255" s="53"/>
      <c r="W1255" s="53"/>
      <c r="X1255" s="53"/>
      <c r="Y1255" s="53"/>
      <c r="Z1255" s="53"/>
      <c r="AA1255" s="53"/>
      <c r="AB1255" s="53"/>
      <c r="AC1255" s="53"/>
      <c r="AD1255" s="53"/>
      <c r="AE1255" s="53"/>
      <c r="AF1255" s="53"/>
      <c r="AG1255" s="53"/>
      <c r="AH1255" s="53"/>
      <c r="AI1255" s="53"/>
      <c r="AJ1255" s="53"/>
      <c r="AK1255" s="53"/>
      <c r="AL1255" s="53"/>
      <c r="AM1255" s="53"/>
      <c r="AN1255" s="53"/>
      <c r="AO1255" s="53"/>
    </row>
    <row r="1256" spans="17:41">
      <c r="Q1256" s="53"/>
      <c r="R1256" s="53"/>
      <c r="S1256" s="53"/>
      <c r="T1256" s="53"/>
      <c r="U1256" s="53"/>
      <c r="V1256" s="53"/>
      <c r="W1256" s="53"/>
      <c r="X1256" s="53"/>
      <c r="Y1256" s="53"/>
      <c r="Z1256" s="53"/>
      <c r="AA1256" s="53"/>
      <c r="AB1256" s="53"/>
      <c r="AC1256" s="53"/>
      <c r="AD1256" s="53"/>
      <c r="AE1256" s="53"/>
      <c r="AF1256" s="53"/>
      <c r="AG1256" s="53"/>
      <c r="AH1256" s="53"/>
      <c r="AI1256" s="53"/>
      <c r="AJ1256" s="53"/>
      <c r="AK1256" s="53"/>
      <c r="AL1256" s="53"/>
      <c r="AM1256" s="53"/>
      <c r="AN1256" s="53"/>
      <c r="AO1256" s="53"/>
    </row>
    <row r="1257" spans="17:41">
      <c r="Q1257" s="53"/>
      <c r="R1257" s="53"/>
      <c r="S1257" s="53"/>
      <c r="T1257" s="53"/>
      <c r="U1257" s="53"/>
      <c r="V1257" s="53"/>
      <c r="W1257" s="53"/>
      <c r="X1257" s="53"/>
      <c r="Y1257" s="53"/>
      <c r="Z1257" s="53"/>
      <c r="AA1257" s="53"/>
      <c r="AB1257" s="53"/>
      <c r="AC1257" s="53"/>
      <c r="AD1257" s="53"/>
      <c r="AE1257" s="53"/>
      <c r="AF1257" s="53"/>
      <c r="AG1257" s="53"/>
      <c r="AH1257" s="53"/>
      <c r="AI1257" s="53"/>
      <c r="AJ1257" s="53"/>
      <c r="AK1257" s="53"/>
      <c r="AL1257" s="53"/>
      <c r="AM1257" s="53"/>
      <c r="AN1257" s="53"/>
      <c r="AO1257" s="53"/>
    </row>
    <row r="1258" spans="17:41">
      <c r="Q1258" s="53"/>
      <c r="R1258" s="53"/>
      <c r="S1258" s="53"/>
      <c r="T1258" s="53"/>
      <c r="U1258" s="53"/>
      <c r="V1258" s="53"/>
      <c r="W1258" s="53"/>
      <c r="X1258" s="53"/>
      <c r="Y1258" s="53"/>
      <c r="Z1258" s="53"/>
      <c r="AA1258" s="53"/>
      <c r="AB1258" s="53"/>
      <c r="AC1258" s="53"/>
      <c r="AD1258" s="53"/>
      <c r="AE1258" s="53"/>
      <c r="AF1258" s="53"/>
      <c r="AG1258" s="53"/>
      <c r="AH1258" s="53"/>
      <c r="AI1258" s="53"/>
      <c r="AJ1258" s="53"/>
      <c r="AK1258" s="53"/>
      <c r="AL1258" s="53"/>
      <c r="AM1258" s="53"/>
      <c r="AN1258" s="53"/>
      <c r="AO1258" s="53"/>
    </row>
    <row r="1259" spans="17:41">
      <c r="Q1259" s="53"/>
      <c r="R1259" s="53"/>
      <c r="S1259" s="53"/>
      <c r="T1259" s="53"/>
      <c r="U1259" s="53"/>
      <c r="V1259" s="53"/>
      <c r="W1259" s="53"/>
      <c r="X1259" s="53"/>
      <c r="Y1259" s="53"/>
      <c r="Z1259" s="53"/>
      <c r="AA1259" s="53"/>
      <c r="AB1259" s="53"/>
      <c r="AC1259" s="53"/>
      <c r="AD1259" s="53"/>
      <c r="AE1259" s="53"/>
      <c r="AF1259" s="53"/>
      <c r="AG1259" s="53"/>
      <c r="AH1259" s="53"/>
      <c r="AI1259" s="53"/>
      <c r="AJ1259" s="53"/>
      <c r="AK1259" s="53"/>
      <c r="AL1259" s="53"/>
      <c r="AM1259" s="53"/>
      <c r="AN1259" s="53"/>
      <c r="AO1259" s="53"/>
    </row>
    <row r="1260" spans="17:41">
      <c r="Q1260" s="53"/>
      <c r="R1260" s="53"/>
      <c r="S1260" s="53"/>
      <c r="T1260" s="53"/>
      <c r="U1260" s="53"/>
      <c r="V1260" s="53"/>
      <c r="W1260" s="53"/>
      <c r="X1260" s="53"/>
      <c r="Y1260" s="53"/>
      <c r="Z1260" s="53"/>
      <c r="AA1260" s="53"/>
      <c r="AB1260" s="53"/>
      <c r="AC1260" s="53"/>
      <c r="AD1260" s="53"/>
      <c r="AE1260" s="53"/>
      <c r="AF1260" s="53"/>
      <c r="AG1260" s="53"/>
      <c r="AH1260" s="53"/>
      <c r="AI1260" s="53"/>
      <c r="AJ1260" s="53"/>
      <c r="AK1260" s="53"/>
      <c r="AL1260" s="53"/>
      <c r="AM1260" s="53"/>
      <c r="AN1260" s="53"/>
      <c r="AO1260" s="53"/>
    </row>
    <row r="1261" spans="17:41">
      <c r="Q1261" s="53"/>
      <c r="R1261" s="53"/>
      <c r="S1261" s="53"/>
      <c r="T1261" s="53"/>
      <c r="U1261" s="53"/>
      <c r="V1261" s="53"/>
      <c r="W1261" s="53"/>
      <c r="X1261" s="53"/>
      <c r="Y1261" s="53"/>
      <c r="Z1261" s="53"/>
      <c r="AA1261" s="53"/>
      <c r="AB1261" s="53"/>
      <c r="AC1261" s="53"/>
      <c r="AD1261" s="53"/>
      <c r="AE1261" s="53"/>
      <c r="AF1261" s="53"/>
      <c r="AG1261" s="53"/>
      <c r="AH1261" s="53"/>
      <c r="AI1261" s="53"/>
      <c r="AJ1261" s="53"/>
      <c r="AK1261" s="53"/>
      <c r="AL1261" s="53"/>
      <c r="AM1261" s="53"/>
      <c r="AN1261" s="53"/>
      <c r="AO1261" s="53"/>
    </row>
    <row r="1262" spans="17:41">
      <c r="Q1262" s="53"/>
      <c r="R1262" s="53"/>
      <c r="S1262" s="53"/>
      <c r="T1262" s="53"/>
      <c r="U1262" s="53"/>
      <c r="V1262" s="53"/>
      <c r="W1262" s="53"/>
      <c r="X1262" s="53"/>
      <c r="Y1262" s="53"/>
      <c r="Z1262" s="53"/>
      <c r="AA1262" s="53"/>
      <c r="AB1262" s="53"/>
      <c r="AC1262" s="53"/>
      <c r="AD1262" s="53"/>
      <c r="AE1262" s="53"/>
      <c r="AF1262" s="53"/>
      <c r="AG1262" s="53"/>
      <c r="AH1262" s="53"/>
      <c r="AI1262" s="53"/>
      <c r="AJ1262" s="53"/>
      <c r="AK1262" s="53"/>
      <c r="AL1262" s="53"/>
      <c r="AM1262" s="53"/>
      <c r="AN1262" s="53"/>
      <c r="AO1262" s="53"/>
    </row>
    <row r="1263" spans="17:41">
      <c r="Q1263" s="53"/>
      <c r="R1263" s="53"/>
      <c r="S1263" s="53"/>
      <c r="T1263" s="53"/>
      <c r="U1263" s="53"/>
      <c r="V1263" s="53"/>
      <c r="W1263" s="53"/>
      <c r="X1263" s="53"/>
      <c r="Y1263" s="53"/>
      <c r="Z1263" s="53"/>
      <c r="AA1263" s="53"/>
      <c r="AB1263" s="53"/>
      <c r="AC1263" s="53"/>
      <c r="AD1263" s="53"/>
      <c r="AE1263" s="53"/>
      <c r="AF1263" s="53"/>
      <c r="AG1263" s="53"/>
      <c r="AH1263" s="53"/>
      <c r="AI1263" s="53"/>
      <c r="AJ1263" s="53"/>
      <c r="AK1263" s="53"/>
      <c r="AL1263" s="53"/>
      <c r="AM1263" s="53"/>
      <c r="AN1263" s="53"/>
      <c r="AO1263" s="53"/>
    </row>
    <row r="1264" spans="17:41">
      <c r="Q1264" s="53"/>
      <c r="R1264" s="53"/>
      <c r="S1264" s="53"/>
      <c r="T1264" s="53"/>
      <c r="U1264" s="53"/>
      <c r="V1264" s="53"/>
      <c r="W1264" s="53"/>
      <c r="X1264" s="53"/>
      <c r="Y1264" s="53"/>
      <c r="Z1264" s="53"/>
      <c r="AA1264" s="53"/>
      <c r="AB1264" s="53"/>
      <c r="AC1264" s="53"/>
      <c r="AD1264" s="53"/>
      <c r="AE1264" s="53"/>
      <c r="AF1264" s="53"/>
      <c r="AG1264" s="53"/>
      <c r="AH1264" s="53"/>
      <c r="AI1264" s="53"/>
      <c r="AJ1264" s="53"/>
      <c r="AK1264" s="53"/>
      <c r="AL1264" s="53"/>
      <c r="AM1264" s="53"/>
      <c r="AN1264" s="53"/>
      <c r="AO1264" s="53"/>
    </row>
    <row r="1265" spans="17:41">
      <c r="Q1265" s="53"/>
      <c r="R1265" s="53"/>
      <c r="S1265" s="53"/>
      <c r="T1265" s="53"/>
      <c r="U1265" s="53"/>
      <c r="V1265" s="53"/>
      <c r="W1265" s="53"/>
      <c r="X1265" s="53"/>
      <c r="Y1265" s="53"/>
      <c r="Z1265" s="53"/>
      <c r="AA1265" s="53"/>
      <c r="AB1265" s="53"/>
      <c r="AC1265" s="53"/>
      <c r="AD1265" s="53"/>
      <c r="AE1265" s="53"/>
      <c r="AF1265" s="53"/>
      <c r="AG1265" s="53"/>
      <c r="AH1265" s="53"/>
      <c r="AI1265" s="53"/>
      <c r="AJ1265" s="53"/>
      <c r="AK1265" s="53"/>
      <c r="AL1265" s="53"/>
      <c r="AM1265" s="53"/>
      <c r="AN1265" s="53"/>
      <c r="AO1265" s="53"/>
    </row>
    <row r="1266" spans="17:41">
      <c r="Q1266" s="53"/>
      <c r="R1266" s="53"/>
      <c r="S1266" s="53"/>
      <c r="T1266" s="53"/>
      <c r="U1266" s="53"/>
      <c r="V1266" s="53"/>
      <c r="W1266" s="53"/>
      <c r="X1266" s="53"/>
      <c r="Y1266" s="53"/>
      <c r="Z1266" s="53"/>
      <c r="AA1266" s="53"/>
      <c r="AB1266" s="53"/>
      <c r="AC1266" s="53"/>
      <c r="AD1266" s="53"/>
      <c r="AE1266" s="53"/>
      <c r="AF1266" s="53"/>
      <c r="AG1266" s="53"/>
      <c r="AH1266" s="53"/>
      <c r="AI1266" s="53"/>
      <c r="AJ1266" s="53"/>
      <c r="AK1266" s="53"/>
      <c r="AL1266" s="53"/>
      <c r="AM1266" s="53"/>
      <c r="AN1266" s="53"/>
      <c r="AO1266" s="53"/>
    </row>
    <row r="1267" spans="17:41">
      <c r="Q1267" s="53"/>
      <c r="R1267" s="53"/>
      <c r="S1267" s="53"/>
      <c r="T1267" s="53"/>
      <c r="U1267" s="53"/>
      <c r="V1267" s="53"/>
      <c r="W1267" s="53"/>
      <c r="X1267" s="53"/>
      <c r="Y1267" s="53"/>
      <c r="Z1267" s="53"/>
      <c r="AA1267" s="53"/>
      <c r="AB1267" s="53"/>
      <c r="AC1267" s="53"/>
      <c r="AD1267" s="53"/>
      <c r="AE1267" s="53"/>
      <c r="AF1267" s="53"/>
      <c r="AG1267" s="53"/>
      <c r="AH1267" s="53"/>
      <c r="AI1267" s="53"/>
      <c r="AJ1267" s="53"/>
      <c r="AK1267" s="53"/>
      <c r="AL1267" s="53"/>
      <c r="AM1267" s="53"/>
      <c r="AN1267" s="53"/>
      <c r="AO1267" s="53"/>
    </row>
    <row r="1268" spans="17:41">
      <c r="Q1268" s="53"/>
      <c r="R1268" s="53"/>
      <c r="S1268" s="53"/>
      <c r="T1268" s="53"/>
      <c r="U1268" s="53"/>
      <c r="V1268" s="53"/>
      <c r="W1268" s="53"/>
      <c r="X1268" s="53"/>
      <c r="Y1268" s="53"/>
      <c r="Z1268" s="53"/>
      <c r="AA1268" s="53"/>
      <c r="AB1268" s="53"/>
      <c r="AC1268" s="53"/>
      <c r="AD1268" s="53"/>
      <c r="AE1268" s="53"/>
      <c r="AF1268" s="53"/>
      <c r="AG1268" s="53"/>
      <c r="AH1268" s="53"/>
      <c r="AI1268" s="53"/>
      <c r="AJ1268" s="53"/>
      <c r="AK1268" s="53"/>
      <c r="AL1268" s="53"/>
      <c r="AM1268" s="53"/>
      <c r="AN1268" s="53"/>
      <c r="AO1268" s="53"/>
    </row>
    <row r="1269" spans="17:41">
      <c r="Q1269" s="53"/>
      <c r="R1269" s="53"/>
      <c r="S1269" s="53"/>
      <c r="T1269" s="53"/>
      <c r="U1269" s="53"/>
      <c r="V1269" s="53"/>
      <c r="W1269" s="53"/>
      <c r="X1269" s="53"/>
      <c r="Y1269" s="53"/>
      <c r="Z1269" s="53"/>
      <c r="AA1269" s="53"/>
      <c r="AB1269" s="53"/>
      <c r="AC1269" s="53"/>
      <c r="AD1269" s="53"/>
      <c r="AE1269" s="53"/>
      <c r="AF1269" s="53"/>
      <c r="AG1269" s="53"/>
      <c r="AH1269" s="53"/>
      <c r="AI1269" s="53"/>
      <c r="AJ1269" s="53"/>
      <c r="AK1269" s="53"/>
      <c r="AL1269" s="53"/>
      <c r="AM1269" s="53"/>
      <c r="AN1269" s="53"/>
      <c r="AO1269" s="53"/>
    </row>
    <row r="1270" spans="17:41">
      <c r="Q1270" s="53"/>
      <c r="R1270" s="53"/>
      <c r="S1270" s="53"/>
      <c r="T1270" s="53"/>
      <c r="U1270" s="53"/>
      <c r="V1270" s="53"/>
      <c r="W1270" s="53"/>
      <c r="X1270" s="53"/>
      <c r="Y1270" s="53"/>
      <c r="Z1270" s="53"/>
      <c r="AA1270" s="53"/>
      <c r="AB1270" s="53"/>
      <c r="AC1270" s="53"/>
      <c r="AD1270" s="53"/>
      <c r="AE1270" s="53"/>
      <c r="AF1270" s="53"/>
      <c r="AG1270" s="53"/>
      <c r="AH1270" s="53"/>
      <c r="AI1270" s="53"/>
      <c r="AJ1270" s="53"/>
      <c r="AK1270" s="53"/>
      <c r="AL1270" s="53"/>
      <c r="AM1270" s="53"/>
      <c r="AN1270" s="53"/>
      <c r="AO1270" s="53"/>
    </row>
    <row r="1271" spans="17:41">
      <c r="Q1271" s="53"/>
      <c r="R1271" s="53"/>
      <c r="S1271" s="53"/>
      <c r="T1271" s="53"/>
      <c r="U1271" s="53"/>
      <c r="V1271" s="53"/>
      <c r="W1271" s="53"/>
      <c r="X1271" s="53"/>
      <c r="Y1271" s="53"/>
      <c r="Z1271" s="53"/>
      <c r="AA1271" s="53"/>
      <c r="AB1271" s="53"/>
      <c r="AC1271" s="53"/>
      <c r="AD1271" s="53"/>
      <c r="AE1271" s="53"/>
      <c r="AF1271" s="53"/>
      <c r="AG1271" s="53"/>
      <c r="AH1271" s="53"/>
      <c r="AI1271" s="53"/>
      <c r="AJ1271" s="53"/>
      <c r="AK1271" s="53"/>
      <c r="AL1271" s="53"/>
      <c r="AM1271" s="53"/>
      <c r="AN1271" s="53"/>
      <c r="AO1271" s="53"/>
    </row>
    <row r="1272" spans="17:41">
      <c r="Q1272" s="53"/>
      <c r="R1272" s="53"/>
      <c r="S1272" s="53"/>
      <c r="T1272" s="53"/>
      <c r="U1272" s="53"/>
      <c r="V1272" s="53"/>
      <c r="W1272" s="53"/>
      <c r="X1272" s="53"/>
      <c r="Y1272" s="53"/>
      <c r="Z1272" s="53"/>
      <c r="AA1272" s="53"/>
      <c r="AB1272" s="53"/>
      <c r="AC1272" s="53"/>
      <c r="AD1272" s="53"/>
      <c r="AE1272" s="53"/>
      <c r="AF1272" s="53"/>
      <c r="AG1272" s="53"/>
      <c r="AH1272" s="53"/>
      <c r="AI1272" s="53"/>
      <c r="AJ1272" s="53"/>
      <c r="AK1272" s="53"/>
      <c r="AL1272" s="53"/>
      <c r="AM1272" s="53"/>
      <c r="AN1272" s="53"/>
      <c r="AO1272" s="53"/>
    </row>
    <row r="1273" spans="17:41">
      <c r="Q1273" s="53"/>
      <c r="R1273" s="53"/>
      <c r="S1273" s="53"/>
      <c r="T1273" s="53"/>
      <c r="U1273" s="53"/>
      <c r="V1273" s="53"/>
      <c r="W1273" s="53"/>
      <c r="X1273" s="53"/>
      <c r="Y1273" s="53"/>
      <c r="Z1273" s="53"/>
      <c r="AA1273" s="53"/>
      <c r="AB1273" s="53"/>
      <c r="AC1273" s="53"/>
      <c r="AD1273" s="53"/>
      <c r="AE1273" s="53"/>
      <c r="AF1273" s="53"/>
      <c r="AG1273" s="53"/>
      <c r="AH1273" s="53"/>
      <c r="AI1273" s="53"/>
      <c r="AJ1273" s="53"/>
      <c r="AK1273" s="53"/>
      <c r="AL1273" s="53"/>
      <c r="AM1273" s="53"/>
      <c r="AN1273" s="53"/>
      <c r="AO1273" s="53"/>
    </row>
    <row r="1274" spans="17:41">
      <c r="Q1274" s="53"/>
      <c r="R1274" s="53"/>
      <c r="S1274" s="53"/>
      <c r="T1274" s="53"/>
      <c r="U1274" s="53"/>
      <c r="V1274" s="53"/>
      <c r="W1274" s="53"/>
      <c r="X1274" s="53"/>
      <c r="Y1274" s="53"/>
      <c r="Z1274" s="53"/>
      <c r="AA1274" s="53"/>
      <c r="AB1274" s="53"/>
      <c r="AC1274" s="53"/>
      <c r="AD1274" s="53"/>
      <c r="AE1274" s="53"/>
      <c r="AF1274" s="53"/>
      <c r="AG1274" s="53"/>
      <c r="AH1274" s="53"/>
      <c r="AI1274" s="53"/>
      <c r="AJ1274" s="53"/>
      <c r="AK1274" s="53"/>
      <c r="AL1274" s="53"/>
      <c r="AM1274" s="53"/>
      <c r="AN1274" s="53"/>
      <c r="AO1274" s="53"/>
    </row>
    <row r="1275" spans="17:41">
      <c r="Q1275" s="53"/>
      <c r="R1275" s="53"/>
      <c r="S1275" s="53"/>
      <c r="T1275" s="53"/>
      <c r="U1275" s="53"/>
      <c r="V1275" s="53"/>
      <c r="W1275" s="53"/>
      <c r="X1275" s="53"/>
      <c r="Y1275" s="53"/>
      <c r="Z1275" s="53"/>
      <c r="AA1275" s="53"/>
      <c r="AB1275" s="53"/>
      <c r="AC1275" s="53"/>
      <c r="AD1275" s="53"/>
      <c r="AE1275" s="53"/>
      <c r="AF1275" s="53"/>
      <c r="AG1275" s="53"/>
      <c r="AH1275" s="53"/>
      <c r="AI1275" s="53"/>
      <c r="AJ1275" s="53"/>
      <c r="AK1275" s="53"/>
      <c r="AL1275" s="53"/>
      <c r="AM1275" s="53"/>
      <c r="AN1275" s="53"/>
      <c r="AO1275" s="53"/>
    </row>
    <row r="1276" spans="17:41">
      <c r="Q1276" s="53"/>
      <c r="R1276" s="53"/>
      <c r="S1276" s="53"/>
      <c r="T1276" s="53"/>
      <c r="U1276" s="53"/>
      <c r="V1276" s="53"/>
      <c r="W1276" s="53"/>
      <c r="X1276" s="53"/>
      <c r="Y1276" s="53"/>
      <c r="Z1276" s="53"/>
      <c r="AA1276" s="53"/>
      <c r="AB1276" s="53"/>
      <c r="AC1276" s="53"/>
      <c r="AD1276" s="53"/>
      <c r="AE1276" s="53"/>
      <c r="AF1276" s="53"/>
      <c r="AG1276" s="53"/>
      <c r="AH1276" s="53"/>
      <c r="AI1276" s="53"/>
      <c r="AJ1276" s="53"/>
      <c r="AK1276" s="53"/>
      <c r="AL1276" s="53"/>
      <c r="AM1276" s="53"/>
      <c r="AN1276" s="53"/>
      <c r="AO1276" s="53"/>
    </row>
    <row r="1277" spans="17:41">
      <c r="Q1277" s="53"/>
      <c r="R1277" s="53"/>
      <c r="S1277" s="53"/>
      <c r="T1277" s="53"/>
      <c r="U1277" s="53"/>
      <c r="V1277" s="53"/>
      <c r="W1277" s="53"/>
      <c r="X1277" s="53"/>
      <c r="Y1277" s="53"/>
      <c r="Z1277" s="53"/>
      <c r="AA1277" s="53"/>
      <c r="AB1277" s="53"/>
      <c r="AC1277" s="53"/>
      <c r="AD1277" s="53"/>
      <c r="AE1277" s="53"/>
      <c r="AF1277" s="53"/>
      <c r="AG1277" s="53"/>
      <c r="AH1277" s="53"/>
      <c r="AI1277" s="53"/>
      <c r="AJ1277" s="53"/>
      <c r="AK1277" s="53"/>
      <c r="AL1277" s="53"/>
      <c r="AM1277" s="53"/>
      <c r="AN1277" s="53"/>
      <c r="AO1277" s="53"/>
    </row>
    <row r="1278" spans="17:41">
      <c r="Q1278" s="53"/>
      <c r="R1278" s="53"/>
      <c r="S1278" s="53"/>
      <c r="T1278" s="53"/>
      <c r="U1278" s="53"/>
      <c r="V1278" s="53"/>
      <c r="W1278" s="53"/>
      <c r="X1278" s="53"/>
      <c r="Y1278" s="53"/>
      <c r="Z1278" s="53"/>
      <c r="AA1278" s="53"/>
      <c r="AB1278" s="53"/>
      <c r="AC1278" s="53"/>
      <c r="AD1278" s="53"/>
      <c r="AE1278" s="53"/>
      <c r="AF1278" s="53"/>
      <c r="AG1278" s="53"/>
      <c r="AH1278" s="53"/>
      <c r="AI1278" s="53"/>
      <c r="AJ1278" s="53"/>
      <c r="AK1278" s="53"/>
      <c r="AL1278" s="53"/>
      <c r="AM1278" s="53"/>
      <c r="AN1278" s="53"/>
      <c r="AO1278" s="53"/>
    </row>
    <row r="1279" spans="17:41">
      <c r="Q1279" s="53"/>
      <c r="R1279" s="53"/>
      <c r="S1279" s="53"/>
      <c r="T1279" s="53"/>
      <c r="U1279" s="53"/>
      <c r="V1279" s="53"/>
      <c r="W1279" s="53"/>
      <c r="X1279" s="53"/>
      <c r="Y1279" s="53"/>
      <c r="Z1279" s="53"/>
      <c r="AA1279" s="53"/>
      <c r="AB1279" s="53"/>
      <c r="AC1279" s="53"/>
      <c r="AD1279" s="53"/>
      <c r="AE1279" s="53"/>
      <c r="AF1279" s="53"/>
      <c r="AG1279" s="53"/>
      <c r="AH1279" s="53"/>
      <c r="AI1279" s="53"/>
      <c r="AJ1279" s="53"/>
      <c r="AK1279" s="53"/>
      <c r="AL1279" s="53"/>
      <c r="AM1279" s="53"/>
      <c r="AN1279" s="53"/>
      <c r="AO1279" s="53"/>
    </row>
    <row r="1280" spans="17:41">
      <c r="Q1280" s="53"/>
      <c r="R1280" s="53"/>
      <c r="S1280" s="53"/>
      <c r="T1280" s="53"/>
      <c r="U1280" s="53"/>
      <c r="V1280" s="53"/>
      <c r="W1280" s="53"/>
      <c r="X1280" s="53"/>
      <c r="Y1280" s="53"/>
      <c r="Z1280" s="53"/>
      <c r="AA1280" s="53"/>
      <c r="AB1280" s="53"/>
      <c r="AC1280" s="53"/>
      <c r="AD1280" s="53"/>
      <c r="AE1280" s="53"/>
      <c r="AF1280" s="53"/>
      <c r="AG1280" s="53"/>
      <c r="AH1280" s="53"/>
      <c r="AI1280" s="53"/>
      <c r="AJ1280" s="53"/>
      <c r="AK1280" s="53"/>
      <c r="AL1280" s="53"/>
      <c r="AM1280" s="53"/>
      <c r="AN1280" s="53"/>
      <c r="AO1280" s="53"/>
    </row>
    <row r="1281" spans="17:41">
      <c r="Q1281" s="53"/>
      <c r="R1281" s="53"/>
      <c r="S1281" s="53"/>
      <c r="T1281" s="53"/>
      <c r="U1281" s="53"/>
      <c r="V1281" s="53"/>
      <c r="W1281" s="53"/>
      <c r="X1281" s="53"/>
      <c r="Y1281" s="53"/>
      <c r="Z1281" s="53"/>
      <c r="AA1281" s="53"/>
      <c r="AB1281" s="53"/>
      <c r="AC1281" s="53"/>
      <c r="AD1281" s="53"/>
      <c r="AE1281" s="53"/>
      <c r="AF1281" s="53"/>
      <c r="AG1281" s="53"/>
      <c r="AH1281" s="53"/>
      <c r="AI1281" s="53"/>
      <c r="AJ1281" s="53"/>
      <c r="AK1281" s="53"/>
      <c r="AL1281" s="53"/>
      <c r="AM1281" s="53"/>
      <c r="AN1281" s="53"/>
      <c r="AO1281" s="53"/>
    </row>
    <row r="1282" spans="17:41">
      <c r="Q1282" s="53"/>
      <c r="R1282" s="53"/>
      <c r="S1282" s="53"/>
      <c r="T1282" s="53"/>
      <c r="U1282" s="53"/>
      <c r="V1282" s="53"/>
      <c r="W1282" s="53"/>
      <c r="X1282" s="53"/>
      <c r="Y1282" s="53"/>
      <c r="Z1282" s="53"/>
      <c r="AA1282" s="53"/>
      <c r="AB1282" s="53"/>
      <c r="AC1282" s="53"/>
      <c r="AD1282" s="53"/>
      <c r="AE1282" s="53"/>
      <c r="AF1282" s="53"/>
      <c r="AG1282" s="53"/>
      <c r="AH1282" s="53"/>
      <c r="AI1282" s="53"/>
      <c r="AJ1282" s="53"/>
      <c r="AK1282" s="53"/>
      <c r="AL1282" s="53"/>
      <c r="AM1282" s="53"/>
      <c r="AN1282" s="53"/>
      <c r="AO1282" s="53"/>
    </row>
    <row r="1283" spans="17:41">
      <c r="Q1283" s="53"/>
      <c r="R1283" s="53"/>
      <c r="S1283" s="53"/>
      <c r="T1283" s="53"/>
      <c r="U1283" s="53"/>
      <c r="V1283" s="53"/>
      <c r="W1283" s="53"/>
      <c r="X1283" s="53"/>
      <c r="Y1283" s="53"/>
      <c r="Z1283" s="53"/>
      <c r="AA1283" s="53"/>
      <c r="AB1283" s="53"/>
      <c r="AC1283" s="53"/>
      <c r="AD1283" s="53"/>
      <c r="AE1283" s="53"/>
      <c r="AF1283" s="53"/>
      <c r="AG1283" s="53"/>
      <c r="AH1283" s="53"/>
      <c r="AI1283" s="53"/>
      <c r="AJ1283" s="53"/>
      <c r="AK1283" s="53"/>
      <c r="AL1283" s="53"/>
      <c r="AM1283" s="53"/>
      <c r="AN1283" s="53"/>
      <c r="AO1283" s="53"/>
    </row>
    <row r="1284" spans="17:41">
      <c r="Q1284" s="53"/>
      <c r="R1284" s="53"/>
      <c r="S1284" s="53"/>
      <c r="T1284" s="53"/>
      <c r="U1284" s="53"/>
      <c r="V1284" s="53"/>
      <c r="W1284" s="53"/>
      <c r="X1284" s="53"/>
      <c r="Y1284" s="53"/>
      <c r="Z1284" s="53"/>
      <c r="AA1284" s="53"/>
      <c r="AB1284" s="53"/>
      <c r="AC1284" s="53"/>
      <c r="AD1284" s="53"/>
      <c r="AE1284" s="53"/>
      <c r="AF1284" s="53"/>
      <c r="AG1284" s="53"/>
      <c r="AH1284" s="53"/>
      <c r="AI1284" s="53"/>
      <c r="AJ1284" s="53"/>
      <c r="AK1284" s="53"/>
      <c r="AL1284" s="53"/>
      <c r="AM1284" s="53"/>
      <c r="AN1284" s="53"/>
      <c r="AO1284" s="53"/>
    </row>
    <row r="1285" spans="17:41">
      <c r="Q1285" s="53"/>
      <c r="R1285" s="53"/>
      <c r="S1285" s="53"/>
      <c r="T1285" s="53"/>
      <c r="U1285" s="53"/>
      <c r="V1285" s="53"/>
      <c r="W1285" s="53"/>
      <c r="X1285" s="53"/>
      <c r="Y1285" s="53"/>
      <c r="Z1285" s="53"/>
      <c r="AA1285" s="53"/>
      <c r="AB1285" s="53"/>
      <c r="AC1285" s="53"/>
      <c r="AD1285" s="53"/>
      <c r="AE1285" s="53"/>
      <c r="AF1285" s="53"/>
      <c r="AG1285" s="53"/>
      <c r="AH1285" s="53"/>
      <c r="AI1285" s="53"/>
      <c r="AJ1285" s="53"/>
      <c r="AK1285" s="53"/>
      <c r="AL1285" s="53"/>
      <c r="AM1285" s="53"/>
      <c r="AN1285" s="53"/>
      <c r="AO1285" s="53"/>
    </row>
    <row r="1286" spans="17:41">
      <c r="Q1286" s="53"/>
      <c r="R1286" s="53"/>
      <c r="S1286" s="53"/>
      <c r="T1286" s="53"/>
      <c r="U1286" s="53"/>
      <c r="V1286" s="53"/>
      <c r="W1286" s="53"/>
      <c r="X1286" s="53"/>
      <c r="Y1286" s="53"/>
      <c r="Z1286" s="53"/>
      <c r="AA1286" s="53"/>
      <c r="AB1286" s="53"/>
      <c r="AC1286" s="53"/>
      <c r="AD1286" s="53"/>
      <c r="AE1286" s="53"/>
      <c r="AF1286" s="53"/>
      <c r="AG1286" s="53"/>
      <c r="AH1286" s="53"/>
      <c r="AI1286" s="53"/>
      <c r="AJ1286" s="53"/>
      <c r="AK1286" s="53"/>
      <c r="AL1286" s="53"/>
      <c r="AM1286" s="53"/>
      <c r="AN1286" s="53"/>
      <c r="AO1286" s="53"/>
    </row>
    <row r="1287" spans="17:41">
      <c r="Q1287" s="53"/>
      <c r="R1287" s="53"/>
      <c r="S1287" s="53"/>
      <c r="T1287" s="53"/>
      <c r="U1287" s="53"/>
      <c r="V1287" s="53"/>
      <c r="W1287" s="53"/>
      <c r="X1287" s="53"/>
      <c r="Y1287" s="53"/>
      <c r="Z1287" s="53"/>
      <c r="AA1287" s="53"/>
      <c r="AB1287" s="53"/>
      <c r="AC1287" s="53"/>
      <c r="AD1287" s="53"/>
      <c r="AE1287" s="53"/>
      <c r="AF1287" s="53"/>
      <c r="AG1287" s="53"/>
      <c r="AH1287" s="53"/>
      <c r="AI1287" s="53"/>
      <c r="AJ1287" s="53"/>
      <c r="AK1287" s="53"/>
      <c r="AL1287" s="53"/>
      <c r="AM1287" s="53"/>
      <c r="AN1287" s="53"/>
      <c r="AO1287" s="53"/>
    </row>
    <row r="1288" spans="17:41">
      <c r="Q1288" s="53"/>
      <c r="R1288" s="53"/>
      <c r="S1288" s="53"/>
      <c r="T1288" s="53"/>
      <c r="U1288" s="53"/>
      <c r="V1288" s="53"/>
      <c r="W1288" s="53"/>
      <c r="X1288" s="53"/>
      <c r="Y1288" s="53"/>
      <c r="Z1288" s="53"/>
      <c r="AA1288" s="53"/>
      <c r="AB1288" s="53"/>
      <c r="AC1288" s="53"/>
      <c r="AD1288" s="53"/>
      <c r="AE1288" s="53"/>
      <c r="AF1288" s="53"/>
      <c r="AG1288" s="53"/>
      <c r="AH1288" s="53"/>
      <c r="AI1288" s="53"/>
      <c r="AJ1288" s="53"/>
      <c r="AK1288" s="53"/>
      <c r="AL1288" s="53"/>
      <c r="AM1288" s="53"/>
      <c r="AN1288" s="53"/>
      <c r="AO1288" s="53"/>
    </row>
    <row r="1289" spans="17:41">
      <c r="Q1289" s="53"/>
      <c r="R1289" s="53"/>
      <c r="S1289" s="53"/>
      <c r="T1289" s="53"/>
      <c r="U1289" s="53"/>
      <c r="V1289" s="53"/>
      <c r="W1289" s="53"/>
      <c r="X1289" s="53"/>
      <c r="Y1289" s="53"/>
      <c r="Z1289" s="53"/>
      <c r="AA1289" s="53"/>
      <c r="AB1289" s="53"/>
      <c r="AC1289" s="53"/>
      <c r="AD1289" s="53"/>
      <c r="AE1289" s="53"/>
      <c r="AF1289" s="53"/>
      <c r="AG1289" s="53"/>
      <c r="AH1289" s="53"/>
      <c r="AI1289" s="53"/>
      <c r="AJ1289" s="53"/>
      <c r="AK1289" s="53"/>
      <c r="AL1289" s="53"/>
      <c r="AM1289" s="53"/>
      <c r="AN1289" s="53"/>
      <c r="AO1289" s="53"/>
    </row>
    <row r="1290" spans="17:41">
      <c r="Q1290" s="53"/>
      <c r="R1290" s="53"/>
      <c r="S1290" s="53"/>
      <c r="T1290" s="53"/>
      <c r="U1290" s="53"/>
      <c r="V1290" s="53"/>
      <c r="W1290" s="53"/>
      <c r="X1290" s="53"/>
      <c r="Y1290" s="53"/>
      <c r="Z1290" s="53"/>
      <c r="AA1290" s="53"/>
      <c r="AB1290" s="53"/>
      <c r="AC1290" s="53"/>
      <c r="AD1290" s="53"/>
      <c r="AE1290" s="53"/>
      <c r="AF1290" s="53"/>
      <c r="AG1290" s="53"/>
      <c r="AH1290" s="53"/>
      <c r="AI1290" s="53"/>
      <c r="AJ1290" s="53"/>
      <c r="AK1290" s="53"/>
      <c r="AL1290" s="53"/>
      <c r="AM1290" s="53"/>
      <c r="AN1290" s="53"/>
      <c r="AO1290" s="53"/>
    </row>
    <row r="1291" spans="17:41">
      <c r="Q1291" s="53"/>
      <c r="R1291" s="53"/>
      <c r="S1291" s="53"/>
      <c r="T1291" s="53"/>
      <c r="U1291" s="53"/>
      <c r="V1291" s="53"/>
      <c r="W1291" s="53"/>
      <c r="X1291" s="53"/>
      <c r="Y1291" s="53"/>
      <c r="Z1291" s="53"/>
      <c r="AA1291" s="53"/>
      <c r="AB1291" s="53"/>
      <c r="AC1291" s="53"/>
      <c r="AD1291" s="53"/>
      <c r="AE1291" s="53"/>
      <c r="AF1291" s="53"/>
      <c r="AG1291" s="53"/>
      <c r="AH1291" s="53"/>
      <c r="AI1291" s="53"/>
      <c r="AJ1291" s="53"/>
      <c r="AK1291" s="53"/>
      <c r="AL1291" s="53"/>
      <c r="AM1291" s="53"/>
      <c r="AN1291" s="53"/>
      <c r="AO1291" s="53"/>
    </row>
    <row r="1292" spans="17:41">
      <c r="Q1292" s="53"/>
      <c r="R1292" s="53"/>
      <c r="S1292" s="53"/>
      <c r="T1292" s="53"/>
      <c r="U1292" s="53"/>
      <c r="V1292" s="53"/>
      <c r="W1292" s="53"/>
      <c r="X1292" s="53"/>
      <c r="Y1292" s="53"/>
      <c r="Z1292" s="53"/>
      <c r="AA1292" s="53"/>
      <c r="AB1292" s="53"/>
      <c r="AC1292" s="53"/>
      <c r="AD1292" s="53"/>
      <c r="AE1292" s="53"/>
      <c r="AF1292" s="53"/>
      <c r="AG1292" s="53"/>
      <c r="AH1292" s="53"/>
      <c r="AI1292" s="53"/>
      <c r="AJ1292" s="53"/>
      <c r="AK1292" s="53"/>
      <c r="AL1292" s="53"/>
      <c r="AM1292" s="53"/>
      <c r="AN1292" s="53"/>
      <c r="AO1292" s="53"/>
    </row>
    <row r="1293" spans="17:41">
      <c r="Q1293" s="53"/>
      <c r="R1293" s="53"/>
      <c r="S1293" s="53"/>
      <c r="T1293" s="53"/>
      <c r="U1293" s="53"/>
      <c r="V1293" s="53"/>
      <c r="W1293" s="53"/>
      <c r="X1293" s="53"/>
      <c r="Y1293" s="53"/>
      <c r="Z1293" s="53"/>
      <c r="AA1293" s="53"/>
      <c r="AB1293" s="53"/>
      <c r="AC1293" s="53"/>
      <c r="AD1293" s="53"/>
      <c r="AE1293" s="53"/>
      <c r="AF1293" s="53"/>
      <c r="AG1293" s="53"/>
      <c r="AH1293" s="53"/>
      <c r="AI1293" s="53"/>
      <c r="AJ1293" s="53"/>
      <c r="AK1293" s="53"/>
      <c r="AL1293" s="53"/>
      <c r="AM1293" s="53"/>
      <c r="AN1293" s="53"/>
      <c r="AO1293" s="53"/>
    </row>
    <row r="1294" spans="17:41">
      <c r="Q1294" s="53"/>
      <c r="R1294" s="53"/>
      <c r="S1294" s="53"/>
      <c r="T1294" s="53"/>
      <c r="U1294" s="53"/>
      <c r="V1294" s="53"/>
      <c r="W1294" s="53"/>
      <c r="X1294" s="53"/>
      <c r="Y1294" s="53"/>
      <c r="Z1294" s="53"/>
      <c r="AA1294" s="53"/>
      <c r="AB1294" s="53"/>
      <c r="AC1294" s="53"/>
      <c r="AD1294" s="53"/>
      <c r="AE1294" s="53"/>
      <c r="AF1294" s="53"/>
      <c r="AG1294" s="53"/>
      <c r="AH1294" s="53"/>
      <c r="AI1294" s="53"/>
      <c r="AJ1294" s="53"/>
      <c r="AK1294" s="53"/>
      <c r="AL1294" s="53"/>
      <c r="AM1294" s="53"/>
      <c r="AN1294" s="53"/>
      <c r="AO1294" s="53"/>
    </row>
    <row r="1295" spans="17:41">
      <c r="Q1295" s="53"/>
      <c r="R1295" s="53"/>
      <c r="S1295" s="53"/>
      <c r="T1295" s="53"/>
      <c r="U1295" s="53"/>
      <c r="V1295" s="53"/>
      <c r="W1295" s="53"/>
      <c r="X1295" s="53"/>
      <c r="Y1295" s="53"/>
      <c r="Z1295" s="53"/>
      <c r="AA1295" s="53"/>
      <c r="AB1295" s="53"/>
      <c r="AC1295" s="53"/>
      <c r="AD1295" s="53"/>
      <c r="AE1295" s="53"/>
      <c r="AF1295" s="53"/>
      <c r="AG1295" s="53"/>
      <c r="AH1295" s="53"/>
      <c r="AI1295" s="53"/>
      <c r="AJ1295" s="53"/>
      <c r="AK1295" s="53"/>
      <c r="AL1295" s="53"/>
      <c r="AM1295" s="53"/>
      <c r="AN1295" s="53"/>
      <c r="AO1295" s="53"/>
    </row>
    <row r="1296" spans="17:41">
      <c r="Q1296" s="53"/>
      <c r="R1296" s="53"/>
      <c r="S1296" s="53"/>
      <c r="T1296" s="53"/>
      <c r="U1296" s="53"/>
      <c r="V1296" s="53"/>
      <c r="W1296" s="53"/>
      <c r="X1296" s="53"/>
      <c r="Y1296" s="53"/>
      <c r="Z1296" s="53"/>
      <c r="AA1296" s="53"/>
      <c r="AB1296" s="53"/>
      <c r="AC1296" s="53"/>
      <c r="AD1296" s="53"/>
      <c r="AE1296" s="53"/>
      <c r="AF1296" s="53"/>
      <c r="AG1296" s="53"/>
      <c r="AH1296" s="53"/>
      <c r="AI1296" s="53"/>
      <c r="AJ1296" s="53"/>
      <c r="AK1296" s="53"/>
      <c r="AL1296" s="53"/>
      <c r="AM1296" s="53"/>
      <c r="AN1296" s="53"/>
      <c r="AO1296" s="53"/>
    </row>
    <row r="1297" spans="17:41">
      <c r="Q1297" s="53"/>
      <c r="R1297" s="53"/>
      <c r="S1297" s="53"/>
      <c r="T1297" s="53"/>
      <c r="U1297" s="53"/>
      <c r="V1297" s="53"/>
      <c r="W1297" s="53"/>
      <c r="X1297" s="53"/>
      <c r="Y1297" s="53"/>
      <c r="Z1297" s="53"/>
      <c r="AA1297" s="53"/>
      <c r="AB1297" s="53"/>
      <c r="AC1297" s="53"/>
      <c r="AD1297" s="53"/>
      <c r="AE1297" s="53"/>
      <c r="AF1297" s="53"/>
      <c r="AG1297" s="53"/>
      <c r="AH1297" s="53"/>
      <c r="AI1297" s="53"/>
      <c r="AJ1297" s="53"/>
      <c r="AK1297" s="53"/>
      <c r="AL1297" s="53"/>
      <c r="AM1297" s="53"/>
      <c r="AN1297" s="53"/>
      <c r="AO1297" s="53"/>
    </row>
    <row r="1298" spans="17:41">
      <c r="Q1298" s="53"/>
      <c r="R1298" s="53"/>
      <c r="S1298" s="53"/>
      <c r="T1298" s="53"/>
      <c r="U1298" s="53"/>
      <c r="V1298" s="53"/>
      <c r="W1298" s="53"/>
      <c r="X1298" s="53"/>
      <c r="Y1298" s="53"/>
      <c r="Z1298" s="53"/>
      <c r="AA1298" s="53"/>
      <c r="AB1298" s="53"/>
      <c r="AC1298" s="53"/>
      <c r="AD1298" s="53"/>
      <c r="AE1298" s="53"/>
      <c r="AF1298" s="53"/>
      <c r="AG1298" s="53"/>
      <c r="AH1298" s="53"/>
      <c r="AI1298" s="53"/>
      <c r="AJ1298" s="53"/>
      <c r="AK1298" s="53"/>
      <c r="AL1298" s="53"/>
      <c r="AM1298" s="53"/>
      <c r="AN1298" s="53"/>
      <c r="AO1298" s="53"/>
    </row>
    <row r="1299" spans="17:41">
      <c r="Q1299" s="53"/>
      <c r="R1299" s="53"/>
      <c r="S1299" s="53"/>
      <c r="T1299" s="53"/>
      <c r="U1299" s="53"/>
      <c r="V1299" s="53"/>
      <c r="W1299" s="53"/>
      <c r="X1299" s="53"/>
      <c r="Y1299" s="53"/>
      <c r="Z1299" s="53"/>
      <c r="AA1299" s="53"/>
      <c r="AB1299" s="53"/>
      <c r="AC1299" s="53"/>
      <c r="AD1299" s="53"/>
      <c r="AE1299" s="53"/>
      <c r="AF1299" s="53"/>
      <c r="AG1299" s="53"/>
      <c r="AH1299" s="53"/>
      <c r="AI1299" s="53"/>
      <c r="AJ1299" s="53"/>
      <c r="AK1299" s="53"/>
      <c r="AL1299" s="53"/>
      <c r="AM1299" s="53"/>
      <c r="AN1299" s="53"/>
      <c r="AO1299" s="53"/>
    </row>
    <row r="1300" spans="17:41">
      <c r="Q1300" s="53"/>
      <c r="R1300" s="53"/>
      <c r="S1300" s="53"/>
      <c r="T1300" s="53"/>
      <c r="U1300" s="53"/>
      <c r="V1300" s="53"/>
      <c r="W1300" s="53"/>
      <c r="X1300" s="53"/>
      <c r="Y1300" s="53"/>
      <c r="Z1300" s="53"/>
      <c r="AA1300" s="53"/>
      <c r="AB1300" s="53"/>
      <c r="AC1300" s="53"/>
      <c r="AD1300" s="53"/>
      <c r="AE1300" s="53"/>
      <c r="AF1300" s="53"/>
      <c r="AG1300" s="53"/>
      <c r="AH1300" s="53"/>
      <c r="AI1300" s="53"/>
      <c r="AJ1300" s="53"/>
      <c r="AK1300" s="53"/>
      <c r="AL1300" s="53"/>
      <c r="AM1300" s="53"/>
      <c r="AN1300" s="53"/>
      <c r="AO1300" s="53"/>
    </row>
    <row r="1301" spans="17:41">
      <c r="Q1301" s="53"/>
      <c r="R1301" s="53"/>
      <c r="S1301" s="53"/>
      <c r="T1301" s="53"/>
      <c r="U1301" s="53"/>
      <c r="V1301" s="53"/>
      <c r="W1301" s="53"/>
      <c r="X1301" s="53"/>
      <c r="Y1301" s="53"/>
      <c r="Z1301" s="53"/>
      <c r="AA1301" s="53"/>
      <c r="AB1301" s="53"/>
      <c r="AC1301" s="53"/>
      <c r="AD1301" s="53"/>
      <c r="AE1301" s="53"/>
      <c r="AF1301" s="53"/>
      <c r="AG1301" s="53"/>
      <c r="AH1301" s="53"/>
      <c r="AI1301" s="53"/>
      <c r="AJ1301" s="53"/>
      <c r="AK1301" s="53"/>
      <c r="AL1301" s="53"/>
      <c r="AM1301" s="53"/>
      <c r="AN1301" s="53"/>
      <c r="AO1301" s="53"/>
    </row>
    <row r="1302" spans="17:41">
      <c r="Q1302" s="53"/>
      <c r="R1302" s="53"/>
      <c r="S1302" s="53"/>
      <c r="T1302" s="53"/>
      <c r="U1302" s="53"/>
      <c r="V1302" s="53"/>
      <c r="W1302" s="53"/>
      <c r="X1302" s="53"/>
      <c r="Y1302" s="53"/>
      <c r="Z1302" s="53"/>
      <c r="AA1302" s="53"/>
      <c r="AB1302" s="53"/>
      <c r="AC1302" s="53"/>
      <c r="AD1302" s="53"/>
      <c r="AE1302" s="53"/>
      <c r="AF1302" s="53"/>
      <c r="AG1302" s="53"/>
      <c r="AH1302" s="53"/>
      <c r="AI1302" s="53"/>
      <c r="AJ1302" s="53"/>
      <c r="AK1302" s="53"/>
      <c r="AL1302" s="53"/>
      <c r="AM1302" s="53"/>
      <c r="AN1302" s="53"/>
      <c r="AO1302" s="53"/>
    </row>
    <row r="1303" spans="17:41">
      <c r="Q1303" s="53"/>
      <c r="R1303" s="53"/>
      <c r="S1303" s="53"/>
      <c r="T1303" s="53"/>
      <c r="U1303" s="53"/>
      <c r="V1303" s="53"/>
      <c r="W1303" s="53"/>
      <c r="X1303" s="53"/>
      <c r="Y1303" s="53"/>
      <c r="Z1303" s="53"/>
      <c r="AA1303" s="53"/>
      <c r="AB1303" s="53"/>
      <c r="AC1303" s="53"/>
      <c r="AD1303" s="53"/>
      <c r="AE1303" s="53"/>
      <c r="AF1303" s="53"/>
      <c r="AG1303" s="53"/>
      <c r="AH1303" s="53"/>
      <c r="AI1303" s="53"/>
      <c r="AJ1303" s="53"/>
      <c r="AK1303" s="53"/>
      <c r="AL1303" s="53"/>
      <c r="AM1303" s="53"/>
      <c r="AN1303" s="53"/>
      <c r="AO1303" s="53"/>
    </row>
    <row r="1304" spans="17:41">
      <c r="Q1304" s="53"/>
      <c r="R1304" s="53"/>
      <c r="S1304" s="53"/>
      <c r="T1304" s="53"/>
      <c r="U1304" s="53"/>
      <c r="V1304" s="53"/>
      <c r="W1304" s="53"/>
      <c r="X1304" s="53"/>
      <c r="Y1304" s="53"/>
      <c r="Z1304" s="53"/>
      <c r="AA1304" s="53"/>
      <c r="AB1304" s="53"/>
      <c r="AC1304" s="53"/>
      <c r="AD1304" s="53"/>
      <c r="AE1304" s="53"/>
      <c r="AF1304" s="53"/>
      <c r="AG1304" s="53"/>
      <c r="AH1304" s="53"/>
      <c r="AI1304" s="53"/>
      <c r="AJ1304" s="53"/>
      <c r="AK1304" s="53"/>
      <c r="AL1304" s="53"/>
      <c r="AM1304" s="53"/>
      <c r="AN1304" s="53"/>
      <c r="AO1304" s="53"/>
    </row>
    <row r="1305" spans="17:41">
      <c r="Q1305" s="53"/>
      <c r="R1305" s="53"/>
      <c r="S1305" s="53"/>
      <c r="T1305" s="53"/>
      <c r="U1305" s="53"/>
      <c r="V1305" s="53"/>
      <c r="W1305" s="53"/>
      <c r="X1305" s="53"/>
      <c r="Y1305" s="53"/>
      <c r="Z1305" s="53"/>
      <c r="AA1305" s="53"/>
      <c r="AB1305" s="53"/>
      <c r="AC1305" s="53"/>
      <c r="AD1305" s="53"/>
      <c r="AE1305" s="53"/>
      <c r="AF1305" s="53"/>
      <c r="AG1305" s="53"/>
      <c r="AH1305" s="53"/>
      <c r="AI1305" s="53"/>
      <c r="AJ1305" s="53"/>
      <c r="AK1305" s="53"/>
      <c r="AL1305" s="53"/>
      <c r="AM1305" s="53"/>
      <c r="AN1305" s="53"/>
      <c r="AO1305" s="53"/>
    </row>
    <row r="1306" spans="17:41">
      <c r="Q1306" s="53"/>
      <c r="R1306" s="53"/>
      <c r="S1306" s="53"/>
      <c r="T1306" s="53"/>
      <c r="U1306" s="53"/>
      <c r="V1306" s="53"/>
      <c r="W1306" s="53"/>
      <c r="X1306" s="53"/>
      <c r="Y1306" s="53"/>
      <c r="Z1306" s="53"/>
      <c r="AA1306" s="53"/>
      <c r="AB1306" s="53"/>
      <c r="AC1306" s="53"/>
      <c r="AD1306" s="53"/>
      <c r="AE1306" s="53"/>
      <c r="AF1306" s="53"/>
      <c r="AG1306" s="53"/>
      <c r="AH1306" s="53"/>
      <c r="AI1306" s="53"/>
      <c r="AJ1306" s="53"/>
      <c r="AK1306" s="53"/>
      <c r="AL1306" s="53"/>
      <c r="AM1306" s="53"/>
      <c r="AN1306" s="53"/>
      <c r="AO1306" s="53"/>
    </row>
    <row r="1307" spans="17:41">
      <c r="Q1307" s="53"/>
      <c r="R1307" s="53"/>
      <c r="S1307" s="53"/>
      <c r="T1307" s="53"/>
      <c r="U1307" s="53"/>
      <c r="V1307" s="53"/>
      <c r="W1307" s="53"/>
      <c r="X1307" s="53"/>
      <c r="Y1307" s="53"/>
      <c r="Z1307" s="53"/>
      <c r="AA1307" s="53"/>
      <c r="AB1307" s="53"/>
      <c r="AC1307" s="53"/>
      <c r="AD1307" s="53"/>
      <c r="AE1307" s="53"/>
      <c r="AF1307" s="53"/>
      <c r="AG1307" s="53"/>
      <c r="AH1307" s="53"/>
      <c r="AI1307" s="53"/>
      <c r="AJ1307" s="53"/>
      <c r="AK1307" s="53"/>
      <c r="AL1307" s="53"/>
      <c r="AM1307" s="53"/>
      <c r="AN1307" s="53"/>
      <c r="AO1307" s="53"/>
    </row>
    <row r="1308" spans="17:41">
      <c r="Q1308" s="53"/>
      <c r="R1308" s="53"/>
      <c r="S1308" s="53"/>
      <c r="T1308" s="53"/>
      <c r="U1308" s="53"/>
      <c r="V1308" s="53"/>
      <c r="W1308" s="53"/>
      <c r="X1308" s="53"/>
      <c r="Y1308" s="53"/>
      <c r="Z1308" s="53"/>
      <c r="AA1308" s="53"/>
      <c r="AB1308" s="53"/>
      <c r="AC1308" s="53"/>
      <c r="AD1308" s="53"/>
      <c r="AE1308" s="53"/>
      <c r="AF1308" s="53"/>
      <c r="AG1308" s="53"/>
      <c r="AH1308" s="53"/>
      <c r="AI1308" s="53"/>
      <c r="AJ1308" s="53"/>
      <c r="AK1308" s="53"/>
      <c r="AL1308" s="53"/>
      <c r="AM1308" s="53"/>
      <c r="AN1308" s="53"/>
      <c r="AO1308" s="53"/>
    </row>
    <row r="1309" spans="17:41">
      <c r="Q1309" s="53"/>
      <c r="R1309" s="53"/>
      <c r="S1309" s="53"/>
      <c r="T1309" s="53"/>
      <c r="U1309" s="53"/>
      <c r="V1309" s="53"/>
      <c r="W1309" s="53"/>
      <c r="X1309" s="53"/>
      <c r="Y1309" s="53"/>
      <c r="Z1309" s="53"/>
      <c r="AA1309" s="53"/>
      <c r="AB1309" s="53"/>
      <c r="AC1309" s="53"/>
      <c r="AD1309" s="53"/>
      <c r="AE1309" s="53"/>
      <c r="AF1309" s="53"/>
      <c r="AG1309" s="53"/>
      <c r="AH1309" s="53"/>
      <c r="AI1309" s="53"/>
      <c r="AJ1309" s="53"/>
      <c r="AK1309" s="53"/>
      <c r="AL1309" s="53"/>
      <c r="AM1309" s="53"/>
      <c r="AN1309" s="53"/>
      <c r="AO1309" s="53"/>
    </row>
    <row r="1310" spans="17:41">
      <c r="Q1310" s="53"/>
      <c r="R1310" s="53"/>
      <c r="S1310" s="53"/>
      <c r="T1310" s="53"/>
      <c r="U1310" s="53"/>
      <c r="V1310" s="53"/>
      <c r="W1310" s="53"/>
      <c r="X1310" s="53"/>
      <c r="Y1310" s="53"/>
      <c r="Z1310" s="53"/>
      <c r="AA1310" s="53"/>
      <c r="AB1310" s="53"/>
      <c r="AC1310" s="53"/>
      <c r="AD1310" s="53"/>
      <c r="AE1310" s="53"/>
      <c r="AF1310" s="53"/>
      <c r="AG1310" s="53"/>
      <c r="AH1310" s="53"/>
      <c r="AI1310" s="53"/>
      <c r="AJ1310" s="53"/>
      <c r="AK1310" s="53"/>
      <c r="AL1310" s="53"/>
      <c r="AM1310" s="53"/>
      <c r="AN1310" s="53"/>
      <c r="AO1310" s="53"/>
    </row>
    <row r="1311" spans="17:41">
      <c r="Q1311" s="53"/>
      <c r="R1311" s="53"/>
      <c r="S1311" s="53"/>
      <c r="T1311" s="53"/>
      <c r="U1311" s="53"/>
      <c r="V1311" s="53"/>
      <c r="W1311" s="53"/>
      <c r="X1311" s="53"/>
      <c r="Y1311" s="53"/>
      <c r="Z1311" s="53"/>
      <c r="AA1311" s="53"/>
      <c r="AB1311" s="53"/>
      <c r="AC1311" s="53"/>
      <c r="AD1311" s="53"/>
      <c r="AE1311" s="53"/>
      <c r="AF1311" s="53"/>
      <c r="AG1311" s="53"/>
      <c r="AH1311" s="53"/>
      <c r="AI1311" s="53"/>
      <c r="AJ1311" s="53"/>
      <c r="AK1311" s="53"/>
      <c r="AL1311" s="53"/>
      <c r="AM1311" s="53"/>
      <c r="AN1311" s="53"/>
      <c r="AO1311" s="53"/>
    </row>
    <row r="1312" spans="17:41">
      <c r="Q1312" s="53"/>
      <c r="R1312" s="53"/>
      <c r="S1312" s="53"/>
      <c r="T1312" s="53"/>
      <c r="U1312" s="53"/>
      <c r="V1312" s="53"/>
      <c r="W1312" s="53"/>
      <c r="X1312" s="53"/>
      <c r="Y1312" s="53"/>
      <c r="Z1312" s="53"/>
      <c r="AA1312" s="53"/>
      <c r="AB1312" s="53"/>
      <c r="AC1312" s="53"/>
      <c r="AD1312" s="53"/>
      <c r="AE1312" s="53"/>
      <c r="AF1312" s="53"/>
      <c r="AG1312" s="53"/>
      <c r="AH1312" s="53"/>
      <c r="AI1312" s="53"/>
      <c r="AJ1312" s="53"/>
      <c r="AK1312" s="53"/>
      <c r="AL1312" s="53"/>
      <c r="AM1312" s="53"/>
      <c r="AN1312" s="53"/>
      <c r="AO1312" s="53"/>
    </row>
    <row r="1313" spans="17:41">
      <c r="Q1313" s="53"/>
      <c r="R1313" s="53"/>
      <c r="S1313" s="53"/>
      <c r="T1313" s="53"/>
      <c r="U1313" s="53"/>
      <c r="V1313" s="53"/>
      <c r="W1313" s="53"/>
      <c r="X1313" s="53"/>
      <c r="Y1313" s="53"/>
      <c r="Z1313" s="53"/>
      <c r="AA1313" s="53"/>
      <c r="AB1313" s="53"/>
      <c r="AC1313" s="53"/>
      <c r="AD1313" s="53"/>
      <c r="AE1313" s="53"/>
      <c r="AF1313" s="53"/>
      <c r="AG1313" s="53"/>
      <c r="AH1313" s="53"/>
      <c r="AI1313" s="53"/>
      <c r="AJ1313" s="53"/>
      <c r="AK1313" s="53"/>
      <c r="AL1313" s="53"/>
      <c r="AM1313" s="53"/>
      <c r="AN1313" s="53"/>
      <c r="AO1313" s="53"/>
    </row>
    <row r="1314" spans="17:41">
      <c r="Q1314" s="53"/>
      <c r="R1314" s="53"/>
      <c r="S1314" s="53"/>
      <c r="T1314" s="53"/>
      <c r="U1314" s="53"/>
      <c r="V1314" s="53"/>
      <c r="W1314" s="53"/>
      <c r="X1314" s="53"/>
      <c r="Y1314" s="53"/>
      <c r="Z1314" s="53"/>
      <c r="AA1314" s="53"/>
      <c r="AB1314" s="53"/>
      <c r="AC1314" s="53"/>
      <c r="AD1314" s="53"/>
      <c r="AE1314" s="53"/>
      <c r="AF1314" s="53"/>
      <c r="AG1314" s="53"/>
      <c r="AH1314" s="53"/>
      <c r="AI1314" s="53"/>
      <c r="AJ1314" s="53"/>
      <c r="AK1314" s="53"/>
      <c r="AL1314" s="53"/>
      <c r="AM1314" s="53"/>
      <c r="AN1314" s="53"/>
      <c r="AO1314" s="53"/>
    </row>
    <row r="1315" spans="17:41">
      <c r="Q1315" s="53"/>
      <c r="R1315" s="53"/>
      <c r="S1315" s="53"/>
      <c r="T1315" s="53"/>
      <c r="U1315" s="53"/>
      <c r="V1315" s="53"/>
      <c r="W1315" s="53"/>
      <c r="X1315" s="53"/>
      <c r="Y1315" s="53"/>
      <c r="Z1315" s="53"/>
      <c r="AA1315" s="53"/>
      <c r="AB1315" s="53"/>
      <c r="AC1315" s="53"/>
      <c r="AD1315" s="53"/>
      <c r="AE1315" s="53"/>
      <c r="AF1315" s="53"/>
      <c r="AG1315" s="53"/>
      <c r="AH1315" s="53"/>
      <c r="AI1315" s="53"/>
      <c r="AJ1315" s="53"/>
      <c r="AK1315" s="53"/>
      <c r="AL1315" s="53"/>
      <c r="AM1315" s="53"/>
      <c r="AN1315" s="53"/>
      <c r="AO1315" s="53"/>
    </row>
    <row r="1316" spans="17:41">
      <c r="Q1316" s="53"/>
      <c r="R1316" s="53"/>
      <c r="S1316" s="53"/>
      <c r="T1316" s="53"/>
      <c r="U1316" s="53"/>
      <c r="V1316" s="53"/>
      <c r="W1316" s="53"/>
      <c r="X1316" s="53"/>
      <c r="Y1316" s="53"/>
      <c r="Z1316" s="53"/>
      <c r="AA1316" s="53"/>
      <c r="AB1316" s="53"/>
      <c r="AC1316" s="53"/>
      <c r="AD1316" s="53"/>
      <c r="AE1316" s="53"/>
      <c r="AF1316" s="53"/>
      <c r="AG1316" s="53"/>
      <c r="AH1316" s="53"/>
      <c r="AI1316" s="53"/>
      <c r="AJ1316" s="53"/>
      <c r="AK1316" s="53"/>
      <c r="AL1316" s="53"/>
      <c r="AM1316" s="53"/>
      <c r="AN1316" s="53"/>
      <c r="AO1316" s="53"/>
    </row>
    <row r="1317" spans="17:41">
      <c r="Q1317" s="53"/>
      <c r="R1317" s="53"/>
      <c r="S1317" s="53"/>
      <c r="T1317" s="53"/>
      <c r="U1317" s="53"/>
      <c r="V1317" s="53"/>
      <c r="W1317" s="53"/>
      <c r="X1317" s="53"/>
      <c r="Y1317" s="53"/>
      <c r="Z1317" s="53"/>
      <c r="AA1317" s="53"/>
      <c r="AB1317" s="53"/>
      <c r="AC1317" s="53"/>
      <c r="AD1317" s="53"/>
      <c r="AE1317" s="53"/>
      <c r="AF1317" s="53"/>
      <c r="AG1317" s="53"/>
      <c r="AH1317" s="53"/>
      <c r="AI1317" s="53"/>
      <c r="AJ1317" s="53"/>
      <c r="AK1317" s="53"/>
      <c r="AL1317" s="53"/>
      <c r="AM1317" s="53"/>
      <c r="AN1317" s="53"/>
      <c r="AO1317" s="53"/>
    </row>
    <row r="1318" spans="17:41">
      <c r="Q1318" s="53"/>
      <c r="R1318" s="53"/>
      <c r="S1318" s="53"/>
      <c r="T1318" s="53"/>
      <c r="U1318" s="53"/>
      <c r="V1318" s="53"/>
      <c r="W1318" s="53"/>
      <c r="X1318" s="53"/>
      <c r="Y1318" s="53"/>
      <c r="Z1318" s="53"/>
      <c r="AA1318" s="53"/>
      <c r="AB1318" s="53"/>
      <c r="AC1318" s="53"/>
      <c r="AD1318" s="53"/>
      <c r="AE1318" s="53"/>
      <c r="AF1318" s="53"/>
      <c r="AG1318" s="53"/>
      <c r="AH1318" s="53"/>
      <c r="AI1318" s="53"/>
      <c r="AJ1318" s="53"/>
      <c r="AK1318" s="53"/>
      <c r="AL1318" s="53"/>
      <c r="AM1318" s="53"/>
      <c r="AN1318" s="53"/>
      <c r="AO1318" s="53"/>
    </row>
    <row r="1319" spans="17:41">
      <c r="Q1319" s="53"/>
      <c r="R1319" s="53"/>
      <c r="S1319" s="53"/>
      <c r="T1319" s="53"/>
      <c r="U1319" s="53"/>
      <c r="V1319" s="53"/>
      <c r="W1319" s="53"/>
      <c r="X1319" s="53"/>
      <c r="Y1319" s="53"/>
      <c r="Z1319" s="53"/>
      <c r="AA1319" s="53"/>
      <c r="AB1319" s="53"/>
      <c r="AC1319" s="53"/>
      <c r="AD1319" s="53"/>
      <c r="AE1319" s="53"/>
      <c r="AF1319" s="53"/>
      <c r="AG1319" s="53"/>
      <c r="AH1319" s="53"/>
      <c r="AI1319" s="53"/>
      <c r="AJ1319" s="53"/>
      <c r="AK1319" s="53"/>
      <c r="AL1319" s="53"/>
      <c r="AM1319" s="53"/>
      <c r="AN1319" s="53"/>
      <c r="AO1319" s="53"/>
    </row>
    <row r="1320" spans="17:41">
      <c r="Q1320" s="53"/>
      <c r="R1320" s="53"/>
      <c r="S1320" s="53"/>
      <c r="T1320" s="53"/>
      <c r="U1320" s="53"/>
      <c r="V1320" s="53"/>
      <c r="W1320" s="53"/>
      <c r="X1320" s="53"/>
      <c r="Y1320" s="53"/>
      <c r="Z1320" s="53"/>
      <c r="AA1320" s="53"/>
      <c r="AB1320" s="53"/>
      <c r="AC1320" s="53"/>
      <c r="AD1320" s="53"/>
      <c r="AE1320" s="53"/>
      <c r="AF1320" s="53"/>
      <c r="AG1320" s="53"/>
      <c r="AH1320" s="53"/>
      <c r="AI1320" s="53"/>
      <c r="AJ1320" s="53"/>
      <c r="AK1320" s="53"/>
      <c r="AL1320" s="53"/>
      <c r="AM1320" s="53"/>
      <c r="AN1320" s="53"/>
      <c r="AO1320" s="53"/>
    </row>
    <row r="1321" spans="17:41">
      <c r="Q1321" s="53"/>
      <c r="R1321" s="53"/>
      <c r="S1321" s="53"/>
      <c r="T1321" s="53"/>
      <c r="U1321" s="53"/>
      <c r="V1321" s="53"/>
      <c r="W1321" s="53"/>
      <c r="X1321" s="53"/>
      <c r="Y1321" s="53"/>
      <c r="Z1321" s="53"/>
      <c r="AA1321" s="53"/>
      <c r="AB1321" s="53"/>
      <c r="AC1321" s="53"/>
      <c r="AD1321" s="53"/>
      <c r="AE1321" s="53"/>
      <c r="AF1321" s="53"/>
      <c r="AG1321" s="53"/>
      <c r="AH1321" s="53"/>
      <c r="AI1321" s="53"/>
      <c r="AJ1321" s="53"/>
      <c r="AK1321" s="53"/>
      <c r="AL1321" s="53"/>
      <c r="AM1321" s="53"/>
      <c r="AN1321" s="53"/>
      <c r="AO1321" s="53"/>
    </row>
    <row r="1322" spans="17:41">
      <c r="Q1322" s="53"/>
      <c r="R1322" s="53"/>
      <c r="S1322" s="53"/>
      <c r="T1322" s="53"/>
      <c r="U1322" s="53"/>
      <c r="V1322" s="53"/>
      <c r="W1322" s="53"/>
      <c r="X1322" s="53"/>
      <c r="Y1322" s="53"/>
      <c r="Z1322" s="53"/>
      <c r="AA1322" s="53"/>
      <c r="AB1322" s="53"/>
      <c r="AC1322" s="53"/>
      <c r="AD1322" s="53"/>
      <c r="AE1322" s="53"/>
      <c r="AF1322" s="53"/>
      <c r="AG1322" s="53"/>
      <c r="AH1322" s="53"/>
      <c r="AI1322" s="53"/>
      <c r="AJ1322" s="53"/>
      <c r="AK1322" s="53"/>
      <c r="AL1322" s="53"/>
      <c r="AM1322" s="53"/>
      <c r="AN1322" s="53"/>
      <c r="AO1322" s="53"/>
    </row>
    <row r="1323" spans="17:41">
      <c r="Q1323" s="53"/>
      <c r="R1323" s="53"/>
      <c r="S1323" s="53"/>
      <c r="T1323" s="53"/>
      <c r="U1323" s="53"/>
      <c r="V1323" s="53"/>
      <c r="W1323" s="53"/>
      <c r="X1323" s="53"/>
      <c r="Y1323" s="53"/>
      <c r="Z1323" s="53"/>
      <c r="AA1323" s="53"/>
      <c r="AB1323" s="53"/>
      <c r="AC1323" s="53"/>
      <c r="AD1323" s="53"/>
      <c r="AE1323" s="53"/>
      <c r="AF1323" s="53"/>
      <c r="AG1323" s="53"/>
      <c r="AH1323" s="53"/>
      <c r="AI1323" s="53"/>
      <c r="AJ1323" s="53"/>
      <c r="AK1323" s="53"/>
      <c r="AL1323" s="53"/>
      <c r="AM1323" s="53"/>
      <c r="AN1323" s="53"/>
      <c r="AO1323" s="53"/>
    </row>
    <row r="1324" spans="17:41">
      <c r="Q1324" s="53"/>
      <c r="R1324" s="53"/>
      <c r="S1324" s="53"/>
      <c r="T1324" s="53"/>
      <c r="U1324" s="53"/>
      <c r="V1324" s="53"/>
      <c r="W1324" s="53"/>
      <c r="X1324" s="53"/>
      <c r="Y1324" s="53"/>
      <c r="Z1324" s="53"/>
      <c r="AA1324" s="53"/>
      <c r="AB1324" s="53"/>
      <c r="AC1324" s="53"/>
      <c r="AD1324" s="53"/>
      <c r="AE1324" s="53"/>
      <c r="AF1324" s="53"/>
      <c r="AG1324" s="53"/>
      <c r="AH1324" s="53"/>
      <c r="AI1324" s="53"/>
      <c r="AJ1324" s="53"/>
      <c r="AK1324" s="53"/>
      <c r="AL1324" s="53"/>
      <c r="AM1324" s="53"/>
      <c r="AN1324" s="53"/>
      <c r="AO1324" s="53"/>
    </row>
    <row r="1325" spans="17:41">
      <c r="Q1325" s="53"/>
      <c r="R1325" s="53"/>
      <c r="S1325" s="53"/>
      <c r="T1325" s="53"/>
      <c r="U1325" s="53"/>
      <c r="V1325" s="53"/>
      <c r="W1325" s="53"/>
      <c r="X1325" s="53"/>
      <c r="Y1325" s="53"/>
      <c r="Z1325" s="53"/>
      <c r="AA1325" s="53"/>
      <c r="AB1325" s="53"/>
      <c r="AC1325" s="53"/>
      <c r="AD1325" s="53"/>
      <c r="AE1325" s="53"/>
      <c r="AF1325" s="53"/>
      <c r="AG1325" s="53"/>
      <c r="AH1325" s="53"/>
      <c r="AI1325" s="53"/>
      <c r="AJ1325" s="53"/>
      <c r="AK1325" s="53"/>
      <c r="AL1325" s="53"/>
      <c r="AM1325" s="53"/>
      <c r="AN1325" s="53"/>
      <c r="AO1325" s="53"/>
    </row>
    <row r="1326" spans="17:41">
      <c r="Q1326" s="53"/>
      <c r="R1326" s="53"/>
      <c r="S1326" s="53"/>
      <c r="T1326" s="53"/>
      <c r="U1326" s="53"/>
      <c r="V1326" s="53"/>
      <c r="W1326" s="53"/>
      <c r="X1326" s="53"/>
      <c r="Y1326" s="53"/>
      <c r="Z1326" s="53"/>
      <c r="AA1326" s="53"/>
      <c r="AB1326" s="53"/>
      <c r="AC1326" s="53"/>
      <c r="AD1326" s="53"/>
      <c r="AE1326" s="53"/>
      <c r="AF1326" s="53"/>
      <c r="AG1326" s="53"/>
      <c r="AH1326" s="53"/>
      <c r="AI1326" s="53"/>
      <c r="AJ1326" s="53"/>
      <c r="AK1326" s="53"/>
      <c r="AL1326" s="53"/>
      <c r="AM1326" s="53"/>
      <c r="AN1326" s="53"/>
      <c r="AO1326" s="53"/>
    </row>
    <row r="1327" spans="17:41">
      <c r="Q1327" s="53"/>
      <c r="R1327" s="53"/>
      <c r="S1327" s="53"/>
      <c r="T1327" s="53"/>
      <c r="U1327" s="53"/>
      <c r="V1327" s="53"/>
      <c r="W1327" s="53"/>
      <c r="X1327" s="53"/>
      <c r="Y1327" s="53"/>
      <c r="Z1327" s="53"/>
      <c r="AA1327" s="53"/>
      <c r="AB1327" s="53"/>
      <c r="AC1327" s="53"/>
      <c r="AD1327" s="53"/>
      <c r="AE1327" s="53"/>
      <c r="AF1327" s="53"/>
      <c r="AG1327" s="53"/>
      <c r="AH1327" s="53"/>
      <c r="AI1327" s="53"/>
      <c r="AJ1327" s="53"/>
      <c r="AK1327" s="53"/>
      <c r="AL1327" s="53"/>
      <c r="AM1327" s="53"/>
      <c r="AN1327" s="53"/>
      <c r="AO1327" s="53"/>
    </row>
    <row r="1328" spans="17:41">
      <c r="Q1328" s="53"/>
      <c r="R1328" s="53"/>
      <c r="S1328" s="53"/>
      <c r="T1328" s="53"/>
      <c r="U1328" s="53"/>
      <c r="V1328" s="53"/>
      <c r="W1328" s="53"/>
      <c r="X1328" s="53"/>
      <c r="Y1328" s="53"/>
      <c r="Z1328" s="53"/>
      <c r="AA1328" s="53"/>
      <c r="AB1328" s="53"/>
      <c r="AC1328" s="53"/>
      <c r="AD1328" s="53"/>
      <c r="AE1328" s="53"/>
      <c r="AF1328" s="53"/>
      <c r="AG1328" s="53"/>
      <c r="AH1328" s="53"/>
      <c r="AI1328" s="53"/>
      <c r="AJ1328" s="53"/>
      <c r="AK1328" s="53"/>
      <c r="AL1328" s="53"/>
      <c r="AM1328" s="53"/>
      <c r="AN1328" s="53"/>
      <c r="AO1328" s="53"/>
    </row>
    <row r="1329" spans="17:41">
      <c r="Q1329" s="53"/>
      <c r="R1329" s="53"/>
      <c r="S1329" s="53"/>
      <c r="T1329" s="53"/>
      <c r="U1329" s="53"/>
      <c r="V1329" s="53"/>
      <c r="W1329" s="53"/>
      <c r="X1329" s="53"/>
      <c r="Y1329" s="53"/>
      <c r="Z1329" s="53"/>
      <c r="AA1329" s="53"/>
      <c r="AB1329" s="53"/>
      <c r="AC1329" s="53"/>
      <c r="AD1329" s="53"/>
      <c r="AE1329" s="53"/>
      <c r="AF1329" s="53"/>
      <c r="AG1329" s="53"/>
      <c r="AH1329" s="53"/>
      <c r="AI1329" s="53"/>
      <c r="AJ1329" s="53"/>
      <c r="AK1329" s="53"/>
      <c r="AL1329" s="53"/>
      <c r="AM1329" s="53"/>
      <c r="AN1329" s="53"/>
      <c r="AO1329" s="53"/>
    </row>
    <row r="1330" spans="17:41">
      <c r="Q1330" s="53"/>
      <c r="R1330" s="53"/>
      <c r="S1330" s="53"/>
      <c r="T1330" s="53"/>
      <c r="U1330" s="53"/>
      <c r="V1330" s="53"/>
      <c r="W1330" s="53"/>
      <c r="X1330" s="53"/>
      <c r="Y1330" s="53"/>
      <c r="Z1330" s="53"/>
      <c r="AA1330" s="53"/>
      <c r="AB1330" s="53"/>
      <c r="AC1330" s="53"/>
      <c r="AD1330" s="53"/>
      <c r="AE1330" s="53"/>
      <c r="AF1330" s="53"/>
      <c r="AG1330" s="53"/>
      <c r="AH1330" s="53"/>
      <c r="AI1330" s="53"/>
      <c r="AJ1330" s="53"/>
      <c r="AK1330" s="53"/>
      <c r="AL1330" s="53"/>
      <c r="AM1330" s="53"/>
      <c r="AN1330" s="53"/>
      <c r="AO1330" s="53"/>
    </row>
    <row r="1331" spans="17:41">
      <c r="Q1331" s="53"/>
      <c r="R1331" s="53"/>
      <c r="S1331" s="53"/>
      <c r="T1331" s="53"/>
      <c r="U1331" s="53"/>
      <c r="V1331" s="53"/>
      <c r="W1331" s="53"/>
      <c r="X1331" s="53"/>
      <c r="Y1331" s="53"/>
      <c r="Z1331" s="53"/>
      <c r="AA1331" s="53"/>
      <c r="AB1331" s="53"/>
      <c r="AC1331" s="53"/>
      <c r="AD1331" s="53"/>
      <c r="AE1331" s="53"/>
      <c r="AF1331" s="53"/>
      <c r="AG1331" s="53"/>
      <c r="AH1331" s="53"/>
      <c r="AI1331" s="53"/>
      <c r="AJ1331" s="53"/>
      <c r="AK1331" s="53"/>
      <c r="AL1331" s="53"/>
      <c r="AM1331" s="53"/>
      <c r="AN1331" s="53"/>
      <c r="AO1331" s="53"/>
    </row>
    <row r="1332" spans="17:41">
      <c r="Q1332" s="53"/>
      <c r="R1332" s="53"/>
      <c r="S1332" s="53"/>
      <c r="T1332" s="53"/>
      <c r="U1332" s="53"/>
      <c r="V1332" s="53"/>
      <c r="W1332" s="53"/>
      <c r="X1332" s="53"/>
      <c r="Y1332" s="53"/>
      <c r="Z1332" s="53"/>
      <c r="AA1332" s="53"/>
      <c r="AB1332" s="53"/>
      <c r="AC1332" s="53"/>
      <c r="AD1332" s="53"/>
      <c r="AE1332" s="53"/>
      <c r="AF1332" s="53"/>
      <c r="AG1332" s="53"/>
      <c r="AH1332" s="53"/>
      <c r="AI1332" s="53"/>
      <c r="AJ1332" s="53"/>
      <c r="AK1332" s="53"/>
      <c r="AL1332" s="53"/>
      <c r="AM1332" s="53"/>
      <c r="AN1332" s="53"/>
      <c r="AO1332" s="53"/>
    </row>
    <row r="1333" spans="17:41">
      <c r="Q1333" s="53"/>
      <c r="R1333" s="53"/>
      <c r="S1333" s="53"/>
      <c r="T1333" s="53"/>
      <c r="U1333" s="53"/>
      <c r="V1333" s="53"/>
      <c r="W1333" s="53"/>
      <c r="X1333" s="53"/>
      <c r="Y1333" s="53"/>
      <c r="Z1333" s="53"/>
      <c r="AA1333" s="53"/>
      <c r="AB1333" s="53"/>
      <c r="AC1333" s="53"/>
      <c r="AD1333" s="53"/>
      <c r="AE1333" s="53"/>
      <c r="AF1333" s="53"/>
      <c r="AG1333" s="53"/>
      <c r="AH1333" s="53"/>
      <c r="AI1333" s="53"/>
      <c r="AJ1333" s="53"/>
      <c r="AK1333" s="53"/>
      <c r="AL1333" s="53"/>
      <c r="AM1333" s="53"/>
      <c r="AN1333" s="53"/>
      <c r="AO1333" s="53"/>
    </row>
    <row r="1334" spans="17:41">
      <c r="Q1334" s="53"/>
      <c r="R1334" s="53"/>
      <c r="S1334" s="53"/>
      <c r="T1334" s="53"/>
      <c r="U1334" s="53"/>
      <c r="V1334" s="53"/>
      <c r="W1334" s="53"/>
      <c r="X1334" s="53"/>
      <c r="Y1334" s="53"/>
      <c r="Z1334" s="53"/>
      <c r="AA1334" s="53"/>
      <c r="AB1334" s="53"/>
      <c r="AC1334" s="53"/>
      <c r="AD1334" s="53"/>
      <c r="AE1334" s="53"/>
      <c r="AF1334" s="53"/>
      <c r="AG1334" s="53"/>
      <c r="AH1334" s="53"/>
      <c r="AI1334" s="53"/>
      <c r="AJ1334" s="53"/>
      <c r="AK1334" s="53"/>
      <c r="AL1334" s="53"/>
      <c r="AM1334" s="53"/>
      <c r="AN1334" s="53"/>
      <c r="AO1334" s="53"/>
    </row>
    <row r="1335" spans="17:41">
      <c r="Q1335" s="53"/>
      <c r="R1335" s="53"/>
      <c r="S1335" s="53"/>
      <c r="T1335" s="53"/>
      <c r="U1335" s="53"/>
      <c r="V1335" s="53"/>
      <c r="W1335" s="53"/>
      <c r="X1335" s="53"/>
      <c r="Y1335" s="53"/>
      <c r="Z1335" s="53"/>
      <c r="AA1335" s="53"/>
      <c r="AB1335" s="53"/>
      <c r="AC1335" s="53"/>
      <c r="AD1335" s="53"/>
      <c r="AE1335" s="53"/>
      <c r="AF1335" s="53"/>
      <c r="AG1335" s="53"/>
      <c r="AH1335" s="53"/>
      <c r="AI1335" s="53"/>
      <c r="AJ1335" s="53"/>
      <c r="AK1335" s="53"/>
      <c r="AL1335" s="53"/>
      <c r="AM1335" s="53"/>
      <c r="AN1335" s="53"/>
      <c r="AO1335" s="53"/>
    </row>
    <row r="1336" spans="17:41">
      <c r="Q1336" s="53"/>
      <c r="R1336" s="53"/>
      <c r="S1336" s="53"/>
      <c r="T1336" s="53"/>
      <c r="U1336" s="53"/>
      <c r="V1336" s="53"/>
      <c r="W1336" s="53"/>
      <c r="X1336" s="53"/>
      <c r="Y1336" s="53"/>
      <c r="Z1336" s="53"/>
      <c r="AA1336" s="53"/>
      <c r="AB1336" s="53"/>
      <c r="AC1336" s="53"/>
      <c r="AD1336" s="53"/>
      <c r="AE1336" s="53"/>
      <c r="AF1336" s="53"/>
      <c r="AG1336" s="53"/>
      <c r="AH1336" s="53"/>
      <c r="AI1336" s="53"/>
      <c r="AJ1336" s="53"/>
      <c r="AK1336" s="53"/>
      <c r="AL1336" s="53"/>
      <c r="AM1336" s="53"/>
      <c r="AN1336" s="53"/>
      <c r="AO1336" s="53"/>
    </row>
    <row r="1337" spans="17:41">
      <c r="Q1337" s="53"/>
      <c r="R1337" s="53"/>
      <c r="S1337" s="53"/>
      <c r="T1337" s="53"/>
      <c r="U1337" s="53"/>
      <c r="V1337" s="53"/>
      <c r="W1337" s="53"/>
      <c r="X1337" s="53"/>
      <c r="Y1337" s="53"/>
      <c r="Z1337" s="53"/>
      <c r="AA1337" s="53"/>
      <c r="AB1337" s="53"/>
      <c r="AC1337" s="53"/>
      <c r="AD1337" s="53"/>
      <c r="AE1337" s="53"/>
      <c r="AF1337" s="53"/>
      <c r="AG1337" s="53"/>
      <c r="AH1337" s="53"/>
      <c r="AI1337" s="53"/>
      <c r="AJ1337" s="53"/>
      <c r="AK1337" s="53"/>
      <c r="AL1337" s="53"/>
      <c r="AM1337" s="53"/>
      <c r="AN1337" s="53"/>
      <c r="AO1337" s="53"/>
    </row>
    <row r="1338" spans="17:41">
      <c r="Q1338" s="53"/>
      <c r="R1338" s="53"/>
      <c r="S1338" s="53"/>
      <c r="T1338" s="53"/>
      <c r="U1338" s="53"/>
      <c r="V1338" s="53"/>
      <c r="W1338" s="53"/>
      <c r="X1338" s="53"/>
      <c r="Y1338" s="53"/>
      <c r="Z1338" s="53"/>
      <c r="AA1338" s="53"/>
      <c r="AB1338" s="53"/>
      <c r="AC1338" s="53"/>
      <c r="AD1338" s="53"/>
      <c r="AE1338" s="53"/>
      <c r="AF1338" s="53"/>
      <c r="AG1338" s="53"/>
      <c r="AH1338" s="53"/>
      <c r="AI1338" s="53"/>
      <c r="AJ1338" s="53"/>
      <c r="AK1338" s="53"/>
      <c r="AL1338" s="53"/>
      <c r="AM1338" s="53"/>
      <c r="AN1338" s="53"/>
      <c r="AO1338" s="53"/>
    </row>
    <row r="1339" spans="17:41">
      <c r="Q1339" s="53"/>
      <c r="R1339" s="53"/>
      <c r="S1339" s="53"/>
      <c r="T1339" s="53"/>
      <c r="U1339" s="53"/>
      <c r="V1339" s="53"/>
      <c r="W1339" s="53"/>
      <c r="X1339" s="53"/>
      <c r="Y1339" s="53"/>
      <c r="Z1339" s="53"/>
      <c r="AA1339" s="53"/>
      <c r="AB1339" s="53"/>
      <c r="AC1339" s="53"/>
      <c r="AD1339" s="53"/>
      <c r="AE1339" s="53"/>
      <c r="AF1339" s="53"/>
      <c r="AG1339" s="53"/>
      <c r="AH1339" s="53"/>
      <c r="AI1339" s="53"/>
      <c r="AJ1339" s="53"/>
      <c r="AK1339" s="53"/>
      <c r="AL1339" s="53"/>
      <c r="AM1339" s="53"/>
      <c r="AN1339" s="53"/>
      <c r="AO1339" s="53"/>
    </row>
    <row r="1340" spans="17:41">
      <c r="Q1340" s="53"/>
      <c r="R1340" s="53"/>
      <c r="S1340" s="53"/>
      <c r="T1340" s="53"/>
      <c r="U1340" s="53"/>
      <c r="V1340" s="53"/>
      <c r="W1340" s="53"/>
      <c r="X1340" s="53"/>
      <c r="Y1340" s="53"/>
      <c r="Z1340" s="53"/>
      <c r="AA1340" s="53"/>
      <c r="AB1340" s="53"/>
      <c r="AC1340" s="53"/>
      <c r="AD1340" s="53"/>
      <c r="AE1340" s="53"/>
      <c r="AF1340" s="53"/>
      <c r="AG1340" s="53"/>
      <c r="AH1340" s="53"/>
      <c r="AI1340" s="53"/>
      <c r="AJ1340" s="53"/>
      <c r="AK1340" s="53"/>
      <c r="AL1340" s="53"/>
      <c r="AM1340" s="53"/>
      <c r="AN1340" s="53"/>
      <c r="AO1340" s="53"/>
    </row>
    <row r="1341" spans="17:41">
      <c r="Q1341" s="53"/>
      <c r="R1341" s="53"/>
      <c r="S1341" s="53"/>
      <c r="T1341" s="53"/>
      <c r="U1341" s="53"/>
      <c r="V1341" s="53"/>
      <c r="W1341" s="53"/>
      <c r="X1341" s="53"/>
      <c r="Y1341" s="53"/>
      <c r="Z1341" s="53"/>
      <c r="AA1341" s="53"/>
      <c r="AB1341" s="53"/>
      <c r="AC1341" s="53"/>
      <c r="AD1341" s="53"/>
      <c r="AE1341" s="53"/>
      <c r="AF1341" s="53"/>
      <c r="AG1341" s="53"/>
      <c r="AH1341" s="53"/>
      <c r="AI1341" s="53"/>
      <c r="AJ1341" s="53"/>
      <c r="AK1341" s="53"/>
      <c r="AL1341" s="53"/>
      <c r="AM1341" s="53"/>
      <c r="AN1341" s="53"/>
      <c r="AO1341" s="53"/>
    </row>
    <row r="1342" spans="17:41">
      <c r="Q1342" s="53"/>
      <c r="R1342" s="53"/>
      <c r="S1342" s="53"/>
      <c r="T1342" s="53"/>
      <c r="U1342" s="53"/>
      <c r="V1342" s="53"/>
      <c r="W1342" s="53"/>
      <c r="X1342" s="53"/>
      <c r="Y1342" s="53"/>
      <c r="Z1342" s="53"/>
      <c r="AA1342" s="53"/>
      <c r="AB1342" s="53"/>
      <c r="AC1342" s="53"/>
      <c r="AD1342" s="53"/>
      <c r="AE1342" s="53"/>
      <c r="AF1342" s="53"/>
      <c r="AG1342" s="53"/>
      <c r="AH1342" s="53"/>
      <c r="AI1342" s="53"/>
      <c r="AJ1342" s="53"/>
      <c r="AK1342" s="53"/>
      <c r="AL1342" s="53"/>
      <c r="AM1342" s="53"/>
      <c r="AN1342" s="53"/>
      <c r="AO1342" s="53"/>
    </row>
    <row r="1343" spans="17:41">
      <c r="Q1343" s="53"/>
      <c r="R1343" s="53"/>
      <c r="S1343" s="53"/>
      <c r="T1343" s="53"/>
      <c r="U1343" s="53"/>
      <c r="V1343" s="53"/>
      <c r="W1343" s="53"/>
      <c r="X1343" s="53"/>
      <c r="Y1343" s="53"/>
      <c r="Z1343" s="53"/>
      <c r="AA1343" s="53"/>
      <c r="AB1343" s="53"/>
      <c r="AC1343" s="53"/>
      <c r="AD1343" s="53"/>
      <c r="AE1343" s="53"/>
      <c r="AF1343" s="53"/>
      <c r="AG1343" s="53"/>
      <c r="AH1343" s="53"/>
      <c r="AI1343" s="53"/>
      <c r="AJ1343" s="53"/>
      <c r="AK1343" s="53"/>
      <c r="AL1343" s="53"/>
      <c r="AM1343" s="53"/>
      <c r="AN1343" s="53"/>
      <c r="AO1343" s="53"/>
    </row>
    <row r="1344" spans="17:41">
      <c r="Q1344" s="53"/>
      <c r="R1344" s="53"/>
      <c r="S1344" s="53"/>
      <c r="T1344" s="53"/>
      <c r="U1344" s="53"/>
      <c r="V1344" s="53"/>
      <c r="W1344" s="53"/>
      <c r="X1344" s="53"/>
      <c r="Y1344" s="53"/>
      <c r="Z1344" s="53"/>
      <c r="AA1344" s="53"/>
      <c r="AB1344" s="53"/>
      <c r="AC1344" s="53"/>
      <c r="AD1344" s="53"/>
      <c r="AE1344" s="53"/>
      <c r="AF1344" s="53"/>
      <c r="AG1344" s="53"/>
      <c r="AH1344" s="53"/>
      <c r="AI1344" s="53"/>
      <c r="AJ1344" s="53"/>
      <c r="AK1344" s="53"/>
      <c r="AL1344" s="53"/>
      <c r="AM1344" s="53"/>
      <c r="AN1344" s="53"/>
      <c r="AO1344" s="53"/>
    </row>
    <row r="1345" spans="17:41">
      <c r="Q1345" s="53"/>
      <c r="R1345" s="53"/>
      <c r="S1345" s="53"/>
      <c r="T1345" s="53"/>
      <c r="U1345" s="53"/>
      <c r="V1345" s="53"/>
      <c r="W1345" s="53"/>
      <c r="X1345" s="53"/>
      <c r="Y1345" s="53"/>
      <c r="Z1345" s="53"/>
      <c r="AA1345" s="53"/>
      <c r="AB1345" s="53"/>
      <c r="AC1345" s="53"/>
      <c r="AD1345" s="53"/>
      <c r="AE1345" s="53"/>
      <c r="AF1345" s="53"/>
      <c r="AG1345" s="53"/>
      <c r="AH1345" s="53"/>
      <c r="AI1345" s="53"/>
      <c r="AJ1345" s="53"/>
      <c r="AK1345" s="53"/>
      <c r="AL1345" s="53"/>
      <c r="AM1345" s="53"/>
      <c r="AN1345" s="53"/>
      <c r="AO1345" s="53"/>
    </row>
    <row r="1346" spans="17:41">
      <c r="Q1346" s="53"/>
      <c r="R1346" s="53"/>
      <c r="S1346" s="53"/>
      <c r="T1346" s="53"/>
      <c r="U1346" s="53"/>
      <c r="V1346" s="53"/>
      <c r="W1346" s="53"/>
      <c r="X1346" s="53"/>
      <c r="Y1346" s="53"/>
      <c r="Z1346" s="53"/>
      <c r="AA1346" s="53"/>
      <c r="AB1346" s="53"/>
      <c r="AC1346" s="53"/>
      <c r="AD1346" s="53"/>
      <c r="AE1346" s="53"/>
      <c r="AF1346" s="53"/>
      <c r="AG1346" s="53"/>
      <c r="AH1346" s="53"/>
      <c r="AI1346" s="53"/>
      <c r="AJ1346" s="53"/>
      <c r="AK1346" s="53"/>
      <c r="AL1346" s="53"/>
      <c r="AM1346" s="53"/>
      <c r="AN1346" s="53"/>
      <c r="AO1346" s="53"/>
    </row>
    <row r="1347" spans="17:41">
      <c r="Q1347" s="53"/>
      <c r="R1347" s="53"/>
      <c r="S1347" s="53"/>
      <c r="T1347" s="53"/>
      <c r="U1347" s="53"/>
      <c r="V1347" s="53"/>
      <c r="W1347" s="53"/>
      <c r="X1347" s="53"/>
      <c r="Y1347" s="53"/>
      <c r="Z1347" s="53"/>
      <c r="AA1347" s="53"/>
      <c r="AB1347" s="53"/>
      <c r="AC1347" s="53"/>
      <c r="AD1347" s="53"/>
      <c r="AE1347" s="53"/>
      <c r="AF1347" s="53"/>
      <c r="AG1347" s="53"/>
      <c r="AH1347" s="53"/>
      <c r="AI1347" s="53"/>
      <c r="AJ1347" s="53"/>
      <c r="AK1347" s="53"/>
      <c r="AL1347" s="53"/>
      <c r="AM1347" s="53"/>
      <c r="AN1347" s="53"/>
      <c r="AO1347" s="53"/>
    </row>
    <row r="1348" spans="17:41">
      <c r="Q1348" s="53"/>
      <c r="R1348" s="53"/>
      <c r="S1348" s="53"/>
      <c r="T1348" s="53"/>
      <c r="U1348" s="53"/>
      <c r="V1348" s="53"/>
      <c r="W1348" s="53"/>
      <c r="X1348" s="53"/>
      <c r="Y1348" s="53"/>
      <c r="Z1348" s="53"/>
      <c r="AA1348" s="53"/>
      <c r="AB1348" s="53"/>
      <c r="AC1348" s="53"/>
      <c r="AD1348" s="53"/>
      <c r="AE1348" s="53"/>
      <c r="AF1348" s="53"/>
      <c r="AG1348" s="53"/>
      <c r="AH1348" s="53"/>
      <c r="AI1348" s="53"/>
      <c r="AJ1348" s="53"/>
      <c r="AK1348" s="53"/>
      <c r="AL1348" s="53"/>
      <c r="AM1348" s="53"/>
      <c r="AN1348" s="53"/>
      <c r="AO1348" s="53"/>
    </row>
    <row r="1349" spans="17:41">
      <c r="Q1349" s="53"/>
      <c r="R1349" s="53"/>
      <c r="S1349" s="53"/>
      <c r="T1349" s="53"/>
      <c r="U1349" s="53"/>
      <c r="V1349" s="53"/>
      <c r="W1349" s="53"/>
      <c r="X1349" s="53"/>
      <c r="Y1349" s="53"/>
      <c r="Z1349" s="53"/>
      <c r="AA1349" s="53"/>
      <c r="AB1349" s="53"/>
      <c r="AC1349" s="53"/>
      <c r="AD1349" s="53"/>
      <c r="AE1349" s="53"/>
      <c r="AF1349" s="53"/>
      <c r="AG1349" s="53"/>
      <c r="AH1349" s="53"/>
      <c r="AI1349" s="53"/>
      <c r="AJ1349" s="53"/>
      <c r="AK1349" s="53"/>
      <c r="AL1349" s="53"/>
      <c r="AM1349" s="53"/>
      <c r="AN1349" s="53"/>
      <c r="AO1349" s="53"/>
    </row>
    <row r="1350" spans="17:41">
      <c r="Q1350" s="53"/>
      <c r="R1350" s="53"/>
      <c r="S1350" s="53"/>
      <c r="T1350" s="53"/>
      <c r="U1350" s="53"/>
      <c r="V1350" s="53"/>
      <c r="W1350" s="53"/>
      <c r="X1350" s="53"/>
      <c r="Y1350" s="53"/>
      <c r="Z1350" s="53"/>
      <c r="AA1350" s="53"/>
      <c r="AB1350" s="53"/>
      <c r="AC1350" s="53"/>
      <c r="AD1350" s="53"/>
      <c r="AE1350" s="53"/>
      <c r="AF1350" s="53"/>
      <c r="AG1350" s="53"/>
      <c r="AH1350" s="53"/>
      <c r="AI1350" s="53"/>
      <c r="AJ1350" s="53"/>
      <c r="AK1350" s="53"/>
      <c r="AL1350" s="53"/>
      <c r="AM1350" s="53"/>
      <c r="AN1350" s="53"/>
      <c r="AO1350" s="53"/>
    </row>
    <row r="1351" spans="17:41">
      <c r="Q1351" s="53"/>
      <c r="R1351" s="53"/>
      <c r="S1351" s="53"/>
      <c r="T1351" s="53"/>
      <c r="U1351" s="53"/>
      <c r="V1351" s="53"/>
      <c r="W1351" s="53"/>
      <c r="X1351" s="53"/>
      <c r="Y1351" s="53"/>
      <c r="Z1351" s="53"/>
      <c r="AA1351" s="53"/>
      <c r="AB1351" s="53"/>
      <c r="AC1351" s="53"/>
      <c r="AD1351" s="53"/>
      <c r="AE1351" s="53"/>
      <c r="AF1351" s="53"/>
      <c r="AG1351" s="53"/>
      <c r="AH1351" s="53"/>
      <c r="AI1351" s="53"/>
      <c r="AJ1351" s="53"/>
      <c r="AK1351" s="53"/>
      <c r="AL1351" s="53"/>
      <c r="AM1351" s="53"/>
      <c r="AN1351" s="53"/>
      <c r="AO1351" s="53"/>
    </row>
    <row r="1352" spans="17:41">
      <c r="Q1352" s="53"/>
      <c r="R1352" s="53"/>
      <c r="S1352" s="53"/>
      <c r="T1352" s="53"/>
      <c r="U1352" s="53"/>
      <c r="V1352" s="53"/>
      <c r="W1352" s="53"/>
      <c r="X1352" s="53"/>
      <c r="Y1352" s="53"/>
      <c r="Z1352" s="53"/>
      <c r="AA1352" s="53"/>
      <c r="AB1352" s="53"/>
      <c r="AC1352" s="53"/>
      <c r="AD1352" s="53"/>
      <c r="AE1352" s="53"/>
      <c r="AF1352" s="53"/>
      <c r="AG1352" s="53"/>
      <c r="AH1352" s="53"/>
      <c r="AI1352" s="53"/>
      <c r="AJ1352" s="53"/>
      <c r="AK1352" s="53"/>
      <c r="AL1352" s="53"/>
      <c r="AM1352" s="53"/>
      <c r="AN1352" s="53"/>
      <c r="AO1352" s="53"/>
    </row>
    <row r="1353" spans="17:41">
      <c r="Q1353" s="53"/>
      <c r="R1353" s="53"/>
      <c r="S1353" s="53"/>
      <c r="T1353" s="53"/>
      <c r="U1353" s="53"/>
      <c r="V1353" s="53"/>
      <c r="W1353" s="53"/>
      <c r="X1353" s="53"/>
      <c r="Y1353" s="53"/>
      <c r="Z1353" s="53"/>
      <c r="AA1353" s="53"/>
      <c r="AB1353" s="53"/>
      <c r="AC1353" s="53"/>
      <c r="AD1353" s="53"/>
      <c r="AE1353" s="53"/>
      <c r="AF1353" s="53"/>
      <c r="AG1353" s="53"/>
      <c r="AH1353" s="53"/>
      <c r="AI1353" s="53"/>
      <c r="AJ1353" s="53"/>
      <c r="AK1353" s="53"/>
      <c r="AL1353" s="53"/>
      <c r="AM1353" s="53"/>
      <c r="AN1353" s="53"/>
      <c r="AO1353" s="53"/>
    </row>
    <row r="1354" spans="17:41">
      <c r="Q1354" s="53"/>
      <c r="R1354" s="53"/>
      <c r="S1354" s="53"/>
      <c r="T1354" s="53"/>
      <c r="U1354" s="53"/>
      <c r="V1354" s="53"/>
      <c r="W1354" s="53"/>
      <c r="X1354" s="53"/>
      <c r="Y1354" s="53"/>
      <c r="Z1354" s="53"/>
      <c r="AA1354" s="53"/>
      <c r="AB1354" s="53"/>
      <c r="AC1354" s="53"/>
      <c r="AD1354" s="53"/>
      <c r="AE1354" s="53"/>
      <c r="AF1354" s="53"/>
      <c r="AG1354" s="53"/>
      <c r="AH1354" s="53"/>
      <c r="AI1354" s="53"/>
      <c r="AJ1354" s="53"/>
      <c r="AK1354" s="53"/>
      <c r="AL1354" s="53"/>
      <c r="AM1354" s="53"/>
      <c r="AN1354" s="53"/>
      <c r="AO1354" s="53"/>
    </row>
    <row r="1355" spans="17:41">
      <c r="Q1355" s="53"/>
      <c r="R1355" s="53"/>
      <c r="S1355" s="53"/>
      <c r="T1355" s="53"/>
      <c r="U1355" s="53"/>
      <c r="V1355" s="53"/>
      <c r="W1355" s="53"/>
      <c r="X1355" s="53"/>
      <c r="Y1355" s="53"/>
      <c r="Z1355" s="53"/>
      <c r="AA1355" s="53"/>
      <c r="AB1355" s="53"/>
      <c r="AC1355" s="53"/>
      <c r="AD1355" s="53"/>
      <c r="AE1355" s="53"/>
      <c r="AF1355" s="53"/>
      <c r="AG1355" s="53"/>
      <c r="AH1355" s="53"/>
      <c r="AI1355" s="53"/>
      <c r="AJ1355" s="53"/>
      <c r="AK1355" s="53"/>
      <c r="AL1355" s="53"/>
      <c r="AM1355" s="53"/>
      <c r="AN1355" s="53"/>
      <c r="AO1355" s="53"/>
    </row>
    <row r="1356" spans="17:41">
      <c r="Q1356" s="53"/>
      <c r="R1356" s="53"/>
      <c r="S1356" s="53"/>
      <c r="T1356" s="53"/>
      <c r="U1356" s="53"/>
      <c r="V1356" s="53"/>
      <c r="W1356" s="53"/>
      <c r="X1356" s="53"/>
      <c r="Y1356" s="53"/>
      <c r="Z1356" s="53"/>
      <c r="AA1356" s="53"/>
      <c r="AB1356" s="53"/>
      <c r="AC1356" s="53"/>
      <c r="AD1356" s="53"/>
      <c r="AE1356" s="53"/>
      <c r="AF1356" s="53"/>
      <c r="AG1356" s="53"/>
      <c r="AH1356" s="53"/>
      <c r="AI1356" s="53"/>
      <c r="AJ1356" s="53"/>
      <c r="AK1356" s="53"/>
      <c r="AL1356" s="53"/>
      <c r="AM1356" s="53"/>
      <c r="AN1356" s="53"/>
      <c r="AO1356" s="53"/>
    </row>
    <row r="1357" spans="17:41">
      <c r="Q1357" s="53"/>
      <c r="R1357" s="53"/>
      <c r="S1357" s="53"/>
      <c r="T1357" s="53"/>
      <c r="U1357" s="53"/>
      <c r="V1357" s="53"/>
      <c r="W1357" s="53"/>
      <c r="X1357" s="53"/>
      <c r="Y1357" s="53"/>
      <c r="Z1357" s="53"/>
      <c r="AA1357" s="53"/>
      <c r="AB1357" s="53"/>
      <c r="AC1357" s="53"/>
      <c r="AD1357" s="53"/>
      <c r="AE1357" s="53"/>
      <c r="AF1357" s="53"/>
      <c r="AG1357" s="53"/>
      <c r="AH1357" s="53"/>
      <c r="AI1357" s="53"/>
      <c r="AJ1357" s="53"/>
      <c r="AK1357" s="53"/>
      <c r="AL1357" s="53"/>
      <c r="AM1357" s="53"/>
      <c r="AN1357" s="53"/>
      <c r="AO1357" s="53"/>
    </row>
    <row r="1358" spans="17:41">
      <c r="Q1358" s="53"/>
      <c r="R1358" s="53"/>
      <c r="S1358" s="53"/>
      <c r="T1358" s="53"/>
      <c r="U1358" s="53"/>
      <c r="V1358" s="53"/>
      <c r="W1358" s="53"/>
      <c r="X1358" s="53"/>
      <c r="Y1358" s="53"/>
      <c r="Z1358" s="53"/>
      <c r="AA1358" s="53"/>
      <c r="AB1358" s="53"/>
      <c r="AC1358" s="53"/>
      <c r="AD1358" s="53"/>
      <c r="AE1358" s="53"/>
      <c r="AF1358" s="53"/>
      <c r="AG1358" s="53"/>
      <c r="AH1358" s="53"/>
      <c r="AI1358" s="53"/>
      <c r="AJ1358" s="53"/>
      <c r="AK1358" s="53"/>
      <c r="AL1358" s="53"/>
      <c r="AM1358" s="53"/>
      <c r="AN1358" s="53"/>
      <c r="AO1358" s="53"/>
    </row>
    <row r="1359" spans="17:41">
      <c r="Q1359" s="53"/>
      <c r="R1359" s="53"/>
      <c r="S1359" s="53"/>
      <c r="T1359" s="53"/>
      <c r="U1359" s="53"/>
      <c r="V1359" s="53"/>
      <c r="W1359" s="53"/>
      <c r="X1359" s="53"/>
      <c r="Y1359" s="53"/>
      <c r="Z1359" s="53"/>
      <c r="AA1359" s="53"/>
      <c r="AB1359" s="53"/>
      <c r="AC1359" s="53"/>
      <c r="AD1359" s="53"/>
      <c r="AE1359" s="53"/>
      <c r="AF1359" s="53"/>
      <c r="AG1359" s="53"/>
      <c r="AH1359" s="53"/>
      <c r="AI1359" s="53"/>
      <c r="AJ1359" s="53"/>
      <c r="AK1359" s="53"/>
      <c r="AL1359" s="53"/>
      <c r="AM1359" s="53"/>
      <c r="AN1359" s="53"/>
      <c r="AO1359" s="53"/>
    </row>
    <row r="1360" spans="17:41">
      <c r="Q1360" s="53"/>
      <c r="R1360" s="53"/>
      <c r="S1360" s="53"/>
      <c r="T1360" s="53"/>
      <c r="U1360" s="53"/>
      <c r="V1360" s="53"/>
      <c r="W1360" s="53"/>
      <c r="X1360" s="53"/>
      <c r="Y1360" s="53"/>
      <c r="Z1360" s="53"/>
      <c r="AA1360" s="53"/>
      <c r="AB1360" s="53"/>
      <c r="AC1360" s="53"/>
      <c r="AD1360" s="53"/>
      <c r="AE1360" s="53"/>
      <c r="AF1360" s="53"/>
      <c r="AG1360" s="53"/>
      <c r="AH1360" s="53"/>
      <c r="AI1360" s="53"/>
      <c r="AJ1360" s="53"/>
      <c r="AK1360" s="53"/>
      <c r="AL1360" s="53"/>
      <c r="AM1360" s="53"/>
      <c r="AN1360" s="53"/>
      <c r="AO1360" s="53"/>
    </row>
    <row r="1361" spans="17:41">
      <c r="Q1361" s="53"/>
      <c r="R1361" s="53"/>
      <c r="S1361" s="53"/>
      <c r="T1361" s="53"/>
      <c r="U1361" s="53"/>
      <c r="V1361" s="53"/>
      <c r="W1361" s="53"/>
      <c r="X1361" s="53"/>
      <c r="Y1361" s="53"/>
      <c r="Z1361" s="53"/>
      <c r="AA1361" s="53"/>
      <c r="AB1361" s="53"/>
      <c r="AC1361" s="53"/>
      <c r="AD1361" s="53"/>
      <c r="AE1361" s="53"/>
      <c r="AF1361" s="53"/>
      <c r="AG1361" s="53"/>
      <c r="AH1361" s="53"/>
      <c r="AI1361" s="53"/>
      <c r="AJ1361" s="53"/>
      <c r="AK1361" s="53"/>
      <c r="AL1361" s="53"/>
      <c r="AM1361" s="53"/>
      <c r="AN1361" s="53"/>
      <c r="AO1361" s="53"/>
    </row>
    <row r="1362" spans="17:41">
      <c r="Q1362" s="53"/>
      <c r="R1362" s="53"/>
      <c r="S1362" s="53"/>
      <c r="T1362" s="53"/>
      <c r="U1362" s="53"/>
      <c r="V1362" s="53"/>
      <c r="W1362" s="53"/>
      <c r="X1362" s="53"/>
      <c r="Y1362" s="53"/>
      <c r="Z1362" s="53"/>
      <c r="AA1362" s="53"/>
      <c r="AB1362" s="53"/>
      <c r="AC1362" s="53"/>
      <c r="AD1362" s="53"/>
      <c r="AE1362" s="53"/>
      <c r="AF1362" s="53"/>
      <c r="AG1362" s="53"/>
      <c r="AH1362" s="53"/>
      <c r="AI1362" s="53"/>
      <c r="AJ1362" s="53"/>
      <c r="AK1362" s="53"/>
      <c r="AL1362" s="53"/>
      <c r="AM1362" s="53"/>
      <c r="AN1362" s="53"/>
      <c r="AO1362" s="53"/>
    </row>
    <row r="1363" spans="17:41">
      <c r="Q1363" s="53"/>
      <c r="R1363" s="53"/>
      <c r="S1363" s="53"/>
      <c r="T1363" s="53"/>
      <c r="U1363" s="53"/>
      <c r="V1363" s="53"/>
      <c r="W1363" s="53"/>
      <c r="X1363" s="53"/>
      <c r="Y1363" s="53"/>
      <c r="Z1363" s="53"/>
      <c r="AA1363" s="53"/>
      <c r="AB1363" s="53"/>
      <c r="AC1363" s="53"/>
      <c r="AD1363" s="53"/>
      <c r="AE1363" s="53"/>
      <c r="AF1363" s="53"/>
      <c r="AG1363" s="53"/>
      <c r="AH1363" s="53"/>
      <c r="AI1363" s="53"/>
      <c r="AJ1363" s="53"/>
      <c r="AK1363" s="53"/>
      <c r="AL1363" s="53"/>
      <c r="AM1363" s="53"/>
      <c r="AN1363" s="53"/>
      <c r="AO1363" s="53"/>
    </row>
    <row r="1364" spans="17:41">
      <c r="Q1364" s="53"/>
      <c r="R1364" s="53"/>
      <c r="S1364" s="53"/>
      <c r="T1364" s="53"/>
      <c r="U1364" s="53"/>
      <c r="V1364" s="53"/>
      <c r="W1364" s="53"/>
      <c r="X1364" s="53"/>
      <c r="Y1364" s="53"/>
      <c r="Z1364" s="53"/>
      <c r="AA1364" s="53"/>
      <c r="AB1364" s="53"/>
      <c r="AC1364" s="53"/>
      <c r="AD1364" s="53"/>
      <c r="AE1364" s="53"/>
      <c r="AF1364" s="53"/>
      <c r="AG1364" s="53"/>
      <c r="AH1364" s="53"/>
      <c r="AI1364" s="53"/>
      <c r="AJ1364" s="53"/>
      <c r="AK1364" s="53"/>
      <c r="AL1364" s="53"/>
      <c r="AM1364" s="53"/>
      <c r="AN1364" s="53"/>
      <c r="AO1364" s="53"/>
    </row>
    <row r="1365" spans="17:41">
      <c r="Q1365" s="53"/>
      <c r="R1365" s="53"/>
      <c r="S1365" s="53"/>
      <c r="T1365" s="53"/>
      <c r="U1365" s="53"/>
      <c r="V1365" s="53"/>
      <c r="W1365" s="53"/>
      <c r="X1365" s="53"/>
      <c r="Y1365" s="53"/>
      <c r="Z1365" s="53"/>
      <c r="AA1365" s="53"/>
      <c r="AB1365" s="53"/>
      <c r="AC1365" s="53"/>
      <c r="AD1365" s="53"/>
      <c r="AE1365" s="53"/>
      <c r="AF1365" s="53"/>
      <c r="AG1365" s="53"/>
      <c r="AH1365" s="53"/>
      <c r="AI1365" s="53"/>
      <c r="AJ1365" s="53"/>
      <c r="AK1365" s="53"/>
      <c r="AL1365" s="53"/>
      <c r="AM1365" s="53"/>
      <c r="AN1365" s="53"/>
      <c r="AO1365" s="53"/>
    </row>
    <row r="1366" spans="17:41">
      <c r="Q1366" s="53"/>
      <c r="R1366" s="53"/>
      <c r="S1366" s="53"/>
      <c r="T1366" s="53"/>
      <c r="U1366" s="53"/>
      <c r="V1366" s="53"/>
      <c r="W1366" s="53"/>
      <c r="X1366" s="53"/>
      <c r="Y1366" s="53"/>
      <c r="Z1366" s="53"/>
      <c r="AA1366" s="53"/>
      <c r="AB1366" s="53"/>
      <c r="AC1366" s="53"/>
      <c r="AD1366" s="53"/>
      <c r="AE1366" s="53"/>
      <c r="AF1366" s="53"/>
      <c r="AG1366" s="53"/>
      <c r="AH1366" s="53"/>
      <c r="AI1366" s="53"/>
      <c r="AJ1366" s="53"/>
      <c r="AK1366" s="53"/>
      <c r="AL1366" s="53"/>
      <c r="AM1366" s="53"/>
      <c r="AN1366" s="53"/>
      <c r="AO1366" s="53"/>
    </row>
    <row r="1367" spans="17:41">
      <c r="Q1367" s="53"/>
      <c r="R1367" s="53"/>
      <c r="S1367" s="53"/>
      <c r="T1367" s="53"/>
      <c r="U1367" s="53"/>
      <c r="V1367" s="53"/>
      <c r="W1367" s="53"/>
      <c r="X1367" s="53"/>
      <c r="Y1367" s="53"/>
      <c r="Z1367" s="53"/>
      <c r="AA1367" s="53"/>
      <c r="AB1367" s="53"/>
      <c r="AC1367" s="53"/>
      <c r="AD1367" s="53"/>
      <c r="AE1367" s="53"/>
      <c r="AF1367" s="53"/>
      <c r="AG1367" s="53"/>
      <c r="AH1367" s="53"/>
      <c r="AI1367" s="53"/>
      <c r="AJ1367" s="53"/>
      <c r="AK1367" s="53"/>
      <c r="AL1367" s="53"/>
      <c r="AM1367" s="53"/>
      <c r="AN1367" s="53"/>
      <c r="AO1367" s="53"/>
    </row>
    <row r="1368" spans="17:41">
      <c r="Q1368" s="53"/>
      <c r="R1368" s="53"/>
      <c r="S1368" s="53"/>
      <c r="T1368" s="53"/>
      <c r="U1368" s="53"/>
      <c r="V1368" s="53"/>
      <c r="W1368" s="53"/>
      <c r="X1368" s="53"/>
      <c r="Y1368" s="53"/>
      <c r="Z1368" s="53"/>
      <c r="AA1368" s="53"/>
      <c r="AB1368" s="53"/>
      <c r="AC1368" s="53"/>
      <c r="AD1368" s="53"/>
      <c r="AE1368" s="53"/>
      <c r="AF1368" s="53"/>
      <c r="AG1368" s="53"/>
      <c r="AH1368" s="53"/>
      <c r="AI1368" s="53"/>
      <c r="AJ1368" s="53"/>
      <c r="AK1368" s="53"/>
      <c r="AL1368" s="53"/>
      <c r="AM1368" s="53"/>
      <c r="AN1368" s="53"/>
      <c r="AO1368" s="53"/>
    </row>
    <row r="1369" spans="17:41">
      <c r="Q1369" s="53"/>
      <c r="R1369" s="53"/>
      <c r="S1369" s="53"/>
      <c r="T1369" s="53"/>
      <c r="U1369" s="53"/>
      <c r="V1369" s="53"/>
      <c r="W1369" s="53"/>
      <c r="X1369" s="53"/>
      <c r="Y1369" s="53"/>
      <c r="Z1369" s="53"/>
      <c r="AA1369" s="53"/>
      <c r="AB1369" s="53"/>
      <c r="AC1369" s="53"/>
      <c r="AD1369" s="53"/>
      <c r="AE1369" s="53"/>
      <c r="AF1369" s="53"/>
      <c r="AG1369" s="53"/>
      <c r="AH1369" s="53"/>
      <c r="AI1369" s="53"/>
      <c r="AJ1369" s="53"/>
      <c r="AK1369" s="53"/>
      <c r="AL1369" s="53"/>
      <c r="AM1369" s="53"/>
      <c r="AN1369" s="53"/>
      <c r="AO1369" s="53"/>
    </row>
    <row r="1370" spans="17:41">
      <c r="Q1370" s="53"/>
      <c r="R1370" s="53"/>
      <c r="S1370" s="53"/>
      <c r="T1370" s="53"/>
      <c r="U1370" s="53"/>
      <c r="V1370" s="53"/>
      <c r="W1370" s="53"/>
      <c r="X1370" s="53"/>
      <c r="Y1370" s="53"/>
      <c r="Z1370" s="53"/>
      <c r="AA1370" s="53"/>
      <c r="AB1370" s="53"/>
      <c r="AC1370" s="53"/>
      <c r="AD1370" s="53"/>
      <c r="AE1370" s="53"/>
      <c r="AF1370" s="53"/>
      <c r="AG1370" s="53"/>
      <c r="AH1370" s="53"/>
      <c r="AI1370" s="53"/>
      <c r="AJ1370" s="53"/>
      <c r="AK1370" s="53"/>
      <c r="AL1370" s="53"/>
      <c r="AM1370" s="53"/>
      <c r="AN1370" s="53"/>
      <c r="AO1370" s="53"/>
    </row>
    <row r="1371" spans="17:41">
      <c r="Q1371" s="53"/>
      <c r="R1371" s="53"/>
      <c r="S1371" s="53"/>
      <c r="T1371" s="53"/>
      <c r="U1371" s="53"/>
      <c r="V1371" s="53"/>
      <c r="W1371" s="53"/>
      <c r="X1371" s="53"/>
      <c r="Y1371" s="53"/>
      <c r="Z1371" s="53"/>
      <c r="AA1371" s="53"/>
      <c r="AB1371" s="53"/>
      <c r="AC1371" s="53"/>
      <c r="AD1371" s="53"/>
      <c r="AE1371" s="53"/>
      <c r="AF1371" s="53"/>
      <c r="AG1371" s="53"/>
      <c r="AH1371" s="53"/>
      <c r="AI1371" s="53"/>
      <c r="AJ1371" s="53"/>
      <c r="AK1371" s="53"/>
      <c r="AL1371" s="53"/>
      <c r="AM1371" s="53"/>
      <c r="AN1371" s="53"/>
      <c r="AO1371" s="53"/>
    </row>
    <row r="1372" spans="17:41">
      <c r="Q1372" s="53"/>
      <c r="R1372" s="53"/>
      <c r="S1372" s="53"/>
      <c r="T1372" s="53"/>
      <c r="U1372" s="53"/>
      <c r="V1372" s="53"/>
      <c r="W1372" s="53"/>
      <c r="X1372" s="53"/>
      <c r="Y1372" s="53"/>
      <c r="Z1372" s="53"/>
      <c r="AA1372" s="53"/>
      <c r="AB1372" s="53"/>
      <c r="AC1372" s="53"/>
      <c r="AD1372" s="53"/>
      <c r="AE1372" s="53"/>
      <c r="AF1372" s="53"/>
      <c r="AG1372" s="53"/>
      <c r="AH1372" s="53"/>
      <c r="AI1372" s="53"/>
      <c r="AJ1372" s="53"/>
      <c r="AK1372" s="53"/>
      <c r="AL1372" s="53"/>
      <c r="AM1372" s="53"/>
      <c r="AN1372" s="53"/>
      <c r="AO1372" s="53"/>
    </row>
    <row r="1373" spans="17:41">
      <c r="Q1373" s="53"/>
      <c r="R1373" s="53"/>
      <c r="S1373" s="53"/>
      <c r="T1373" s="53"/>
      <c r="U1373" s="53"/>
      <c r="V1373" s="53"/>
      <c r="W1373" s="53"/>
      <c r="X1373" s="53"/>
      <c r="Y1373" s="53"/>
      <c r="Z1373" s="53"/>
      <c r="AA1373" s="53"/>
      <c r="AB1373" s="53"/>
      <c r="AC1373" s="53"/>
      <c r="AD1373" s="53"/>
      <c r="AE1373" s="53"/>
      <c r="AF1373" s="53"/>
      <c r="AG1373" s="53"/>
      <c r="AH1373" s="53"/>
      <c r="AI1373" s="53"/>
      <c r="AJ1373" s="53"/>
      <c r="AK1373" s="53"/>
      <c r="AL1373" s="53"/>
      <c r="AM1373" s="53"/>
      <c r="AN1373" s="53"/>
      <c r="AO1373" s="53"/>
    </row>
    <row r="1374" spans="17:41">
      <c r="Q1374" s="53"/>
      <c r="R1374" s="53"/>
      <c r="S1374" s="53"/>
      <c r="T1374" s="53"/>
      <c r="U1374" s="53"/>
      <c r="V1374" s="53"/>
      <c r="W1374" s="53"/>
      <c r="X1374" s="53"/>
      <c r="Y1374" s="53"/>
      <c r="Z1374" s="53"/>
      <c r="AA1374" s="53"/>
      <c r="AB1374" s="53"/>
      <c r="AC1374" s="53"/>
      <c r="AD1374" s="53"/>
      <c r="AE1374" s="53"/>
      <c r="AF1374" s="53"/>
      <c r="AG1374" s="53"/>
      <c r="AH1374" s="53"/>
      <c r="AI1374" s="53"/>
      <c r="AJ1374" s="53"/>
      <c r="AK1374" s="53"/>
      <c r="AL1374" s="53"/>
      <c r="AM1374" s="53"/>
      <c r="AN1374" s="53"/>
      <c r="AO1374" s="53"/>
    </row>
    <row r="1375" spans="17:41">
      <c r="Q1375" s="53"/>
      <c r="R1375" s="53"/>
      <c r="S1375" s="53"/>
      <c r="T1375" s="53"/>
      <c r="U1375" s="53"/>
      <c r="V1375" s="53"/>
      <c r="W1375" s="53"/>
      <c r="X1375" s="53"/>
      <c r="Y1375" s="53"/>
      <c r="Z1375" s="53"/>
      <c r="AA1375" s="53"/>
      <c r="AB1375" s="53"/>
      <c r="AC1375" s="53"/>
      <c r="AD1375" s="53"/>
      <c r="AE1375" s="53"/>
      <c r="AF1375" s="53"/>
      <c r="AG1375" s="53"/>
      <c r="AH1375" s="53"/>
      <c r="AI1375" s="53"/>
      <c r="AJ1375" s="53"/>
      <c r="AK1375" s="53"/>
      <c r="AL1375" s="53"/>
      <c r="AM1375" s="53"/>
      <c r="AN1375" s="53"/>
      <c r="AO1375" s="53"/>
    </row>
    <row r="1376" spans="17:41">
      <c r="Q1376" s="53"/>
      <c r="R1376" s="53"/>
      <c r="S1376" s="53"/>
      <c r="T1376" s="53"/>
      <c r="U1376" s="53"/>
      <c r="V1376" s="53"/>
      <c r="W1376" s="53"/>
      <c r="X1376" s="53"/>
      <c r="Y1376" s="53"/>
      <c r="Z1376" s="53"/>
      <c r="AA1376" s="53"/>
      <c r="AB1376" s="53"/>
      <c r="AC1376" s="53"/>
      <c r="AD1376" s="53"/>
      <c r="AE1376" s="53"/>
      <c r="AF1376" s="53"/>
      <c r="AG1376" s="53"/>
      <c r="AH1376" s="53"/>
      <c r="AI1376" s="53"/>
      <c r="AJ1376" s="53"/>
      <c r="AK1376" s="53"/>
      <c r="AL1376" s="53"/>
      <c r="AM1376" s="53"/>
      <c r="AN1376" s="53"/>
      <c r="AO1376" s="53"/>
    </row>
    <row r="1377" spans="17:41">
      <c r="Q1377" s="53"/>
      <c r="R1377" s="53"/>
      <c r="S1377" s="53"/>
      <c r="T1377" s="53"/>
      <c r="U1377" s="53"/>
      <c r="V1377" s="53"/>
      <c r="W1377" s="53"/>
      <c r="X1377" s="53"/>
      <c r="Y1377" s="53"/>
      <c r="Z1377" s="53"/>
      <c r="AA1377" s="53"/>
      <c r="AB1377" s="53"/>
      <c r="AC1377" s="53"/>
      <c r="AD1377" s="53"/>
      <c r="AE1377" s="53"/>
      <c r="AF1377" s="53"/>
      <c r="AG1377" s="53"/>
      <c r="AH1377" s="53"/>
      <c r="AI1377" s="53"/>
      <c r="AJ1377" s="53"/>
      <c r="AK1377" s="53"/>
      <c r="AL1377" s="53"/>
      <c r="AM1377" s="53"/>
      <c r="AN1377" s="53"/>
      <c r="AO1377" s="53"/>
    </row>
    <row r="1378" spans="17:41">
      <c r="Q1378" s="53"/>
      <c r="R1378" s="53"/>
      <c r="S1378" s="53"/>
      <c r="T1378" s="53"/>
      <c r="U1378" s="53"/>
      <c r="V1378" s="53"/>
      <c r="W1378" s="53"/>
      <c r="X1378" s="53"/>
      <c r="Y1378" s="53"/>
      <c r="Z1378" s="53"/>
      <c r="AA1378" s="53"/>
      <c r="AB1378" s="53"/>
      <c r="AC1378" s="53"/>
      <c r="AD1378" s="53"/>
      <c r="AE1378" s="53"/>
      <c r="AF1378" s="53"/>
      <c r="AG1378" s="53"/>
      <c r="AH1378" s="53"/>
      <c r="AI1378" s="53"/>
      <c r="AJ1378" s="53"/>
      <c r="AK1378" s="53"/>
      <c r="AL1378" s="53"/>
      <c r="AM1378" s="53"/>
      <c r="AN1378" s="53"/>
      <c r="AO1378" s="53"/>
    </row>
    <row r="1379" spans="17:41">
      <c r="Q1379" s="53"/>
      <c r="R1379" s="53"/>
      <c r="S1379" s="53"/>
      <c r="T1379" s="53"/>
      <c r="U1379" s="53"/>
      <c r="V1379" s="53"/>
      <c r="W1379" s="53"/>
      <c r="X1379" s="53"/>
      <c r="Y1379" s="53"/>
      <c r="Z1379" s="53"/>
      <c r="AA1379" s="53"/>
      <c r="AB1379" s="53"/>
      <c r="AC1379" s="53"/>
      <c r="AD1379" s="53"/>
      <c r="AE1379" s="53"/>
      <c r="AF1379" s="53"/>
      <c r="AG1379" s="53"/>
      <c r="AH1379" s="53"/>
      <c r="AI1379" s="53"/>
      <c r="AJ1379" s="53"/>
      <c r="AK1379" s="53"/>
      <c r="AL1379" s="53"/>
      <c r="AM1379" s="53"/>
      <c r="AN1379" s="53"/>
      <c r="AO1379" s="53"/>
    </row>
    <row r="1380" spans="17:41">
      <c r="Q1380" s="53"/>
      <c r="R1380" s="53"/>
      <c r="S1380" s="53"/>
      <c r="T1380" s="53"/>
      <c r="U1380" s="53"/>
      <c r="V1380" s="53"/>
      <c r="W1380" s="53"/>
      <c r="X1380" s="53"/>
      <c r="Y1380" s="53"/>
      <c r="Z1380" s="53"/>
      <c r="AA1380" s="53"/>
      <c r="AB1380" s="53"/>
      <c r="AC1380" s="53"/>
      <c r="AD1380" s="53"/>
      <c r="AE1380" s="53"/>
      <c r="AF1380" s="53"/>
      <c r="AG1380" s="53"/>
      <c r="AH1380" s="53"/>
      <c r="AI1380" s="53"/>
      <c r="AJ1380" s="53"/>
      <c r="AK1380" s="53"/>
      <c r="AL1380" s="53"/>
      <c r="AM1380" s="53"/>
      <c r="AN1380" s="53"/>
      <c r="AO1380" s="53"/>
    </row>
    <row r="1381" spans="17:41">
      <c r="Q1381" s="53"/>
      <c r="R1381" s="53"/>
      <c r="S1381" s="53"/>
      <c r="T1381" s="53"/>
      <c r="U1381" s="53"/>
      <c r="V1381" s="53"/>
      <c r="W1381" s="53"/>
      <c r="X1381" s="53"/>
      <c r="Y1381" s="53"/>
      <c r="Z1381" s="53"/>
      <c r="AA1381" s="53"/>
      <c r="AB1381" s="53"/>
      <c r="AC1381" s="53"/>
      <c r="AD1381" s="53"/>
      <c r="AE1381" s="53"/>
      <c r="AF1381" s="53"/>
      <c r="AG1381" s="53"/>
      <c r="AH1381" s="53"/>
      <c r="AI1381" s="53"/>
      <c r="AJ1381" s="53"/>
      <c r="AK1381" s="53"/>
      <c r="AL1381" s="53"/>
      <c r="AM1381" s="53"/>
      <c r="AN1381" s="53"/>
      <c r="AO1381" s="53"/>
    </row>
    <row r="1382" spans="17:41">
      <c r="Q1382" s="53"/>
      <c r="R1382" s="53"/>
      <c r="S1382" s="53"/>
      <c r="T1382" s="53"/>
      <c r="U1382" s="53"/>
      <c r="V1382" s="53"/>
      <c r="W1382" s="53"/>
      <c r="X1382" s="53"/>
      <c r="Y1382" s="53"/>
      <c r="Z1382" s="53"/>
      <c r="AA1382" s="53"/>
      <c r="AB1382" s="53"/>
      <c r="AC1382" s="53"/>
      <c r="AD1382" s="53"/>
      <c r="AE1382" s="53"/>
      <c r="AF1382" s="53"/>
      <c r="AG1382" s="53"/>
      <c r="AH1382" s="53"/>
      <c r="AI1382" s="53"/>
      <c r="AJ1382" s="53"/>
      <c r="AK1382" s="53"/>
      <c r="AL1382" s="53"/>
      <c r="AM1382" s="53"/>
      <c r="AN1382" s="53"/>
      <c r="AO1382" s="53"/>
    </row>
    <row r="1383" spans="17:41">
      <c r="Q1383" s="53"/>
      <c r="R1383" s="53"/>
      <c r="S1383" s="53"/>
      <c r="T1383" s="53"/>
      <c r="U1383" s="53"/>
      <c r="V1383" s="53"/>
      <c r="W1383" s="53"/>
      <c r="X1383" s="53"/>
      <c r="Y1383" s="53"/>
      <c r="Z1383" s="53"/>
      <c r="AA1383" s="53"/>
      <c r="AB1383" s="53"/>
      <c r="AC1383" s="53"/>
      <c r="AD1383" s="53"/>
      <c r="AE1383" s="53"/>
      <c r="AF1383" s="53"/>
      <c r="AG1383" s="53"/>
      <c r="AH1383" s="53"/>
      <c r="AI1383" s="53"/>
      <c r="AJ1383" s="53"/>
      <c r="AK1383" s="53"/>
      <c r="AL1383" s="53"/>
      <c r="AM1383" s="53"/>
      <c r="AN1383" s="53"/>
      <c r="AO1383" s="53"/>
    </row>
    <row r="1384" spans="17:41">
      <c r="Q1384" s="53"/>
      <c r="R1384" s="53"/>
      <c r="S1384" s="53"/>
      <c r="T1384" s="53"/>
      <c r="U1384" s="53"/>
      <c r="V1384" s="53"/>
      <c r="W1384" s="53"/>
      <c r="X1384" s="53"/>
      <c r="Y1384" s="53"/>
      <c r="Z1384" s="53"/>
      <c r="AA1384" s="53"/>
      <c r="AB1384" s="53"/>
      <c r="AC1384" s="53"/>
      <c r="AD1384" s="53"/>
      <c r="AE1384" s="53"/>
      <c r="AF1384" s="53"/>
      <c r="AG1384" s="53"/>
      <c r="AH1384" s="53"/>
      <c r="AI1384" s="53"/>
      <c r="AJ1384" s="53"/>
      <c r="AK1384" s="53"/>
      <c r="AL1384" s="53"/>
      <c r="AM1384" s="53"/>
      <c r="AN1384" s="53"/>
      <c r="AO1384" s="53"/>
    </row>
    <row r="1385" spans="17:41">
      <c r="Q1385" s="53"/>
      <c r="R1385" s="53"/>
      <c r="S1385" s="53"/>
      <c r="T1385" s="53"/>
      <c r="U1385" s="53"/>
      <c r="V1385" s="53"/>
      <c r="W1385" s="53"/>
      <c r="X1385" s="53"/>
      <c r="Y1385" s="53"/>
      <c r="Z1385" s="53"/>
      <c r="AA1385" s="53"/>
      <c r="AB1385" s="53"/>
      <c r="AC1385" s="53"/>
      <c r="AD1385" s="53"/>
      <c r="AE1385" s="53"/>
      <c r="AF1385" s="53"/>
      <c r="AG1385" s="53"/>
      <c r="AH1385" s="53"/>
      <c r="AI1385" s="53"/>
      <c r="AJ1385" s="53"/>
      <c r="AK1385" s="53"/>
      <c r="AL1385" s="53"/>
      <c r="AM1385" s="53"/>
      <c r="AN1385" s="53"/>
      <c r="AO1385" s="53"/>
    </row>
    <row r="1386" spans="17:41">
      <c r="Q1386" s="53"/>
      <c r="R1386" s="53"/>
      <c r="S1386" s="53"/>
      <c r="T1386" s="53"/>
      <c r="U1386" s="53"/>
      <c r="V1386" s="53"/>
      <c r="W1386" s="53"/>
      <c r="X1386" s="53"/>
      <c r="Y1386" s="53"/>
      <c r="Z1386" s="53"/>
      <c r="AA1386" s="53"/>
      <c r="AB1386" s="53"/>
      <c r="AC1386" s="53"/>
      <c r="AD1386" s="53"/>
      <c r="AE1386" s="53"/>
      <c r="AF1386" s="53"/>
      <c r="AG1386" s="53"/>
      <c r="AH1386" s="53"/>
      <c r="AI1386" s="53"/>
      <c r="AJ1386" s="53"/>
      <c r="AK1386" s="53"/>
      <c r="AL1386" s="53"/>
      <c r="AM1386" s="53"/>
      <c r="AN1386" s="53"/>
      <c r="AO1386" s="53"/>
    </row>
    <row r="1387" spans="17:41">
      <c r="Q1387" s="53"/>
      <c r="R1387" s="53"/>
      <c r="S1387" s="53"/>
      <c r="T1387" s="53"/>
      <c r="U1387" s="53"/>
      <c r="V1387" s="53"/>
      <c r="W1387" s="53"/>
      <c r="X1387" s="53"/>
      <c r="Y1387" s="53"/>
      <c r="Z1387" s="53"/>
      <c r="AA1387" s="53"/>
      <c r="AB1387" s="53"/>
      <c r="AC1387" s="53"/>
      <c r="AD1387" s="53"/>
      <c r="AE1387" s="53"/>
      <c r="AF1387" s="53"/>
      <c r="AG1387" s="53"/>
      <c r="AH1387" s="53"/>
      <c r="AI1387" s="53"/>
      <c r="AJ1387" s="53"/>
      <c r="AK1387" s="53"/>
      <c r="AL1387" s="53"/>
      <c r="AM1387" s="53"/>
      <c r="AN1387" s="53"/>
      <c r="AO1387" s="53"/>
    </row>
    <row r="1388" spans="17:41">
      <c r="Q1388" s="53"/>
      <c r="R1388" s="53"/>
      <c r="S1388" s="53"/>
      <c r="T1388" s="53"/>
      <c r="U1388" s="53"/>
      <c r="V1388" s="53"/>
      <c r="W1388" s="53"/>
      <c r="X1388" s="53"/>
      <c r="Y1388" s="53"/>
      <c r="Z1388" s="53"/>
      <c r="AA1388" s="53"/>
      <c r="AB1388" s="53"/>
      <c r="AC1388" s="53"/>
      <c r="AD1388" s="53"/>
      <c r="AE1388" s="53"/>
      <c r="AF1388" s="53"/>
      <c r="AG1388" s="53"/>
      <c r="AH1388" s="53"/>
      <c r="AI1388" s="53"/>
      <c r="AJ1388" s="53"/>
      <c r="AK1388" s="53"/>
      <c r="AL1388" s="53"/>
      <c r="AM1388" s="53"/>
      <c r="AN1388" s="53"/>
      <c r="AO1388" s="53"/>
    </row>
    <row r="1389" spans="17:41">
      <c r="Q1389" s="53"/>
      <c r="R1389" s="53"/>
      <c r="S1389" s="53"/>
      <c r="T1389" s="53"/>
      <c r="U1389" s="53"/>
      <c r="V1389" s="53"/>
      <c r="W1389" s="53"/>
      <c r="X1389" s="53"/>
      <c r="Y1389" s="53"/>
      <c r="Z1389" s="53"/>
      <c r="AA1389" s="53"/>
      <c r="AB1389" s="53"/>
      <c r="AC1389" s="53"/>
      <c r="AD1389" s="53"/>
      <c r="AE1389" s="53"/>
      <c r="AF1389" s="53"/>
      <c r="AG1389" s="53"/>
      <c r="AH1389" s="53"/>
      <c r="AI1389" s="53"/>
      <c r="AJ1389" s="53"/>
      <c r="AK1389" s="53"/>
      <c r="AL1389" s="53"/>
      <c r="AM1389" s="53"/>
      <c r="AN1389" s="53"/>
      <c r="AO1389" s="53"/>
    </row>
    <row r="1390" spans="17:41">
      <c r="Q1390" s="53"/>
      <c r="R1390" s="53"/>
      <c r="S1390" s="53"/>
      <c r="T1390" s="53"/>
      <c r="U1390" s="53"/>
      <c r="V1390" s="53"/>
      <c r="W1390" s="53"/>
      <c r="X1390" s="53"/>
      <c r="Y1390" s="53"/>
      <c r="Z1390" s="53"/>
      <c r="AA1390" s="53"/>
      <c r="AB1390" s="53"/>
      <c r="AC1390" s="53"/>
      <c r="AD1390" s="53"/>
      <c r="AE1390" s="53"/>
      <c r="AF1390" s="53"/>
      <c r="AG1390" s="53"/>
      <c r="AH1390" s="53"/>
      <c r="AI1390" s="53"/>
      <c r="AJ1390" s="53"/>
      <c r="AK1390" s="53"/>
      <c r="AL1390" s="53"/>
      <c r="AM1390" s="53"/>
      <c r="AN1390" s="53"/>
      <c r="AO1390" s="53"/>
    </row>
    <row r="1391" spans="17:41">
      <c r="Q1391" s="53"/>
      <c r="R1391" s="53"/>
      <c r="S1391" s="53"/>
      <c r="T1391" s="53"/>
      <c r="U1391" s="53"/>
      <c r="V1391" s="53"/>
      <c r="W1391" s="53"/>
      <c r="X1391" s="53"/>
      <c r="Y1391" s="53"/>
      <c r="Z1391" s="53"/>
      <c r="AA1391" s="53"/>
      <c r="AB1391" s="53"/>
      <c r="AC1391" s="53"/>
      <c r="AD1391" s="53"/>
      <c r="AE1391" s="53"/>
      <c r="AF1391" s="53"/>
      <c r="AG1391" s="53"/>
      <c r="AH1391" s="53"/>
      <c r="AI1391" s="53"/>
      <c r="AJ1391" s="53"/>
      <c r="AK1391" s="53"/>
      <c r="AL1391" s="53"/>
      <c r="AM1391" s="53"/>
      <c r="AN1391" s="53"/>
      <c r="AO1391" s="53"/>
    </row>
    <row r="1392" spans="17:41">
      <c r="Q1392" s="53"/>
      <c r="R1392" s="53"/>
      <c r="S1392" s="53"/>
      <c r="T1392" s="53"/>
      <c r="U1392" s="53"/>
      <c r="V1392" s="53"/>
      <c r="W1392" s="53"/>
      <c r="X1392" s="53"/>
      <c r="Y1392" s="53"/>
      <c r="Z1392" s="53"/>
      <c r="AA1392" s="53"/>
      <c r="AB1392" s="53"/>
      <c r="AC1392" s="53"/>
      <c r="AD1392" s="53"/>
      <c r="AE1392" s="53"/>
      <c r="AF1392" s="53"/>
      <c r="AG1392" s="53"/>
      <c r="AH1392" s="53"/>
      <c r="AI1392" s="53"/>
      <c r="AJ1392" s="53"/>
      <c r="AK1392" s="53"/>
      <c r="AL1392" s="53"/>
      <c r="AM1392" s="53"/>
      <c r="AN1392" s="53"/>
      <c r="AO1392" s="53"/>
    </row>
    <row r="1393" spans="17:41">
      <c r="Q1393" s="53"/>
      <c r="R1393" s="53"/>
      <c r="S1393" s="53"/>
      <c r="T1393" s="53"/>
      <c r="U1393" s="53"/>
      <c r="V1393" s="53"/>
      <c r="W1393" s="53"/>
      <c r="X1393" s="53"/>
      <c r="Y1393" s="53"/>
      <c r="Z1393" s="53"/>
      <c r="AA1393" s="53"/>
      <c r="AB1393" s="53"/>
      <c r="AC1393" s="53"/>
      <c r="AD1393" s="53"/>
      <c r="AE1393" s="53"/>
      <c r="AF1393" s="53"/>
      <c r="AG1393" s="53"/>
      <c r="AH1393" s="53"/>
      <c r="AI1393" s="53"/>
      <c r="AJ1393" s="53"/>
      <c r="AK1393" s="53"/>
      <c r="AL1393" s="53"/>
      <c r="AM1393" s="53"/>
      <c r="AN1393" s="53"/>
      <c r="AO1393" s="53"/>
    </row>
    <row r="1394" spans="17:41">
      <c r="Q1394" s="53"/>
      <c r="R1394" s="53"/>
      <c r="S1394" s="53"/>
      <c r="T1394" s="53"/>
      <c r="U1394" s="53"/>
      <c r="V1394" s="53"/>
      <c r="W1394" s="53"/>
      <c r="X1394" s="53"/>
      <c r="Y1394" s="53"/>
      <c r="Z1394" s="53"/>
      <c r="AA1394" s="53"/>
      <c r="AB1394" s="53"/>
      <c r="AC1394" s="53"/>
      <c r="AD1394" s="53"/>
      <c r="AE1394" s="53"/>
      <c r="AF1394" s="53"/>
      <c r="AG1394" s="53"/>
      <c r="AH1394" s="53"/>
      <c r="AI1394" s="53"/>
      <c r="AJ1394" s="53"/>
      <c r="AK1394" s="53"/>
      <c r="AL1394" s="53"/>
      <c r="AM1394" s="53"/>
      <c r="AN1394" s="53"/>
      <c r="AO1394" s="53"/>
    </row>
    <row r="1395" spans="17:41">
      <c r="Q1395" s="53"/>
      <c r="R1395" s="53"/>
      <c r="S1395" s="53"/>
      <c r="T1395" s="53"/>
      <c r="U1395" s="53"/>
      <c r="V1395" s="53"/>
      <c r="W1395" s="53"/>
      <c r="X1395" s="53"/>
      <c r="Y1395" s="53"/>
      <c r="Z1395" s="53"/>
      <c r="AA1395" s="53"/>
      <c r="AB1395" s="53"/>
      <c r="AC1395" s="53"/>
      <c r="AD1395" s="53"/>
      <c r="AE1395" s="53"/>
      <c r="AF1395" s="53"/>
      <c r="AG1395" s="53"/>
      <c r="AH1395" s="53"/>
      <c r="AI1395" s="53"/>
      <c r="AJ1395" s="53"/>
      <c r="AK1395" s="53"/>
      <c r="AL1395" s="53"/>
      <c r="AM1395" s="53"/>
      <c r="AN1395" s="53"/>
      <c r="AO1395" s="53"/>
    </row>
    <row r="1396" spans="17:41">
      <c r="Q1396" s="53"/>
      <c r="R1396" s="53"/>
      <c r="S1396" s="53"/>
      <c r="T1396" s="53"/>
      <c r="U1396" s="53"/>
      <c r="V1396" s="53"/>
      <c r="W1396" s="53"/>
      <c r="X1396" s="53"/>
      <c r="Y1396" s="53"/>
      <c r="Z1396" s="53"/>
      <c r="AA1396" s="53"/>
      <c r="AB1396" s="53"/>
      <c r="AC1396" s="53"/>
      <c r="AD1396" s="53"/>
      <c r="AE1396" s="53"/>
      <c r="AF1396" s="53"/>
      <c r="AG1396" s="53"/>
      <c r="AH1396" s="53"/>
      <c r="AI1396" s="53"/>
      <c r="AJ1396" s="53"/>
      <c r="AK1396" s="53"/>
      <c r="AL1396" s="53"/>
      <c r="AM1396" s="53"/>
      <c r="AN1396" s="53"/>
      <c r="AO1396" s="53"/>
    </row>
    <row r="1397" spans="17:41">
      <c r="Q1397" s="53"/>
      <c r="R1397" s="53"/>
      <c r="S1397" s="53"/>
      <c r="T1397" s="53"/>
      <c r="U1397" s="53"/>
      <c r="V1397" s="53"/>
      <c r="W1397" s="53"/>
      <c r="X1397" s="53"/>
      <c r="Y1397" s="53"/>
      <c r="Z1397" s="53"/>
      <c r="AA1397" s="53"/>
      <c r="AB1397" s="53"/>
      <c r="AC1397" s="53"/>
      <c r="AD1397" s="53"/>
      <c r="AE1397" s="53"/>
      <c r="AF1397" s="53"/>
      <c r="AG1397" s="53"/>
      <c r="AH1397" s="53"/>
      <c r="AI1397" s="53"/>
      <c r="AJ1397" s="53"/>
      <c r="AK1397" s="53"/>
      <c r="AL1397" s="53"/>
      <c r="AM1397" s="53"/>
      <c r="AN1397" s="53"/>
      <c r="AO1397" s="53"/>
    </row>
    <row r="1398" spans="17:41">
      <c r="Q1398" s="53"/>
      <c r="R1398" s="53"/>
      <c r="S1398" s="53"/>
      <c r="T1398" s="53"/>
      <c r="U1398" s="53"/>
      <c r="V1398" s="53"/>
      <c r="W1398" s="53"/>
      <c r="X1398" s="53"/>
      <c r="Y1398" s="53"/>
      <c r="Z1398" s="53"/>
      <c r="AA1398" s="53"/>
      <c r="AB1398" s="53"/>
      <c r="AC1398" s="53"/>
      <c r="AD1398" s="53"/>
      <c r="AE1398" s="53"/>
      <c r="AF1398" s="53"/>
      <c r="AG1398" s="53"/>
      <c r="AH1398" s="53"/>
      <c r="AI1398" s="53"/>
      <c r="AJ1398" s="53"/>
      <c r="AK1398" s="53"/>
      <c r="AL1398" s="53"/>
      <c r="AM1398" s="53"/>
      <c r="AN1398" s="53"/>
      <c r="AO1398" s="53"/>
    </row>
    <row r="1399" spans="17:41">
      <c r="Q1399" s="53"/>
      <c r="R1399" s="53"/>
      <c r="S1399" s="53"/>
      <c r="T1399" s="53"/>
      <c r="U1399" s="53"/>
      <c r="V1399" s="53"/>
      <c r="W1399" s="53"/>
      <c r="X1399" s="53"/>
      <c r="Y1399" s="53"/>
      <c r="Z1399" s="53"/>
      <c r="AA1399" s="53"/>
      <c r="AB1399" s="53"/>
      <c r="AC1399" s="53"/>
      <c r="AD1399" s="53"/>
      <c r="AE1399" s="53"/>
      <c r="AF1399" s="53"/>
      <c r="AG1399" s="53"/>
      <c r="AH1399" s="53"/>
      <c r="AI1399" s="53"/>
      <c r="AJ1399" s="53"/>
      <c r="AK1399" s="53"/>
      <c r="AL1399" s="53"/>
      <c r="AM1399" s="53"/>
      <c r="AN1399" s="53"/>
      <c r="AO1399" s="53"/>
    </row>
    <row r="1400" spans="17:41">
      <c r="Q1400" s="53"/>
      <c r="R1400" s="53"/>
      <c r="S1400" s="53"/>
      <c r="T1400" s="53"/>
      <c r="U1400" s="53"/>
      <c r="V1400" s="53"/>
      <c r="W1400" s="53"/>
      <c r="X1400" s="53"/>
      <c r="Y1400" s="53"/>
      <c r="Z1400" s="53"/>
      <c r="AA1400" s="53"/>
      <c r="AB1400" s="53"/>
      <c r="AC1400" s="53"/>
      <c r="AD1400" s="53"/>
      <c r="AE1400" s="53"/>
      <c r="AF1400" s="53"/>
      <c r="AG1400" s="53"/>
      <c r="AH1400" s="53"/>
      <c r="AI1400" s="53"/>
      <c r="AJ1400" s="53"/>
      <c r="AK1400" s="53"/>
      <c r="AL1400" s="53"/>
      <c r="AM1400" s="53"/>
      <c r="AN1400" s="53"/>
      <c r="AO1400" s="53"/>
    </row>
    <row r="1401" spans="17:41">
      <c r="Q1401" s="53"/>
      <c r="R1401" s="53"/>
      <c r="S1401" s="53"/>
      <c r="T1401" s="53"/>
      <c r="U1401" s="53"/>
      <c r="V1401" s="53"/>
      <c r="W1401" s="53"/>
      <c r="X1401" s="53"/>
      <c r="Y1401" s="53"/>
      <c r="Z1401" s="53"/>
      <c r="AA1401" s="53"/>
      <c r="AB1401" s="53"/>
      <c r="AC1401" s="53"/>
      <c r="AD1401" s="53"/>
      <c r="AE1401" s="53"/>
      <c r="AF1401" s="53"/>
      <c r="AG1401" s="53"/>
      <c r="AH1401" s="53"/>
      <c r="AI1401" s="53"/>
      <c r="AJ1401" s="53"/>
      <c r="AK1401" s="53"/>
      <c r="AL1401" s="53"/>
      <c r="AM1401" s="53"/>
      <c r="AN1401" s="53"/>
      <c r="AO1401" s="53"/>
    </row>
    <row r="1402" spans="17:41">
      <c r="Q1402" s="53"/>
      <c r="R1402" s="53"/>
      <c r="S1402" s="53"/>
      <c r="T1402" s="53"/>
      <c r="U1402" s="53"/>
      <c r="V1402" s="53"/>
      <c r="W1402" s="53"/>
      <c r="X1402" s="53"/>
      <c r="Y1402" s="53"/>
      <c r="Z1402" s="53"/>
      <c r="AA1402" s="53"/>
      <c r="AB1402" s="53"/>
      <c r="AC1402" s="53"/>
      <c r="AD1402" s="53"/>
      <c r="AE1402" s="53"/>
      <c r="AF1402" s="53"/>
      <c r="AG1402" s="53"/>
      <c r="AH1402" s="53"/>
      <c r="AI1402" s="53"/>
      <c r="AJ1402" s="53"/>
      <c r="AK1402" s="53"/>
      <c r="AL1402" s="53"/>
      <c r="AM1402" s="53"/>
      <c r="AN1402" s="53"/>
      <c r="AO1402" s="53"/>
    </row>
    <row r="1403" spans="17:41">
      <c r="Q1403" s="53"/>
      <c r="R1403" s="53"/>
      <c r="S1403" s="53"/>
      <c r="T1403" s="53"/>
      <c r="U1403" s="53"/>
      <c r="V1403" s="53"/>
      <c r="W1403" s="53"/>
      <c r="X1403" s="53"/>
      <c r="Y1403" s="53"/>
      <c r="Z1403" s="53"/>
      <c r="AA1403" s="53"/>
      <c r="AB1403" s="53"/>
      <c r="AC1403" s="53"/>
      <c r="AD1403" s="53"/>
      <c r="AE1403" s="53"/>
      <c r="AF1403" s="53"/>
      <c r="AG1403" s="53"/>
      <c r="AH1403" s="53"/>
      <c r="AI1403" s="53"/>
      <c r="AJ1403" s="53"/>
      <c r="AK1403" s="53"/>
      <c r="AL1403" s="53"/>
      <c r="AM1403" s="53"/>
      <c r="AN1403" s="53"/>
      <c r="AO1403" s="53"/>
    </row>
    <row r="1404" spans="17:41">
      <c r="Q1404" s="53"/>
      <c r="R1404" s="53"/>
      <c r="S1404" s="53"/>
      <c r="T1404" s="53"/>
      <c r="U1404" s="53"/>
      <c r="V1404" s="53"/>
      <c r="W1404" s="53"/>
      <c r="X1404" s="53"/>
      <c r="Y1404" s="53"/>
      <c r="Z1404" s="53"/>
      <c r="AA1404" s="53"/>
      <c r="AB1404" s="53"/>
      <c r="AC1404" s="53"/>
      <c r="AD1404" s="53"/>
      <c r="AE1404" s="53"/>
      <c r="AF1404" s="53"/>
      <c r="AG1404" s="53"/>
      <c r="AH1404" s="53"/>
      <c r="AI1404" s="53"/>
      <c r="AJ1404" s="53"/>
      <c r="AK1404" s="53"/>
      <c r="AL1404" s="53"/>
      <c r="AM1404" s="53"/>
      <c r="AN1404" s="53"/>
      <c r="AO1404" s="53"/>
    </row>
    <row r="1405" spans="17:41">
      <c r="Q1405" s="53"/>
      <c r="R1405" s="53"/>
      <c r="S1405" s="53"/>
      <c r="T1405" s="53"/>
      <c r="U1405" s="53"/>
      <c r="V1405" s="53"/>
      <c r="W1405" s="53"/>
      <c r="X1405" s="53"/>
      <c r="Y1405" s="53"/>
      <c r="Z1405" s="53"/>
      <c r="AA1405" s="53"/>
      <c r="AB1405" s="53"/>
      <c r="AC1405" s="53"/>
      <c r="AD1405" s="53"/>
      <c r="AE1405" s="53"/>
      <c r="AF1405" s="53"/>
      <c r="AG1405" s="53"/>
      <c r="AH1405" s="53"/>
      <c r="AI1405" s="53"/>
      <c r="AJ1405" s="53"/>
      <c r="AK1405" s="53"/>
      <c r="AL1405" s="53"/>
      <c r="AM1405" s="53"/>
      <c r="AN1405" s="53"/>
      <c r="AO1405" s="53"/>
    </row>
    <row r="1406" spans="17:41">
      <c r="Q1406" s="53"/>
      <c r="R1406" s="53"/>
      <c r="S1406" s="53"/>
      <c r="T1406" s="53"/>
      <c r="U1406" s="53"/>
      <c r="V1406" s="53"/>
      <c r="W1406" s="53"/>
      <c r="X1406" s="53"/>
      <c r="Y1406" s="53"/>
      <c r="Z1406" s="53"/>
      <c r="AA1406" s="53"/>
      <c r="AB1406" s="53"/>
      <c r="AC1406" s="53"/>
      <c r="AD1406" s="53"/>
      <c r="AE1406" s="53"/>
      <c r="AF1406" s="53"/>
      <c r="AG1406" s="53"/>
      <c r="AH1406" s="53"/>
      <c r="AI1406" s="53"/>
      <c r="AJ1406" s="53"/>
      <c r="AK1406" s="53"/>
      <c r="AL1406" s="53"/>
      <c r="AM1406" s="53"/>
      <c r="AN1406" s="53"/>
      <c r="AO1406" s="53"/>
    </row>
    <row r="1407" spans="17:41">
      <c r="Q1407" s="53"/>
      <c r="R1407" s="53"/>
      <c r="S1407" s="53"/>
      <c r="T1407" s="53"/>
      <c r="U1407" s="53"/>
      <c r="V1407" s="53"/>
      <c r="W1407" s="53"/>
      <c r="X1407" s="53"/>
      <c r="Y1407" s="53"/>
      <c r="Z1407" s="53"/>
      <c r="AA1407" s="53"/>
      <c r="AB1407" s="53"/>
      <c r="AC1407" s="53"/>
      <c r="AD1407" s="53"/>
      <c r="AE1407" s="53"/>
      <c r="AF1407" s="53"/>
      <c r="AG1407" s="53"/>
      <c r="AH1407" s="53"/>
      <c r="AI1407" s="53"/>
      <c r="AJ1407" s="53"/>
      <c r="AK1407" s="53"/>
      <c r="AL1407" s="53"/>
      <c r="AM1407" s="53"/>
      <c r="AN1407" s="53"/>
      <c r="AO1407" s="53"/>
    </row>
    <row r="1408" spans="17:41">
      <c r="Q1408" s="53"/>
      <c r="R1408" s="53"/>
      <c r="S1408" s="53"/>
      <c r="T1408" s="53"/>
      <c r="U1408" s="53"/>
      <c r="V1408" s="53"/>
      <c r="W1408" s="53"/>
      <c r="X1408" s="53"/>
      <c r="Y1408" s="53"/>
      <c r="Z1408" s="53"/>
      <c r="AA1408" s="53"/>
      <c r="AB1408" s="53"/>
      <c r="AC1408" s="53"/>
      <c r="AD1408" s="53"/>
      <c r="AE1408" s="53"/>
      <c r="AF1408" s="53"/>
      <c r="AG1408" s="53"/>
      <c r="AH1408" s="53"/>
      <c r="AI1408" s="53"/>
      <c r="AJ1408" s="53"/>
      <c r="AK1408" s="53"/>
      <c r="AL1408" s="53"/>
      <c r="AM1408" s="53"/>
      <c r="AN1408" s="53"/>
      <c r="AO1408" s="53"/>
    </row>
    <row r="1409" spans="17:41">
      <c r="Q1409" s="53"/>
      <c r="R1409" s="53"/>
      <c r="S1409" s="53"/>
      <c r="T1409" s="53"/>
      <c r="U1409" s="53"/>
      <c r="V1409" s="53"/>
      <c r="W1409" s="53"/>
      <c r="X1409" s="53"/>
      <c r="Y1409" s="53"/>
      <c r="Z1409" s="53"/>
      <c r="AA1409" s="53"/>
      <c r="AB1409" s="53"/>
      <c r="AC1409" s="53"/>
      <c r="AD1409" s="53"/>
      <c r="AE1409" s="53"/>
      <c r="AF1409" s="53"/>
      <c r="AG1409" s="53"/>
      <c r="AH1409" s="53"/>
      <c r="AI1409" s="53"/>
      <c r="AJ1409" s="53"/>
      <c r="AK1409" s="53"/>
      <c r="AL1409" s="53"/>
      <c r="AM1409" s="53"/>
      <c r="AN1409" s="53"/>
      <c r="AO1409" s="53"/>
    </row>
    <row r="1410" spans="17:41">
      <c r="Q1410" s="53"/>
      <c r="R1410" s="53"/>
      <c r="S1410" s="53"/>
      <c r="T1410" s="53"/>
      <c r="U1410" s="53"/>
      <c r="V1410" s="53"/>
      <c r="W1410" s="53"/>
      <c r="X1410" s="53"/>
      <c r="Y1410" s="53"/>
      <c r="Z1410" s="53"/>
      <c r="AA1410" s="53"/>
      <c r="AB1410" s="53"/>
      <c r="AC1410" s="53"/>
      <c r="AD1410" s="53"/>
      <c r="AE1410" s="53"/>
      <c r="AF1410" s="53"/>
      <c r="AG1410" s="53"/>
      <c r="AH1410" s="53"/>
      <c r="AI1410" s="53"/>
      <c r="AJ1410" s="53"/>
      <c r="AK1410" s="53"/>
      <c r="AL1410" s="53"/>
      <c r="AM1410" s="53"/>
      <c r="AN1410" s="53"/>
      <c r="AO1410" s="53"/>
    </row>
    <row r="1411" spans="17:41">
      <c r="Q1411" s="53"/>
      <c r="R1411" s="53"/>
      <c r="S1411" s="53"/>
      <c r="T1411" s="53"/>
      <c r="U1411" s="53"/>
      <c r="V1411" s="53"/>
      <c r="W1411" s="53"/>
      <c r="X1411" s="53"/>
      <c r="Y1411" s="53"/>
      <c r="Z1411" s="53"/>
      <c r="AA1411" s="53"/>
      <c r="AB1411" s="53"/>
      <c r="AC1411" s="53"/>
      <c r="AD1411" s="53"/>
      <c r="AE1411" s="53"/>
      <c r="AF1411" s="53"/>
      <c r="AG1411" s="53"/>
      <c r="AH1411" s="53"/>
      <c r="AI1411" s="53"/>
      <c r="AJ1411" s="53"/>
      <c r="AK1411" s="53"/>
      <c r="AL1411" s="53"/>
      <c r="AM1411" s="53"/>
      <c r="AN1411" s="53"/>
      <c r="AO1411" s="53"/>
    </row>
    <row r="1412" spans="17:41">
      <c r="Q1412" s="53"/>
      <c r="R1412" s="53"/>
      <c r="S1412" s="53"/>
      <c r="T1412" s="53"/>
      <c r="U1412" s="53"/>
      <c r="V1412" s="53"/>
      <c r="W1412" s="53"/>
      <c r="X1412" s="53"/>
      <c r="Y1412" s="53"/>
      <c r="Z1412" s="53"/>
      <c r="AA1412" s="53"/>
      <c r="AB1412" s="53"/>
      <c r="AC1412" s="53"/>
      <c r="AD1412" s="53"/>
      <c r="AE1412" s="53"/>
      <c r="AF1412" s="53"/>
      <c r="AG1412" s="53"/>
      <c r="AH1412" s="53"/>
      <c r="AI1412" s="53"/>
      <c r="AJ1412" s="53"/>
      <c r="AK1412" s="53"/>
      <c r="AL1412" s="53"/>
      <c r="AM1412" s="53"/>
      <c r="AN1412" s="53"/>
      <c r="AO1412" s="53"/>
    </row>
    <row r="1413" spans="17:41">
      <c r="Q1413" s="53"/>
      <c r="R1413" s="53"/>
      <c r="S1413" s="53"/>
      <c r="T1413" s="53"/>
      <c r="U1413" s="53"/>
      <c r="V1413" s="53"/>
      <c r="W1413" s="53"/>
      <c r="X1413" s="53"/>
      <c r="Y1413" s="53"/>
      <c r="Z1413" s="53"/>
      <c r="AA1413" s="53"/>
      <c r="AB1413" s="53"/>
      <c r="AC1413" s="53"/>
      <c r="AD1413" s="53"/>
      <c r="AE1413" s="53"/>
      <c r="AF1413" s="53"/>
      <c r="AG1413" s="53"/>
      <c r="AH1413" s="53"/>
      <c r="AI1413" s="53"/>
      <c r="AJ1413" s="53"/>
      <c r="AK1413" s="53"/>
      <c r="AL1413" s="53"/>
      <c r="AM1413" s="53"/>
      <c r="AN1413" s="53"/>
      <c r="AO1413" s="53"/>
    </row>
    <row r="1414" spans="17:41">
      <c r="Q1414" s="53"/>
      <c r="R1414" s="53"/>
      <c r="S1414" s="53"/>
      <c r="T1414" s="53"/>
      <c r="U1414" s="53"/>
      <c r="V1414" s="53"/>
      <c r="W1414" s="53"/>
      <c r="X1414" s="53"/>
      <c r="Y1414" s="53"/>
      <c r="Z1414" s="53"/>
      <c r="AA1414" s="53"/>
      <c r="AB1414" s="53"/>
      <c r="AC1414" s="53"/>
      <c r="AD1414" s="53"/>
      <c r="AE1414" s="53"/>
      <c r="AF1414" s="53"/>
      <c r="AG1414" s="53"/>
      <c r="AH1414" s="53"/>
      <c r="AI1414" s="53"/>
      <c r="AJ1414" s="53"/>
      <c r="AK1414" s="53"/>
      <c r="AL1414" s="53"/>
      <c r="AM1414" s="53"/>
      <c r="AN1414" s="53"/>
      <c r="AO1414" s="53"/>
    </row>
    <row r="1415" spans="17:41">
      <c r="Q1415" s="53"/>
      <c r="R1415" s="53"/>
      <c r="S1415" s="53"/>
      <c r="T1415" s="53"/>
      <c r="U1415" s="53"/>
      <c r="V1415" s="53"/>
      <c r="W1415" s="53"/>
      <c r="X1415" s="53"/>
      <c r="Y1415" s="53"/>
      <c r="Z1415" s="53"/>
      <c r="AA1415" s="53"/>
      <c r="AB1415" s="53"/>
      <c r="AC1415" s="53"/>
      <c r="AD1415" s="53"/>
      <c r="AE1415" s="53"/>
      <c r="AF1415" s="53"/>
      <c r="AG1415" s="53"/>
      <c r="AH1415" s="53"/>
      <c r="AI1415" s="53"/>
      <c r="AJ1415" s="53"/>
      <c r="AK1415" s="53"/>
      <c r="AL1415" s="53"/>
      <c r="AM1415" s="53"/>
      <c r="AN1415" s="53"/>
      <c r="AO1415" s="53"/>
    </row>
    <row r="1416" spans="17:41">
      <c r="Q1416" s="53"/>
      <c r="R1416" s="53"/>
      <c r="S1416" s="53"/>
      <c r="T1416" s="53"/>
      <c r="U1416" s="53"/>
      <c r="V1416" s="53"/>
      <c r="W1416" s="53"/>
      <c r="X1416" s="53"/>
      <c r="Y1416" s="53"/>
      <c r="Z1416" s="53"/>
      <c r="AA1416" s="53"/>
      <c r="AB1416" s="53"/>
      <c r="AC1416" s="53"/>
      <c r="AD1416" s="53"/>
      <c r="AE1416" s="53"/>
      <c r="AF1416" s="53"/>
      <c r="AG1416" s="53"/>
      <c r="AH1416" s="53"/>
      <c r="AI1416" s="53"/>
      <c r="AJ1416" s="53"/>
      <c r="AK1416" s="53"/>
      <c r="AL1416" s="53"/>
      <c r="AM1416" s="53"/>
      <c r="AN1416" s="53"/>
      <c r="AO1416" s="53"/>
    </row>
    <row r="1417" spans="17:41">
      <c r="Q1417" s="53"/>
      <c r="R1417" s="53"/>
      <c r="S1417" s="53"/>
      <c r="T1417" s="53"/>
      <c r="U1417" s="53"/>
      <c r="V1417" s="53"/>
      <c r="W1417" s="53"/>
      <c r="X1417" s="53"/>
      <c r="Y1417" s="53"/>
      <c r="Z1417" s="53"/>
      <c r="AA1417" s="53"/>
      <c r="AB1417" s="53"/>
      <c r="AC1417" s="53"/>
      <c r="AD1417" s="53"/>
      <c r="AE1417" s="53"/>
      <c r="AF1417" s="53"/>
      <c r="AG1417" s="53"/>
      <c r="AH1417" s="53"/>
      <c r="AI1417" s="53"/>
      <c r="AJ1417" s="53"/>
      <c r="AK1417" s="53"/>
      <c r="AL1417" s="53"/>
      <c r="AM1417" s="53"/>
      <c r="AN1417" s="53"/>
      <c r="AO1417" s="53"/>
    </row>
    <row r="1418" spans="17:41">
      <c r="Q1418" s="53"/>
      <c r="R1418" s="53"/>
      <c r="S1418" s="53"/>
      <c r="T1418" s="53"/>
      <c r="U1418" s="53"/>
      <c r="V1418" s="53"/>
      <c r="W1418" s="53"/>
      <c r="X1418" s="53"/>
      <c r="Y1418" s="53"/>
      <c r="Z1418" s="53"/>
      <c r="AA1418" s="53"/>
      <c r="AB1418" s="53"/>
      <c r="AC1418" s="53"/>
      <c r="AD1418" s="53"/>
      <c r="AE1418" s="53"/>
      <c r="AF1418" s="53"/>
      <c r="AG1418" s="53"/>
      <c r="AH1418" s="53"/>
      <c r="AI1418" s="53"/>
      <c r="AJ1418" s="53"/>
      <c r="AK1418" s="53"/>
      <c r="AL1418" s="53"/>
      <c r="AM1418" s="53"/>
      <c r="AN1418" s="53"/>
      <c r="AO1418" s="53"/>
    </row>
    <row r="1419" spans="17:41">
      <c r="Q1419" s="53"/>
      <c r="R1419" s="53"/>
      <c r="S1419" s="53"/>
      <c r="T1419" s="53"/>
      <c r="U1419" s="53"/>
      <c r="V1419" s="53"/>
      <c r="W1419" s="53"/>
      <c r="X1419" s="53"/>
      <c r="Y1419" s="53"/>
      <c r="Z1419" s="53"/>
      <c r="AA1419" s="53"/>
      <c r="AB1419" s="53"/>
      <c r="AC1419" s="53"/>
      <c r="AD1419" s="53"/>
      <c r="AE1419" s="53"/>
      <c r="AF1419" s="53"/>
      <c r="AG1419" s="53"/>
      <c r="AH1419" s="53"/>
      <c r="AI1419" s="53"/>
      <c r="AJ1419" s="53"/>
      <c r="AK1419" s="53"/>
      <c r="AL1419" s="53"/>
      <c r="AM1419" s="53"/>
      <c r="AN1419" s="53"/>
      <c r="AO1419" s="53"/>
    </row>
    <row r="1420" spans="17:41">
      <c r="Q1420" s="53"/>
      <c r="R1420" s="53"/>
      <c r="S1420" s="53"/>
      <c r="T1420" s="53"/>
      <c r="U1420" s="53"/>
      <c r="V1420" s="53"/>
      <c r="W1420" s="53"/>
      <c r="X1420" s="53"/>
      <c r="Y1420" s="53"/>
      <c r="Z1420" s="53"/>
      <c r="AA1420" s="53"/>
      <c r="AB1420" s="53"/>
      <c r="AC1420" s="53"/>
      <c r="AD1420" s="53"/>
      <c r="AE1420" s="53"/>
      <c r="AF1420" s="53"/>
      <c r="AG1420" s="53"/>
      <c r="AH1420" s="53"/>
      <c r="AI1420" s="53"/>
      <c r="AJ1420" s="53"/>
      <c r="AK1420" s="53"/>
      <c r="AL1420" s="53"/>
      <c r="AM1420" s="53"/>
      <c r="AN1420" s="53"/>
      <c r="AO1420" s="53"/>
    </row>
    <row r="1421" spans="17:41">
      <c r="Q1421" s="53"/>
      <c r="R1421" s="53"/>
      <c r="S1421" s="53"/>
      <c r="T1421" s="53"/>
      <c r="U1421" s="53"/>
      <c r="V1421" s="53"/>
      <c r="W1421" s="53"/>
      <c r="X1421" s="53"/>
      <c r="Y1421" s="53"/>
      <c r="Z1421" s="53"/>
      <c r="AA1421" s="53"/>
      <c r="AB1421" s="53"/>
      <c r="AC1421" s="53"/>
      <c r="AD1421" s="53"/>
      <c r="AE1421" s="53"/>
      <c r="AF1421" s="53"/>
      <c r="AG1421" s="53"/>
      <c r="AH1421" s="53"/>
      <c r="AI1421" s="53"/>
      <c r="AJ1421" s="53"/>
      <c r="AK1421" s="53"/>
      <c r="AL1421" s="53"/>
      <c r="AM1421" s="53"/>
      <c r="AN1421" s="53"/>
      <c r="AO1421" s="53"/>
    </row>
    <row r="1422" spans="17:41">
      <c r="Q1422" s="53"/>
      <c r="R1422" s="53"/>
      <c r="S1422" s="53"/>
      <c r="T1422" s="53"/>
      <c r="U1422" s="53"/>
      <c r="V1422" s="53"/>
      <c r="W1422" s="53"/>
      <c r="X1422" s="53"/>
      <c r="Y1422" s="53"/>
      <c r="Z1422" s="53"/>
      <c r="AA1422" s="53"/>
      <c r="AB1422" s="53"/>
      <c r="AC1422" s="53"/>
      <c r="AD1422" s="53"/>
      <c r="AE1422" s="53"/>
      <c r="AF1422" s="53"/>
      <c r="AG1422" s="53"/>
      <c r="AH1422" s="53"/>
      <c r="AI1422" s="53"/>
      <c r="AJ1422" s="53"/>
      <c r="AK1422" s="53"/>
      <c r="AL1422" s="53"/>
      <c r="AM1422" s="53"/>
      <c r="AN1422" s="53"/>
      <c r="AO1422" s="53"/>
    </row>
    <row r="1423" spans="17:41">
      <c r="Q1423" s="53"/>
      <c r="R1423" s="53"/>
      <c r="S1423" s="53"/>
      <c r="T1423" s="53"/>
      <c r="U1423" s="53"/>
      <c r="V1423" s="53"/>
      <c r="W1423" s="53"/>
      <c r="X1423" s="53"/>
      <c r="Y1423" s="53"/>
      <c r="Z1423" s="53"/>
      <c r="AA1423" s="53"/>
      <c r="AB1423" s="53"/>
      <c r="AC1423" s="53"/>
      <c r="AD1423" s="53"/>
      <c r="AE1423" s="53"/>
      <c r="AF1423" s="53"/>
      <c r="AG1423" s="53"/>
      <c r="AH1423" s="53"/>
      <c r="AI1423" s="53"/>
      <c r="AJ1423" s="53"/>
      <c r="AK1423" s="53"/>
      <c r="AL1423" s="53"/>
      <c r="AM1423" s="53"/>
      <c r="AN1423" s="53"/>
      <c r="AO1423" s="53"/>
    </row>
    <row r="1424" spans="17:41">
      <c r="Q1424" s="53"/>
      <c r="R1424" s="53"/>
      <c r="S1424" s="53"/>
      <c r="T1424" s="53"/>
      <c r="U1424" s="53"/>
      <c r="V1424" s="53"/>
      <c r="W1424" s="53"/>
      <c r="X1424" s="53"/>
      <c r="Y1424" s="53"/>
      <c r="Z1424" s="53"/>
      <c r="AA1424" s="53"/>
      <c r="AB1424" s="53"/>
      <c r="AC1424" s="53"/>
      <c r="AD1424" s="53"/>
      <c r="AE1424" s="53"/>
      <c r="AF1424" s="53"/>
      <c r="AG1424" s="53"/>
      <c r="AH1424" s="53"/>
      <c r="AI1424" s="53"/>
      <c r="AJ1424" s="53"/>
      <c r="AK1424" s="53"/>
      <c r="AL1424" s="53"/>
      <c r="AM1424" s="53"/>
      <c r="AN1424" s="53"/>
      <c r="AO1424" s="53"/>
    </row>
    <row r="1425" spans="17:41">
      <c r="Q1425" s="53"/>
      <c r="R1425" s="53"/>
      <c r="S1425" s="53"/>
      <c r="T1425" s="53"/>
      <c r="U1425" s="53"/>
      <c r="V1425" s="53"/>
      <c r="W1425" s="53"/>
      <c r="X1425" s="53"/>
      <c r="Y1425" s="53"/>
      <c r="Z1425" s="53"/>
      <c r="AA1425" s="53"/>
      <c r="AB1425" s="53"/>
      <c r="AC1425" s="53"/>
      <c r="AD1425" s="53"/>
      <c r="AE1425" s="53"/>
      <c r="AF1425" s="53"/>
      <c r="AG1425" s="53"/>
      <c r="AH1425" s="53"/>
      <c r="AI1425" s="53"/>
      <c r="AJ1425" s="53"/>
      <c r="AK1425" s="53"/>
      <c r="AL1425" s="53"/>
      <c r="AM1425" s="53"/>
      <c r="AN1425" s="53"/>
      <c r="AO1425" s="53"/>
    </row>
    <row r="1426" spans="17:41">
      <c r="Q1426" s="53"/>
      <c r="R1426" s="53"/>
      <c r="S1426" s="53"/>
      <c r="T1426" s="53"/>
      <c r="U1426" s="53"/>
      <c r="V1426" s="53"/>
      <c r="W1426" s="53"/>
      <c r="X1426" s="53"/>
      <c r="Y1426" s="53"/>
      <c r="Z1426" s="53"/>
      <c r="AA1426" s="53"/>
      <c r="AB1426" s="53"/>
      <c r="AC1426" s="53"/>
      <c r="AD1426" s="53"/>
      <c r="AE1426" s="53"/>
      <c r="AF1426" s="53"/>
      <c r="AG1426" s="53"/>
      <c r="AH1426" s="53"/>
      <c r="AI1426" s="53"/>
      <c r="AJ1426" s="53"/>
      <c r="AK1426" s="53"/>
      <c r="AL1426" s="53"/>
      <c r="AM1426" s="53"/>
      <c r="AN1426" s="53"/>
      <c r="AO1426" s="53"/>
    </row>
    <row r="1427" spans="17:41">
      <c r="Q1427" s="53"/>
      <c r="R1427" s="53"/>
      <c r="S1427" s="53"/>
      <c r="T1427" s="53"/>
      <c r="U1427" s="53"/>
      <c r="V1427" s="53"/>
      <c r="W1427" s="53"/>
      <c r="X1427" s="53"/>
      <c r="Y1427" s="53"/>
      <c r="Z1427" s="53"/>
      <c r="AA1427" s="53"/>
      <c r="AB1427" s="53"/>
      <c r="AC1427" s="53"/>
      <c r="AD1427" s="53"/>
      <c r="AE1427" s="53"/>
      <c r="AF1427" s="53"/>
      <c r="AG1427" s="53"/>
      <c r="AH1427" s="53"/>
      <c r="AI1427" s="53"/>
      <c r="AJ1427" s="53"/>
      <c r="AK1427" s="53"/>
      <c r="AL1427" s="53"/>
      <c r="AM1427" s="53"/>
      <c r="AN1427" s="53"/>
      <c r="AO1427" s="53"/>
    </row>
    <row r="1428" spans="17:41">
      <c r="Q1428" s="53"/>
      <c r="R1428" s="53"/>
      <c r="S1428" s="53"/>
      <c r="T1428" s="53"/>
      <c r="U1428" s="53"/>
      <c r="V1428" s="53"/>
      <c r="W1428" s="53"/>
      <c r="X1428" s="53"/>
      <c r="Y1428" s="53"/>
      <c r="Z1428" s="53"/>
      <c r="AA1428" s="53"/>
      <c r="AB1428" s="53"/>
      <c r="AC1428" s="53"/>
      <c r="AD1428" s="53"/>
      <c r="AE1428" s="53"/>
      <c r="AF1428" s="53"/>
      <c r="AG1428" s="53"/>
      <c r="AH1428" s="53"/>
      <c r="AI1428" s="53"/>
      <c r="AJ1428" s="53"/>
      <c r="AK1428" s="53"/>
      <c r="AL1428" s="53"/>
      <c r="AM1428" s="53"/>
      <c r="AN1428" s="53"/>
      <c r="AO1428" s="53"/>
    </row>
    <row r="1429" spans="17:41">
      <c r="Q1429" s="53"/>
      <c r="R1429" s="53"/>
      <c r="S1429" s="53"/>
      <c r="T1429" s="53"/>
      <c r="U1429" s="53"/>
      <c r="V1429" s="53"/>
      <c r="W1429" s="53"/>
      <c r="X1429" s="53"/>
      <c r="Y1429" s="53"/>
      <c r="Z1429" s="53"/>
      <c r="AA1429" s="53"/>
      <c r="AB1429" s="53"/>
      <c r="AC1429" s="53"/>
      <c r="AD1429" s="53"/>
      <c r="AE1429" s="53"/>
      <c r="AF1429" s="53"/>
      <c r="AG1429" s="53"/>
      <c r="AH1429" s="53"/>
      <c r="AI1429" s="53"/>
      <c r="AJ1429" s="53"/>
      <c r="AK1429" s="53"/>
      <c r="AL1429" s="53"/>
      <c r="AM1429" s="53"/>
      <c r="AN1429" s="53"/>
      <c r="AO1429" s="53"/>
    </row>
    <row r="1430" spans="17:41">
      <c r="Q1430" s="53"/>
      <c r="R1430" s="53"/>
      <c r="S1430" s="53"/>
      <c r="T1430" s="53"/>
      <c r="U1430" s="53"/>
      <c r="V1430" s="53"/>
      <c r="W1430" s="53"/>
      <c r="X1430" s="53"/>
      <c r="Y1430" s="53"/>
      <c r="Z1430" s="53"/>
      <c r="AA1430" s="53"/>
      <c r="AB1430" s="53"/>
      <c r="AC1430" s="53"/>
      <c r="AD1430" s="53"/>
      <c r="AE1430" s="53"/>
      <c r="AF1430" s="53"/>
      <c r="AG1430" s="53"/>
      <c r="AH1430" s="53"/>
      <c r="AI1430" s="53"/>
      <c r="AJ1430" s="53"/>
      <c r="AK1430" s="53"/>
      <c r="AL1430" s="53"/>
      <c r="AM1430" s="53"/>
      <c r="AN1430" s="53"/>
      <c r="AO1430" s="53"/>
    </row>
    <row r="1431" spans="17:41">
      <c r="Q1431" s="53"/>
      <c r="R1431" s="53"/>
      <c r="S1431" s="53"/>
      <c r="T1431" s="53"/>
      <c r="U1431" s="53"/>
      <c r="V1431" s="53"/>
      <c r="W1431" s="53"/>
      <c r="X1431" s="53"/>
      <c r="Y1431" s="53"/>
      <c r="Z1431" s="53"/>
      <c r="AA1431" s="53"/>
      <c r="AB1431" s="53"/>
      <c r="AC1431" s="53"/>
      <c r="AD1431" s="53"/>
      <c r="AE1431" s="53"/>
      <c r="AF1431" s="53"/>
      <c r="AG1431" s="53"/>
      <c r="AH1431" s="53"/>
      <c r="AI1431" s="53"/>
      <c r="AJ1431" s="53"/>
      <c r="AK1431" s="53"/>
      <c r="AL1431" s="53"/>
      <c r="AM1431" s="53"/>
      <c r="AN1431" s="53"/>
      <c r="AO1431" s="53"/>
    </row>
    <row r="1432" spans="17:41">
      <c r="Q1432" s="53"/>
      <c r="R1432" s="53"/>
      <c r="S1432" s="53"/>
      <c r="T1432" s="53"/>
      <c r="U1432" s="53"/>
      <c r="V1432" s="53"/>
      <c r="W1432" s="53"/>
      <c r="X1432" s="53"/>
      <c r="Y1432" s="53"/>
      <c r="Z1432" s="53"/>
      <c r="AA1432" s="53"/>
      <c r="AB1432" s="53"/>
      <c r="AC1432" s="53"/>
      <c r="AD1432" s="53"/>
      <c r="AE1432" s="53"/>
      <c r="AF1432" s="53"/>
      <c r="AG1432" s="53"/>
      <c r="AH1432" s="53"/>
      <c r="AI1432" s="53"/>
      <c r="AJ1432" s="53"/>
      <c r="AK1432" s="53"/>
      <c r="AL1432" s="53"/>
      <c r="AM1432" s="53"/>
      <c r="AN1432" s="53"/>
      <c r="AO1432" s="53"/>
    </row>
    <row r="1433" spans="17:41">
      <c r="Q1433" s="53"/>
      <c r="R1433" s="53"/>
      <c r="S1433" s="53"/>
      <c r="T1433" s="53"/>
      <c r="U1433" s="53"/>
      <c r="V1433" s="53"/>
      <c r="W1433" s="53"/>
      <c r="X1433" s="53"/>
      <c r="Y1433" s="53"/>
      <c r="Z1433" s="53"/>
      <c r="AA1433" s="53"/>
      <c r="AB1433" s="53"/>
      <c r="AC1433" s="53"/>
      <c r="AD1433" s="53"/>
      <c r="AE1433" s="53"/>
      <c r="AF1433" s="53"/>
      <c r="AG1433" s="53"/>
      <c r="AH1433" s="53"/>
      <c r="AI1433" s="53"/>
      <c r="AJ1433" s="53"/>
      <c r="AK1433" s="53"/>
      <c r="AL1433" s="53"/>
      <c r="AM1433" s="53"/>
      <c r="AN1433" s="53"/>
      <c r="AO1433" s="53"/>
    </row>
    <row r="1434" spans="17:41">
      <c r="Q1434" s="53"/>
      <c r="R1434" s="53"/>
      <c r="S1434" s="53"/>
      <c r="T1434" s="53"/>
      <c r="U1434" s="53"/>
      <c r="V1434" s="53"/>
      <c r="W1434" s="53"/>
      <c r="X1434" s="53"/>
      <c r="Y1434" s="53"/>
      <c r="Z1434" s="53"/>
      <c r="AA1434" s="53"/>
      <c r="AB1434" s="53"/>
      <c r="AC1434" s="53"/>
      <c r="AD1434" s="53"/>
      <c r="AE1434" s="53"/>
      <c r="AF1434" s="53"/>
      <c r="AG1434" s="53"/>
      <c r="AH1434" s="53"/>
      <c r="AI1434" s="53"/>
      <c r="AJ1434" s="53"/>
      <c r="AK1434" s="53"/>
      <c r="AL1434" s="53"/>
      <c r="AM1434" s="53"/>
      <c r="AN1434" s="53"/>
      <c r="AO1434" s="53"/>
    </row>
    <row r="1435" spans="17:41">
      <c r="Q1435" s="53"/>
      <c r="R1435" s="53"/>
      <c r="S1435" s="53"/>
      <c r="T1435" s="53"/>
      <c r="U1435" s="53"/>
      <c r="V1435" s="53"/>
      <c r="W1435" s="53"/>
      <c r="X1435" s="53"/>
      <c r="Y1435" s="53"/>
      <c r="Z1435" s="53"/>
      <c r="AA1435" s="53"/>
      <c r="AB1435" s="53"/>
      <c r="AC1435" s="53"/>
      <c r="AD1435" s="53"/>
      <c r="AE1435" s="53"/>
      <c r="AF1435" s="53"/>
      <c r="AG1435" s="53"/>
      <c r="AH1435" s="53"/>
      <c r="AI1435" s="53"/>
      <c r="AJ1435" s="53"/>
      <c r="AK1435" s="53"/>
      <c r="AL1435" s="53"/>
      <c r="AM1435" s="53"/>
      <c r="AN1435" s="53"/>
      <c r="AO1435" s="53"/>
    </row>
    <row r="1436" spans="17:41">
      <c r="Q1436" s="53"/>
      <c r="R1436" s="53"/>
      <c r="S1436" s="53"/>
      <c r="T1436" s="53"/>
      <c r="U1436" s="53"/>
      <c r="V1436" s="53"/>
      <c r="W1436" s="53"/>
      <c r="X1436" s="53"/>
      <c r="Y1436" s="53"/>
      <c r="Z1436" s="53"/>
      <c r="AA1436" s="53"/>
      <c r="AB1436" s="53"/>
      <c r="AC1436" s="53"/>
      <c r="AD1436" s="53"/>
      <c r="AE1436" s="53"/>
      <c r="AF1436" s="53"/>
      <c r="AG1436" s="53"/>
      <c r="AH1436" s="53"/>
      <c r="AI1436" s="53"/>
      <c r="AJ1436" s="53"/>
      <c r="AK1436" s="53"/>
      <c r="AL1436" s="53"/>
      <c r="AM1436" s="53"/>
      <c r="AN1436" s="53"/>
      <c r="AO1436" s="53"/>
    </row>
    <row r="1437" spans="17:41">
      <c r="Q1437" s="53"/>
      <c r="R1437" s="53"/>
      <c r="S1437" s="53"/>
      <c r="T1437" s="53"/>
      <c r="U1437" s="53"/>
      <c r="V1437" s="53"/>
      <c r="W1437" s="53"/>
      <c r="X1437" s="53"/>
      <c r="Y1437" s="53"/>
      <c r="Z1437" s="53"/>
      <c r="AA1437" s="53"/>
      <c r="AB1437" s="53"/>
      <c r="AC1437" s="53"/>
      <c r="AD1437" s="53"/>
      <c r="AE1437" s="53"/>
      <c r="AF1437" s="53"/>
      <c r="AG1437" s="53"/>
      <c r="AH1437" s="53"/>
      <c r="AI1437" s="53"/>
      <c r="AJ1437" s="53"/>
      <c r="AK1437" s="53"/>
      <c r="AL1437" s="53"/>
      <c r="AM1437" s="53"/>
      <c r="AN1437" s="53"/>
      <c r="AO1437" s="53"/>
    </row>
    <row r="1438" spans="17:41">
      <c r="Q1438" s="53"/>
      <c r="R1438" s="53"/>
      <c r="S1438" s="53"/>
      <c r="T1438" s="53"/>
      <c r="U1438" s="53"/>
      <c r="V1438" s="53"/>
      <c r="W1438" s="53"/>
      <c r="X1438" s="53"/>
      <c r="Y1438" s="53"/>
      <c r="Z1438" s="53"/>
      <c r="AA1438" s="53"/>
      <c r="AB1438" s="53"/>
      <c r="AC1438" s="53"/>
      <c r="AD1438" s="53"/>
      <c r="AE1438" s="53"/>
      <c r="AF1438" s="53"/>
      <c r="AG1438" s="53"/>
      <c r="AH1438" s="53"/>
      <c r="AI1438" s="53"/>
      <c r="AJ1438" s="53"/>
      <c r="AK1438" s="53"/>
      <c r="AL1438" s="53"/>
      <c r="AM1438" s="53"/>
      <c r="AN1438" s="53"/>
      <c r="AO1438" s="53"/>
    </row>
    <row r="1439" spans="17:41">
      <c r="Q1439" s="53"/>
      <c r="R1439" s="53"/>
      <c r="S1439" s="53"/>
      <c r="T1439" s="53"/>
      <c r="U1439" s="53"/>
      <c r="V1439" s="53"/>
      <c r="W1439" s="53"/>
      <c r="X1439" s="53"/>
      <c r="Y1439" s="53"/>
      <c r="Z1439" s="53"/>
      <c r="AA1439" s="53"/>
      <c r="AB1439" s="53"/>
      <c r="AC1439" s="53"/>
      <c r="AD1439" s="53"/>
      <c r="AE1439" s="53"/>
      <c r="AF1439" s="53"/>
      <c r="AG1439" s="53"/>
      <c r="AH1439" s="53"/>
      <c r="AI1439" s="53"/>
      <c r="AJ1439" s="53"/>
      <c r="AK1439" s="53"/>
      <c r="AL1439" s="53"/>
      <c r="AM1439" s="53"/>
      <c r="AN1439" s="53"/>
      <c r="AO1439" s="53"/>
    </row>
    <row r="1440" spans="17:41">
      <c r="Q1440" s="53"/>
      <c r="R1440" s="53"/>
      <c r="S1440" s="53"/>
      <c r="T1440" s="53"/>
      <c r="U1440" s="53"/>
      <c r="V1440" s="53"/>
      <c r="W1440" s="53"/>
      <c r="X1440" s="53"/>
      <c r="Y1440" s="53"/>
      <c r="Z1440" s="53"/>
      <c r="AA1440" s="53"/>
      <c r="AB1440" s="53"/>
      <c r="AC1440" s="53"/>
      <c r="AD1440" s="53"/>
      <c r="AE1440" s="53"/>
      <c r="AF1440" s="53"/>
      <c r="AG1440" s="53"/>
      <c r="AH1440" s="53"/>
      <c r="AI1440" s="53"/>
      <c r="AJ1440" s="53"/>
      <c r="AK1440" s="53"/>
      <c r="AL1440" s="53"/>
      <c r="AM1440" s="53"/>
      <c r="AN1440" s="53"/>
      <c r="AO1440" s="53"/>
    </row>
    <row r="1441" spans="17:41">
      <c r="Q1441" s="53"/>
      <c r="R1441" s="53"/>
      <c r="S1441" s="53"/>
      <c r="T1441" s="53"/>
      <c r="U1441" s="53"/>
      <c r="V1441" s="53"/>
      <c r="W1441" s="53"/>
      <c r="X1441" s="53"/>
      <c r="Y1441" s="53"/>
      <c r="Z1441" s="53"/>
      <c r="AA1441" s="53"/>
      <c r="AB1441" s="53"/>
      <c r="AC1441" s="53"/>
      <c r="AD1441" s="53"/>
      <c r="AE1441" s="53"/>
      <c r="AF1441" s="53"/>
      <c r="AG1441" s="53"/>
      <c r="AH1441" s="53"/>
      <c r="AI1441" s="53"/>
      <c r="AJ1441" s="53"/>
      <c r="AK1441" s="53"/>
      <c r="AL1441" s="53"/>
      <c r="AM1441" s="53"/>
      <c r="AN1441" s="53"/>
      <c r="AO1441" s="53"/>
    </row>
    <row r="1442" spans="17:41">
      <c r="Q1442" s="53"/>
      <c r="R1442" s="53"/>
      <c r="S1442" s="53"/>
      <c r="T1442" s="53"/>
      <c r="U1442" s="53"/>
      <c r="V1442" s="53"/>
      <c r="W1442" s="53"/>
      <c r="X1442" s="53"/>
      <c r="Y1442" s="53"/>
      <c r="Z1442" s="53"/>
      <c r="AA1442" s="53"/>
      <c r="AB1442" s="53"/>
      <c r="AC1442" s="53"/>
      <c r="AD1442" s="53"/>
      <c r="AE1442" s="53"/>
      <c r="AF1442" s="53"/>
      <c r="AG1442" s="53"/>
      <c r="AH1442" s="53"/>
      <c r="AI1442" s="53"/>
      <c r="AJ1442" s="53"/>
      <c r="AK1442" s="53"/>
      <c r="AL1442" s="53"/>
      <c r="AM1442" s="53"/>
      <c r="AN1442" s="53"/>
      <c r="AO1442" s="53"/>
    </row>
    <row r="1443" spans="17:41">
      <c r="Q1443" s="53"/>
      <c r="R1443" s="53"/>
      <c r="S1443" s="53"/>
      <c r="T1443" s="53"/>
      <c r="U1443" s="53"/>
      <c r="V1443" s="53"/>
      <c r="W1443" s="53"/>
      <c r="X1443" s="53"/>
      <c r="Y1443" s="53"/>
      <c r="Z1443" s="53"/>
      <c r="AA1443" s="53"/>
      <c r="AB1443" s="53"/>
      <c r="AC1443" s="53"/>
      <c r="AD1443" s="53"/>
      <c r="AE1443" s="53"/>
      <c r="AF1443" s="53"/>
      <c r="AG1443" s="53"/>
      <c r="AH1443" s="53"/>
      <c r="AI1443" s="53"/>
      <c r="AJ1443" s="53"/>
      <c r="AK1443" s="53"/>
      <c r="AL1443" s="53"/>
      <c r="AM1443" s="53"/>
      <c r="AN1443" s="53"/>
      <c r="AO1443" s="53"/>
    </row>
    <row r="1444" spans="17:41">
      <c r="Q1444" s="53"/>
      <c r="R1444" s="53"/>
      <c r="S1444" s="53"/>
      <c r="T1444" s="53"/>
      <c r="U1444" s="53"/>
      <c r="V1444" s="53"/>
      <c r="W1444" s="53"/>
      <c r="X1444" s="53"/>
      <c r="Y1444" s="53"/>
      <c r="Z1444" s="53"/>
      <c r="AA1444" s="53"/>
      <c r="AB1444" s="53"/>
      <c r="AC1444" s="53"/>
      <c r="AD1444" s="53"/>
      <c r="AE1444" s="53"/>
      <c r="AF1444" s="53"/>
      <c r="AG1444" s="53"/>
      <c r="AH1444" s="53"/>
      <c r="AI1444" s="53"/>
      <c r="AJ1444" s="53"/>
      <c r="AK1444" s="53"/>
      <c r="AL1444" s="53"/>
      <c r="AM1444" s="53"/>
      <c r="AN1444" s="53"/>
      <c r="AO1444" s="53"/>
    </row>
    <row r="1445" spans="17:41">
      <c r="Q1445" s="53"/>
      <c r="R1445" s="53"/>
      <c r="S1445" s="53"/>
      <c r="T1445" s="53"/>
      <c r="U1445" s="53"/>
      <c r="V1445" s="53"/>
      <c r="W1445" s="53"/>
      <c r="X1445" s="53"/>
      <c r="Y1445" s="53"/>
      <c r="Z1445" s="53"/>
      <c r="AA1445" s="53"/>
      <c r="AB1445" s="53"/>
      <c r="AC1445" s="53"/>
      <c r="AD1445" s="53"/>
      <c r="AE1445" s="53"/>
      <c r="AF1445" s="53"/>
      <c r="AG1445" s="53"/>
      <c r="AH1445" s="53"/>
      <c r="AI1445" s="53"/>
      <c r="AJ1445" s="53"/>
      <c r="AK1445" s="53"/>
      <c r="AL1445" s="53"/>
      <c r="AM1445" s="53"/>
      <c r="AN1445" s="53"/>
      <c r="AO1445" s="53"/>
    </row>
    <row r="1446" spans="17:41">
      <c r="Q1446" s="53"/>
      <c r="R1446" s="53"/>
      <c r="S1446" s="53"/>
      <c r="T1446" s="53"/>
      <c r="U1446" s="53"/>
      <c r="V1446" s="53"/>
      <c r="W1446" s="53"/>
      <c r="X1446" s="53"/>
      <c r="Y1446" s="53"/>
      <c r="Z1446" s="53"/>
      <c r="AA1446" s="53"/>
      <c r="AB1446" s="53"/>
      <c r="AC1446" s="53"/>
      <c r="AD1446" s="53"/>
      <c r="AE1446" s="53"/>
      <c r="AF1446" s="53"/>
      <c r="AG1446" s="53"/>
      <c r="AH1446" s="53"/>
      <c r="AI1446" s="53"/>
      <c r="AJ1446" s="53"/>
      <c r="AK1446" s="53"/>
      <c r="AL1446" s="53"/>
      <c r="AM1446" s="53"/>
      <c r="AN1446" s="53"/>
      <c r="AO1446" s="53"/>
    </row>
    <row r="1447" spans="17:41">
      <c r="Q1447" s="53"/>
      <c r="R1447" s="53"/>
      <c r="S1447" s="53"/>
      <c r="T1447" s="53"/>
      <c r="U1447" s="53"/>
      <c r="V1447" s="53"/>
      <c r="W1447" s="53"/>
      <c r="X1447" s="53"/>
      <c r="Y1447" s="53"/>
      <c r="Z1447" s="53"/>
      <c r="AA1447" s="53"/>
      <c r="AB1447" s="53"/>
      <c r="AC1447" s="53"/>
      <c r="AD1447" s="53"/>
      <c r="AE1447" s="53"/>
      <c r="AF1447" s="53"/>
      <c r="AG1447" s="53"/>
      <c r="AH1447" s="53"/>
      <c r="AI1447" s="53"/>
      <c r="AJ1447" s="53"/>
      <c r="AK1447" s="53"/>
      <c r="AL1447" s="53"/>
      <c r="AM1447" s="53"/>
      <c r="AN1447" s="53"/>
      <c r="AO1447" s="53"/>
    </row>
    <row r="1448" spans="17:41">
      <c r="Q1448" s="53"/>
      <c r="R1448" s="53"/>
      <c r="S1448" s="53"/>
      <c r="T1448" s="53"/>
      <c r="U1448" s="53"/>
      <c r="V1448" s="53"/>
      <c r="W1448" s="53"/>
      <c r="X1448" s="53"/>
      <c r="Y1448" s="53"/>
      <c r="Z1448" s="53"/>
      <c r="AA1448" s="53"/>
      <c r="AB1448" s="53"/>
      <c r="AC1448" s="53"/>
      <c r="AD1448" s="53"/>
      <c r="AE1448" s="53"/>
      <c r="AF1448" s="53"/>
      <c r="AG1448" s="53"/>
      <c r="AH1448" s="53"/>
      <c r="AI1448" s="53"/>
      <c r="AJ1448" s="53"/>
      <c r="AK1448" s="53"/>
      <c r="AL1448" s="53"/>
      <c r="AM1448" s="53"/>
      <c r="AN1448" s="53"/>
      <c r="AO1448" s="53"/>
    </row>
    <row r="1449" spans="17:41">
      <c r="Q1449" s="53"/>
      <c r="R1449" s="53"/>
      <c r="S1449" s="53"/>
      <c r="T1449" s="53"/>
      <c r="U1449" s="53"/>
      <c r="V1449" s="53"/>
      <c r="W1449" s="53"/>
      <c r="X1449" s="53"/>
      <c r="Y1449" s="53"/>
      <c r="Z1449" s="53"/>
      <c r="AA1449" s="53"/>
      <c r="AB1449" s="53"/>
      <c r="AC1449" s="53"/>
      <c r="AD1449" s="53"/>
      <c r="AE1449" s="53"/>
      <c r="AF1449" s="53"/>
      <c r="AG1449" s="53"/>
      <c r="AH1449" s="53"/>
      <c r="AI1449" s="53"/>
      <c r="AJ1449" s="53"/>
      <c r="AK1449" s="53"/>
      <c r="AL1449" s="53"/>
      <c r="AM1449" s="53"/>
      <c r="AN1449" s="53"/>
      <c r="AO1449" s="53"/>
    </row>
    <row r="1450" spans="17:41">
      <c r="Q1450" s="53"/>
      <c r="R1450" s="53"/>
      <c r="S1450" s="53"/>
      <c r="T1450" s="53"/>
      <c r="U1450" s="53"/>
      <c r="V1450" s="53"/>
      <c r="W1450" s="53"/>
      <c r="X1450" s="53"/>
      <c r="Y1450" s="53"/>
      <c r="Z1450" s="53"/>
      <c r="AA1450" s="53"/>
      <c r="AB1450" s="53"/>
      <c r="AC1450" s="53"/>
      <c r="AD1450" s="53"/>
      <c r="AE1450" s="53"/>
      <c r="AF1450" s="53"/>
      <c r="AG1450" s="53"/>
      <c r="AH1450" s="53"/>
      <c r="AI1450" s="53"/>
      <c r="AJ1450" s="53"/>
      <c r="AK1450" s="53"/>
      <c r="AL1450" s="53"/>
      <c r="AM1450" s="53"/>
      <c r="AN1450" s="53"/>
      <c r="AO1450" s="53"/>
    </row>
    <row r="1451" spans="17:41">
      <c r="Q1451" s="53"/>
      <c r="R1451" s="53"/>
      <c r="S1451" s="53"/>
      <c r="T1451" s="53"/>
      <c r="U1451" s="53"/>
      <c r="V1451" s="53"/>
      <c r="W1451" s="53"/>
      <c r="X1451" s="53"/>
      <c r="Y1451" s="53"/>
      <c r="Z1451" s="53"/>
      <c r="AA1451" s="53"/>
      <c r="AB1451" s="53"/>
      <c r="AC1451" s="53"/>
      <c r="AD1451" s="53"/>
      <c r="AE1451" s="53"/>
      <c r="AF1451" s="53"/>
      <c r="AG1451" s="53"/>
      <c r="AH1451" s="53"/>
      <c r="AI1451" s="53"/>
      <c r="AJ1451" s="53"/>
      <c r="AK1451" s="53"/>
      <c r="AL1451" s="53"/>
      <c r="AM1451" s="53"/>
      <c r="AN1451" s="53"/>
      <c r="AO1451" s="53"/>
    </row>
    <row r="1452" spans="17:41">
      <c r="Q1452" s="53"/>
      <c r="R1452" s="53"/>
      <c r="S1452" s="53"/>
      <c r="T1452" s="53"/>
      <c r="U1452" s="53"/>
      <c r="V1452" s="53"/>
      <c r="W1452" s="53"/>
      <c r="X1452" s="53"/>
      <c r="Y1452" s="53"/>
      <c r="Z1452" s="53"/>
      <c r="AA1452" s="53"/>
      <c r="AB1452" s="53"/>
      <c r="AC1452" s="53"/>
      <c r="AD1452" s="53"/>
      <c r="AE1452" s="53"/>
      <c r="AF1452" s="53"/>
      <c r="AG1452" s="53"/>
      <c r="AH1452" s="53"/>
      <c r="AI1452" s="53"/>
      <c r="AJ1452" s="53"/>
      <c r="AK1452" s="53"/>
      <c r="AL1452" s="53"/>
      <c r="AM1452" s="53"/>
      <c r="AN1452" s="53"/>
      <c r="AO1452" s="53"/>
    </row>
    <row r="1453" spans="17:41">
      <c r="Q1453" s="53"/>
      <c r="R1453" s="53"/>
      <c r="S1453" s="53"/>
      <c r="T1453" s="53"/>
      <c r="U1453" s="53"/>
      <c r="V1453" s="53"/>
      <c r="W1453" s="53"/>
      <c r="X1453" s="53"/>
      <c r="Y1453" s="53"/>
      <c r="Z1453" s="53"/>
      <c r="AA1453" s="53"/>
      <c r="AB1453" s="53"/>
      <c r="AC1453" s="53"/>
      <c r="AD1453" s="53"/>
      <c r="AE1453" s="53"/>
      <c r="AF1453" s="53"/>
      <c r="AG1453" s="53"/>
      <c r="AH1453" s="53"/>
      <c r="AI1453" s="53"/>
      <c r="AJ1453" s="53"/>
      <c r="AK1453" s="53"/>
      <c r="AL1453" s="53"/>
      <c r="AM1453" s="53"/>
      <c r="AN1453" s="53"/>
      <c r="AO1453" s="53"/>
    </row>
    <row r="1454" spans="17:41">
      <c r="Q1454" s="53"/>
      <c r="R1454" s="53"/>
      <c r="S1454" s="53"/>
      <c r="T1454" s="53"/>
      <c r="U1454" s="53"/>
      <c r="V1454" s="53"/>
      <c r="W1454" s="53"/>
      <c r="X1454" s="53"/>
      <c r="Y1454" s="53"/>
      <c r="Z1454" s="53"/>
      <c r="AA1454" s="53"/>
      <c r="AB1454" s="53"/>
      <c r="AC1454" s="53"/>
      <c r="AD1454" s="53"/>
      <c r="AE1454" s="53"/>
      <c r="AF1454" s="53"/>
      <c r="AG1454" s="53"/>
      <c r="AH1454" s="53"/>
      <c r="AI1454" s="53"/>
      <c r="AJ1454" s="53"/>
      <c r="AK1454" s="53"/>
      <c r="AL1454" s="53"/>
      <c r="AM1454" s="53"/>
      <c r="AN1454" s="53"/>
      <c r="AO1454" s="53"/>
    </row>
    <row r="1455" spans="17:41">
      <c r="Q1455" s="53"/>
      <c r="R1455" s="53"/>
      <c r="S1455" s="53"/>
      <c r="T1455" s="53"/>
      <c r="U1455" s="53"/>
      <c r="V1455" s="53"/>
      <c r="W1455" s="53"/>
      <c r="X1455" s="53"/>
      <c r="Y1455" s="53"/>
      <c r="Z1455" s="53"/>
      <c r="AA1455" s="53"/>
      <c r="AB1455" s="53"/>
      <c r="AC1455" s="53"/>
      <c r="AD1455" s="53"/>
      <c r="AE1455" s="53"/>
      <c r="AF1455" s="53"/>
      <c r="AG1455" s="53"/>
      <c r="AH1455" s="53"/>
      <c r="AI1455" s="53"/>
      <c r="AJ1455" s="53"/>
      <c r="AK1455" s="53"/>
      <c r="AL1455" s="53"/>
      <c r="AM1455" s="53"/>
      <c r="AN1455" s="53"/>
      <c r="AO1455" s="53"/>
    </row>
    <row r="1456" spans="17:41">
      <c r="Q1456" s="53"/>
      <c r="R1456" s="53"/>
      <c r="S1456" s="53"/>
      <c r="T1456" s="53"/>
      <c r="U1456" s="53"/>
      <c r="V1456" s="53"/>
      <c r="W1456" s="53"/>
      <c r="X1456" s="53"/>
      <c r="Y1456" s="53"/>
      <c r="Z1456" s="53"/>
      <c r="AA1456" s="53"/>
      <c r="AB1456" s="53"/>
      <c r="AC1456" s="53"/>
      <c r="AD1456" s="53"/>
      <c r="AE1456" s="53"/>
      <c r="AF1456" s="53"/>
      <c r="AG1456" s="53"/>
      <c r="AH1456" s="53"/>
      <c r="AI1456" s="53"/>
      <c r="AJ1456" s="53"/>
      <c r="AK1456" s="53"/>
      <c r="AL1456" s="53"/>
      <c r="AM1456" s="53"/>
      <c r="AN1456" s="53"/>
      <c r="AO1456" s="53"/>
    </row>
    <row r="1457" spans="17:41">
      <c r="Q1457" s="53"/>
      <c r="R1457" s="53"/>
      <c r="S1457" s="53"/>
      <c r="T1457" s="53"/>
      <c r="U1457" s="53"/>
      <c r="V1457" s="53"/>
      <c r="W1457" s="53"/>
      <c r="X1457" s="53"/>
      <c r="Y1457" s="53"/>
      <c r="Z1457" s="53"/>
      <c r="AA1457" s="53"/>
      <c r="AB1457" s="53"/>
      <c r="AC1457" s="53"/>
      <c r="AD1457" s="53"/>
      <c r="AE1457" s="53"/>
      <c r="AF1457" s="53"/>
      <c r="AG1457" s="53"/>
      <c r="AH1457" s="53"/>
      <c r="AI1457" s="53"/>
      <c r="AJ1457" s="53"/>
      <c r="AK1457" s="53"/>
      <c r="AL1457" s="53"/>
      <c r="AM1457" s="53"/>
      <c r="AN1457" s="53"/>
      <c r="AO1457" s="53"/>
    </row>
    <row r="1458" spans="17:41">
      <c r="Q1458" s="53"/>
      <c r="R1458" s="53"/>
      <c r="S1458" s="53"/>
      <c r="T1458" s="53"/>
      <c r="U1458" s="53"/>
      <c r="V1458" s="53"/>
      <c r="W1458" s="53"/>
      <c r="X1458" s="53"/>
      <c r="Y1458" s="53"/>
      <c r="Z1458" s="53"/>
      <c r="AA1458" s="53"/>
      <c r="AB1458" s="53"/>
      <c r="AC1458" s="53"/>
      <c r="AD1458" s="53"/>
      <c r="AE1458" s="53"/>
      <c r="AF1458" s="53"/>
      <c r="AG1458" s="53"/>
      <c r="AH1458" s="53"/>
      <c r="AI1458" s="53"/>
      <c r="AJ1458" s="53"/>
      <c r="AK1458" s="53"/>
      <c r="AL1458" s="53"/>
      <c r="AM1458" s="53"/>
      <c r="AN1458" s="53"/>
      <c r="AO1458" s="53"/>
    </row>
    <row r="1459" spans="17:41">
      <c r="Q1459" s="53"/>
      <c r="R1459" s="53"/>
      <c r="S1459" s="53"/>
      <c r="T1459" s="53"/>
      <c r="U1459" s="53"/>
      <c r="V1459" s="53"/>
      <c r="W1459" s="53"/>
      <c r="X1459" s="53"/>
      <c r="Y1459" s="53"/>
      <c r="Z1459" s="53"/>
      <c r="AA1459" s="53"/>
      <c r="AB1459" s="53"/>
      <c r="AC1459" s="53"/>
      <c r="AD1459" s="53"/>
      <c r="AE1459" s="53"/>
      <c r="AF1459" s="53"/>
      <c r="AG1459" s="53"/>
      <c r="AH1459" s="53"/>
      <c r="AI1459" s="53"/>
      <c r="AJ1459" s="53"/>
      <c r="AK1459" s="53"/>
      <c r="AL1459" s="53"/>
      <c r="AM1459" s="53"/>
      <c r="AN1459" s="53"/>
      <c r="AO1459" s="53"/>
    </row>
    <row r="1460" spans="17:41">
      <c r="Q1460" s="53"/>
      <c r="R1460" s="53"/>
      <c r="S1460" s="53"/>
      <c r="T1460" s="53"/>
      <c r="U1460" s="53"/>
      <c r="V1460" s="53"/>
      <c r="W1460" s="53"/>
      <c r="X1460" s="53"/>
      <c r="Y1460" s="53"/>
      <c r="Z1460" s="53"/>
      <c r="AA1460" s="53"/>
      <c r="AB1460" s="53"/>
      <c r="AC1460" s="53"/>
      <c r="AD1460" s="53"/>
      <c r="AE1460" s="53"/>
      <c r="AF1460" s="53"/>
      <c r="AG1460" s="53"/>
      <c r="AH1460" s="53"/>
      <c r="AI1460" s="53"/>
      <c r="AJ1460" s="53"/>
      <c r="AK1460" s="53"/>
      <c r="AL1460" s="53"/>
      <c r="AM1460" s="53"/>
      <c r="AN1460" s="53"/>
      <c r="AO1460" s="53"/>
    </row>
    <row r="1461" spans="17:41">
      <c r="Q1461" s="53"/>
      <c r="R1461" s="53"/>
      <c r="S1461" s="53"/>
      <c r="T1461" s="53"/>
      <c r="U1461" s="53"/>
      <c r="V1461" s="53"/>
      <c r="W1461" s="53"/>
      <c r="X1461" s="53"/>
      <c r="Y1461" s="53"/>
      <c r="Z1461" s="53"/>
      <c r="AA1461" s="53"/>
      <c r="AB1461" s="53"/>
      <c r="AC1461" s="53"/>
      <c r="AD1461" s="53"/>
      <c r="AE1461" s="53"/>
      <c r="AF1461" s="53"/>
      <c r="AG1461" s="53"/>
      <c r="AH1461" s="53"/>
      <c r="AI1461" s="53"/>
      <c r="AJ1461" s="53"/>
      <c r="AK1461" s="53"/>
      <c r="AL1461" s="53"/>
      <c r="AM1461" s="53"/>
      <c r="AN1461" s="53"/>
      <c r="AO1461" s="53"/>
    </row>
    <row r="1462" spans="17:41">
      <c r="Q1462" s="53"/>
      <c r="R1462" s="53"/>
      <c r="S1462" s="53"/>
      <c r="T1462" s="53"/>
      <c r="U1462" s="53"/>
      <c r="V1462" s="53"/>
      <c r="W1462" s="53"/>
      <c r="X1462" s="53"/>
      <c r="Y1462" s="53"/>
      <c r="Z1462" s="53"/>
      <c r="AA1462" s="53"/>
      <c r="AB1462" s="53"/>
      <c r="AC1462" s="53"/>
      <c r="AD1462" s="53"/>
      <c r="AE1462" s="53"/>
      <c r="AF1462" s="53"/>
      <c r="AG1462" s="53"/>
      <c r="AH1462" s="53"/>
      <c r="AI1462" s="53"/>
      <c r="AJ1462" s="53"/>
      <c r="AK1462" s="53"/>
      <c r="AL1462" s="53"/>
      <c r="AM1462" s="53"/>
      <c r="AN1462" s="53"/>
      <c r="AO1462" s="53"/>
    </row>
    <row r="1463" spans="17:41">
      <c r="Q1463" s="53"/>
      <c r="R1463" s="53"/>
      <c r="S1463" s="53"/>
      <c r="T1463" s="53"/>
      <c r="U1463" s="53"/>
      <c r="V1463" s="53"/>
      <c r="W1463" s="53"/>
      <c r="X1463" s="53"/>
      <c r="Y1463" s="53"/>
      <c r="Z1463" s="53"/>
      <c r="AA1463" s="53"/>
      <c r="AB1463" s="53"/>
      <c r="AC1463" s="53"/>
      <c r="AD1463" s="53"/>
      <c r="AE1463" s="53"/>
      <c r="AF1463" s="53"/>
      <c r="AG1463" s="53"/>
      <c r="AH1463" s="53"/>
      <c r="AI1463" s="53"/>
      <c r="AJ1463" s="53"/>
      <c r="AK1463" s="53"/>
      <c r="AL1463" s="53"/>
      <c r="AM1463" s="53"/>
      <c r="AN1463" s="53"/>
      <c r="AO1463" s="53"/>
    </row>
    <row r="1464" spans="17:41">
      <c r="Q1464" s="53"/>
      <c r="R1464" s="53"/>
      <c r="S1464" s="53"/>
      <c r="T1464" s="53"/>
      <c r="U1464" s="53"/>
      <c r="V1464" s="53"/>
      <c r="W1464" s="53"/>
      <c r="X1464" s="53"/>
      <c r="Y1464" s="53"/>
      <c r="Z1464" s="53"/>
      <c r="AA1464" s="53"/>
      <c r="AB1464" s="53"/>
      <c r="AC1464" s="53"/>
      <c r="AD1464" s="53"/>
      <c r="AE1464" s="53"/>
      <c r="AF1464" s="53"/>
      <c r="AG1464" s="53"/>
      <c r="AH1464" s="53"/>
      <c r="AI1464" s="53"/>
      <c r="AJ1464" s="53"/>
      <c r="AK1464" s="53"/>
      <c r="AL1464" s="53"/>
      <c r="AM1464" s="53"/>
      <c r="AN1464" s="53"/>
      <c r="AO1464" s="53"/>
    </row>
    <row r="1465" spans="17:41">
      <c r="Q1465" s="53"/>
      <c r="R1465" s="53"/>
      <c r="S1465" s="53"/>
      <c r="T1465" s="53"/>
      <c r="U1465" s="53"/>
      <c r="V1465" s="53"/>
      <c r="W1465" s="53"/>
      <c r="X1465" s="53"/>
      <c r="Y1465" s="53"/>
      <c r="Z1465" s="53"/>
      <c r="AA1465" s="53"/>
      <c r="AB1465" s="53"/>
      <c r="AC1465" s="53"/>
      <c r="AD1465" s="53"/>
      <c r="AE1465" s="53"/>
      <c r="AF1465" s="53"/>
      <c r="AG1465" s="53"/>
      <c r="AH1465" s="53"/>
      <c r="AI1465" s="53"/>
      <c r="AJ1465" s="53"/>
      <c r="AK1465" s="53"/>
      <c r="AL1465" s="53"/>
      <c r="AM1465" s="53"/>
      <c r="AN1465" s="53"/>
      <c r="AO1465" s="53"/>
    </row>
    <row r="1466" spans="17:41">
      <c r="Q1466" s="53"/>
      <c r="R1466" s="53"/>
      <c r="S1466" s="53"/>
      <c r="T1466" s="53"/>
      <c r="U1466" s="53"/>
      <c r="V1466" s="53"/>
      <c r="W1466" s="53"/>
      <c r="X1466" s="53"/>
      <c r="Y1466" s="53"/>
      <c r="Z1466" s="53"/>
      <c r="AA1466" s="53"/>
      <c r="AB1466" s="53"/>
      <c r="AC1466" s="53"/>
      <c r="AD1466" s="53"/>
      <c r="AE1466" s="53"/>
      <c r="AF1466" s="53"/>
      <c r="AG1466" s="53"/>
      <c r="AH1466" s="53"/>
      <c r="AI1466" s="53"/>
      <c r="AJ1466" s="53"/>
      <c r="AK1466" s="53"/>
      <c r="AL1466" s="53"/>
      <c r="AM1466" s="53"/>
      <c r="AN1466" s="53"/>
      <c r="AO1466" s="53"/>
    </row>
    <row r="1467" spans="17:41">
      <c r="Q1467" s="53"/>
      <c r="R1467" s="53"/>
      <c r="S1467" s="53"/>
      <c r="T1467" s="53"/>
      <c r="U1467" s="53"/>
      <c r="V1467" s="53"/>
      <c r="W1467" s="53"/>
      <c r="X1467" s="53"/>
      <c r="Y1467" s="53"/>
      <c r="Z1467" s="53"/>
      <c r="AA1467" s="53"/>
      <c r="AB1467" s="53"/>
      <c r="AC1467" s="53"/>
      <c r="AD1467" s="53"/>
      <c r="AE1467" s="53"/>
      <c r="AF1467" s="53"/>
      <c r="AG1467" s="53"/>
      <c r="AH1467" s="53"/>
      <c r="AI1467" s="53"/>
      <c r="AJ1467" s="53"/>
      <c r="AK1467" s="53"/>
      <c r="AL1467" s="53"/>
      <c r="AM1467" s="53"/>
      <c r="AN1467" s="53"/>
      <c r="AO1467" s="53"/>
    </row>
    <row r="1468" spans="17:41">
      <c r="Q1468" s="53"/>
      <c r="R1468" s="53"/>
      <c r="S1468" s="53"/>
      <c r="T1468" s="53"/>
      <c r="U1468" s="53"/>
      <c r="V1468" s="53"/>
      <c r="W1468" s="53"/>
      <c r="X1468" s="53"/>
      <c r="Y1468" s="53"/>
      <c r="Z1468" s="53"/>
      <c r="AA1468" s="53"/>
      <c r="AB1468" s="53"/>
      <c r="AC1468" s="53"/>
      <c r="AD1468" s="53"/>
      <c r="AE1468" s="53"/>
      <c r="AF1468" s="53"/>
      <c r="AG1468" s="53"/>
      <c r="AH1468" s="53"/>
      <c r="AI1468" s="53"/>
      <c r="AJ1468" s="53"/>
      <c r="AK1468" s="53"/>
      <c r="AL1468" s="53"/>
      <c r="AM1468" s="53"/>
      <c r="AN1468" s="53"/>
      <c r="AO1468" s="53"/>
    </row>
    <row r="1469" spans="17:41">
      <c r="Q1469" s="53"/>
      <c r="R1469" s="53"/>
      <c r="S1469" s="53"/>
      <c r="T1469" s="53"/>
      <c r="U1469" s="53"/>
      <c r="V1469" s="53"/>
      <c r="W1469" s="53"/>
      <c r="X1469" s="53"/>
      <c r="Y1469" s="53"/>
      <c r="Z1469" s="53"/>
      <c r="AA1469" s="53"/>
      <c r="AB1469" s="53"/>
      <c r="AC1469" s="53"/>
      <c r="AD1469" s="53"/>
      <c r="AE1469" s="53"/>
      <c r="AF1469" s="53"/>
      <c r="AG1469" s="53"/>
      <c r="AH1469" s="53"/>
      <c r="AI1469" s="53"/>
      <c r="AJ1469" s="53"/>
      <c r="AK1469" s="53"/>
      <c r="AL1469" s="53"/>
      <c r="AM1469" s="53"/>
      <c r="AN1469" s="53"/>
      <c r="AO1469" s="53"/>
    </row>
    <row r="1470" spans="17:41">
      <c r="Q1470" s="53"/>
      <c r="R1470" s="53"/>
      <c r="S1470" s="53"/>
      <c r="T1470" s="53"/>
      <c r="U1470" s="53"/>
      <c r="V1470" s="53"/>
      <c r="W1470" s="53"/>
      <c r="X1470" s="53"/>
      <c r="Y1470" s="53"/>
      <c r="Z1470" s="53"/>
      <c r="AA1470" s="53"/>
      <c r="AB1470" s="53"/>
      <c r="AC1470" s="53"/>
      <c r="AD1470" s="53"/>
      <c r="AE1470" s="53"/>
      <c r="AF1470" s="53"/>
      <c r="AG1470" s="53"/>
      <c r="AH1470" s="53"/>
      <c r="AI1470" s="53"/>
      <c r="AJ1470" s="53"/>
      <c r="AK1470" s="53"/>
      <c r="AL1470" s="53"/>
      <c r="AM1470" s="53"/>
      <c r="AN1470" s="53"/>
      <c r="AO1470" s="53"/>
    </row>
    <row r="1471" spans="17:41">
      <c r="Q1471" s="53"/>
      <c r="R1471" s="53"/>
      <c r="S1471" s="53"/>
      <c r="T1471" s="53"/>
      <c r="U1471" s="53"/>
      <c r="V1471" s="53"/>
      <c r="W1471" s="53"/>
      <c r="X1471" s="53"/>
      <c r="Y1471" s="53"/>
      <c r="Z1471" s="53"/>
      <c r="AA1471" s="53"/>
      <c r="AB1471" s="53"/>
      <c r="AC1471" s="53"/>
      <c r="AD1471" s="53"/>
      <c r="AE1471" s="53"/>
      <c r="AF1471" s="53"/>
      <c r="AG1471" s="53"/>
      <c r="AH1471" s="53"/>
      <c r="AI1471" s="53"/>
      <c r="AJ1471" s="53"/>
      <c r="AK1471" s="53"/>
      <c r="AL1471" s="53"/>
      <c r="AM1471" s="53"/>
      <c r="AN1471" s="53"/>
      <c r="AO1471" s="53"/>
    </row>
    <row r="1472" spans="17:41">
      <c r="Q1472" s="53"/>
      <c r="R1472" s="53"/>
      <c r="S1472" s="53"/>
      <c r="T1472" s="53"/>
      <c r="U1472" s="53"/>
      <c r="V1472" s="53"/>
      <c r="W1472" s="53"/>
      <c r="X1472" s="53"/>
      <c r="Y1472" s="53"/>
      <c r="Z1472" s="53"/>
      <c r="AA1472" s="53"/>
      <c r="AB1472" s="53"/>
      <c r="AC1472" s="53"/>
      <c r="AD1472" s="53"/>
      <c r="AE1472" s="53"/>
      <c r="AF1472" s="53"/>
      <c r="AG1472" s="53"/>
      <c r="AH1472" s="53"/>
      <c r="AI1472" s="53"/>
      <c r="AJ1472" s="53"/>
      <c r="AK1472" s="53"/>
      <c r="AL1472" s="53"/>
      <c r="AM1472" s="53"/>
      <c r="AN1472" s="53"/>
      <c r="AO1472" s="53"/>
    </row>
    <row r="1473" spans="17:41">
      <c r="Q1473" s="53"/>
      <c r="R1473" s="53"/>
      <c r="S1473" s="53"/>
      <c r="T1473" s="53"/>
      <c r="U1473" s="53"/>
      <c r="V1473" s="53"/>
      <c r="W1473" s="53"/>
      <c r="X1473" s="53"/>
      <c r="Y1473" s="53"/>
      <c r="Z1473" s="53"/>
      <c r="AA1473" s="53"/>
      <c r="AB1473" s="53"/>
      <c r="AC1473" s="53"/>
      <c r="AD1473" s="53"/>
      <c r="AE1473" s="53"/>
      <c r="AF1473" s="53"/>
      <c r="AG1473" s="53"/>
      <c r="AH1473" s="53"/>
      <c r="AI1473" s="53"/>
      <c r="AJ1473" s="53"/>
      <c r="AK1473" s="53"/>
      <c r="AL1473" s="53"/>
      <c r="AM1473" s="53"/>
      <c r="AN1473" s="53"/>
      <c r="AO1473" s="53"/>
    </row>
    <row r="1474" spans="17:41">
      <c r="Q1474" s="53"/>
      <c r="R1474" s="53"/>
      <c r="S1474" s="53"/>
      <c r="T1474" s="53"/>
      <c r="U1474" s="53"/>
      <c r="V1474" s="53"/>
      <c r="W1474" s="53"/>
      <c r="X1474" s="53"/>
      <c r="Y1474" s="53"/>
      <c r="Z1474" s="53"/>
      <c r="AA1474" s="53"/>
      <c r="AB1474" s="53"/>
      <c r="AC1474" s="53"/>
      <c r="AD1474" s="53"/>
      <c r="AE1474" s="53"/>
      <c r="AF1474" s="53"/>
      <c r="AG1474" s="53"/>
      <c r="AH1474" s="53"/>
      <c r="AI1474" s="53"/>
      <c r="AJ1474" s="53"/>
      <c r="AK1474" s="53"/>
      <c r="AL1474" s="53"/>
      <c r="AM1474" s="53"/>
      <c r="AN1474" s="53"/>
      <c r="AO1474" s="53"/>
    </row>
    <row r="1475" spans="17:41">
      <c r="Q1475" s="53"/>
      <c r="R1475" s="53"/>
      <c r="S1475" s="53"/>
      <c r="T1475" s="53"/>
      <c r="U1475" s="53"/>
      <c r="V1475" s="53"/>
      <c r="W1475" s="53"/>
      <c r="X1475" s="53"/>
      <c r="Y1475" s="53"/>
      <c r="Z1475" s="53"/>
      <c r="AA1475" s="53"/>
      <c r="AB1475" s="53"/>
      <c r="AC1475" s="53"/>
      <c r="AD1475" s="53"/>
      <c r="AE1475" s="53"/>
      <c r="AF1475" s="53"/>
      <c r="AG1475" s="53"/>
      <c r="AH1475" s="53"/>
      <c r="AI1475" s="53"/>
      <c r="AJ1475" s="53"/>
      <c r="AK1475" s="53"/>
      <c r="AL1475" s="53"/>
      <c r="AM1475" s="53"/>
      <c r="AN1475" s="53"/>
      <c r="AO1475" s="53"/>
    </row>
    <row r="1476" spans="17:41">
      <c r="Q1476" s="53"/>
      <c r="R1476" s="53"/>
      <c r="S1476" s="53"/>
      <c r="T1476" s="53"/>
      <c r="U1476" s="53"/>
      <c r="V1476" s="53"/>
      <c r="W1476" s="53"/>
      <c r="X1476" s="53"/>
      <c r="Y1476" s="53"/>
      <c r="Z1476" s="53"/>
      <c r="AA1476" s="53"/>
      <c r="AB1476" s="53"/>
      <c r="AC1476" s="53"/>
      <c r="AD1476" s="53"/>
      <c r="AE1476" s="53"/>
      <c r="AF1476" s="53"/>
      <c r="AG1476" s="53"/>
      <c r="AH1476" s="53"/>
      <c r="AI1476" s="53"/>
      <c r="AJ1476" s="53"/>
      <c r="AK1476" s="53"/>
      <c r="AL1476" s="53"/>
      <c r="AM1476" s="53"/>
      <c r="AN1476" s="53"/>
      <c r="AO1476" s="53"/>
    </row>
    <row r="1477" spans="17:41">
      <c r="Q1477" s="53"/>
      <c r="R1477" s="53"/>
      <c r="S1477" s="53"/>
      <c r="T1477" s="53"/>
      <c r="U1477" s="53"/>
      <c r="V1477" s="53"/>
      <c r="W1477" s="53"/>
      <c r="X1477" s="53"/>
      <c r="Y1477" s="53"/>
      <c r="Z1477" s="53"/>
      <c r="AA1477" s="53"/>
      <c r="AB1477" s="53"/>
      <c r="AC1477" s="53"/>
      <c r="AD1477" s="53"/>
      <c r="AE1477" s="53"/>
      <c r="AF1477" s="53"/>
      <c r="AG1477" s="53"/>
      <c r="AH1477" s="53"/>
      <c r="AI1477" s="53"/>
      <c r="AJ1477" s="53"/>
      <c r="AK1477" s="53"/>
      <c r="AL1477" s="53"/>
      <c r="AM1477" s="53"/>
      <c r="AN1477" s="53"/>
      <c r="AO1477" s="53"/>
    </row>
    <row r="1478" spans="17:41">
      <c r="Q1478" s="53"/>
      <c r="R1478" s="53"/>
      <c r="S1478" s="53"/>
      <c r="T1478" s="53"/>
      <c r="U1478" s="53"/>
      <c r="V1478" s="53"/>
      <c r="W1478" s="53"/>
      <c r="X1478" s="53"/>
      <c r="Y1478" s="53"/>
      <c r="Z1478" s="53"/>
      <c r="AA1478" s="53"/>
      <c r="AB1478" s="53"/>
      <c r="AC1478" s="53"/>
      <c r="AD1478" s="53"/>
      <c r="AE1478" s="53"/>
      <c r="AF1478" s="53"/>
      <c r="AG1478" s="53"/>
      <c r="AH1478" s="53"/>
      <c r="AI1478" s="53"/>
      <c r="AJ1478" s="53"/>
      <c r="AK1478" s="53"/>
      <c r="AL1478" s="53"/>
      <c r="AM1478" s="53"/>
      <c r="AN1478" s="53"/>
      <c r="AO1478" s="53"/>
    </row>
    <row r="1479" spans="17:41">
      <c r="Q1479" s="53"/>
      <c r="R1479" s="53"/>
      <c r="S1479" s="53"/>
      <c r="T1479" s="53"/>
      <c r="U1479" s="53"/>
      <c r="V1479" s="53"/>
      <c r="W1479" s="53"/>
      <c r="X1479" s="53"/>
      <c r="Y1479" s="53"/>
      <c r="Z1479" s="53"/>
      <c r="AA1479" s="53"/>
      <c r="AB1479" s="53"/>
      <c r="AC1479" s="53"/>
      <c r="AD1479" s="53"/>
      <c r="AE1479" s="53"/>
      <c r="AF1479" s="53"/>
      <c r="AG1479" s="53"/>
      <c r="AH1479" s="53"/>
      <c r="AI1479" s="53"/>
      <c r="AJ1479" s="53"/>
      <c r="AK1479" s="53"/>
      <c r="AL1479" s="53"/>
      <c r="AM1479" s="53"/>
      <c r="AN1479" s="53"/>
      <c r="AO1479" s="53"/>
    </row>
    <row r="1480" spans="17:41">
      <c r="Q1480" s="53"/>
      <c r="R1480" s="53"/>
      <c r="S1480" s="53"/>
      <c r="T1480" s="53"/>
      <c r="U1480" s="53"/>
      <c r="V1480" s="53"/>
      <c r="W1480" s="53"/>
      <c r="X1480" s="53"/>
      <c r="Y1480" s="53"/>
      <c r="Z1480" s="53"/>
      <c r="AA1480" s="53"/>
      <c r="AB1480" s="53"/>
      <c r="AC1480" s="53"/>
      <c r="AD1480" s="53"/>
      <c r="AE1480" s="53"/>
      <c r="AF1480" s="53"/>
      <c r="AG1480" s="53"/>
      <c r="AH1480" s="53"/>
      <c r="AI1480" s="53"/>
      <c r="AJ1480" s="53"/>
      <c r="AK1480" s="53"/>
      <c r="AL1480" s="53"/>
      <c r="AM1480" s="53"/>
      <c r="AN1480" s="53"/>
      <c r="AO1480" s="53"/>
    </row>
    <row r="1481" spans="17:41">
      <c r="Q1481" s="53"/>
      <c r="R1481" s="53"/>
      <c r="S1481" s="53"/>
      <c r="T1481" s="53"/>
      <c r="U1481" s="53"/>
      <c r="V1481" s="53"/>
      <c r="W1481" s="53"/>
      <c r="X1481" s="53"/>
      <c r="Y1481" s="53"/>
      <c r="Z1481" s="53"/>
      <c r="AA1481" s="53"/>
      <c r="AB1481" s="53"/>
      <c r="AC1481" s="53"/>
      <c r="AD1481" s="53"/>
      <c r="AE1481" s="53"/>
      <c r="AF1481" s="53"/>
      <c r="AG1481" s="53"/>
      <c r="AH1481" s="53"/>
      <c r="AI1481" s="53"/>
      <c r="AJ1481" s="53"/>
      <c r="AK1481" s="53"/>
      <c r="AL1481" s="53"/>
      <c r="AM1481" s="53"/>
      <c r="AN1481" s="53"/>
      <c r="AO1481" s="53"/>
    </row>
    <row r="1482" spans="17:41">
      <c r="Q1482" s="53"/>
      <c r="R1482" s="53"/>
      <c r="S1482" s="53"/>
      <c r="T1482" s="53"/>
      <c r="U1482" s="53"/>
      <c r="V1482" s="53"/>
      <c r="W1482" s="53"/>
      <c r="X1482" s="53"/>
      <c r="Y1482" s="53"/>
      <c r="Z1482" s="53"/>
      <c r="AA1482" s="53"/>
      <c r="AB1482" s="53"/>
      <c r="AC1482" s="53"/>
      <c r="AD1482" s="53"/>
      <c r="AE1482" s="53"/>
      <c r="AF1482" s="53"/>
      <c r="AG1482" s="53"/>
      <c r="AH1482" s="53"/>
      <c r="AI1482" s="53"/>
      <c r="AJ1482" s="53"/>
      <c r="AK1482" s="53"/>
      <c r="AL1482" s="53"/>
      <c r="AM1482" s="53"/>
      <c r="AN1482" s="53"/>
      <c r="AO1482" s="53"/>
    </row>
    <row r="1483" spans="17:41">
      <c r="Q1483" s="53"/>
      <c r="R1483" s="53"/>
      <c r="S1483" s="53"/>
      <c r="T1483" s="53"/>
      <c r="U1483" s="53"/>
      <c r="V1483" s="53"/>
      <c r="W1483" s="53"/>
      <c r="X1483" s="53"/>
      <c r="Y1483" s="53"/>
      <c r="Z1483" s="53"/>
      <c r="AA1483" s="53"/>
      <c r="AB1483" s="53"/>
      <c r="AC1483" s="53"/>
      <c r="AD1483" s="53"/>
      <c r="AE1483" s="53"/>
      <c r="AF1483" s="53"/>
      <c r="AG1483" s="53"/>
      <c r="AH1483" s="53"/>
      <c r="AI1483" s="53"/>
      <c r="AJ1483" s="53"/>
      <c r="AK1483" s="53"/>
      <c r="AL1483" s="53"/>
      <c r="AM1483" s="53"/>
      <c r="AN1483" s="53"/>
      <c r="AO1483" s="53"/>
    </row>
    <row r="1484" spans="17:41">
      <c r="Q1484" s="53"/>
      <c r="R1484" s="53"/>
      <c r="S1484" s="53"/>
      <c r="T1484" s="53"/>
      <c r="U1484" s="53"/>
      <c r="V1484" s="53"/>
      <c r="W1484" s="53"/>
      <c r="X1484" s="53"/>
      <c r="Y1484" s="53"/>
      <c r="Z1484" s="53"/>
      <c r="AA1484" s="53"/>
      <c r="AB1484" s="53"/>
      <c r="AC1484" s="53"/>
      <c r="AD1484" s="53"/>
      <c r="AE1484" s="53"/>
      <c r="AF1484" s="53"/>
      <c r="AG1484" s="53"/>
      <c r="AH1484" s="53"/>
      <c r="AI1484" s="53"/>
      <c r="AJ1484" s="53"/>
      <c r="AK1484" s="53"/>
      <c r="AL1484" s="53"/>
      <c r="AM1484" s="53"/>
      <c r="AN1484" s="53"/>
      <c r="AO1484" s="53"/>
    </row>
    <row r="1485" spans="17:41">
      <c r="Q1485" s="53"/>
      <c r="R1485" s="53"/>
      <c r="S1485" s="53"/>
      <c r="T1485" s="53"/>
      <c r="U1485" s="53"/>
      <c r="V1485" s="53"/>
      <c r="W1485" s="53"/>
      <c r="X1485" s="53"/>
      <c r="Y1485" s="53"/>
      <c r="Z1485" s="53"/>
      <c r="AA1485" s="53"/>
      <c r="AB1485" s="53"/>
      <c r="AC1485" s="53"/>
      <c r="AD1485" s="53"/>
      <c r="AE1485" s="53"/>
      <c r="AF1485" s="53"/>
      <c r="AG1485" s="53"/>
      <c r="AH1485" s="53"/>
      <c r="AI1485" s="53"/>
      <c r="AJ1485" s="53"/>
      <c r="AK1485" s="53"/>
      <c r="AL1485" s="53"/>
      <c r="AM1485" s="53"/>
      <c r="AN1485" s="53"/>
      <c r="AO1485" s="53"/>
    </row>
    <row r="1486" spans="17:41">
      <c r="Q1486" s="53"/>
      <c r="R1486" s="53"/>
      <c r="S1486" s="53"/>
      <c r="T1486" s="53"/>
      <c r="U1486" s="53"/>
      <c r="V1486" s="53"/>
      <c r="W1486" s="53"/>
      <c r="X1486" s="53"/>
      <c r="Y1486" s="53"/>
      <c r="Z1486" s="53"/>
      <c r="AA1486" s="53"/>
      <c r="AB1486" s="53"/>
      <c r="AC1486" s="53"/>
      <c r="AD1486" s="53"/>
      <c r="AE1486" s="53"/>
      <c r="AF1486" s="53"/>
      <c r="AG1486" s="53"/>
      <c r="AH1486" s="53"/>
      <c r="AI1486" s="53"/>
      <c r="AJ1486" s="53"/>
      <c r="AK1486" s="53"/>
      <c r="AL1486" s="53"/>
      <c r="AM1486" s="53"/>
      <c r="AN1486" s="53"/>
      <c r="AO1486" s="53"/>
    </row>
    <row r="1487" spans="17:41">
      <c r="Q1487" s="53"/>
      <c r="R1487" s="53"/>
      <c r="S1487" s="53"/>
      <c r="T1487" s="53"/>
      <c r="U1487" s="53"/>
      <c r="V1487" s="53"/>
      <c r="W1487" s="53"/>
      <c r="X1487" s="53"/>
      <c r="Y1487" s="53"/>
      <c r="Z1487" s="53"/>
      <c r="AA1487" s="53"/>
      <c r="AB1487" s="53"/>
      <c r="AC1487" s="53"/>
      <c r="AD1487" s="53"/>
      <c r="AE1487" s="53"/>
      <c r="AF1487" s="53"/>
      <c r="AG1487" s="53"/>
      <c r="AH1487" s="53"/>
      <c r="AI1487" s="53"/>
      <c r="AJ1487" s="53"/>
      <c r="AK1487" s="53"/>
      <c r="AL1487" s="53"/>
      <c r="AM1487" s="53"/>
      <c r="AN1487" s="53"/>
      <c r="AO1487" s="53"/>
    </row>
    <row r="1488" spans="17:41">
      <c r="Q1488" s="53"/>
      <c r="R1488" s="53"/>
      <c r="S1488" s="53"/>
      <c r="T1488" s="53"/>
      <c r="U1488" s="53"/>
      <c r="V1488" s="53"/>
      <c r="W1488" s="53"/>
      <c r="X1488" s="53"/>
      <c r="Y1488" s="53"/>
      <c r="Z1488" s="53"/>
      <c r="AA1488" s="53"/>
      <c r="AB1488" s="53"/>
      <c r="AC1488" s="53"/>
      <c r="AD1488" s="53"/>
      <c r="AE1488" s="53"/>
      <c r="AF1488" s="53"/>
      <c r="AG1488" s="53"/>
      <c r="AH1488" s="53"/>
      <c r="AI1488" s="53"/>
      <c r="AJ1488" s="53"/>
      <c r="AK1488" s="53"/>
      <c r="AL1488" s="53"/>
      <c r="AM1488" s="53"/>
      <c r="AN1488" s="53"/>
      <c r="AO1488" s="53"/>
    </row>
    <row r="1489" spans="17:41">
      <c r="Q1489" s="53"/>
      <c r="R1489" s="53"/>
      <c r="S1489" s="53"/>
      <c r="T1489" s="53"/>
      <c r="U1489" s="53"/>
      <c r="V1489" s="53"/>
      <c r="W1489" s="53"/>
      <c r="X1489" s="53"/>
      <c r="Y1489" s="53"/>
      <c r="Z1489" s="53"/>
      <c r="AA1489" s="53"/>
      <c r="AB1489" s="53"/>
      <c r="AC1489" s="53"/>
      <c r="AD1489" s="53"/>
      <c r="AE1489" s="53"/>
      <c r="AF1489" s="53"/>
      <c r="AG1489" s="53"/>
      <c r="AH1489" s="53"/>
      <c r="AI1489" s="53"/>
      <c r="AJ1489" s="53"/>
      <c r="AK1489" s="53"/>
      <c r="AL1489" s="53"/>
      <c r="AM1489" s="53"/>
      <c r="AN1489" s="53"/>
      <c r="AO1489" s="53"/>
    </row>
    <row r="1490" spans="17:41">
      <c r="Q1490" s="53"/>
      <c r="R1490" s="53"/>
      <c r="S1490" s="53"/>
      <c r="T1490" s="53"/>
      <c r="U1490" s="53"/>
      <c r="V1490" s="53"/>
      <c r="W1490" s="53"/>
      <c r="X1490" s="53"/>
      <c r="Y1490" s="53"/>
      <c r="Z1490" s="53"/>
      <c r="AA1490" s="53"/>
      <c r="AB1490" s="53"/>
      <c r="AC1490" s="53"/>
      <c r="AD1490" s="53"/>
      <c r="AE1490" s="53"/>
      <c r="AF1490" s="53"/>
      <c r="AG1490" s="53"/>
      <c r="AH1490" s="53"/>
      <c r="AI1490" s="53"/>
      <c r="AJ1490" s="53"/>
      <c r="AK1490" s="53"/>
      <c r="AL1490" s="53"/>
      <c r="AM1490" s="53"/>
      <c r="AN1490" s="53"/>
      <c r="AO1490" s="53"/>
    </row>
    <row r="1491" spans="17:41">
      <c r="Q1491" s="53"/>
      <c r="R1491" s="53"/>
      <c r="S1491" s="53"/>
      <c r="T1491" s="53"/>
      <c r="U1491" s="53"/>
      <c r="V1491" s="53"/>
      <c r="W1491" s="53"/>
      <c r="X1491" s="53"/>
      <c r="Y1491" s="53"/>
      <c r="Z1491" s="53"/>
      <c r="AA1491" s="53"/>
      <c r="AB1491" s="53"/>
      <c r="AC1491" s="53"/>
      <c r="AD1491" s="53"/>
      <c r="AE1491" s="53"/>
      <c r="AF1491" s="53"/>
      <c r="AG1491" s="53"/>
      <c r="AH1491" s="53"/>
      <c r="AI1491" s="53"/>
      <c r="AJ1491" s="53"/>
      <c r="AK1491" s="53"/>
      <c r="AL1491" s="53"/>
      <c r="AM1491" s="53"/>
      <c r="AN1491" s="53"/>
      <c r="AO1491" s="53"/>
    </row>
    <row r="1492" spans="17:41">
      <c r="Q1492" s="53"/>
      <c r="R1492" s="53"/>
      <c r="S1492" s="53"/>
      <c r="T1492" s="53"/>
      <c r="U1492" s="53"/>
      <c r="V1492" s="53"/>
      <c r="W1492" s="53"/>
      <c r="X1492" s="53"/>
      <c r="Y1492" s="53"/>
      <c r="Z1492" s="53"/>
      <c r="AA1492" s="53"/>
      <c r="AB1492" s="53"/>
      <c r="AC1492" s="53"/>
      <c r="AD1492" s="53"/>
      <c r="AE1492" s="53"/>
      <c r="AF1492" s="53"/>
      <c r="AG1492" s="53"/>
      <c r="AH1492" s="53"/>
      <c r="AI1492" s="53"/>
      <c r="AJ1492" s="53"/>
      <c r="AK1492" s="53"/>
      <c r="AL1492" s="53"/>
      <c r="AM1492" s="53"/>
      <c r="AN1492" s="53"/>
      <c r="AO1492" s="53"/>
    </row>
    <row r="1493" spans="17:41">
      <c r="Q1493" s="53"/>
      <c r="R1493" s="53"/>
      <c r="S1493" s="53"/>
      <c r="T1493" s="53"/>
      <c r="U1493" s="53"/>
      <c r="V1493" s="53"/>
      <c r="W1493" s="53"/>
      <c r="X1493" s="53"/>
      <c r="Y1493" s="53"/>
      <c r="Z1493" s="53"/>
      <c r="AA1493" s="53"/>
      <c r="AB1493" s="53"/>
      <c r="AC1493" s="53"/>
      <c r="AD1493" s="53"/>
      <c r="AE1493" s="53"/>
      <c r="AF1493" s="53"/>
      <c r="AG1493" s="53"/>
      <c r="AH1493" s="53"/>
      <c r="AI1493" s="53"/>
      <c r="AJ1493" s="53"/>
      <c r="AK1493" s="53"/>
      <c r="AL1493" s="53"/>
      <c r="AM1493" s="53"/>
      <c r="AN1493" s="53"/>
      <c r="AO1493" s="53"/>
    </row>
    <row r="1494" spans="17:41">
      <c r="Q1494" s="53"/>
      <c r="R1494" s="53"/>
      <c r="S1494" s="53"/>
      <c r="T1494" s="53"/>
      <c r="U1494" s="53"/>
      <c r="V1494" s="53"/>
      <c r="W1494" s="53"/>
      <c r="X1494" s="53"/>
      <c r="Y1494" s="53"/>
      <c r="Z1494" s="53"/>
      <c r="AA1494" s="53"/>
      <c r="AB1494" s="53"/>
      <c r="AC1494" s="53"/>
      <c r="AD1494" s="53"/>
      <c r="AE1494" s="53"/>
      <c r="AF1494" s="53"/>
      <c r="AG1494" s="53"/>
      <c r="AH1494" s="53"/>
      <c r="AI1494" s="53"/>
      <c r="AJ1494" s="53"/>
      <c r="AK1494" s="53"/>
      <c r="AL1494" s="53"/>
      <c r="AM1494" s="53"/>
      <c r="AN1494" s="53"/>
      <c r="AO1494" s="53"/>
    </row>
    <row r="1495" spans="17:41">
      <c r="Q1495" s="53"/>
      <c r="R1495" s="53"/>
      <c r="S1495" s="53"/>
      <c r="T1495" s="53"/>
      <c r="U1495" s="53"/>
      <c r="V1495" s="53"/>
      <c r="W1495" s="53"/>
      <c r="X1495" s="53"/>
      <c r="Y1495" s="53"/>
      <c r="Z1495" s="53"/>
      <c r="AA1495" s="53"/>
      <c r="AB1495" s="53"/>
      <c r="AC1495" s="53"/>
      <c r="AD1495" s="53"/>
      <c r="AE1495" s="53"/>
      <c r="AF1495" s="53"/>
      <c r="AG1495" s="53"/>
      <c r="AH1495" s="53"/>
      <c r="AI1495" s="53"/>
      <c r="AJ1495" s="53"/>
      <c r="AK1495" s="53"/>
      <c r="AL1495" s="53"/>
      <c r="AM1495" s="53"/>
      <c r="AN1495" s="53"/>
      <c r="AO1495" s="53"/>
    </row>
    <row r="1496" spans="17:41">
      <c r="Q1496" s="53"/>
      <c r="R1496" s="53"/>
      <c r="S1496" s="53"/>
      <c r="T1496" s="53"/>
      <c r="U1496" s="53"/>
      <c r="V1496" s="53"/>
      <c r="W1496" s="53"/>
      <c r="X1496" s="53"/>
      <c r="Y1496" s="53"/>
      <c r="Z1496" s="53"/>
      <c r="AA1496" s="53"/>
      <c r="AB1496" s="53"/>
      <c r="AC1496" s="53"/>
      <c r="AD1496" s="53"/>
      <c r="AE1496" s="53"/>
      <c r="AF1496" s="53"/>
      <c r="AG1496" s="53"/>
      <c r="AH1496" s="53"/>
      <c r="AI1496" s="53"/>
      <c r="AJ1496" s="53"/>
      <c r="AK1496" s="53"/>
      <c r="AL1496" s="53"/>
      <c r="AM1496" s="53"/>
      <c r="AN1496" s="53"/>
      <c r="AO1496" s="53"/>
    </row>
    <row r="1497" spans="17:41">
      <c r="Q1497" s="53"/>
      <c r="R1497" s="53"/>
      <c r="S1497" s="53"/>
      <c r="T1497" s="53"/>
      <c r="U1497" s="53"/>
      <c r="V1497" s="53"/>
      <c r="W1497" s="53"/>
      <c r="X1497" s="53"/>
      <c r="Y1497" s="53"/>
      <c r="Z1497" s="53"/>
      <c r="AA1497" s="53"/>
      <c r="AB1497" s="53"/>
      <c r="AC1497" s="53"/>
      <c r="AD1497" s="53"/>
      <c r="AE1497" s="53"/>
      <c r="AF1497" s="53"/>
      <c r="AG1497" s="53"/>
      <c r="AH1497" s="53"/>
      <c r="AI1497" s="53"/>
      <c r="AJ1497" s="53"/>
      <c r="AK1497" s="53"/>
      <c r="AL1497" s="53"/>
      <c r="AM1497" s="53"/>
      <c r="AN1497" s="53"/>
      <c r="AO1497" s="53"/>
    </row>
    <row r="1498" spans="17:41">
      <c r="Q1498" s="53"/>
      <c r="R1498" s="53"/>
      <c r="S1498" s="53"/>
      <c r="T1498" s="53"/>
      <c r="U1498" s="53"/>
      <c r="V1498" s="53"/>
      <c r="W1498" s="53"/>
      <c r="X1498" s="53"/>
      <c r="Y1498" s="53"/>
      <c r="Z1498" s="53"/>
      <c r="AA1498" s="53"/>
      <c r="AB1498" s="53"/>
      <c r="AC1498" s="53"/>
      <c r="AD1498" s="53"/>
      <c r="AE1498" s="53"/>
      <c r="AF1498" s="53"/>
      <c r="AG1498" s="53"/>
      <c r="AH1498" s="53"/>
      <c r="AI1498" s="53"/>
      <c r="AJ1498" s="53"/>
      <c r="AK1498" s="53"/>
      <c r="AL1498" s="53"/>
      <c r="AM1498" s="53"/>
      <c r="AN1498" s="53"/>
      <c r="AO1498" s="53"/>
    </row>
    <row r="1499" spans="17:41">
      <c r="Q1499" s="53"/>
      <c r="R1499" s="53"/>
      <c r="S1499" s="53"/>
      <c r="T1499" s="53"/>
      <c r="U1499" s="53"/>
      <c r="V1499" s="53"/>
      <c r="W1499" s="53"/>
      <c r="X1499" s="53"/>
      <c r="Y1499" s="53"/>
      <c r="Z1499" s="53"/>
      <c r="AA1499" s="53"/>
      <c r="AB1499" s="53"/>
      <c r="AC1499" s="53"/>
      <c r="AD1499" s="53"/>
      <c r="AE1499" s="53"/>
      <c r="AF1499" s="53"/>
      <c r="AG1499" s="53"/>
      <c r="AH1499" s="53"/>
      <c r="AI1499" s="53"/>
      <c r="AJ1499" s="53"/>
      <c r="AK1499" s="53"/>
      <c r="AL1499" s="53"/>
      <c r="AM1499" s="53"/>
      <c r="AN1499" s="53"/>
      <c r="AO1499" s="53"/>
    </row>
    <row r="1500" spans="17:41">
      <c r="Q1500" s="53"/>
      <c r="R1500" s="53"/>
      <c r="S1500" s="53"/>
      <c r="T1500" s="53"/>
      <c r="U1500" s="53"/>
      <c r="V1500" s="53"/>
      <c r="W1500" s="53"/>
      <c r="X1500" s="53"/>
      <c r="Y1500" s="53"/>
      <c r="Z1500" s="53"/>
      <c r="AA1500" s="53"/>
      <c r="AB1500" s="53"/>
      <c r="AC1500" s="53"/>
      <c r="AD1500" s="53"/>
      <c r="AE1500" s="53"/>
      <c r="AF1500" s="53"/>
      <c r="AG1500" s="53"/>
      <c r="AH1500" s="53"/>
      <c r="AI1500" s="53"/>
      <c r="AJ1500" s="53"/>
      <c r="AK1500" s="53"/>
      <c r="AL1500" s="53"/>
      <c r="AM1500" s="53"/>
      <c r="AN1500" s="53"/>
      <c r="AO1500" s="53"/>
    </row>
    <row r="1501" spans="17:41">
      <c r="Q1501" s="53"/>
      <c r="R1501" s="53"/>
      <c r="S1501" s="53"/>
      <c r="T1501" s="53"/>
      <c r="U1501" s="53"/>
      <c r="V1501" s="53"/>
      <c r="W1501" s="53"/>
      <c r="X1501" s="53"/>
      <c r="Y1501" s="53"/>
      <c r="Z1501" s="53"/>
      <c r="AA1501" s="53"/>
      <c r="AB1501" s="53"/>
      <c r="AC1501" s="53"/>
      <c r="AD1501" s="53"/>
      <c r="AE1501" s="53"/>
      <c r="AF1501" s="53"/>
      <c r="AG1501" s="53"/>
      <c r="AH1501" s="53"/>
      <c r="AI1501" s="53"/>
      <c r="AJ1501" s="53"/>
      <c r="AK1501" s="53"/>
      <c r="AL1501" s="53"/>
      <c r="AM1501" s="53"/>
      <c r="AN1501" s="53"/>
      <c r="AO1501" s="53"/>
    </row>
    <row r="1502" spans="17:41">
      <c r="Q1502" s="53"/>
      <c r="R1502" s="53"/>
      <c r="S1502" s="53"/>
      <c r="T1502" s="53"/>
      <c r="U1502" s="53"/>
      <c r="V1502" s="53"/>
      <c r="W1502" s="53"/>
      <c r="X1502" s="53"/>
      <c r="Y1502" s="53"/>
      <c r="Z1502" s="53"/>
      <c r="AA1502" s="53"/>
      <c r="AB1502" s="53"/>
      <c r="AC1502" s="53"/>
      <c r="AD1502" s="53"/>
      <c r="AE1502" s="53"/>
      <c r="AF1502" s="53"/>
      <c r="AG1502" s="53"/>
      <c r="AH1502" s="53"/>
      <c r="AI1502" s="53"/>
      <c r="AJ1502" s="53"/>
      <c r="AK1502" s="53"/>
      <c r="AL1502" s="53"/>
      <c r="AM1502" s="53"/>
      <c r="AN1502" s="53"/>
      <c r="AO1502" s="53"/>
    </row>
    <row r="1503" spans="17:41">
      <c r="Q1503" s="53"/>
      <c r="R1503" s="53"/>
      <c r="S1503" s="53"/>
      <c r="T1503" s="53"/>
      <c r="U1503" s="53"/>
      <c r="V1503" s="53"/>
      <c r="W1503" s="53"/>
      <c r="X1503" s="53"/>
      <c r="Y1503" s="53"/>
      <c r="Z1503" s="53"/>
      <c r="AA1503" s="53"/>
      <c r="AB1503" s="53"/>
      <c r="AC1503" s="53"/>
      <c r="AD1503" s="53"/>
      <c r="AE1503" s="53"/>
      <c r="AF1503" s="53"/>
      <c r="AG1503" s="53"/>
      <c r="AH1503" s="53"/>
      <c r="AI1503" s="53"/>
      <c r="AJ1503" s="53"/>
      <c r="AK1503" s="53"/>
      <c r="AL1503" s="53"/>
      <c r="AM1503" s="53"/>
      <c r="AN1503" s="53"/>
      <c r="AO1503" s="53"/>
    </row>
    <row r="1504" spans="17:41">
      <c r="Q1504" s="53"/>
      <c r="R1504" s="53"/>
      <c r="S1504" s="53"/>
      <c r="T1504" s="53"/>
      <c r="U1504" s="53"/>
      <c r="V1504" s="53"/>
      <c r="W1504" s="53"/>
      <c r="X1504" s="53"/>
      <c r="Y1504" s="53"/>
      <c r="Z1504" s="53"/>
      <c r="AA1504" s="53"/>
      <c r="AB1504" s="53"/>
      <c r="AC1504" s="53"/>
      <c r="AD1504" s="53"/>
      <c r="AE1504" s="53"/>
      <c r="AF1504" s="53"/>
      <c r="AG1504" s="53"/>
      <c r="AH1504" s="53"/>
      <c r="AI1504" s="53"/>
      <c r="AJ1504" s="53"/>
      <c r="AK1504" s="53"/>
      <c r="AL1504" s="53"/>
      <c r="AM1504" s="53"/>
      <c r="AN1504" s="53"/>
      <c r="AO1504" s="53"/>
    </row>
    <row r="1505" spans="17:41">
      <c r="Q1505" s="53"/>
      <c r="R1505" s="53"/>
      <c r="S1505" s="53"/>
      <c r="T1505" s="53"/>
      <c r="U1505" s="53"/>
      <c r="V1505" s="53"/>
      <c r="W1505" s="53"/>
      <c r="X1505" s="53"/>
      <c r="Y1505" s="53"/>
      <c r="Z1505" s="53"/>
      <c r="AA1505" s="53"/>
      <c r="AB1505" s="53"/>
      <c r="AC1505" s="53"/>
      <c r="AD1505" s="53"/>
      <c r="AE1505" s="53"/>
      <c r="AF1505" s="53"/>
      <c r="AG1505" s="53"/>
      <c r="AH1505" s="53"/>
      <c r="AI1505" s="53"/>
      <c r="AJ1505" s="53"/>
      <c r="AK1505" s="53"/>
      <c r="AL1505" s="53"/>
      <c r="AM1505" s="53"/>
      <c r="AN1505" s="53"/>
      <c r="AO1505" s="53"/>
    </row>
    <row r="1506" spans="17:41">
      <c r="Q1506" s="53"/>
      <c r="R1506" s="53"/>
      <c r="S1506" s="53"/>
      <c r="T1506" s="53"/>
      <c r="U1506" s="53"/>
      <c r="V1506" s="53"/>
      <c r="W1506" s="53"/>
      <c r="X1506" s="53"/>
      <c r="Y1506" s="53"/>
      <c r="Z1506" s="53"/>
      <c r="AA1506" s="53"/>
      <c r="AB1506" s="53"/>
      <c r="AC1506" s="53"/>
      <c r="AD1506" s="53"/>
      <c r="AE1506" s="53"/>
      <c r="AF1506" s="53"/>
      <c r="AG1506" s="53"/>
      <c r="AH1506" s="53"/>
      <c r="AI1506" s="53"/>
      <c r="AJ1506" s="53"/>
      <c r="AK1506" s="53"/>
      <c r="AL1506" s="53"/>
      <c r="AM1506" s="53"/>
      <c r="AN1506" s="53"/>
      <c r="AO1506" s="53"/>
    </row>
    <row r="1507" spans="17:41">
      <c r="Q1507" s="53"/>
      <c r="R1507" s="53"/>
      <c r="S1507" s="53"/>
      <c r="T1507" s="53"/>
      <c r="U1507" s="53"/>
      <c r="V1507" s="53"/>
      <c r="W1507" s="53"/>
      <c r="X1507" s="53"/>
      <c r="Y1507" s="53"/>
      <c r="Z1507" s="53"/>
      <c r="AA1507" s="53"/>
      <c r="AB1507" s="53"/>
      <c r="AC1507" s="53"/>
      <c r="AD1507" s="53"/>
      <c r="AE1507" s="53"/>
      <c r="AF1507" s="53"/>
      <c r="AG1507" s="53"/>
      <c r="AH1507" s="53"/>
      <c r="AI1507" s="53"/>
      <c r="AJ1507" s="53"/>
      <c r="AK1507" s="53"/>
      <c r="AL1507" s="53"/>
      <c r="AM1507" s="53"/>
      <c r="AN1507" s="53"/>
      <c r="AO1507" s="53"/>
    </row>
    <row r="1508" spans="17:41">
      <c r="Q1508" s="53"/>
      <c r="R1508" s="53"/>
      <c r="S1508" s="53"/>
      <c r="T1508" s="53"/>
      <c r="U1508" s="53"/>
      <c r="V1508" s="53"/>
      <c r="W1508" s="53"/>
      <c r="X1508" s="53"/>
      <c r="Y1508" s="53"/>
      <c r="Z1508" s="53"/>
      <c r="AA1508" s="53"/>
      <c r="AB1508" s="53"/>
      <c r="AC1508" s="53"/>
      <c r="AD1508" s="53"/>
      <c r="AE1508" s="53"/>
      <c r="AF1508" s="53"/>
      <c r="AG1508" s="53"/>
      <c r="AH1508" s="53"/>
      <c r="AI1508" s="53"/>
      <c r="AJ1508" s="53"/>
      <c r="AK1508" s="53"/>
      <c r="AL1508" s="53"/>
      <c r="AM1508" s="53"/>
      <c r="AN1508" s="53"/>
      <c r="AO1508" s="53"/>
    </row>
    <row r="1509" spans="17:41">
      <c r="Q1509" s="53"/>
      <c r="R1509" s="53"/>
      <c r="S1509" s="53"/>
      <c r="T1509" s="53"/>
      <c r="U1509" s="53"/>
      <c r="V1509" s="53"/>
      <c r="W1509" s="53"/>
      <c r="X1509" s="53"/>
      <c r="Y1509" s="53"/>
      <c r="Z1509" s="53"/>
      <c r="AA1509" s="53"/>
      <c r="AB1509" s="53"/>
      <c r="AC1509" s="53"/>
      <c r="AD1509" s="53"/>
      <c r="AE1509" s="53"/>
      <c r="AF1509" s="53"/>
      <c r="AG1509" s="53"/>
      <c r="AH1509" s="53"/>
      <c r="AI1509" s="53"/>
      <c r="AJ1509" s="53"/>
      <c r="AK1509" s="53"/>
      <c r="AL1509" s="53"/>
      <c r="AM1509" s="53"/>
      <c r="AN1509" s="53"/>
      <c r="AO1509" s="53"/>
    </row>
    <row r="1510" spans="17:41">
      <c r="Q1510" s="53"/>
      <c r="R1510" s="53"/>
      <c r="S1510" s="53"/>
      <c r="T1510" s="53"/>
      <c r="U1510" s="53"/>
      <c r="V1510" s="53"/>
      <c r="W1510" s="53"/>
      <c r="X1510" s="53"/>
      <c r="Y1510" s="53"/>
      <c r="Z1510" s="53"/>
      <c r="AA1510" s="53"/>
      <c r="AB1510" s="53"/>
      <c r="AC1510" s="53"/>
      <c r="AD1510" s="53"/>
      <c r="AE1510" s="53"/>
      <c r="AF1510" s="53"/>
      <c r="AG1510" s="53"/>
      <c r="AH1510" s="53"/>
      <c r="AI1510" s="53"/>
      <c r="AJ1510" s="53"/>
      <c r="AK1510" s="53"/>
      <c r="AL1510" s="53"/>
      <c r="AM1510" s="53"/>
      <c r="AN1510" s="53"/>
      <c r="AO1510" s="53"/>
    </row>
    <row r="1511" spans="17:41">
      <c r="Q1511" s="53"/>
      <c r="R1511" s="53"/>
      <c r="S1511" s="53"/>
      <c r="T1511" s="53"/>
      <c r="U1511" s="53"/>
      <c r="V1511" s="53"/>
      <c r="W1511" s="53"/>
      <c r="X1511" s="53"/>
      <c r="Y1511" s="53"/>
      <c r="Z1511" s="53"/>
      <c r="AA1511" s="53"/>
      <c r="AB1511" s="53"/>
      <c r="AC1511" s="53"/>
      <c r="AD1511" s="53"/>
      <c r="AE1511" s="53"/>
      <c r="AF1511" s="53"/>
      <c r="AG1511" s="53"/>
      <c r="AH1511" s="53"/>
      <c r="AI1511" s="53"/>
      <c r="AJ1511" s="53"/>
      <c r="AK1511" s="53"/>
      <c r="AL1511" s="53"/>
      <c r="AM1511" s="53"/>
      <c r="AN1511" s="53"/>
      <c r="AO1511" s="53"/>
    </row>
    <row r="1512" spans="17:41">
      <c r="Q1512" s="53"/>
      <c r="R1512" s="53"/>
      <c r="S1512" s="53"/>
      <c r="T1512" s="53"/>
      <c r="U1512" s="53"/>
      <c r="V1512" s="53"/>
      <c r="W1512" s="53"/>
      <c r="X1512" s="53"/>
      <c r="Y1512" s="53"/>
      <c r="Z1512" s="53"/>
      <c r="AA1512" s="53"/>
      <c r="AB1512" s="53"/>
      <c r="AC1512" s="53"/>
      <c r="AD1512" s="53"/>
      <c r="AE1512" s="53"/>
      <c r="AF1512" s="53"/>
      <c r="AG1512" s="53"/>
      <c r="AH1512" s="53"/>
      <c r="AI1512" s="53"/>
      <c r="AJ1512" s="53"/>
      <c r="AK1512" s="53"/>
      <c r="AL1512" s="53"/>
      <c r="AM1512" s="53"/>
      <c r="AN1512" s="53"/>
      <c r="AO1512" s="53"/>
    </row>
    <row r="1513" spans="17:41">
      <c r="Q1513" s="53"/>
      <c r="R1513" s="53"/>
      <c r="S1513" s="53"/>
      <c r="T1513" s="53"/>
      <c r="U1513" s="53"/>
      <c r="V1513" s="53"/>
      <c r="W1513" s="53"/>
      <c r="X1513" s="53"/>
      <c r="Y1513" s="53"/>
      <c r="Z1513" s="53"/>
      <c r="AA1513" s="53"/>
      <c r="AB1513" s="53"/>
      <c r="AC1513" s="53"/>
      <c r="AD1513" s="53"/>
      <c r="AE1513" s="53"/>
      <c r="AF1513" s="53"/>
      <c r="AG1513" s="53"/>
      <c r="AH1513" s="53"/>
      <c r="AI1513" s="53"/>
      <c r="AJ1513" s="53"/>
      <c r="AK1513" s="53"/>
      <c r="AL1513" s="53"/>
      <c r="AM1513" s="53"/>
      <c r="AN1513" s="53"/>
      <c r="AO1513" s="53"/>
    </row>
    <row r="1514" spans="17:41">
      <c r="Q1514" s="53"/>
      <c r="R1514" s="53"/>
      <c r="S1514" s="53"/>
      <c r="T1514" s="53"/>
      <c r="U1514" s="53"/>
      <c r="V1514" s="53"/>
      <c r="W1514" s="53"/>
      <c r="X1514" s="53"/>
      <c r="Y1514" s="53"/>
      <c r="Z1514" s="53"/>
      <c r="AA1514" s="53"/>
      <c r="AB1514" s="53"/>
      <c r="AC1514" s="53"/>
      <c r="AD1514" s="53"/>
      <c r="AE1514" s="53"/>
      <c r="AF1514" s="53"/>
      <c r="AG1514" s="53"/>
      <c r="AH1514" s="53"/>
      <c r="AI1514" s="53"/>
      <c r="AJ1514" s="53"/>
      <c r="AK1514" s="53"/>
      <c r="AL1514" s="53"/>
      <c r="AM1514" s="53"/>
      <c r="AN1514" s="53"/>
      <c r="AO1514" s="53"/>
    </row>
    <row r="1515" spans="17:41">
      <c r="Q1515" s="53"/>
      <c r="R1515" s="53"/>
      <c r="S1515" s="53"/>
      <c r="T1515" s="53"/>
      <c r="U1515" s="53"/>
      <c r="V1515" s="53"/>
      <c r="W1515" s="53"/>
      <c r="X1515" s="53"/>
      <c r="Y1515" s="53"/>
      <c r="Z1515" s="53"/>
      <c r="AA1515" s="53"/>
      <c r="AB1515" s="53"/>
      <c r="AC1515" s="53"/>
      <c r="AD1515" s="53"/>
      <c r="AE1515" s="53"/>
      <c r="AF1515" s="53"/>
      <c r="AG1515" s="53"/>
      <c r="AH1515" s="53"/>
      <c r="AI1515" s="53"/>
      <c r="AJ1515" s="53"/>
      <c r="AK1515" s="53"/>
      <c r="AL1515" s="53"/>
      <c r="AM1515" s="53"/>
      <c r="AN1515" s="53"/>
      <c r="AO1515" s="53"/>
    </row>
    <row r="1516" spans="17:41">
      <c r="Q1516" s="53"/>
      <c r="R1516" s="53"/>
      <c r="S1516" s="53"/>
      <c r="T1516" s="53"/>
      <c r="U1516" s="53"/>
      <c r="V1516" s="53"/>
      <c r="W1516" s="53"/>
      <c r="X1516" s="53"/>
      <c r="Y1516" s="53"/>
      <c r="Z1516" s="53"/>
      <c r="AA1516" s="53"/>
      <c r="AB1516" s="53"/>
      <c r="AC1516" s="53"/>
      <c r="AD1516" s="53"/>
      <c r="AE1516" s="53"/>
      <c r="AF1516" s="53"/>
      <c r="AG1516" s="53"/>
      <c r="AH1516" s="53"/>
      <c r="AI1516" s="53"/>
      <c r="AJ1516" s="53"/>
      <c r="AK1516" s="53"/>
      <c r="AL1516" s="53"/>
      <c r="AM1516" s="53"/>
      <c r="AN1516" s="53"/>
      <c r="AO1516" s="53"/>
    </row>
    <row r="1517" spans="17:41">
      <c r="Q1517" s="53"/>
      <c r="R1517" s="53"/>
      <c r="S1517" s="53"/>
      <c r="T1517" s="53"/>
      <c r="U1517" s="53"/>
      <c r="V1517" s="53"/>
      <c r="W1517" s="53"/>
      <c r="X1517" s="53"/>
      <c r="Y1517" s="53"/>
      <c r="Z1517" s="53"/>
      <c r="AA1517" s="53"/>
      <c r="AB1517" s="53"/>
      <c r="AC1517" s="53"/>
      <c r="AD1517" s="53"/>
      <c r="AE1517" s="53"/>
      <c r="AF1517" s="53"/>
      <c r="AG1517" s="53"/>
      <c r="AH1517" s="53"/>
      <c r="AI1517" s="53"/>
      <c r="AJ1517" s="53"/>
      <c r="AK1517" s="53"/>
      <c r="AL1517" s="53"/>
      <c r="AM1517" s="53"/>
      <c r="AN1517" s="53"/>
      <c r="AO1517" s="53"/>
    </row>
    <row r="1518" spans="17:41">
      <c r="Q1518" s="53"/>
      <c r="R1518" s="53"/>
      <c r="S1518" s="53"/>
      <c r="T1518" s="53"/>
      <c r="U1518" s="53"/>
      <c r="V1518" s="53"/>
      <c r="W1518" s="53"/>
      <c r="X1518" s="53"/>
      <c r="Y1518" s="53"/>
      <c r="Z1518" s="53"/>
      <c r="AA1518" s="53"/>
      <c r="AB1518" s="53"/>
      <c r="AC1518" s="53"/>
      <c r="AD1518" s="53"/>
      <c r="AE1518" s="53"/>
      <c r="AF1518" s="53"/>
      <c r="AG1518" s="53"/>
      <c r="AH1518" s="53"/>
      <c r="AI1518" s="53"/>
      <c r="AJ1518" s="53"/>
      <c r="AK1518" s="53"/>
      <c r="AL1518" s="53"/>
      <c r="AM1518" s="53"/>
      <c r="AN1518" s="53"/>
      <c r="AO1518" s="53"/>
    </row>
    <row r="1519" spans="17:41">
      <c r="Q1519" s="53"/>
      <c r="R1519" s="53"/>
      <c r="S1519" s="53"/>
      <c r="T1519" s="53"/>
      <c r="U1519" s="53"/>
      <c r="V1519" s="53"/>
      <c r="W1519" s="53"/>
      <c r="X1519" s="53"/>
      <c r="Y1519" s="53"/>
      <c r="Z1519" s="53"/>
      <c r="AA1519" s="53"/>
      <c r="AB1519" s="53"/>
      <c r="AC1519" s="53"/>
      <c r="AD1519" s="53"/>
      <c r="AE1519" s="53"/>
      <c r="AF1519" s="53"/>
      <c r="AG1519" s="53"/>
      <c r="AH1519" s="53"/>
      <c r="AI1519" s="53"/>
      <c r="AJ1519" s="53"/>
      <c r="AK1519" s="53"/>
      <c r="AL1519" s="53"/>
      <c r="AM1519" s="53"/>
      <c r="AN1519" s="53"/>
      <c r="AO1519" s="53"/>
    </row>
    <row r="1520" spans="17:41">
      <c r="Q1520" s="53"/>
      <c r="R1520" s="53"/>
      <c r="S1520" s="53"/>
      <c r="T1520" s="53"/>
      <c r="U1520" s="53"/>
      <c r="V1520" s="53"/>
      <c r="W1520" s="53"/>
      <c r="X1520" s="53"/>
      <c r="Y1520" s="53"/>
      <c r="Z1520" s="53"/>
      <c r="AA1520" s="53"/>
      <c r="AB1520" s="53"/>
      <c r="AC1520" s="53"/>
      <c r="AD1520" s="53"/>
      <c r="AE1520" s="53"/>
      <c r="AF1520" s="53"/>
      <c r="AG1520" s="53"/>
      <c r="AH1520" s="53"/>
      <c r="AI1520" s="53"/>
      <c r="AJ1520" s="53"/>
      <c r="AK1520" s="53"/>
      <c r="AL1520" s="53"/>
      <c r="AM1520" s="53"/>
      <c r="AN1520" s="53"/>
      <c r="AO1520" s="53"/>
    </row>
    <row r="1521" spans="17:41">
      <c r="Q1521" s="53"/>
      <c r="R1521" s="53"/>
      <c r="S1521" s="53"/>
      <c r="T1521" s="53"/>
      <c r="U1521" s="53"/>
      <c r="V1521" s="53"/>
      <c r="W1521" s="53"/>
      <c r="X1521" s="53"/>
      <c r="Y1521" s="53"/>
      <c r="Z1521" s="53"/>
      <c r="AA1521" s="53"/>
      <c r="AB1521" s="53"/>
      <c r="AC1521" s="53"/>
      <c r="AD1521" s="53"/>
      <c r="AE1521" s="53"/>
      <c r="AF1521" s="53"/>
      <c r="AG1521" s="53"/>
      <c r="AH1521" s="53"/>
      <c r="AI1521" s="53"/>
      <c r="AJ1521" s="53"/>
      <c r="AK1521" s="53"/>
      <c r="AL1521" s="53"/>
      <c r="AM1521" s="53"/>
      <c r="AN1521" s="53"/>
      <c r="AO1521" s="53"/>
    </row>
    <row r="1522" spans="17:41">
      <c r="Q1522" s="53"/>
      <c r="R1522" s="53"/>
      <c r="S1522" s="53"/>
      <c r="T1522" s="53"/>
      <c r="U1522" s="53"/>
      <c r="V1522" s="53"/>
      <c r="W1522" s="53"/>
      <c r="X1522" s="53"/>
      <c r="Y1522" s="53"/>
      <c r="Z1522" s="53"/>
      <c r="AA1522" s="53"/>
      <c r="AB1522" s="53"/>
      <c r="AC1522" s="53"/>
      <c r="AD1522" s="53"/>
      <c r="AE1522" s="53"/>
      <c r="AF1522" s="53"/>
      <c r="AG1522" s="53"/>
      <c r="AH1522" s="53"/>
      <c r="AI1522" s="53"/>
      <c r="AJ1522" s="53"/>
      <c r="AK1522" s="53"/>
      <c r="AL1522" s="53"/>
      <c r="AM1522" s="53"/>
      <c r="AN1522" s="53"/>
      <c r="AO1522" s="53"/>
    </row>
    <row r="1523" spans="17:41">
      <c r="Q1523" s="53"/>
      <c r="R1523" s="53"/>
      <c r="S1523" s="53"/>
      <c r="T1523" s="53"/>
      <c r="U1523" s="53"/>
      <c r="V1523" s="53"/>
      <c r="W1523" s="53"/>
      <c r="X1523" s="53"/>
      <c r="Y1523" s="53"/>
      <c r="Z1523" s="53"/>
      <c r="AA1523" s="53"/>
      <c r="AB1523" s="53"/>
      <c r="AC1523" s="53"/>
      <c r="AD1523" s="53"/>
      <c r="AE1523" s="53"/>
      <c r="AF1523" s="53"/>
      <c r="AG1523" s="53"/>
      <c r="AH1523" s="53"/>
      <c r="AI1523" s="53"/>
      <c r="AJ1523" s="53"/>
      <c r="AK1523" s="53"/>
      <c r="AL1523" s="53"/>
      <c r="AM1523" s="53"/>
      <c r="AN1523" s="53"/>
      <c r="AO1523" s="53"/>
    </row>
    <row r="1524" spans="17:41">
      <c r="Q1524" s="53"/>
      <c r="R1524" s="53"/>
      <c r="S1524" s="53"/>
      <c r="T1524" s="53"/>
      <c r="U1524" s="53"/>
      <c r="V1524" s="53"/>
      <c r="W1524" s="53"/>
      <c r="X1524" s="53"/>
      <c r="Y1524" s="53"/>
      <c r="Z1524" s="53"/>
      <c r="AA1524" s="53"/>
      <c r="AB1524" s="53"/>
      <c r="AC1524" s="53"/>
      <c r="AD1524" s="53"/>
      <c r="AE1524" s="53"/>
      <c r="AF1524" s="53"/>
      <c r="AG1524" s="53"/>
      <c r="AH1524" s="53"/>
      <c r="AI1524" s="53"/>
      <c r="AJ1524" s="53"/>
      <c r="AK1524" s="53"/>
      <c r="AL1524" s="53"/>
      <c r="AM1524" s="53"/>
      <c r="AN1524" s="53"/>
      <c r="AO1524" s="53"/>
    </row>
    <row r="1525" spans="17:41">
      <c r="Q1525" s="53"/>
      <c r="R1525" s="53"/>
      <c r="S1525" s="53"/>
      <c r="T1525" s="53"/>
      <c r="U1525" s="53"/>
      <c r="V1525" s="53"/>
      <c r="W1525" s="53"/>
      <c r="X1525" s="53"/>
      <c r="Y1525" s="53"/>
      <c r="Z1525" s="53"/>
      <c r="AA1525" s="53"/>
      <c r="AB1525" s="53"/>
      <c r="AC1525" s="53"/>
      <c r="AD1525" s="53"/>
      <c r="AE1525" s="53"/>
      <c r="AF1525" s="53"/>
      <c r="AG1525" s="53"/>
      <c r="AH1525" s="53"/>
      <c r="AI1525" s="53"/>
      <c r="AJ1525" s="53"/>
      <c r="AK1525" s="53"/>
      <c r="AL1525" s="53"/>
      <c r="AM1525" s="53"/>
      <c r="AN1525" s="53"/>
      <c r="AO1525" s="53"/>
    </row>
    <row r="1526" spans="17:41">
      <c r="Q1526" s="53"/>
      <c r="R1526" s="53"/>
      <c r="S1526" s="53"/>
      <c r="T1526" s="53"/>
      <c r="U1526" s="53"/>
      <c r="V1526" s="53"/>
      <c r="W1526" s="53"/>
      <c r="X1526" s="53"/>
      <c r="Y1526" s="53"/>
      <c r="Z1526" s="53"/>
      <c r="AA1526" s="53"/>
      <c r="AB1526" s="53"/>
      <c r="AC1526" s="53"/>
      <c r="AD1526" s="53"/>
      <c r="AE1526" s="53"/>
      <c r="AF1526" s="53"/>
      <c r="AG1526" s="53"/>
      <c r="AH1526" s="53"/>
      <c r="AI1526" s="53"/>
      <c r="AJ1526" s="53"/>
      <c r="AK1526" s="53"/>
      <c r="AL1526" s="53"/>
      <c r="AM1526" s="53"/>
      <c r="AN1526" s="53"/>
      <c r="AO1526" s="53"/>
    </row>
    <row r="1527" spans="17:41">
      <c r="Q1527" s="53"/>
      <c r="R1527" s="53"/>
      <c r="S1527" s="53"/>
      <c r="T1527" s="53"/>
      <c r="U1527" s="53"/>
      <c r="V1527" s="53"/>
      <c r="W1527" s="53"/>
      <c r="X1527" s="53"/>
      <c r="Y1527" s="53"/>
      <c r="Z1527" s="53"/>
      <c r="AA1527" s="53"/>
      <c r="AB1527" s="53"/>
      <c r="AC1527" s="53"/>
      <c r="AD1527" s="53"/>
      <c r="AE1527" s="53"/>
      <c r="AF1527" s="53"/>
      <c r="AG1527" s="53"/>
      <c r="AH1527" s="53"/>
      <c r="AI1527" s="53"/>
      <c r="AJ1527" s="53"/>
      <c r="AK1527" s="53"/>
      <c r="AL1527" s="53"/>
      <c r="AM1527" s="53"/>
      <c r="AN1527" s="53"/>
      <c r="AO1527" s="53"/>
    </row>
    <row r="1528" spans="17:41">
      <c r="Q1528" s="53"/>
      <c r="R1528" s="53"/>
      <c r="S1528" s="53"/>
      <c r="T1528" s="53"/>
      <c r="U1528" s="53"/>
      <c r="V1528" s="53"/>
      <c r="W1528" s="53"/>
      <c r="X1528" s="53"/>
      <c r="Y1528" s="53"/>
      <c r="Z1528" s="53"/>
      <c r="AA1528" s="53"/>
      <c r="AB1528" s="53"/>
      <c r="AC1528" s="53"/>
      <c r="AD1528" s="53"/>
      <c r="AE1528" s="53"/>
      <c r="AF1528" s="53"/>
      <c r="AG1528" s="53"/>
      <c r="AH1528" s="53"/>
      <c r="AI1528" s="53"/>
      <c r="AJ1528" s="53"/>
      <c r="AK1528" s="53"/>
      <c r="AL1528" s="53"/>
      <c r="AM1528" s="53"/>
      <c r="AN1528" s="53"/>
      <c r="AO1528" s="53"/>
    </row>
    <row r="1529" spans="17:41">
      <c r="Q1529" s="53"/>
      <c r="R1529" s="53"/>
      <c r="S1529" s="53"/>
      <c r="T1529" s="53"/>
      <c r="U1529" s="53"/>
      <c r="V1529" s="53"/>
      <c r="W1529" s="53"/>
      <c r="X1529" s="53"/>
      <c r="Y1529" s="53"/>
      <c r="Z1529" s="53"/>
      <c r="AA1529" s="53"/>
      <c r="AB1529" s="53"/>
      <c r="AC1529" s="53"/>
      <c r="AD1529" s="53"/>
      <c r="AE1529" s="53"/>
      <c r="AF1529" s="53"/>
      <c r="AG1529" s="53"/>
      <c r="AH1529" s="53"/>
      <c r="AI1529" s="53"/>
      <c r="AJ1529" s="53"/>
      <c r="AK1529" s="53"/>
      <c r="AL1529" s="53"/>
      <c r="AM1529" s="53"/>
      <c r="AN1529" s="53"/>
      <c r="AO1529" s="53"/>
    </row>
    <row r="1530" spans="17:41">
      <c r="Q1530" s="53"/>
      <c r="R1530" s="53"/>
      <c r="S1530" s="53"/>
      <c r="T1530" s="53"/>
      <c r="U1530" s="53"/>
      <c r="V1530" s="53"/>
      <c r="W1530" s="53"/>
      <c r="X1530" s="53"/>
      <c r="Y1530" s="53"/>
      <c r="Z1530" s="53"/>
      <c r="AA1530" s="53"/>
      <c r="AB1530" s="53"/>
      <c r="AC1530" s="53"/>
      <c r="AD1530" s="53"/>
      <c r="AE1530" s="53"/>
      <c r="AF1530" s="53"/>
      <c r="AG1530" s="53"/>
      <c r="AH1530" s="53"/>
      <c r="AI1530" s="53"/>
      <c r="AJ1530" s="53"/>
      <c r="AK1530" s="53"/>
      <c r="AL1530" s="53"/>
      <c r="AM1530" s="53"/>
      <c r="AN1530" s="53"/>
      <c r="AO1530" s="53"/>
    </row>
    <row r="1531" spans="17:41">
      <c r="Q1531" s="53"/>
      <c r="R1531" s="53"/>
      <c r="S1531" s="53"/>
      <c r="T1531" s="53"/>
      <c r="U1531" s="53"/>
      <c r="V1531" s="53"/>
      <c r="W1531" s="53"/>
      <c r="X1531" s="53"/>
      <c r="Y1531" s="53"/>
      <c r="Z1531" s="53"/>
      <c r="AA1531" s="53"/>
      <c r="AB1531" s="53"/>
      <c r="AC1531" s="53"/>
      <c r="AD1531" s="53"/>
      <c r="AE1531" s="53"/>
      <c r="AF1531" s="53"/>
      <c r="AG1531" s="53"/>
      <c r="AH1531" s="53"/>
      <c r="AI1531" s="53"/>
      <c r="AJ1531" s="53"/>
      <c r="AK1531" s="53"/>
      <c r="AL1531" s="53"/>
      <c r="AM1531" s="53"/>
      <c r="AN1531" s="53"/>
      <c r="AO1531" s="53"/>
    </row>
    <row r="1532" spans="17:41">
      <c r="Q1532" s="53"/>
      <c r="R1532" s="53"/>
      <c r="S1532" s="53"/>
      <c r="T1532" s="53"/>
      <c r="U1532" s="53"/>
      <c r="V1532" s="53"/>
      <c r="W1532" s="53"/>
      <c r="X1532" s="53"/>
      <c r="Y1532" s="53"/>
      <c r="Z1532" s="53"/>
      <c r="AA1532" s="53"/>
      <c r="AB1532" s="53"/>
      <c r="AC1532" s="53"/>
      <c r="AD1532" s="53"/>
      <c r="AE1532" s="53"/>
      <c r="AF1532" s="53"/>
      <c r="AG1532" s="53"/>
      <c r="AH1532" s="53"/>
      <c r="AI1532" s="53"/>
      <c r="AJ1532" s="53"/>
      <c r="AK1532" s="53"/>
      <c r="AL1532" s="53"/>
      <c r="AM1532" s="53"/>
      <c r="AN1532" s="53"/>
      <c r="AO1532" s="53"/>
    </row>
    <row r="1533" spans="17:41">
      <c r="Q1533" s="53"/>
      <c r="R1533" s="53"/>
      <c r="S1533" s="53"/>
      <c r="T1533" s="53"/>
      <c r="U1533" s="53"/>
      <c r="V1533" s="53"/>
      <c r="W1533" s="53"/>
      <c r="X1533" s="53"/>
      <c r="Y1533" s="53"/>
      <c r="Z1533" s="53"/>
      <c r="AA1533" s="53"/>
      <c r="AB1533" s="53"/>
      <c r="AC1533" s="53"/>
      <c r="AD1533" s="53"/>
      <c r="AE1533" s="53"/>
      <c r="AF1533" s="53"/>
      <c r="AG1533" s="53"/>
      <c r="AH1533" s="53"/>
      <c r="AI1533" s="53"/>
      <c r="AJ1533" s="53"/>
      <c r="AK1533" s="53"/>
      <c r="AL1533" s="53"/>
      <c r="AM1533" s="53"/>
      <c r="AN1533" s="53"/>
      <c r="AO1533" s="53"/>
    </row>
    <row r="1534" spans="17:41">
      <c r="Q1534" s="53"/>
      <c r="R1534" s="53"/>
      <c r="S1534" s="53"/>
      <c r="T1534" s="53"/>
      <c r="U1534" s="53"/>
      <c r="V1534" s="53"/>
      <c r="W1534" s="53"/>
      <c r="X1534" s="53"/>
      <c r="Y1534" s="53"/>
      <c r="Z1534" s="53"/>
      <c r="AA1534" s="53"/>
      <c r="AB1534" s="53"/>
      <c r="AC1534" s="53"/>
      <c r="AD1534" s="53"/>
      <c r="AE1534" s="53"/>
      <c r="AF1534" s="53"/>
      <c r="AG1534" s="53"/>
      <c r="AH1534" s="53"/>
      <c r="AI1534" s="53"/>
      <c r="AJ1534" s="53"/>
      <c r="AK1534" s="53"/>
      <c r="AL1534" s="53"/>
      <c r="AM1534" s="53"/>
      <c r="AN1534" s="53"/>
      <c r="AO1534" s="53"/>
    </row>
    <row r="1535" spans="17:41">
      <c r="Q1535" s="53"/>
      <c r="R1535" s="53"/>
      <c r="S1535" s="53"/>
      <c r="T1535" s="53"/>
      <c r="U1535" s="53"/>
      <c r="V1535" s="53"/>
      <c r="W1535" s="53"/>
      <c r="X1535" s="53"/>
      <c r="Y1535" s="53"/>
      <c r="Z1535" s="53"/>
      <c r="AA1535" s="53"/>
      <c r="AB1535" s="53"/>
      <c r="AC1535" s="53"/>
      <c r="AD1535" s="53"/>
      <c r="AE1535" s="53"/>
      <c r="AF1535" s="53"/>
      <c r="AG1535" s="53"/>
      <c r="AH1535" s="53"/>
      <c r="AI1535" s="53"/>
      <c r="AJ1535" s="53"/>
      <c r="AK1535" s="53"/>
      <c r="AL1535" s="53"/>
      <c r="AM1535" s="53"/>
      <c r="AN1535" s="53"/>
      <c r="AO1535" s="53"/>
    </row>
    <row r="1536" spans="17:41">
      <c r="Q1536" s="53"/>
      <c r="R1536" s="53"/>
      <c r="S1536" s="53"/>
      <c r="T1536" s="53"/>
      <c r="U1536" s="53"/>
      <c r="V1536" s="53"/>
      <c r="W1536" s="53"/>
      <c r="X1536" s="53"/>
      <c r="Y1536" s="53"/>
      <c r="Z1536" s="53"/>
      <c r="AA1536" s="53"/>
      <c r="AB1536" s="53"/>
      <c r="AC1536" s="53"/>
      <c r="AD1536" s="53"/>
      <c r="AE1536" s="53"/>
      <c r="AF1536" s="53"/>
      <c r="AG1536" s="53"/>
      <c r="AH1536" s="53"/>
      <c r="AI1536" s="53"/>
      <c r="AJ1536" s="53"/>
      <c r="AK1536" s="53"/>
      <c r="AL1536" s="53"/>
      <c r="AM1536" s="53"/>
      <c r="AN1536" s="53"/>
      <c r="AO1536" s="53"/>
    </row>
    <row r="1537" spans="17:41">
      <c r="Q1537" s="53"/>
      <c r="R1537" s="53"/>
      <c r="S1537" s="53"/>
      <c r="T1537" s="53"/>
      <c r="U1537" s="53"/>
      <c r="V1537" s="53"/>
      <c r="W1537" s="53"/>
      <c r="X1537" s="53"/>
      <c r="Y1537" s="53"/>
      <c r="Z1537" s="53"/>
      <c r="AA1537" s="53"/>
      <c r="AB1537" s="53"/>
      <c r="AC1537" s="53"/>
      <c r="AD1537" s="53"/>
      <c r="AE1537" s="53"/>
      <c r="AF1537" s="53"/>
      <c r="AG1537" s="53"/>
      <c r="AH1537" s="53"/>
      <c r="AI1537" s="53"/>
      <c r="AJ1537" s="53"/>
      <c r="AK1537" s="53"/>
      <c r="AL1537" s="53"/>
      <c r="AM1537" s="53"/>
      <c r="AN1537" s="53"/>
      <c r="AO1537" s="53"/>
    </row>
    <row r="1538" spans="17:41">
      <c r="Q1538" s="53"/>
      <c r="R1538" s="53"/>
      <c r="S1538" s="53"/>
      <c r="T1538" s="53"/>
      <c r="U1538" s="53"/>
      <c r="V1538" s="53"/>
      <c r="W1538" s="53"/>
      <c r="X1538" s="53"/>
      <c r="Y1538" s="53"/>
      <c r="Z1538" s="53"/>
      <c r="AA1538" s="53"/>
      <c r="AB1538" s="53"/>
      <c r="AC1538" s="53"/>
      <c r="AD1538" s="53"/>
      <c r="AE1538" s="53"/>
      <c r="AF1538" s="53"/>
      <c r="AG1538" s="53"/>
      <c r="AH1538" s="53"/>
      <c r="AI1538" s="53"/>
      <c r="AJ1538" s="53"/>
      <c r="AK1538" s="53"/>
      <c r="AL1538" s="53"/>
      <c r="AM1538" s="53"/>
      <c r="AN1538" s="53"/>
      <c r="AO1538" s="53"/>
    </row>
    <row r="1539" spans="17:41">
      <c r="Q1539" s="53"/>
      <c r="R1539" s="53"/>
      <c r="S1539" s="53"/>
      <c r="T1539" s="53"/>
      <c r="U1539" s="53"/>
      <c r="V1539" s="53"/>
      <c r="W1539" s="53"/>
      <c r="X1539" s="53"/>
      <c r="Y1539" s="53"/>
      <c r="Z1539" s="53"/>
      <c r="AA1539" s="53"/>
      <c r="AB1539" s="53"/>
      <c r="AC1539" s="53"/>
      <c r="AD1539" s="53"/>
      <c r="AE1539" s="53"/>
      <c r="AF1539" s="53"/>
      <c r="AG1539" s="53"/>
      <c r="AH1539" s="53"/>
      <c r="AI1539" s="53"/>
      <c r="AJ1539" s="53"/>
      <c r="AK1539" s="53"/>
      <c r="AL1539" s="53"/>
      <c r="AM1539" s="53"/>
      <c r="AN1539" s="53"/>
      <c r="AO1539" s="53"/>
    </row>
    <row r="1540" spans="17:41">
      <c r="Q1540" s="53"/>
      <c r="R1540" s="53"/>
      <c r="S1540" s="53"/>
      <c r="T1540" s="53"/>
      <c r="U1540" s="53"/>
      <c r="V1540" s="53"/>
      <c r="W1540" s="53"/>
      <c r="X1540" s="53"/>
      <c r="Y1540" s="53"/>
      <c r="Z1540" s="53"/>
      <c r="AA1540" s="53"/>
      <c r="AB1540" s="53"/>
      <c r="AC1540" s="53"/>
      <c r="AD1540" s="53"/>
      <c r="AE1540" s="53"/>
      <c r="AF1540" s="53"/>
      <c r="AG1540" s="53"/>
      <c r="AH1540" s="53"/>
      <c r="AI1540" s="53"/>
      <c r="AJ1540" s="53"/>
      <c r="AK1540" s="53"/>
      <c r="AL1540" s="53"/>
      <c r="AM1540" s="53"/>
      <c r="AN1540" s="53"/>
      <c r="AO1540" s="53"/>
    </row>
    <row r="1541" spans="17:41">
      <c r="Q1541" s="53"/>
      <c r="R1541" s="53"/>
      <c r="S1541" s="53"/>
      <c r="T1541" s="53"/>
      <c r="U1541" s="53"/>
      <c r="V1541" s="53"/>
      <c r="W1541" s="53"/>
      <c r="X1541" s="53"/>
      <c r="Y1541" s="53"/>
      <c r="Z1541" s="53"/>
      <c r="AA1541" s="53"/>
      <c r="AB1541" s="53"/>
      <c r="AC1541" s="53"/>
      <c r="AD1541" s="53"/>
      <c r="AE1541" s="53"/>
      <c r="AF1541" s="53"/>
      <c r="AG1541" s="53"/>
      <c r="AH1541" s="53"/>
      <c r="AI1541" s="53"/>
      <c r="AJ1541" s="53"/>
      <c r="AK1541" s="53"/>
      <c r="AL1541" s="53"/>
      <c r="AM1541" s="53"/>
      <c r="AN1541" s="53"/>
      <c r="AO1541" s="53"/>
    </row>
    <row r="1542" spans="17:41">
      <c r="Q1542" s="53"/>
      <c r="R1542" s="53"/>
      <c r="S1542" s="53"/>
      <c r="T1542" s="53"/>
      <c r="U1542" s="53"/>
      <c r="V1542" s="53"/>
      <c r="W1542" s="53"/>
      <c r="X1542" s="53"/>
      <c r="Y1542" s="53"/>
      <c r="Z1542" s="53"/>
      <c r="AA1542" s="53"/>
      <c r="AB1542" s="53"/>
      <c r="AC1542" s="53"/>
      <c r="AD1542" s="53"/>
      <c r="AE1542" s="53"/>
      <c r="AF1542" s="53"/>
      <c r="AG1542" s="53"/>
      <c r="AH1542" s="53"/>
      <c r="AI1542" s="53"/>
      <c r="AJ1542" s="53"/>
      <c r="AK1542" s="53"/>
      <c r="AL1542" s="53"/>
      <c r="AM1542" s="53"/>
      <c r="AN1542" s="53"/>
      <c r="AO1542" s="53"/>
    </row>
    <row r="1543" spans="17:41">
      <c r="Q1543" s="53"/>
      <c r="R1543" s="53"/>
      <c r="S1543" s="53"/>
      <c r="T1543" s="53"/>
      <c r="U1543" s="53"/>
      <c r="V1543" s="53"/>
      <c r="W1543" s="53"/>
      <c r="X1543" s="53"/>
      <c r="Y1543" s="53"/>
      <c r="Z1543" s="53"/>
      <c r="AA1543" s="53"/>
      <c r="AB1543" s="53"/>
      <c r="AC1543" s="53"/>
      <c r="AD1543" s="53"/>
      <c r="AE1543" s="53"/>
      <c r="AF1543" s="53"/>
      <c r="AG1543" s="53"/>
      <c r="AH1543" s="53"/>
      <c r="AI1543" s="53"/>
      <c r="AJ1543" s="53"/>
      <c r="AK1543" s="53"/>
      <c r="AL1543" s="53"/>
      <c r="AM1543" s="53"/>
      <c r="AN1543" s="53"/>
      <c r="AO1543" s="53"/>
    </row>
    <row r="1544" spans="17:41">
      <c r="Q1544" s="53"/>
      <c r="R1544" s="53"/>
      <c r="S1544" s="53"/>
      <c r="T1544" s="53"/>
      <c r="U1544" s="53"/>
      <c r="V1544" s="53"/>
      <c r="W1544" s="53"/>
      <c r="X1544" s="53"/>
      <c r="Y1544" s="53"/>
      <c r="Z1544" s="53"/>
      <c r="AA1544" s="53"/>
      <c r="AB1544" s="53"/>
      <c r="AC1544" s="53"/>
      <c r="AD1544" s="53"/>
      <c r="AE1544" s="53"/>
      <c r="AF1544" s="53"/>
      <c r="AG1544" s="53"/>
      <c r="AH1544" s="53"/>
      <c r="AI1544" s="53"/>
      <c r="AJ1544" s="53"/>
      <c r="AK1544" s="53"/>
      <c r="AL1544" s="53"/>
      <c r="AM1544" s="53"/>
      <c r="AN1544" s="53"/>
      <c r="AO1544" s="53"/>
    </row>
    <row r="1545" spans="17:41">
      <c r="Q1545" s="53"/>
      <c r="R1545" s="53"/>
      <c r="S1545" s="53"/>
      <c r="T1545" s="53"/>
      <c r="U1545" s="53"/>
      <c r="V1545" s="53"/>
      <c r="W1545" s="53"/>
      <c r="X1545" s="53"/>
      <c r="Y1545" s="53"/>
      <c r="Z1545" s="53"/>
      <c r="AA1545" s="53"/>
      <c r="AB1545" s="53"/>
      <c r="AC1545" s="53"/>
      <c r="AD1545" s="53"/>
      <c r="AE1545" s="53"/>
      <c r="AF1545" s="53"/>
      <c r="AG1545" s="53"/>
      <c r="AH1545" s="53"/>
      <c r="AI1545" s="53"/>
      <c r="AJ1545" s="53"/>
      <c r="AK1545" s="53"/>
      <c r="AL1545" s="53"/>
      <c r="AM1545" s="53"/>
      <c r="AN1545" s="53"/>
      <c r="AO1545" s="53"/>
    </row>
    <row r="1546" spans="17:41">
      <c r="Q1546" s="53"/>
      <c r="R1546" s="53"/>
      <c r="S1546" s="53"/>
      <c r="T1546" s="53"/>
      <c r="U1546" s="53"/>
      <c r="V1546" s="53"/>
      <c r="W1546" s="53"/>
      <c r="X1546" s="53"/>
      <c r="Y1546" s="53"/>
      <c r="Z1546" s="53"/>
      <c r="AA1546" s="53"/>
      <c r="AB1546" s="53"/>
      <c r="AC1546" s="53"/>
      <c r="AD1546" s="53"/>
      <c r="AE1546" s="53"/>
      <c r="AF1546" s="53"/>
      <c r="AG1546" s="53"/>
      <c r="AH1546" s="53"/>
      <c r="AI1546" s="53"/>
      <c r="AJ1546" s="53"/>
      <c r="AK1546" s="53"/>
      <c r="AL1546" s="53"/>
      <c r="AM1546" s="53"/>
      <c r="AN1546" s="53"/>
      <c r="AO1546" s="53"/>
    </row>
    <row r="1547" spans="17:41">
      <c r="Q1547" s="53"/>
      <c r="R1547" s="53"/>
      <c r="S1547" s="53"/>
      <c r="T1547" s="53"/>
      <c r="U1547" s="53"/>
      <c r="V1547" s="53"/>
      <c r="W1547" s="53"/>
      <c r="X1547" s="53"/>
      <c r="Y1547" s="53"/>
      <c r="Z1547" s="53"/>
      <c r="AA1547" s="53"/>
      <c r="AB1547" s="53"/>
      <c r="AC1547" s="53"/>
      <c r="AD1547" s="53"/>
      <c r="AE1547" s="53"/>
      <c r="AF1547" s="53"/>
      <c r="AG1547" s="53"/>
      <c r="AH1547" s="53"/>
      <c r="AI1547" s="53"/>
      <c r="AJ1547" s="53"/>
      <c r="AK1547" s="53"/>
      <c r="AL1547" s="53"/>
      <c r="AM1547" s="53"/>
      <c r="AN1547" s="53"/>
      <c r="AO1547" s="53"/>
    </row>
    <row r="1548" spans="17:41">
      <c r="Q1548" s="53"/>
      <c r="R1548" s="53"/>
      <c r="S1548" s="53"/>
      <c r="T1548" s="53"/>
      <c r="U1548" s="53"/>
      <c r="V1548" s="53"/>
      <c r="W1548" s="53"/>
      <c r="X1548" s="53"/>
      <c r="Y1548" s="53"/>
      <c r="Z1548" s="53"/>
      <c r="AA1548" s="53"/>
      <c r="AB1548" s="53"/>
      <c r="AC1548" s="53"/>
      <c r="AD1548" s="53"/>
      <c r="AE1548" s="53"/>
      <c r="AF1548" s="53"/>
      <c r="AG1548" s="53"/>
      <c r="AH1548" s="53"/>
      <c r="AI1548" s="53"/>
      <c r="AJ1548" s="53"/>
      <c r="AK1548" s="53"/>
      <c r="AL1548" s="53"/>
      <c r="AM1548" s="53"/>
      <c r="AN1548" s="53"/>
      <c r="AO1548" s="53"/>
    </row>
    <row r="1549" spans="17:41">
      <c r="Q1549" s="53"/>
      <c r="R1549" s="53"/>
      <c r="S1549" s="53"/>
      <c r="T1549" s="53"/>
      <c r="U1549" s="53"/>
      <c r="V1549" s="53"/>
      <c r="W1549" s="53"/>
      <c r="X1549" s="53"/>
      <c r="Y1549" s="53"/>
      <c r="Z1549" s="53"/>
      <c r="AA1549" s="53"/>
      <c r="AB1549" s="53"/>
      <c r="AC1549" s="53"/>
      <c r="AD1549" s="53"/>
      <c r="AE1549" s="53"/>
      <c r="AF1549" s="53"/>
      <c r="AG1549" s="53"/>
      <c r="AH1549" s="53"/>
      <c r="AI1549" s="53"/>
      <c r="AJ1549" s="53"/>
      <c r="AK1549" s="53"/>
      <c r="AL1549" s="53"/>
      <c r="AM1549" s="53"/>
      <c r="AN1549" s="53"/>
      <c r="AO1549" s="53"/>
    </row>
    <row r="1550" spans="17:41">
      <c r="Q1550" s="53"/>
      <c r="R1550" s="53"/>
      <c r="S1550" s="53"/>
      <c r="T1550" s="53"/>
      <c r="U1550" s="53"/>
      <c r="V1550" s="53"/>
      <c r="W1550" s="53"/>
      <c r="X1550" s="53"/>
      <c r="Y1550" s="53"/>
      <c r="Z1550" s="53"/>
      <c r="AA1550" s="53"/>
      <c r="AB1550" s="53"/>
      <c r="AC1550" s="53"/>
      <c r="AD1550" s="53"/>
      <c r="AE1550" s="53"/>
      <c r="AF1550" s="53"/>
      <c r="AG1550" s="53"/>
      <c r="AH1550" s="53"/>
      <c r="AI1550" s="53"/>
      <c r="AJ1550" s="53"/>
      <c r="AK1550" s="53"/>
      <c r="AL1550" s="53"/>
      <c r="AM1550" s="53"/>
      <c r="AN1550" s="53"/>
      <c r="AO1550" s="53"/>
    </row>
    <row r="1551" spans="17:41">
      <c r="Q1551" s="53"/>
      <c r="R1551" s="53"/>
      <c r="S1551" s="53"/>
      <c r="T1551" s="53"/>
      <c r="U1551" s="53"/>
      <c r="V1551" s="53"/>
      <c r="W1551" s="53"/>
      <c r="X1551" s="53"/>
      <c r="Y1551" s="53"/>
      <c r="Z1551" s="53"/>
      <c r="AA1551" s="53"/>
      <c r="AB1551" s="53"/>
      <c r="AC1551" s="53"/>
      <c r="AD1551" s="53"/>
      <c r="AE1551" s="53"/>
      <c r="AF1551" s="53"/>
      <c r="AG1551" s="53"/>
      <c r="AH1551" s="53"/>
      <c r="AI1551" s="53"/>
      <c r="AJ1551" s="53"/>
      <c r="AK1551" s="53"/>
      <c r="AL1551" s="53"/>
      <c r="AM1551" s="53"/>
      <c r="AN1551" s="53"/>
      <c r="AO1551" s="53"/>
    </row>
    <row r="1552" spans="17:41">
      <c r="Q1552" s="53"/>
      <c r="R1552" s="53"/>
      <c r="S1552" s="53"/>
      <c r="T1552" s="53"/>
      <c r="U1552" s="53"/>
      <c r="V1552" s="53"/>
      <c r="W1552" s="53"/>
      <c r="X1552" s="53"/>
      <c r="Y1552" s="53"/>
      <c r="Z1552" s="53"/>
      <c r="AA1552" s="53"/>
      <c r="AB1552" s="53"/>
      <c r="AC1552" s="53"/>
      <c r="AD1552" s="53"/>
      <c r="AE1552" s="53"/>
      <c r="AF1552" s="53"/>
      <c r="AG1552" s="53"/>
      <c r="AH1552" s="53"/>
      <c r="AI1552" s="53"/>
      <c r="AJ1552" s="53"/>
      <c r="AK1552" s="53"/>
      <c r="AL1552" s="53"/>
      <c r="AM1552" s="53"/>
      <c r="AN1552" s="53"/>
      <c r="AO1552" s="53"/>
    </row>
    <row r="1553" spans="17:41">
      <c r="Q1553" s="53"/>
      <c r="R1553" s="53"/>
      <c r="S1553" s="53"/>
      <c r="T1553" s="53"/>
      <c r="U1553" s="53"/>
      <c r="V1553" s="53"/>
      <c r="W1553" s="53"/>
      <c r="X1553" s="53"/>
      <c r="Y1553" s="53"/>
      <c r="Z1553" s="53"/>
      <c r="AA1553" s="53"/>
      <c r="AB1553" s="53"/>
      <c r="AC1553" s="53"/>
      <c r="AD1553" s="53"/>
      <c r="AE1553" s="53"/>
      <c r="AF1553" s="53"/>
      <c r="AG1553" s="53"/>
      <c r="AH1553" s="53"/>
      <c r="AI1553" s="53"/>
      <c r="AJ1553" s="53"/>
      <c r="AK1553" s="53"/>
      <c r="AL1553" s="53"/>
      <c r="AM1553" s="53"/>
      <c r="AN1553" s="53"/>
      <c r="AO1553" s="53"/>
    </row>
    <row r="1554" spans="17:41">
      <c r="Q1554" s="53"/>
      <c r="R1554" s="53"/>
      <c r="S1554" s="53"/>
      <c r="T1554" s="53"/>
      <c r="U1554" s="53"/>
      <c r="V1554" s="53"/>
      <c r="W1554" s="53"/>
      <c r="X1554" s="53"/>
      <c r="Y1554" s="53"/>
      <c r="Z1554" s="53"/>
      <c r="AA1554" s="53"/>
      <c r="AB1554" s="53"/>
      <c r="AC1554" s="53"/>
      <c r="AD1554" s="53"/>
      <c r="AE1554" s="53"/>
      <c r="AF1554" s="53"/>
      <c r="AG1554" s="53"/>
      <c r="AH1554" s="53"/>
      <c r="AI1554" s="53"/>
      <c r="AJ1554" s="53"/>
      <c r="AK1554" s="53"/>
      <c r="AL1554" s="53"/>
      <c r="AM1554" s="53"/>
      <c r="AN1554" s="53"/>
      <c r="AO1554" s="53"/>
    </row>
    <row r="1555" spans="17:41">
      <c r="Q1555" s="53"/>
      <c r="R1555" s="53"/>
      <c r="S1555" s="53"/>
      <c r="T1555" s="53"/>
      <c r="U1555" s="53"/>
      <c r="V1555" s="53"/>
      <c r="W1555" s="53"/>
      <c r="X1555" s="53"/>
      <c r="Y1555" s="53"/>
      <c r="Z1555" s="53"/>
      <c r="AA1555" s="53"/>
      <c r="AB1555" s="53"/>
      <c r="AC1555" s="53"/>
      <c r="AD1555" s="53"/>
      <c r="AE1555" s="53"/>
      <c r="AF1555" s="53"/>
      <c r="AG1555" s="53"/>
      <c r="AH1555" s="53"/>
      <c r="AI1555" s="53"/>
      <c r="AJ1555" s="53"/>
      <c r="AK1555" s="53"/>
      <c r="AL1555" s="53"/>
      <c r="AM1555" s="53"/>
      <c r="AN1555" s="53"/>
      <c r="AO1555" s="53"/>
    </row>
    <row r="1556" spans="17:41">
      <c r="Q1556" s="53"/>
      <c r="R1556" s="53"/>
      <c r="S1556" s="53"/>
      <c r="T1556" s="53"/>
      <c r="U1556" s="53"/>
      <c r="V1556" s="53"/>
      <c r="W1556" s="53"/>
      <c r="X1556" s="53"/>
      <c r="Y1556" s="53"/>
      <c r="Z1556" s="53"/>
      <c r="AA1556" s="53"/>
      <c r="AB1556" s="53"/>
      <c r="AC1556" s="53"/>
      <c r="AD1556" s="53"/>
      <c r="AE1556" s="53"/>
      <c r="AF1556" s="53"/>
      <c r="AG1556" s="53"/>
      <c r="AH1556" s="53"/>
      <c r="AI1556" s="53"/>
      <c r="AJ1556" s="53"/>
      <c r="AK1556" s="53"/>
      <c r="AL1556" s="53"/>
      <c r="AM1556" s="53"/>
      <c r="AN1556" s="53"/>
      <c r="AO1556" s="53"/>
    </row>
    <row r="1557" spans="17:41">
      <c r="Q1557" s="53"/>
      <c r="R1557" s="53"/>
      <c r="S1557" s="53"/>
      <c r="T1557" s="53"/>
      <c r="U1557" s="53"/>
      <c r="V1557" s="53"/>
      <c r="W1557" s="53"/>
      <c r="X1557" s="53"/>
      <c r="Y1557" s="53"/>
      <c r="Z1557" s="53"/>
      <c r="AA1557" s="53"/>
      <c r="AB1557" s="53"/>
      <c r="AC1557" s="53"/>
      <c r="AD1557" s="53"/>
      <c r="AE1557" s="53"/>
      <c r="AF1557" s="53"/>
      <c r="AG1557" s="53"/>
      <c r="AH1557" s="53"/>
      <c r="AI1557" s="53"/>
      <c r="AJ1557" s="53"/>
      <c r="AK1557" s="53"/>
      <c r="AL1557" s="53"/>
      <c r="AM1557" s="53"/>
      <c r="AN1557" s="53"/>
      <c r="AO1557" s="53"/>
    </row>
    <row r="1558" spans="17:41">
      <c r="Q1558" s="53"/>
      <c r="R1558" s="53"/>
      <c r="S1558" s="53"/>
      <c r="T1558" s="53"/>
      <c r="U1558" s="53"/>
      <c r="V1558" s="53"/>
      <c r="W1558" s="53"/>
      <c r="X1558" s="53"/>
      <c r="Y1558" s="53"/>
      <c r="Z1558" s="53"/>
      <c r="AA1558" s="53"/>
      <c r="AB1558" s="53"/>
      <c r="AC1558" s="53"/>
      <c r="AD1558" s="53"/>
      <c r="AE1558" s="53"/>
      <c r="AF1558" s="53"/>
      <c r="AG1558" s="53"/>
      <c r="AH1558" s="53"/>
      <c r="AI1558" s="53"/>
      <c r="AJ1558" s="53"/>
      <c r="AK1558" s="53"/>
      <c r="AL1558" s="53"/>
      <c r="AM1558" s="53"/>
      <c r="AN1558" s="53"/>
      <c r="AO1558" s="53"/>
    </row>
    <row r="1559" spans="17:41">
      <c r="Q1559" s="53"/>
      <c r="R1559" s="53"/>
      <c r="S1559" s="53"/>
      <c r="T1559" s="53"/>
      <c r="U1559" s="53"/>
      <c r="V1559" s="53"/>
      <c r="W1559" s="53"/>
      <c r="X1559" s="53"/>
      <c r="Y1559" s="53"/>
      <c r="Z1559" s="53"/>
      <c r="AA1559" s="53"/>
      <c r="AB1559" s="53"/>
      <c r="AC1559" s="53"/>
      <c r="AD1559" s="53"/>
      <c r="AE1559" s="53"/>
      <c r="AF1559" s="53"/>
      <c r="AG1559" s="53"/>
      <c r="AH1559" s="53"/>
      <c r="AI1559" s="53"/>
      <c r="AJ1559" s="53"/>
      <c r="AK1559" s="53"/>
      <c r="AL1559" s="53"/>
      <c r="AM1559" s="53"/>
      <c r="AN1559" s="53"/>
      <c r="AO1559" s="53"/>
    </row>
    <row r="1560" spans="17:41">
      <c r="Q1560" s="53"/>
      <c r="R1560" s="53"/>
      <c r="S1560" s="53"/>
      <c r="T1560" s="53"/>
      <c r="U1560" s="53"/>
      <c r="V1560" s="53"/>
      <c r="W1560" s="53"/>
      <c r="X1560" s="53"/>
      <c r="Y1560" s="53"/>
      <c r="Z1560" s="53"/>
      <c r="AA1560" s="53"/>
      <c r="AB1560" s="53"/>
      <c r="AC1560" s="53"/>
      <c r="AD1560" s="53"/>
      <c r="AE1560" s="53"/>
      <c r="AF1560" s="53"/>
      <c r="AG1560" s="53"/>
      <c r="AH1560" s="53"/>
      <c r="AI1560" s="53"/>
      <c r="AJ1560" s="53"/>
      <c r="AK1560" s="53"/>
      <c r="AL1560" s="53"/>
      <c r="AM1560" s="53"/>
      <c r="AN1560" s="53"/>
      <c r="AO1560" s="53"/>
    </row>
    <row r="1561" spans="17:41">
      <c r="Q1561" s="53"/>
      <c r="R1561" s="53"/>
      <c r="S1561" s="53"/>
      <c r="T1561" s="53"/>
      <c r="U1561" s="53"/>
      <c r="V1561" s="53"/>
      <c r="W1561" s="53"/>
      <c r="X1561" s="53"/>
      <c r="Y1561" s="53"/>
      <c r="Z1561" s="53"/>
      <c r="AA1561" s="53"/>
      <c r="AB1561" s="53"/>
      <c r="AC1561" s="53"/>
      <c r="AD1561" s="53"/>
      <c r="AE1561" s="53"/>
      <c r="AF1561" s="53"/>
      <c r="AG1561" s="53"/>
      <c r="AH1561" s="53"/>
      <c r="AI1561" s="53"/>
      <c r="AJ1561" s="53"/>
      <c r="AK1561" s="53"/>
      <c r="AL1561" s="53"/>
      <c r="AM1561" s="53"/>
      <c r="AN1561" s="53"/>
      <c r="AO1561" s="53"/>
    </row>
    <row r="1562" spans="17:41">
      <c r="Q1562" s="53"/>
      <c r="R1562" s="53"/>
      <c r="S1562" s="53"/>
      <c r="T1562" s="53"/>
      <c r="U1562" s="53"/>
      <c r="V1562" s="53"/>
      <c r="W1562" s="53"/>
      <c r="X1562" s="53"/>
      <c r="Y1562" s="53"/>
      <c r="Z1562" s="53"/>
      <c r="AA1562" s="53"/>
      <c r="AB1562" s="53"/>
      <c r="AC1562" s="53"/>
      <c r="AD1562" s="53"/>
      <c r="AE1562" s="53"/>
      <c r="AF1562" s="53"/>
      <c r="AG1562" s="53"/>
      <c r="AH1562" s="53"/>
      <c r="AI1562" s="53"/>
      <c r="AJ1562" s="53"/>
      <c r="AK1562" s="53"/>
      <c r="AL1562" s="53"/>
      <c r="AM1562" s="53"/>
      <c r="AN1562" s="53"/>
      <c r="AO1562" s="53"/>
    </row>
    <row r="1563" spans="17:41">
      <c r="Q1563" s="53"/>
      <c r="R1563" s="53"/>
      <c r="S1563" s="53"/>
      <c r="T1563" s="53"/>
      <c r="U1563" s="53"/>
      <c r="V1563" s="53"/>
      <c r="W1563" s="53"/>
      <c r="X1563" s="53"/>
      <c r="Y1563" s="53"/>
      <c r="Z1563" s="53"/>
      <c r="AA1563" s="53"/>
      <c r="AB1563" s="53"/>
      <c r="AC1563" s="53"/>
      <c r="AD1563" s="53"/>
      <c r="AE1563" s="53"/>
      <c r="AF1563" s="53"/>
      <c r="AG1563" s="53"/>
      <c r="AH1563" s="53"/>
      <c r="AI1563" s="53"/>
      <c r="AJ1563" s="53"/>
      <c r="AK1563" s="53"/>
      <c r="AL1563" s="53"/>
      <c r="AM1563" s="53"/>
      <c r="AN1563" s="53"/>
      <c r="AO1563" s="53"/>
    </row>
    <row r="1564" spans="17:41">
      <c r="Q1564" s="53"/>
      <c r="R1564" s="53"/>
      <c r="S1564" s="53"/>
      <c r="T1564" s="53"/>
      <c r="U1564" s="53"/>
      <c r="V1564" s="53"/>
      <c r="W1564" s="53"/>
      <c r="X1564" s="53"/>
      <c r="Y1564" s="53"/>
      <c r="Z1564" s="53"/>
      <c r="AA1564" s="53"/>
      <c r="AB1564" s="53"/>
      <c r="AC1564" s="53"/>
      <c r="AD1564" s="53"/>
      <c r="AE1564" s="53"/>
      <c r="AF1564" s="53"/>
      <c r="AG1564" s="53"/>
      <c r="AH1564" s="53"/>
      <c r="AI1564" s="53"/>
      <c r="AJ1564" s="53"/>
      <c r="AK1564" s="53"/>
      <c r="AL1564" s="53"/>
      <c r="AM1564" s="53"/>
      <c r="AN1564" s="53"/>
      <c r="AO1564" s="53"/>
    </row>
    <row r="1565" spans="17:41">
      <c r="Q1565" s="53"/>
      <c r="R1565" s="53"/>
      <c r="S1565" s="53"/>
      <c r="T1565" s="53"/>
      <c r="U1565" s="53"/>
      <c r="V1565" s="53"/>
      <c r="W1565" s="53"/>
      <c r="X1565" s="53"/>
      <c r="Y1565" s="53"/>
      <c r="Z1565" s="53"/>
      <c r="AA1565" s="53"/>
      <c r="AB1565" s="53"/>
      <c r="AC1565" s="53"/>
      <c r="AD1565" s="53"/>
      <c r="AE1565" s="53"/>
      <c r="AF1565" s="53"/>
      <c r="AG1565" s="53"/>
      <c r="AH1565" s="53"/>
      <c r="AI1565" s="53"/>
      <c r="AJ1565" s="53"/>
      <c r="AK1565" s="53"/>
      <c r="AL1565" s="53"/>
      <c r="AM1565" s="53"/>
      <c r="AN1565" s="53"/>
      <c r="AO1565" s="53"/>
    </row>
    <row r="1566" spans="17:41">
      <c r="Q1566" s="53"/>
      <c r="R1566" s="53"/>
      <c r="S1566" s="53"/>
      <c r="T1566" s="53"/>
      <c r="U1566" s="53"/>
      <c r="V1566" s="53"/>
      <c r="W1566" s="53"/>
      <c r="X1566" s="53"/>
      <c r="Y1566" s="53"/>
      <c r="Z1566" s="53"/>
      <c r="AA1566" s="53"/>
      <c r="AB1566" s="53"/>
      <c r="AC1566" s="53"/>
      <c r="AD1566" s="53"/>
      <c r="AE1566" s="53"/>
      <c r="AF1566" s="53"/>
      <c r="AG1566" s="53"/>
      <c r="AH1566" s="53"/>
      <c r="AI1566" s="53"/>
      <c r="AJ1566" s="53"/>
      <c r="AK1566" s="53"/>
      <c r="AL1566" s="53"/>
      <c r="AM1566" s="53"/>
      <c r="AN1566" s="53"/>
      <c r="AO1566" s="53"/>
    </row>
    <row r="1567" spans="17:41">
      <c r="Q1567" s="53"/>
      <c r="R1567" s="53"/>
      <c r="S1567" s="53"/>
      <c r="T1567" s="53"/>
      <c r="U1567" s="53"/>
      <c r="V1567" s="53"/>
      <c r="W1567" s="53"/>
      <c r="X1567" s="53"/>
      <c r="Y1567" s="53"/>
      <c r="Z1567" s="53"/>
      <c r="AA1567" s="53"/>
      <c r="AB1567" s="53"/>
      <c r="AC1567" s="53"/>
      <c r="AD1567" s="53"/>
      <c r="AE1567" s="53"/>
      <c r="AF1567" s="53"/>
      <c r="AG1567" s="53"/>
      <c r="AH1567" s="53"/>
      <c r="AI1567" s="53"/>
      <c r="AJ1567" s="53"/>
      <c r="AK1567" s="53"/>
      <c r="AL1567" s="53"/>
      <c r="AM1567" s="53"/>
      <c r="AN1567" s="53"/>
      <c r="AO1567" s="53"/>
    </row>
    <row r="1568" spans="17:41">
      <c r="Q1568" s="53"/>
      <c r="R1568" s="53"/>
      <c r="S1568" s="53"/>
      <c r="T1568" s="53"/>
      <c r="U1568" s="53"/>
      <c r="V1568" s="53"/>
      <c r="W1568" s="53"/>
      <c r="X1568" s="53"/>
      <c r="Y1568" s="53"/>
      <c r="Z1568" s="53"/>
      <c r="AA1568" s="53"/>
      <c r="AB1568" s="53"/>
      <c r="AC1568" s="53"/>
      <c r="AD1568" s="53"/>
      <c r="AE1568" s="53"/>
      <c r="AF1568" s="53"/>
      <c r="AG1568" s="53"/>
      <c r="AH1568" s="53"/>
      <c r="AI1568" s="53"/>
      <c r="AJ1568" s="53"/>
      <c r="AK1568" s="53"/>
      <c r="AL1568" s="53"/>
      <c r="AM1568" s="53"/>
      <c r="AN1568" s="53"/>
      <c r="AO1568" s="53"/>
    </row>
    <row r="1569" spans="17:41">
      <c r="Q1569" s="53"/>
      <c r="R1569" s="53"/>
      <c r="S1569" s="53"/>
      <c r="T1569" s="53"/>
      <c r="U1569" s="53"/>
      <c r="V1569" s="53"/>
      <c r="W1569" s="53"/>
      <c r="X1569" s="53"/>
      <c r="Y1569" s="53"/>
      <c r="Z1569" s="53"/>
      <c r="AA1569" s="53"/>
      <c r="AB1569" s="53"/>
      <c r="AC1569" s="53"/>
      <c r="AD1569" s="53"/>
      <c r="AE1569" s="53"/>
      <c r="AF1569" s="53"/>
      <c r="AG1569" s="53"/>
      <c r="AH1569" s="53"/>
      <c r="AI1569" s="53"/>
      <c r="AJ1569" s="53"/>
      <c r="AK1569" s="53"/>
      <c r="AL1569" s="53"/>
      <c r="AM1569" s="53"/>
      <c r="AN1569" s="53"/>
      <c r="AO1569" s="53"/>
    </row>
    <row r="1570" spans="17:41">
      <c r="Q1570" s="53"/>
      <c r="R1570" s="53"/>
      <c r="S1570" s="53"/>
      <c r="T1570" s="53"/>
      <c r="U1570" s="53"/>
      <c r="V1570" s="53"/>
      <c r="W1570" s="53"/>
      <c r="X1570" s="53"/>
      <c r="Y1570" s="53"/>
      <c r="Z1570" s="53"/>
      <c r="AA1570" s="53"/>
      <c r="AB1570" s="53"/>
      <c r="AC1570" s="53"/>
      <c r="AD1570" s="53"/>
      <c r="AE1570" s="53"/>
      <c r="AF1570" s="53"/>
      <c r="AG1570" s="53"/>
      <c r="AH1570" s="53"/>
      <c r="AI1570" s="53"/>
      <c r="AJ1570" s="53"/>
      <c r="AK1570" s="53"/>
      <c r="AL1570" s="53"/>
      <c r="AM1570" s="53"/>
      <c r="AN1570" s="53"/>
      <c r="AO1570" s="53"/>
    </row>
    <row r="1571" spans="17:41">
      <c r="Q1571" s="53"/>
      <c r="R1571" s="53"/>
      <c r="S1571" s="53"/>
      <c r="T1571" s="53"/>
      <c r="U1571" s="53"/>
      <c r="V1571" s="53"/>
      <c r="W1571" s="53"/>
      <c r="X1571" s="53"/>
      <c r="Y1571" s="53"/>
      <c r="Z1571" s="53"/>
      <c r="AA1571" s="53"/>
      <c r="AB1571" s="53"/>
      <c r="AC1571" s="53"/>
      <c r="AD1571" s="53"/>
      <c r="AE1571" s="53"/>
      <c r="AF1571" s="53"/>
      <c r="AG1571" s="53"/>
      <c r="AH1571" s="53"/>
      <c r="AI1571" s="53"/>
      <c r="AJ1571" s="53"/>
      <c r="AK1571" s="53"/>
      <c r="AL1571" s="53"/>
      <c r="AM1571" s="53"/>
      <c r="AN1571" s="53"/>
      <c r="AO1571" s="53"/>
    </row>
    <row r="1572" spans="17:41">
      <c r="Q1572" s="53"/>
      <c r="R1572" s="53"/>
      <c r="S1572" s="53"/>
      <c r="T1572" s="53"/>
      <c r="U1572" s="53"/>
      <c r="V1572" s="53"/>
      <c r="W1572" s="53"/>
      <c r="X1572" s="53"/>
      <c r="Y1572" s="53"/>
      <c r="Z1572" s="53"/>
      <c r="AA1572" s="53"/>
      <c r="AB1572" s="53"/>
      <c r="AC1572" s="53"/>
      <c r="AD1572" s="53"/>
      <c r="AE1572" s="53"/>
      <c r="AF1572" s="53"/>
      <c r="AG1572" s="53"/>
      <c r="AH1572" s="53"/>
      <c r="AI1572" s="53"/>
      <c r="AJ1572" s="53"/>
      <c r="AK1572" s="53"/>
      <c r="AL1572" s="53"/>
      <c r="AM1572" s="53"/>
      <c r="AN1572" s="53"/>
      <c r="AO1572" s="53"/>
    </row>
    <row r="1573" spans="17:41">
      <c r="Q1573" s="53"/>
      <c r="R1573" s="53"/>
      <c r="S1573" s="53"/>
      <c r="T1573" s="53"/>
      <c r="U1573" s="53"/>
      <c r="V1573" s="53"/>
      <c r="W1573" s="53"/>
      <c r="X1573" s="53"/>
      <c r="Y1573" s="53"/>
      <c r="Z1573" s="53"/>
      <c r="AA1573" s="53"/>
      <c r="AB1573" s="53"/>
      <c r="AC1573" s="53"/>
      <c r="AD1573" s="53"/>
      <c r="AE1573" s="53"/>
      <c r="AF1573" s="53"/>
      <c r="AG1573" s="53"/>
      <c r="AH1573" s="53"/>
      <c r="AI1573" s="53"/>
      <c r="AJ1573" s="53"/>
      <c r="AK1573" s="53"/>
      <c r="AL1573" s="53"/>
      <c r="AM1573" s="53"/>
      <c r="AN1573" s="53"/>
      <c r="AO1573" s="53"/>
    </row>
    <row r="1574" spans="17:41">
      <c r="Q1574" s="53"/>
      <c r="R1574" s="53"/>
      <c r="S1574" s="53"/>
      <c r="T1574" s="53"/>
      <c r="U1574" s="53"/>
      <c r="V1574" s="53"/>
      <c r="W1574" s="53"/>
      <c r="X1574" s="53"/>
      <c r="Y1574" s="53"/>
      <c r="Z1574" s="53"/>
      <c r="AA1574" s="53"/>
      <c r="AB1574" s="53"/>
      <c r="AC1574" s="53"/>
      <c r="AD1574" s="53"/>
      <c r="AE1574" s="53"/>
      <c r="AF1574" s="53"/>
      <c r="AG1574" s="53"/>
      <c r="AH1574" s="53"/>
      <c r="AI1574" s="53"/>
      <c r="AJ1574" s="53"/>
      <c r="AK1574" s="53"/>
      <c r="AL1574" s="53"/>
      <c r="AM1574" s="53"/>
      <c r="AN1574" s="53"/>
      <c r="AO1574" s="53"/>
    </row>
    <row r="1575" spans="17:41">
      <c r="Q1575" s="53"/>
      <c r="R1575" s="53"/>
      <c r="S1575" s="53"/>
      <c r="T1575" s="53"/>
      <c r="U1575" s="53"/>
      <c r="V1575" s="53"/>
      <c r="W1575" s="53"/>
      <c r="X1575" s="53"/>
      <c r="Y1575" s="53"/>
      <c r="Z1575" s="53"/>
      <c r="AA1575" s="53"/>
      <c r="AB1575" s="53"/>
      <c r="AC1575" s="53"/>
      <c r="AD1575" s="53"/>
      <c r="AE1575" s="53"/>
      <c r="AF1575" s="53"/>
      <c r="AG1575" s="53"/>
      <c r="AH1575" s="53"/>
      <c r="AI1575" s="53"/>
      <c r="AJ1575" s="53"/>
      <c r="AK1575" s="53"/>
      <c r="AL1575" s="53"/>
      <c r="AM1575" s="53"/>
      <c r="AN1575" s="53"/>
      <c r="AO1575" s="53"/>
    </row>
    <row r="1576" spans="17:41">
      <c r="Q1576" s="53"/>
      <c r="R1576" s="53"/>
      <c r="S1576" s="53"/>
      <c r="T1576" s="53"/>
      <c r="U1576" s="53"/>
      <c r="V1576" s="53"/>
      <c r="W1576" s="53"/>
      <c r="X1576" s="53"/>
      <c r="Y1576" s="53"/>
      <c r="Z1576" s="53"/>
      <c r="AA1576" s="53"/>
      <c r="AB1576" s="53"/>
      <c r="AC1576" s="53"/>
      <c r="AD1576" s="53"/>
      <c r="AE1576" s="53"/>
      <c r="AF1576" s="53"/>
      <c r="AG1576" s="53"/>
      <c r="AH1576" s="53"/>
      <c r="AI1576" s="53"/>
      <c r="AJ1576" s="53"/>
      <c r="AK1576" s="53"/>
      <c r="AL1576" s="53"/>
      <c r="AM1576" s="53"/>
      <c r="AN1576" s="53"/>
      <c r="AO1576" s="53"/>
    </row>
    <row r="1577" spans="17:41">
      <c r="Q1577" s="53"/>
      <c r="R1577" s="53"/>
      <c r="S1577" s="53"/>
      <c r="T1577" s="53"/>
      <c r="U1577" s="53"/>
      <c r="V1577" s="53"/>
      <c r="W1577" s="53"/>
      <c r="X1577" s="53"/>
      <c r="Y1577" s="53"/>
      <c r="Z1577" s="53"/>
      <c r="AA1577" s="53"/>
      <c r="AB1577" s="53"/>
      <c r="AC1577" s="53"/>
      <c r="AD1577" s="53"/>
      <c r="AE1577" s="53"/>
      <c r="AF1577" s="53"/>
      <c r="AG1577" s="53"/>
      <c r="AH1577" s="53"/>
      <c r="AI1577" s="53"/>
      <c r="AJ1577" s="53"/>
      <c r="AK1577" s="53"/>
      <c r="AL1577" s="53"/>
      <c r="AM1577" s="53"/>
      <c r="AN1577" s="53"/>
      <c r="AO1577" s="53"/>
    </row>
    <row r="1578" spans="17:41">
      <c r="Q1578" s="53"/>
      <c r="R1578" s="53"/>
      <c r="S1578" s="53"/>
      <c r="T1578" s="53"/>
      <c r="U1578" s="53"/>
      <c r="V1578" s="53"/>
      <c r="W1578" s="53"/>
      <c r="X1578" s="53"/>
      <c r="Y1578" s="53"/>
      <c r="Z1578" s="53"/>
      <c r="AA1578" s="53"/>
      <c r="AB1578" s="53"/>
      <c r="AC1578" s="53"/>
      <c r="AD1578" s="53"/>
      <c r="AE1578" s="53"/>
      <c r="AF1578" s="53"/>
      <c r="AG1578" s="53"/>
      <c r="AH1578" s="53"/>
      <c r="AI1578" s="53"/>
      <c r="AJ1578" s="53"/>
      <c r="AK1578" s="53"/>
      <c r="AL1578" s="53"/>
      <c r="AM1578" s="53"/>
      <c r="AN1578" s="53"/>
      <c r="AO1578" s="53"/>
    </row>
    <row r="1579" spans="17:41">
      <c r="Q1579" s="53"/>
      <c r="R1579" s="53"/>
      <c r="S1579" s="53"/>
      <c r="T1579" s="53"/>
      <c r="U1579" s="53"/>
      <c r="V1579" s="53"/>
      <c r="W1579" s="53"/>
      <c r="X1579" s="53"/>
      <c r="Y1579" s="53"/>
      <c r="Z1579" s="53"/>
      <c r="AA1579" s="53"/>
      <c r="AB1579" s="53"/>
      <c r="AC1579" s="53"/>
      <c r="AD1579" s="53"/>
      <c r="AE1579" s="53"/>
      <c r="AF1579" s="53"/>
      <c r="AG1579" s="53"/>
      <c r="AH1579" s="53"/>
      <c r="AI1579" s="53"/>
      <c r="AJ1579" s="53"/>
      <c r="AK1579" s="53"/>
      <c r="AL1579" s="53"/>
      <c r="AM1579" s="53"/>
      <c r="AN1579" s="53"/>
      <c r="AO1579" s="53"/>
    </row>
    <row r="1580" spans="17:41">
      <c r="Q1580" s="53"/>
      <c r="R1580" s="53"/>
      <c r="S1580" s="53"/>
      <c r="T1580" s="53"/>
      <c r="U1580" s="53"/>
      <c r="V1580" s="53"/>
      <c r="W1580" s="53"/>
      <c r="X1580" s="53"/>
      <c r="Y1580" s="53"/>
      <c r="Z1580" s="53"/>
      <c r="AA1580" s="53"/>
      <c r="AB1580" s="53"/>
      <c r="AC1580" s="53"/>
      <c r="AD1580" s="53"/>
      <c r="AE1580" s="53"/>
      <c r="AF1580" s="53"/>
      <c r="AG1580" s="53"/>
      <c r="AH1580" s="53"/>
      <c r="AI1580" s="53"/>
      <c r="AJ1580" s="53"/>
      <c r="AK1580" s="53"/>
      <c r="AL1580" s="53"/>
      <c r="AM1580" s="53"/>
      <c r="AN1580" s="53"/>
      <c r="AO1580" s="53"/>
    </row>
    <row r="1581" spans="17:41">
      <c r="Q1581" s="53"/>
      <c r="R1581" s="53"/>
      <c r="S1581" s="53"/>
      <c r="T1581" s="53"/>
      <c r="U1581" s="53"/>
      <c r="V1581" s="53"/>
      <c r="W1581" s="53"/>
      <c r="X1581" s="53"/>
      <c r="Y1581" s="53"/>
      <c r="Z1581" s="53"/>
      <c r="AA1581" s="53"/>
      <c r="AB1581" s="53"/>
      <c r="AC1581" s="53"/>
      <c r="AD1581" s="53"/>
      <c r="AE1581" s="53"/>
      <c r="AF1581" s="53"/>
      <c r="AG1581" s="53"/>
      <c r="AH1581" s="53"/>
      <c r="AI1581" s="53"/>
      <c r="AJ1581" s="53"/>
      <c r="AK1581" s="53"/>
      <c r="AL1581" s="53"/>
      <c r="AM1581" s="53"/>
      <c r="AN1581" s="53"/>
      <c r="AO1581" s="53"/>
    </row>
    <row r="1582" spans="17:41">
      <c r="Q1582" s="53"/>
      <c r="R1582" s="53"/>
      <c r="S1582" s="53"/>
      <c r="T1582" s="53"/>
      <c r="U1582" s="53"/>
      <c r="V1582" s="53"/>
      <c r="W1582" s="53"/>
      <c r="X1582" s="53"/>
      <c r="Y1582" s="53"/>
      <c r="Z1582" s="53"/>
      <c r="AA1582" s="53"/>
      <c r="AB1582" s="53"/>
      <c r="AC1582" s="53"/>
      <c r="AD1582" s="53"/>
      <c r="AE1582" s="53"/>
      <c r="AF1582" s="53"/>
      <c r="AG1582" s="53"/>
      <c r="AH1582" s="53"/>
      <c r="AI1582" s="53"/>
      <c r="AJ1582" s="53"/>
      <c r="AK1582" s="53"/>
      <c r="AL1582" s="53"/>
      <c r="AM1582" s="53"/>
      <c r="AN1582" s="53"/>
      <c r="AO1582" s="53"/>
    </row>
    <row r="1583" spans="17:41">
      <c r="Q1583" s="53"/>
      <c r="R1583" s="53"/>
      <c r="S1583" s="53"/>
      <c r="T1583" s="53"/>
      <c r="U1583" s="53"/>
      <c r="V1583" s="53"/>
      <c r="W1583" s="53"/>
      <c r="X1583" s="53"/>
      <c r="Y1583" s="53"/>
      <c r="Z1583" s="53"/>
      <c r="AA1583" s="53"/>
      <c r="AB1583" s="53"/>
      <c r="AC1583" s="53"/>
      <c r="AD1583" s="53"/>
      <c r="AE1583" s="53"/>
      <c r="AF1583" s="53"/>
      <c r="AG1583" s="53"/>
      <c r="AH1583" s="53"/>
      <c r="AI1583" s="53"/>
      <c r="AJ1583" s="53"/>
      <c r="AK1583" s="53"/>
      <c r="AL1583" s="53"/>
      <c r="AM1583" s="53"/>
      <c r="AN1583" s="53"/>
      <c r="AO1583" s="53"/>
    </row>
    <row r="1584" spans="17:41">
      <c r="Q1584" s="53"/>
      <c r="R1584" s="53"/>
      <c r="S1584" s="53"/>
      <c r="T1584" s="53"/>
      <c r="U1584" s="53"/>
      <c r="V1584" s="53"/>
      <c r="W1584" s="53"/>
      <c r="X1584" s="53"/>
      <c r="Y1584" s="53"/>
      <c r="Z1584" s="53"/>
      <c r="AA1584" s="53"/>
      <c r="AB1584" s="53"/>
      <c r="AC1584" s="53"/>
      <c r="AD1584" s="53"/>
      <c r="AE1584" s="53"/>
      <c r="AF1584" s="53"/>
      <c r="AG1584" s="53"/>
      <c r="AH1584" s="53"/>
      <c r="AI1584" s="53"/>
      <c r="AJ1584" s="53"/>
      <c r="AK1584" s="53"/>
      <c r="AL1584" s="53"/>
      <c r="AM1584" s="53"/>
      <c r="AN1584" s="53"/>
      <c r="AO1584" s="53"/>
    </row>
    <row r="1585" spans="17:41">
      <c r="Q1585" s="53"/>
      <c r="R1585" s="53"/>
      <c r="S1585" s="53"/>
      <c r="T1585" s="53"/>
      <c r="U1585" s="53"/>
      <c r="V1585" s="53"/>
      <c r="W1585" s="53"/>
      <c r="X1585" s="53"/>
      <c r="Y1585" s="53"/>
      <c r="Z1585" s="53"/>
      <c r="AA1585" s="53"/>
      <c r="AB1585" s="53"/>
      <c r="AC1585" s="53"/>
      <c r="AD1585" s="53"/>
      <c r="AE1585" s="53"/>
      <c r="AF1585" s="53"/>
      <c r="AG1585" s="53"/>
      <c r="AH1585" s="53"/>
      <c r="AI1585" s="53"/>
      <c r="AJ1585" s="53"/>
      <c r="AK1585" s="53"/>
      <c r="AL1585" s="53"/>
      <c r="AM1585" s="53"/>
      <c r="AN1585" s="53"/>
      <c r="AO1585" s="53"/>
    </row>
    <row r="1586" spans="17:41">
      <c r="Q1586" s="53"/>
      <c r="R1586" s="53"/>
      <c r="S1586" s="53"/>
      <c r="T1586" s="53"/>
      <c r="U1586" s="53"/>
      <c r="V1586" s="53"/>
      <c r="W1586" s="53"/>
      <c r="X1586" s="53"/>
      <c r="Y1586" s="53"/>
      <c r="Z1586" s="53"/>
      <c r="AA1586" s="53"/>
      <c r="AB1586" s="53"/>
      <c r="AC1586" s="53"/>
      <c r="AD1586" s="53"/>
      <c r="AE1586" s="53"/>
      <c r="AF1586" s="53"/>
      <c r="AG1586" s="53"/>
      <c r="AH1586" s="53"/>
      <c r="AI1586" s="53"/>
      <c r="AJ1586" s="53"/>
      <c r="AK1586" s="53"/>
      <c r="AL1586" s="53"/>
      <c r="AM1586" s="53"/>
      <c r="AN1586" s="53"/>
      <c r="AO1586" s="53"/>
    </row>
    <row r="1587" spans="17:41">
      <c r="Q1587" s="53"/>
      <c r="R1587" s="53"/>
      <c r="S1587" s="53"/>
      <c r="T1587" s="53"/>
      <c r="U1587" s="53"/>
      <c r="V1587" s="53"/>
      <c r="W1587" s="53"/>
      <c r="X1587" s="53"/>
      <c r="Y1587" s="53"/>
      <c r="Z1587" s="53"/>
      <c r="AA1587" s="53"/>
      <c r="AB1587" s="53"/>
      <c r="AC1587" s="53"/>
      <c r="AD1587" s="53"/>
      <c r="AE1587" s="53"/>
      <c r="AF1587" s="53"/>
      <c r="AG1587" s="53"/>
      <c r="AH1587" s="53"/>
      <c r="AI1587" s="53"/>
      <c r="AJ1587" s="53"/>
      <c r="AK1587" s="53"/>
      <c r="AL1587" s="53"/>
      <c r="AM1587" s="53"/>
      <c r="AN1587" s="53"/>
      <c r="AO1587" s="53"/>
    </row>
    <row r="1588" spans="17:41">
      <c r="Q1588" s="53"/>
      <c r="R1588" s="53"/>
      <c r="S1588" s="53"/>
      <c r="T1588" s="53"/>
      <c r="U1588" s="53"/>
      <c r="V1588" s="53"/>
      <c r="W1588" s="53"/>
      <c r="X1588" s="53"/>
      <c r="Y1588" s="53"/>
      <c r="Z1588" s="53"/>
      <c r="AA1588" s="53"/>
      <c r="AB1588" s="53"/>
      <c r="AC1588" s="53"/>
      <c r="AD1588" s="53"/>
      <c r="AE1588" s="53"/>
      <c r="AF1588" s="53"/>
      <c r="AG1588" s="53"/>
      <c r="AH1588" s="53"/>
      <c r="AI1588" s="53"/>
      <c r="AJ1588" s="53"/>
      <c r="AK1588" s="53"/>
      <c r="AL1588" s="53"/>
      <c r="AM1588" s="53"/>
      <c r="AN1588" s="53"/>
      <c r="AO1588" s="53"/>
    </row>
    <row r="1589" spans="17:41">
      <c r="Q1589" s="53"/>
      <c r="R1589" s="53"/>
      <c r="S1589" s="53"/>
      <c r="T1589" s="53"/>
      <c r="U1589" s="53"/>
      <c r="V1589" s="53"/>
      <c r="W1589" s="53"/>
      <c r="X1589" s="53"/>
      <c r="Y1589" s="53"/>
      <c r="Z1589" s="53"/>
      <c r="AA1589" s="53"/>
      <c r="AB1589" s="53"/>
      <c r="AC1589" s="53"/>
      <c r="AD1589" s="53"/>
      <c r="AE1589" s="53"/>
      <c r="AF1589" s="53"/>
      <c r="AG1589" s="53"/>
      <c r="AH1589" s="53"/>
      <c r="AI1589" s="53"/>
      <c r="AJ1589" s="53"/>
      <c r="AK1589" s="53"/>
      <c r="AL1589" s="53"/>
      <c r="AM1589" s="53"/>
      <c r="AN1589" s="53"/>
      <c r="AO1589" s="53"/>
    </row>
    <row r="1590" spans="17:41">
      <c r="Q1590" s="53"/>
      <c r="R1590" s="53"/>
      <c r="S1590" s="53"/>
      <c r="T1590" s="53"/>
      <c r="U1590" s="53"/>
      <c r="V1590" s="53"/>
      <c r="W1590" s="53"/>
      <c r="X1590" s="53"/>
      <c r="Y1590" s="53"/>
      <c r="Z1590" s="53"/>
      <c r="AA1590" s="53"/>
      <c r="AB1590" s="53"/>
      <c r="AC1590" s="53"/>
      <c r="AD1590" s="53"/>
      <c r="AE1590" s="53"/>
      <c r="AF1590" s="53"/>
      <c r="AG1590" s="53"/>
      <c r="AH1590" s="53"/>
      <c r="AI1590" s="53"/>
      <c r="AJ1590" s="53"/>
      <c r="AK1590" s="53"/>
      <c r="AL1590" s="53"/>
      <c r="AM1590" s="53"/>
      <c r="AN1590" s="53"/>
      <c r="AO1590" s="53"/>
    </row>
    <row r="1591" spans="17:41">
      <c r="Q1591" s="53"/>
      <c r="R1591" s="53"/>
      <c r="S1591" s="53"/>
      <c r="T1591" s="53"/>
      <c r="U1591" s="53"/>
      <c r="V1591" s="53"/>
      <c r="W1591" s="53"/>
      <c r="X1591" s="53"/>
      <c r="Y1591" s="53"/>
      <c r="Z1591" s="53"/>
      <c r="AA1591" s="53"/>
      <c r="AB1591" s="53"/>
      <c r="AC1591" s="53"/>
      <c r="AD1591" s="53"/>
      <c r="AE1591" s="53"/>
      <c r="AF1591" s="53"/>
      <c r="AG1591" s="53"/>
      <c r="AH1591" s="53"/>
      <c r="AI1591" s="53"/>
      <c r="AJ1591" s="53"/>
      <c r="AK1591" s="53"/>
      <c r="AL1591" s="53"/>
      <c r="AM1591" s="53"/>
      <c r="AN1591" s="53"/>
      <c r="AO1591" s="53"/>
    </row>
    <row r="1592" spans="17:41">
      <c r="Q1592" s="53"/>
      <c r="R1592" s="53"/>
      <c r="S1592" s="53"/>
      <c r="T1592" s="53"/>
      <c r="U1592" s="53"/>
      <c r="V1592" s="53"/>
      <c r="W1592" s="53"/>
      <c r="X1592" s="53"/>
      <c r="Y1592" s="53"/>
      <c r="Z1592" s="53"/>
      <c r="AA1592" s="53"/>
      <c r="AB1592" s="53"/>
      <c r="AC1592" s="53"/>
      <c r="AD1592" s="53"/>
      <c r="AE1592" s="53"/>
      <c r="AF1592" s="53"/>
      <c r="AG1592" s="53"/>
      <c r="AH1592" s="53"/>
      <c r="AI1592" s="53"/>
      <c r="AJ1592" s="53"/>
      <c r="AK1592" s="53"/>
      <c r="AL1592" s="53"/>
      <c r="AM1592" s="53"/>
      <c r="AN1592" s="53"/>
      <c r="AO1592" s="53"/>
    </row>
    <row r="1593" spans="17:41">
      <c r="Q1593" s="53"/>
      <c r="R1593" s="53"/>
      <c r="S1593" s="53"/>
      <c r="T1593" s="53"/>
      <c r="U1593" s="53"/>
      <c r="V1593" s="53"/>
      <c r="W1593" s="53"/>
      <c r="X1593" s="53"/>
      <c r="Y1593" s="53"/>
      <c r="Z1593" s="53"/>
      <c r="AA1593" s="53"/>
      <c r="AB1593" s="53"/>
      <c r="AC1593" s="53"/>
      <c r="AD1593" s="53"/>
      <c r="AE1593" s="53"/>
      <c r="AF1593" s="53"/>
      <c r="AG1593" s="53"/>
      <c r="AH1593" s="53"/>
      <c r="AI1593" s="53"/>
      <c r="AJ1593" s="53"/>
      <c r="AK1593" s="53"/>
      <c r="AL1593" s="53"/>
      <c r="AM1593" s="53"/>
      <c r="AN1593" s="53"/>
      <c r="AO1593" s="53"/>
    </row>
    <row r="1594" spans="17:41">
      <c r="Q1594" s="53"/>
      <c r="R1594" s="53"/>
      <c r="S1594" s="53"/>
      <c r="T1594" s="53"/>
      <c r="U1594" s="53"/>
      <c r="V1594" s="53"/>
      <c r="W1594" s="53"/>
      <c r="X1594" s="53"/>
      <c r="Y1594" s="53"/>
      <c r="Z1594" s="53"/>
      <c r="AA1594" s="53"/>
      <c r="AB1594" s="53"/>
      <c r="AC1594" s="53"/>
      <c r="AD1594" s="53"/>
      <c r="AE1594" s="53"/>
      <c r="AF1594" s="53"/>
      <c r="AG1594" s="53"/>
      <c r="AH1594" s="53"/>
      <c r="AI1594" s="53"/>
      <c r="AJ1594" s="53"/>
      <c r="AK1594" s="53"/>
      <c r="AL1594" s="53"/>
      <c r="AM1594" s="53"/>
      <c r="AN1594" s="53"/>
      <c r="AO1594" s="53"/>
    </row>
    <row r="1595" spans="17:41">
      <c r="Q1595" s="53"/>
      <c r="R1595" s="53"/>
      <c r="S1595" s="53"/>
      <c r="T1595" s="53"/>
      <c r="U1595" s="53"/>
      <c r="V1595" s="53"/>
      <c r="W1595" s="53"/>
      <c r="X1595" s="53"/>
      <c r="Y1595" s="53"/>
      <c r="Z1595" s="53"/>
      <c r="AA1595" s="53"/>
      <c r="AB1595" s="53"/>
      <c r="AC1595" s="53"/>
      <c r="AD1595" s="53"/>
      <c r="AE1595" s="53"/>
      <c r="AF1595" s="53"/>
      <c r="AG1595" s="53"/>
      <c r="AH1595" s="53"/>
      <c r="AI1595" s="53"/>
      <c r="AJ1595" s="53"/>
      <c r="AK1595" s="53"/>
      <c r="AL1595" s="53"/>
      <c r="AM1595" s="53"/>
      <c r="AN1595" s="53"/>
      <c r="AO1595" s="53"/>
    </row>
    <row r="1596" spans="17:41">
      <c r="Q1596" s="53"/>
      <c r="R1596" s="53"/>
      <c r="S1596" s="53"/>
      <c r="T1596" s="53"/>
      <c r="U1596" s="53"/>
      <c r="V1596" s="53"/>
      <c r="W1596" s="53"/>
      <c r="X1596" s="53"/>
      <c r="Y1596" s="53"/>
      <c r="Z1596" s="53"/>
      <c r="AA1596" s="53"/>
      <c r="AB1596" s="53"/>
      <c r="AC1596" s="53"/>
      <c r="AD1596" s="53"/>
      <c r="AE1596" s="53"/>
      <c r="AF1596" s="53"/>
      <c r="AG1596" s="53"/>
      <c r="AH1596" s="53"/>
      <c r="AI1596" s="53"/>
      <c r="AJ1596" s="53"/>
      <c r="AK1596" s="53"/>
      <c r="AL1596" s="53"/>
      <c r="AM1596" s="53"/>
      <c r="AN1596" s="53"/>
      <c r="AO1596" s="53"/>
    </row>
    <row r="1597" spans="17:41">
      <c r="Q1597" s="53"/>
      <c r="R1597" s="53"/>
      <c r="S1597" s="53"/>
      <c r="T1597" s="53"/>
      <c r="U1597" s="53"/>
      <c r="V1597" s="53"/>
      <c r="W1597" s="53"/>
      <c r="X1597" s="53"/>
      <c r="Y1597" s="53"/>
      <c r="Z1597" s="53"/>
      <c r="AA1597" s="53"/>
      <c r="AB1597" s="53"/>
      <c r="AC1597" s="53"/>
      <c r="AD1597" s="53"/>
      <c r="AE1597" s="53"/>
      <c r="AF1597" s="53"/>
      <c r="AG1597" s="53"/>
      <c r="AH1597" s="53"/>
      <c r="AI1597" s="53"/>
      <c r="AJ1597" s="53"/>
      <c r="AK1597" s="53"/>
      <c r="AL1597" s="53"/>
      <c r="AM1597" s="53"/>
      <c r="AN1597" s="53"/>
      <c r="AO1597" s="53"/>
    </row>
    <row r="1598" spans="17:41">
      <c r="Q1598" s="53"/>
      <c r="R1598" s="53"/>
      <c r="S1598" s="53"/>
      <c r="T1598" s="53"/>
      <c r="U1598" s="53"/>
      <c r="V1598" s="53"/>
      <c r="W1598" s="53"/>
      <c r="X1598" s="53"/>
      <c r="Y1598" s="53"/>
      <c r="Z1598" s="53"/>
      <c r="AA1598" s="53"/>
      <c r="AB1598" s="53"/>
      <c r="AC1598" s="53"/>
      <c r="AD1598" s="53"/>
      <c r="AE1598" s="53"/>
      <c r="AF1598" s="53"/>
      <c r="AG1598" s="53"/>
      <c r="AH1598" s="53"/>
      <c r="AI1598" s="53"/>
      <c r="AJ1598" s="53"/>
      <c r="AK1598" s="53"/>
      <c r="AL1598" s="53"/>
      <c r="AM1598" s="53"/>
      <c r="AN1598" s="53"/>
      <c r="AO1598" s="53"/>
    </row>
    <row r="1599" spans="17:41">
      <c r="Q1599" s="53"/>
      <c r="R1599" s="53"/>
      <c r="S1599" s="53"/>
      <c r="T1599" s="53"/>
      <c r="U1599" s="53"/>
      <c r="V1599" s="53"/>
      <c r="W1599" s="53"/>
      <c r="X1599" s="53"/>
      <c r="Y1599" s="53"/>
      <c r="Z1599" s="53"/>
      <c r="AA1599" s="53"/>
      <c r="AB1599" s="53"/>
      <c r="AC1599" s="53"/>
      <c r="AD1599" s="53"/>
      <c r="AE1599" s="53"/>
      <c r="AF1599" s="53"/>
      <c r="AG1599" s="53"/>
      <c r="AH1599" s="53"/>
      <c r="AI1599" s="53"/>
      <c r="AJ1599" s="53"/>
      <c r="AK1599" s="53"/>
      <c r="AL1599" s="53"/>
      <c r="AM1599" s="53"/>
      <c r="AN1599" s="53"/>
      <c r="AO1599" s="53"/>
    </row>
    <row r="1600" spans="17:41">
      <c r="Q1600" s="53"/>
      <c r="R1600" s="53"/>
      <c r="S1600" s="53"/>
      <c r="T1600" s="53"/>
      <c r="U1600" s="53"/>
      <c r="V1600" s="53"/>
      <c r="W1600" s="53"/>
      <c r="X1600" s="53"/>
      <c r="Y1600" s="53"/>
      <c r="Z1600" s="53"/>
      <c r="AA1600" s="53"/>
      <c r="AB1600" s="53"/>
      <c r="AC1600" s="53"/>
      <c r="AD1600" s="53"/>
      <c r="AE1600" s="53"/>
      <c r="AF1600" s="53"/>
      <c r="AG1600" s="53"/>
      <c r="AH1600" s="53"/>
      <c r="AI1600" s="53"/>
      <c r="AJ1600" s="53"/>
      <c r="AK1600" s="53"/>
      <c r="AL1600" s="53"/>
      <c r="AM1600" s="53"/>
      <c r="AN1600" s="53"/>
      <c r="AO1600" s="53"/>
    </row>
    <row r="1601" spans="17:41">
      <c r="Q1601" s="53"/>
      <c r="R1601" s="53"/>
      <c r="S1601" s="53"/>
      <c r="T1601" s="53"/>
      <c r="U1601" s="53"/>
      <c r="V1601" s="53"/>
      <c r="W1601" s="53"/>
      <c r="X1601" s="53"/>
      <c r="Y1601" s="53"/>
      <c r="Z1601" s="53"/>
      <c r="AA1601" s="53"/>
      <c r="AB1601" s="53"/>
      <c r="AC1601" s="53"/>
      <c r="AD1601" s="53"/>
      <c r="AE1601" s="53"/>
      <c r="AF1601" s="53"/>
      <c r="AG1601" s="53"/>
      <c r="AH1601" s="53"/>
      <c r="AI1601" s="53"/>
      <c r="AJ1601" s="53"/>
      <c r="AK1601" s="53"/>
      <c r="AL1601" s="53"/>
      <c r="AM1601" s="53"/>
      <c r="AN1601" s="53"/>
      <c r="AO1601" s="53"/>
    </row>
    <row r="1602" spans="17:41">
      <c r="Q1602" s="53"/>
      <c r="R1602" s="53"/>
      <c r="S1602" s="53"/>
      <c r="T1602" s="53"/>
      <c r="U1602" s="53"/>
      <c r="V1602" s="53"/>
      <c r="W1602" s="53"/>
      <c r="X1602" s="53"/>
      <c r="Y1602" s="53"/>
      <c r="Z1602" s="53"/>
      <c r="AA1602" s="53"/>
      <c r="AB1602" s="53"/>
      <c r="AC1602" s="53"/>
      <c r="AD1602" s="53"/>
      <c r="AE1602" s="53"/>
      <c r="AF1602" s="53"/>
      <c r="AG1602" s="53"/>
      <c r="AH1602" s="53"/>
      <c r="AI1602" s="53"/>
      <c r="AJ1602" s="53"/>
      <c r="AK1602" s="53"/>
      <c r="AL1602" s="53"/>
      <c r="AM1602" s="53"/>
      <c r="AN1602" s="53"/>
      <c r="AO1602" s="53"/>
    </row>
    <row r="1603" spans="17:41">
      <c r="Q1603" s="53"/>
      <c r="R1603" s="53"/>
      <c r="S1603" s="53"/>
      <c r="T1603" s="53"/>
      <c r="U1603" s="53"/>
      <c r="V1603" s="53"/>
      <c r="W1603" s="53"/>
      <c r="X1603" s="53"/>
      <c r="Y1603" s="53"/>
      <c r="Z1603" s="53"/>
      <c r="AA1603" s="53"/>
      <c r="AB1603" s="53"/>
      <c r="AC1603" s="53"/>
      <c r="AD1603" s="53"/>
      <c r="AE1603" s="53"/>
      <c r="AF1603" s="53"/>
      <c r="AG1603" s="53"/>
      <c r="AH1603" s="53"/>
      <c r="AI1603" s="53"/>
      <c r="AJ1603" s="53"/>
      <c r="AK1603" s="53"/>
      <c r="AL1603" s="53"/>
      <c r="AM1603" s="53"/>
      <c r="AN1603" s="53"/>
      <c r="AO1603" s="53"/>
    </row>
    <row r="1604" spans="17:41">
      <c r="Q1604" s="53"/>
      <c r="R1604" s="53"/>
      <c r="S1604" s="53"/>
      <c r="T1604" s="53"/>
      <c r="U1604" s="53"/>
      <c r="V1604" s="53"/>
      <c r="W1604" s="53"/>
      <c r="X1604" s="53"/>
      <c r="Y1604" s="53"/>
      <c r="Z1604" s="53"/>
      <c r="AA1604" s="53"/>
      <c r="AB1604" s="53"/>
      <c r="AC1604" s="53"/>
      <c r="AD1604" s="53"/>
      <c r="AE1604" s="53"/>
      <c r="AF1604" s="53"/>
      <c r="AG1604" s="53"/>
      <c r="AH1604" s="53"/>
      <c r="AI1604" s="53"/>
      <c r="AJ1604" s="53"/>
      <c r="AK1604" s="53"/>
      <c r="AL1604" s="53"/>
      <c r="AM1604" s="53"/>
      <c r="AN1604" s="53"/>
      <c r="AO1604" s="53"/>
    </row>
    <row r="1605" spans="17:41">
      <c r="Q1605" s="53"/>
      <c r="R1605" s="53"/>
      <c r="S1605" s="53"/>
      <c r="T1605" s="53"/>
      <c r="U1605" s="53"/>
      <c r="V1605" s="53"/>
      <c r="W1605" s="53"/>
      <c r="X1605" s="53"/>
      <c r="Y1605" s="53"/>
      <c r="Z1605" s="53"/>
      <c r="AA1605" s="53"/>
      <c r="AB1605" s="53"/>
      <c r="AC1605" s="53"/>
      <c r="AD1605" s="53"/>
      <c r="AE1605" s="53"/>
      <c r="AF1605" s="53"/>
      <c r="AG1605" s="53"/>
      <c r="AH1605" s="53"/>
      <c r="AI1605" s="53"/>
      <c r="AJ1605" s="53"/>
      <c r="AK1605" s="53"/>
      <c r="AL1605" s="53"/>
      <c r="AM1605" s="53"/>
      <c r="AN1605" s="53"/>
      <c r="AO1605" s="53"/>
    </row>
    <row r="1606" spans="17:41">
      <c r="Q1606" s="53"/>
      <c r="R1606" s="53"/>
      <c r="S1606" s="53"/>
      <c r="T1606" s="53"/>
      <c r="U1606" s="53"/>
      <c r="V1606" s="53"/>
      <c r="W1606" s="53"/>
      <c r="X1606" s="53"/>
      <c r="Y1606" s="53"/>
      <c r="Z1606" s="53"/>
      <c r="AA1606" s="53"/>
      <c r="AB1606" s="53"/>
      <c r="AC1606" s="53"/>
      <c r="AD1606" s="53"/>
      <c r="AE1606" s="53"/>
      <c r="AF1606" s="53"/>
      <c r="AG1606" s="53"/>
      <c r="AH1606" s="53"/>
      <c r="AI1606" s="53"/>
      <c r="AJ1606" s="53"/>
      <c r="AK1606" s="53"/>
      <c r="AL1606" s="53"/>
      <c r="AM1606" s="53"/>
      <c r="AN1606" s="53"/>
      <c r="AO1606" s="53"/>
    </row>
    <row r="1607" spans="17:41">
      <c r="Q1607" s="53"/>
      <c r="R1607" s="53"/>
      <c r="S1607" s="53"/>
      <c r="T1607" s="53"/>
      <c r="U1607" s="53"/>
      <c r="V1607" s="53"/>
      <c r="W1607" s="53"/>
      <c r="X1607" s="53"/>
      <c r="Y1607" s="53"/>
      <c r="Z1607" s="53"/>
      <c r="AA1607" s="53"/>
      <c r="AB1607" s="53"/>
      <c r="AC1607" s="53"/>
      <c r="AD1607" s="53"/>
      <c r="AE1607" s="53"/>
      <c r="AF1607" s="53"/>
      <c r="AG1607" s="53"/>
      <c r="AH1607" s="53"/>
      <c r="AI1607" s="53"/>
      <c r="AJ1607" s="53"/>
      <c r="AK1607" s="53"/>
      <c r="AL1607" s="53"/>
      <c r="AM1607" s="53"/>
      <c r="AN1607" s="53"/>
      <c r="AO1607" s="53"/>
    </row>
    <row r="1608" spans="17:41">
      <c r="Q1608" s="53"/>
      <c r="R1608" s="53"/>
      <c r="S1608" s="53"/>
      <c r="T1608" s="53"/>
      <c r="U1608" s="53"/>
      <c r="V1608" s="53"/>
      <c r="W1608" s="53"/>
      <c r="X1608" s="53"/>
      <c r="Y1608" s="53"/>
      <c r="Z1608" s="53"/>
      <c r="AA1608" s="53"/>
      <c r="AB1608" s="53"/>
      <c r="AC1608" s="53"/>
      <c r="AD1608" s="53"/>
      <c r="AE1608" s="53"/>
      <c r="AF1608" s="53"/>
      <c r="AG1608" s="53"/>
      <c r="AH1608" s="53"/>
      <c r="AI1608" s="53"/>
      <c r="AJ1608" s="53"/>
      <c r="AK1608" s="53"/>
      <c r="AL1608" s="53"/>
      <c r="AM1608" s="53"/>
      <c r="AN1608" s="53"/>
      <c r="AO1608" s="53"/>
    </row>
    <row r="1609" spans="17:41">
      <c r="Q1609" s="53"/>
      <c r="R1609" s="53"/>
      <c r="S1609" s="53"/>
      <c r="T1609" s="53"/>
      <c r="U1609" s="53"/>
      <c r="V1609" s="53"/>
      <c r="W1609" s="53"/>
      <c r="X1609" s="53"/>
      <c r="Y1609" s="53"/>
      <c r="Z1609" s="53"/>
      <c r="AA1609" s="53"/>
      <c r="AB1609" s="53"/>
      <c r="AC1609" s="53"/>
      <c r="AD1609" s="53"/>
      <c r="AE1609" s="53"/>
      <c r="AF1609" s="53"/>
      <c r="AG1609" s="53"/>
      <c r="AH1609" s="53"/>
      <c r="AI1609" s="53"/>
      <c r="AJ1609" s="53"/>
      <c r="AK1609" s="53"/>
      <c r="AL1609" s="53"/>
      <c r="AM1609" s="53"/>
      <c r="AN1609" s="53"/>
      <c r="AO1609" s="53"/>
    </row>
    <row r="1610" spans="17:41">
      <c r="Q1610" s="53"/>
      <c r="R1610" s="53"/>
      <c r="S1610" s="53"/>
      <c r="T1610" s="53"/>
      <c r="U1610" s="53"/>
      <c r="V1610" s="53"/>
      <c r="W1610" s="53"/>
      <c r="X1610" s="53"/>
      <c r="Y1610" s="53"/>
      <c r="Z1610" s="53"/>
      <c r="AA1610" s="53"/>
      <c r="AB1610" s="53"/>
      <c r="AC1610" s="53"/>
      <c r="AD1610" s="53"/>
      <c r="AE1610" s="53"/>
      <c r="AF1610" s="53"/>
      <c r="AG1610" s="53"/>
      <c r="AH1610" s="53"/>
      <c r="AI1610" s="53"/>
      <c r="AJ1610" s="53"/>
      <c r="AK1610" s="53"/>
      <c r="AL1610" s="53"/>
      <c r="AM1610" s="53"/>
      <c r="AN1610" s="53"/>
      <c r="AO1610" s="53"/>
    </row>
    <row r="1611" spans="17:41">
      <c r="Q1611" s="53"/>
      <c r="R1611" s="53"/>
      <c r="S1611" s="53"/>
      <c r="T1611" s="53"/>
      <c r="U1611" s="53"/>
      <c r="V1611" s="53"/>
      <c r="W1611" s="53"/>
      <c r="X1611" s="53"/>
      <c r="Y1611" s="53"/>
      <c r="Z1611" s="53"/>
      <c r="AA1611" s="53"/>
      <c r="AB1611" s="53"/>
      <c r="AC1611" s="53"/>
      <c r="AD1611" s="53"/>
      <c r="AE1611" s="53"/>
      <c r="AF1611" s="53"/>
      <c r="AG1611" s="53"/>
      <c r="AH1611" s="53"/>
      <c r="AI1611" s="53"/>
      <c r="AJ1611" s="53"/>
      <c r="AK1611" s="53"/>
      <c r="AL1611" s="53"/>
      <c r="AM1611" s="53"/>
      <c r="AN1611" s="53"/>
      <c r="AO1611" s="53"/>
    </row>
    <row r="1612" spans="17:41">
      <c r="Q1612" s="53"/>
      <c r="R1612" s="53"/>
      <c r="S1612" s="53"/>
      <c r="T1612" s="53"/>
      <c r="U1612" s="53"/>
      <c r="V1612" s="53"/>
      <c r="W1612" s="53"/>
      <c r="X1612" s="53"/>
      <c r="Y1612" s="53"/>
      <c r="Z1612" s="53"/>
      <c r="AA1612" s="53"/>
      <c r="AB1612" s="53"/>
      <c r="AC1612" s="53"/>
      <c r="AD1612" s="53"/>
      <c r="AE1612" s="53"/>
      <c r="AF1612" s="53"/>
      <c r="AG1612" s="53"/>
      <c r="AH1612" s="53"/>
      <c r="AI1612" s="53"/>
      <c r="AJ1612" s="53"/>
      <c r="AK1612" s="53"/>
      <c r="AL1612" s="53"/>
      <c r="AM1612" s="53"/>
      <c r="AN1612" s="53"/>
      <c r="AO1612" s="53"/>
    </row>
    <row r="1613" spans="17:41">
      <c r="Q1613" s="53"/>
      <c r="R1613" s="53"/>
      <c r="S1613" s="53"/>
      <c r="T1613" s="53"/>
      <c r="U1613" s="53"/>
      <c r="V1613" s="53"/>
      <c r="W1613" s="53"/>
      <c r="X1613" s="53"/>
      <c r="Y1613" s="53"/>
      <c r="Z1613" s="53"/>
      <c r="AA1613" s="53"/>
      <c r="AB1613" s="53"/>
      <c r="AC1613" s="53"/>
      <c r="AD1613" s="53"/>
      <c r="AE1613" s="53"/>
      <c r="AF1613" s="53"/>
      <c r="AG1613" s="53"/>
      <c r="AH1613" s="53"/>
      <c r="AI1613" s="53"/>
      <c r="AJ1613" s="53"/>
      <c r="AK1613" s="53"/>
      <c r="AL1613" s="53"/>
      <c r="AM1613" s="53"/>
      <c r="AN1613" s="53"/>
      <c r="AO1613" s="53"/>
    </row>
    <row r="1614" spans="17:41">
      <c r="Q1614" s="53"/>
      <c r="R1614" s="53"/>
      <c r="S1614" s="53"/>
      <c r="T1614" s="53"/>
      <c r="U1614" s="53"/>
      <c r="V1614" s="53"/>
      <c r="W1614" s="53"/>
      <c r="X1614" s="53"/>
      <c r="Y1614" s="53"/>
      <c r="Z1614" s="53"/>
      <c r="AA1614" s="53"/>
      <c r="AB1614" s="53"/>
      <c r="AC1614" s="53"/>
      <c r="AD1614" s="53"/>
      <c r="AE1614" s="53"/>
      <c r="AF1614" s="53"/>
      <c r="AG1614" s="53"/>
      <c r="AH1614" s="53"/>
      <c r="AI1614" s="53"/>
      <c r="AJ1614" s="53"/>
      <c r="AK1614" s="53"/>
      <c r="AL1614" s="53"/>
      <c r="AM1614" s="53"/>
      <c r="AN1614" s="53"/>
      <c r="AO1614" s="53"/>
    </row>
    <row r="1615" spans="17:41">
      <c r="Q1615" s="53"/>
      <c r="R1615" s="53"/>
      <c r="S1615" s="53"/>
      <c r="T1615" s="53"/>
      <c r="U1615" s="53"/>
      <c r="V1615" s="53"/>
      <c r="W1615" s="53"/>
      <c r="X1615" s="53"/>
      <c r="Y1615" s="53"/>
      <c r="Z1615" s="53"/>
      <c r="AA1615" s="53"/>
      <c r="AB1615" s="53"/>
      <c r="AC1615" s="53"/>
      <c r="AD1615" s="53"/>
      <c r="AE1615" s="53"/>
      <c r="AF1615" s="53"/>
      <c r="AG1615" s="53"/>
      <c r="AH1615" s="53"/>
      <c r="AI1615" s="53"/>
      <c r="AJ1615" s="53"/>
      <c r="AK1615" s="53"/>
      <c r="AL1615" s="53"/>
      <c r="AM1615" s="53"/>
      <c r="AN1615" s="53"/>
      <c r="AO1615" s="53"/>
    </row>
    <row r="1616" spans="17:41">
      <c r="Q1616" s="53"/>
      <c r="R1616" s="53"/>
      <c r="S1616" s="53"/>
      <c r="T1616" s="53"/>
      <c r="U1616" s="53"/>
      <c r="V1616" s="53"/>
      <c r="W1616" s="53"/>
      <c r="X1616" s="53"/>
      <c r="Y1616" s="53"/>
      <c r="Z1616" s="53"/>
      <c r="AA1616" s="53"/>
      <c r="AB1616" s="53"/>
      <c r="AC1616" s="53"/>
      <c r="AD1616" s="53"/>
      <c r="AE1616" s="53"/>
      <c r="AF1616" s="53"/>
      <c r="AG1616" s="53"/>
      <c r="AH1616" s="53"/>
      <c r="AI1616" s="53"/>
      <c r="AJ1616" s="53"/>
      <c r="AK1616" s="53"/>
      <c r="AL1616" s="53"/>
      <c r="AM1616" s="53"/>
      <c r="AN1616" s="53"/>
      <c r="AO1616" s="53"/>
    </row>
    <row r="1617" spans="17:41">
      <c r="Q1617" s="53"/>
      <c r="R1617" s="53"/>
      <c r="S1617" s="53"/>
      <c r="T1617" s="53"/>
      <c r="U1617" s="53"/>
      <c r="V1617" s="53"/>
      <c r="W1617" s="53"/>
      <c r="X1617" s="53"/>
      <c r="Y1617" s="53"/>
      <c r="Z1617" s="53"/>
      <c r="AA1617" s="53"/>
      <c r="AB1617" s="53"/>
      <c r="AC1617" s="53"/>
      <c r="AD1617" s="53"/>
      <c r="AE1617" s="53"/>
      <c r="AF1617" s="53"/>
      <c r="AG1617" s="53"/>
      <c r="AH1617" s="53"/>
      <c r="AI1617" s="53"/>
      <c r="AJ1617" s="53"/>
      <c r="AK1617" s="53"/>
      <c r="AL1617" s="53"/>
      <c r="AM1617" s="53"/>
      <c r="AN1617" s="53"/>
      <c r="AO1617" s="53"/>
    </row>
    <row r="1618" spans="17:41">
      <c r="Q1618" s="53"/>
      <c r="R1618" s="53"/>
      <c r="S1618" s="53"/>
      <c r="T1618" s="53"/>
      <c r="U1618" s="53"/>
      <c r="V1618" s="53"/>
      <c r="W1618" s="53"/>
      <c r="X1618" s="53"/>
      <c r="Y1618" s="53"/>
      <c r="Z1618" s="53"/>
      <c r="AA1618" s="53"/>
      <c r="AB1618" s="53"/>
      <c r="AC1618" s="53"/>
      <c r="AD1618" s="53"/>
      <c r="AE1618" s="53"/>
      <c r="AF1618" s="53"/>
      <c r="AG1618" s="53"/>
      <c r="AH1618" s="53"/>
      <c r="AI1618" s="53"/>
      <c r="AJ1618" s="53"/>
      <c r="AK1618" s="53"/>
      <c r="AL1618" s="53"/>
      <c r="AM1618" s="53"/>
      <c r="AN1618" s="53"/>
      <c r="AO1618" s="53"/>
    </row>
    <row r="1619" spans="17:41">
      <c r="Q1619" s="53"/>
      <c r="R1619" s="53"/>
      <c r="S1619" s="53"/>
      <c r="T1619" s="53"/>
      <c r="U1619" s="53"/>
      <c r="V1619" s="53"/>
      <c r="W1619" s="53"/>
      <c r="X1619" s="53"/>
      <c r="Y1619" s="53"/>
      <c r="Z1619" s="53"/>
      <c r="AA1619" s="53"/>
      <c r="AB1619" s="53"/>
      <c r="AC1619" s="53"/>
      <c r="AD1619" s="53"/>
      <c r="AE1619" s="53"/>
      <c r="AF1619" s="53"/>
      <c r="AG1619" s="53"/>
      <c r="AH1619" s="53"/>
      <c r="AI1619" s="53"/>
      <c r="AJ1619" s="53"/>
      <c r="AK1619" s="53"/>
      <c r="AL1619" s="53"/>
      <c r="AM1619" s="53"/>
      <c r="AN1619" s="53"/>
      <c r="AO1619" s="53"/>
    </row>
    <row r="1620" spans="17:41">
      <c r="Q1620" s="53"/>
      <c r="R1620" s="53"/>
      <c r="S1620" s="53"/>
      <c r="T1620" s="53"/>
      <c r="U1620" s="53"/>
      <c r="V1620" s="53"/>
      <c r="W1620" s="53"/>
      <c r="X1620" s="53"/>
      <c r="Y1620" s="53"/>
      <c r="Z1620" s="53"/>
      <c r="AA1620" s="53"/>
      <c r="AB1620" s="53"/>
      <c r="AC1620" s="53"/>
      <c r="AD1620" s="53"/>
      <c r="AE1620" s="53"/>
      <c r="AF1620" s="53"/>
      <c r="AG1620" s="53"/>
      <c r="AH1620" s="53"/>
      <c r="AI1620" s="53"/>
      <c r="AJ1620" s="53"/>
      <c r="AK1620" s="53"/>
      <c r="AL1620" s="53"/>
      <c r="AM1620" s="53"/>
      <c r="AN1620" s="53"/>
      <c r="AO1620" s="53"/>
    </row>
    <row r="1621" spans="17:41">
      <c r="Q1621" s="53"/>
      <c r="R1621" s="53"/>
      <c r="S1621" s="53"/>
      <c r="T1621" s="53"/>
      <c r="U1621" s="53"/>
      <c r="V1621" s="53"/>
      <c r="W1621" s="53"/>
      <c r="X1621" s="53"/>
      <c r="Y1621" s="53"/>
      <c r="Z1621" s="53"/>
      <c r="AA1621" s="53"/>
      <c r="AB1621" s="53"/>
      <c r="AC1621" s="53"/>
      <c r="AD1621" s="53"/>
      <c r="AE1621" s="53"/>
      <c r="AF1621" s="53"/>
      <c r="AG1621" s="53"/>
      <c r="AH1621" s="53"/>
      <c r="AI1621" s="53"/>
      <c r="AJ1621" s="53"/>
      <c r="AK1621" s="53"/>
      <c r="AL1621" s="53"/>
      <c r="AM1621" s="53"/>
      <c r="AN1621" s="53"/>
      <c r="AO1621" s="53"/>
    </row>
    <row r="1622" spans="17:41">
      <c r="Q1622" s="53"/>
      <c r="R1622" s="53"/>
      <c r="S1622" s="53"/>
      <c r="T1622" s="53"/>
      <c r="U1622" s="53"/>
      <c r="V1622" s="53"/>
      <c r="W1622" s="53"/>
      <c r="X1622" s="53"/>
      <c r="Y1622" s="53"/>
      <c r="Z1622" s="53"/>
      <c r="AA1622" s="53"/>
      <c r="AB1622" s="53"/>
      <c r="AC1622" s="53"/>
      <c r="AD1622" s="53"/>
      <c r="AE1622" s="53"/>
      <c r="AF1622" s="53"/>
      <c r="AG1622" s="53"/>
      <c r="AH1622" s="53"/>
      <c r="AI1622" s="53"/>
      <c r="AJ1622" s="53"/>
      <c r="AK1622" s="53"/>
      <c r="AL1622" s="53"/>
      <c r="AM1622" s="53"/>
      <c r="AN1622" s="53"/>
      <c r="AO1622" s="53"/>
    </row>
    <row r="1623" spans="17:41">
      <c r="Q1623" s="53"/>
      <c r="R1623" s="53"/>
      <c r="S1623" s="53"/>
      <c r="T1623" s="53"/>
      <c r="U1623" s="53"/>
      <c r="V1623" s="53"/>
      <c r="W1623" s="53"/>
      <c r="X1623" s="53"/>
      <c r="Y1623" s="53"/>
      <c r="Z1623" s="53"/>
      <c r="AA1623" s="53"/>
      <c r="AB1623" s="53"/>
      <c r="AC1623" s="53"/>
      <c r="AD1623" s="53"/>
      <c r="AE1623" s="53"/>
      <c r="AF1623" s="53"/>
      <c r="AG1623" s="53"/>
      <c r="AH1623" s="53"/>
      <c r="AI1623" s="53"/>
      <c r="AJ1623" s="53"/>
      <c r="AK1623" s="53"/>
      <c r="AL1623" s="53"/>
      <c r="AM1623" s="53"/>
      <c r="AN1623" s="53"/>
      <c r="AO1623" s="53"/>
    </row>
    <row r="1624" spans="17:41">
      <c r="Q1624" s="53"/>
      <c r="R1624" s="53"/>
      <c r="S1624" s="53"/>
      <c r="T1624" s="53"/>
      <c r="U1624" s="53"/>
      <c r="V1624" s="53"/>
      <c r="W1624" s="53"/>
      <c r="X1624" s="53"/>
      <c r="Y1624" s="53"/>
      <c r="Z1624" s="53"/>
      <c r="AA1624" s="53"/>
      <c r="AB1624" s="53"/>
      <c r="AC1624" s="53"/>
      <c r="AD1624" s="53"/>
      <c r="AE1624" s="53"/>
      <c r="AF1624" s="53"/>
      <c r="AG1624" s="53"/>
      <c r="AH1624" s="53"/>
      <c r="AI1624" s="53"/>
      <c r="AJ1624" s="53"/>
      <c r="AK1624" s="53"/>
      <c r="AL1624" s="53"/>
      <c r="AM1624" s="53"/>
      <c r="AN1624" s="53"/>
      <c r="AO1624" s="53"/>
    </row>
    <row r="1625" spans="17:41">
      <c r="Q1625" s="53"/>
      <c r="R1625" s="53"/>
      <c r="S1625" s="53"/>
      <c r="T1625" s="53"/>
      <c r="U1625" s="53"/>
      <c r="V1625" s="53"/>
      <c r="W1625" s="53"/>
      <c r="X1625" s="53"/>
      <c r="Y1625" s="53"/>
      <c r="Z1625" s="53"/>
      <c r="AA1625" s="53"/>
      <c r="AB1625" s="53"/>
      <c r="AC1625" s="53"/>
      <c r="AD1625" s="53"/>
      <c r="AE1625" s="53"/>
      <c r="AF1625" s="53"/>
      <c r="AG1625" s="53"/>
      <c r="AH1625" s="53"/>
      <c r="AI1625" s="53"/>
      <c r="AJ1625" s="53"/>
      <c r="AK1625" s="53"/>
      <c r="AL1625" s="53"/>
      <c r="AM1625" s="53"/>
      <c r="AN1625" s="53"/>
      <c r="AO1625" s="53"/>
    </row>
    <row r="1626" spans="17:41">
      <c r="Q1626" s="53"/>
      <c r="R1626" s="53"/>
      <c r="S1626" s="53"/>
      <c r="T1626" s="53"/>
      <c r="U1626" s="53"/>
      <c r="V1626" s="53"/>
      <c r="W1626" s="53"/>
      <c r="X1626" s="53"/>
      <c r="Y1626" s="53"/>
      <c r="Z1626" s="53"/>
      <c r="AA1626" s="53"/>
      <c r="AB1626" s="53"/>
      <c r="AC1626" s="53"/>
      <c r="AD1626" s="53"/>
      <c r="AE1626" s="53"/>
      <c r="AF1626" s="53"/>
      <c r="AG1626" s="53"/>
      <c r="AH1626" s="53"/>
      <c r="AI1626" s="53"/>
      <c r="AJ1626" s="53"/>
      <c r="AK1626" s="53"/>
      <c r="AL1626" s="53"/>
      <c r="AM1626" s="53"/>
      <c r="AN1626" s="53"/>
      <c r="AO1626" s="53"/>
    </row>
    <row r="1627" spans="17:41">
      <c r="Q1627" s="53"/>
      <c r="R1627" s="53"/>
      <c r="S1627" s="53"/>
      <c r="T1627" s="53"/>
      <c r="U1627" s="53"/>
      <c r="V1627" s="53"/>
      <c r="W1627" s="53"/>
      <c r="X1627" s="53"/>
      <c r="Y1627" s="53"/>
      <c r="Z1627" s="53"/>
      <c r="AA1627" s="53"/>
      <c r="AB1627" s="53"/>
      <c r="AC1627" s="53"/>
      <c r="AD1627" s="53"/>
      <c r="AE1627" s="53"/>
      <c r="AF1627" s="53"/>
      <c r="AG1627" s="53"/>
      <c r="AH1627" s="53"/>
      <c r="AI1627" s="53"/>
      <c r="AJ1627" s="53"/>
      <c r="AK1627" s="53"/>
      <c r="AL1627" s="53"/>
      <c r="AM1627" s="53"/>
      <c r="AN1627" s="53"/>
      <c r="AO1627" s="53"/>
    </row>
    <row r="1628" spans="17:41">
      <c r="Q1628" s="53"/>
      <c r="R1628" s="53"/>
      <c r="S1628" s="53"/>
      <c r="T1628" s="53"/>
      <c r="U1628" s="53"/>
      <c r="V1628" s="53"/>
      <c r="W1628" s="53"/>
      <c r="X1628" s="53"/>
      <c r="Y1628" s="53"/>
      <c r="Z1628" s="53"/>
      <c r="AA1628" s="53"/>
      <c r="AB1628" s="53"/>
      <c r="AC1628" s="53"/>
      <c r="AD1628" s="53"/>
      <c r="AE1628" s="53"/>
      <c r="AF1628" s="53"/>
      <c r="AG1628" s="53"/>
      <c r="AH1628" s="53"/>
      <c r="AI1628" s="53"/>
      <c r="AJ1628" s="53"/>
      <c r="AK1628" s="53"/>
      <c r="AL1628" s="53"/>
      <c r="AM1628" s="53"/>
      <c r="AN1628" s="53"/>
      <c r="AO1628" s="53"/>
    </row>
    <row r="1629" spans="17:41">
      <c r="Q1629" s="53"/>
      <c r="R1629" s="53"/>
      <c r="S1629" s="53"/>
      <c r="T1629" s="53"/>
      <c r="U1629" s="53"/>
      <c r="V1629" s="53"/>
      <c r="W1629" s="53"/>
      <c r="X1629" s="53"/>
      <c r="Y1629" s="53"/>
      <c r="Z1629" s="53"/>
      <c r="AA1629" s="53"/>
      <c r="AB1629" s="53"/>
      <c r="AC1629" s="53"/>
      <c r="AD1629" s="53"/>
      <c r="AE1629" s="53"/>
      <c r="AF1629" s="53"/>
      <c r="AG1629" s="53"/>
      <c r="AH1629" s="53"/>
      <c r="AI1629" s="53"/>
      <c r="AJ1629" s="53"/>
      <c r="AK1629" s="53"/>
      <c r="AL1629" s="53"/>
      <c r="AM1629" s="53"/>
      <c r="AN1629" s="53"/>
      <c r="AO1629" s="53"/>
    </row>
    <row r="1630" spans="17:41">
      <c r="Q1630" s="53"/>
      <c r="R1630" s="53"/>
      <c r="S1630" s="53"/>
      <c r="T1630" s="53"/>
      <c r="U1630" s="53"/>
      <c r="V1630" s="53"/>
      <c r="W1630" s="53"/>
      <c r="X1630" s="53"/>
      <c r="Y1630" s="53"/>
      <c r="Z1630" s="53"/>
      <c r="AA1630" s="53"/>
      <c r="AB1630" s="53"/>
      <c r="AC1630" s="53"/>
      <c r="AD1630" s="53"/>
      <c r="AE1630" s="53"/>
      <c r="AF1630" s="53"/>
      <c r="AG1630" s="53"/>
      <c r="AH1630" s="53"/>
      <c r="AI1630" s="53"/>
      <c r="AJ1630" s="53"/>
      <c r="AK1630" s="53"/>
      <c r="AL1630" s="53"/>
      <c r="AM1630" s="53"/>
      <c r="AN1630" s="53"/>
      <c r="AO1630" s="53"/>
    </row>
    <row r="1631" spans="17:41">
      <c r="Q1631" s="53"/>
      <c r="R1631" s="53"/>
      <c r="S1631" s="53"/>
      <c r="T1631" s="53"/>
      <c r="U1631" s="53"/>
      <c r="V1631" s="53"/>
      <c r="W1631" s="53"/>
      <c r="X1631" s="53"/>
      <c r="Y1631" s="53"/>
      <c r="Z1631" s="53"/>
      <c r="AA1631" s="53"/>
      <c r="AB1631" s="53"/>
      <c r="AC1631" s="53"/>
      <c r="AD1631" s="53"/>
      <c r="AE1631" s="53"/>
      <c r="AF1631" s="53"/>
      <c r="AG1631" s="53"/>
      <c r="AH1631" s="53"/>
      <c r="AI1631" s="53"/>
      <c r="AJ1631" s="53"/>
      <c r="AK1631" s="53"/>
      <c r="AL1631" s="53"/>
      <c r="AM1631" s="53"/>
      <c r="AN1631" s="53"/>
      <c r="AO1631" s="53"/>
    </row>
    <row r="1632" spans="17:41">
      <c r="Q1632" s="53"/>
      <c r="R1632" s="53"/>
      <c r="S1632" s="53"/>
      <c r="T1632" s="53"/>
      <c r="U1632" s="53"/>
      <c r="V1632" s="53"/>
      <c r="W1632" s="53"/>
      <c r="X1632" s="53"/>
      <c r="Y1632" s="53"/>
      <c r="Z1632" s="53"/>
      <c r="AA1632" s="53"/>
      <c r="AB1632" s="53"/>
      <c r="AC1632" s="53"/>
      <c r="AD1632" s="53"/>
      <c r="AE1632" s="53"/>
      <c r="AF1632" s="53"/>
      <c r="AG1632" s="53"/>
      <c r="AH1632" s="53"/>
      <c r="AI1632" s="53"/>
      <c r="AJ1632" s="53"/>
      <c r="AK1632" s="53"/>
      <c r="AL1632" s="53"/>
      <c r="AM1632" s="53"/>
      <c r="AN1632" s="53"/>
      <c r="AO1632" s="53"/>
    </row>
    <row r="1633" spans="17:41">
      <c r="Q1633" s="53"/>
      <c r="R1633" s="53"/>
      <c r="S1633" s="53"/>
      <c r="T1633" s="53"/>
      <c r="U1633" s="53"/>
      <c r="V1633" s="53"/>
      <c r="W1633" s="53"/>
      <c r="X1633" s="53"/>
      <c r="Y1633" s="53"/>
      <c r="Z1633" s="53"/>
      <c r="AA1633" s="53"/>
      <c r="AB1633" s="53"/>
      <c r="AC1633" s="53"/>
      <c r="AD1633" s="53"/>
      <c r="AE1633" s="53"/>
      <c r="AF1633" s="53"/>
      <c r="AG1633" s="53"/>
      <c r="AH1633" s="53"/>
      <c r="AI1633" s="53"/>
      <c r="AJ1633" s="53"/>
      <c r="AK1633" s="53"/>
      <c r="AL1633" s="53"/>
      <c r="AM1633" s="53"/>
      <c r="AN1633" s="53"/>
      <c r="AO1633" s="53"/>
    </row>
    <row r="1634" spans="17:41">
      <c r="Q1634" s="53"/>
      <c r="R1634" s="53"/>
      <c r="S1634" s="53"/>
      <c r="T1634" s="53"/>
      <c r="U1634" s="53"/>
      <c r="V1634" s="53"/>
      <c r="W1634" s="53"/>
      <c r="X1634" s="53"/>
      <c r="Y1634" s="53"/>
      <c r="Z1634" s="53"/>
      <c r="AA1634" s="53"/>
      <c r="AB1634" s="53"/>
      <c r="AC1634" s="53"/>
      <c r="AD1634" s="53"/>
      <c r="AE1634" s="53"/>
      <c r="AF1634" s="53"/>
      <c r="AG1634" s="53"/>
      <c r="AH1634" s="53"/>
      <c r="AI1634" s="53"/>
      <c r="AJ1634" s="53"/>
      <c r="AK1634" s="53"/>
      <c r="AL1634" s="53"/>
      <c r="AM1634" s="53"/>
      <c r="AN1634" s="53"/>
      <c r="AO1634" s="53"/>
    </row>
    <row r="1635" spans="17:41">
      <c r="Q1635" s="53"/>
      <c r="R1635" s="53"/>
      <c r="S1635" s="53"/>
      <c r="T1635" s="53"/>
      <c r="U1635" s="53"/>
      <c r="V1635" s="53"/>
      <c r="W1635" s="53"/>
      <c r="X1635" s="53"/>
      <c r="Y1635" s="53"/>
      <c r="Z1635" s="53"/>
      <c r="AA1635" s="53"/>
      <c r="AB1635" s="53"/>
      <c r="AC1635" s="53"/>
      <c r="AD1635" s="53"/>
      <c r="AE1635" s="53"/>
      <c r="AF1635" s="53"/>
      <c r="AG1635" s="53"/>
      <c r="AH1635" s="53"/>
      <c r="AI1635" s="53"/>
      <c r="AJ1635" s="53"/>
      <c r="AK1635" s="53"/>
      <c r="AL1635" s="53"/>
      <c r="AM1635" s="53"/>
      <c r="AN1635" s="53"/>
      <c r="AO1635" s="53"/>
    </row>
    <row r="1636" spans="17:41">
      <c r="Q1636" s="53"/>
      <c r="R1636" s="53"/>
      <c r="S1636" s="53"/>
      <c r="T1636" s="53"/>
      <c r="U1636" s="53"/>
      <c r="V1636" s="53"/>
      <c r="W1636" s="53"/>
      <c r="X1636" s="53"/>
      <c r="Y1636" s="53"/>
      <c r="Z1636" s="53"/>
      <c r="AA1636" s="53"/>
      <c r="AB1636" s="53"/>
      <c r="AC1636" s="53"/>
      <c r="AD1636" s="53"/>
      <c r="AE1636" s="53"/>
      <c r="AF1636" s="53"/>
      <c r="AG1636" s="53"/>
      <c r="AH1636" s="53"/>
      <c r="AI1636" s="53"/>
      <c r="AJ1636" s="53"/>
      <c r="AK1636" s="53"/>
      <c r="AL1636" s="53"/>
      <c r="AM1636" s="53"/>
      <c r="AN1636" s="53"/>
      <c r="AO1636" s="53"/>
    </row>
    <row r="1637" spans="17:41">
      <c r="Q1637" s="53"/>
      <c r="R1637" s="53"/>
      <c r="S1637" s="53"/>
      <c r="T1637" s="53"/>
      <c r="U1637" s="53"/>
      <c r="V1637" s="53"/>
      <c r="W1637" s="53"/>
      <c r="X1637" s="53"/>
      <c r="Y1637" s="53"/>
      <c r="Z1637" s="53"/>
      <c r="AA1637" s="53"/>
      <c r="AB1637" s="53"/>
      <c r="AC1637" s="53"/>
      <c r="AD1637" s="53"/>
      <c r="AE1637" s="53"/>
      <c r="AF1637" s="53"/>
      <c r="AG1637" s="53"/>
      <c r="AH1637" s="53"/>
      <c r="AI1637" s="53"/>
      <c r="AJ1637" s="53"/>
      <c r="AK1637" s="53"/>
      <c r="AL1637" s="53"/>
      <c r="AM1637" s="53"/>
      <c r="AN1637" s="53"/>
      <c r="AO1637" s="53"/>
    </row>
    <row r="1638" spans="17:41">
      <c r="Q1638" s="53"/>
      <c r="R1638" s="53"/>
      <c r="S1638" s="53"/>
      <c r="T1638" s="53"/>
      <c r="U1638" s="53"/>
      <c r="V1638" s="53"/>
      <c r="W1638" s="53"/>
      <c r="X1638" s="53"/>
      <c r="Y1638" s="53"/>
      <c r="Z1638" s="53"/>
      <c r="AA1638" s="53"/>
      <c r="AB1638" s="53"/>
      <c r="AC1638" s="53"/>
      <c r="AD1638" s="53"/>
      <c r="AE1638" s="53"/>
      <c r="AF1638" s="53"/>
      <c r="AG1638" s="53"/>
      <c r="AH1638" s="53"/>
      <c r="AI1638" s="53"/>
      <c r="AJ1638" s="53"/>
      <c r="AK1638" s="53"/>
      <c r="AL1638" s="53"/>
      <c r="AM1638" s="53"/>
      <c r="AN1638" s="53"/>
      <c r="AO1638" s="53"/>
    </row>
    <row r="1639" spans="17:41">
      <c r="Q1639" s="53"/>
      <c r="R1639" s="53"/>
      <c r="S1639" s="53"/>
      <c r="T1639" s="53"/>
      <c r="U1639" s="53"/>
      <c r="V1639" s="53"/>
      <c r="W1639" s="53"/>
      <c r="X1639" s="53"/>
      <c r="Y1639" s="53"/>
      <c r="Z1639" s="53"/>
      <c r="AA1639" s="53"/>
      <c r="AB1639" s="53"/>
      <c r="AC1639" s="53"/>
      <c r="AD1639" s="53"/>
      <c r="AE1639" s="53"/>
      <c r="AF1639" s="53"/>
      <c r="AG1639" s="53"/>
      <c r="AH1639" s="53"/>
      <c r="AI1639" s="53"/>
      <c r="AJ1639" s="53"/>
      <c r="AK1639" s="53"/>
      <c r="AL1639" s="53"/>
      <c r="AM1639" s="53"/>
      <c r="AN1639" s="53"/>
      <c r="AO1639" s="53"/>
    </row>
    <row r="1640" spans="17:41">
      <c r="Q1640" s="53"/>
      <c r="R1640" s="53"/>
      <c r="S1640" s="53"/>
      <c r="T1640" s="53"/>
      <c r="U1640" s="53"/>
      <c r="V1640" s="53"/>
      <c r="W1640" s="53"/>
      <c r="X1640" s="53"/>
      <c r="Y1640" s="53"/>
      <c r="Z1640" s="53"/>
      <c r="AA1640" s="53"/>
      <c r="AB1640" s="53"/>
      <c r="AC1640" s="53"/>
      <c r="AD1640" s="53"/>
      <c r="AE1640" s="53"/>
      <c r="AF1640" s="53"/>
      <c r="AG1640" s="53"/>
      <c r="AH1640" s="53"/>
      <c r="AI1640" s="53"/>
      <c r="AJ1640" s="53"/>
      <c r="AK1640" s="53"/>
      <c r="AL1640" s="53"/>
      <c r="AM1640" s="53"/>
      <c r="AN1640" s="53"/>
      <c r="AO1640" s="53"/>
    </row>
    <row r="1641" spans="17:41">
      <c r="Q1641" s="53"/>
      <c r="R1641" s="53"/>
      <c r="S1641" s="53"/>
      <c r="T1641" s="53"/>
      <c r="U1641" s="53"/>
      <c r="V1641" s="53"/>
      <c r="W1641" s="53"/>
      <c r="X1641" s="53"/>
      <c r="Y1641" s="53"/>
      <c r="Z1641" s="53"/>
      <c r="AA1641" s="53"/>
      <c r="AB1641" s="53"/>
      <c r="AC1641" s="53"/>
      <c r="AD1641" s="53"/>
      <c r="AE1641" s="53"/>
      <c r="AF1641" s="53"/>
      <c r="AG1641" s="53"/>
      <c r="AH1641" s="53"/>
      <c r="AI1641" s="53"/>
      <c r="AJ1641" s="53"/>
      <c r="AK1641" s="53"/>
      <c r="AL1641" s="53"/>
      <c r="AM1641" s="53"/>
      <c r="AN1641" s="53"/>
      <c r="AO1641" s="53"/>
    </row>
    <row r="1642" spans="17:41">
      <c r="Q1642" s="53"/>
      <c r="R1642" s="53"/>
      <c r="S1642" s="53"/>
      <c r="T1642" s="53"/>
      <c r="U1642" s="53"/>
      <c r="V1642" s="53"/>
      <c r="W1642" s="53"/>
      <c r="X1642" s="53"/>
      <c r="Y1642" s="53"/>
      <c r="Z1642" s="53"/>
      <c r="AA1642" s="53"/>
      <c r="AB1642" s="53"/>
      <c r="AC1642" s="53"/>
      <c r="AD1642" s="53"/>
      <c r="AE1642" s="53"/>
      <c r="AF1642" s="53"/>
      <c r="AG1642" s="53"/>
      <c r="AH1642" s="53"/>
      <c r="AI1642" s="53"/>
      <c r="AJ1642" s="53"/>
      <c r="AK1642" s="53"/>
      <c r="AL1642" s="53"/>
      <c r="AM1642" s="53"/>
      <c r="AN1642" s="53"/>
      <c r="AO1642" s="53"/>
    </row>
    <row r="1643" spans="17:41">
      <c r="Q1643" s="53"/>
      <c r="R1643" s="53"/>
      <c r="S1643" s="53"/>
      <c r="T1643" s="53"/>
      <c r="U1643" s="53"/>
      <c r="V1643" s="53"/>
      <c r="W1643" s="53"/>
      <c r="X1643" s="53"/>
      <c r="Y1643" s="53"/>
      <c r="Z1643" s="53"/>
      <c r="AA1643" s="53"/>
      <c r="AB1643" s="53"/>
      <c r="AC1643" s="53"/>
      <c r="AD1643" s="53"/>
      <c r="AE1643" s="53"/>
      <c r="AF1643" s="53"/>
      <c r="AG1643" s="53"/>
      <c r="AH1643" s="53"/>
      <c r="AI1643" s="53"/>
      <c r="AJ1643" s="53"/>
      <c r="AK1643" s="53"/>
      <c r="AL1643" s="53"/>
      <c r="AM1643" s="53"/>
      <c r="AN1643" s="53"/>
      <c r="AO1643" s="53"/>
    </row>
    <row r="1644" spans="17:41">
      <c r="Q1644" s="53"/>
      <c r="R1644" s="53"/>
      <c r="S1644" s="53"/>
      <c r="T1644" s="53"/>
      <c r="U1644" s="53"/>
      <c r="V1644" s="53"/>
      <c r="W1644" s="53"/>
      <c r="X1644" s="53"/>
      <c r="Y1644" s="53"/>
      <c r="Z1644" s="53"/>
      <c r="AA1644" s="53"/>
      <c r="AB1644" s="53"/>
      <c r="AC1644" s="53"/>
      <c r="AD1644" s="53"/>
      <c r="AE1644" s="53"/>
      <c r="AF1644" s="53"/>
      <c r="AG1644" s="53"/>
      <c r="AH1644" s="53"/>
      <c r="AI1644" s="53"/>
      <c r="AJ1644" s="53"/>
      <c r="AK1644" s="53"/>
      <c r="AL1644" s="53"/>
      <c r="AM1644" s="53"/>
      <c r="AN1644" s="53"/>
      <c r="AO1644" s="53"/>
    </row>
    <row r="1645" spans="17:41">
      <c r="Q1645" s="53"/>
      <c r="R1645" s="53"/>
      <c r="S1645" s="53"/>
      <c r="T1645" s="53"/>
      <c r="U1645" s="53"/>
      <c r="V1645" s="53"/>
      <c r="W1645" s="53"/>
      <c r="X1645" s="53"/>
      <c r="Y1645" s="53"/>
      <c r="Z1645" s="53"/>
      <c r="AA1645" s="53"/>
      <c r="AB1645" s="53"/>
      <c r="AC1645" s="53"/>
      <c r="AD1645" s="53"/>
      <c r="AE1645" s="53"/>
      <c r="AF1645" s="53"/>
      <c r="AG1645" s="53"/>
      <c r="AH1645" s="53"/>
      <c r="AI1645" s="53"/>
      <c r="AJ1645" s="53"/>
      <c r="AK1645" s="53"/>
      <c r="AL1645" s="53"/>
      <c r="AM1645" s="53"/>
      <c r="AN1645" s="53"/>
      <c r="AO1645" s="53"/>
    </row>
    <row r="1646" spans="17:41">
      <c r="Q1646" s="53"/>
      <c r="R1646" s="53"/>
      <c r="S1646" s="53"/>
      <c r="T1646" s="53"/>
      <c r="U1646" s="53"/>
      <c r="V1646" s="53"/>
      <c r="W1646" s="53"/>
      <c r="X1646" s="53"/>
      <c r="Y1646" s="53"/>
      <c r="Z1646" s="53"/>
      <c r="AA1646" s="53"/>
      <c r="AB1646" s="53"/>
      <c r="AC1646" s="53"/>
      <c r="AD1646" s="53"/>
      <c r="AE1646" s="53"/>
      <c r="AF1646" s="53"/>
      <c r="AG1646" s="53"/>
      <c r="AH1646" s="53"/>
      <c r="AI1646" s="53"/>
      <c r="AJ1646" s="53"/>
      <c r="AK1646" s="53"/>
      <c r="AL1646" s="53"/>
      <c r="AM1646" s="53"/>
      <c r="AN1646" s="53"/>
      <c r="AO1646" s="53"/>
    </row>
    <row r="1647" spans="17:41">
      <c r="Q1647" s="53"/>
      <c r="R1647" s="53"/>
      <c r="S1647" s="53"/>
      <c r="T1647" s="53"/>
      <c r="U1647" s="53"/>
      <c r="V1647" s="53"/>
      <c r="W1647" s="53"/>
      <c r="X1647" s="53"/>
      <c r="Y1647" s="53"/>
      <c r="Z1647" s="53"/>
      <c r="AA1647" s="53"/>
      <c r="AB1647" s="53"/>
      <c r="AC1647" s="53"/>
      <c r="AD1647" s="53"/>
      <c r="AE1647" s="53"/>
      <c r="AF1647" s="53"/>
      <c r="AG1647" s="53"/>
      <c r="AH1647" s="53"/>
      <c r="AI1647" s="53"/>
      <c r="AJ1647" s="53"/>
      <c r="AK1647" s="53"/>
      <c r="AL1647" s="53"/>
      <c r="AM1647" s="53"/>
      <c r="AN1647" s="53"/>
      <c r="AO1647" s="53"/>
    </row>
    <row r="1648" spans="17:41">
      <c r="Q1648" s="53"/>
      <c r="R1648" s="53"/>
      <c r="S1648" s="53"/>
      <c r="T1648" s="53"/>
      <c r="U1648" s="53"/>
      <c r="V1648" s="53"/>
      <c r="W1648" s="53"/>
      <c r="X1648" s="53"/>
      <c r="Y1648" s="53"/>
      <c r="Z1648" s="53"/>
      <c r="AA1648" s="53"/>
      <c r="AB1648" s="53"/>
      <c r="AC1648" s="53"/>
      <c r="AD1648" s="53"/>
      <c r="AE1648" s="53"/>
      <c r="AF1648" s="53"/>
      <c r="AG1648" s="53"/>
      <c r="AH1648" s="53"/>
      <c r="AI1648" s="53"/>
      <c r="AJ1648" s="53"/>
      <c r="AK1648" s="53"/>
      <c r="AL1648" s="53"/>
      <c r="AM1648" s="53"/>
      <c r="AN1648" s="53"/>
      <c r="AO1648" s="53"/>
    </row>
    <row r="1649" spans="17:41">
      <c r="Q1649" s="53"/>
      <c r="R1649" s="53"/>
      <c r="S1649" s="53"/>
      <c r="T1649" s="53"/>
      <c r="U1649" s="53"/>
      <c r="V1649" s="53"/>
      <c r="W1649" s="53"/>
      <c r="X1649" s="53"/>
      <c r="Y1649" s="53"/>
      <c r="Z1649" s="53"/>
      <c r="AA1649" s="53"/>
      <c r="AB1649" s="53"/>
      <c r="AC1649" s="53"/>
      <c r="AD1649" s="53"/>
      <c r="AE1649" s="53"/>
      <c r="AF1649" s="53"/>
      <c r="AG1649" s="53"/>
      <c r="AH1649" s="53"/>
      <c r="AI1649" s="53"/>
      <c r="AJ1649" s="53"/>
      <c r="AK1649" s="53"/>
      <c r="AL1649" s="53"/>
      <c r="AM1649" s="53"/>
      <c r="AN1649" s="53"/>
      <c r="AO1649" s="53"/>
    </row>
    <row r="1650" spans="17:41">
      <c r="Q1650" s="53"/>
      <c r="R1650" s="53"/>
      <c r="S1650" s="53"/>
      <c r="T1650" s="53"/>
      <c r="U1650" s="53"/>
      <c r="V1650" s="53"/>
      <c r="W1650" s="53"/>
      <c r="X1650" s="53"/>
      <c r="Y1650" s="53"/>
      <c r="Z1650" s="53"/>
      <c r="AA1650" s="53"/>
      <c r="AB1650" s="53"/>
      <c r="AC1650" s="53"/>
      <c r="AD1650" s="53"/>
      <c r="AE1650" s="53"/>
      <c r="AF1650" s="53"/>
      <c r="AG1650" s="53"/>
      <c r="AH1650" s="53"/>
      <c r="AI1650" s="53"/>
      <c r="AJ1650" s="53"/>
      <c r="AK1650" s="53"/>
      <c r="AL1650" s="53"/>
      <c r="AM1650" s="53"/>
      <c r="AN1650" s="53"/>
      <c r="AO1650" s="53"/>
    </row>
    <row r="1651" spans="17:41">
      <c r="Q1651" s="53"/>
      <c r="R1651" s="53"/>
      <c r="S1651" s="53"/>
      <c r="T1651" s="53"/>
      <c r="U1651" s="53"/>
      <c r="V1651" s="53"/>
      <c r="W1651" s="53"/>
      <c r="X1651" s="53"/>
      <c r="Y1651" s="53"/>
      <c r="Z1651" s="53"/>
      <c r="AA1651" s="53"/>
      <c r="AB1651" s="53"/>
      <c r="AC1651" s="53"/>
      <c r="AD1651" s="53"/>
      <c r="AE1651" s="53"/>
      <c r="AF1651" s="53"/>
      <c r="AG1651" s="53"/>
      <c r="AH1651" s="53"/>
      <c r="AI1651" s="53"/>
      <c r="AJ1651" s="53"/>
      <c r="AK1651" s="53"/>
      <c r="AL1651" s="53"/>
      <c r="AM1651" s="53"/>
      <c r="AN1651" s="53"/>
      <c r="AO1651" s="53"/>
    </row>
    <row r="1652" spans="17:41">
      <c r="Q1652" s="53"/>
      <c r="R1652" s="53"/>
      <c r="S1652" s="53"/>
      <c r="T1652" s="53"/>
      <c r="U1652" s="53"/>
      <c r="V1652" s="53"/>
      <c r="W1652" s="53"/>
      <c r="X1652" s="53"/>
      <c r="Y1652" s="53"/>
      <c r="Z1652" s="53"/>
      <c r="AA1652" s="53"/>
      <c r="AB1652" s="53"/>
      <c r="AC1652" s="53"/>
      <c r="AD1652" s="53"/>
      <c r="AE1652" s="53"/>
      <c r="AF1652" s="53"/>
      <c r="AG1652" s="53"/>
      <c r="AH1652" s="53"/>
      <c r="AI1652" s="53"/>
      <c r="AJ1652" s="53"/>
      <c r="AK1652" s="53"/>
      <c r="AL1652" s="53"/>
      <c r="AM1652" s="53"/>
      <c r="AN1652" s="53"/>
      <c r="AO1652" s="53"/>
    </row>
    <row r="1653" spans="17:41">
      <c r="Q1653" s="53"/>
      <c r="R1653" s="53"/>
      <c r="S1653" s="53"/>
      <c r="T1653" s="53"/>
      <c r="U1653" s="53"/>
      <c r="V1653" s="53"/>
      <c r="W1653" s="53"/>
      <c r="X1653" s="53"/>
      <c r="Y1653" s="53"/>
      <c r="Z1653" s="53"/>
      <c r="AA1653" s="53"/>
      <c r="AB1653" s="53"/>
      <c r="AC1653" s="53"/>
      <c r="AD1653" s="53"/>
      <c r="AE1653" s="53"/>
      <c r="AF1653" s="53"/>
      <c r="AG1653" s="53"/>
      <c r="AH1653" s="53"/>
      <c r="AI1653" s="53"/>
      <c r="AJ1653" s="53"/>
      <c r="AK1653" s="53"/>
      <c r="AL1653" s="53"/>
      <c r="AM1653" s="53"/>
      <c r="AN1653" s="53"/>
      <c r="AO1653" s="53"/>
    </row>
    <row r="1654" spans="17:41">
      <c r="Q1654" s="53"/>
      <c r="R1654" s="53"/>
      <c r="S1654" s="53"/>
      <c r="T1654" s="53"/>
      <c r="U1654" s="53"/>
      <c r="V1654" s="53"/>
      <c r="W1654" s="53"/>
      <c r="X1654" s="53"/>
      <c r="Y1654" s="53"/>
      <c r="Z1654" s="53"/>
      <c r="AA1654" s="53"/>
      <c r="AB1654" s="53"/>
      <c r="AC1654" s="53"/>
      <c r="AD1654" s="53"/>
      <c r="AE1654" s="53"/>
      <c r="AF1654" s="53"/>
      <c r="AG1654" s="53"/>
      <c r="AH1654" s="53"/>
      <c r="AI1654" s="53"/>
      <c r="AJ1654" s="53"/>
      <c r="AK1654" s="53"/>
      <c r="AL1654" s="53"/>
      <c r="AM1654" s="53"/>
      <c r="AN1654" s="53"/>
      <c r="AO1654" s="53"/>
    </row>
    <row r="1655" spans="17:41">
      <c r="Q1655" s="53"/>
      <c r="R1655" s="53"/>
      <c r="S1655" s="53"/>
      <c r="T1655" s="53"/>
      <c r="U1655" s="53"/>
      <c r="V1655" s="53"/>
      <c r="W1655" s="53"/>
      <c r="X1655" s="53"/>
      <c r="Y1655" s="53"/>
      <c r="Z1655" s="53"/>
      <c r="AA1655" s="53"/>
      <c r="AB1655" s="53"/>
      <c r="AC1655" s="53"/>
      <c r="AD1655" s="53"/>
      <c r="AE1655" s="53"/>
      <c r="AF1655" s="53"/>
      <c r="AG1655" s="53"/>
      <c r="AH1655" s="53"/>
      <c r="AI1655" s="53"/>
      <c r="AJ1655" s="53"/>
      <c r="AK1655" s="53"/>
      <c r="AL1655" s="53"/>
      <c r="AM1655" s="53"/>
      <c r="AN1655" s="53"/>
      <c r="AO1655" s="53"/>
    </row>
    <row r="1656" spans="17:41">
      <c r="Q1656" s="53"/>
      <c r="R1656" s="53"/>
      <c r="S1656" s="53"/>
      <c r="T1656" s="53"/>
      <c r="U1656" s="53"/>
      <c r="V1656" s="53"/>
      <c r="W1656" s="53"/>
      <c r="X1656" s="53"/>
      <c r="Y1656" s="53"/>
      <c r="Z1656" s="53"/>
      <c r="AA1656" s="53"/>
      <c r="AB1656" s="53"/>
      <c r="AC1656" s="53"/>
      <c r="AD1656" s="53"/>
      <c r="AE1656" s="53"/>
      <c r="AF1656" s="53"/>
      <c r="AG1656" s="53"/>
      <c r="AH1656" s="53"/>
      <c r="AI1656" s="53"/>
      <c r="AJ1656" s="53"/>
      <c r="AK1656" s="53"/>
      <c r="AL1656" s="53"/>
      <c r="AM1656" s="53"/>
      <c r="AN1656" s="53"/>
      <c r="AO1656" s="53"/>
    </row>
    <row r="1657" spans="17:41">
      <c r="Q1657" s="53"/>
      <c r="R1657" s="53"/>
      <c r="S1657" s="53"/>
      <c r="T1657" s="53"/>
      <c r="U1657" s="53"/>
      <c r="V1657" s="53"/>
      <c r="W1657" s="53"/>
      <c r="X1657" s="53"/>
      <c r="Y1657" s="53"/>
      <c r="Z1657" s="53"/>
      <c r="AA1657" s="53"/>
      <c r="AB1657" s="53"/>
      <c r="AC1657" s="53"/>
      <c r="AD1657" s="53"/>
      <c r="AE1657" s="53"/>
      <c r="AF1657" s="53"/>
      <c r="AG1657" s="53"/>
      <c r="AH1657" s="53"/>
      <c r="AI1657" s="53"/>
      <c r="AJ1657" s="53"/>
      <c r="AK1657" s="53"/>
      <c r="AL1657" s="53"/>
      <c r="AM1657" s="53"/>
      <c r="AN1657" s="53"/>
      <c r="AO1657" s="53"/>
    </row>
    <row r="1658" spans="17:41">
      <c r="Q1658" s="53"/>
      <c r="R1658" s="53"/>
      <c r="S1658" s="53"/>
      <c r="T1658" s="53"/>
      <c r="U1658" s="53"/>
      <c r="V1658" s="53"/>
      <c r="W1658" s="53"/>
      <c r="X1658" s="53"/>
      <c r="Y1658" s="53"/>
      <c r="Z1658" s="53"/>
      <c r="AA1658" s="53"/>
      <c r="AB1658" s="53"/>
      <c r="AC1658" s="53"/>
      <c r="AD1658" s="53"/>
      <c r="AE1658" s="53"/>
      <c r="AF1658" s="53"/>
      <c r="AG1658" s="53"/>
      <c r="AH1658" s="53"/>
      <c r="AI1658" s="53"/>
      <c r="AJ1658" s="53"/>
      <c r="AK1658" s="53"/>
      <c r="AL1658" s="53"/>
      <c r="AM1658" s="53"/>
      <c r="AN1658" s="53"/>
      <c r="AO1658" s="53"/>
    </row>
    <row r="1659" spans="17:41">
      <c r="Q1659" s="53"/>
      <c r="R1659" s="53"/>
      <c r="S1659" s="53"/>
      <c r="T1659" s="53"/>
      <c r="U1659" s="53"/>
      <c r="V1659" s="53"/>
      <c r="W1659" s="53"/>
      <c r="X1659" s="53"/>
      <c r="Y1659" s="53"/>
      <c r="Z1659" s="53"/>
      <c r="AA1659" s="53"/>
      <c r="AB1659" s="53"/>
      <c r="AC1659" s="53"/>
      <c r="AD1659" s="53"/>
      <c r="AE1659" s="53"/>
      <c r="AF1659" s="53"/>
      <c r="AG1659" s="53"/>
      <c r="AH1659" s="53"/>
      <c r="AI1659" s="53"/>
      <c r="AJ1659" s="53"/>
      <c r="AK1659" s="53"/>
      <c r="AL1659" s="53"/>
      <c r="AM1659" s="53"/>
      <c r="AN1659" s="53"/>
      <c r="AO1659" s="53"/>
    </row>
    <row r="1660" spans="17:41">
      <c r="Q1660" s="53"/>
      <c r="R1660" s="53"/>
      <c r="S1660" s="53"/>
      <c r="T1660" s="53"/>
      <c r="U1660" s="53"/>
      <c r="V1660" s="53"/>
      <c r="W1660" s="53"/>
      <c r="X1660" s="53"/>
      <c r="Y1660" s="53"/>
      <c r="Z1660" s="53"/>
      <c r="AA1660" s="53"/>
      <c r="AB1660" s="53"/>
      <c r="AC1660" s="53"/>
      <c r="AD1660" s="53"/>
      <c r="AE1660" s="53"/>
      <c r="AF1660" s="53"/>
      <c r="AG1660" s="53"/>
      <c r="AH1660" s="53"/>
      <c r="AI1660" s="53"/>
      <c r="AJ1660" s="53"/>
      <c r="AK1660" s="53"/>
      <c r="AL1660" s="53"/>
      <c r="AM1660" s="53"/>
      <c r="AN1660" s="53"/>
      <c r="AO1660" s="53"/>
    </row>
    <row r="1661" spans="17:41">
      <c r="Q1661" s="53"/>
      <c r="R1661" s="53"/>
      <c r="S1661" s="53"/>
      <c r="T1661" s="53"/>
      <c r="U1661" s="53"/>
      <c r="V1661" s="53"/>
      <c r="W1661" s="53"/>
      <c r="X1661" s="53"/>
      <c r="Y1661" s="53"/>
      <c r="Z1661" s="53"/>
      <c r="AA1661" s="53"/>
      <c r="AB1661" s="53"/>
      <c r="AC1661" s="53"/>
      <c r="AD1661" s="53"/>
      <c r="AE1661" s="53"/>
      <c r="AF1661" s="53"/>
      <c r="AG1661" s="53"/>
      <c r="AH1661" s="53"/>
      <c r="AI1661" s="53"/>
      <c r="AJ1661" s="53"/>
      <c r="AK1661" s="53"/>
      <c r="AL1661" s="53"/>
      <c r="AM1661" s="53"/>
      <c r="AN1661" s="53"/>
      <c r="AO1661" s="53"/>
    </row>
    <row r="1662" spans="17:41">
      <c r="Q1662" s="53"/>
      <c r="R1662" s="53"/>
      <c r="S1662" s="53"/>
      <c r="T1662" s="53"/>
      <c r="U1662" s="53"/>
      <c r="V1662" s="53"/>
      <c r="W1662" s="53"/>
      <c r="X1662" s="53"/>
      <c r="Y1662" s="53"/>
      <c r="Z1662" s="53"/>
      <c r="AA1662" s="53"/>
      <c r="AB1662" s="53"/>
      <c r="AC1662" s="53"/>
      <c r="AD1662" s="53"/>
      <c r="AE1662" s="53"/>
      <c r="AF1662" s="53"/>
      <c r="AG1662" s="53"/>
      <c r="AH1662" s="53"/>
      <c r="AI1662" s="53"/>
      <c r="AJ1662" s="53"/>
      <c r="AK1662" s="53"/>
      <c r="AL1662" s="53"/>
      <c r="AM1662" s="53"/>
      <c r="AN1662" s="53"/>
      <c r="AO1662" s="53"/>
    </row>
    <row r="1663" spans="17:41">
      <c r="Q1663" s="53"/>
      <c r="R1663" s="53"/>
      <c r="S1663" s="53"/>
      <c r="T1663" s="53"/>
      <c r="U1663" s="53"/>
      <c r="V1663" s="53"/>
      <c r="W1663" s="53"/>
      <c r="X1663" s="53"/>
      <c r="Y1663" s="53"/>
      <c r="Z1663" s="53"/>
      <c r="AA1663" s="53"/>
      <c r="AB1663" s="53"/>
      <c r="AC1663" s="53"/>
      <c r="AD1663" s="53"/>
      <c r="AE1663" s="53"/>
      <c r="AF1663" s="53"/>
      <c r="AG1663" s="53"/>
      <c r="AH1663" s="53"/>
      <c r="AI1663" s="53"/>
      <c r="AJ1663" s="53"/>
      <c r="AK1663" s="53"/>
      <c r="AL1663" s="53"/>
      <c r="AM1663" s="53"/>
      <c r="AN1663" s="53"/>
      <c r="AO1663" s="53"/>
    </row>
    <row r="1664" spans="17:41">
      <c r="Q1664" s="53"/>
      <c r="R1664" s="53"/>
      <c r="S1664" s="53"/>
      <c r="T1664" s="53"/>
      <c r="U1664" s="53"/>
      <c r="V1664" s="53"/>
      <c r="W1664" s="53"/>
      <c r="X1664" s="53"/>
      <c r="Y1664" s="53"/>
      <c r="Z1664" s="53"/>
      <c r="AA1664" s="53"/>
      <c r="AB1664" s="53"/>
      <c r="AC1664" s="53"/>
      <c r="AD1664" s="53"/>
      <c r="AE1664" s="53"/>
      <c r="AF1664" s="53"/>
      <c r="AG1664" s="53"/>
      <c r="AH1664" s="53"/>
      <c r="AI1664" s="53"/>
      <c r="AJ1664" s="53"/>
      <c r="AK1664" s="53"/>
      <c r="AL1664" s="53"/>
      <c r="AM1664" s="53"/>
      <c r="AN1664" s="53"/>
      <c r="AO1664" s="53"/>
    </row>
    <row r="1665" spans="17:41">
      <c r="Q1665" s="53"/>
      <c r="R1665" s="53"/>
      <c r="S1665" s="53"/>
      <c r="T1665" s="53"/>
      <c r="U1665" s="53"/>
      <c r="V1665" s="53"/>
      <c r="W1665" s="53"/>
      <c r="X1665" s="53"/>
      <c r="Y1665" s="53"/>
      <c r="Z1665" s="53"/>
      <c r="AA1665" s="53"/>
      <c r="AB1665" s="53"/>
      <c r="AC1665" s="53"/>
      <c r="AD1665" s="53"/>
      <c r="AE1665" s="53"/>
      <c r="AF1665" s="53"/>
      <c r="AG1665" s="53"/>
      <c r="AH1665" s="53"/>
      <c r="AI1665" s="53"/>
      <c r="AJ1665" s="53"/>
      <c r="AK1665" s="53"/>
      <c r="AL1665" s="53"/>
      <c r="AM1665" s="53"/>
      <c r="AN1665" s="53"/>
      <c r="AO1665" s="53"/>
    </row>
    <row r="1666" spans="17:41">
      <c r="Q1666" s="53"/>
      <c r="R1666" s="53"/>
      <c r="S1666" s="53"/>
      <c r="T1666" s="53"/>
      <c r="U1666" s="53"/>
      <c r="V1666" s="53"/>
      <c r="W1666" s="53"/>
      <c r="X1666" s="53"/>
      <c r="Y1666" s="53"/>
      <c r="Z1666" s="53"/>
      <c r="AA1666" s="53"/>
      <c r="AB1666" s="53"/>
      <c r="AC1666" s="53"/>
      <c r="AD1666" s="53"/>
      <c r="AE1666" s="53"/>
      <c r="AF1666" s="53"/>
      <c r="AG1666" s="53"/>
      <c r="AH1666" s="53"/>
      <c r="AI1666" s="53"/>
      <c r="AJ1666" s="53"/>
      <c r="AK1666" s="53"/>
      <c r="AL1666" s="53"/>
      <c r="AM1666" s="53"/>
      <c r="AN1666" s="53"/>
      <c r="AO1666" s="53"/>
    </row>
    <row r="1667" spans="17:41">
      <c r="Q1667" s="53"/>
      <c r="R1667" s="53"/>
      <c r="S1667" s="53"/>
      <c r="T1667" s="53"/>
      <c r="U1667" s="53"/>
      <c r="V1667" s="53"/>
      <c r="W1667" s="53"/>
      <c r="X1667" s="53"/>
      <c r="Y1667" s="53"/>
      <c r="Z1667" s="53"/>
      <c r="AA1667" s="53"/>
      <c r="AB1667" s="53"/>
      <c r="AC1667" s="53"/>
      <c r="AD1667" s="53"/>
      <c r="AE1667" s="53"/>
      <c r="AF1667" s="53"/>
      <c r="AG1667" s="53"/>
      <c r="AH1667" s="53"/>
      <c r="AI1667" s="53"/>
      <c r="AJ1667" s="53"/>
      <c r="AK1667" s="53"/>
      <c r="AL1667" s="53"/>
      <c r="AM1667" s="53"/>
      <c r="AN1667" s="53"/>
      <c r="AO1667" s="53"/>
    </row>
    <row r="1668" spans="17:41">
      <c r="Q1668" s="53"/>
      <c r="R1668" s="53"/>
      <c r="S1668" s="53"/>
      <c r="T1668" s="53"/>
      <c r="U1668" s="53"/>
      <c r="V1668" s="53"/>
      <c r="W1668" s="53"/>
      <c r="X1668" s="53"/>
      <c r="Y1668" s="53"/>
      <c r="Z1668" s="53"/>
      <c r="AA1668" s="53"/>
      <c r="AB1668" s="53"/>
      <c r="AC1668" s="53"/>
      <c r="AD1668" s="53"/>
      <c r="AE1668" s="53"/>
      <c r="AF1668" s="53"/>
      <c r="AG1668" s="53"/>
      <c r="AH1668" s="53"/>
      <c r="AI1668" s="53"/>
      <c r="AJ1668" s="53"/>
      <c r="AK1668" s="53"/>
      <c r="AL1668" s="53"/>
      <c r="AM1668" s="53"/>
      <c r="AN1668" s="53"/>
      <c r="AO1668" s="53"/>
    </row>
    <row r="1669" spans="17:41">
      <c r="Q1669" s="53"/>
      <c r="R1669" s="53"/>
      <c r="S1669" s="53"/>
      <c r="T1669" s="53"/>
      <c r="U1669" s="53"/>
      <c r="V1669" s="53"/>
      <c r="W1669" s="53"/>
      <c r="X1669" s="53"/>
      <c r="Y1669" s="53"/>
      <c r="Z1669" s="53"/>
      <c r="AA1669" s="53"/>
      <c r="AB1669" s="53"/>
      <c r="AC1669" s="53"/>
      <c r="AD1669" s="53"/>
      <c r="AE1669" s="53"/>
      <c r="AF1669" s="53"/>
      <c r="AG1669" s="53"/>
      <c r="AH1669" s="53"/>
      <c r="AI1669" s="53"/>
      <c r="AJ1669" s="53"/>
      <c r="AK1669" s="53"/>
      <c r="AL1669" s="53"/>
      <c r="AM1669" s="53"/>
      <c r="AN1669" s="53"/>
      <c r="AO1669" s="53"/>
    </row>
    <row r="1670" spans="17:41">
      <c r="Q1670" s="53"/>
      <c r="R1670" s="53"/>
      <c r="S1670" s="53"/>
      <c r="T1670" s="53"/>
      <c r="U1670" s="53"/>
      <c r="V1670" s="53"/>
      <c r="W1670" s="53"/>
      <c r="X1670" s="53"/>
      <c r="Y1670" s="53"/>
      <c r="Z1670" s="53"/>
      <c r="AA1670" s="53"/>
      <c r="AB1670" s="53"/>
      <c r="AC1670" s="53"/>
      <c r="AD1670" s="53"/>
      <c r="AE1670" s="53"/>
      <c r="AF1670" s="53"/>
      <c r="AG1670" s="53"/>
      <c r="AH1670" s="53"/>
      <c r="AI1670" s="53"/>
      <c r="AJ1670" s="53"/>
      <c r="AK1670" s="53"/>
      <c r="AL1670" s="53"/>
      <c r="AM1670" s="53"/>
      <c r="AN1670" s="53"/>
      <c r="AO1670" s="53"/>
    </row>
    <row r="1671" spans="17:41">
      <c r="Q1671" s="53"/>
      <c r="R1671" s="53"/>
      <c r="S1671" s="53"/>
      <c r="T1671" s="53"/>
      <c r="U1671" s="53"/>
      <c r="V1671" s="53"/>
      <c r="W1671" s="53"/>
      <c r="X1671" s="53"/>
      <c r="Y1671" s="53"/>
      <c r="Z1671" s="53"/>
      <c r="AA1671" s="53"/>
      <c r="AB1671" s="53"/>
      <c r="AC1671" s="53"/>
      <c r="AD1671" s="53"/>
      <c r="AE1671" s="53"/>
      <c r="AF1671" s="53"/>
      <c r="AG1671" s="53"/>
      <c r="AH1671" s="53"/>
      <c r="AI1671" s="53"/>
      <c r="AJ1671" s="53"/>
      <c r="AK1671" s="53"/>
      <c r="AL1671" s="53"/>
      <c r="AM1671" s="53"/>
      <c r="AN1671" s="53"/>
      <c r="AO1671" s="53"/>
    </row>
    <row r="1672" spans="17:41">
      <c r="Q1672" s="53"/>
      <c r="R1672" s="53"/>
      <c r="S1672" s="53"/>
      <c r="T1672" s="53"/>
      <c r="U1672" s="53"/>
      <c r="V1672" s="53"/>
      <c r="W1672" s="53"/>
      <c r="X1672" s="53"/>
      <c r="Y1672" s="53"/>
      <c r="Z1672" s="53"/>
      <c r="AA1672" s="53"/>
      <c r="AB1672" s="53"/>
      <c r="AC1672" s="53"/>
      <c r="AD1672" s="53"/>
      <c r="AE1672" s="53"/>
      <c r="AF1672" s="53"/>
      <c r="AG1672" s="53"/>
      <c r="AH1672" s="53"/>
      <c r="AI1672" s="53"/>
      <c r="AJ1672" s="53"/>
      <c r="AK1672" s="53"/>
      <c r="AL1672" s="53"/>
      <c r="AM1672" s="53"/>
      <c r="AN1672" s="53"/>
      <c r="AO1672" s="53"/>
    </row>
    <row r="1673" spans="17:41">
      <c r="Q1673" s="53"/>
      <c r="R1673" s="53"/>
      <c r="S1673" s="53"/>
      <c r="T1673" s="53"/>
      <c r="U1673" s="53"/>
      <c r="V1673" s="53"/>
      <c r="W1673" s="53"/>
      <c r="X1673" s="53"/>
      <c r="Y1673" s="53"/>
      <c r="Z1673" s="53"/>
      <c r="AA1673" s="53"/>
      <c r="AB1673" s="53"/>
      <c r="AC1673" s="53"/>
      <c r="AD1673" s="53"/>
      <c r="AE1673" s="53"/>
      <c r="AF1673" s="53"/>
      <c r="AG1673" s="53"/>
      <c r="AH1673" s="53"/>
      <c r="AI1673" s="53"/>
      <c r="AJ1673" s="53"/>
      <c r="AK1673" s="53"/>
      <c r="AL1673" s="53"/>
      <c r="AM1673" s="53"/>
      <c r="AN1673" s="53"/>
      <c r="AO1673" s="53"/>
    </row>
    <row r="1674" spans="17:41">
      <c r="Q1674" s="53"/>
      <c r="R1674" s="53"/>
      <c r="S1674" s="53"/>
      <c r="T1674" s="53"/>
      <c r="U1674" s="53"/>
      <c r="V1674" s="53"/>
      <c r="W1674" s="53"/>
      <c r="X1674" s="53"/>
      <c r="Y1674" s="53"/>
      <c r="Z1674" s="53"/>
      <c r="AA1674" s="53"/>
      <c r="AB1674" s="53"/>
      <c r="AC1674" s="53"/>
      <c r="AD1674" s="53"/>
      <c r="AE1674" s="53"/>
      <c r="AF1674" s="53"/>
      <c r="AG1674" s="53"/>
      <c r="AH1674" s="53"/>
      <c r="AI1674" s="53"/>
      <c r="AJ1674" s="53"/>
      <c r="AK1674" s="53"/>
      <c r="AL1674" s="53"/>
      <c r="AM1674" s="53"/>
      <c r="AN1674" s="53"/>
      <c r="AO1674" s="53"/>
    </row>
    <row r="1675" spans="17:41">
      <c r="Q1675" s="53"/>
      <c r="R1675" s="53"/>
      <c r="S1675" s="53"/>
      <c r="T1675" s="53"/>
      <c r="U1675" s="53"/>
      <c r="V1675" s="53"/>
      <c r="W1675" s="53"/>
      <c r="X1675" s="53"/>
      <c r="Y1675" s="53"/>
      <c r="Z1675" s="53"/>
      <c r="AA1675" s="53"/>
      <c r="AB1675" s="53"/>
      <c r="AC1675" s="53"/>
      <c r="AD1675" s="53"/>
      <c r="AE1675" s="53"/>
      <c r="AF1675" s="53"/>
      <c r="AG1675" s="53"/>
      <c r="AH1675" s="53"/>
      <c r="AI1675" s="53"/>
      <c r="AJ1675" s="53"/>
      <c r="AK1675" s="53"/>
      <c r="AL1675" s="53"/>
      <c r="AM1675" s="53"/>
      <c r="AN1675" s="53"/>
      <c r="AO1675" s="53"/>
    </row>
    <row r="1676" spans="17:41">
      <c r="Q1676" s="53"/>
      <c r="R1676" s="53"/>
      <c r="S1676" s="53"/>
      <c r="T1676" s="53"/>
      <c r="U1676" s="53"/>
      <c r="V1676" s="53"/>
      <c r="W1676" s="53"/>
      <c r="X1676" s="53"/>
      <c r="Y1676" s="53"/>
      <c r="Z1676" s="53"/>
      <c r="AA1676" s="53"/>
      <c r="AB1676" s="53"/>
      <c r="AC1676" s="53"/>
      <c r="AD1676" s="53"/>
      <c r="AE1676" s="53"/>
      <c r="AF1676" s="53"/>
      <c r="AG1676" s="53"/>
      <c r="AH1676" s="53"/>
      <c r="AI1676" s="53"/>
      <c r="AJ1676" s="53"/>
      <c r="AK1676" s="53"/>
      <c r="AL1676" s="53"/>
      <c r="AM1676" s="53"/>
      <c r="AN1676" s="53"/>
      <c r="AO1676" s="53"/>
    </row>
    <row r="1677" spans="17:41">
      <c r="Q1677" s="53"/>
      <c r="R1677" s="53"/>
      <c r="S1677" s="53"/>
      <c r="T1677" s="53"/>
      <c r="U1677" s="53"/>
      <c r="V1677" s="53"/>
      <c r="W1677" s="53"/>
      <c r="X1677" s="53"/>
      <c r="Y1677" s="53"/>
      <c r="Z1677" s="53"/>
      <c r="AA1677" s="53"/>
      <c r="AB1677" s="53"/>
      <c r="AC1677" s="53"/>
      <c r="AD1677" s="53"/>
      <c r="AE1677" s="53"/>
      <c r="AF1677" s="53"/>
      <c r="AG1677" s="53"/>
      <c r="AH1677" s="53"/>
      <c r="AI1677" s="53"/>
      <c r="AJ1677" s="53"/>
      <c r="AK1677" s="53"/>
      <c r="AL1677" s="53"/>
      <c r="AM1677" s="53"/>
      <c r="AN1677" s="53"/>
      <c r="AO1677" s="53"/>
    </row>
    <row r="1678" spans="17:41">
      <c r="Q1678" s="53"/>
      <c r="R1678" s="53"/>
      <c r="S1678" s="53"/>
      <c r="T1678" s="53"/>
      <c r="U1678" s="53"/>
      <c r="V1678" s="53"/>
      <c r="W1678" s="53"/>
      <c r="X1678" s="53"/>
      <c r="Y1678" s="53"/>
      <c r="Z1678" s="53"/>
      <c r="AA1678" s="53"/>
      <c r="AB1678" s="53"/>
      <c r="AC1678" s="53"/>
      <c r="AD1678" s="53"/>
      <c r="AE1678" s="53"/>
      <c r="AF1678" s="53"/>
      <c r="AG1678" s="53"/>
      <c r="AH1678" s="53"/>
      <c r="AI1678" s="53"/>
      <c r="AJ1678" s="53"/>
      <c r="AK1678" s="53"/>
      <c r="AL1678" s="53"/>
      <c r="AM1678" s="53"/>
      <c r="AN1678" s="53"/>
      <c r="AO1678" s="53"/>
    </row>
    <row r="1679" spans="17:41">
      <c r="Q1679" s="53"/>
      <c r="R1679" s="53"/>
      <c r="S1679" s="53"/>
      <c r="T1679" s="53"/>
      <c r="U1679" s="53"/>
      <c r="V1679" s="53"/>
      <c r="W1679" s="53"/>
      <c r="X1679" s="53"/>
      <c r="Y1679" s="53"/>
      <c r="Z1679" s="53"/>
      <c r="AA1679" s="53"/>
      <c r="AB1679" s="53"/>
      <c r="AC1679" s="53"/>
      <c r="AD1679" s="53"/>
      <c r="AE1679" s="53"/>
      <c r="AF1679" s="53"/>
      <c r="AG1679" s="53"/>
      <c r="AH1679" s="53"/>
      <c r="AI1679" s="53"/>
      <c r="AJ1679" s="53"/>
      <c r="AK1679" s="53"/>
      <c r="AL1679" s="53"/>
      <c r="AM1679" s="53"/>
      <c r="AN1679" s="53"/>
      <c r="AO1679" s="53"/>
    </row>
    <row r="1680" spans="17:41">
      <c r="Q1680" s="53"/>
      <c r="R1680" s="53"/>
      <c r="S1680" s="53"/>
      <c r="T1680" s="53"/>
      <c r="U1680" s="53"/>
      <c r="V1680" s="53"/>
      <c r="W1680" s="53"/>
      <c r="X1680" s="53"/>
      <c r="Y1680" s="53"/>
      <c r="Z1680" s="53"/>
      <c r="AA1680" s="53"/>
      <c r="AB1680" s="53"/>
      <c r="AC1680" s="53"/>
      <c r="AD1680" s="53"/>
      <c r="AE1680" s="53"/>
      <c r="AF1680" s="53"/>
      <c r="AG1680" s="53"/>
      <c r="AH1680" s="53"/>
      <c r="AI1680" s="53"/>
      <c r="AJ1680" s="53"/>
      <c r="AK1680" s="53"/>
      <c r="AL1680" s="53"/>
      <c r="AM1680" s="53"/>
      <c r="AN1680" s="53"/>
      <c r="AO1680" s="53"/>
    </row>
    <row r="1681" spans="17:41">
      <c r="Q1681" s="53"/>
      <c r="R1681" s="53"/>
      <c r="S1681" s="53"/>
      <c r="T1681" s="53"/>
      <c r="U1681" s="53"/>
      <c r="V1681" s="53"/>
      <c r="W1681" s="53"/>
      <c r="X1681" s="53"/>
      <c r="Y1681" s="53"/>
      <c r="Z1681" s="53"/>
      <c r="AA1681" s="53"/>
      <c r="AB1681" s="53"/>
      <c r="AC1681" s="53"/>
      <c r="AD1681" s="53"/>
      <c r="AE1681" s="53"/>
      <c r="AF1681" s="53"/>
      <c r="AG1681" s="53"/>
      <c r="AH1681" s="53"/>
      <c r="AI1681" s="53"/>
      <c r="AJ1681" s="53"/>
      <c r="AK1681" s="53"/>
      <c r="AL1681" s="53"/>
      <c r="AM1681" s="53"/>
      <c r="AN1681" s="53"/>
      <c r="AO1681" s="53"/>
    </row>
    <row r="1682" spans="17:41">
      <c r="Q1682" s="53"/>
      <c r="R1682" s="53"/>
      <c r="S1682" s="53"/>
      <c r="T1682" s="53"/>
      <c r="U1682" s="53"/>
      <c r="V1682" s="53"/>
      <c r="W1682" s="53"/>
      <c r="X1682" s="53"/>
      <c r="Y1682" s="53"/>
      <c r="Z1682" s="53"/>
      <c r="AA1682" s="53"/>
      <c r="AB1682" s="53"/>
      <c r="AC1682" s="53"/>
      <c r="AD1682" s="53"/>
      <c r="AE1682" s="53"/>
      <c r="AF1682" s="53"/>
      <c r="AG1682" s="53"/>
      <c r="AH1682" s="53"/>
      <c r="AI1682" s="53"/>
      <c r="AJ1682" s="53"/>
      <c r="AK1682" s="53"/>
      <c r="AL1682" s="53"/>
      <c r="AM1682" s="53"/>
      <c r="AN1682" s="53"/>
      <c r="AO1682" s="53"/>
    </row>
    <row r="1683" spans="17:41">
      <c r="Q1683" s="53"/>
      <c r="R1683" s="53"/>
      <c r="S1683" s="53"/>
      <c r="T1683" s="53"/>
      <c r="U1683" s="53"/>
      <c r="V1683" s="53"/>
      <c r="W1683" s="53"/>
      <c r="X1683" s="53"/>
      <c r="Y1683" s="53"/>
      <c r="Z1683" s="53"/>
      <c r="AA1683" s="53"/>
      <c r="AB1683" s="53"/>
      <c r="AC1683" s="53"/>
      <c r="AD1683" s="53"/>
      <c r="AE1683" s="53"/>
      <c r="AF1683" s="53"/>
      <c r="AG1683" s="53"/>
      <c r="AH1683" s="53"/>
      <c r="AI1683" s="53"/>
      <c r="AJ1683" s="53"/>
      <c r="AK1683" s="53"/>
      <c r="AL1683" s="53"/>
      <c r="AM1683" s="53"/>
      <c r="AN1683" s="53"/>
      <c r="AO1683" s="53"/>
    </row>
    <row r="1684" spans="17:41">
      <c r="Q1684" s="53"/>
      <c r="R1684" s="53"/>
      <c r="S1684" s="53"/>
      <c r="T1684" s="53"/>
      <c r="U1684" s="53"/>
      <c r="V1684" s="53"/>
      <c r="W1684" s="53"/>
      <c r="X1684" s="53"/>
      <c r="Y1684" s="53"/>
      <c r="Z1684" s="53"/>
      <c r="AA1684" s="53"/>
      <c r="AB1684" s="53"/>
      <c r="AC1684" s="53"/>
      <c r="AD1684" s="53"/>
      <c r="AE1684" s="53"/>
      <c r="AF1684" s="53"/>
      <c r="AG1684" s="53"/>
      <c r="AH1684" s="53"/>
      <c r="AI1684" s="53"/>
      <c r="AJ1684" s="53"/>
      <c r="AK1684" s="53"/>
      <c r="AL1684" s="53"/>
      <c r="AM1684" s="53"/>
      <c r="AN1684" s="53"/>
      <c r="AO1684" s="53"/>
    </row>
    <row r="1685" spans="17:41">
      <c r="Q1685" s="53"/>
      <c r="R1685" s="53"/>
      <c r="S1685" s="53"/>
      <c r="T1685" s="53"/>
      <c r="U1685" s="53"/>
      <c r="V1685" s="53"/>
      <c r="W1685" s="53"/>
      <c r="X1685" s="53"/>
      <c r="Y1685" s="53"/>
      <c r="Z1685" s="53"/>
      <c r="AA1685" s="53"/>
      <c r="AB1685" s="53"/>
      <c r="AC1685" s="53"/>
      <c r="AD1685" s="53"/>
      <c r="AE1685" s="53"/>
      <c r="AF1685" s="53"/>
      <c r="AG1685" s="53"/>
      <c r="AH1685" s="53"/>
      <c r="AI1685" s="53"/>
      <c r="AJ1685" s="53"/>
      <c r="AK1685" s="53"/>
      <c r="AL1685" s="53"/>
      <c r="AM1685" s="53"/>
      <c r="AN1685" s="53"/>
      <c r="AO1685" s="53"/>
    </row>
    <row r="1686" spans="17:41">
      <c r="Q1686" s="53"/>
      <c r="R1686" s="53"/>
      <c r="S1686" s="53"/>
      <c r="T1686" s="53"/>
      <c r="U1686" s="53"/>
      <c r="V1686" s="53"/>
      <c r="W1686" s="53"/>
      <c r="X1686" s="53"/>
      <c r="Y1686" s="53"/>
      <c r="Z1686" s="53"/>
      <c r="AA1686" s="53"/>
      <c r="AB1686" s="53"/>
      <c r="AC1686" s="53"/>
      <c r="AD1686" s="53"/>
      <c r="AE1686" s="53"/>
      <c r="AF1686" s="53"/>
      <c r="AG1686" s="53"/>
      <c r="AH1686" s="53"/>
      <c r="AI1686" s="53"/>
      <c r="AJ1686" s="53"/>
      <c r="AK1686" s="53"/>
      <c r="AL1686" s="53"/>
      <c r="AM1686" s="53"/>
      <c r="AN1686" s="53"/>
      <c r="AO1686" s="53"/>
    </row>
    <row r="1687" spans="17:41">
      <c r="Q1687" s="53"/>
      <c r="R1687" s="53"/>
      <c r="S1687" s="53"/>
      <c r="T1687" s="53"/>
      <c r="U1687" s="53"/>
      <c r="V1687" s="53"/>
      <c r="W1687" s="53"/>
      <c r="X1687" s="53"/>
      <c r="Y1687" s="53"/>
      <c r="Z1687" s="53"/>
      <c r="AA1687" s="53"/>
      <c r="AB1687" s="53"/>
      <c r="AC1687" s="53"/>
      <c r="AD1687" s="53"/>
      <c r="AE1687" s="53"/>
      <c r="AF1687" s="53"/>
      <c r="AG1687" s="53"/>
      <c r="AH1687" s="53"/>
      <c r="AI1687" s="53"/>
      <c r="AJ1687" s="53"/>
      <c r="AK1687" s="53"/>
      <c r="AL1687" s="53"/>
      <c r="AM1687" s="53"/>
      <c r="AN1687" s="53"/>
      <c r="AO1687" s="53"/>
    </row>
    <row r="1688" spans="17:41">
      <c r="Q1688" s="53"/>
      <c r="R1688" s="53"/>
      <c r="S1688" s="53"/>
      <c r="T1688" s="53"/>
      <c r="U1688" s="53"/>
      <c r="V1688" s="53"/>
      <c r="W1688" s="53"/>
      <c r="X1688" s="53"/>
      <c r="Y1688" s="53"/>
      <c r="Z1688" s="53"/>
      <c r="AA1688" s="53"/>
      <c r="AB1688" s="53"/>
      <c r="AC1688" s="53"/>
      <c r="AD1688" s="53"/>
      <c r="AE1688" s="53"/>
      <c r="AF1688" s="53"/>
      <c r="AG1688" s="53"/>
      <c r="AH1688" s="53"/>
      <c r="AI1688" s="53"/>
      <c r="AJ1688" s="53"/>
      <c r="AK1688" s="53"/>
      <c r="AL1688" s="53"/>
      <c r="AM1688" s="53"/>
      <c r="AN1688" s="53"/>
      <c r="AO1688" s="53"/>
    </row>
    <row r="1689" spans="17:41">
      <c r="Q1689" s="53"/>
      <c r="R1689" s="53"/>
      <c r="S1689" s="53"/>
      <c r="T1689" s="53"/>
      <c r="U1689" s="53"/>
      <c r="V1689" s="53"/>
      <c r="W1689" s="53"/>
      <c r="X1689" s="53"/>
      <c r="Y1689" s="53"/>
      <c r="Z1689" s="53"/>
      <c r="AA1689" s="53"/>
      <c r="AB1689" s="53"/>
      <c r="AC1689" s="53"/>
      <c r="AD1689" s="53"/>
      <c r="AE1689" s="53"/>
      <c r="AF1689" s="53"/>
      <c r="AG1689" s="53"/>
      <c r="AH1689" s="53"/>
      <c r="AI1689" s="53"/>
      <c r="AJ1689" s="53"/>
      <c r="AK1689" s="53"/>
      <c r="AL1689" s="53"/>
      <c r="AM1689" s="53"/>
      <c r="AN1689" s="53"/>
      <c r="AO1689" s="53"/>
    </row>
    <row r="1690" spans="17:41">
      <c r="Q1690" s="53"/>
      <c r="R1690" s="53"/>
      <c r="S1690" s="53"/>
      <c r="T1690" s="53"/>
      <c r="U1690" s="53"/>
      <c r="V1690" s="53"/>
      <c r="W1690" s="53"/>
      <c r="X1690" s="53"/>
      <c r="Y1690" s="53"/>
      <c r="Z1690" s="53"/>
      <c r="AA1690" s="53"/>
      <c r="AB1690" s="53"/>
      <c r="AC1690" s="53"/>
      <c r="AD1690" s="53"/>
      <c r="AE1690" s="53"/>
      <c r="AF1690" s="53"/>
      <c r="AG1690" s="53"/>
      <c r="AH1690" s="53"/>
      <c r="AI1690" s="53"/>
      <c r="AJ1690" s="53"/>
      <c r="AK1690" s="53"/>
      <c r="AL1690" s="53"/>
      <c r="AM1690" s="53"/>
      <c r="AN1690" s="53"/>
      <c r="AO1690" s="53"/>
    </row>
    <row r="1691" spans="17:41">
      <c r="Q1691" s="53"/>
      <c r="R1691" s="53"/>
      <c r="S1691" s="53"/>
      <c r="T1691" s="53"/>
      <c r="U1691" s="53"/>
      <c r="V1691" s="53"/>
      <c r="W1691" s="53"/>
      <c r="X1691" s="53"/>
      <c r="Y1691" s="53"/>
      <c r="Z1691" s="53"/>
      <c r="AA1691" s="53"/>
      <c r="AB1691" s="53"/>
      <c r="AC1691" s="53"/>
      <c r="AD1691" s="53"/>
      <c r="AE1691" s="53"/>
      <c r="AF1691" s="53"/>
      <c r="AG1691" s="53"/>
      <c r="AH1691" s="53"/>
      <c r="AI1691" s="53"/>
      <c r="AJ1691" s="53"/>
      <c r="AK1691" s="53"/>
      <c r="AL1691" s="53"/>
      <c r="AM1691" s="53"/>
      <c r="AN1691" s="53"/>
      <c r="AO1691" s="53"/>
    </row>
    <row r="1692" spans="17:41">
      <c r="Q1692" s="53"/>
      <c r="R1692" s="53"/>
      <c r="S1692" s="53"/>
      <c r="T1692" s="53"/>
      <c r="U1692" s="53"/>
      <c r="V1692" s="53"/>
      <c r="W1692" s="53"/>
      <c r="X1692" s="53"/>
      <c r="Y1692" s="53"/>
      <c r="Z1692" s="53"/>
      <c r="AA1692" s="53"/>
      <c r="AB1692" s="53"/>
      <c r="AC1692" s="53"/>
      <c r="AD1692" s="53"/>
      <c r="AE1692" s="53"/>
      <c r="AF1692" s="53"/>
      <c r="AG1692" s="53"/>
      <c r="AH1692" s="53"/>
      <c r="AI1692" s="53"/>
      <c r="AJ1692" s="53"/>
      <c r="AK1692" s="53"/>
      <c r="AL1692" s="53"/>
      <c r="AM1692" s="53"/>
      <c r="AN1692" s="53"/>
      <c r="AO1692" s="53"/>
    </row>
    <row r="1693" spans="17:41">
      <c r="Q1693" s="53"/>
      <c r="R1693" s="53"/>
      <c r="S1693" s="53"/>
      <c r="T1693" s="53"/>
      <c r="U1693" s="53"/>
      <c r="V1693" s="53"/>
      <c r="W1693" s="53"/>
      <c r="X1693" s="53"/>
      <c r="Y1693" s="53"/>
      <c r="Z1693" s="53"/>
      <c r="AA1693" s="53"/>
      <c r="AB1693" s="53"/>
      <c r="AC1693" s="53"/>
      <c r="AD1693" s="53"/>
      <c r="AE1693" s="53"/>
      <c r="AF1693" s="53"/>
      <c r="AG1693" s="53"/>
      <c r="AH1693" s="53"/>
      <c r="AI1693" s="53"/>
      <c r="AJ1693" s="53"/>
      <c r="AK1693" s="53"/>
      <c r="AL1693" s="53"/>
      <c r="AM1693" s="53"/>
      <c r="AN1693" s="53"/>
      <c r="AO1693" s="53"/>
    </row>
    <row r="1694" spans="17:41">
      <c r="Q1694" s="53"/>
      <c r="R1694" s="53"/>
      <c r="S1694" s="53"/>
      <c r="T1694" s="53"/>
      <c r="U1694" s="53"/>
      <c r="V1694" s="53"/>
      <c r="W1694" s="53"/>
      <c r="X1694" s="53"/>
      <c r="Y1694" s="53"/>
      <c r="Z1694" s="53"/>
      <c r="AA1694" s="53"/>
      <c r="AB1694" s="53"/>
      <c r="AC1694" s="53"/>
      <c r="AD1694" s="53"/>
      <c r="AE1694" s="53"/>
      <c r="AF1694" s="53"/>
      <c r="AG1694" s="53"/>
      <c r="AH1694" s="53"/>
      <c r="AI1694" s="53"/>
      <c r="AJ1694" s="53"/>
      <c r="AK1694" s="53"/>
      <c r="AL1694" s="53"/>
      <c r="AM1694" s="53"/>
      <c r="AN1694" s="53"/>
      <c r="AO1694" s="53"/>
    </row>
    <row r="1695" spans="17:41">
      <c r="Q1695" s="53"/>
      <c r="R1695" s="53"/>
      <c r="S1695" s="53"/>
      <c r="T1695" s="53"/>
      <c r="U1695" s="53"/>
      <c r="V1695" s="53"/>
      <c r="W1695" s="53"/>
      <c r="X1695" s="53"/>
      <c r="Y1695" s="53"/>
      <c r="Z1695" s="53"/>
      <c r="AA1695" s="53"/>
      <c r="AB1695" s="53"/>
      <c r="AC1695" s="53"/>
      <c r="AD1695" s="53"/>
      <c r="AE1695" s="53"/>
      <c r="AF1695" s="53"/>
      <c r="AG1695" s="53"/>
      <c r="AH1695" s="53"/>
      <c r="AI1695" s="53"/>
      <c r="AJ1695" s="53"/>
      <c r="AK1695" s="53"/>
      <c r="AL1695" s="53"/>
      <c r="AM1695" s="53"/>
      <c r="AN1695" s="53"/>
      <c r="AO1695" s="53"/>
    </row>
    <row r="1696" spans="17:41">
      <c r="Q1696" s="53"/>
      <c r="R1696" s="53"/>
      <c r="S1696" s="53"/>
      <c r="T1696" s="53"/>
      <c r="U1696" s="53"/>
      <c r="V1696" s="53"/>
      <c r="W1696" s="53"/>
      <c r="X1696" s="53"/>
      <c r="Y1696" s="53"/>
      <c r="Z1696" s="53"/>
      <c r="AA1696" s="53"/>
      <c r="AB1696" s="53"/>
      <c r="AC1696" s="53"/>
      <c r="AD1696" s="53"/>
      <c r="AE1696" s="53"/>
      <c r="AF1696" s="53"/>
      <c r="AG1696" s="53"/>
      <c r="AH1696" s="53"/>
      <c r="AI1696" s="53"/>
      <c r="AJ1696" s="53"/>
      <c r="AK1696" s="53"/>
      <c r="AL1696" s="53"/>
      <c r="AM1696" s="53"/>
      <c r="AN1696" s="53"/>
      <c r="AO1696" s="53"/>
    </row>
    <row r="1697" spans="17:41">
      <c r="Q1697" s="53"/>
      <c r="R1697" s="53"/>
      <c r="S1697" s="53"/>
      <c r="T1697" s="53"/>
      <c r="U1697" s="53"/>
      <c r="V1697" s="53"/>
      <c r="W1697" s="53"/>
      <c r="X1697" s="53"/>
      <c r="Y1697" s="53"/>
      <c r="Z1697" s="53"/>
      <c r="AA1697" s="53"/>
      <c r="AB1697" s="53"/>
      <c r="AC1697" s="53"/>
      <c r="AD1697" s="53"/>
      <c r="AE1697" s="53"/>
      <c r="AF1697" s="53"/>
      <c r="AG1697" s="53"/>
      <c r="AH1697" s="53"/>
      <c r="AI1697" s="53"/>
      <c r="AJ1697" s="53"/>
      <c r="AK1697" s="53"/>
      <c r="AL1697" s="53"/>
      <c r="AM1697" s="53"/>
      <c r="AN1697" s="53"/>
      <c r="AO1697" s="53"/>
    </row>
    <row r="1698" spans="17:41">
      <c r="Q1698" s="53"/>
      <c r="R1698" s="53"/>
      <c r="S1698" s="53"/>
      <c r="T1698" s="53"/>
      <c r="U1698" s="53"/>
      <c r="V1698" s="53"/>
      <c r="W1698" s="53"/>
      <c r="X1698" s="53"/>
      <c r="Y1698" s="53"/>
      <c r="Z1698" s="53"/>
      <c r="AA1698" s="53"/>
      <c r="AB1698" s="53"/>
      <c r="AC1698" s="53"/>
      <c r="AD1698" s="53"/>
      <c r="AE1698" s="53"/>
      <c r="AF1698" s="53"/>
      <c r="AG1698" s="53"/>
      <c r="AH1698" s="53"/>
      <c r="AI1698" s="53"/>
      <c r="AJ1698" s="53"/>
      <c r="AK1698" s="53"/>
      <c r="AL1698" s="53"/>
      <c r="AM1698" s="53"/>
      <c r="AN1698" s="53"/>
      <c r="AO1698" s="53"/>
    </row>
    <row r="1699" spans="17:41">
      <c r="Q1699" s="53"/>
      <c r="R1699" s="53"/>
      <c r="S1699" s="53"/>
      <c r="T1699" s="53"/>
      <c r="U1699" s="53"/>
      <c r="V1699" s="53"/>
      <c r="W1699" s="53"/>
      <c r="X1699" s="53"/>
      <c r="Y1699" s="53"/>
      <c r="Z1699" s="53"/>
      <c r="AA1699" s="53"/>
      <c r="AB1699" s="53"/>
      <c r="AC1699" s="53"/>
      <c r="AD1699" s="53"/>
      <c r="AE1699" s="53"/>
      <c r="AF1699" s="53"/>
      <c r="AG1699" s="53"/>
      <c r="AH1699" s="53"/>
      <c r="AI1699" s="53"/>
      <c r="AJ1699" s="53"/>
      <c r="AK1699" s="53"/>
      <c r="AL1699" s="53"/>
      <c r="AM1699" s="53"/>
      <c r="AN1699" s="53"/>
      <c r="AO1699" s="53"/>
    </row>
    <row r="1700" spans="17:41">
      <c r="Q1700" s="53"/>
      <c r="R1700" s="53"/>
      <c r="S1700" s="53"/>
      <c r="T1700" s="53"/>
      <c r="U1700" s="53"/>
      <c r="V1700" s="53"/>
      <c r="W1700" s="53"/>
      <c r="X1700" s="53"/>
      <c r="Y1700" s="53"/>
      <c r="Z1700" s="53"/>
      <c r="AA1700" s="53"/>
      <c r="AB1700" s="53"/>
      <c r="AC1700" s="53"/>
      <c r="AD1700" s="53"/>
      <c r="AE1700" s="53"/>
      <c r="AF1700" s="53"/>
      <c r="AG1700" s="53"/>
      <c r="AH1700" s="53"/>
      <c r="AI1700" s="53"/>
      <c r="AJ1700" s="53"/>
      <c r="AK1700" s="53"/>
      <c r="AL1700" s="53"/>
      <c r="AM1700" s="53"/>
      <c r="AN1700" s="53"/>
      <c r="AO1700" s="53"/>
    </row>
    <row r="1701" spans="17:41">
      <c r="Q1701" s="53"/>
      <c r="R1701" s="53"/>
      <c r="S1701" s="53"/>
      <c r="T1701" s="53"/>
      <c r="U1701" s="53"/>
      <c r="V1701" s="53"/>
      <c r="W1701" s="53"/>
      <c r="X1701" s="53"/>
      <c r="Y1701" s="53"/>
      <c r="Z1701" s="53"/>
      <c r="AA1701" s="53"/>
      <c r="AB1701" s="53"/>
      <c r="AC1701" s="53"/>
      <c r="AD1701" s="53"/>
      <c r="AE1701" s="53"/>
      <c r="AF1701" s="53"/>
      <c r="AG1701" s="53"/>
      <c r="AH1701" s="53"/>
      <c r="AI1701" s="53"/>
      <c r="AJ1701" s="53"/>
      <c r="AK1701" s="53"/>
      <c r="AL1701" s="53"/>
      <c r="AM1701" s="53"/>
      <c r="AN1701" s="53"/>
      <c r="AO1701" s="53"/>
    </row>
    <row r="1702" spans="17:41">
      <c r="Q1702" s="53"/>
      <c r="R1702" s="53"/>
      <c r="S1702" s="53"/>
      <c r="T1702" s="53"/>
      <c r="U1702" s="53"/>
      <c r="V1702" s="53"/>
      <c r="W1702" s="53"/>
      <c r="X1702" s="53"/>
      <c r="Y1702" s="53"/>
      <c r="Z1702" s="53"/>
      <c r="AA1702" s="53"/>
      <c r="AB1702" s="53"/>
      <c r="AC1702" s="53"/>
      <c r="AD1702" s="53"/>
      <c r="AE1702" s="53"/>
      <c r="AF1702" s="53"/>
      <c r="AG1702" s="53"/>
      <c r="AH1702" s="53"/>
      <c r="AI1702" s="53"/>
      <c r="AJ1702" s="53"/>
      <c r="AK1702" s="53"/>
      <c r="AL1702" s="53"/>
      <c r="AM1702" s="53"/>
      <c r="AN1702" s="53"/>
      <c r="AO1702" s="53"/>
    </row>
    <row r="1703" spans="17:41">
      <c r="Q1703" s="53"/>
      <c r="R1703" s="53"/>
      <c r="S1703" s="53"/>
      <c r="T1703" s="53"/>
      <c r="U1703" s="53"/>
      <c r="V1703" s="53"/>
      <c r="W1703" s="53"/>
      <c r="X1703" s="53"/>
      <c r="Y1703" s="53"/>
      <c r="Z1703" s="53"/>
      <c r="AA1703" s="53"/>
      <c r="AB1703" s="53"/>
      <c r="AC1703" s="53"/>
      <c r="AD1703" s="53"/>
      <c r="AE1703" s="53"/>
      <c r="AF1703" s="53"/>
      <c r="AG1703" s="53"/>
      <c r="AH1703" s="53"/>
      <c r="AI1703" s="53"/>
      <c r="AJ1703" s="53"/>
      <c r="AK1703" s="53"/>
      <c r="AL1703" s="53"/>
      <c r="AM1703" s="53"/>
      <c r="AN1703" s="53"/>
      <c r="AO1703" s="53"/>
    </row>
    <row r="1704" spans="17:41">
      <c r="Q1704" s="53"/>
      <c r="R1704" s="53"/>
      <c r="S1704" s="53"/>
      <c r="T1704" s="53"/>
      <c r="U1704" s="53"/>
      <c r="V1704" s="53"/>
      <c r="W1704" s="53"/>
      <c r="X1704" s="53"/>
      <c r="Y1704" s="53"/>
      <c r="Z1704" s="53"/>
      <c r="AA1704" s="53"/>
      <c r="AB1704" s="53"/>
      <c r="AC1704" s="53"/>
      <c r="AD1704" s="53"/>
      <c r="AE1704" s="53"/>
      <c r="AF1704" s="53"/>
      <c r="AG1704" s="53"/>
      <c r="AH1704" s="53"/>
      <c r="AI1704" s="53"/>
      <c r="AJ1704" s="53"/>
      <c r="AK1704" s="53"/>
      <c r="AL1704" s="53"/>
      <c r="AM1704" s="53"/>
      <c r="AN1704" s="53"/>
      <c r="AO1704" s="53"/>
    </row>
    <row r="1705" spans="17:41">
      <c r="Q1705" s="53"/>
      <c r="R1705" s="53"/>
      <c r="S1705" s="53"/>
      <c r="T1705" s="53"/>
      <c r="U1705" s="53"/>
      <c r="V1705" s="53"/>
      <c r="W1705" s="53"/>
      <c r="X1705" s="53"/>
      <c r="Y1705" s="53"/>
      <c r="Z1705" s="53"/>
      <c r="AA1705" s="53"/>
      <c r="AB1705" s="53"/>
      <c r="AC1705" s="53"/>
      <c r="AD1705" s="53"/>
      <c r="AE1705" s="53"/>
      <c r="AF1705" s="53"/>
      <c r="AG1705" s="53"/>
      <c r="AH1705" s="53"/>
      <c r="AI1705" s="53"/>
      <c r="AJ1705" s="53"/>
      <c r="AK1705" s="53"/>
      <c r="AL1705" s="53"/>
      <c r="AM1705" s="53"/>
      <c r="AN1705" s="53"/>
      <c r="AO1705" s="53"/>
    </row>
    <row r="1706" spans="17:41">
      <c r="Q1706" s="53"/>
      <c r="R1706" s="53"/>
      <c r="S1706" s="53"/>
      <c r="T1706" s="53"/>
      <c r="U1706" s="53"/>
      <c r="V1706" s="53"/>
      <c r="W1706" s="53"/>
      <c r="X1706" s="53"/>
      <c r="Y1706" s="53"/>
      <c r="Z1706" s="53"/>
      <c r="AA1706" s="53"/>
      <c r="AB1706" s="53"/>
      <c r="AC1706" s="53"/>
      <c r="AD1706" s="53"/>
      <c r="AE1706" s="53"/>
      <c r="AF1706" s="53"/>
      <c r="AG1706" s="53"/>
      <c r="AH1706" s="53"/>
      <c r="AI1706" s="53"/>
      <c r="AJ1706" s="53"/>
      <c r="AK1706" s="53"/>
      <c r="AL1706" s="53"/>
      <c r="AM1706" s="53"/>
      <c r="AN1706" s="53"/>
      <c r="AO1706" s="53"/>
    </row>
    <row r="1707" spans="17:41">
      <c r="Q1707" s="53"/>
      <c r="R1707" s="53"/>
      <c r="S1707" s="53"/>
      <c r="T1707" s="53"/>
      <c r="U1707" s="53"/>
      <c r="V1707" s="53"/>
      <c r="W1707" s="53"/>
      <c r="X1707" s="53"/>
      <c r="Y1707" s="53"/>
      <c r="Z1707" s="53"/>
      <c r="AA1707" s="53"/>
      <c r="AB1707" s="53"/>
      <c r="AC1707" s="53"/>
      <c r="AD1707" s="53"/>
      <c r="AE1707" s="53"/>
      <c r="AF1707" s="53"/>
      <c r="AG1707" s="53"/>
      <c r="AH1707" s="53"/>
      <c r="AI1707" s="53"/>
      <c r="AJ1707" s="53"/>
      <c r="AK1707" s="53"/>
      <c r="AL1707" s="53"/>
      <c r="AM1707" s="53"/>
      <c r="AN1707" s="53"/>
      <c r="AO1707" s="53"/>
    </row>
    <row r="1708" spans="17:41">
      <c r="Q1708" s="53"/>
      <c r="R1708" s="53"/>
      <c r="S1708" s="53"/>
      <c r="T1708" s="53"/>
      <c r="U1708" s="53"/>
      <c r="V1708" s="53"/>
      <c r="W1708" s="53"/>
      <c r="X1708" s="53"/>
      <c r="Y1708" s="53"/>
      <c r="Z1708" s="53"/>
      <c r="AA1708" s="53"/>
      <c r="AB1708" s="53"/>
      <c r="AC1708" s="53"/>
      <c r="AD1708" s="53"/>
      <c r="AE1708" s="53"/>
      <c r="AF1708" s="53"/>
      <c r="AG1708" s="53"/>
      <c r="AH1708" s="53"/>
      <c r="AI1708" s="53"/>
      <c r="AJ1708" s="53"/>
      <c r="AK1708" s="53"/>
      <c r="AL1708" s="53"/>
      <c r="AM1708" s="53"/>
      <c r="AN1708" s="53"/>
      <c r="AO1708" s="53"/>
    </row>
    <row r="1709" spans="17:41">
      <c r="Q1709" s="53"/>
      <c r="R1709" s="53"/>
      <c r="S1709" s="53"/>
      <c r="T1709" s="53"/>
      <c r="U1709" s="53"/>
      <c r="V1709" s="53"/>
      <c r="W1709" s="53"/>
      <c r="X1709" s="53"/>
      <c r="Y1709" s="53"/>
      <c r="Z1709" s="53"/>
      <c r="AA1709" s="53"/>
      <c r="AB1709" s="53"/>
      <c r="AC1709" s="53"/>
      <c r="AD1709" s="53"/>
      <c r="AE1709" s="53"/>
      <c r="AF1709" s="53"/>
      <c r="AG1709" s="53"/>
      <c r="AH1709" s="53"/>
      <c r="AI1709" s="53"/>
      <c r="AJ1709" s="53"/>
      <c r="AK1709" s="53"/>
      <c r="AL1709" s="53"/>
      <c r="AM1709" s="53"/>
      <c r="AN1709" s="53"/>
      <c r="AO1709" s="53"/>
    </row>
    <row r="1710" spans="17:41">
      <c r="Q1710" s="53"/>
      <c r="R1710" s="53"/>
      <c r="S1710" s="53"/>
      <c r="T1710" s="53"/>
      <c r="U1710" s="53"/>
      <c r="V1710" s="53"/>
      <c r="W1710" s="53"/>
      <c r="X1710" s="53"/>
      <c r="Y1710" s="53"/>
      <c r="Z1710" s="53"/>
      <c r="AA1710" s="53"/>
      <c r="AB1710" s="53"/>
      <c r="AC1710" s="53"/>
      <c r="AD1710" s="53"/>
      <c r="AE1710" s="53"/>
      <c r="AF1710" s="53"/>
      <c r="AG1710" s="53"/>
      <c r="AH1710" s="53"/>
      <c r="AI1710" s="53"/>
      <c r="AJ1710" s="53"/>
      <c r="AK1710" s="53"/>
      <c r="AL1710" s="53"/>
      <c r="AM1710" s="53"/>
      <c r="AN1710" s="53"/>
      <c r="AO1710" s="53"/>
    </row>
    <row r="1711" spans="17:41">
      <c r="Q1711" s="53"/>
      <c r="R1711" s="53"/>
      <c r="S1711" s="53"/>
      <c r="T1711" s="53"/>
      <c r="U1711" s="53"/>
      <c r="V1711" s="53"/>
      <c r="W1711" s="53"/>
      <c r="X1711" s="53"/>
      <c r="Y1711" s="53"/>
      <c r="Z1711" s="53"/>
      <c r="AA1711" s="53"/>
      <c r="AB1711" s="53"/>
      <c r="AC1711" s="53"/>
      <c r="AD1711" s="53"/>
      <c r="AE1711" s="53"/>
      <c r="AF1711" s="53"/>
      <c r="AG1711" s="53"/>
      <c r="AH1711" s="53"/>
      <c r="AI1711" s="53"/>
      <c r="AJ1711" s="53"/>
      <c r="AK1711" s="53"/>
      <c r="AL1711" s="53"/>
      <c r="AM1711" s="53"/>
      <c r="AN1711" s="53"/>
      <c r="AO1711" s="53"/>
    </row>
    <row r="1712" spans="17:41">
      <c r="Q1712" s="53"/>
      <c r="R1712" s="53"/>
      <c r="S1712" s="53"/>
      <c r="T1712" s="53"/>
      <c r="U1712" s="53"/>
      <c r="V1712" s="53"/>
      <c r="W1712" s="53"/>
      <c r="X1712" s="53"/>
      <c r="Y1712" s="53"/>
      <c r="Z1712" s="53"/>
      <c r="AA1712" s="53"/>
      <c r="AB1712" s="53"/>
      <c r="AC1712" s="53"/>
      <c r="AD1712" s="53"/>
      <c r="AE1712" s="53"/>
      <c r="AF1712" s="53"/>
      <c r="AG1712" s="53"/>
      <c r="AH1712" s="53"/>
      <c r="AI1712" s="53"/>
      <c r="AJ1712" s="53"/>
      <c r="AK1712" s="53"/>
      <c r="AL1712" s="53"/>
      <c r="AM1712" s="53"/>
      <c r="AN1712" s="53"/>
      <c r="AO1712" s="53"/>
    </row>
    <row r="1713" spans="17:41">
      <c r="Q1713" s="53"/>
      <c r="R1713" s="53"/>
      <c r="S1713" s="53"/>
      <c r="T1713" s="53"/>
      <c r="U1713" s="53"/>
      <c r="V1713" s="53"/>
      <c r="W1713" s="53"/>
      <c r="X1713" s="53"/>
      <c r="Y1713" s="53"/>
      <c r="Z1713" s="53"/>
      <c r="AA1713" s="53"/>
      <c r="AB1713" s="53"/>
      <c r="AC1713" s="53"/>
      <c r="AD1713" s="53"/>
      <c r="AE1713" s="53"/>
      <c r="AF1713" s="53"/>
      <c r="AG1713" s="53"/>
      <c r="AH1713" s="53"/>
      <c r="AI1713" s="53"/>
      <c r="AJ1713" s="53"/>
      <c r="AK1713" s="53"/>
      <c r="AL1713" s="53"/>
      <c r="AM1713" s="53"/>
      <c r="AN1713" s="53"/>
      <c r="AO1713" s="53"/>
    </row>
    <row r="1714" spans="17:41">
      <c r="Q1714" s="53"/>
      <c r="R1714" s="53"/>
      <c r="S1714" s="53"/>
      <c r="T1714" s="53"/>
      <c r="U1714" s="53"/>
      <c r="V1714" s="53"/>
      <c r="W1714" s="53"/>
      <c r="X1714" s="53"/>
      <c r="Y1714" s="53"/>
      <c r="Z1714" s="53"/>
      <c r="AA1714" s="53"/>
      <c r="AB1714" s="53"/>
      <c r="AC1714" s="53"/>
      <c r="AD1714" s="53"/>
      <c r="AE1714" s="53"/>
      <c r="AF1714" s="53"/>
      <c r="AG1714" s="53"/>
      <c r="AH1714" s="53"/>
      <c r="AI1714" s="53"/>
      <c r="AJ1714" s="53"/>
      <c r="AK1714" s="53"/>
      <c r="AL1714" s="53"/>
      <c r="AM1714" s="53"/>
      <c r="AN1714" s="53"/>
      <c r="AO1714" s="53"/>
    </row>
    <row r="1715" spans="17:41">
      <c r="Q1715" s="53"/>
      <c r="R1715" s="53"/>
      <c r="S1715" s="53"/>
      <c r="T1715" s="53"/>
      <c r="U1715" s="53"/>
      <c r="V1715" s="53"/>
      <c r="W1715" s="53"/>
      <c r="X1715" s="53"/>
      <c r="Y1715" s="53"/>
      <c r="Z1715" s="53"/>
      <c r="AA1715" s="53"/>
      <c r="AB1715" s="53"/>
      <c r="AC1715" s="53"/>
      <c r="AD1715" s="53"/>
      <c r="AE1715" s="53"/>
      <c r="AF1715" s="53"/>
      <c r="AG1715" s="53"/>
      <c r="AH1715" s="53"/>
      <c r="AI1715" s="53"/>
      <c r="AJ1715" s="53"/>
      <c r="AK1715" s="53"/>
      <c r="AL1715" s="53"/>
      <c r="AM1715" s="53"/>
      <c r="AN1715" s="53"/>
      <c r="AO1715" s="53"/>
    </row>
    <row r="1716" spans="17:41">
      <c r="Q1716" s="53"/>
      <c r="R1716" s="53"/>
      <c r="S1716" s="53"/>
      <c r="T1716" s="53"/>
      <c r="U1716" s="53"/>
      <c r="V1716" s="53"/>
      <c r="W1716" s="53"/>
      <c r="X1716" s="53"/>
      <c r="Y1716" s="53"/>
      <c r="Z1716" s="53"/>
      <c r="AA1716" s="53"/>
      <c r="AB1716" s="53"/>
      <c r="AC1716" s="53"/>
      <c r="AD1716" s="53"/>
      <c r="AE1716" s="53"/>
      <c r="AF1716" s="53"/>
      <c r="AG1716" s="53"/>
      <c r="AH1716" s="53"/>
      <c r="AI1716" s="53"/>
      <c r="AJ1716" s="53"/>
      <c r="AK1716" s="53"/>
      <c r="AL1716" s="53"/>
      <c r="AM1716" s="53"/>
      <c r="AN1716" s="53"/>
      <c r="AO1716" s="53"/>
    </row>
    <row r="1717" spans="17:41">
      <c r="Q1717" s="53"/>
      <c r="R1717" s="53"/>
      <c r="S1717" s="53"/>
      <c r="T1717" s="53"/>
      <c r="U1717" s="53"/>
      <c r="V1717" s="53"/>
      <c r="W1717" s="53"/>
      <c r="X1717" s="53"/>
      <c r="Y1717" s="53"/>
      <c r="Z1717" s="53"/>
      <c r="AA1717" s="53"/>
      <c r="AB1717" s="53"/>
      <c r="AC1717" s="53"/>
      <c r="AD1717" s="53"/>
      <c r="AE1717" s="53"/>
      <c r="AF1717" s="53"/>
      <c r="AG1717" s="53"/>
      <c r="AH1717" s="53"/>
      <c r="AI1717" s="53"/>
      <c r="AJ1717" s="53"/>
      <c r="AK1717" s="53"/>
      <c r="AL1717" s="53"/>
      <c r="AM1717" s="53"/>
      <c r="AN1717" s="53"/>
      <c r="AO1717" s="53"/>
    </row>
    <row r="1718" spans="17:41">
      <c r="Q1718" s="53"/>
      <c r="R1718" s="53"/>
      <c r="S1718" s="53"/>
      <c r="T1718" s="53"/>
      <c r="U1718" s="53"/>
      <c r="V1718" s="53"/>
      <c r="W1718" s="53"/>
      <c r="X1718" s="53"/>
      <c r="Y1718" s="53"/>
      <c r="Z1718" s="53"/>
      <c r="AA1718" s="53"/>
      <c r="AB1718" s="53"/>
      <c r="AC1718" s="53"/>
      <c r="AD1718" s="53"/>
      <c r="AE1718" s="53"/>
      <c r="AF1718" s="53"/>
      <c r="AG1718" s="53"/>
      <c r="AH1718" s="53"/>
      <c r="AI1718" s="53"/>
      <c r="AJ1718" s="53"/>
      <c r="AK1718" s="53"/>
      <c r="AL1718" s="53"/>
      <c r="AM1718" s="53"/>
      <c r="AN1718" s="53"/>
      <c r="AO1718" s="53"/>
    </row>
    <row r="1719" spans="17:41">
      <c r="Q1719" s="53"/>
      <c r="R1719" s="53"/>
      <c r="S1719" s="53"/>
      <c r="T1719" s="53"/>
      <c r="U1719" s="53"/>
      <c r="V1719" s="53"/>
      <c r="W1719" s="53"/>
      <c r="X1719" s="53"/>
      <c r="Y1719" s="53"/>
      <c r="Z1719" s="53"/>
      <c r="AA1719" s="53"/>
      <c r="AB1719" s="53"/>
      <c r="AC1719" s="53"/>
      <c r="AD1719" s="53"/>
      <c r="AE1719" s="53"/>
      <c r="AF1719" s="53"/>
      <c r="AG1719" s="53"/>
      <c r="AH1719" s="53"/>
      <c r="AI1719" s="53"/>
      <c r="AJ1719" s="53"/>
      <c r="AK1719" s="53"/>
      <c r="AL1719" s="53"/>
      <c r="AM1719" s="53"/>
      <c r="AN1719" s="53"/>
      <c r="AO1719" s="53"/>
    </row>
    <row r="1720" spans="17:41">
      <c r="Q1720" s="53"/>
      <c r="R1720" s="53"/>
      <c r="S1720" s="53"/>
      <c r="T1720" s="53"/>
      <c r="U1720" s="53"/>
      <c r="V1720" s="53"/>
      <c r="W1720" s="53"/>
      <c r="X1720" s="53"/>
      <c r="Y1720" s="53"/>
      <c r="Z1720" s="53"/>
      <c r="AA1720" s="53"/>
      <c r="AB1720" s="53"/>
      <c r="AC1720" s="53"/>
      <c r="AD1720" s="53"/>
      <c r="AE1720" s="53"/>
      <c r="AF1720" s="53"/>
      <c r="AG1720" s="53"/>
      <c r="AH1720" s="53"/>
      <c r="AI1720" s="53"/>
      <c r="AJ1720" s="53"/>
      <c r="AK1720" s="53"/>
      <c r="AL1720" s="53"/>
      <c r="AM1720" s="53"/>
      <c r="AN1720" s="53"/>
      <c r="AO1720" s="53"/>
    </row>
    <row r="1721" spans="17:41">
      <c r="Q1721" s="53"/>
      <c r="R1721" s="53"/>
      <c r="S1721" s="53"/>
      <c r="T1721" s="53"/>
      <c r="U1721" s="53"/>
      <c r="V1721" s="53"/>
      <c r="W1721" s="53"/>
      <c r="X1721" s="53"/>
      <c r="Y1721" s="53"/>
      <c r="Z1721" s="53"/>
      <c r="AA1721" s="53"/>
      <c r="AB1721" s="53"/>
      <c r="AC1721" s="53"/>
      <c r="AD1721" s="53"/>
      <c r="AE1721" s="53"/>
      <c r="AF1721" s="53"/>
      <c r="AG1721" s="53"/>
      <c r="AH1721" s="53"/>
      <c r="AI1721" s="53"/>
      <c r="AJ1721" s="53"/>
      <c r="AK1721" s="53"/>
      <c r="AL1721" s="53"/>
      <c r="AM1721" s="53"/>
      <c r="AN1721" s="53"/>
      <c r="AO1721" s="53"/>
    </row>
    <row r="1722" spans="17:41">
      <c r="Q1722" s="53"/>
      <c r="R1722" s="53"/>
      <c r="S1722" s="53"/>
      <c r="T1722" s="53"/>
      <c r="U1722" s="53"/>
      <c r="V1722" s="53"/>
      <c r="W1722" s="53"/>
      <c r="X1722" s="53"/>
      <c r="Y1722" s="53"/>
      <c r="Z1722" s="53"/>
      <c r="AA1722" s="53"/>
      <c r="AB1722" s="53"/>
      <c r="AC1722" s="53"/>
      <c r="AD1722" s="53"/>
      <c r="AE1722" s="53"/>
      <c r="AF1722" s="53"/>
      <c r="AG1722" s="53"/>
      <c r="AH1722" s="53"/>
      <c r="AI1722" s="53"/>
      <c r="AJ1722" s="53"/>
      <c r="AK1722" s="53"/>
      <c r="AL1722" s="53"/>
      <c r="AM1722" s="53"/>
      <c r="AN1722" s="53"/>
      <c r="AO1722" s="53"/>
    </row>
    <row r="1723" spans="17:41">
      <c r="Q1723" s="53"/>
      <c r="R1723" s="53"/>
      <c r="S1723" s="53"/>
      <c r="T1723" s="53"/>
      <c r="U1723" s="53"/>
      <c r="V1723" s="53"/>
      <c r="W1723" s="53"/>
      <c r="X1723" s="53"/>
      <c r="Y1723" s="53"/>
      <c r="Z1723" s="53"/>
      <c r="AA1723" s="53"/>
      <c r="AB1723" s="53"/>
      <c r="AC1723" s="53"/>
      <c r="AD1723" s="53"/>
      <c r="AE1723" s="53"/>
      <c r="AF1723" s="53"/>
      <c r="AG1723" s="53"/>
      <c r="AH1723" s="53"/>
      <c r="AI1723" s="53"/>
      <c r="AJ1723" s="53"/>
      <c r="AK1723" s="53"/>
      <c r="AL1723" s="53"/>
      <c r="AM1723" s="53"/>
      <c r="AN1723" s="53"/>
      <c r="AO1723" s="53"/>
    </row>
    <row r="1724" spans="17:41">
      <c r="Q1724" s="53"/>
      <c r="R1724" s="53"/>
      <c r="S1724" s="53"/>
      <c r="T1724" s="53"/>
      <c r="U1724" s="53"/>
      <c r="V1724" s="53"/>
      <c r="W1724" s="53"/>
      <c r="X1724" s="53"/>
      <c r="Y1724" s="53"/>
      <c r="Z1724" s="53"/>
      <c r="AA1724" s="53"/>
      <c r="AB1724" s="53"/>
      <c r="AC1724" s="53"/>
      <c r="AD1724" s="53"/>
      <c r="AE1724" s="53"/>
      <c r="AF1724" s="53"/>
      <c r="AG1724" s="53"/>
      <c r="AH1724" s="53"/>
      <c r="AI1724" s="53"/>
      <c r="AJ1724" s="53"/>
      <c r="AK1724" s="53"/>
      <c r="AL1724" s="53"/>
      <c r="AM1724" s="53"/>
      <c r="AN1724" s="53"/>
      <c r="AO1724" s="53"/>
    </row>
    <row r="1725" spans="17:41">
      <c r="Q1725" s="53"/>
      <c r="R1725" s="53"/>
      <c r="S1725" s="53"/>
      <c r="T1725" s="53"/>
      <c r="U1725" s="53"/>
      <c r="V1725" s="53"/>
      <c r="W1725" s="53"/>
      <c r="X1725" s="53"/>
      <c r="Y1725" s="53"/>
      <c r="Z1725" s="53"/>
      <c r="AA1725" s="53"/>
      <c r="AB1725" s="53"/>
      <c r="AC1725" s="53"/>
      <c r="AD1725" s="53"/>
      <c r="AE1725" s="53"/>
      <c r="AF1725" s="53"/>
      <c r="AG1725" s="53"/>
      <c r="AH1725" s="53"/>
      <c r="AI1725" s="53"/>
      <c r="AJ1725" s="53"/>
      <c r="AK1725" s="53"/>
      <c r="AL1725" s="53"/>
      <c r="AM1725" s="53"/>
      <c r="AN1725" s="53"/>
      <c r="AO1725" s="53"/>
    </row>
    <row r="1726" spans="17:41">
      <c r="Q1726" s="53"/>
      <c r="R1726" s="53"/>
      <c r="S1726" s="53"/>
      <c r="T1726" s="53"/>
      <c r="U1726" s="53"/>
      <c r="V1726" s="53"/>
      <c r="W1726" s="53"/>
      <c r="X1726" s="53"/>
      <c r="Y1726" s="53"/>
      <c r="Z1726" s="53"/>
      <c r="AA1726" s="53"/>
      <c r="AB1726" s="53"/>
      <c r="AC1726" s="53"/>
      <c r="AD1726" s="53"/>
      <c r="AE1726" s="53"/>
      <c r="AF1726" s="53"/>
      <c r="AG1726" s="53"/>
      <c r="AH1726" s="53"/>
      <c r="AI1726" s="53"/>
      <c r="AJ1726" s="53"/>
      <c r="AK1726" s="53"/>
      <c r="AL1726" s="53"/>
      <c r="AM1726" s="53"/>
      <c r="AN1726" s="53"/>
      <c r="AO1726" s="53"/>
    </row>
    <row r="1727" spans="17:41">
      <c r="Q1727" s="53"/>
      <c r="R1727" s="53"/>
      <c r="S1727" s="53"/>
      <c r="T1727" s="53"/>
      <c r="U1727" s="53"/>
      <c r="V1727" s="53"/>
      <c r="W1727" s="53"/>
      <c r="X1727" s="53"/>
      <c r="Y1727" s="53"/>
      <c r="Z1727" s="53"/>
      <c r="AA1727" s="53"/>
      <c r="AB1727" s="53"/>
      <c r="AC1727" s="53"/>
      <c r="AD1727" s="53"/>
      <c r="AE1727" s="53"/>
      <c r="AF1727" s="53"/>
      <c r="AG1727" s="53"/>
      <c r="AH1727" s="53"/>
      <c r="AI1727" s="53"/>
      <c r="AJ1727" s="53"/>
      <c r="AK1727" s="53"/>
      <c r="AL1727" s="53"/>
      <c r="AM1727" s="53"/>
      <c r="AN1727" s="53"/>
      <c r="AO1727" s="53"/>
    </row>
    <row r="1728" spans="17:41">
      <c r="Q1728" s="53"/>
      <c r="R1728" s="53"/>
      <c r="S1728" s="53"/>
      <c r="T1728" s="53"/>
      <c r="U1728" s="53"/>
      <c r="V1728" s="53"/>
      <c r="W1728" s="53"/>
      <c r="X1728" s="53"/>
      <c r="Y1728" s="53"/>
      <c r="Z1728" s="53"/>
      <c r="AA1728" s="53"/>
      <c r="AB1728" s="53"/>
      <c r="AC1728" s="53"/>
      <c r="AD1728" s="53"/>
      <c r="AE1728" s="53"/>
      <c r="AF1728" s="53"/>
      <c r="AG1728" s="53"/>
      <c r="AH1728" s="53"/>
      <c r="AI1728" s="53"/>
      <c r="AJ1728" s="53"/>
      <c r="AK1728" s="53"/>
      <c r="AL1728" s="53"/>
      <c r="AM1728" s="53"/>
      <c r="AN1728" s="53"/>
      <c r="AO1728" s="53"/>
    </row>
    <row r="1729" spans="17:41">
      <c r="Q1729" s="53"/>
      <c r="R1729" s="53"/>
      <c r="S1729" s="53"/>
      <c r="T1729" s="53"/>
      <c r="U1729" s="53"/>
      <c r="V1729" s="53"/>
      <c r="W1729" s="53"/>
      <c r="X1729" s="53"/>
      <c r="Y1729" s="53"/>
      <c r="Z1729" s="53"/>
      <c r="AA1729" s="53"/>
      <c r="AB1729" s="53"/>
      <c r="AC1729" s="53"/>
      <c r="AD1729" s="53"/>
      <c r="AE1729" s="53"/>
      <c r="AF1729" s="53"/>
      <c r="AG1729" s="53"/>
      <c r="AH1729" s="53"/>
      <c r="AI1729" s="53"/>
      <c r="AJ1729" s="53"/>
      <c r="AK1729" s="53"/>
      <c r="AL1729" s="53"/>
      <c r="AM1729" s="53"/>
      <c r="AN1729" s="53"/>
      <c r="AO1729" s="53"/>
    </row>
    <row r="1730" spans="17:41">
      <c r="Q1730" s="53"/>
      <c r="R1730" s="53"/>
      <c r="S1730" s="53"/>
      <c r="T1730" s="53"/>
      <c r="U1730" s="53"/>
      <c r="V1730" s="53"/>
      <c r="W1730" s="53"/>
      <c r="X1730" s="53"/>
      <c r="Y1730" s="53"/>
      <c r="Z1730" s="53"/>
      <c r="AA1730" s="53"/>
      <c r="AB1730" s="53"/>
      <c r="AC1730" s="53"/>
      <c r="AD1730" s="53"/>
      <c r="AE1730" s="53"/>
      <c r="AF1730" s="53"/>
      <c r="AG1730" s="53"/>
      <c r="AH1730" s="53"/>
      <c r="AI1730" s="53"/>
      <c r="AJ1730" s="53"/>
      <c r="AK1730" s="53"/>
      <c r="AL1730" s="53"/>
      <c r="AM1730" s="53"/>
      <c r="AN1730" s="53"/>
      <c r="AO1730" s="53"/>
    </row>
    <row r="1731" spans="17:41">
      <c r="Q1731" s="53"/>
      <c r="R1731" s="53"/>
      <c r="S1731" s="53"/>
      <c r="T1731" s="53"/>
      <c r="U1731" s="53"/>
      <c r="V1731" s="53"/>
      <c r="W1731" s="53"/>
      <c r="X1731" s="53"/>
      <c r="Y1731" s="53"/>
      <c r="Z1731" s="53"/>
      <c r="AA1731" s="53"/>
      <c r="AB1731" s="53"/>
      <c r="AC1731" s="53"/>
      <c r="AD1731" s="53"/>
      <c r="AE1731" s="53"/>
      <c r="AF1731" s="53"/>
      <c r="AG1731" s="53"/>
      <c r="AH1731" s="53"/>
      <c r="AI1731" s="53"/>
      <c r="AJ1731" s="53"/>
      <c r="AK1731" s="53"/>
      <c r="AL1731" s="53"/>
      <c r="AM1731" s="53"/>
      <c r="AN1731" s="53"/>
      <c r="AO1731" s="53"/>
    </row>
    <row r="1732" spans="17:41">
      <c r="Q1732" s="53"/>
      <c r="R1732" s="53"/>
      <c r="S1732" s="53"/>
      <c r="T1732" s="53"/>
      <c r="U1732" s="53"/>
      <c r="V1732" s="53"/>
      <c r="W1732" s="53"/>
      <c r="X1732" s="53"/>
      <c r="Y1732" s="53"/>
      <c r="Z1732" s="53"/>
      <c r="AA1732" s="53"/>
      <c r="AB1732" s="53"/>
      <c r="AC1732" s="53"/>
      <c r="AD1732" s="53"/>
      <c r="AE1732" s="53"/>
      <c r="AF1732" s="53"/>
      <c r="AG1732" s="53"/>
      <c r="AH1732" s="53"/>
      <c r="AI1732" s="53"/>
      <c r="AJ1732" s="53"/>
      <c r="AK1732" s="53"/>
      <c r="AL1732" s="53"/>
      <c r="AM1732" s="53"/>
      <c r="AN1732" s="53"/>
      <c r="AO1732" s="53"/>
    </row>
    <row r="1733" spans="17:41">
      <c r="Q1733" s="53"/>
      <c r="R1733" s="53"/>
      <c r="S1733" s="53"/>
      <c r="T1733" s="53"/>
      <c r="U1733" s="53"/>
      <c r="V1733" s="53"/>
      <c r="W1733" s="53"/>
      <c r="X1733" s="53"/>
      <c r="Y1733" s="53"/>
      <c r="Z1733" s="53"/>
      <c r="AA1733" s="53"/>
      <c r="AB1733" s="53"/>
      <c r="AC1733" s="53"/>
      <c r="AD1733" s="53"/>
      <c r="AE1733" s="53"/>
      <c r="AF1733" s="53"/>
      <c r="AG1733" s="53"/>
      <c r="AH1733" s="53"/>
      <c r="AI1733" s="53"/>
      <c r="AJ1733" s="53"/>
      <c r="AK1733" s="53"/>
      <c r="AL1733" s="53"/>
      <c r="AM1733" s="53"/>
      <c r="AN1733" s="53"/>
      <c r="AO1733" s="53"/>
    </row>
    <row r="1734" spans="17:41">
      <c r="Q1734" s="53"/>
      <c r="R1734" s="53"/>
      <c r="S1734" s="53"/>
      <c r="T1734" s="53"/>
      <c r="U1734" s="53"/>
      <c r="V1734" s="53"/>
      <c r="W1734" s="53"/>
      <c r="X1734" s="53"/>
      <c r="Y1734" s="53"/>
      <c r="Z1734" s="53"/>
      <c r="AA1734" s="53"/>
      <c r="AB1734" s="53"/>
      <c r="AC1734" s="53"/>
      <c r="AD1734" s="53"/>
      <c r="AE1734" s="53"/>
      <c r="AF1734" s="53"/>
      <c r="AG1734" s="53"/>
      <c r="AH1734" s="53"/>
      <c r="AI1734" s="53"/>
      <c r="AJ1734" s="53"/>
      <c r="AK1734" s="53"/>
      <c r="AL1734" s="53"/>
      <c r="AM1734" s="53"/>
      <c r="AN1734" s="53"/>
      <c r="AO1734" s="53"/>
    </row>
    <row r="1735" spans="17:41">
      <c r="Q1735" s="53"/>
      <c r="R1735" s="53"/>
      <c r="S1735" s="53"/>
      <c r="T1735" s="53"/>
      <c r="U1735" s="53"/>
      <c r="V1735" s="53"/>
      <c r="W1735" s="53"/>
      <c r="X1735" s="53"/>
      <c r="Y1735" s="53"/>
      <c r="Z1735" s="53"/>
      <c r="AA1735" s="53"/>
      <c r="AB1735" s="53"/>
      <c r="AC1735" s="53"/>
      <c r="AD1735" s="53"/>
      <c r="AE1735" s="53"/>
      <c r="AF1735" s="53"/>
      <c r="AG1735" s="53"/>
      <c r="AH1735" s="53"/>
      <c r="AI1735" s="53"/>
      <c r="AJ1735" s="53"/>
      <c r="AK1735" s="53"/>
      <c r="AL1735" s="53"/>
      <c r="AM1735" s="53"/>
      <c r="AN1735" s="53"/>
      <c r="AO1735" s="53"/>
    </row>
    <row r="1736" spans="17:41">
      <c r="Q1736" s="53"/>
      <c r="R1736" s="53"/>
      <c r="S1736" s="53"/>
      <c r="T1736" s="53"/>
      <c r="U1736" s="53"/>
      <c r="V1736" s="53"/>
      <c r="W1736" s="53"/>
      <c r="X1736" s="53"/>
      <c r="Y1736" s="53"/>
      <c r="Z1736" s="53"/>
      <c r="AA1736" s="53"/>
      <c r="AB1736" s="53"/>
      <c r="AC1736" s="53"/>
      <c r="AD1736" s="53"/>
      <c r="AE1736" s="53"/>
      <c r="AF1736" s="53"/>
      <c r="AG1736" s="53"/>
      <c r="AH1736" s="53"/>
      <c r="AI1736" s="53"/>
      <c r="AJ1736" s="53"/>
      <c r="AK1736" s="53"/>
      <c r="AL1736" s="53"/>
      <c r="AM1736" s="53"/>
      <c r="AN1736" s="53"/>
      <c r="AO1736" s="53"/>
    </row>
    <row r="1737" spans="17:41">
      <c r="Q1737" s="53"/>
      <c r="R1737" s="53"/>
      <c r="S1737" s="53"/>
      <c r="T1737" s="53"/>
      <c r="U1737" s="53"/>
      <c r="V1737" s="53"/>
      <c r="W1737" s="53"/>
      <c r="X1737" s="53"/>
      <c r="Y1737" s="53"/>
      <c r="Z1737" s="53"/>
      <c r="AA1737" s="53"/>
      <c r="AB1737" s="53"/>
      <c r="AC1737" s="53"/>
      <c r="AD1737" s="53"/>
      <c r="AE1737" s="53"/>
      <c r="AF1737" s="53"/>
      <c r="AG1737" s="53"/>
      <c r="AH1737" s="53"/>
      <c r="AI1737" s="53"/>
      <c r="AJ1737" s="53"/>
      <c r="AK1737" s="53"/>
      <c r="AL1737" s="53"/>
      <c r="AM1737" s="53"/>
      <c r="AN1737" s="53"/>
      <c r="AO1737" s="53"/>
    </row>
    <row r="1738" spans="17:41">
      <c r="Q1738" s="53"/>
      <c r="R1738" s="53"/>
      <c r="S1738" s="53"/>
      <c r="T1738" s="53"/>
      <c r="U1738" s="53"/>
      <c r="V1738" s="53"/>
      <c r="W1738" s="53"/>
      <c r="X1738" s="53"/>
      <c r="Y1738" s="53"/>
      <c r="Z1738" s="53"/>
      <c r="AA1738" s="53"/>
      <c r="AB1738" s="53"/>
      <c r="AC1738" s="53"/>
      <c r="AD1738" s="53"/>
      <c r="AE1738" s="53"/>
      <c r="AF1738" s="53"/>
      <c r="AG1738" s="53"/>
      <c r="AH1738" s="53"/>
      <c r="AI1738" s="53"/>
      <c r="AJ1738" s="53"/>
      <c r="AK1738" s="53"/>
      <c r="AL1738" s="53"/>
      <c r="AM1738" s="53"/>
      <c r="AN1738" s="53"/>
      <c r="AO1738" s="53"/>
    </row>
    <row r="1739" spans="17:41">
      <c r="Q1739" s="53"/>
      <c r="R1739" s="53"/>
      <c r="S1739" s="53"/>
      <c r="T1739" s="53"/>
      <c r="U1739" s="53"/>
      <c r="V1739" s="53"/>
      <c r="W1739" s="53"/>
      <c r="X1739" s="53"/>
      <c r="Y1739" s="53"/>
      <c r="Z1739" s="53"/>
      <c r="AA1739" s="53"/>
      <c r="AB1739" s="53"/>
      <c r="AC1739" s="53"/>
      <c r="AD1739" s="53"/>
      <c r="AE1739" s="53"/>
      <c r="AF1739" s="53"/>
      <c r="AG1739" s="53"/>
      <c r="AH1739" s="53"/>
      <c r="AI1739" s="53"/>
      <c r="AJ1739" s="53"/>
      <c r="AK1739" s="53"/>
      <c r="AL1739" s="53"/>
      <c r="AM1739" s="53"/>
      <c r="AN1739" s="53"/>
      <c r="AO1739" s="53"/>
    </row>
    <row r="1740" spans="17:41">
      <c r="Q1740" s="53"/>
      <c r="R1740" s="53"/>
      <c r="S1740" s="53"/>
      <c r="T1740" s="53"/>
      <c r="U1740" s="53"/>
      <c r="V1740" s="53"/>
      <c r="W1740" s="53"/>
      <c r="X1740" s="53"/>
      <c r="Y1740" s="53"/>
      <c r="Z1740" s="53"/>
      <c r="AA1740" s="53"/>
      <c r="AB1740" s="53"/>
      <c r="AC1740" s="53"/>
      <c r="AD1740" s="53"/>
      <c r="AE1740" s="53"/>
      <c r="AF1740" s="53"/>
      <c r="AG1740" s="53"/>
      <c r="AH1740" s="53"/>
      <c r="AI1740" s="53"/>
      <c r="AJ1740" s="53"/>
      <c r="AK1740" s="53"/>
      <c r="AL1740" s="53"/>
      <c r="AM1740" s="53"/>
      <c r="AN1740" s="53"/>
      <c r="AO1740" s="53"/>
    </row>
    <row r="1741" spans="17:41">
      <c r="Q1741" s="53"/>
      <c r="R1741" s="53"/>
      <c r="S1741" s="53"/>
      <c r="T1741" s="53"/>
      <c r="U1741" s="53"/>
      <c r="V1741" s="53"/>
      <c r="W1741" s="53"/>
      <c r="X1741" s="53"/>
      <c r="Y1741" s="53"/>
      <c r="Z1741" s="53"/>
      <c r="AA1741" s="53"/>
      <c r="AB1741" s="53"/>
      <c r="AC1741" s="53"/>
      <c r="AD1741" s="53"/>
      <c r="AE1741" s="53"/>
      <c r="AF1741" s="53"/>
      <c r="AG1741" s="53"/>
      <c r="AH1741" s="53"/>
      <c r="AI1741" s="53"/>
      <c r="AJ1741" s="53"/>
      <c r="AK1741" s="53"/>
      <c r="AL1741" s="53"/>
      <c r="AM1741" s="53"/>
      <c r="AN1741" s="53"/>
      <c r="AO1741" s="53"/>
    </row>
    <row r="1742" spans="17:41">
      <c r="Q1742" s="53"/>
      <c r="R1742" s="53"/>
      <c r="S1742" s="53"/>
      <c r="T1742" s="53"/>
      <c r="U1742" s="53"/>
      <c r="V1742" s="53"/>
      <c r="W1742" s="53"/>
      <c r="X1742" s="53"/>
      <c r="Y1742" s="53"/>
      <c r="Z1742" s="53"/>
      <c r="AA1742" s="53"/>
      <c r="AB1742" s="53"/>
      <c r="AC1742" s="53"/>
      <c r="AD1742" s="53"/>
      <c r="AE1742" s="53"/>
      <c r="AF1742" s="53"/>
      <c r="AG1742" s="53"/>
      <c r="AH1742" s="53"/>
      <c r="AI1742" s="53"/>
      <c r="AJ1742" s="53"/>
      <c r="AK1742" s="53"/>
      <c r="AL1742" s="53"/>
      <c r="AM1742" s="53"/>
      <c r="AN1742" s="53"/>
      <c r="AO1742" s="53"/>
    </row>
    <row r="1743" spans="17:41">
      <c r="Q1743" s="53"/>
      <c r="R1743" s="53"/>
      <c r="S1743" s="53"/>
      <c r="T1743" s="53"/>
      <c r="U1743" s="53"/>
      <c r="V1743" s="53"/>
      <c r="W1743" s="53"/>
      <c r="X1743" s="53"/>
      <c r="Y1743" s="53"/>
      <c r="Z1743" s="53"/>
      <c r="AA1743" s="53"/>
      <c r="AB1743" s="53"/>
      <c r="AC1743" s="53"/>
      <c r="AD1743" s="53"/>
      <c r="AE1743" s="53"/>
      <c r="AF1743" s="53"/>
      <c r="AG1743" s="53"/>
      <c r="AH1743" s="53"/>
      <c r="AI1743" s="53"/>
      <c r="AJ1743" s="53"/>
      <c r="AK1743" s="53"/>
      <c r="AL1743" s="53"/>
      <c r="AM1743" s="53"/>
      <c r="AN1743" s="53"/>
      <c r="AO1743" s="53"/>
    </row>
    <row r="1744" spans="17:41">
      <c r="Q1744" s="53"/>
      <c r="R1744" s="53"/>
      <c r="S1744" s="53"/>
      <c r="T1744" s="53"/>
      <c r="U1744" s="53"/>
      <c r="V1744" s="53"/>
      <c r="W1744" s="53"/>
      <c r="X1744" s="53"/>
      <c r="Y1744" s="53"/>
      <c r="Z1744" s="53"/>
      <c r="AA1744" s="53"/>
      <c r="AB1744" s="53"/>
      <c r="AC1744" s="53"/>
      <c r="AD1744" s="53"/>
      <c r="AE1744" s="53"/>
      <c r="AF1744" s="53"/>
      <c r="AG1744" s="53"/>
      <c r="AH1744" s="53"/>
      <c r="AI1744" s="53"/>
      <c r="AJ1744" s="53"/>
      <c r="AK1744" s="53"/>
      <c r="AL1744" s="53"/>
      <c r="AM1744" s="53"/>
      <c r="AN1744" s="53"/>
      <c r="AO1744" s="53"/>
    </row>
    <row r="1745" spans="17:41">
      <c r="Q1745" s="53"/>
      <c r="R1745" s="53"/>
      <c r="S1745" s="53"/>
      <c r="T1745" s="53"/>
      <c r="U1745" s="53"/>
      <c r="V1745" s="53"/>
      <c r="W1745" s="53"/>
      <c r="X1745" s="53"/>
      <c r="Y1745" s="53"/>
      <c r="Z1745" s="53"/>
      <c r="AA1745" s="53"/>
      <c r="AB1745" s="53"/>
      <c r="AC1745" s="53"/>
      <c r="AD1745" s="53"/>
      <c r="AE1745" s="53"/>
      <c r="AF1745" s="53"/>
      <c r="AG1745" s="53"/>
      <c r="AH1745" s="53"/>
      <c r="AI1745" s="53"/>
      <c r="AJ1745" s="53"/>
      <c r="AK1745" s="53"/>
      <c r="AL1745" s="53"/>
      <c r="AM1745" s="53"/>
      <c r="AN1745" s="53"/>
      <c r="AO1745" s="53"/>
    </row>
    <row r="1746" spans="17:41">
      <c r="Q1746" s="53"/>
      <c r="R1746" s="53"/>
      <c r="S1746" s="53"/>
      <c r="T1746" s="53"/>
      <c r="U1746" s="53"/>
      <c r="V1746" s="53"/>
      <c r="W1746" s="53"/>
      <c r="X1746" s="53"/>
      <c r="Y1746" s="53"/>
      <c r="Z1746" s="53"/>
      <c r="AA1746" s="53"/>
      <c r="AB1746" s="53"/>
      <c r="AC1746" s="53"/>
      <c r="AD1746" s="53"/>
      <c r="AE1746" s="53"/>
      <c r="AF1746" s="53"/>
      <c r="AG1746" s="53"/>
      <c r="AH1746" s="53"/>
      <c r="AI1746" s="53"/>
      <c r="AJ1746" s="53"/>
      <c r="AK1746" s="53"/>
      <c r="AL1746" s="53"/>
      <c r="AM1746" s="53"/>
      <c r="AN1746" s="53"/>
      <c r="AO1746" s="53"/>
    </row>
    <row r="1747" spans="17:41">
      <c r="Q1747" s="53"/>
      <c r="R1747" s="53"/>
      <c r="S1747" s="53"/>
      <c r="T1747" s="53"/>
      <c r="U1747" s="53"/>
      <c r="V1747" s="53"/>
      <c r="W1747" s="53"/>
      <c r="X1747" s="53"/>
      <c r="Y1747" s="53"/>
      <c r="Z1747" s="53"/>
      <c r="AA1747" s="53"/>
      <c r="AB1747" s="53"/>
      <c r="AC1747" s="53"/>
      <c r="AD1747" s="53"/>
      <c r="AE1747" s="53"/>
      <c r="AF1747" s="53"/>
      <c r="AG1747" s="53"/>
      <c r="AH1747" s="53"/>
      <c r="AI1747" s="53"/>
      <c r="AJ1747" s="53"/>
      <c r="AK1747" s="53"/>
      <c r="AL1747" s="53"/>
      <c r="AM1747" s="53"/>
      <c r="AN1747" s="53"/>
      <c r="AO1747" s="53"/>
    </row>
    <row r="1748" spans="17:41">
      <c r="Q1748" s="53"/>
      <c r="R1748" s="53"/>
      <c r="S1748" s="53"/>
      <c r="T1748" s="53"/>
      <c r="U1748" s="53"/>
      <c r="V1748" s="53"/>
      <c r="W1748" s="53"/>
      <c r="X1748" s="53"/>
      <c r="Y1748" s="53"/>
      <c r="Z1748" s="53"/>
      <c r="AA1748" s="53"/>
      <c r="AB1748" s="53"/>
      <c r="AC1748" s="53"/>
      <c r="AD1748" s="53"/>
      <c r="AE1748" s="53"/>
      <c r="AF1748" s="53"/>
      <c r="AG1748" s="53"/>
      <c r="AH1748" s="53"/>
      <c r="AI1748" s="53"/>
      <c r="AJ1748" s="53"/>
      <c r="AK1748" s="53"/>
      <c r="AL1748" s="53"/>
      <c r="AM1748" s="53"/>
      <c r="AN1748" s="53"/>
      <c r="AO1748" s="53"/>
    </row>
    <row r="1749" spans="17:41">
      <c r="Q1749" s="53"/>
      <c r="R1749" s="53"/>
      <c r="S1749" s="53"/>
      <c r="T1749" s="53"/>
      <c r="U1749" s="53"/>
      <c r="V1749" s="53"/>
      <c r="W1749" s="53"/>
      <c r="X1749" s="53"/>
      <c r="Y1749" s="53"/>
      <c r="Z1749" s="53"/>
      <c r="AA1749" s="53"/>
      <c r="AB1749" s="53"/>
      <c r="AC1749" s="53"/>
      <c r="AD1749" s="53"/>
      <c r="AE1749" s="53"/>
      <c r="AF1749" s="53"/>
      <c r="AG1749" s="53"/>
      <c r="AH1749" s="53"/>
      <c r="AI1749" s="53"/>
      <c r="AJ1749" s="53"/>
      <c r="AK1749" s="53"/>
      <c r="AL1749" s="53"/>
      <c r="AM1749" s="53"/>
      <c r="AN1749" s="53"/>
      <c r="AO1749" s="53"/>
    </row>
    <row r="1750" spans="17:41">
      <c r="Q1750" s="53"/>
      <c r="R1750" s="53"/>
      <c r="S1750" s="53"/>
      <c r="T1750" s="53"/>
      <c r="U1750" s="53"/>
      <c r="V1750" s="53"/>
      <c r="W1750" s="53"/>
      <c r="X1750" s="53"/>
      <c r="Y1750" s="53"/>
      <c r="Z1750" s="53"/>
      <c r="AA1750" s="53"/>
      <c r="AB1750" s="53"/>
      <c r="AC1750" s="53"/>
      <c r="AD1750" s="53"/>
      <c r="AE1750" s="53"/>
      <c r="AF1750" s="53"/>
      <c r="AG1750" s="53"/>
      <c r="AH1750" s="53"/>
      <c r="AI1750" s="53"/>
      <c r="AJ1750" s="53"/>
      <c r="AK1750" s="53"/>
      <c r="AL1750" s="53"/>
      <c r="AM1750" s="53"/>
      <c r="AN1750" s="53"/>
      <c r="AO1750" s="53"/>
    </row>
    <row r="1751" spans="17:41">
      <c r="Q1751" s="53"/>
      <c r="R1751" s="53"/>
      <c r="S1751" s="53"/>
      <c r="T1751" s="53"/>
      <c r="U1751" s="53"/>
      <c r="V1751" s="53"/>
      <c r="W1751" s="53"/>
      <c r="X1751" s="53"/>
      <c r="Y1751" s="53"/>
      <c r="Z1751" s="53"/>
      <c r="AA1751" s="53"/>
      <c r="AB1751" s="53"/>
      <c r="AC1751" s="53"/>
      <c r="AD1751" s="53"/>
      <c r="AE1751" s="53"/>
      <c r="AF1751" s="53"/>
      <c r="AG1751" s="53"/>
      <c r="AH1751" s="53"/>
      <c r="AI1751" s="53"/>
      <c r="AJ1751" s="53"/>
      <c r="AK1751" s="53"/>
      <c r="AL1751" s="53"/>
      <c r="AM1751" s="53"/>
      <c r="AN1751" s="53"/>
      <c r="AO1751" s="53"/>
    </row>
    <row r="1752" spans="17:41">
      <c r="Q1752" s="53"/>
      <c r="R1752" s="53"/>
      <c r="S1752" s="53"/>
      <c r="T1752" s="53"/>
      <c r="U1752" s="53"/>
      <c r="V1752" s="53"/>
      <c r="W1752" s="53"/>
      <c r="X1752" s="53"/>
      <c r="Y1752" s="53"/>
      <c r="Z1752" s="53"/>
      <c r="AA1752" s="53"/>
      <c r="AB1752" s="53"/>
      <c r="AC1752" s="53"/>
      <c r="AD1752" s="53"/>
      <c r="AE1752" s="53"/>
      <c r="AF1752" s="53"/>
      <c r="AG1752" s="53"/>
      <c r="AH1752" s="53"/>
      <c r="AI1752" s="53"/>
      <c r="AJ1752" s="53"/>
      <c r="AK1752" s="53"/>
      <c r="AL1752" s="53"/>
      <c r="AM1752" s="53"/>
      <c r="AN1752" s="53"/>
      <c r="AO1752" s="53"/>
    </row>
    <row r="1753" spans="17:41">
      <c r="Q1753" s="53"/>
      <c r="R1753" s="53"/>
      <c r="S1753" s="53"/>
      <c r="T1753" s="53"/>
      <c r="U1753" s="53"/>
      <c r="V1753" s="53"/>
      <c r="W1753" s="53"/>
      <c r="X1753" s="53"/>
      <c r="Y1753" s="53"/>
      <c r="Z1753" s="53"/>
      <c r="AA1753" s="53"/>
      <c r="AB1753" s="53"/>
      <c r="AC1753" s="53"/>
      <c r="AD1753" s="53"/>
      <c r="AE1753" s="53"/>
      <c r="AF1753" s="53"/>
      <c r="AG1753" s="53"/>
      <c r="AH1753" s="53"/>
      <c r="AI1753" s="53"/>
      <c r="AJ1753" s="53"/>
      <c r="AK1753" s="53"/>
      <c r="AL1753" s="53"/>
      <c r="AM1753" s="53"/>
      <c r="AN1753" s="53"/>
      <c r="AO1753" s="53"/>
    </row>
    <row r="1754" spans="17:41">
      <c r="Q1754" s="53"/>
      <c r="R1754" s="53"/>
      <c r="S1754" s="53"/>
      <c r="T1754" s="53"/>
      <c r="U1754" s="53"/>
      <c r="V1754" s="53"/>
      <c r="W1754" s="53"/>
      <c r="X1754" s="53"/>
      <c r="Y1754" s="53"/>
      <c r="Z1754" s="53"/>
      <c r="AA1754" s="53"/>
      <c r="AB1754" s="53"/>
      <c r="AC1754" s="53"/>
      <c r="AD1754" s="53"/>
      <c r="AE1754" s="53"/>
      <c r="AF1754" s="53"/>
      <c r="AG1754" s="53"/>
      <c r="AH1754" s="53"/>
      <c r="AI1754" s="53"/>
      <c r="AJ1754" s="53"/>
      <c r="AK1754" s="53"/>
      <c r="AL1754" s="53"/>
      <c r="AM1754" s="53"/>
      <c r="AN1754" s="53"/>
      <c r="AO1754" s="53"/>
    </row>
    <row r="1755" spans="17:41">
      <c r="Q1755" s="53"/>
      <c r="R1755" s="53"/>
      <c r="S1755" s="53"/>
      <c r="T1755" s="53"/>
      <c r="U1755" s="53"/>
      <c r="V1755" s="53"/>
      <c r="W1755" s="53"/>
      <c r="X1755" s="53"/>
      <c r="Y1755" s="53"/>
      <c r="Z1755" s="53"/>
      <c r="AA1755" s="53"/>
      <c r="AB1755" s="53"/>
      <c r="AC1755" s="53"/>
      <c r="AD1755" s="53"/>
      <c r="AE1755" s="53"/>
      <c r="AF1755" s="53"/>
      <c r="AG1755" s="53"/>
      <c r="AH1755" s="53"/>
      <c r="AI1755" s="53"/>
      <c r="AJ1755" s="53"/>
      <c r="AK1755" s="53"/>
      <c r="AL1755" s="53"/>
      <c r="AM1755" s="53"/>
      <c r="AN1755" s="53"/>
      <c r="AO1755" s="53"/>
    </row>
    <row r="1756" spans="17:41">
      <c r="Q1756" s="53"/>
      <c r="R1756" s="53"/>
      <c r="S1756" s="53"/>
      <c r="T1756" s="53"/>
      <c r="U1756" s="53"/>
      <c r="V1756" s="53"/>
      <c r="W1756" s="53"/>
      <c r="X1756" s="53"/>
      <c r="Y1756" s="53"/>
      <c r="Z1756" s="53"/>
      <c r="AA1756" s="53"/>
      <c r="AB1756" s="53"/>
      <c r="AC1756" s="53"/>
      <c r="AD1756" s="53"/>
      <c r="AE1756" s="53"/>
      <c r="AF1756" s="53"/>
      <c r="AG1756" s="53"/>
      <c r="AH1756" s="53"/>
      <c r="AI1756" s="53"/>
      <c r="AJ1756" s="53"/>
      <c r="AK1756" s="53"/>
      <c r="AL1756" s="53"/>
      <c r="AM1756" s="53"/>
      <c r="AN1756" s="53"/>
      <c r="AO1756" s="53"/>
    </row>
    <row r="1757" spans="17:41">
      <c r="Q1757" s="53"/>
      <c r="R1757" s="53"/>
      <c r="S1757" s="53"/>
      <c r="T1757" s="53"/>
      <c r="U1757" s="53"/>
      <c r="V1757" s="53"/>
      <c r="W1757" s="53"/>
      <c r="X1757" s="53"/>
      <c r="Y1757" s="53"/>
      <c r="Z1757" s="53"/>
      <c r="AA1757" s="53"/>
      <c r="AB1757" s="53"/>
      <c r="AC1757" s="53"/>
      <c r="AD1757" s="53"/>
      <c r="AE1757" s="53"/>
      <c r="AF1757" s="53"/>
      <c r="AG1757" s="53"/>
      <c r="AH1757" s="53"/>
      <c r="AI1757" s="53"/>
      <c r="AJ1757" s="53"/>
      <c r="AK1757" s="53"/>
      <c r="AL1757" s="53"/>
      <c r="AM1757" s="53"/>
      <c r="AN1757" s="53"/>
      <c r="AO1757" s="53"/>
    </row>
    <row r="1758" spans="17:41">
      <c r="Q1758" s="53"/>
      <c r="R1758" s="53"/>
      <c r="S1758" s="53"/>
      <c r="T1758" s="53"/>
      <c r="U1758" s="53"/>
      <c r="V1758" s="53"/>
      <c r="W1758" s="53"/>
      <c r="X1758" s="53"/>
      <c r="Y1758" s="53"/>
      <c r="Z1758" s="53"/>
      <c r="AA1758" s="53"/>
      <c r="AB1758" s="53"/>
      <c r="AC1758" s="53"/>
      <c r="AD1758" s="53"/>
      <c r="AE1758" s="53"/>
      <c r="AF1758" s="53"/>
      <c r="AG1758" s="53"/>
      <c r="AH1758" s="53"/>
      <c r="AI1758" s="53"/>
      <c r="AJ1758" s="53"/>
      <c r="AK1758" s="53"/>
      <c r="AL1758" s="53"/>
      <c r="AM1758" s="53"/>
      <c r="AN1758" s="53"/>
      <c r="AO1758" s="53"/>
    </row>
    <row r="1759" spans="17:41">
      <c r="Q1759" s="53"/>
      <c r="R1759" s="53"/>
      <c r="S1759" s="53"/>
      <c r="T1759" s="53"/>
      <c r="U1759" s="53"/>
      <c r="V1759" s="53"/>
      <c r="W1759" s="53"/>
      <c r="X1759" s="53"/>
      <c r="Y1759" s="53"/>
      <c r="Z1759" s="53"/>
      <c r="AA1759" s="53"/>
      <c r="AB1759" s="53"/>
      <c r="AC1759" s="53"/>
      <c r="AD1759" s="53"/>
      <c r="AE1759" s="53"/>
      <c r="AF1759" s="53"/>
      <c r="AG1759" s="53"/>
      <c r="AH1759" s="53"/>
      <c r="AI1759" s="53"/>
      <c r="AJ1759" s="53"/>
      <c r="AK1759" s="53"/>
      <c r="AL1759" s="53"/>
      <c r="AM1759" s="53"/>
      <c r="AN1759" s="53"/>
      <c r="AO1759" s="53"/>
    </row>
    <row r="1760" spans="17:41">
      <c r="Q1760" s="53"/>
      <c r="R1760" s="53"/>
      <c r="S1760" s="53"/>
      <c r="T1760" s="53"/>
      <c r="U1760" s="53"/>
      <c r="V1760" s="53"/>
      <c r="W1760" s="53"/>
      <c r="X1760" s="53"/>
      <c r="Y1760" s="53"/>
      <c r="Z1760" s="53"/>
      <c r="AA1760" s="53"/>
      <c r="AB1760" s="53"/>
      <c r="AC1760" s="53"/>
      <c r="AD1760" s="53"/>
      <c r="AE1760" s="53"/>
      <c r="AF1760" s="53"/>
      <c r="AG1760" s="53"/>
      <c r="AH1760" s="53"/>
      <c r="AI1760" s="53"/>
      <c r="AJ1760" s="53"/>
      <c r="AK1760" s="53"/>
      <c r="AL1760" s="53"/>
      <c r="AM1760" s="53"/>
      <c r="AN1760" s="53"/>
      <c r="AO1760" s="53"/>
    </row>
    <row r="1761" spans="17:41">
      <c r="Q1761" s="53"/>
      <c r="R1761" s="53"/>
      <c r="S1761" s="53"/>
      <c r="T1761" s="53"/>
      <c r="U1761" s="53"/>
      <c r="V1761" s="53"/>
      <c r="W1761" s="53"/>
      <c r="X1761" s="53"/>
      <c r="Y1761" s="53"/>
      <c r="Z1761" s="53"/>
      <c r="AA1761" s="53"/>
      <c r="AB1761" s="53"/>
      <c r="AC1761" s="53"/>
      <c r="AD1761" s="53"/>
      <c r="AE1761" s="53"/>
      <c r="AF1761" s="53"/>
      <c r="AG1761" s="53"/>
      <c r="AH1761" s="53"/>
      <c r="AI1761" s="53"/>
      <c r="AJ1761" s="53"/>
      <c r="AK1761" s="53"/>
      <c r="AL1761" s="53"/>
      <c r="AM1761" s="53"/>
      <c r="AN1761" s="53"/>
      <c r="AO1761" s="53"/>
    </row>
    <row r="1762" spans="17:41">
      <c r="Q1762" s="53"/>
      <c r="R1762" s="53"/>
      <c r="S1762" s="53"/>
      <c r="T1762" s="53"/>
      <c r="U1762" s="53"/>
      <c r="V1762" s="53"/>
      <c r="W1762" s="53"/>
      <c r="X1762" s="53"/>
      <c r="Y1762" s="53"/>
      <c r="Z1762" s="53"/>
      <c r="AA1762" s="53"/>
      <c r="AB1762" s="53"/>
      <c r="AC1762" s="53"/>
      <c r="AD1762" s="53"/>
      <c r="AE1762" s="53"/>
      <c r="AF1762" s="53"/>
      <c r="AG1762" s="53"/>
      <c r="AH1762" s="53"/>
      <c r="AI1762" s="53"/>
      <c r="AJ1762" s="53"/>
      <c r="AK1762" s="53"/>
      <c r="AL1762" s="53"/>
      <c r="AM1762" s="53"/>
      <c r="AN1762" s="53"/>
      <c r="AO1762" s="53"/>
    </row>
    <row r="1763" spans="17:41">
      <c r="Q1763" s="53"/>
      <c r="R1763" s="53"/>
      <c r="S1763" s="53"/>
      <c r="T1763" s="53"/>
      <c r="U1763" s="53"/>
      <c r="V1763" s="53"/>
      <c r="W1763" s="53"/>
      <c r="X1763" s="53"/>
      <c r="Y1763" s="53"/>
      <c r="Z1763" s="53"/>
      <c r="AA1763" s="53"/>
      <c r="AB1763" s="53"/>
      <c r="AC1763" s="53"/>
      <c r="AD1763" s="53"/>
      <c r="AE1763" s="53"/>
      <c r="AF1763" s="53"/>
      <c r="AG1763" s="53"/>
      <c r="AH1763" s="53"/>
      <c r="AI1763" s="53"/>
      <c r="AJ1763" s="53"/>
      <c r="AK1763" s="53"/>
      <c r="AL1763" s="53"/>
      <c r="AM1763" s="53"/>
      <c r="AN1763" s="53"/>
      <c r="AO1763" s="53"/>
    </row>
    <row r="1764" spans="17:41">
      <c r="Q1764" s="53"/>
      <c r="R1764" s="53"/>
      <c r="S1764" s="53"/>
      <c r="T1764" s="53"/>
      <c r="U1764" s="53"/>
      <c r="V1764" s="53"/>
      <c r="W1764" s="53"/>
      <c r="X1764" s="53"/>
      <c r="Y1764" s="53"/>
      <c r="Z1764" s="53"/>
      <c r="AA1764" s="53"/>
      <c r="AB1764" s="53"/>
      <c r="AC1764" s="53"/>
      <c r="AD1764" s="53"/>
      <c r="AE1764" s="53"/>
      <c r="AF1764" s="53"/>
      <c r="AG1764" s="53"/>
      <c r="AH1764" s="53"/>
      <c r="AI1764" s="53"/>
      <c r="AJ1764" s="53"/>
      <c r="AK1764" s="53"/>
      <c r="AL1764" s="53"/>
      <c r="AM1764" s="53"/>
      <c r="AN1764" s="53"/>
      <c r="AO1764" s="53"/>
    </row>
    <row r="1765" spans="17:41">
      <c r="Q1765" s="53"/>
      <c r="R1765" s="53"/>
      <c r="S1765" s="53"/>
      <c r="T1765" s="53"/>
      <c r="U1765" s="53"/>
      <c r="V1765" s="53"/>
      <c r="W1765" s="53"/>
      <c r="X1765" s="53"/>
      <c r="Y1765" s="53"/>
      <c r="Z1765" s="53"/>
      <c r="AA1765" s="53"/>
      <c r="AB1765" s="53"/>
      <c r="AC1765" s="53"/>
      <c r="AD1765" s="53"/>
      <c r="AE1765" s="53"/>
      <c r="AF1765" s="53"/>
      <c r="AG1765" s="53"/>
      <c r="AH1765" s="53"/>
      <c r="AI1765" s="53"/>
      <c r="AJ1765" s="53"/>
      <c r="AK1765" s="53"/>
      <c r="AL1765" s="53"/>
      <c r="AM1765" s="53"/>
      <c r="AN1765" s="53"/>
      <c r="AO1765" s="53"/>
    </row>
    <row r="1766" spans="17:41">
      <c r="Q1766" s="53"/>
      <c r="R1766" s="53"/>
      <c r="S1766" s="53"/>
      <c r="T1766" s="53"/>
      <c r="U1766" s="53"/>
      <c r="V1766" s="53"/>
      <c r="W1766" s="53"/>
      <c r="X1766" s="53"/>
      <c r="Y1766" s="53"/>
      <c r="Z1766" s="53"/>
      <c r="AA1766" s="53"/>
      <c r="AB1766" s="53"/>
      <c r="AC1766" s="53"/>
      <c r="AD1766" s="53"/>
      <c r="AE1766" s="53"/>
      <c r="AF1766" s="53"/>
      <c r="AG1766" s="53"/>
      <c r="AH1766" s="53"/>
      <c r="AI1766" s="53"/>
      <c r="AJ1766" s="53"/>
      <c r="AK1766" s="53"/>
      <c r="AL1766" s="53"/>
      <c r="AM1766" s="53"/>
      <c r="AN1766" s="53"/>
      <c r="AO1766" s="53"/>
    </row>
    <row r="1767" spans="17:41">
      <c r="Q1767" s="53"/>
      <c r="R1767" s="53"/>
      <c r="S1767" s="53"/>
      <c r="T1767" s="53"/>
      <c r="U1767" s="53"/>
      <c r="V1767" s="53"/>
      <c r="W1767" s="53"/>
      <c r="X1767" s="53"/>
      <c r="Y1767" s="53"/>
      <c r="Z1767" s="53"/>
      <c r="AA1767" s="53"/>
      <c r="AB1767" s="53"/>
      <c r="AC1767" s="53"/>
      <c r="AD1767" s="53"/>
      <c r="AE1767" s="53"/>
      <c r="AF1767" s="53"/>
      <c r="AG1767" s="53"/>
      <c r="AH1767" s="53"/>
      <c r="AI1767" s="53"/>
      <c r="AJ1767" s="53"/>
      <c r="AK1767" s="53"/>
      <c r="AL1767" s="53"/>
      <c r="AM1767" s="53"/>
      <c r="AN1767" s="53"/>
      <c r="AO1767" s="53"/>
    </row>
    <row r="1768" spans="17:41">
      <c r="Q1768" s="53"/>
      <c r="R1768" s="53"/>
      <c r="S1768" s="53"/>
      <c r="T1768" s="53"/>
      <c r="U1768" s="53"/>
      <c r="V1768" s="53"/>
      <c r="W1768" s="53"/>
      <c r="X1768" s="53"/>
      <c r="Y1768" s="53"/>
      <c r="Z1768" s="53"/>
      <c r="AA1768" s="53"/>
      <c r="AB1768" s="53"/>
      <c r="AC1768" s="53"/>
      <c r="AD1768" s="53"/>
      <c r="AE1768" s="53"/>
      <c r="AF1768" s="53"/>
      <c r="AG1768" s="53"/>
      <c r="AH1768" s="53"/>
      <c r="AI1768" s="53"/>
      <c r="AJ1768" s="53"/>
      <c r="AK1768" s="53"/>
      <c r="AL1768" s="53"/>
      <c r="AM1768" s="53"/>
      <c r="AN1768" s="53"/>
      <c r="AO1768" s="53"/>
    </row>
    <row r="1769" spans="17:41">
      <c r="Q1769" s="53"/>
      <c r="R1769" s="53"/>
      <c r="S1769" s="53"/>
      <c r="T1769" s="53"/>
      <c r="U1769" s="53"/>
      <c r="V1769" s="53"/>
      <c r="W1769" s="53"/>
      <c r="X1769" s="53"/>
      <c r="Y1769" s="53"/>
      <c r="Z1769" s="53"/>
      <c r="AA1769" s="53"/>
      <c r="AB1769" s="53"/>
      <c r="AC1769" s="53"/>
      <c r="AD1769" s="53"/>
      <c r="AE1769" s="53"/>
      <c r="AF1769" s="53"/>
      <c r="AG1769" s="53"/>
      <c r="AH1769" s="53"/>
      <c r="AI1769" s="53"/>
      <c r="AJ1769" s="53"/>
      <c r="AK1769" s="53"/>
      <c r="AL1769" s="53"/>
      <c r="AM1769" s="53"/>
      <c r="AN1769" s="53"/>
      <c r="AO1769" s="53"/>
    </row>
    <row r="1770" spans="17:41">
      <c r="Q1770" s="53"/>
      <c r="R1770" s="53"/>
      <c r="S1770" s="53"/>
      <c r="T1770" s="53"/>
      <c r="U1770" s="53"/>
      <c r="V1770" s="53"/>
      <c r="W1770" s="53"/>
      <c r="X1770" s="53"/>
      <c r="Y1770" s="53"/>
      <c r="Z1770" s="53"/>
      <c r="AA1770" s="53"/>
      <c r="AB1770" s="53"/>
      <c r="AC1770" s="53"/>
      <c r="AD1770" s="53"/>
      <c r="AE1770" s="53"/>
      <c r="AF1770" s="53"/>
      <c r="AG1770" s="53"/>
      <c r="AH1770" s="53"/>
      <c r="AI1770" s="53"/>
      <c r="AJ1770" s="53"/>
      <c r="AK1770" s="53"/>
      <c r="AL1770" s="53"/>
      <c r="AM1770" s="53"/>
      <c r="AN1770" s="53"/>
      <c r="AO1770" s="53"/>
    </row>
    <row r="1771" spans="17:41">
      <c r="Q1771" s="53"/>
      <c r="R1771" s="53"/>
      <c r="S1771" s="53"/>
      <c r="T1771" s="53"/>
      <c r="U1771" s="53"/>
      <c r="V1771" s="53"/>
      <c r="W1771" s="53"/>
      <c r="X1771" s="53"/>
      <c r="Y1771" s="53"/>
      <c r="Z1771" s="53"/>
      <c r="AA1771" s="53"/>
      <c r="AB1771" s="53"/>
      <c r="AC1771" s="53"/>
      <c r="AD1771" s="53"/>
      <c r="AE1771" s="53"/>
      <c r="AF1771" s="53"/>
      <c r="AG1771" s="53"/>
      <c r="AH1771" s="53"/>
      <c r="AI1771" s="53"/>
      <c r="AJ1771" s="53"/>
      <c r="AK1771" s="53"/>
      <c r="AL1771" s="53"/>
      <c r="AM1771" s="53"/>
      <c r="AN1771" s="53"/>
      <c r="AO1771" s="53"/>
    </row>
    <row r="1772" spans="17:41">
      <c r="Q1772" s="53"/>
      <c r="R1772" s="53"/>
      <c r="S1772" s="53"/>
      <c r="T1772" s="53"/>
      <c r="U1772" s="53"/>
      <c r="V1772" s="53"/>
      <c r="W1772" s="53"/>
      <c r="X1772" s="53"/>
      <c r="Y1772" s="53"/>
      <c r="Z1772" s="53"/>
      <c r="AA1772" s="53"/>
      <c r="AB1772" s="53"/>
      <c r="AC1772" s="53"/>
      <c r="AD1772" s="53"/>
      <c r="AE1772" s="53"/>
      <c r="AF1772" s="53"/>
      <c r="AG1772" s="53"/>
      <c r="AH1772" s="53"/>
      <c r="AI1772" s="53"/>
      <c r="AJ1772" s="53"/>
      <c r="AK1772" s="53"/>
      <c r="AL1772" s="53"/>
      <c r="AM1772" s="53"/>
      <c r="AN1772" s="53"/>
      <c r="AO1772" s="53"/>
    </row>
    <row r="1773" spans="17:41">
      <c r="Q1773" s="53"/>
      <c r="R1773" s="53"/>
      <c r="S1773" s="53"/>
      <c r="T1773" s="53"/>
      <c r="U1773" s="53"/>
      <c r="V1773" s="53"/>
      <c r="W1773" s="53"/>
      <c r="X1773" s="53"/>
      <c r="Y1773" s="53"/>
      <c r="Z1773" s="53"/>
      <c r="AA1773" s="53"/>
      <c r="AB1773" s="53"/>
      <c r="AC1773" s="53"/>
      <c r="AD1773" s="53"/>
      <c r="AE1773" s="53"/>
      <c r="AF1773" s="53"/>
      <c r="AG1773" s="53"/>
      <c r="AH1773" s="53"/>
      <c r="AI1773" s="53"/>
      <c r="AJ1773" s="53"/>
      <c r="AK1773" s="53"/>
      <c r="AL1773" s="53"/>
      <c r="AM1773" s="53"/>
      <c r="AN1773" s="53"/>
      <c r="AO1773" s="53"/>
    </row>
    <row r="1774" spans="17:41">
      <c r="Q1774" s="53"/>
      <c r="R1774" s="53"/>
      <c r="S1774" s="53"/>
      <c r="T1774" s="53"/>
      <c r="U1774" s="53"/>
      <c r="V1774" s="53"/>
      <c r="W1774" s="53"/>
      <c r="X1774" s="53"/>
      <c r="Y1774" s="53"/>
      <c r="Z1774" s="53"/>
      <c r="AA1774" s="53"/>
      <c r="AB1774" s="53"/>
      <c r="AC1774" s="53"/>
      <c r="AD1774" s="53"/>
      <c r="AE1774" s="53"/>
      <c r="AF1774" s="53"/>
      <c r="AG1774" s="53"/>
      <c r="AH1774" s="53"/>
      <c r="AI1774" s="53"/>
      <c r="AJ1774" s="53"/>
      <c r="AK1774" s="53"/>
      <c r="AL1774" s="53"/>
      <c r="AM1774" s="53"/>
      <c r="AN1774" s="53"/>
      <c r="AO1774" s="53"/>
    </row>
    <row r="1775" spans="17:41">
      <c r="Q1775" s="53"/>
      <c r="R1775" s="53"/>
      <c r="S1775" s="53"/>
      <c r="T1775" s="53"/>
      <c r="U1775" s="53"/>
      <c r="V1775" s="53"/>
      <c r="W1775" s="53"/>
      <c r="X1775" s="53"/>
      <c r="Y1775" s="53"/>
      <c r="Z1775" s="53"/>
      <c r="AA1775" s="53"/>
      <c r="AB1775" s="53"/>
      <c r="AC1775" s="53"/>
      <c r="AD1775" s="53"/>
      <c r="AE1775" s="53"/>
      <c r="AF1775" s="53"/>
      <c r="AG1775" s="53"/>
      <c r="AH1775" s="53"/>
      <c r="AI1775" s="53"/>
      <c r="AJ1775" s="53"/>
      <c r="AK1775" s="53"/>
      <c r="AL1775" s="53"/>
      <c r="AM1775" s="53"/>
      <c r="AN1775" s="53"/>
      <c r="AO1775" s="53"/>
    </row>
    <row r="1776" spans="17:41">
      <c r="Q1776" s="53"/>
      <c r="R1776" s="53"/>
      <c r="S1776" s="53"/>
      <c r="T1776" s="53"/>
      <c r="U1776" s="53"/>
      <c r="V1776" s="53"/>
      <c r="W1776" s="53"/>
      <c r="X1776" s="53"/>
      <c r="Y1776" s="53"/>
      <c r="Z1776" s="53"/>
      <c r="AA1776" s="53"/>
      <c r="AB1776" s="53"/>
      <c r="AC1776" s="53"/>
      <c r="AD1776" s="53"/>
      <c r="AE1776" s="53"/>
      <c r="AF1776" s="53"/>
      <c r="AG1776" s="53"/>
      <c r="AH1776" s="53"/>
      <c r="AI1776" s="53"/>
      <c r="AJ1776" s="53"/>
      <c r="AK1776" s="53"/>
      <c r="AL1776" s="53"/>
      <c r="AM1776" s="53"/>
      <c r="AN1776" s="53"/>
      <c r="AO1776" s="53"/>
    </row>
    <row r="1777" spans="17:41">
      <c r="Q1777" s="53"/>
      <c r="R1777" s="53"/>
      <c r="S1777" s="53"/>
      <c r="T1777" s="53"/>
      <c r="U1777" s="53"/>
      <c r="V1777" s="53"/>
      <c r="W1777" s="53"/>
      <c r="X1777" s="53"/>
      <c r="Y1777" s="53"/>
      <c r="Z1777" s="53"/>
      <c r="AA1777" s="53"/>
      <c r="AB1777" s="53"/>
      <c r="AC1777" s="53"/>
      <c r="AD1777" s="53"/>
      <c r="AE1777" s="53"/>
      <c r="AF1777" s="53"/>
      <c r="AG1777" s="53"/>
      <c r="AH1777" s="53"/>
      <c r="AI1777" s="53"/>
      <c r="AJ1777" s="53"/>
      <c r="AK1777" s="53"/>
      <c r="AL1777" s="53"/>
      <c r="AM1777" s="53"/>
      <c r="AN1777" s="53"/>
      <c r="AO1777" s="53"/>
    </row>
    <row r="1778" spans="17:41">
      <c r="Q1778" s="53"/>
      <c r="R1778" s="53"/>
      <c r="S1778" s="53"/>
      <c r="T1778" s="53"/>
      <c r="U1778" s="53"/>
      <c r="V1778" s="53"/>
      <c r="W1778" s="53"/>
      <c r="X1778" s="53"/>
      <c r="Y1778" s="53"/>
      <c r="Z1778" s="53"/>
      <c r="AA1778" s="53"/>
      <c r="AB1778" s="53"/>
      <c r="AC1778" s="53"/>
      <c r="AD1778" s="53"/>
      <c r="AE1778" s="53"/>
      <c r="AF1778" s="53"/>
      <c r="AG1778" s="53"/>
      <c r="AH1778" s="53"/>
      <c r="AI1778" s="53"/>
      <c r="AJ1778" s="53"/>
      <c r="AK1778" s="53"/>
      <c r="AL1778" s="53"/>
      <c r="AM1778" s="53"/>
      <c r="AN1778" s="53"/>
      <c r="AO1778" s="53"/>
    </row>
    <row r="1779" spans="17:41">
      <c r="Q1779" s="53"/>
      <c r="R1779" s="53"/>
      <c r="S1779" s="53"/>
      <c r="T1779" s="53"/>
      <c r="U1779" s="53"/>
      <c r="V1779" s="53"/>
      <c r="W1779" s="53"/>
      <c r="X1779" s="53"/>
      <c r="Y1779" s="53"/>
      <c r="Z1779" s="53"/>
      <c r="AA1779" s="53"/>
      <c r="AB1779" s="53"/>
      <c r="AC1779" s="53"/>
      <c r="AD1779" s="53"/>
      <c r="AE1779" s="53"/>
      <c r="AF1779" s="53"/>
      <c r="AG1779" s="53"/>
      <c r="AH1779" s="53"/>
      <c r="AI1779" s="53"/>
      <c r="AJ1779" s="53"/>
      <c r="AK1779" s="53"/>
      <c r="AL1779" s="53"/>
      <c r="AM1779" s="53"/>
      <c r="AN1779" s="53"/>
      <c r="AO1779" s="53"/>
    </row>
    <row r="1780" spans="17:41">
      <c r="Q1780" s="53"/>
      <c r="R1780" s="53"/>
      <c r="S1780" s="53"/>
      <c r="T1780" s="53"/>
      <c r="U1780" s="53"/>
      <c r="V1780" s="53"/>
      <c r="W1780" s="53"/>
      <c r="X1780" s="53"/>
      <c r="Y1780" s="53"/>
      <c r="Z1780" s="53"/>
      <c r="AA1780" s="53"/>
      <c r="AB1780" s="53"/>
      <c r="AC1780" s="53"/>
      <c r="AD1780" s="53"/>
      <c r="AE1780" s="53"/>
      <c r="AF1780" s="53"/>
      <c r="AG1780" s="53"/>
      <c r="AH1780" s="53"/>
      <c r="AI1780" s="53"/>
      <c r="AJ1780" s="53"/>
      <c r="AK1780" s="53"/>
      <c r="AL1780" s="53"/>
      <c r="AM1780" s="53"/>
      <c r="AN1780" s="53"/>
      <c r="AO1780" s="53"/>
    </row>
    <row r="1781" spans="17:41">
      <c r="Q1781" s="53"/>
      <c r="R1781" s="53"/>
      <c r="S1781" s="53"/>
      <c r="T1781" s="53"/>
      <c r="U1781" s="53"/>
      <c r="V1781" s="53"/>
      <c r="W1781" s="53"/>
      <c r="X1781" s="53"/>
      <c r="Y1781" s="53"/>
      <c r="Z1781" s="53"/>
      <c r="AA1781" s="53"/>
      <c r="AB1781" s="53"/>
      <c r="AC1781" s="53"/>
      <c r="AD1781" s="53"/>
      <c r="AE1781" s="53"/>
      <c r="AF1781" s="53"/>
      <c r="AG1781" s="53"/>
      <c r="AH1781" s="53"/>
      <c r="AI1781" s="53"/>
      <c r="AJ1781" s="53"/>
      <c r="AK1781" s="53"/>
      <c r="AL1781" s="53"/>
      <c r="AM1781" s="53"/>
      <c r="AN1781" s="53"/>
      <c r="AO1781" s="53"/>
    </row>
    <row r="1782" spans="17:41">
      <c r="Q1782" s="53"/>
      <c r="R1782" s="53"/>
      <c r="S1782" s="53"/>
      <c r="T1782" s="53"/>
      <c r="U1782" s="53"/>
      <c r="V1782" s="53"/>
      <c r="W1782" s="53"/>
      <c r="X1782" s="53"/>
      <c r="Y1782" s="53"/>
      <c r="Z1782" s="53"/>
      <c r="AA1782" s="53"/>
      <c r="AB1782" s="53"/>
      <c r="AC1782" s="53"/>
      <c r="AD1782" s="53"/>
      <c r="AE1782" s="53"/>
      <c r="AF1782" s="53"/>
      <c r="AG1782" s="53"/>
      <c r="AH1782" s="53"/>
      <c r="AI1782" s="53"/>
      <c r="AJ1782" s="53"/>
      <c r="AK1782" s="53"/>
      <c r="AL1782" s="53"/>
      <c r="AM1782" s="53"/>
      <c r="AN1782" s="53"/>
      <c r="AO1782" s="53"/>
    </row>
    <row r="1783" spans="17:41">
      <c r="Q1783" s="53"/>
      <c r="R1783" s="53"/>
      <c r="S1783" s="53"/>
      <c r="T1783" s="53"/>
      <c r="U1783" s="53"/>
      <c r="V1783" s="53"/>
      <c r="W1783" s="53"/>
      <c r="X1783" s="53"/>
      <c r="Y1783" s="53"/>
      <c r="Z1783" s="53"/>
      <c r="AA1783" s="53"/>
      <c r="AB1783" s="53"/>
      <c r="AC1783" s="53"/>
      <c r="AD1783" s="53"/>
      <c r="AE1783" s="53"/>
      <c r="AF1783" s="53"/>
      <c r="AG1783" s="53"/>
      <c r="AH1783" s="53"/>
      <c r="AI1783" s="53"/>
      <c r="AJ1783" s="53"/>
      <c r="AK1783" s="53"/>
      <c r="AL1783" s="53"/>
      <c r="AM1783" s="53"/>
      <c r="AN1783" s="53"/>
      <c r="AO1783" s="53"/>
    </row>
    <row r="1784" spans="17:41">
      <c r="Q1784" s="53"/>
      <c r="R1784" s="53"/>
      <c r="S1784" s="53"/>
      <c r="T1784" s="53"/>
      <c r="U1784" s="53"/>
      <c r="V1784" s="53"/>
      <c r="W1784" s="53"/>
      <c r="X1784" s="53"/>
      <c r="Y1784" s="53"/>
      <c r="Z1784" s="53"/>
      <c r="AA1784" s="53"/>
      <c r="AB1784" s="53"/>
      <c r="AC1784" s="53"/>
      <c r="AD1784" s="53"/>
      <c r="AE1784" s="53"/>
      <c r="AF1784" s="53"/>
      <c r="AG1784" s="53"/>
      <c r="AH1784" s="53"/>
      <c r="AI1784" s="53"/>
      <c r="AJ1784" s="53"/>
      <c r="AK1784" s="53"/>
      <c r="AL1784" s="53"/>
      <c r="AM1784" s="53"/>
      <c r="AN1784" s="53"/>
      <c r="AO1784" s="53"/>
    </row>
    <row r="1785" spans="17:41">
      <c r="Q1785" s="53"/>
      <c r="R1785" s="53"/>
      <c r="S1785" s="53"/>
      <c r="T1785" s="53"/>
      <c r="U1785" s="53"/>
      <c r="V1785" s="53"/>
      <c r="W1785" s="53"/>
      <c r="X1785" s="53"/>
      <c r="Y1785" s="53"/>
      <c r="Z1785" s="53"/>
      <c r="AA1785" s="53"/>
      <c r="AB1785" s="53"/>
      <c r="AC1785" s="53"/>
      <c r="AD1785" s="53"/>
      <c r="AE1785" s="53"/>
      <c r="AF1785" s="53"/>
      <c r="AG1785" s="53"/>
      <c r="AH1785" s="53"/>
      <c r="AI1785" s="53"/>
      <c r="AJ1785" s="53"/>
      <c r="AK1785" s="53"/>
      <c r="AL1785" s="53"/>
      <c r="AM1785" s="53"/>
      <c r="AN1785" s="53"/>
      <c r="AO1785" s="53"/>
    </row>
    <row r="1786" spans="17:41">
      <c r="Q1786" s="53"/>
      <c r="R1786" s="53"/>
      <c r="S1786" s="53"/>
      <c r="T1786" s="53"/>
      <c r="U1786" s="53"/>
      <c r="V1786" s="53"/>
      <c r="W1786" s="53"/>
      <c r="X1786" s="53"/>
      <c r="Y1786" s="53"/>
      <c r="Z1786" s="53"/>
      <c r="AA1786" s="53"/>
      <c r="AB1786" s="53"/>
      <c r="AC1786" s="53"/>
      <c r="AD1786" s="53"/>
      <c r="AE1786" s="53"/>
      <c r="AF1786" s="53"/>
      <c r="AG1786" s="53"/>
      <c r="AH1786" s="53"/>
      <c r="AI1786" s="53"/>
      <c r="AJ1786" s="53"/>
      <c r="AK1786" s="53"/>
      <c r="AL1786" s="53"/>
      <c r="AM1786" s="53"/>
      <c r="AN1786" s="53"/>
      <c r="AO1786" s="53"/>
    </row>
    <row r="1787" spans="17:41">
      <c r="Q1787" s="53"/>
      <c r="R1787" s="53"/>
      <c r="S1787" s="53"/>
      <c r="T1787" s="53"/>
      <c r="U1787" s="53"/>
      <c r="V1787" s="53"/>
      <c r="W1787" s="53"/>
      <c r="X1787" s="53"/>
      <c r="Y1787" s="53"/>
      <c r="Z1787" s="53"/>
      <c r="AA1787" s="53"/>
      <c r="AB1787" s="53"/>
      <c r="AC1787" s="53"/>
      <c r="AD1787" s="53"/>
      <c r="AE1787" s="53"/>
      <c r="AF1787" s="53"/>
      <c r="AG1787" s="53"/>
      <c r="AH1787" s="53"/>
      <c r="AI1787" s="53"/>
      <c r="AJ1787" s="53"/>
      <c r="AK1787" s="53"/>
      <c r="AL1787" s="53"/>
      <c r="AM1787" s="53"/>
      <c r="AN1787" s="53"/>
      <c r="AO1787" s="53"/>
    </row>
    <row r="1788" spans="17:41">
      <c r="Q1788" s="53"/>
      <c r="R1788" s="53"/>
      <c r="S1788" s="53"/>
      <c r="T1788" s="53"/>
      <c r="U1788" s="53"/>
      <c r="V1788" s="53"/>
      <c r="W1788" s="53"/>
      <c r="X1788" s="53"/>
      <c r="Y1788" s="53"/>
      <c r="Z1788" s="53"/>
      <c r="AA1788" s="53"/>
      <c r="AB1788" s="53"/>
      <c r="AC1788" s="53"/>
      <c r="AD1788" s="53"/>
      <c r="AE1788" s="53"/>
      <c r="AF1788" s="53"/>
      <c r="AG1788" s="53"/>
      <c r="AH1788" s="53"/>
      <c r="AI1788" s="53"/>
      <c r="AJ1788" s="53"/>
      <c r="AK1788" s="53"/>
      <c r="AL1788" s="53"/>
      <c r="AM1788" s="53"/>
      <c r="AN1788" s="53"/>
      <c r="AO1788" s="53"/>
    </row>
    <row r="1789" spans="17:41">
      <c r="Q1789" s="53"/>
      <c r="R1789" s="53"/>
      <c r="S1789" s="53"/>
      <c r="T1789" s="53"/>
      <c r="U1789" s="53"/>
      <c r="V1789" s="53"/>
      <c r="W1789" s="53"/>
      <c r="X1789" s="53"/>
      <c r="Y1789" s="53"/>
      <c r="Z1789" s="53"/>
      <c r="AA1789" s="53"/>
      <c r="AB1789" s="53"/>
      <c r="AC1789" s="53"/>
      <c r="AD1789" s="53"/>
      <c r="AE1789" s="53"/>
      <c r="AF1789" s="53"/>
      <c r="AG1789" s="53"/>
      <c r="AH1789" s="53"/>
      <c r="AI1789" s="53"/>
      <c r="AJ1789" s="53"/>
      <c r="AK1789" s="53"/>
      <c r="AL1789" s="53"/>
      <c r="AM1789" s="53"/>
      <c r="AN1789" s="53"/>
      <c r="AO1789" s="53"/>
    </row>
    <row r="1790" spans="17:41">
      <c r="Q1790" s="53"/>
      <c r="R1790" s="53"/>
      <c r="S1790" s="53"/>
      <c r="T1790" s="53"/>
      <c r="U1790" s="53"/>
      <c r="V1790" s="53"/>
      <c r="W1790" s="53"/>
      <c r="X1790" s="53"/>
      <c r="Y1790" s="53"/>
      <c r="Z1790" s="53"/>
      <c r="AA1790" s="53"/>
      <c r="AB1790" s="53"/>
      <c r="AC1790" s="53"/>
      <c r="AD1790" s="53"/>
      <c r="AE1790" s="53"/>
      <c r="AF1790" s="53"/>
      <c r="AG1790" s="53"/>
      <c r="AH1790" s="53"/>
      <c r="AI1790" s="53"/>
      <c r="AJ1790" s="53"/>
      <c r="AK1790" s="53"/>
      <c r="AL1790" s="53"/>
      <c r="AM1790" s="53"/>
      <c r="AN1790" s="53"/>
      <c r="AO1790" s="53"/>
    </row>
    <row r="1791" spans="17:41">
      <c r="Q1791" s="53"/>
      <c r="R1791" s="53"/>
      <c r="S1791" s="53"/>
      <c r="T1791" s="53"/>
      <c r="U1791" s="53"/>
      <c r="V1791" s="53"/>
      <c r="W1791" s="53"/>
      <c r="X1791" s="53"/>
      <c r="Y1791" s="53"/>
      <c r="Z1791" s="53"/>
      <c r="AA1791" s="53"/>
      <c r="AB1791" s="53"/>
      <c r="AC1791" s="53"/>
      <c r="AD1791" s="53"/>
      <c r="AE1791" s="53"/>
      <c r="AF1791" s="53"/>
      <c r="AG1791" s="53"/>
      <c r="AH1791" s="53"/>
      <c r="AI1791" s="53"/>
      <c r="AJ1791" s="53"/>
      <c r="AK1791" s="53"/>
      <c r="AL1791" s="53"/>
      <c r="AM1791" s="53"/>
      <c r="AN1791" s="53"/>
      <c r="AO1791" s="53"/>
    </row>
    <row r="1792" spans="17:41">
      <c r="Q1792" s="53"/>
      <c r="R1792" s="53"/>
      <c r="S1792" s="53"/>
      <c r="T1792" s="53"/>
      <c r="U1792" s="53"/>
      <c r="V1792" s="53"/>
      <c r="W1792" s="53"/>
      <c r="X1792" s="53"/>
      <c r="Y1792" s="53"/>
      <c r="Z1792" s="53"/>
      <c r="AA1792" s="53"/>
      <c r="AB1792" s="53"/>
      <c r="AC1792" s="53"/>
      <c r="AD1792" s="53"/>
      <c r="AE1792" s="53"/>
      <c r="AF1792" s="53"/>
      <c r="AG1792" s="53"/>
      <c r="AH1792" s="53"/>
      <c r="AI1792" s="53"/>
      <c r="AJ1792" s="53"/>
      <c r="AK1792" s="53"/>
      <c r="AL1792" s="53"/>
      <c r="AM1792" s="53"/>
      <c r="AN1792" s="53"/>
      <c r="AO1792" s="53"/>
    </row>
    <row r="1793" spans="17:41">
      <c r="Q1793" s="53"/>
      <c r="R1793" s="53"/>
      <c r="S1793" s="53"/>
      <c r="T1793" s="53"/>
      <c r="U1793" s="53"/>
      <c r="V1793" s="53"/>
      <c r="W1793" s="53"/>
      <c r="X1793" s="53"/>
      <c r="Y1793" s="53"/>
      <c r="Z1793" s="53"/>
      <c r="AA1793" s="53"/>
      <c r="AB1793" s="53"/>
      <c r="AC1793" s="53"/>
      <c r="AD1793" s="53"/>
      <c r="AE1793" s="53"/>
      <c r="AF1793" s="53"/>
      <c r="AG1793" s="53"/>
      <c r="AH1793" s="53"/>
      <c r="AI1793" s="53"/>
      <c r="AJ1793" s="53"/>
      <c r="AK1793" s="53"/>
      <c r="AL1793" s="53"/>
      <c r="AM1793" s="53"/>
      <c r="AN1793" s="53"/>
      <c r="AO1793" s="53"/>
    </row>
    <row r="1794" spans="17:41">
      <c r="Q1794" s="53"/>
      <c r="R1794" s="53"/>
      <c r="S1794" s="53"/>
      <c r="T1794" s="53"/>
      <c r="U1794" s="53"/>
      <c r="V1794" s="53"/>
      <c r="W1794" s="53"/>
      <c r="X1794" s="53"/>
      <c r="Y1794" s="53"/>
      <c r="Z1794" s="53"/>
      <c r="AA1794" s="53"/>
      <c r="AB1794" s="53"/>
      <c r="AC1794" s="53"/>
      <c r="AD1794" s="53"/>
      <c r="AE1794" s="53"/>
      <c r="AF1794" s="53"/>
      <c r="AG1794" s="53"/>
      <c r="AH1794" s="53"/>
      <c r="AI1794" s="53"/>
      <c r="AJ1794" s="53"/>
      <c r="AK1794" s="53"/>
      <c r="AL1794" s="53"/>
      <c r="AM1794" s="53"/>
      <c r="AN1794" s="53"/>
      <c r="AO1794" s="53"/>
    </row>
    <row r="1795" spans="17:41">
      <c r="Q1795" s="53"/>
      <c r="R1795" s="53"/>
      <c r="S1795" s="53"/>
      <c r="T1795" s="53"/>
      <c r="U1795" s="53"/>
      <c r="V1795" s="53"/>
      <c r="W1795" s="53"/>
      <c r="X1795" s="53"/>
      <c r="Y1795" s="53"/>
      <c r="Z1795" s="53"/>
      <c r="AA1795" s="53"/>
      <c r="AB1795" s="53"/>
      <c r="AC1795" s="53"/>
      <c r="AD1795" s="53"/>
      <c r="AE1795" s="53"/>
      <c r="AF1795" s="53"/>
      <c r="AG1795" s="53"/>
      <c r="AH1795" s="53"/>
      <c r="AI1795" s="53"/>
      <c r="AJ1795" s="53"/>
      <c r="AK1795" s="53"/>
      <c r="AL1795" s="53"/>
      <c r="AM1795" s="53"/>
      <c r="AN1795" s="53"/>
      <c r="AO1795" s="53"/>
    </row>
    <row r="1796" spans="17:41">
      <c r="Q1796" s="53"/>
      <c r="R1796" s="53"/>
      <c r="S1796" s="53"/>
      <c r="T1796" s="53"/>
      <c r="U1796" s="53"/>
      <c r="V1796" s="53"/>
      <c r="W1796" s="53"/>
      <c r="X1796" s="53"/>
      <c r="Y1796" s="53"/>
      <c r="Z1796" s="53"/>
      <c r="AA1796" s="53"/>
      <c r="AB1796" s="53"/>
      <c r="AC1796" s="53"/>
      <c r="AD1796" s="53"/>
      <c r="AE1796" s="53"/>
      <c r="AF1796" s="53"/>
      <c r="AG1796" s="53"/>
      <c r="AH1796" s="53"/>
      <c r="AI1796" s="53"/>
      <c r="AJ1796" s="53"/>
      <c r="AK1796" s="53"/>
      <c r="AL1796" s="53"/>
      <c r="AM1796" s="53"/>
      <c r="AN1796" s="53"/>
      <c r="AO1796" s="53"/>
    </row>
    <row r="1797" spans="17:41">
      <c r="Q1797" s="53"/>
      <c r="R1797" s="53"/>
      <c r="S1797" s="53"/>
      <c r="T1797" s="53"/>
      <c r="U1797" s="53"/>
      <c r="V1797" s="53"/>
      <c r="W1797" s="53"/>
      <c r="X1797" s="53"/>
      <c r="Y1797" s="53"/>
      <c r="Z1797" s="53"/>
      <c r="AA1797" s="53"/>
      <c r="AB1797" s="53"/>
      <c r="AC1797" s="53"/>
      <c r="AD1797" s="53"/>
      <c r="AE1797" s="53"/>
      <c r="AF1797" s="53"/>
      <c r="AG1797" s="53"/>
      <c r="AH1797" s="53"/>
      <c r="AI1797" s="53"/>
      <c r="AJ1797" s="53"/>
      <c r="AK1797" s="53"/>
      <c r="AL1797" s="53"/>
      <c r="AM1797" s="53"/>
      <c r="AN1797" s="53"/>
      <c r="AO1797" s="53"/>
    </row>
    <row r="1798" spans="17:41">
      <c r="Q1798" s="53"/>
      <c r="R1798" s="53"/>
      <c r="S1798" s="53"/>
      <c r="T1798" s="53"/>
      <c r="U1798" s="53"/>
      <c r="V1798" s="53"/>
      <c r="W1798" s="53"/>
      <c r="X1798" s="53"/>
      <c r="Y1798" s="53"/>
      <c r="Z1798" s="53"/>
      <c r="AA1798" s="53"/>
      <c r="AB1798" s="53"/>
      <c r="AC1798" s="53"/>
      <c r="AD1798" s="53"/>
      <c r="AE1798" s="53"/>
      <c r="AF1798" s="53"/>
      <c r="AG1798" s="53"/>
      <c r="AH1798" s="53"/>
      <c r="AI1798" s="53"/>
      <c r="AJ1798" s="53"/>
      <c r="AK1798" s="53"/>
      <c r="AL1798" s="53"/>
      <c r="AM1798" s="53"/>
      <c r="AN1798" s="53"/>
      <c r="AO1798" s="53"/>
    </row>
    <row r="1799" spans="17:41">
      <c r="Q1799" s="53"/>
      <c r="R1799" s="53"/>
      <c r="S1799" s="53"/>
      <c r="T1799" s="53"/>
      <c r="U1799" s="53"/>
      <c r="V1799" s="53"/>
      <c r="W1799" s="53"/>
      <c r="X1799" s="53"/>
      <c r="Y1799" s="53"/>
      <c r="Z1799" s="53"/>
      <c r="AA1799" s="53"/>
      <c r="AB1799" s="53"/>
      <c r="AC1799" s="53"/>
      <c r="AD1799" s="53"/>
      <c r="AE1799" s="53"/>
      <c r="AF1799" s="53"/>
      <c r="AG1799" s="53"/>
      <c r="AH1799" s="53"/>
      <c r="AI1799" s="53"/>
      <c r="AJ1799" s="53"/>
      <c r="AK1799" s="53"/>
      <c r="AL1799" s="53"/>
      <c r="AM1799" s="53"/>
      <c r="AN1799" s="53"/>
      <c r="AO1799" s="53"/>
    </row>
    <row r="1800" spans="17:41">
      <c r="Q1800" s="53"/>
      <c r="R1800" s="53"/>
      <c r="S1800" s="53"/>
      <c r="T1800" s="53"/>
      <c r="U1800" s="53"/>
      <c r="V1800" s="53"/>
      <c r="W1800" s="53"/>
      <c r="X1800" s="53"/>
      <c r="Y1800" s="53"/>
      <c r="Z1800" s="53"/>
      <c r="AA1800" s="53"/>
      <c r="AB1800" s="53"/>
      <c r="AC1800" s="53"/>
      <c r="AD1800" s="53"/>
      <c r="AE1800" s="53"/>
      <c r="AF1800" s="53"/>
      <c r="AG1800" s="53"/>
      <c r="AH1800" s="53"/>
      <c r="AI1800" s="53"/>
      <c r="AJ1800" s="53"/>
      <c r="AK1800" s="53"/>
      <c r="AL1800" s="53"/>
      <c r="AM1800" s="53"/>
      <c r="AN1800" s="53"/>
      <c r="AO1800" s="53"/>
    </row>
    <row r="1801" spans="17:41">
      <c r="Q1801" s="53"/>
      <c r="R1801" s="53"/>
      <c r="S1801" s="53"/>
      <c r="T1801" s="53"/>
      <c r="U1801" s="53"/>
      <c r="V1801" s="53"/>
      <c r="W1801" s="53"/>
      <c r="X1801" s="53"/>
      <c r="Y1801" s="53"/>
      <c r="Z1801" s="53"/>
      <c r="AA1801" s="53"/>
      <c r="AB1801" s="53"/>
      <c r="AC1801" s="53"/>
      <c r="AD1801" s="53"/>
      <c r="AE1801" s="53"/>
      <c r="AF1801" s="53"/>
      <c r="AG1801" s="53"/>
      <c r="AH1801" s="53"/>
      <c r="AI1801" s="53"/>
      <c r="AJ1801" s="53"/>
      <c r="AK1801" s="53"/>
      <c r="AL1801" s="53"/>
      <c r="AM1801" s="53"/>
      <c r="AN1801" s="53"/>
      <c r="AO1801" s="53"/>
    </row>
    <row r="1802" spans="17:41">
      <c r="Q1802" s="53"/>
      <c r="R1802" s="53"/>
      <c r="S1802" s="53"/>
      <c r="T1802" s="53"/>
      <c r="U1802" s="53"/>
      <c r="V1802" s="53"/>
      <c r="W1802" s="53"/>
      <c r="X1802" s="53"/>
      <c r="Y1802" s="53"/>
      <c r="Z1802" s="53"/>
      <c r="AA1802" s="53"/>
      <c r="AB1802" s="53"/>
      <c r="AC1802" s="53"/>
      <c r="AD1802" s="53"/>
      <c r="AE1802" s="53"/>
      <c r="AF1802" s="53"/>
      <c r="AG1802" s="53"/>
      <c r="AH1802" s="53"/>
      <c r="AI1802" s="53"/>
      <c r="AJ1802" s="53"/>
      <c r="AK1802" s="53"/>
      <c r="AL1802" s="53"/>
      <c r="AM1802" s="53"/>
      <c r="AN1802" s="53"/>
      <c r="AO1802" s="53"/>
    </row>
    <row r="1803" spans="17:41">
      <c r="Q1803" s="53"/>
      <c r="R1803" s="53"/>
      <c r="S1803" s="53"/>
      <c r="T1803" s="53"/>
      <c r="U1803" s="53"/>
      <c r="V1803" s="53"/>
      <c r="W1803" s="53"/>
      <c r="X1803" s="53"/>
      <c r="Y1803" s="53"/>
      <c r="Z1803" s="53"/>
      <c r="AA1803" s="53"/>
      <c r="AB1803" s="53"/>
      <c r="AC1803" s="53"/>
      <c r="AD1803" s="53"/>
      <c r="AE1803" s="53"/>
      <c r="AF1803" s="53"/>
      <c r="AG1803" s="53"/>
      <c r="AH1803" s="53"/>
      <c r="AI1803" s="53"/>
      <c r="AJ1803" s="53"/>
      <c r="AK1803" s="53"/>
      <c r="AL1803" s="53"/>
      <c r="AM1803" s="53"/>
      <c r="AN1803" s="53"/>
      <c r="AO1803" s="53"/>
    </row>
    <row r="1804" spans="17:41">
      <c r="Q1804" s="53"/>
      <c r="R1804" s="53"/>
      <c r="S1804" s="53"/>
      <c r="T1804" s="53"/>
      <c r="U1804" s="53"/>
      <c r="V1804" s="53"/>
      <c r="W1804" s="53"/>
      <c r="X1804" s="53"/>
      <c r="Y1804" s="53"/>
      <c r="Z1804" s="53"/>
      <c r="AA1804" s="53"/>
      <c r="AB1804" s="53"/>
      <c r="AC1804" s="53"/>
      <c r="AD1804" s="53"/>
      <c r="AE1804" s="53"/>
      <c r="AF1804" s="53"/>
      <c r="AG1804" s="53"/>
      <c r="AH1804" s="53"/>
      <c r="AI1804" s="53"/>
      <c r="AJ1804" s="53"/>
      <c r="AK1804" s="53"/>
      <c r="AL1804" s="53"/>
      <c r="AM1804" s="53"/>
      <c r="AN1804" s="53"/>
      <c r="AO1804" s="53"/>
    </row>
    <row r="1805" spans="17:41">
      <c r="Q1805" s="53"/>
      <c r="R1805" s="53"/>
      <c r="S1805" s="53"/>
      <c r="T1805" s="53"/>
      <c r="U1805" s="53"/>
      <c r="V1805" s="53"/>
      <c r="W1805" s="53"/>
      <c r="X1805" s="53"/>
      <c r="Y1805" s="53"/>
      <c r="Z1805" s="53"/>
      <c r="AA1805" s="53"/>
      <c r="AB1805" s="53"/>
      <c r="AC1805" s="53"/>
      <c r="AD1805" s="53"/>
      <c r="AE1805" s="53"/>
      <c r="AF1805" s="53"/>
      <c r="AG1805" s="53"/>
      <c r="AH1805" s="53"/>
      <c r="AI1805" s="53"/>
      <c r="AJ1805" s="53"/>
      <c r="AK1805" s="53"/>
      <c r="AL1805" s="53"/>
      <c r="AM1805" s="53"/>
      <c r="AN1805" s="53"/>
      <c r="AO1805" s="53"/>
    </row>
    <row r="1806" spans="17:41">
      <c r="Q1806" s="53"/>
      <c r="R1806" s="53"/>
      <c r="S1806" s="53"/>
      <c r="T1806" s="53"/>
      <c r="U1806" s="53"/>
      <c r="V1806" s="53"/>
      <c r="W1806" s="53"/>
      <c r="X1806" s="53"/>
      <c r="Y1806" s="53"/>
      <c r="Z1806" s="53"/>
      <c r="AA1806" s="53"/>
      <c r="AB1806" s="53"/>
      <c r="AC1806" s="53"/>
      <c r="AD1806" s="53"/>
      <c r="AE1806" s="53"/>
      <c r="AF1806" s="53"/>
      <c r="AG1806" s="53"/>
      <c r="AH1806" s="53"/>
      <c r="AI1806" s="53"/>
      <c r="AJ1806" s="53"/>
      <c r="AK1806" s="53"/>
      <c r="AL1806" s="53"/>
      <c r="AM1806" s="53"/>
      <c r="AN1806" s="53"/>
      <c r="AO1806" s="53"/>
    </row>
    <row r="1807" spans="17:41">
      <c r="Q1807" s="53"/>
      <c r="R1807" s="53"/>
      <c r="S1807" s="53"/>
      <c r="T1807" s="53"/>
      <c r="U1807" s="53"/>
      <c r="V1807" s="53"/>
      <c r="W1807" s="53"/>
      <c r="X1807" s="53"/>
      <c r="Y1807" s="53"/>
      <c r="Z1807" s="53"/>
      <c r="AA1807" s="53"/>
      <c r="AB1807" s="53"/>
      <c r="AC1807" s="53"/>
      <c r="AD1807" s="53"/>
      <c r="AE1807" s="53"/>
      <c r="AF1807" s="53"/>
      <c r="AG1807" s="53"/>
      <c r="AH1807" s="53"/>
      <c r="AI1807" s="53"/>
      <c r="AJ1807" s="53"/>
      <c r="AK1807" s="53"/>
      <c r="AL1807" s="53"/>
      <c r="AM1807" s="53"/>
      <c r="AN1807" s="53"/>
      <c r="AO1807" s="53"/>
    </row>
    <row r="1808" spans="17:41">
      <c r="Q1808" s="53"/>
      <c r="R1808" s="53"/>
      <c r="S1808" s="53"/>
      <c r="T1808" s="53"/>
      <c r="U1808" s="53"/>
      <c r="V1808" s="53"/>
      <c r="W1808" s="53"/>
      <c r="X1808" s="53"/>
      <c r="Y1808" s="53"/>
      <c r="Z1808" s="53"/>
      <c r="AA1808" s="53"/>
      <c r="AB1808" s="53"/>
      <c r="AC1808" s="53"/>
      <c r="AD1808" s="53"/>
      <c r="AE1808" s="53"/>
      <c r="AF1808" s="53"/>
      <c r="AG1808" s="53"/>
      <c r="AH1808" s="53"/>
      <c r="AI1808" s="53"/>
      <c r="AJ1808" s="53"/>
      <c r="AK1808" s="53"/>
      <c r="AL1808" s="53"/>
      <c r="AM1808" s="53"/>
      <c r="AN1808" s="53"/>
      <c r="AO1808" s="53"/>
    </row>
    <row r="1809" spans="17:41">
      <c r="Q1809" s="53"/>
      <c r="R1809" s="53"/>
      <c r="S1809" s="53"/>
      <c r="T1809" s="53"/>
      <c r="U1809" s="53"/>
      <c r="V1809" s="53"/>
      <c r="W1809" s="53"/>
      <c r="X1809" s="53"/>
      <c r="Y1809" s="53"/>
      <c r="Z1809" s="53"/>
      <c r="AA1809" s="53"/>
      <c r="AB1809" s="53"/>
      <c r="AC1809" s="53"/>
      <c r="AD1809" s="53"/>
      <c r="AE1809" s="53"/>
      <c r="AF1809" s="53"/>
      <c r="AG1809" s="53"/>
      <c r="AH1809" s="53"/>
      <c r="AI1809" s="53"/>
      <c r="AJ1809" s="53"/>
      <c r="AK1809" s="53"/>
      <c r="AL1809" s="53"/>
      <c r="AM1809" s="53"/>
      <c r="AN1809" s="53"/>
      <c r="AO1809" s="53"/>
    </row>
    <row r="1810" spans="17:41">
      <c r="Q1810" s="53"/>
      <c r="R1810" s="53"/>
      <c r="S1810" s="53"/>
      <c r="T1810" s="53"/>
      <c r="U1810" s="53"/>
      <c r="V1810" s="53"/>
      <c r="W1810" s="53"/>
      <c r="X1810" s="53"/>
      <c r="Y1810" s="53"/>
      <c r="Z1810" s="53"/>
      <c r="AA1810" s="53"/>
      <c r="AB1810" s="53"/>
      <c r="AC1810" s="53"/>
      <c r="AD1810" s="53"/>
      <c r="AE1810" s="53"/>
      <c r="AF1810" s="53"/>
      <c r="AG1810" s="53"/>
      <c r="AH1810" s="53"/>
      <c r="AI1810" s="53"/>
      <c r="AJ1810" s="53"/>
      <c r="AK1810" s="53"/>
      <c r="AL1810" s="53"/>
      <c r="AM1810" s="53"/>
      <c r="AN1810" s="53"/>
      <c r="AO1810" s="53"/>
    </row>
    <row r="1811" spans="17:41">
      <c r="Q1811" s="53"/>
      <c r="R1811" s="53"/>
      <c r="S1811" s="53"/>
      <c r="T1811" s="53"/>
      <c r="U1811" s="53"/>
      <c r="V1811" s="53"/>
      <c r="W1811" s="53"/>
      <c r="X1811" s="53"/>
      <c r="Y1811" s="53"/>
      <c r="Z1811" s="53"/>
      <c r="AA1811" s="53"/>
      <c r="AB1811" s="53"/>
      <c r="AC1811" s="53"/>
      <c r="AD1811" s="53"/>
      <c r="AE1811" s="53"/>
      <c r="AF1811" s="53"/>
      <c r="AG1811" s="53"/>
      <c r="AH1811" s="53"/>
      <c r="AI1811" s="53"/>
      <c r="AJ1811" s="53"/>
      <c r="AK1811" s="53"/>
      <c r="AL1811" s="53"/>
      <c r="AM1811" s="53"/>
      <c r="AN1811" s="53"/>
      <c r="AO1811" s="53"/>
    </row>
    <row r="1812" spans="17:41">
      <c r="Q1812" s="53"/>
      <c r="R1812" s="53"/>
      <c r="S1812" s="53"/>
      <c r="T1812" s="53"/>
      <c r="U1812" s="53"/>
      <c r="V1812" s="53"/>
      <c r="W1812" s="53"/>
      <c r="X1812" s="53"/>
      <c r="Y1812" s="53"/>
      <c r="Z1812" s="53"/>
      <c r="AA1812" s="53"/>
      <c r="AB1812" s="53"/>
      <c r="AC1812" s="53"/>
      <c r="AD1812" s="53"/>
      <c r="AE1812" s="53"/>
      <c r="AF1812" s="53"/>
      <c r="AG1812" s="53"/>
      <c r="AH1812" s="53"/>
      <c r="AI1812" s="53"/>
      <c r="AJ1812" s="53"/>
      <c r="AK1812" s="53"/>
      <c r="AL1812" s="53"/>
      <c r="AM1812" s="53"/>
      <c r="AN1812" s="53"/>
      <c r="AO1812" s="53"/>
    </row>
    <row r="1813" spans="17:41">
      <c r="Q1813" s="53"/>
      <c r="R1813" s="53"/>
      <c r="S1813" s="53"/>
      <c r="T1813" s="53"/>
      <c r="U1813" s="53"/>
      <c r="V1813" s="53"/>
      <c r="W1813" s="53"/>
      <c r="X1813" s="53"/>
      <c r="Y1813" s="53"/>
      <c r="Z1813" s="53"/>
      <c r="AA1813" s="53"/>
      <c r="AB1813" s="53"/>
      <c r="AC1813" s="53"/>
      <c r="AD1813" s="53"/>
      <c r="AE1813" s="53"/>
      <c r="AF1813" s="53"/>
      <c r="AG1813" s="53"/>
      <c r="AH1813" s="53"/>
      <c r="AI1813" s="53"/>
      <c r="AJ1813" s="53"/>
      <c r="AK1813" s="53"/>
      <c r="AL1813" s="53"/>
      <c r="AM1813" s="53"/>
      <c r="AN1813" s="53"/>
      <c r="AO1813" s="53"/>
    </row>
    <row r="1814" spans="17:41">
      <c r="Q1814" s="53"/>
      <c r="R1814" s="53"/>
      <c r="S1814" s="53"/>
      <c r="T1814" s="53"/>
      <c r="U1814" s="53"/>
      <c r="V1814" s="53"/>
      <c r="W1814" s="53"/>
      <c r="X1814" s="53"/>
      <c r="Y1814" s="53"/>
      <c r="Z1814" s="53"/>
      <c r="AA1814" s="53"/>
      <c r="AB1814" s="53"/>
      <c r="AC1814" s="53"/>
      <c r="AD1814" s="53"/>
      <c r="AE1814" s="53"/>
      <c r="AF1814" s="53"/>
      <c r="AG1814" s="53"/>
      <c r="AH1814" s="53"/>
      <c r="AI1814" s="53"/>
      <c r="AJ1814" s="53"/>
      <c r="AK1814" s="53"/>
      <c r="AL1814" s="53"/>
      <c r="AM1814" s="53"/>
      <c r="AN1814" s="53"/>
      <c r="AO1814" s="53"/>
    </row>
    <row r="1815" spans="17:41">
      <c r="Q1815" s="53"/>
      <c r="R1815" s="53"/>
      <c r="S1815" s="53"/>
      <c r="T1815" s="53"/>
      <c r="U1815" s="53"/>
      <c r="V1815" s="53"/>
      <c r="W1815" s="53"/>
      <c r="X1815" s="53"/>
      <c r="Y1815" s="53"/>
      <c r="Z1815" s="53"/>
      <c r="AA1815" s="53"/>
      <c r="AB1815" s="53"/>
      <c r="AC1815" s="53"/>
      <c r="AD1815" s="53"/>
      <c r="AE1815" s="53"/>
      <c r="AF1815" s="53"/>
      <c r="AG1815" s="53"/>
      <c r="AH1815" s="53"/>
      <c r="AI1815" s="53"/>
      <c r="AJ1815" s="53"/>
      <c r="AK1815" s="53"/>
      <c r="AL1815" s="53"/>
      <c r="AM1815" s="53"/>
      <c r="AN1815" s="53"/>
      <c r="AO1815" s="53"/>
    </row>
    <row r="1816" spans="17:41">
      <c r="Q1816" s="53"/>
      <c r="R1816" s="53"/>
      <c r="S1816" s="53"/>
      <c r="T1816" s="53"/>
      <c r="U1816" s="53"/>
      <c r="V1816" s="53"/>
      <c r="W1816" s="53"/>
      <c r="X1816" s="53"/>
      <c r="Y1816" s="53"/>
      <c r="Z1816" s="53"/>
      <c r="AA1816" s="53"/>
      <c r="AB1816" s="53"/>
      <c r="AC1816" s="53"/>
      <c r="AD1816" s="53"/>
      <c r="AE1816" s="53"/>
      <c r="AF1816" s="53"/>
      <c r="AG1816" s="53"/>
      <c r="AH1816" s="53"/>
      <c r="AI1816" s="53"/>
      <c r="AJ1816" s="53"/>
      <c r="AK1816" s="53"/>
      <c r="AL1816" s="53"/>
      <c r="AM1816" s="53"/>
      <c r="AN1816" s="53"/>
      <c r="AO1816" s="53"/>
    </row>
    <row r="1817" spans="17:41">
      <c r="Q1817" s="53"/>
      <c r="R1817" s="53"/>
      <c r="S1817" s="53"/>
      <c r="T1817" s="53"/>
      <c r="U1817" s="53"/>
      <c r="V1817" s="53"/>
      <c r="W1817" s="53"/>
      <c r="X1817" s="53"/>
      <c r="Y1817" s="53"/>
      <c r="Z1817" s="53"/>
      <c r="AA1817" s="53"/>
      <c r="AB1817" s="53"/>
      <c r="AC1817" s="53"/>
      <c r="AD1817" s="53"/>
      <c r="AE1817" s="53"/>
      <c r="AF1817" s="53"/>
      <c r="AG1817" s="53"/>
      <c r="AH1817" s="53"/>
      <c r="AI1817" s="53"/>
      <c r="AJ1817" s="53"/>
      <c r="AK1817" s="53"/>
      <c r="AL1817" s="53"/>
      <c r="AM1817" s="53"/>
      <c r="AN1817" s="53"/>
      <c r="AO1817" s="53"/>
    </row>
    <row r="1818" spans="17:41">
      <c r="Q1818" s="53"/>
      <c r="R1818" s="53"/>
      <c r="S1818" s="53"/>
      <c r="T1818" s="53"/>
      <c r="U1818" s="53"/>
      <c r="V1818" s="53"/>
      <c r="W1818" s="53"/>
      <c r="X1818" s="53"/>
      <c r="Y1818" s="53"/>
      <c r="Z1818" s="53"/>
      <c r="AA1818" s="53"/>
      <c r="AB1818" s="53"/>
      <c r="AC1818" s="53"/>
      <c r="AD1818" s="53"/>
      <c r="AE1818" s="53"/>
      <c r="AF1818" s="53"/>
      <c r="AG1818" s="53"/>
      <c r="AH1818" s="53"/>
      <c r="AI1818" s="53"/>
      <c r="AJ1818" s="53"/>
      <c r="AK1818" s="53"/>
      <c r="AL1818" s="53"/>
      <c r="AM1818" s="53"/>
      <c r="AN1818" s="53"/>
      <c r="AO1818" s="53"/>
    </row>
    <row r="1819" spans="17:41">
      <c r="Q1819" s="53"/>
      <c r="R1819" s="53"/>
      <c r="S1819" s="53"/>
      <c r="T1819" s="53"/>
      <c r="U1819" s="53"/>
      <c r="V1819" s="53"/>
      <c r="W1819" s="53"/>
      <c r="X1819" s="53"/>
      <c r="Y1819" s="53"/>
      <c r="Z1819" s="53"/>
      <c r="AA1819" s="53"/>
      <c r="AB1819" s="53"/>
      <c r="AC1819" s="53"/>
      <c r="AD1819" s="53"/>
      <c r="AE1819" s="53"/>
      <c r="AF1819" s="53"/>
      <c r="AG1819" s="53"/>
      <c r="AH1819" s="53"/>
      <c r="AI1819" s="53"/>
      <c r="AJ1819" s="53"/>
      <c r="AK1819" s="53"/>
      <c r="AL1819" s="53"/>
      <c r="AM1819" s="53"/>
      <c r="AN1819" s="53"/>
      <c r="AO1819" s="53"/>
    </row>
    <row r="1820" spans="17:41">
      <c r="Q1820" s="53"/>
      <c r="R1820" s="53"/>
      <c r="S1820" s="53"/>
      <c r="T1820" s="53"/>
      <c r="U1820" s="53"/>
      <c r="V1820" s="53"/>
      <c r="W1820" s="53"/>
      <c r="X1820" s="53"/>
      <c r="Y1820" s="53"/>
      <c r="Z1820" s="53"/>
      <c r="AA1820" s="53"/>
      <c r="AB1820" s="53"/>
      <c r="AC1820" s="53"/>
      <c r="AD1820" s="53"/>
      <c r="AE1820" s="53"/>
      <c r="AF1820" s="53"/>
      <c r="AG1820" s="53"/>
      <c r="AH1820" s="53"/>
      <c r="AI1820" s="53"/>
      <c r="AJ1820" s="53"/>
      <c r="AK1820" s="53"/>
      <c r="AL1820" s="53"/>
      <c r="AM1820" s="53"/>
      <c r="AN1820" s="53"/>
      <c r="AO1820" s="53"/>
    </row>
    <row r="1821" spans="17:41">
      <c r="Q1821" s="53"/>
      <c r="R1821" s="53"/>
      <c r="S1821" s="53"/>
      <c r="T1821" s="53"/>
      <c r="U1821" s="53"/>
      <c r="V1821" s="53"/>
      <c r="W1821" s="53"/>
      <c r="X1821" s="53"/>
      <c r="Y1821" s="53"/>
      <c r="Z1821" s="53"/>
      <c r="AA1821" s="53"/>
      <c r="AB1821" s="53"/>
      <c r="AC1821" s="53"/>
      <c r="AD1821" s="53"/>
      <c r="AE1821" s="53"/>
      <c r="AF1821" s="53"/>
      <c r="AG1821" s="53"/>
      <c r="AH1821" s="53"/>
      <c r="AI1821" s="53"/>
      <c r="AJ1821" s="53"/>
      <c r="AK1821" s="53"/>
      <c r="AL1821" s="53"/>
      <c r="AM1821" s="53"/>
      <c r="AN1821" s="53"/>
      <c r="AO1821" s="53"/>
    </row>
    <row r="1822" spans="17:41">
      <c r="Q1822" s="53"/>
      <c r="R1822" s="53"/>
      <c r="S1822" s="53"/>
      <c r="T1822" s="53"/>
      <c r="U1822" s="53"/>
      <c r="V1822" s="53"/>
      <c r="W1822" s="53"/>
      <c r="X1822" s="53"/>
      <c r="Y1822" s="53"/>
      <c r="Z1822" s="53"/>
      <c r="AA1822" s="53"/>
      <c r="AB1822" s="53"/>
      <c r="AC1822" s="53"/>
      <c r="AD1822" s="53"/>
      <c r="AE1822" s="53"/>
      <c r="AF1822" s="53"/>
      <c r="AG1822" s="53"/>
      <c r="AH1822" s="53"/>
      <c r="AI1822" s="53"/>
      <c r="AJ1822" s="53"/>
      <c r="AK1822" s="53"/>
      <c r="AL1822" s="53"/>
      <c r="AM1822" s="53"/>
      <c r="AN1822" s="53"/>
      <c r="AO1822" s="53"/>
    </row>
    <row r="1823" spans="17:41">
      <c r="Q1823" s="53"/>
      <c r="R1823" s="53"/>
      <c r="S1823" s="53"/>
      <c r="T1823" s="53"/>
      <c r="U1823" s="53"/>
      <c r="V1823" s="53"/>
      <c r="W1823" s="53"/>
      <c r="X1823" s="53"/>
      <c r="Y1823" s="53"/>
      <c r="Z1823" s="53"/>
      <c r="AA1823" s="53"/>
      <c r="AB1823" s="53"/>
      <c r="AC1823" s="53"/>
      <c r="AD1823" s="53"/>
      <c r="AE1823" s="53"/>
      <c r="AF1823" s="53"/>
      <c r="AG1823" s="53"/>
      <c r="AH1823" s="53"/>
      <c r="AI1823" s="53"/>
      <c r="AJ1823" s="53"/>
      <c r="AK1823" s="53"/>
      <c r="AL1823" s="53"/>
      <c r="AM1823" s="53"/>
      <c r="AN1823" s="53"/>
      <c r="AO1823" s="53"/>
    </row>
    <row r="1824" spans="17:41">
      <c r="Q1824" s="53"/>
      <c r="R1824" s="53"/>
      <c r="S1824" s="53"/>
      <c r="T1824" s="53"/>
      <c r="U1824" s="53"/>
      <c r="V1824" s="53"/>
      <c r="W1824" s="53"/>
      <c r="X1824" s="53"/>
      <c r="Y1824" s="53"/>
      <c r="Z1824" s="53"/>
      <c r="AA1824" s="53"/>
      <c r="AB1824" s="53"/>
      <c r="AC1824" s="53"/>
      <c r="AD1824" s="53"/>
      <c r="AE1824" s="53"/>
      <c r="AF1824" s="53"/>
      <c r="AG1824" s="53"/>
      <c r="AH1824" s="53"/>
      <c r="AI1824" s="53"/>
      <c r="AJ1824" s="53"/>
      <c r="AK1824" s="53"/>
      <c r="AL1824" s="53"/>
      <c r="AM1824" s="53"/>
      <c r="AN1824" s="53"/>
      <c r="AO1824" s="53"/>
    </row>
    <row r="1825" spans="17:41">
      <c r="Q1825" s="53"/>
      <c r="R1825" s="53"/>
      <c r="S1825" s="53"/>
      <c r="T1825" s="53"/>
      <c r="U1825" s="53"/>
      <c r="V1825" s="53"/>
      <c r="W1825" s="53"/>
      <c r="X1825" s="53"/>
      <c r="Y1825" s="53"/>
      <c r="Z1825" s="53"/>
      <c r="AA1825" s="53"/>
      <c r="AB1825" s="53"/>
      <c r="AC1825" s="53"/>
      <c r="AD1825" s="53"/>
      <c r="AE1825" s="53"/>
      <c r="AF1825" s="53"/>
      <c r="AG1825" s="53"/>
      <c r="AH1825" s="53"/>
      <c r="AI1825" s="53"/>
      <c r="AJ1825" s="53"/>
      <c r="AK1825" s="53"/>
      <c r="AL1825" s="53"/>
      <c r="AM1825" s="53"/>
      <c r="AN1825" s="53"/>
      <c r="AO1825" s="53"/>
    </row>
    <row r="1826" spans="17:41">
      <c r="Q1826" s="53"/>
      <c r="R1826" s="53"/>
      <c r="S1826" s="53"/>
      <c r="T1826" s="53"/>
      <c r="U1826" s="53"/>
      <c r="V1826" s="53"/>
      <c r="W1826" s="53"/>
      <c r="X1826" s="53"/>
      <c r="Y1826" s="53"/>
      <c r="Z1826" s="53"/>
      <c r="AA1826" s="53"/>
      <c r="AB1826" s="53"/>
      <c r="AC1826" s="53"/>
      <c r="AD1826" s="53"/>
      <c r="AE1826" s="53"/>
      <c r="AF1826" s="53"/>
      <c r="AG1826" s="53"/>
      <c r="AH1826" s="53"/>
      <c r="AI1826" s="53"/>
      <c r="AJ1826" s="53"/>
      <c r="AK1826" s="53"/>
      <c r="AL1826" s="53"/>
      <c r="AM1826" s="53"/>
      <c r="AN1826" s="53"/>
      <c r="AO1826" s="53"/>
    </row>
    <row r="1827" spans="17:41">
      <c r="Q1827" s="53"/>
      <c r="R1827" s="53"/>
      <c r="S1827" s="53"/>
      <c r="T1827" s="53"/>
      <c r="U1827" s="53"/>
      <c r="V1827" s="53"/>
      <c r="W1827" s="53"/>
      <c r="X1827" s="53"/>
      <c r="Y1827" s="53"/>
      <c r="Z1827" s="53"/>
      <c r="AA1827" s="53"/>
      <c r="AB1827" s="53"/>
      <c r="AC1827" s="53"/>
      <c r="AD1827" s="53"/>
      <c r="AE1827" s="53"/>
      <c r="AF1827" s="53"/>
      <c r="AG1827" s="53"/>
      <c r="AH1827" s="53"/>
      <c r="AI1827" s="53"/>
      <c r="AJ1827" s="53"/>
      <c r="AK1827" s="53"/>
      <c r="AL1827" s="53"/>
      <c r="AM1827" s="53"/>
      <c r="AN1827" s="53"/>
      <c r="AO1827" s="53"/>
    </row>
    <row r="1828" spans="17:41">
      <c r="Q1828" s="53"/>
      <c r="R1828" s="53"/>
      <c r="S1828" s="53"/>
      <c r="T1828" s="53"/>
      <c r="U1828" s="53"/>
      <c r="V1828" s="53"/>
      <c r="W1828" s="53"/>
      <c r="X1828" s="53"/>
      <c r="Y1828" s="53"/>
      <c r="Z1828" s="53"/>
      <c r="AA1828" s="53"/>
      <c r="AB1828" s="53"/>
      <c r="AC1828" s="53"/>
      <c r="AD1828" s="53"/>
      <c r="AE1828" s="53"/>
      <c r="AF1828" s="53"/>
      <c r="AG1828" s="53"/>
      <c r="AH1828" s="53"/>
      <c r="AI1828" s="53"/>
      <c r="AJ1828" s="53"/>
      <c r="AK1828" s="53"/>
      <c r="AL1828" s="53"/>
      <c r="AM1828" s="53"/>
      <c r="AN1828" s="53"/>
      <c r="AO1828" s="53"/>
    </row>
    <row r="1829" spans="17:41">
      <c r="Q1829" s="53"/>
      <c r="R1829" s="53"/>
      <c r="S1829" s="53"/>
      <c r="T1829" s="53"/>
      <c r="U1829" s="53"/>
      <c r="V1829" s="53"/>
      <c r="W1829" s="53"/>
      <c r="X1829" s="53"/>
      <c r="Y1829" s="53"/>
      <c r="Z1829" s="53"/>
      <c r="AA1829" s="53"/>
      <c r="AB1829" s="53"/>
      <c r="AC1829" s="53"/>
      <c r="AD1829" s="53"/>
      <c r="AE1829" s="53"/>
      <c r="AF1829" s="53"/>
      <c r="AG1829" s="53"/>
      <c r="AH1829" s="53"/>
      <c r="AI1829" s="53"/>
      <c r="AJ1829" s="53"/>
      <c r="AK1829" s="53"/>
      <c r="AL1829" s="53"/>
      <c r="AM1829" s="53"/>
      <c r="AN1829" s="53"/>
      <c r="AO1829" s="53"/>
    </row>
    <row r="1830" spans="17:41">
      <c r="Q1830" s="53"/>
      <c r="R1830" s="53"/>
      <c r="S1830" s="53"/>
      <c r="T1830" s="53"/>
      <c r="U1830" s="53"/>
      <c r="V1830" s="53"/>
      <c r="W1830" s="53"/>
      <c r="X1830" s="53"/>
      <c r="Y1830" s="53"/>
      <c r="Z1830" s="53"/>
      <c r="AA1830" s="53"/>
      <c r="AB1830" s="53"/>
      <c r="AC1830" s="53"/>
      <c r="AD1830" s="53"/>
      <c r="AE1830" s="53"/>
      <c r="AF1830" s="53"/>
      <c r="AG1830" s="53"/>
      <c r="AH1830" s="53"/>
      <c r="AI1830" s="53"/>
      <c r="AJ1830" s="53"/>
      <c r="AK1830" s="53"/>
      <c r="AL1830" s="53"/>
      <c r="AM1830" s="53"/>
      <c r="AN1830" s="53"/>
      <c r="AO1830" s="53"/>
    </row>
    <row r="1831" spans="17:41">
      <c r="Q1831" s="53"/>
      <c r="R1831" s="53"/>
      <c r="S1831" s="53"/>
      <c r="T1831" s="53"/>
      <c r="U1831" s="53"/>
      <c r="V1831" s="53"/>
      <c r="W1831" s="53"/>
      <c r="X1831" s="53"/>
      <c r="Y1831" s="53"/>
      <c r="Z1831" s="53"/>
      <c r="AA1831" s="53"/>
      <c r="AB1831" s="53"/>
      <c r="AC1831" s="53"/>
      <c r="AD1831" s="53"/>
      <c r="AE1831" s="53"/>
      <c r="AF1831" s="53"/>
      <c r="AG1831" s="53"/>
      <c r="AH1831" s="53"/>
      <c r="AI1831" s="53"/>
      <c r="AJ1831" s="53"/>
      <c r="AK1831" s="53"/>
      <c r="AL1831" s="53"/>
      <c r="AM1831" s="53"/>
      <c r="AN1831" s="53"/>
      <c r="AO1831" s="53"/>
    </row>
    <row r="1832" spans="17:41">
      <c r="Q1832" s="53"/>
      <c r="R1832" s="53"/>
      <c r="S1832" s="53"/>
      <c r="T1832" s="53"/>
      <c r="U1832" s="53"/>
      <c r="V1832" s="53"/>
      <c r="W1832" s="53"/>
      <c r="X1832" s="53"/>
      <c r="Y1832" s="53"/>
      <c r="Z1832" s="53"/>
      <c r="AA1832" s="53"/>
      <c r="AB1832" s="53"/>
      <c r="AC1832" s="53"/>
      <c r="AD1832" s="53"/>
      <c r="AE1832" s="53"/>
      <c r="AF1832" s="53"/>
      <c r="AG1832" s="53"/>
      <c r="AH1832" s="53"/>
      <c r="AI1832" s="53"/>
      <c r="AJ1832" s="53"/>
      <c r="AK1832" s="53"/>
      <c r="AL1832" s="53"/>
      <c r="AM1832" s="53"/>
      <c r="AN1832" s="53"/>
      <c r="AO1832" s="53"/>
    </row>
    <row r="1833" spans="17:41">
      <c r="Q1833" s="53"/>
      <c r="R1833" s="53"/>
      <c r="S1833" s="53"/>
      <c r="T1833" s="53"/>
      <c r="U1833" s="53"/>
      <c r="V1833" s="53"/>
      <c r="W1833" s="53"/>
      <c r="X1833" s="53"/>
      <c r="Y1833" s="53"/>
      <c r="Z1833" s="53"/>
      <c r="AA1833" s="53"/>
      <c r="AB1833" s="53"/>
      <c r="AC1833" s="53"/>
      <c r="AD1833" s="53"/>
      <c r="AE1833" s="53"/>
      <c r="AF1833" s="53"/>
      <c r="AG1833" s="53"/>
      <c r="AH1833" s="53"/>
      <c r="AI1833" s="53"/>
      <c r="AJ1833" s="53"/>
      <c r="AK1833" s="53"/>
      <c r="AL1833" s="53"/>
      <c r="AM1833" s="53"/>
      <c r="AN1833" s="53"/>
      <c r="AO1833" s="53"/>
    </row>
    <row r="1834" spans="17:41">
      <c r="Q1834" s="53"/>
      <c r="R1834" s="53"/>
      <c r="S1834" s="53"/>
      <c r="T1834" s="53"/>
      <c r="U1834" s="53"/>
      <c r="V1834" s="53"/>
      <c r="W1834" s="53"/>
      <c r="X1834" s="53"/>
      <c r="Y1834" s="53"/>
      <c r="Z1834" s="53"/>
      <c r="AA1834" s="53"/>
      <c r="AB1834" s="53"/>
      <c r="AC1834" s="53"/>
      <c r="AD1834" s="53"/>
      <c r="AE1834" s="53"/>
      <c r="AF1834" s="53"/>
      <c r="AG1834" s="53"/>
      <c r="AH1834" s="53"/>
      <c r="AI1834" s="53"/>
      <c r="AJ1834" s="53"/>
      <c r="AK1834" s="53"/>
      <c r="AL1834" s="53"/>
      <c r="AM1834" s="53"/>
      <c r="AN1834" s="53"/>
      <c r="AO1834" s="53"/>
    </row>
    <row r="1835" spans="17:41">
      <c r="Q1835" s="53"/>
      <c r="R1835" s="53"/>
      <c r="S1835" s="53"/>
      <c r="T1835" s="53"/>
      <c r="U1835" s="53"/>
      <c r="V1835" s="53"/>
      <c r="W1835" s="53"/>
      <c r="X1835" s="53"/>
      <c r="Y1835" s="53"/>
      <c r="Z1835" s="53"/>
      <c r="AA1835" s="53"/>
      <c r="AB1835" s="53"/>
      <c r="AC1835" s="53"/>
      <c r="AD1835" s="53"/>
      <c r="AE1835" s="53"/>
      <c r="AF1835" s="53"/>
      <c r="AG1835" s="53"/>
      <c r="AH1835" s="53"/>
      <c r="AI1835" s="53"/>
      <c r="AJ1835" s="53"/>
      <c r="AK1835" s="53"/>
      <c r="AL1835" s="53"/>
      <c r="AM1835" s="53"/>
      <c r="AN1835" s="53"/>
      <c r="AO1835" s="53"/>
    </row>
    <row r="1836" spans="17:41">
      <c r="Q1836" s="53"/>
      <c r="R1836" s="53"/>
      <c r="S1836" s="53"/>
      <c r="T1836" s="53"/>
      <c r="U1836" s="53"/>
      <c r="V1836" s="53"/>
      <c r="W1836" s="53"/>
      <c r="X1836" s="53"/>
      <c r="Y1836" s="53"/>
      <c r="Z1836" s="53"/>
      <c r="AA1836" s="53"/>
      <c r="AB1836" s="53"/>
      <c r="AC1836" s="53"/>
      <c r="AD1836" s="53"/>
      <c r="AE1836" s="53"/>
      <c r="AF1836" s="53"/>
      <c r="AG1836" s="53"/>
      <c r="AH1836" s="53"/>
      <c r="AI1836" s="53"/>
      <c r="AJ1836" s="53"/>
      <c r="AK1836" s="53"/>
      <c r="AL1836" s="53"/>
      <c r="AM1836" s="53"/>
      <c r="AN1836" s="53"/>
      <c r="AO1836" s="53"/>
    </row>
    <row r="1837" spans="17:41">
      <c r="Q1837" s="53"/>
      <c r="R1837" s="53"/>
      <c r="S1837" s="53"/>
      <c r="T1837" s="53"/>
      <c r="U1837" s="53"/>
      <c r="V1837" s="53"/>
      <c r="W1837" s="53"/>
      <c r="X1837" s="53"/>
      <c r="Y1837" s="53"/>
      <c r="Z1837" s="53"/>
      <c r="AA1837" s="53"/>
      <c r="AB1837" s="53"/>
      <c r="AC1837" s="53"/>
      <c r="AD1837" s="53"/>
      <c r="AE1837" s="53"/>
      <c r="AF1837" s="53"/>
      <c r="AG1837" s="53"/>
      <c r="AH1837" s="53"/>
      <c r="AI1837" s="53"/>
      <c r="AJ1837" s="53"/>
      <c r="AK1837" s="53"/>
      <c r="AL1837" s="53"/>
      <c r="AM1837" s="53"/>
      <c r="AN1837" s="53"/>
      <c r="AO1837" s="53"/>
    </row>
    <row r="1838" spans="17:41">
      <c r="Q1838" s="53"/>
      <c r="R1838" s="53"/>
      <c r="S1838" s="53"/>
      <c r="T1838" s="53"/>
      <c r="U1838" s="53"/>
      <c r="V1838" s="53"/>
      <c r="W1838" s="53"/>
      <c r="X1838" s="53"/>
      <c r="Y1838" s="53"/>
      <c r="Z1838" s="53"/>
      <c r="AA1838" s="53"/>
      <c r="AB1838" s="53"/>
      <c r="AC1838" s="53"/>
      <c r="AD1838" s="53"/>
      <c r="AE1838" s="53"/>
      <c r="AF1838" s="53"/>
      <c r="AG1838" s="53"/>
      <c r="AH1838" s="53"/>
      <c r="AI1838" s="53"/>
      <c r="AJ1838" s="53"/>
      <c r="AK1838" s="53"/>
      <c r="AL1838" s="53"/>
      <c r="AM1838" s="53"/>
      <c r="AN1838" s="53"/>
      <c r="AO1838" s="53"/>
    </row>
    <row r="1839" spans="17:41">
      <c r="Q1839" s="53"/>
      <c r="R1839" s="53"/>
      <c r="S1839" s="53"/>
      <c r="T1839" s="53"/>
      <c r="U1839" s="53"/>
      <c r="V1839" s="53"/>
      <c r="W1839" s="53"/>
      <c r="X1839" s="53"/>
      <c r="Y1839" s="53"/>
      <c r="Z1839" s="53"/>
      <c r="AA1839" s="53"/>
      <c r="AB1839" s="53"/>
      <c r="AC1839" s="53"/>
      <c r="AD1839" s="53"/>
      <c r="AE1839" s="53"/>
      <c r="AF1839" s="53"/>
      <c r="AG1839" s="53"/>
      <c r="AH1839" s="53"/>
      <c r="AI1839" s="53"/>
      <c r="AJ1839" s="53"/>
      <c r="AK1839" s="53"/>
      <c r="AL1839" s="53"/>
      <c r="AM1839" s="53"/>
      <c r="AN1839" s="53"/>
      <c r="AO1839" s="53"/>
    </row>
    <row r="1840" spans="17:41">
      <c r="Q1840" s="53"/>
      <c r="R1840" s="53"/>
      <c r="S1840" s="53"/>
      <c r="T1840" s="53"/>
      <c r="U1840" s="53"/>
      <c r="V1840" s="53"/>
      <c r="W1840" s="53"/>
      <c r="X1840" s="53"/>
      <c r="Y1840" s="53"/>
      <c r="Z1840" s="53"/>
      <c r="AA1840" s="53"/>
      <c r="AB1840" s="53"/>
      <c r="AC1840" s="53"/>
      <c r="AD1840" s="53"/>
      <c r="AE1840" s="53"/>
      <c r="AF1840" s="53"/>
      <c r="AG1840" s="53"/>
      <c r="AH1840" s="53"/>
      <c r="AI1840" s="53"/>
      <c r="AJ1840" s="53"/>
      <c r="AK1840" s="53"/>
      <c r="AL1840" s="53"/>
      <c r="AM1840" s="53"/>
      <c r="AN1840" s="53"/>
      <c r="AO1840" s="53"/>
    </row>
    <row r="1841" spans="17:41">
      <c r="Q1841" s="53"/>
      <c r="R1841" s="53"/>
      <c r="S1841" s="53"/>
      <c r="T1841" s="53"/>
      <c r="U1841" s="53"/>
      <c r="V1841" s="53"/>
      <c r="W1841" s="53"/>
      <c r="X1841" s="53"/>
      <c r="Y1841" s="53"/>
      <c r="Z1841" s="53"/>
      <c r="AA1841" s="53"/>
      <c r="AB1841" s="53"/>
      <c r="AC1841" s="53"/>
      <c r="AD1841" s="53"/>
      <c r="AE1841" s="53"/>
      <c r="AF1841" s="53"/>
      <c r="AG1841" s="53"/>
      <c r="AH1841" s="53"/>
      <c r="AI1841" s="53"/>
      <c r="AJ1841" s="53"/>
      <c r="AK1841" s="53"/>
      <c r="AL1841" s="53"/>
      <c r="AM1841" s="53"/>
      <c r="AN1841" s="53"/>
      <c r="AO1841" s="53"/>
    </row>
    <row r="1842" spans="17:41">
      <c r="Q1842" s="53"/>
      <c r="R1842" s="53"/>
      <c r="S1842" s="53"/>
      <c r="T1842" s="53"/>
      <c r="U1842" s="53"/>
      <c r="V1842" s="53"/>
      <c r="W1842" s="53"/>
      <c r="X1842" s="53"/>
      <c r="Y1842" s="53"/>
      <c r="Z1842" s="53"/>
      <c r="AA1842" s="53"/>
      <c r="AB1842" s="53"/>
      <c r="AC1842" s="53"/>
      <c r="AD1842" s="53"/>
      <c r="AE1842" s="53"/>
      <c r="AF1842" s="53"/>
      <c r="AG1842" s="53"/>
      <c r="AH1842" s="53"/>
      <c r="AI1842" s="53"/>
      <c r="AJ1842" s="53"/>
      <c r="AK1842" s="53"/>
      <c r="AL1842" s="53"/>
      <c r="AM1842" s="53"/>
      <c r="AN1842" s="53"/>
      <c r="AO1842" s="53"/>
    </row>
    <row r="1843" spans="17:41">
      <c r="Q1843" s="53"/>
      <c r="R1843" s="53"/>
      <c r="S1843" s="53"/>
      <c r="T1843" s="53"/>
      <c r="U1843" s="53"/>
      <c r="V1843" s="53"/>
      <c r="W1843" s="53"/>
      <c r="X1843" s="53"/>
      <c r="Y1843" s="53"/>
      <c r="Z1843" s="53"/>
      <c r="AA1843" s="53"/>
      <c r="AB1843" s="53"/>
      <c r="AC1843" s="53"/>
      <c r="AD1843" s="53"/>
      <c r="AE1843" s="53"/>
      <c r="AF1843" s="53"/>
      <c r="AG1843" s="53"/>
      <c r="AH1843" s="53"/>
      <c r="AI1843" s="53"/>
      <c r="AJ1843" s="53"/>
      <c r="AK1843" s="53"/>
      <c r="AL1843" s="53"/>
      <c r="AM1843" s="53"/>
      <c r="AN1843" s="53"/>
      <c r="AO1843" s="53"/>
    </row>
    <row r="1844" spans="17:41">
      <c r="Q1844" s="53"/>
      <c r="R1844" s="53"/>
      <c r="S1844" s="53"/>
      <c r="T1844" s="53"/>
      <c r="U1844" s="53"/>
      <c r="V1844" s="53"/>
      <c r="W1844" s="53"/>
      <c r="X1844" s="53"/>
      <c r="Y1844" s="53"/>
      <c r="Z1844" s="53"/>
      <c r="AA1844" s="53"/>
      <c r="AB1844" s="53"/>
      <c r="AC1844" s="53"/>
      <c r="AD1844" s="53"/>
      <c r="AE1844" s="53"/>
      <c r="AF1844" s="53"/>
      <c r="AG1844" s="53"/>
      <c r="AH1844" s="53"/>
      <c r="AI1844" s="53"/>
      <c r="AJ1844" s="53"/>
      <c r="AK1844" s="53"/>
      <c r="AL1844" s="53"/>
      <c r="AM1844" s="53"/>
      <c r="AN1844" s="53"/>
      <c r="AO1844" s="53"/>
    </row>
    <row r="1845" spans="17:41">
      <c r="Q1845" s="53"/>
      <c r="R1845" s="53"/>
      <c r="S1845" s="53"/>
      <c r="T1845" s="53"/>
      <c r="U1845" s="53"/>
      <c r="V1845" s="53"/>
      <c r="W1845" s="53"/>
      <c r="X1845" s="53"/>
      <c r="Y1845" s="53"/>
      <c r="Z1845" s="53"/>
      <c r="AA1845" s="53"/>
      <c r="AB1845" s="53"/>
      <c r="AC1845" s="53"/>
      <c r="AD1845" s="53"/>
      <c r="AE1845" s="53"/>
      <c r="AF1845" s="53"/>
      <c r="AG1845" s="53"/>
      <c r="AH1845" s="53"/>
      <c r="AI1845" s="53"/>
      <c r="AJ1845" s="53"/>
      <c r="AK1845" s="53"/>
      <c r="AL1845" s="53"/>
      <c r="AM1845" s="53"/>
      <c r="AN1845" s="53"/>
      <c r="AO1845" s="53"/>
    </row>
    <row r="1846" spans="17:41">
      <c r="Q1846" s="53"/>
      <c r="R1846" s="53"/>
      <c r="S1846" s="53"/>
      <c r="T1846" s="53"/>
      <c r="U1846" s="53"/>
      <c r="V1846" s="53"/>
      <c r="W1846" s="53"/>
      <c r="X1846" s="53"/>
      <c r="Y1846" s="53"/>
      <c r="Z1846" s="53"/>
      <c r="AA1846" s="53"/>
      <c r="AB1846" s="53"/>
      <c r="AC1846" s="53"/>
      <c r="AD1846" s="53"/>
      <c r="AE1846" s="53"/>
      <c r="AF1846" s="53"/>
      <c r="AG1846" s="53"/>
      <c r="AH1846" s="53"/>
      <c r="AI1846" s="53"/>
      <c r="AJ1846" s="53"/>
      <c r="AK1846" s="53"/>
      <c r="AL1846" s="53"/>
      <c r="AM1846" s="53"/>
      <c r="AN1846" s="53"/>
      <c r="AO1846" s="53"/>
    </row>
    <row r="1847" spans="17:41">
      <c r="Q1847" s="53"/>
      <c r="R1847" s="53"/>
      <c r="S1847" s="53"/>
      <c r="T1847" s="53"/>
      <c r="U1847" s="53"/>
      <c r="V1847" s="53"/>
      <c r="W1847" s="53"/>
      <c r="X1847" s="53"/>
      <c r="Y1847" s="53"/>
      <c r="Z1847" s="53"/>
      <c r="AA1847" s="53"/>
      <c r="AB1847" s="53"/>
      <c r="AC1847" s="53"/>
      <c r="AD1847" s="53"/>
      <c r="AE1847" s="53"/>
      <c r="AF1847" s="53"/>
      <c r="AG1847" s="53"/>
      <c r="AH1847" s="53"/>
      <c r="AI1847" s="53"/>
      <c r="AJ1847" s="53"/>
      <c r="AK1847" s="53"/>
      <c r="AL1847" s="53"/>
      <c r="AM1847" s="53"/>
      <c r="AN1847" s="53"/>
      <c r="AO1847" s="53"/>
    </row>
    <row r="1848" spans="17:41">
      <c r="Q1848" s="53"/>
      <c r="R1848" s="53"/>
      <c r="S1848" s="53"/>
      <c r="T1848" s="53"/>
      <c r="U1848" s="53"/>
      <c r="V1848" s="53"/>
      <c r="W1848" s="53"/>
      <c r="X1848" s="53"/>
      <c r="Y1848" s="53"/>
      <c r="Z1848" s="53"/>
      <c r="AA1848" s="53"/>
      <c r="AB1848" s="53"/>
      <c r="AC1848" s="53"/>
      <c r="AD1848" s="53"/>
      <c r="AE1848" s="53"/>
      <c r="AF1848" s="53"/>
      <c r="AG1848" s="53"/>
      <c r="AH1848" s="53"/>
      <c r="AI1848" s="53"/>
      <c r="AJ1848" s="53"/>
      <c r="AK1848" s="53"/>
      <c r="AL1848" s="53"/>
      <c r="AM1848" s="53"/>
      <c r="AN1848" s="53"/>
      <c r="AO1848" s="53"/>
    </row>
    <row r="1849" spans="17:41">
      <c r="Q1849" s="53"/>
      <c r="R1849" s="53"/>
      <c r="S1849" s="53"/>
      <c r="T1849" s="53"/>
      <c r="U1849" s="53"/>
      <c r="V1849" s="53"/>
      <c r="W1849" s="53"/>
      <c r="X1849" s="53"/>
      <c r="Y1849" s="53"/>
      <c r="Z1849" s="53"/>
      <c r="AA1849" s="53"/>
      <c r="AB1849" s="53"/>
      <c r="AC1849" s="53"/>
      <c r="AD1849" s="53"/>
      <c r="AE1849" s="53"/>
      <c r="AF1849" s="53"/>
      <c r="AG1849" s="53"/>
      <c r="AH1849" s="53"/>
      <c r="AI1849" s="53"/>
      <c r="AJ1849" s="53"/>
      <c r="AK1849" s="53"/>
      <c r="AL1849" s="53"/>
      <c r="AM1849" s="53"/>
      <c r="AN1849" s="53"/>
      <c r="AO1849" s="53"/>
    </row>
    <row r="1850" spans="17:41">
      <c r="Q1850" s="53"/>
      <c r="R1850" s="53"/>
      <c r="S1850" s="53"/>
      <c r="T1850" s="53"/>
      <c r="U1850" s="53"/>
      <c r="V1850" s="53"/>
      <c r="W1850" s="53"/>
      <c r="X1850" s="53"/>
      <c r="Y1850" s="53"/>
      <c r="Z1850" s="53"/>
      <c r="AA1850" s="53"/>
      <c r="AB1850" s="53"/>
      <c r="AC1850" s="53"/>
      <c r="AD1850" s="53"/>
      <c r="AE1850" s="53"/>
      <c r="AF1850" s="53"/>
      <c r="AG1850" s="53"/>
      <c r="AH1850" s="53"/>
      <c r="AI1850" s="53"/>
      <c r="AJ1850" s="53"/>
      <c r="AK1850" s="53"/>
      <c r="AL1850" s="53"/>
      <c r="AM1850" s="53"/>
      <c r="AN1850" s="53"/>
      <c r="AO1850" s="53"/>
    </row>
    <row r="1851" spans="17:41">
      <c r="Q1851" s="53"/>
      <c r="R1851" s="53"/>
      <c r="S1851" s="53"/>
      <c r="T1851" s="53"/>
      <c r="U1851" s="53"/>
      <c r="V1851" s="53"/>
      <c r="W1851" s="53"/>
      <c r="X1851" s="53"/>
      <c r="Y1851" s="53"/>
      <c r="Z1851" s="53"/>
      <c r="AA1851" s="53"/>
      <c r="AB1851" s="53"/>
      <c r="AC1851" s="53"/>
      <c r="AD1851" s="53"/>
      <c r="AE1851" s="53"/>
      <c r="AF1851" s="53"/>
      <c r="AG1851" s="53"/>
      <c r="AH1851" s="53"/>
      <c r="AI1851" s="53"/>
      <c r="AJ1851" s="53"/>
      <c r="AK1851" s="53"/>
      <c r="AL1851" s="53"/>
      <c r="AM1851" s="53"/>
      <c r="AN1851" s="53"/>
      <c r="AO1851" s="53"/>
    </row>
    <row r="1852" spans="17:41">
      <c r="Q1852" s="53"/>
      <c r="R1852" s="53"/>
      <c r="S1852" s="53"/>
      <c r="T1852" s="53"/>
      <c r="U1852" s="53"/>
      <c r="V1852" s="53"/>
      <c r="W1852" s="53"/>
      <c r="X1852" s="53"/>
      <c r="Y1852" s="53"/>
      <c r="Z1852" s="53"/>
      <c r="AA1852" s="53"/>
      <c r="AB1852" s="53"/>
      <c r="AC1852" s="53"/>
      <c r="AD1852" s="53"/>
      <c r="AE1852" s="53"/>
      <c r="AF1852" s="53"/>
      <c r="AG1852" s="53"/>
      <c r="AH1852" s="53"/>
      <c r="AI1852" s="53"/>
      <c r="AJ1852" s="53"/>
      <c r="AK1852" s="53"/>
      <c r="AL1852" s="53"/>
      <c r="AM1852" s="53"/>
      <c r="AN1852" s="53"/>
      <c r="AO1852" s="53"/>
    </row>
    <row r="1853" spans="17:41">
      <c r="Q1853" s="53"/>
      <c r="R1853" s="53"/>
      <c r="S1853" s="53"/>
      <c r="T1853" s="53"/>
      <c r="U1853" s="53"/>
      <c r="V1853" s="53"/>
      <c r="W1853" s="53"/>
      <c r="X1853" s="53"/>
      <c r="Y1853" s="53"/>
      <c r="Z1853" s="53"/>
      <c r="AA1853" s="53"/>
      <c r="AB1853" s="53"/>
      <c r="AC1853" s="53"/>
      <c r="AD1853" s="53"/>
      <c r="AE1853" s="53"/>
      <c r="AF1853" s="53"/>
      <c r="AG1853" s="53"/>
      <c r="AH1853" s="53"/>
      <c r="AI1853" s="53"/>
      <c r="AJ1853" s="53"/>
      <c r="AK1853" s="53"/>
      <c r="AL1853" s="53"/>
      <c r="AM1853" s="53"/>
      <c r="AN1853" s="53"/>
      <c r="AO1853" s="53"/>
    </row>
    <row r="1854" spans="17:41">
      <c r="Q1854" s="53"/>
      <c r="R1854" s="53"/>
      <c r="S1854" s="53"/>
      <c r="T1854" s="53"/>
      <c r="U1854" s="53"/>
      <c r="V1854" s="53"/>
      <c r="W1854" s="53"/>
      <c r="X1854" s="53"/>
      <c r="Y1854" s="53"/>
      <c r="Z1854" s="53"/>
      <c r="AA1854" s="53"/>
      <c r="AB1854" s="53"/>
      <c r="AC1854" s="53"/>
      <c r="AD1854" s="53"/>
      <c r="AE1854" s="53"/>
      <c r="AF1854" s="53"/>
      <c r="AG1854" s="53"/>
      <c r="AH1854" s="53"/>
      <c r="AI1854" s="53"/>
      <c r="AJ1854" s="53"/>
      <c r="AK1854" s="53"/>
      <c r="AL1854" s="53"/>
      <c r="AM1854" s="53"/>
      <c r="AN1854" s="53"/>
      <c r="AO1854" s="53"/>
    </row>
    <row r="1855" spans="17:41">
      <c r="Q1855" s="53"/>
      <c r="R1855" s="53"/>
      <c r="S1855" s="53"/>
      <c r="T1855" s="53"/>
      <c r="U1855" s="53"/>
      <c r="V1855" s="53"/>
      <c r="W1855" s="53"/>
      <c r="X1855" s="53"/>
      <c r="Y1855" s="53"/>
      <c r="Z1855" s="53"/>
      <c r="AA1855" s="53"/>
      <c r="AB1855" s="53"/>
      <c r="AC1855" s="53"/>
      <c r="AD1855" s="53"/>
      <c r="AE1855" s="53"/>
      <c r="AF1855" s="53"/>
      <c r="AG1855" s="53"/>
      <c r="AH1855" s="53"/>
      <c r="AI1855" s="53"/>
      <c r="AJ1855" s="53"/>
      <c r="AK1855" s="53"/>
      <c r="AL1855" s="53"/>
      <c r="AM1855" s="53"/>
      <c r="AN1855" s="53"/>
      <c r="AO1855" s="53"/>
    </row>
    <row r="1856" spans="17:41">
      <c r="Q1856" s="53"/>
      <c r="R1856" s="53"/>
      <c r="S1856" s="53"/>
      <c r="T1856" s="53"/>
      <c r="U1856" s="53"/>
      <c r="V1856" s="53"/>
      <c r="W1856" s="53"/>
      <c r="X1856" s="53"/>
      <c r="Y1856" s="53"/>
      <c r="Z1856" s="53"/>
      <c r="AA1856" s="53"/>
      <c r="AB1856" s="53"/>
      <c r="AC1856" s="53"/>
      <c r="AD1856" s="53"/>
      <c r="AE1856" s="53"/>
      <c r="AF1856" s="53"/>
      <c r="AG1856" s="53"/>
      <c r="AH1856" s="53"/>
      <c r="AI1856" s="53"/>
      <c r="AJ1856" s="53"/>
      <c r="AK1856" s="53"/>
      <c r="AL1856" s="53"/>
      <c r="AM1856" s="53"/>
      <c r="AN1856" s="53"/>
      <c r="AO1856" s="53"/>
    </row>
    <row r="1857" spans="17:41">
      <c r="Q1857" s="53"/>
      <c r="R1857" s="53"/>
      <c r="S1857" s="53"/>
      <c r="T1857" s="53"/>
      <c r="U1857" s="53"/>
      <c r="V1857" s="53"/>
      <c r="W1857" s="53"/>
      <c r="X1857" s="53"/>
      <c r="Y1857" s="53"/>
      <c r="Z1857" s="53"/>
      <c r="AA1857" s="53"/>
      <c r="AB1857" s="53"/>
      <c r="AC1857" s="53"/>
      <c r="AD1857" s="53"/>
      <c r="AE1857" s="53"/>
      <c r="AF1857" s="53"/>
      <c r="AG1857" s="53"/>
      <c r="AH1857" s="53"/>
      <c r="AI1857" s="53"/>
      <c r="AJ1857" s="53"/>
      <c r="AK1857" s="53"/>
      <c r="AL1857" s="53"/>
      <c r="AM1857" s="53"/>
      <c r="AN1857" s="53"/>
      <c r="AO1857" s="53"/>
    </row>
    <row r="1858" spans="17:41">
      <c r="Q1858" s="53"/>
      <c r="R1858" s="53"/>
      <c r="S1858" s="53"/>
      <c r="T1858" s="53"/>
      <c r="U1858" s="53"/>
      <c r="V1858" s="53"/>
      <c r="W1858" s="53"/>
      <c r="X1858" s="53"/>
      <c r="Y1858" s="53"/>
      <c r="Z1858" s="53"/>
      <c r="AA1858" s="53"/>
      <c r="AB1858" s="53"/>
      <c r="AC1858" s="53"/>
      <c r="AD1858" s="53"/>
      <c r="AE1858" s="53"/>
      <c r="AF1858" s="53"/>
      <c r="AG1858" s="53"/>
      <c r="AH1858" s="53"/>
      <c r="AI1858" s="53"/>
      <c r="AJ1858" s="53"/>
      <c r="AK1858" s="53"/>
      <c r="AL1858" s="53"/>
      <c r="AM1858" s="53"/>
      <c r="AN1858" s="53"/>
      <c r="AO1858" s="53"/>
    </row>
    <row r="1859" spans="17:41">
      <c r="Q1859" s="53"/>
      <c r="R1859" s="53"/>
      <c r="S1859" s="53"/>
      <c r="T1859" s="53"/>
      <c r="U1859" s="53"/>
      <c r="V1859" s="53"/>
      <c r="W1859" s="53"/>
      <c r="X1859" s="53"/>
      <c r="Y1859" s="53"/>
      <c r="Z1859" s="53"/>
      <c r="AA1859" s="53"/>
      <c r="AB1859" s="53"/>
      <c r="AC1859" s="53"/>
      <c r="AD1859" s="53"/>
      <c r="AE1859" s="53"/>
      <c r="AF1859" s="53"/>
      <c r="AG1859" s="53"/>
      <c r="AH1859" s="53"/>
      <c r="AI1859" s="53"/>
      <c r="AJ1859" s="53"/>
      <c r="AK1859" s="53"/>
      <c r="AL1859" s="53"/>
      <c r="AM1859" s="53"/>
      <c r="AN1859" s="53"/>
      <c r="AO1859" s="53"/>
    </row>
    <row r="1860" spans="17:41">
      <c r="Q1860" s="53"/>
      <c r="R1860" s="53"/>
      <c r="S1860" s="53"/>
      <c r="T1860" s="53"/>
      <c r="U1860" s="53"/>
      <c r="V1860" s="53"/>
      <c r="W1860" s="53"/>
      <c r="X1860" s="53"/>
      <c r="Y1860" s="53"/>
      <c r="Z1860" s="53"/>
      <c r="AA1860" s="53"/>
      <c r="AB1860" s="53"/>
      <c r="AC1860" s="53"/>
      <c r="AD1860" s="53"/>
      <c r="AE1860" s="53"/>
      <c r="AF1860" s="53"/>
      <c r="AG1860" s="53"/>
      <c r="AH1860" s="53"/>
      <c r="AI1860" s="53"/>
      <c r="AJ1860" s="53"/>
      <c r="AK1860" s="53"/>
      <c r="AL1860" s="53"/>
      <c r="AM1860" s="53"/>
      <c r="AN1860" s="53"/>
      <c r="AO1860" s="53"/>
    </row>
    <row r="1861" spans="17:41">
      <c r="Q1861" s="53"/>
      <c r="R1861" s="53"/>
      <c r="S1861" s="53"/>
      <c r="T1861" s="53"/>
      <c r="U1861" s="53"/>
      <c r="V1861" s="53"/>
      <c r="W1861" s="53"/>
      <c r="X1861" s="53"/>
      <c r="Y1861" s="53"/>
      <c r="Z1861" s="53"/>
      <c r="AA1861" s="53"/>
      <c r="AB1861" s="53"/>
      <c r="AC1861" s="53"/>
      <c r="AD1861" s="53"/>
      <c r="AE1861" s="53"/>
      <c r="AF1861" s="53"/>
      <c r="AG1861" s="53"/>
      <c r="AH1861" s="53"/>
      <c r="AI1861" s="53"/>
      <c r="AJ1861" s="53"/>
      <c r="AK1861" s="53"/>
      <c r="AL1861" s="53"/>
      <c r="AM1861" s="53"/>
      <c r="AN1861" s="53"/>
      <c r="AO1861" s="53"/>
    </row>
    <row r="1862" spans="17:41">
      <c r="Q1862" s="53"/>
      <c r="R1862" s="53"/>
      <c r="S1862" s="53"/>
      <c r="T1862" s="53"/>
      <c r="U1862" s="53"/>
      <c r="V1862" s="53"/>
      <c r="W1862" s="53"/>
      <c r="X1862" s="53"/>
      <c r="Y1862" s="53"/>
      <c r="Z1862" s="53"/>
      <c r="AA1862" s="53"/>
      <c r="AB1862" s="53"/>
      <c r="AC1862" s="53"/>
      <c r="AD1862" s="53"/>
      <c r="AE1862" s="53"/>
      <c r="AF1862" s="53"/>
      <c r="AG1862" s="53"/>
      <c r="AH1862" s="53"/>
      <c r="AI1862" s="53"/>
      <c r="AJ1862" s="53"/>
      <c r="AK1862" s="53"/>
      <c r="AL1862" s="53"/>
      <c r="AM1862" s="53"/>
      <c r="AN1862" s="53"/>
      <c r="AO1862" s="53"/>
    </row>
    <row r="1863" spans="17:41">
      <c r="Q1863" s="53"/>
      <c r="R1863" s="53"/>
      <c r="S1863" s="53"/>
      <c r="T1863" s="53"/>
      <c r="U1863" s="53"/>
      <c r="V1863" s="53"/>
      <c r="W1863" s="53"/>
      <c r="X1863" s="53"/>
      <c r="Y1863" s="53"/>
      <c r="Z1863" s="53"/>
      <c r="AA1863" s="53"/>
      <c r="AB1863" s="53"/>
      <c r="AC1863" s="53"/>
      <c r="AD1863" s="53"/>
      <c r="AE1863" s="53"/>
      <c r="AF1863" s="53"/>
      <c r="AG1863" s="53"/>
      <c r="AH1863" s="53"/>
      <c r="AI1863" s="53"/>
      <c r="AJ1863" s="53"/>
      <c r="AK1863" s="53"/>
      <c r="AL1863" s="53"/>
      <c r="AM1863" s="53"/>
      <c r="AN1863" s="53"/>
      <c r="AO1863" s="53"/>
    </row>
    <row r="1864" spans="17:41">
      <c r="Q1864" s="53"/>
      <c r="R1864" s="53"/>
      <c r="S1864" s="53"/>
      <c r="T1864" s="53"/>
      <c r="U1864" s="53"/>
      <c r="V1864" s="53"/>
      <c r="W1864" s="53"/>
      <c r="X1864" s="53"/>
      <c r="Y1864" s="53"/>
      <c r="Z1864" s="53"/>
      <c r="AA1864" s="53"/>
      <c r="AB1864" s="53"/>
      <c r="AC1864" s="53"/>
      <c r="AD1864" s="53"/>
      <c r="AE1864" s="53"/>
      <c r="AF1864" s="53"/>
      <c r="AG1864" s="53"/>
      <c r="AH1864" s="53"/>
      <c r="AI1864" s="53"/>
      <c r="AJ1864" s="53"/>
      <c r="AK1864" s="53"/>
      <c r="AL1864" s="53"/>
      <c r="AM1864" s="53"/>
      <c r="AN1864" s="53"/>
      <c r="AO1864" s="53"/>
    </row>
    <row r="1865" spans="17:41">
      <c r="Q1865" s="53"/>
      <c r="R1865" s="53"/>
      <c r="S1865" s="53"/>
      <c r="T1865" s="53"/>
      <c r="U1865" s="53"/>
      <c r="V1865" s="53"/>
      <c r="W1865" s="53"/>
      <c r="X1865" s="53"/>
      <c r="Y1865" s="53"/>
      <c r="Z1865" s="53"/>
      <c r="AA1865" s="53"/>
      <c r="AB1865" s="53"/>
      <c r="AC1865" s="53"/>
      <c r="AD1865" s="53"/>
      <c r="AE1865" s="53"/>
      <c r="AF1865" s="53"/>
      <c r="AG1865" s="53"/>
      <c r="AH1865" s="53"/>
      <c r="AI1865" s="53"/>
      <c r="AJ1865" s="53"/>
      <c r="AK1865" s="53"/>
      <c r="AL1865" s="53"/>
      <c r="AM1865" s="53"/>
      <c r="AN1865" s="53"/>
      <c r="AO1865" s="53"/>
    </row>
    <row r="1866" spans="17:41">
      <c r="Q1866" s="53"/>
      <c r="R1866" s="53"/>
      <c r="S1866" s="53"/>
      <c r="T1866" s="53"/>
      <c r="U1866" s="53"/>
      <c r="V1866" s="53"/>
      <c r="W1866" s="53"/>
      <c r="X1866" s="53"/>
      <c r="Y1866" s="53"/>
      <c r="Z1866" s="53"/>
      <c r="AA1866" s="53"/>
      <c r="AB1866" s="53"/>
      <c r="AC1866" s="53"/>
      <c r="AD1866" s="53"/>
      <c r="AE1866" s="53"/>
      <c r="AF1866" s="53"/>
      <c r="AG1866" s="53"/>
      <c r="AH1866" s="53"/>
      <c r="AI1866" s="53"/>
      <c r="AJ1866" s="53"/>
      <c r="AK1866" s="53"/>
      <c r="AL1866" s="53"/>
      <c r="AM1866" s="53"/>
      <c r="AN1866" s="53"/>
      <c r="AO1866" s="53"/>
    </row>
    <row r="1867" spans="17:41">
      <c r="Q1867" s="53"/>
      <c r="R1867" s="53"/>
      <c r="S1867" s="53"/>
      <c r="T1867" s="53"/>
      <c r="U1867" s="53"/>
      <c r="V1867" s="53"/>
      <c r="W1867" s="53"/>
      <c r="X1867" s="53"/>
      <c r="Y1867" s="53"/>
      <c r="Z1867" s="53"/>
      <c r="AA1867" s="53"/>
      <c r="AB1867" s="53"/>
      <c r="AC1867" s="53"/>
      <c r="AD1867" s="53"/>
      <c r="AE1867" s="53"/>
      <c r="AF1867" s="53"/>
      <c r="AG1867" s="53"/>
      <c r="AH1867" s="53"/>
      <c r="AI1867" s="53"/>
      <c r="AJ1867" s="53"/>
      <c r="AK1867" s="53"/>
      <c r="AL1867" s="53"/>
      <c r="AM1867" s="53"/>
      <c r="AN1867" s="53"/>
      <c r="AO1867" s="53"/>
    </row>
    <row r="1868" spans="17:41">
      <c r="Q1868" s="53"/>
      <c r="R1868" s="53"/>
      <c r="S1868" s="53"/>
      <c r="T1868" s="53"/>
      <c r="U1868" s="53"/>
      <c r="V1868" s="53"/>
      <c r="W1868" s="53"/>
      <c r="X1868" s="53"/>
      <c r="Y1868" s="53"/>
      <c r="Z1868" s="53"/>
      <c r="AA1868" s="53"/>
      <c r="AB1868" s="53"/>
      <c r="AC1868" s="53"/>
      <c r="AD1868" s="53"/>
      <c r="AE1868" s="53"/>
      <c r="AF1868" s="53"/>
      <c r="AG1868" s="53"/>
      <c r="AH1868" s="53"/>
      <c r="AI1868" s="53"/>
      <c r="AJ1868" s="53"/>
      <c r="AK1868" s="53"/>
      <c r="AL1868" s="53"/>
      <c r="AM1868" s="53"/>
      <c r="AN1868" s="53"/>
      <c r="AO1868" s="53"/>
    </row>
    <row r="1869" spans="17:41">
      <c r="Q1869" s="53"/>
      <c r="R1869" s="53"/>
      <c r="S1869" s="53"/>
      <c r="T1869" s="53"/>
      <c r="U1869" s="53"/>
      <c r="V1869" s="53"/>
      <c r="W1869" s="53"/>
      <c r="X1869" s="53"/>
      <c r="Y1869" s="53"/>
      <c r="Z1869" s="53"/>
      <c r="AA1869" s="53"/>
      <c r="AB1869" s="53"/>
      <c r="AC1869" s="53"/>
      <c r="AD1869" s="53"/>
      <c r="AE1869" s="53"/>
      <c r="AF1869" s="53"/>
      <c r="AG1869" s="53"/>
      <c r="AH1869" s="53"/>
      <c r="AI1869" s="53"/>
      <c r="AJ1869" s="53"/>
      <c r="AK1869" s="53"/>
      <c r="AL1869" s="53"/>
      <c r="AM1869" s="53"/>
      <c r="AN1869" s="53"/>
      <c r="AO1869" s="53"/>
    </row>
    <row r="1870" spans="17:41">
      <c r="Q1870" s="53"/>
      <c r="R1870" s="53"/>
      <c r="S1870" s="53"/>
      <c r="T1870" s="53"/>
      <c r="U1870" s="53"/>
      <c r="V1870" s="53"/>
      <c r="W1870" s="53"/>
      <c r="X1870" s="53"/>
      <c r="Y1870" s="53"/>
      <c r="Z1870" s="53"/>
      <c r="AA1870" s="53"/>
      <c r="AB1870" s="53"/>
      <c r="AC1870" s="53"/>
      <c r="AD1870" s="53"/>
      <c r="AE1870" s="53"/>
      <c r="AF1870" s="53"/>
      <c r="AG1870" s="53"/>
      <c r="AH1870" s="53"/>
      <c r="AI1870" s="53"/>
      <c r="AJ1870" s="53"/>
      <c r="AK1870" s="53"/>
      <c r="AL1870" s="53"/>
      <c r="AM1870" s="53"/>
      <c r="AN1870" s="53"/>
      <c r="AO1870" s="53"/>
    </row>
    <row r="1871" spans="17:41">
      <c r="Q1871" s="53"/>
      <c r="R1871" s="53"/>
      <c r="S1871" s="53"/>
      <c r="T1871" s="53"/>
      <c r="U1871" s="53"/>
      <c r="V1871" s="53"/>
      <c r="W1871" s="53"/>
      <c r="X1871" s="53"/>
      <c r="Y1871" s="53"/>
      <c r="Z1871" s="53"/>
      <c r="AA1871" s="53"/>
      <c r="AB1871" s="53"/>
      <c r="AC1871" s="53"/>
      <c r="AD1871" s="53"/>
      <c r="AE1871" s="53"/>
      <c r="AF1871" s="53"/>
      <c r="AG1871" s="53"/>
      <c r="AH1871" s="53"/>
      <c r="AI1871" s="53"/>
      <c r="AJ1871" s="53"/>
      <c r="AK1871" s="53"/>
      <c r="AL1871" s="53"/>
      <c r="AM1871" s="53"/>
      <c r="AN1871" s="53"/>
      <c r="AO1871" s="53"/>
    </row>
    <row r="1872" spans="17:41">
      <c r="Q1872" s="53"/>
      <c r="R1872" s="53"/>
      <c r="S1872" s="53"/>
      <c r="T1872" s="53"/>
      <c r="U1872" s="53"/>
      <c r="V1872" s="53"/>
      <c r="W1872" s="53"/>
      <c r="X1872" s="53"/>
      <c r="Y1872" s="53"/>
      <c r="Z1872" s="53"/>
      <c r="AA1872" s="53"/>
      <c r="AB1872" s="53"/>
      <c r="AC1872" s="53"/>
      <c r="AD1872" s="53"/>
      <c r="AE1872" s="53"/>
      <c r="AF1872" s="53"/>
      <c r="AG1872" s="53"/>
      <c r="AH1872" s="53"/>
      <c r="AI1872" s="53"/>
      <c r="AJ1872" s="53"/>
      <c r="AK1872" s="53"/>
      <c r="AL1872" s="53"/>
      <c r="AM1872" s="53"/>
      <c r="AN1872" s="53"/>
      <c r="AO1872" s="53"/>
    </row>
    <row r="1873" spans="17:41">
      <c r="Q1873" s="53"/>
      <c r="R1873" s="53"/>
      <c r="S1873" s="53"/>
      <c r="T1873" s="53"/>
      <c r="U1873" s="53"/>
      <c r="V1873" s="53"/>
      <c r="W1873" s="53"/>
      <c r="X1873" s="53"/>
      <c r="Y1873" s="53"/>
      <c r="Z1873" s="53"/>
      <c r="AA1873" s="53"/>
      <c r="AB1873" s="53"/>
      <c r="AC1873" s="53"/>
      <c r="AD1873" s="53"/>
      <c r="AE1873" s="53"/>
      <c r="AF1873" s="53"/>
      <c r="AG1873" s="53"/>
      <c r="AH1873" s="53"/>
      <c r="AI1873" s="53"/>
      <c r="AJ1873" s="53"/>
      <c r="AK1873" s="53"/>
      <c r="AL1873" s="53"/>
      <c r="AM1873" s="53"/>
      <c r="AN1873" s="53"/>
      <c r="AO1873" s="53"/>
    </row>
    <row r="1874" spans="17:41">
      <c r="Q1874" s="53"/>
      <c r="R1874" s="53"/>
      <c r="S1874" s="53"/>
      <c r="T1874" s="53"/>
      <c r="U1874" s="53"/>
      <c r="V1874" s="53"/>
      <c r="W1874" s="53"/>
      <c r="X1874" s="53"/>
      <c r="Y1874" s="53"/>
      <c r="Z1874" s="53"/>
      <c r="AA1874" s="53"/>
      <c r="AB1874" s="53"/>
      <c r="AC1874" s="53"/>
      <c r="AD1874" s="53"/>
      <c r="AE1874" s="53"/>
      <c r="AF1874" s="53"/>
      <c r="AG1874" s="53"/>
      <c r="AH1874" s="53"/>
      <c r="AI1874" s="53"/>
      <c r="AJ1874" s="53"/>
      <c r="AK1874" s="53"/>
      <c r="AL1874" s="53"/>
      <c r="AM1874" s="53"/>
      <c r="AN1874" s="53"/>
      <c r="AO1874" s="53"/>
    </row>
    <row r="1875" spans="17:41">
      <c r="Q1875" s="53"/>
      <c r="R1875" s="53"/>
      <c r="S1875" s="53"/>
      <c r="T1875" s="53"/>
      <c r="U1875" s="53"/>
      <c r="V1875" s="53"/>
      <c r="W1875" s="53"/>
      <c r="X1875" s="53"/>
      <c r="Y1875" s="53"/>
      <c r="Z1875" s="53"/>
      <c r="AA1875" s="53"/>
      <c r="AB1875" s="53"/>
      <c r="AC1875" s="53"/>
      <c r="AD1875" s="53"/>
      <c r="AE1875" s="53"/>
      <c r="AF1875" s="53"/>
      <c r="AG1875" s="53"/>
      <c r="AH1875" s="53"/>
      <c r="AI1875" s="53"/>
      <c r="AJ1875" s="53"/>
      <c r="AK1875" s="53"/>
      <c r="AL1875" s="53"/>
      <c r="AM1875" s="53"/>
      <c r="AN1875" s="53"/>
      <c r="AO1875" s="53"/>
    </row>
    <row r="1876" spans="17:41">
      <c r="Q1876" s="53"/>
      <c r="R1876" s="53"/>
      <c r="S1876" s="53"/>
      <c r="T1876" s="53"/>
      <c r="U1876" s="53"/>
      <c r="V1876" s="53"/>
      <c r="W1876" s="53"/>
      <c r="X1876" s="53"/>
      <c r="Y1876" s="53"/>
      <c r="Z1876" s="53"/>
      <c r="AA1876" s="53"/>
      <c r="AB1876" s="53"/>
      <c r="AC1876" s="53"/>
      <c r="AD1876" s="53"/>
      <c r="AE1876" s="53"/>
      <c r="AF1876" s="53"/>
      <c r="AG1876" s="53"/>
      <c r="AH1876" s="53"/>
      <c r="AI1876" s="53"/>
      <c r="AJ1876" s="53"/>
      <c r="AK1876" s="53"/>
      <c r="AL1876" s="53"/>
      <c r="AM1876" s="53"/>
      <c r="AN1876" s="53"/>
      <c r="AO1876" s="53"/>
    </row>
    <row r="1877" spans="17:41">
      <c r="Q1877" s="53"/>
      <c r="R1877" s="53"/>
      <c r="S1877" s="53"/>
      <c r="T1877" s="53"/>
      <c r="U1877" s="53"/>
      <c r="V1877" s="53"/>
      <c r="W1877" s="53"/>
      <c r="X1877" s="53"/>
      <c r="Y1877" s="53"/>
      <c r="Z1877" s="53"/>
      <c r="AA1877" s="53"/>
      <c r="AB1877" s="53"/>
      <c r="AC1877" s="53"/>
      <c r="AD1877" s="53"/>
      <c r="AE1877" s="53"/>
      <c r="AF1877" s="53"/>
      <c r="AG1877" s="53"/>
      <c r="AH1877" s="53"/>
      <c r="AI1877" s="53"/>
      <c r="AJ1877" s="53"/>
      <c r="AK1877" s="53"/>
      <c r="AL1877" s="53"/>
      <c r="AM1877" s="53"/>
      <c r="AN1877" s="53"/>
      <c r="AO1877" s="53"/>
    </row>
    <row r="1878" spans="17:41">
      <c r="Q1878" s="53"/>
      <c r="R1878" s="53"/>
      <c r="S1878" s="53"/>
      <c r="T1878" s="53"/>
      <c r="U1878" s="53"/>
      <c r="V1878" s="53"/>
      <c r="W1878" s="53"/>
      <c r="X1878" s="53"/>
      <c r="Y1878" s="53"/>
      <c r="Z1878" s="53"/>
      <c r="AA1878" s="53"/>
      <c r="AB1878" s="53"/>
      <c r="AC1878" s="53"/>
      <c r="AD1878" s="53"/>
      <c r="AE1878" s="53"/>
      <c r="AF1878" s="53"/>
      <c r="AG1878" s="53"/>
      <c r="AH1878" s="53"/>
      <c r="AI1878" s="53"/>
      <c r="AJ1878" s="53"/>
      <c r="AK1878" s="53"/>
      <c r="AL1878" s="53"/>
      <c r="AM1878" s="53"/>
      <c r="AN1878" s="53"/>
      <c r="AO1878" s="53"/>
    </row>
    <row r="1879" spans="17:41">
      <c r="Q1879" s="53"/>
      <c r="R1879" s="53"/>
      <c r="S1879" s="53"/>
      <c r="T1879" s="53"/>
      <c r="U1879" s="53"/>
      <c r="V1879" s="53"/>
      <c r="W1879" s="53"/>
      <c r="X1879" s="53"/>
      <c r="Y1879" s="53"/>
      <c r="Z1879" s="53"/>
      <c r="AA1879" s="53"/>
      <c r="AB1879" s="53"/>
      <c r="AC1879" s="53"/>
      <c r="AD1879" s="53"/>
      <c r="AE1879" s="53"/>
      <c r="AF1879" s="53"/>
      <c r="AG1879" s="53"/>
      <c r="AH1879" s="53"/>
      <c r="AI1879" s="53"/>
      <c r="AJ1879" s="53"/>
      <c r="AK1879" s="53"/>
      <c r="AL1879" s="53"/>
      <c r="AM1879" s="53"/>
      <c r="AN1879" s="53"/>
      <c r="AO1879" s="53"/>
    </row>
    <row r="1880" spans="17:41">
      <c r="Q1880" s="53"/>
      <c r="R1880" s="53"/>
      <c r="S1880" s="53"/>
      <c r="T1880" s="53"/>
      <c r="U1880" s="53"/>
      <c r="V1880" s="53"/>
      <c r="W1880" s="53"/>
      <c r="X1880" s="53"/>
      <c r="Y1880" s="53"/>
      <c r="Z1880" s="53"/>
      <c r="AA1880" s="53"/>
      <c r="AB1880" s="53"/>
      <c r="AC1880" s="53"/>
      <c r="AD1880" s="53"/>
      <c r="AE1880" s="53"/>
      <c r="AF1880" s="53"/>
      <c r="AG1880" s="53"/>
      <c r="AH1880" s="53"/>
      <c r="AI1880" s="53"/>
      <c r="AJ1880" s="53"/>
      <c r="AK1880" s="53"/>
      <c r="AL1880" s="53"/>
      <c r="AM1880" s="53"/>
      <c r="AN1880" s="53"/>
      <c r="AO1880" s="53"/>
    </row>
    <row r="1881" spans="17:41">
      <c r="Q1881" s="53"/>
      <c r="R1881" s="53"/>
      <c r="S1881" s="53"/>
      <c r="T1881" s="53"/>
      <c r="U1881" s="53"/>
      <c r="V1881" s="53"/>
      <c r="W1881" s="53"/>
      <c r="X1881" s="53"/>
      <c r="Y1881" s="53"/>
      <c r="Z1881" s="53"/>
      <c r="AA1881" s="53"/>
      <c r="AB1881" s="53"/>
      <c r="AC1881" s="53"/>
      <c r="AD1881" s="53"/>
      <c r="AE1881" s="53"/>
      <c r="AF1881" s="53"/>
      <c r="AG1881" s="53"/>
      <c r="AH1881" s="53"/>
      <c r="AI1881" s="53"/>
      <c r="AJ1881" s="53"/>
      <c r="AK1881" s="53"/>
      <c r="AL1881" s="53"/>
      <c r="AM1881" s="53"/>
      <c r="AN1881" s="53"/>
      <c r="AO1881" s="53"/>
    </row>
    <row r="1882" spans="17:41">
      <c r="Q1882" s="53"/>
      <c r="R1882" s="53"/>
      <c r="S1882" s="53"/>
      <c r="T1882" s="53"/>
      <c r="U1882" s="53"/>
      <c r="V1882" s="53"/>
      <c r="W1882" s="53"/>
      <c r="X1882" s="53"/>
      <c r="Y1882" s="53"/>
      <c r="Z1882" s="53"/>
      <c r="AA1882" s="53"/>
      <c r="AB1882" s="53"/>
      <c r="AC1882" s="53"/>
      <c r="AD1882" s="53"/>
      <c r="AE1882" s="53"/>
      <c r="AF1882" s="53"/>
      <c r="AG1882" s="53"/>
      <c r="AH1882" s="53"/>
      <c r="AI1882" s="53"/>
      <c r="AJ1882" s="53"/>
      <c r="AK1882" s="53"/>
      <c r="AL1882" s="53"/>
      <c r="AM1882" s="53"/>
      <c r="AN1882" s="53"/>
      <c r="AO1882" s="53"/>
    </row>
    <row r="1883" spans="17:41">
      <c r="Q1883" s="53"/>
      <c r="R1883" s="53"/>
      <c r="S1883" s="53"/>
      <c r="T1883" s="53"/>
      <c r="U1883" s="53"/>
      <c r="V1883" s="53"/>
      <c r="W1883" s="53"/>
      <c r="X1883" s="53"/>
      <c r="Y1883" s="53"/>
      <c r="Z1883" s="53"/>
      <c r="AA1883" s="53"/>
      <c r="AB1883" s="53"/>
      <c r="AC1883" s="53"/>
      <c r="AD1883" s="53"/>
      <c r="AE1883" s="53"/>
      <c r="AF1883" s="53"/>
      <c r="AG1883" s="53"/>
      <c r="AH1883" s="53"/>
      <c r="AI1883" s="53"/>
      <c r="AJ1883" s="53"/>
      <c r="AK1883" s="53"/>
      <c r="AL1883" s="53"/>
      <c r="AM1883" s="53"/>
      <c r="AN1883" s="53"/>
      <c r="AO1883" s="53"/>
    </row>
    <row r="1884" spans="17:41">
      <c r="Q1884" s="53"/>
      <c r="R1884" s="53"/>
      <c r="S1884" s="53"/>
      <c r="T1884" s="53"/>
      <c r="U1884" s="53"/>
      <c r="V1884" s="53"/>
      <c r="W1884" s="53"/>
      <c r="X1884" s="53"/>
      <c r="Y1884" s="53"/>
      <c r="Z1884" s="53"/>
      <c r="AA1884" s="53"/>
      <c r="AB1884" s="53"/>
      <c r="AC1884" s="53"/>
      <c r="AD1884" s="53"/>
      <c r="AE1884" s="53"/>
      <c r="AF1884" s="53"/>
      <c r="AG1884" s="53"/>
      <c r="AH1884" s="53"/>
      <c r="AI1884" s="53"/>
      <c r="AJ1884" s="53"/>
      <c r="AK1884" s="53"/>
      <c r="AL1884" s="53"/>
      <c r="AM1884" s="53"/>
      <c r="AN1884" s="53"/>
      <c r="AO1884" s="53"/>
    </row>
    <row r="1885" spans="17:41">
      <c r="Q1885" s="53"/>
      <c r="R1885" s="53"/>
      <c r="S1885" s="53"/>
      <c r="T1885" s="53"/>
      <c r="U1885" s="53"/>
      <c r="V1885" s="53"/>
      <c r="W1885" s="53"/>
      <c r="X1885" s="53"/>
      <c r="Y1885" s="53"/>
      <c r="Z1885" s="53"/>
      <c r="AA1885" s="53"/>
      <c r="AB1885" s="53"/>
      <c r="AC1885" s="53"/>
      <c r="AD1885" s="53"/>
      <c r="AE1885" s="53"/>
      <c r="AF1885" s="53"/>
      <c r="AG1885" s="53"/>
      <c r="AH1885" s="53"/>
      <c r="AI1885" s="53"/>
      <c r="AJ1885" s="53"/>
      <c r="AK1885" s="53"/>
      <c r="AL1885" s="53"/>
      <c r="AM1885" s="53"/>
      <c r="AN1885" s="53"/>
      <c r="AO1885" s="53"/>
    </row>
    <row r="1886" spans="17:41">
      <c r="Q1886" s="53"/>
      <c r="R1886" s="53"/>
      <c r="S1886" s="53"/>
      <c r="T1886" s="53"/>
      <c r="U1886" s="53"/>
      <c r="V1886" s="53"/>
      <c r="W1886" s="53"/>
      <c r="X1886" s="53"/>
      <c r="Y1886" s="53"/>
      <c r="Z1886" s="53"/>
      <c r="AA1886" s="53"/>
      <c r="AB1886" s="53"/>
      <c r="AC1886" s="53"/>
      <c r="AD1886" s="53"/>
      <c r="AE1886" s="53"/>
      <c r="AF1886" s="53"/>
      <c r="AG1886" s="53"/>
      <c r="AH1886" s="53"/>
      <c r="AI1886" s="53"/>
      <c r="AJ1886" s="53"/>
      <c r="AK1886" s="53"/>
      <c r="AL1886" s="53"/>
      <c r="AM1886" s="53"/>
      <c r="AN1886" s="53"/>
      <c r="AO1886" s="53"/>
    </row>
    <row r="1887" spans="17:41">
      <c r="Q1887" s="53"/>
      <c r="R1887" s="53"/>
      <c r="S1887" s="53"/>
      <c r="T1887" s="53"/>
      <c r="U1887" s="53"/>
      <c r="V1887" s="53"/>
      <c r="W1887" s="53"/>
      <c r="X1887" s="53"/>
      <c r="Y1887" s="53"/>
      <c r="Z1887" s="53"/>
      <c r="AA1887" s="53"/>
      <c r="AB1887" s="53"/>
      <c r="AC1887" s="53"/>
      <c r="AD1887" s="53"/>
      <c r="AE1887" s="53"/>
      <c r="AF1887" s="53"/>
      <c r="AG1887" s="53"/>
      <c r="AH1887" s="53"/>
      <c r="AI1887" s="53"/>
      <c r="AJ1887" s="53"/>
      <c r="AK1887" s="53"/>
      <c r="AL1887" s="53"/>
      <c r="AM1887" s="53"/>
      <c r="AN1887" s="53"/>
      <c r="AO1887" s="53"/>
    </row>
    <row r="1888" spans="17:41">
      <c r="Q1888" s="53"/>
      <c r="R1888" s="53"/>
      <c r="S1888" s="53"/>
      <c r="T1888" s="53"/>
      <c r="U1888" s="53"/>
      <c r="V1888" s="53"/>
      <c r="W1888" s="53"/>
      <c r="X1888" s="53"/>
      <c r="Y1888" s="53"/>
      <c r="Z1888" s="53"/>
      <c r="AA1888" s="53"/>
      <c r="AB1888" s="53"/>
      <c r="AC1888" s="53"/>
      <c r="AD1888" s="53"/>
      <c r="AE1888" s="53"/>
      <c r="AF1888" s="53"/>
      <c r="AG1888" s="53"/>
      <c r="AH1888" s="53"/>
      <c r="AI1888" s="53"/>
      <c r="AJ1888" s="53"/>
      <c r="AK1888" s="53"/>
      <c r="AL1888" s="53"/>
      <c r="AM1888" s="53"/>
      <c r="AN1888" s="53"/>
      <c r="AO1888" s="53"/>
    </row>
    <row r="1889" spans="17:41">
      <c r="Q1889" s="53"/>
      <c r="R1889" s="53"/>
      <c r="S1889" s="53"/>
      <c r="T1889" s="53"/>
      <c r="U1889" s="53"/>
      <c r="V1889" s="53"/>
      <c r="W1889" s="53"/>
      <c r="X1889" s="53"/>
      <c r="Y1889" s="53"/>
      <c r="Z1889" s="53"/>
      <c r="AA1889" s="53"/>
      <c r="AB1889" s="53"/>
      <c r="AC1889" s="53"/>
      <c r="AD1889" s="53"/>
      <c r="AE1889" s="53"/>
      <c r="AF1889" s="53"/>
      <c r="AG1889" s="53"/>
      <c r="AH1889" s="53"/>
      <c r="AI1889" s="53"/>
      <c r="AJ1889" s="53"/>
      <c r="AK1889" s="53"/>
      <c r="AL1889" s="53"/>
      <c r="AM1889" s="53"/>
      <c r="AN1889" s="53"/>
      <c r="AO1889" s="53"/>
    </row>
    <row r="1890" spans="17:41">
      <c r="Q1890" s="53"/>
      <c r="R1890" s="53"/>
      <c r="S1890" s="53"/>
      <c r="T1890" s="53"/>
      <c r="U1890" s="53"/>
      <c r="V1890" s="53"/>
      <c r="W1890" s="53"/>
      <c r="X1890" s="53"/>
      <c r="Y1890" s="53"/>
      <c r="Z1890" s="53"/>
      <c r="AA1890" s="53"/>
      <c r="AB1890" s="53"/>
      <c r="AC1890" s="53"/>
      <c r="AD1890" s="53"/>
      <c r="AE1890" s="53"/>
      <c r="AF1890" s="53"/>
      <c r="AG1890" s="53"/>
      <c r="AH1890" s="53"/>
      <c r="AI1890" s="53"/>
      <c r="AJ1890" s="53"/>
      <c r="AK1890" s="53"/>
      <c r="AL1890" s="53"/>
      <c r="AM1890" s="53"/>
      <c r="AN1890" s="53"/>
      <c r="AO1890" s="53"/>
    </row>
    <row r="1891" spans="17:41">
      <c r="Q1891" s="53"/>
      <c r="R1891" s="53"/>
      <c r="S1891" s="53"/>
      <c r="T1891" s="53"/>
      <c r="U1891" s="53"/>
      <c r="V1891" s="53"/>
      <c r="W1891" s="53"/>
      <c r="X1891" s="53"/>
      <c r="Y1891" s="53"/>
      <c r="Z1891" s="53"/>
      <c r="AA1891" s="53"/>
      <c r="AB1891" s="53"/>
      <c r="AC1891" s="53"/>
      <c r="AD1891" s="53"/>
      <c r="AE1891" s="53"/>
      <c r="AF1891" s="53"/>
      <c r="AG1891" s="53"/>
      <c r="AH1891" s="53"/>
      <c r="AI1891" s="53"/>
      <c r="AJ1891" s="53"/>
      <c r="AK1891" s="53"/>
      <c r="AL1891" s="53"/>
      <c r="AM1891" s="53"/>
      <c r="AN1891" s="53"/>
      <c r="AO1891" s="53"/>
    </row>
    <row r="1892" spans="17:41">
      <c r="Q1892" s="53"/>
      <c r="R1892" s="53"/>
      <c r="S1892" s="53"/>
      <c r="T1892" s="53"/>
      <c r="U1892" s="53"/>
      <c r="V1892" s="53"/>
      <c r="W1892" s="53"/>
      <c r="X1892" s="53"/>
      <c r="Y1892" s="53"/>
      <c r="Z1892" s="53"/>
      <c r="AA1892" s="53"/>
      <c r="AB1892" s="53"/>
      <c r="AC1892" s="53"/>
      <c r="AD1892" s="53"/>
      <c r="AE1892" s="53"/>
      <c r="AF1892" s="53"/>
      <c r="AG1892" s="53"/>
      <c r="AH1892" s="53"/>
      <c r="AI1892" s="53"/>
      <c r="AJ1892" s="53"/>
      <c r="AK1892" s="53"/>
      <c r="AL1892" s="53"/>
      <c r="AM1892" s="53"/>
      <c r="AN1892" s="53"/>
      <c r="AO1892" s="53"/>
    </row>
    <row r="1893" spans="17:41">
      <c r="Q1893" s="53"/>
      <c r="R1893" s="53"/>
      <c r="S1893" s="53"/>
      <c r="T1893" s="53"/>
      <c r="U1893" s="53"/>
      <c r="V1893" s="53"/>
      <c r="W1893" s="53"/>
      <c r="X1893" s="53"/>
      <c r="Y1893" s="53"/>
      <c r="Z1893" s="53"/>
      <c r="AA1893" s="53"/>
      <c r="AB1893" s="53"/>
      <c r="AC1893" s="53"/>
      <c r="AD1893" s="53"/>
      <c r="AE1893" s="53"/>
      <c r="AF1893" s="53"/>
      <c r="AG1893" s="53"/>
      <c r="AH1893" s="53"/>
      <c r="AI1893" s="53"/>
      <c r="AJ1893" s="53"/>
      <c r="AK1893" s="53"/>
      <c r="AL1893" s="53"/>
      <c r="AM1893" s="53"/>
      <c r="AN1893" s="53"/>
      <c r="AO1893" s="53"/>
    </row>
    <row r="1894" spans="17:41">
      <c r="Q1894" s="53"/>
      <c r="R1894" s="53"/>
      <c r="S1894" s="53"/>
      <c r="T1894" s="53"/>
      <c r="U1894" s="53"/>
      <c r="V1894" s="53"/>
      <c r="W1894" s="53"/>
      <c r="X1894" s="53"/>
      <c r="Y1894" s="53"/>
      <c r="Z1894" s="53"/>
      <c r="AA1894" s="53"/>
      <c r="AB1894" s="53"/>
      <c r="AC1894" s="53"/>
      <c r="AD1894" s="53"/>
      <c r="AE1894" s="53"/>
      <c r="AF1894" s="53"/>
      <c r="AG1894" s="53"/>
      <c r="AH1894" s="53"/>
      <c r="AI1894" s="53"/>
      <c r="AJ1894" s="53"/>
      <c r="AK1894" s="53"/>
      <c r="AL1894" s="53"/>
      <c r="AM1894" s="53"/>
      <c r="AN1894" s="53"/>
      <c r="AO1894" s="53"/>
    </row>
    <row r="1895" spans="17:41">
      <c r="Q1895" s="53"/>
      <c r="R1895" s="53"/>
      <c r="S1895" s="53"/>
      <c r="T1895" s="53"/>
      <c r="U1895" s="53"/>
      <c r="V1895" s="53"/>
      <c r="W1895" s="53"/>
      <c r="X1895" s="53"/>
      <c r="Y1895" s="53"/>
      <c r="Z1895" s="53"/>
      <c r="AA1895" s="53"/>
      <c r="AB1895" s="53"/>
      <c r="AC1895" s="53"/>
      <c r="AD1895" s="53"/>
      <c r="AE1895" s="53"/>
      <c r="AF1895" s="53"/>
      <c r="AG1895" s="53"/>
      <c r="AH1895" s="53"/>
      <c r="AI1895" s="53"/>
      <c r="AJ1895" s="53"/>
      <c r="AK1895" s="53"/>
      <c r="AL1895" s="53"/>
      <c r="AM1895" s="53"/>
      <c r="AN1895" s="53"/>
      <c r="AO1895" s="53"/>
    </row>
    <row r="1896" spans="17:41">
      <c r="Q1896" s="53"/>
      <c r="R1896" s="53"/>
      <c r="S1896" s="53"/>
      <c r="T1896" s="53"/>
      <c r="U1896" s="53"/>
      <c r="V1896" s="53"/>
      <c r="W1896" s="53"/>
      <c r="X1896" s="53"/>
      <c r="Y1896" s="53"/>
      <c r="Z1896" s="53"/>
      <c r="AA1896" s="53"/>
      <c r="AB1896" s="53"/>
      <c r="AC1896" s="53"/>
      <c r="AD1896" s="53"/>
      <c r="AE1896" s="53"/>
      <c r="AF1896" s="53"/>
      <c r="AG1896" s="53"/>
      <c r="AH1896" s="53"/>
      <c r="AI1896" s="53"/>
      <c r="AJ1896" s="53"/>
      <c r="AK1896" s="53"/>
      <c r="AL1896" s="53"/>
      <c r="AM1896" s="53"/>
      <c r="AN1896" s="53"/>
      <c r="AO1896" s="53"/>
    </row>
    <row r="1897" spans="17:41">
      <c r="Q1897" s="53"/>
      <c r="R1897" s="53"/>
      <c r="S1897" s="53"/>
      <c r="T1897" s="53"/>
      <c r="U1897" s="53"/>
      <c r="V1897" s="53"/>
      <c r="W1897" s="53"/>
      <c r="X1897" s="53"/>
      <c r="Y1897" s="53"/>
      <c r="Z1897" s="53"/>
      <c r="AA1897" s="53"/>
      <c r="AB1897" s="53"/>
      <c r="AC1897" s="53"/>
      <c r="AD1897" s="53"/>
      <c r="AE1897" s="53"/>
      <c r="AF1897" s="53"/>
      <c r="AG1897" s="53"/>
      <c r="AH1897" s="53"/>
      <c r="AI1897" s="53"/>
      <c r="AJ1897" s="53"/>
      <c r="AK1897" s="53"/>
      <c r="AL1897" s="53"/>
      <c r="AM1897" s="53"/>
      <c r="AN1897" s="53"/>
      <c r="AO1897" s="53"/>
    </row>
    <row r="1898" spans="17:41">
      <c r="Q1898" s="53"/>
      <c r="R1898" s="53"/>
      <c r="S1898" s="53"/>
      <c r="T1898" s="53"/>
      <c r="U1898" s="53"/>
      <c r="V1898" s="53"/>
      <c r="W1898" s="53"/>
      <c r="X1898" s="53"/>
      <c r="Y1898" s="53"/>
      <c r="Z1898" s="53"/>
      <c r="AA1898" s="53"/>
      <c r="AB1898" s="53"/>
      <c r="AC1898" s="53"/>
      <c r="AD1898" s="53"/>
      <c r="AE1898" s="53"/>
      <c r="AF1898" s="53"/>
      <c r="AG1898" s="53"/>
      <c r="AH1898" s="53"/>
      <c r="AI1898" s="53"/>
      <c r="AJ1898" s="53"/>
      <c r="AK1898" s="53"/>
      <c r="AL1898" s="53"/>
      <c r="AM1898" s="53"/>
      <c r="AN1898" s="53"/>
      <c r="AO1898" s="53"/>
    </row>
    <row r="1899" spans="17:41">
      <c r="Q1899" s="53"/>
      <c r="R1899" s="53"/>
      <c r="S1899" s="53"/>
      <c r="T1899" s="53"/>
      <c r="U1899" s="53"/>
      <c r="V1899" s="53"/>
      <c r="W1899" s="53"/>
      <c r="X1899" s="53"/>
      <c r="Y1899" s="53"/>
      <c r="Z1899" s="53"/>
      <c r="AA1899" s="53"/>
      <c r="AB1899" s="53"/>
      <c r="AC1899" s="53"/>
      <c r="AD1899" s="53"/>
      <c r="AE1899" s="53"/>
      <c r="AF1899" s="53"/>
      <c r="AG1899" s="53"/>
      <c r="AH1899" s="53"/>
      <c r="AI1899" s="53"/>
      <c r="AJ1899" s="53"/>
      <c r="AK1899" s="53"/>
      <c r="AL1899" s="53"/>
      <c r="AM1899" s="53"/>
      <c r="AN1899" s="53"/>
      <c r="AO1899" s="53"/>
    </row>
    <row r="1900" spans="17:41">
      <c r="Q1900" s="53"/>
      <c r="R1900" s="53"/>
      <c r="S1900" s="53"/>
      <c r="T1900" s="53"/>
      <c r="U1900" s="53"/>
      <c r="V1900" s="53"/>
      <c r="W1900" s="53"/>
      <c r="X1900" s="53"/>
      <c r="Y1900" s="53"/>
      <c r="Z1900" s="53"/>
      <c r="AA1900" s="53"/>
      <c r="AB1900" s="53"/>
      <c r="AC1900" s="53"/>
      <c r="AD1900" s="53"/>
      <c r="AE1900" s="53"/>
      <c r="AF1900" s="53"/>
      <c r="AG1900" s="53"/>
      <c r="AH1900" s="53"/>
      <c r="AI1900" s="53"/>
      <c r="AJ1900" s="53"/>
      <c r="AK1900" s="53"/>
      <c r="AL1900" s="53"/>
      <c r="AM1900" s="53"/>
      <c r="AN1900" s="53"/>
      <c r="AO1900" s="53"/>
    </row>
    <row r="1901" spans="17:41">
      <c r="Q1901" s="53"/>
      <c r="R1901" s="53"/>
      <c r="S1901" s="53"/>
      <c r="T1901" s="53"/>
      <c r="U1901" s="53"/>
      <c r="V1901" s="53"/>
      <c r="W1901" s="53"/>
      <c r="X1901" s="53"/>
      <c r="Y1901" s="53"/>
      <c r="Z1901" s="53"/>
      <c r="AA1901" s="53"/>
      <c r="AB1901" s="53"/>
      <c r="AC1901" s="53"/>
      <c r="AD1901" s="53"/>
      <c r="AE1901" s="53"/>
      <c r="AF1901" s="53"/>
      <c r="AG1901" s="53"/>
      <c r="AH1901" s="53"/>
      <c r="AI1901" s="53"/>
      <c r="AJ1901" s="53"/>
      <c r="AK1901" s="53"/>
      <c r="AL1901" s="53"/>
      <c r="AM1901" s="53"/>
      <c r="AN1901" s="53"/>
      <c r="AO1901" s="53"/>
    </row>
    <row r="1902" spans="17:41">
      <c r="Q1902" s="53"/>
      <c r="R1902" s="53"/>
      <c r="S1902" s="53"/>
      <c r="T1902" s="53"/>
      <c r="U1902" s="53"/>
      <c r="V1902" s="53"/>
      <c r="W1902" s="53"/>
      <c r="X1902" s="53"/>
      <c r="Y1902" s="53"/>
      <c r="Z1902" s="53"/>
      <c r="AA1902" s="53"/>
      <c r="AB1902" s="53"/>
      <c r="AC1902" s="53"/>
      <c r="AD1902" s="53"/>
      <c r="AE1902" s="53"/>
      <c r="AF1902" s="53"/>
      <c r="AG1902" s="53"/>
      <c r="AH1902" s="53"/>
      <c r="AI1902" s="53"/>
      <c r="AJ1902" s="53"/>
      <c r="AK1902" s="53"/>
      <c r="AL1902" s="53"/>
      <c r="AM1902" s="53"/>
      <c r="AN1902" s="53"/>
      <c r="AO1902" s="53"/>
    </row>
    <row r="1903" spans="17:41">
      <c r="Q1903" s="53"/>
      <c r="R1903" s="53"/>
      <c r="S1903" s="53"/>
      <c r="T1903" s="53"/>
      <c r="U1903" s="53"/>
      <c r="V1903" s="53"/>
      <c r="W1903" s="53"/>
      <c r="X1903" s="53"/>
      <c r="Y1903" s="53"/>
      <c r="Z1903" s="53"/>
      <c r="AA1903" s="53"/>
      <c r="AB1903" s="53"/>
      <c r="AC1903" s="53"/>
      <c r="AD1903" s="53"/>
      <c r="AE1903" s="53"/>
      <c r="AF1903" s="53"/>
      <c r="AG1903" s="53"/>
      <c r="AH1903" s="53"/>
      <c r="AI1903" s="53"/>
      <c r="AJ1903" s="53"/>
      <c r="AK1903" s="53"/>
      <c r="AL1903" s="53"/>
      <c r="AM1903" s="53"/>
      <c r="AN1903" s="53"/>
      <c r="AO1903" s="53"/>
    </row>
    <row r="1904" spans="17:41">
      <c r="Q1904" s="53"/>
      <c r="R1904" s="53"/>
      <c r="S1904" s="53"/>
      <c r="T1904" s="53"/>
      <c r="U1904" s="53"/>
      <c r="V1904" s="53"/>
      <c r="W1904" s="53"/>
      <c r="X1904" s="53"/>
      <c r="Y1904" s="53"/>
      <c r="Z1904" s="53"/>
      <c r="AA1904" s="53"/>
      <c r="AB1904" s="53"/>
      <c r="AC1904" s="53"/>
      <c r="AD1904" s="53"/>
      <c r="AE1904" s="53"/>
      <c r="AF1904" s="53"/>
      <c r="AG1904" s="53"/>
      <c r="AH1904" s="53"/>
      <c r="AI1904" s="53"/>
      <c r="AJ1904" s="53"/>
      <c r="AK1904" s="53"/>
      <c r="AL1904" s="53"/>
      <c r="AM1904" s="53"/>
      <c r="AN1904" s="53"/>
      <c r="AO1904" s="53"/>
    </row>
    <row r="1905" spans="17:41">
      <c r="Q1905" s="53"/>
      <c r="R1905" s="53"/>
      <c r="S1905" s="53"/>
      <c r="T1905" s="53"/>
      <c r="U1905" s="53"/>
      <c r="V1905" s="53"/>
      <c r="W1905" s="53"/>
      <c r="X1905" s="53"/>
      <c r="Y1905" s="53"/>
      <c r="Z1905" s="53"/>
      <c r="AA1905" s="53"/>
      <c r="AB1905" s="53"/>
      <c r="AC1905" s="53"/>
      <c r="AD1905" s="53"/>
      <c r="AE1905" s="53"/>
      <c r="AF1905" s="53"/>
      <c r="AG1905" s="53"/>
      <c r="AH1905" s="53"/>
      <c r="AI1905" s="53"/>
      <c r="AJ1905" s="53"/>
      <c r="AK1905" s="53"/>
      <c r="AL1905" s="53"/>
      <c r="AM1905" s="53"/>
      <c r="AN1905" s="53"/>
      <c r="AO1905" s="53"/>
    </row>
    <row r="1906" spans="17:41">
      <c r="Q1906" s="53"/>
      <c r="R1906" s="53"/>
      <c r="S1906" s="53"/>
      <c r="T1906" s="53"/>
      <c r="U1906" s="53"/>
      <c r="V1906" s="53"/>
      <c r="W1906" s="53"/>
      <c r="X1906" s="53"/>
      <c r="Y1906" s="53"/>
      <c r="Z1906" s="53"/>
      <c r="AA1906" s="53"/>
      <c r="AB1906" s="53"/>
      <c r="AC1906" s="53"/>
      <c r="AD1906" s="53"/>
      <c r="AE1906" s="53"/>
      <c r="AF1906" s="53"/>
      <c r="AG1906" s="53"/>
      <c r="AH1906" s="53"/>
      <c r="AI1906" s="53"/>
      <c r="AJ1906" s="53"/>
      <c r="AK1906" s="53"/>
      <c r="AL1906" s="53"/>
      <c r="AM1906" s="53"/>
      <c r="AN1906" s="53"/>
      <c r="AO1906" s="53"/>
    </row>
    <row r="1907" spans="17:41">
      <c r="Q1907" s="53"/>
      <c r="R1907" s="53"/>
      <c r="S1907" s="53"/>
      <c r="T1907" s="53"/>
      <c r="U1907" s="53"/>
      <c r="V1907" s="53"/>
      <c r="W1907" s="53"/>
      <c r="X1907" s="53"/>
      <c r="Y1907" s="53"/>
      <c r="Z1907" s="53"/>
      <c r="AA1907" s="53"/>
      <c r="AB1907" s="53"/>
      <c r="AC1907" s="53"/>
      <c r="AD1907" s="53"/>
      <c r="AE1907" s="53"/>
      <c r="AF1907" s="53"/>
      <c r="AG1907" s="53"/>
      <c r="AH1907" s="53"/>
      <c r="AI1907" s="53"/>
      <c r="AJ1907" s="53"/>
      <c r="AK1907" s="53"/>
      <c r="AL1907" s="53"/>
      <c r="AM1907" s="53"/>
      <c r="AN1907" s="53"/>
      <c r="AO1907" s="53"/>
    </row>
    <row r="1908" spans="17:41">
      <c r="Q1908" s="53"/>
      <c r="R1908" s="53"/>
      <c r="S1908" s="53"/>
      <c r="T1908" s="53"/>
      <c r="U1908" s="53"/>
      <c r="V1908" s="53"/>
      <c r="W1908" s="53"/>
      <c r="X1908" s="53"/>
      <c r="Y1908" s="53"/>
      <c r="Z1908" s="53"/>
      <c r="AA1908" s="53"/>
      <c r="AB1908" s="53"/>
      <c r="AC1908" s="53"/>
      <c r="AD1908" s="53"/>
      <c r="AE1908" s="53"/>
      <c r="AF1908" s="53"/>
      <c r="AG1908" s="53"/>
      <c r="AH1908" s="53"/>
      <c r="AI1908" s="53"/>
      <c r="AJ1908" s="53"/>
      <c r="AK1908" s="53"/>
      <c r="AL1908" s="53"/>
      <c r="AM1908" s="53"/>
      <c r="AN1908" s="53"/>
      <c r="AO1908" s="53"/>
    </row>
    <row r="1909" spans="17:41">
      <c r="Q1909" s="53"/>
      <c r="R1909" s="53"/>
      <c r="S1909" s="53"/>
      <c r="T1909" s="53"/>
      <c r="U1909" s="53"/>
      <c r="V1909" s="53"/>
      <c r="W1909" s="53"/>
      <c r="X1909" s="53"/>
      <c r="Y1909" s="53"/>
      <c r="Z1909" s="53"/>
      <c r="AA1909" s="53"/>
      <c r="AB1909" s="53"/>
      <c r="AC1909" s="53"/>
      <c r="AD1909" s="53"/>
      <c r="AE1909" s="53"/>
      <c r="AF1909" s="53"/>
      <c r="AG1909" s="53"/>
      <c r="AH1909" s="53"/>
      <c r="AI1909" s="53"/>
      <c r="AJ1909" s="53"/>
      <c r="AK1909" s="53"/>
      <c r="AL1909" s="53"/>
      <c r="AM1909" s="53"/>
      <c r="AN1909" s="53"/>
      <c r="AO1909" s="53"/>
    </row>
    <row r="1910" spans="17:41">
      <c r="Q1910" s="53"/>
      <c r="R1910" s="53"/>
      <c r="S1910" s="53"/>
      <c r="T1910" s="53"/>
      <c r="U1910" s="53"/>
      <c r="V1910" s="53"/>
      <c r="W1910" s="53"/>
      <c r="X1910" s="53"/>
      <c r="Y1910" s="53"/>
      <c r="Z1910" s="53"/>
      <c r="AA1910" s="53"/>
      <c r="AB1910" s="53"/>
      <c r="AC1910" s="53"/>
      <c r="AD1910" s="53"/>
      <c r="AE1910" s="53"/>
      <c r="AF1910" s="53"/>
      <c r="AG1910" s="53"/>
      <c r="AH1910" s="53"/>
      <c r="AI1910" s="53"/>
      <c r="AJ1910" s="53"/>
      <c r="AK1910" s="53"/>
      <c r="AL1910" s="53"/>
      <c r="AM1910" s="53"/>
      <c r="AN1910" s="53"/>
      <c r="AO1910" s="53"/>
    </row>
    <row r="1911" spans="17:41">
      <c r="Q1911" s="53"/>
      <c r="R1911" s="53"/>
      <c r="S1911" s="53"/>
      <c r="T1911" s="53"/>
      <c r="U1911" s="53"/>
      <c r="V1911" s="53"/>
      <c r="W1911" s="53"/>
      <c r="X1911" s="53"/>
      <c r="Y1911" s="53"/>
      <c r="Z1911" s="53"/>
      <c r="AA1911" s="53"/>
      <c r="AB1911" s="53"/>
      <c r="AC1911" s="53"/>
      <c r="AD1911" s="53"/>
      <c r="AE1911" s="53"/>
      <c r="AF1911" s="53"/>
      <c r="AG1911" s="53"/>
      <c r="AH1911" s="53"/>
      <c r="AI1911" s="53"/>
      <c r="AJ1911" s="53"/>
      <c r="AK1911" s="53"/>
      <c r="AL1911" s="53"/>
      <c r="AM1911" s="53"/>
      <c r="AN1911" s="53"/>
      <c r="AO1911" s="53"/>
    </row>
    <row r="1912" spans="17:41">
      <c r="Q1912" s="53"/>
      <c r="R1912" s="53"/>
      <c r="S1912" s="53"/>
      <c r="T1912" s="53"/>
      <c r="U1912" s="53"/>
      <c r="V1912" s="53"/>
      <c r="W1912" s="53"/>
      <c r="X1912" s="53"/>
      <c r="Y1912" s="53"/>
      <c r="Z1912" s="53"/>
      <c r="AA1912" s="53"/>
      <c r="AB1912" s="53"/>
      <c r="AC1912" s="53"/>
      <c r="AD1912" s="53"/>
      <c r="AE1912" s="53"/>
      <c r="AF1912" s="53"/>
      <c r="AG1912" s="53"/>
      <c r="AH1912" s="53"/>
      <c r="AI1912" s="53"/>
      <c r="AJ1912" s="53"/>
      <c r="AK1912" s="53"/>
      <c r="AL1912" s="53"/>
      <c r="AM1912" s="53"/>
      <c r="AN1912" s="53"/>
      <c r="AO1912" s="53"/>
    </row>
    <row r="1913" spans="17:41">
      <c r="Q1913" s="53"/>
      <c r="R1913" s="53"/>
      <c r="S1913" s="53"/>
      <c r="T1913" s="53"/>
      <c r="U1913" s="53"/>
      <c r="V1913" s="53"/>
      <c r="W1913" s="53"/>
      <c r="X1913" s="53"/>
      <c r="Y1913" s="53"/>
      <c r="Z1913" s="53"/>
      <c r="AA1913" s="53"/>
      <c r="AB1913" s="53"/>
      <c r="AC1913" s="53"/>
      <c r="AD1913" s="53"/>
      <c r="AE1913" s="53"/>
      <c r="AF1913" s="53"/>
      <c r="AG1913" s="53"/>
      <c r="AH1913" s="53"/>
      <c r="AI1913" s="53"/>
      <c r="AJ1913" s="53"/>
      <c r="AK1913" s="53"/>
      <c r="AL1913" s="53"/>
      <c r="AM1913" s="53"/>
      <c r="AN1913" s="53"/>
      <c r="AO1913" s="53"/>
    </row>
    <row r="1914" spans="17:41">
      <c r="Q1914" s="53"/>
      <c r="R1914" s="53"/>
      <c r="S1914" s="53"/>
      <c r="T1914" s="53"/>
      <c r="U1914" s="53"/>
      <c r="V1914" s="53"/>
      <c r="W1914" s="53"/>
      <c r="X1914" s="53"/>
      <c r="Y1914" s="53"/>
      <c r="Z1914" s="53"/>
      <c r="AA1914" s="53"/>
      <c r="AB1914" s="53"/>
      <c r="AC1914" s="53"/>
      <c r="AD1914" s="53"/>
      <c r="AE1914" s="53"/>
      <c r="AF1914" s="53"/>
      <c r="AG1914" s="53"/>
      <c r="AH1914" s="53"/>
      <c r="AI1914" s="53"/>
      <c r="AJ1914" s="53"/>
      <c r="AK1914" s="53"/>
      <c r="AL1914" s="53"/>
      <c r="AM1914" s="53"/>
      <c r="AN1914" s="53"/>
      <c r="AO1914" s="53"/>
    </row>
    <row r="1915" spans="17:41">
      <c r="Q1915" s="53"/>
      <c r="R1915" s="53"/>
      <c r="S1915" s="53"/>
      <c r="T1915" s="53"/>
      <c r="U1915" s="53"/>
      <c r="V1915" s="53"/>
      <c r="W1915" s="53"/>
      <c r="X1915" s="53"/>
      <c r="Y1915" s="53"/>
      <c r="Z1915" s="53"/>
      <c r="AA1915" s="53"/>
      <c r="AB1915" s="53"/>
      <c r="AC1915" s="53"/>
      <c r="AD1915" s="53"/>
      <c r="AE1915" s="53"/>
      <c r="AF1915" s="53"/>
      <c r="AG1915" s="53"/>
      <c r="AH1915" s="53"/>
      <c r="AI1915" s="53"/>
      <c r="AJ1915" s="53"/>
      <c r="AK1915" s="53"/>
      <c r="AL1915" s="53"/>
      <c r="AM1915" s="53"/>
      <c r="AN1915" s="53"/>
      <c r="AO1915" s="53"/>
    </row>
    <row r="1916" spans="17:41">
      <c r="Q1916" s="53"/>
      <c r="R1916" s="53"/>
      <c r="S1916" s="53"/>
      <c r="T1916" s="53"/>
      <c r="U1916" s="53"/>
      <c r="V1916" s="53"/>
      <c r="W1916" s="53"/>
      <c r="X1916" s="53"/>
      <c r="Y1916" s="53"/>
      <c r="Z1916" s="53"/>
      <c r="AA1916" s="53"/>
      <c r="AB1916" s="53"/>
      <c r="AC1916" s="53"/>
      <c r="AD1916" s="53"/>
      <c r="AE1916" s="53"/>
      <c r="AF1916" s="53"/>
      <c r="AG1916" s="53"/>
      <c r="AH1916" s="53"/>
      <c r="AI1916" s="53"/>
      <c r="AJ1916" s="53"/>
      <c r="AK1916" s="53"/>
      <c r="AL1916" s="53"/>
      <c r="AM1916" s="53"/>
      <c r="AN1916" s="53"/>
      <c r="AO1916" s="53"/>
    </row>
    <row r="1917" spans="17:41">
      <c r="Q1917" s="53"/>
      <c r="R1917" s="53"/>
      <c r="S1917" s="53"/>
      <c r="T1917" s="53"/>
      <c r="U1917" s="53"/>
      <c r="V1917" s="53"/>
      <c r="W1917" s="53"/>
      <c r="X1917" s="53"/>
      <c r="Y1917" s="53"/>
      <c r="Z1917" s="53"/>
      <c r="AA1917" s="53"/>
      <c r="AB1917" s="53"/>
      <c r="AC1917" s="53"/>
      <c r="AD1917" s="53"/>
      <c r="AE1917" s="53"/>
      <c r="AF1917" s="53"/>
      <c r="AG1917" s="53"/>
      <c r="AH1917" s="53"/>
      <c r="AI1917" s="53"/>
      <c r="AJ1917" s="53"/>
      <c r="AK1917" s="53"/>
      <c r="AL1917" s="53"/>
      <c r="AM1917" s="53"/>
      <c r="AN1917" s="53"/>
      <c r="AO1917" s="53"/>
    </row>
    <row r="1918" spans="17:41">
      <c r="Q1918" s="53"/>
      <c r="R1918" s="53"/>
      <c r="S1918" s="53"/>
      <c r="T1918" s="53"/>
      <c r="U1918" s="53"/>
      <c r="V1918" s="53"/>
      <c r="W1918" s="53"/>
      <c r="X1918" s="53"/>
      <c r="Y1918" s="53"/>
      <c r="Z1918" s="53"/>
      <c r="AA1918" s="53"/>
      <c r="AB1918" s="53"/>
      <c r="AC1918" s="53"/>
      <c r="AD1918" s="53"/>
      <c r="AE1918" s="53"/>
      <c r="AF1918" s="53"/>
      <c r="AG1918" s="53"/>
      <c r="AH1918" s="53"/>
      <c r="AI1918" s="53"/>
      <c r="AJ1918" s="53"/>
      <c r="AK1918" s="53"/>
      <c r="AL1918" s="53"/>
      <c r="AM1918" s="53"/>
      <c r="AN1918" s="53"/>
      <c r="AO1918" s="53"/>
    </row>
    <row r="1919" spans="17:41">
      <c r="Q1919" s="53"/>
      <c r="R1919" s="53"/>
      <c r="S1919" s="53"/>
      <c r="T1919" s="53"/>
      <c r="U1919" s="53"/>
      <c r="V1919" s="53"/>
      <c r="W1919" s="53"/>
      <c r="X1919" s="53"/>
      <c r="Y1919" s="53"/>
      <c r="Z1919" s="53"/>
      <c r="AA1919" s="53"/>
      <c r="AB1919" s="53"/>
      <c r="AC1919" s="53"/>
      <c r="AD1919" s="53"/>
      <c r="AE1919" s="53"/>
      <c r="AF1919" s="53"/>
      <c r="AG1919" s="53"/>
      <c r="AH1919" s="53"/>
      <c r="AI1919" s="53"/>
      <c r="AJ1919" s="53"/>
      <c r="AK1919" s="53"/>
      <c r="AL1919" s="53"/>
      <c r="AM1919" s="53"/>
      <c r="AN1919" s="53"/>
      <c r="AO1919" s="53"/>
    </row>
    <row r="1920" spans="17:41">
      <c r="Q1920" s="53"/>
      <c r="R1920" s="53"/>
      <c r="S1920" s="53"/>
      <c r="T1920" s="53"/>
      <c r="U1920" s="53"/>
      <c r="V1920" s="53"/>
      <c r="W1920" s="53"/>
      <c r="X1920" s="53"/>
      <c r="Y1920" s="53"/>
      <c r="Z1920" s="53"/>
      <c r="AA1920" s="53"/>
      <c r="AB1920" s="53"/>
      <c r="AC1920" s="53"/>
      <c r="AD1920" s="53"/>
      <c r="AE1920" s="53"/>
      <c r="AF1920" s="53"/>
      <c r="AG1920" s="53"/>
      <c r="AH1920" s="53"/>
      <c r="AI1920" s="53"/>
      <c r="AJ1920" s="53"/>
      <c r="AK1920" s="53"/>
      <c r="AL1920" s="53"/>
      <c r="AM1920" s="53"/>
      <c r="AN1920" s="53"/>
      <c r="AO1920" s="53"/>
    </row>
    <row r="1921" spans="17:41">
      <c r="Q1921" s="53"/>
      <c r="R1921" s="53"/>
      <c r="S1921" s="53"/>
      <c r="T1921" s="53"/>
      <c r="U1921" s="53"/>
      <c r="V1921" s="53"/>
      <c r="W1921" s="53"/>
      <c r="X1921" s="53"/>
      <c r="Y1921" s="53"/>
      <c r="Z1921" s="53"/>
      <c r="AA1921" s="53"/>
      <c r="AB1921" s="53"/>
      <c r="AC1921" s="53"/>
      <c r="AD1921" s="53"/>
      <c r="AE1921" s="53"/>
      <c r="AF1921" s="53"/>
      <c r="AG1921" s="53"/>
      <c r="AH1921" s="53"/>
      <c r="AI1921" s="53"/>
      <c r="AJ1921" s="53"/>
      <c r="AK1921" s="53"/>
      <c r="AL1921" s="53"/>
      <c r="AM1921" s="53"/>
      <c r="AN1921" s="53"/>
      <c r="AO1921" s="53"/>
    </row>
    <row r="1922" spans="17:41">
      <c r="Q1922" s="53"/>
      <c r="R1922" s="53"/>
      <c r="S1922" s="53"/>
      <c r="T1922" s="53"/>
      <c r="U1922" s="53"/>
      <c r="V1922" s="53"/>
      <c r="W1922" s="53"/>
      <c r="X1922" s="53"/>
      <c r="Y1922" s="53"/>
      <c r="Z1922" s="53"/>
      <c r="AA1922" s="53"/>
      <c r="AB1922" s="53"/>
      <c r="AC1922" s="53"/>
      <c r="AD1922" s="53"/>
      <c r="AE1922" s="53"/>
      <c r="AF1922" s="53"/>
      <c r="AG1922" s="53"/>
      <c r="AH1922" s="53"/>
      <c r="AI1922" s="53"/>
      <c r="AJ1922" s="53"/>
      <c r="AK1922" s="53"/>
      <c r="AL1922" s="53"/>
      <c r="AM1922" s="53"/>
      <c r="AN1922" s="53"/>
      <c r="AO1922" s="53"/>
    </row>
    <row r="1923" spans="17:41">
      <c r="Q1923" s="53"/>
      <c r="R1923" s="53"/>
      <c r="S1923" s="53"/>
      <c r="T1923" s="53"/>
      <c r="U1923" s="53"/>
      <c r="V1923" s="53"/>
      <c r="W1923" s="53"/>
      <c r="X1923" s="53"/>
      <c r="Y1923" s="53"/>
      <c r="Z1923" s="53"/>
      <c r="AA1923" s="53"/>
      <c r="AB1923" s="53"/>
      <c r="AC1923" s="53"/>
      <c r="AD1923" s="53"/>
      <c r="AE1923" s="53"/>
      <c r="AF1923" s="53"/>
      <c r="AG1923" s="53"/>
      <c r="AH1923" s="53"/>
      <c r="AI1923" s="53"/>
      <c r="AJ1923" s="53"/>
      <c r="AK1923" s="53"/>
      <c r="AL1923" s="53"/>
      <c r="AM1923" s="53"/>
      <c r="AN1923" s="53"/>
      <c r="AO1923" s="53"/>
    </row>
    <row r="1924" spans="17:41">
      <c r="Q1924" s="53"/>
      <c r="R1924" s="53"/>
      <c r="S1924" s="53"/>
      <c r="T1924" s="53"/>
      <c r="U1924" s="53"/>
      <c r="V1924" s="53"/>
      <c r="W1924" s="53"/>
      <c r="X1924" s="53"/>
      <c r="Y1924" s="53"/>
      <c r="Z1924" s="53"/>
      <c r="AA1924" s="53"/>
      <c r="AB1924" s="53"/>
      <c r="AC1924" s="53"/>
      <c r="AD1924" s="53"/>
      <c r="AE1924" s="53"/>
      <c r="AF1924" s="53"/>
      <c r="AG1924" s="53"/>
      <c r="AH1924" s="53"/>
      <c r="AI1924" s="53"/>
      <c r="AJ1924" s="53"/>
      <c r="AK1924" s="53"/>
      <c r="AL1924" s="53"/>
      <c r="AM1924" s="53"/>
      <c r="AN1924" s="53"/>
      <c r="AO1924" s="53"/>
    </row>
    <row r="1925" spans="17:41">
      <c r="Q1925" s="53"/>
      <c r="R1925" s="53"/>
      <c r="S1925" s="53"/>
      <c r="T1925" s="53"/>
      <c r="U1925" s="53"/>
      <c r="V1925" s="53"/>
      <c r="W1925" s="53"/>
      <c r="X1925" s="53"/>
      <c r="Y1925" s="53"/>
      <c r="Z1925" s="53"/>
      <c r="AA1925" s="53"/>
      <c r="AB1925" s="53"/>
      <c r="AC1925" s="53"/>
      <c r="AD1925" s="53"/>
      <c r="AE1925" s="53"/>
      <c r="AF1925" s="53"/>
      <c r="AG1925" s="53"/>
      <c r="AH1925" s="53"/>
      <c r="AI1925" s="53"/>
      <c r="AJ1925" s="53"/>
      <c r="AK1925" s="53"/>
      <c r="AL1925" s="53"/>
      <c r="AM1925" s="53"/>
      <c r="AN1925" s="53"/>
      <c r="AO1925" s="53"/>
    </row>
    <row r="1926" spans="17:41">
      <c r="Q1926" s="53"/>
      <c r="R1926" s="53"/>
      <c r="S1926" s="53"/>
      <c r="T1926" s="53"/>
      <c r="U1926" s="53"/>
      <c r="V1926" s="53"/>
      <c r="W1926" s="53"/>
      <c r="X1926" s="53"/>
      <c r="Y1926" s="53"/>
      <c r="Z1926" s="53"/>
      <c r="AA1926" s="53"/>
      <c r="AB1926" s="53"/>
      <c r="AC1926" s="53"/>
      <c r="AD1926" s="53"/>
      <c r="AE1926" s="53"/>
      <c r="AF1926" s="53"/>
      <c r="AG1926" s="53"/>
      <c r="AH1926" s="53"/>
      <c r="AI1926" s="53"/>
      <c r="AJ1926" s="53"/>
      <c r="AK1926" s="53"/>
      <c r="AL1926" s="53"/>
      <c r="AM1926" s="53"/>
      <c r="AN1926" s="53"/>
      <c r="AO1926" s="53"/>
    </row>
    <row r="1927" spans="17:41">
      <c r="Q1927" s="53"/>
      <c r="R1927" s="53"/>
      <c r="S1927" s="53"/>
      <c r="T1927" s="53"/>
      <c r="U1927" s="53"/>
      <c r="V1927" s="53"/>
      <c r="W1927" s="53"/>
      <c r="X1927" s="53"/>
      <c r="Y1927" s="53"/>
      <c r="Z1927" s="53"/>
      <c r="AA1927" s="53"/>
      <c r="AB1927" s="53"/>
      <c r="AC1927" s="53"/>
      <c r="AD1927" s="53"/>
      <c r="AE1927" s="53"/>
      <c r="AF1927" s="53"/>
      <c r="AG1927" s="53"/>
      <c r="AH1927" s="53"/>
      <c r="AI1927" s="53"/>
      <c r="AJ1927" s="53"/>
      <c r="AK1927" s="53"/>
      <c r="AL1927" s="53"/>
      <c r="AM1927" s="53"/>
      <c r="AN1927" s="53"/>
      <c r="AO1927" s="53"/>
    </row>
    <row r="1928" spans="17:41">
      <c r="Q1928" s="53"/>
      <c r="R1928" s="53"/>
      <c r="S1928" s="53"/>
      <c r="T1928" s="53"/>
      <c r="U1928" s="53"/>
      <c r="V1928" s="53"/>
      <c r="W1928" s="53"/>
      <c r="X1928" s="53"/>
      <c r="Y1928" s="53"/>
      <c r="Z1928" s="53"/>
      <c r="AA1928" s="53"/>
      <c r="AB1928" s="53"/>
      <c r="AC1928" s="53"/>
      <c r="AD1928" s="53"/>
      <c r="AE1928" s="53"/>
      <c r="AF1928" s="53"/>
      <c r="AG1928" s="53"/>
      <c r="AH1928" s="53"/>
      <c r="AI1928" s="53"/>
      <c r="AJ1928" s="53"/>
      <c r="AK1928" s="53"/>
      <c r="AL1928" s="53"/>
      <c r="AM1928" s="53"/>
      <c r="AN1928" s="53"/>
      <c r="AO1928" s="53"/>
    </row>
    <row r="1929" spans="17:41">
      <c r="Q1929" s="53"/>
      <c r="R1929" s="53"/>
      <c r="S1929" s="53"/>
      <c r="T1929" s="53"/>
      <c r="U1929" s="53"/>
      <c r="V1929" s="53"/>
      <c r="W1929" s="53"/>
      <c r="X1929" s="53"/>
      <c r="Y1929" s="53"/>
      <c r="Z1929" s="53"/>
      <c r="AA1929" s="53"/>
      <c r="AB1929" s="53"/>
      <c r="AC1929" s="53"/>
      <c r="AD1929" s="53"/>
      <c r="AE1929" s="53"/>
      <c r="AF1929" s="53"/>
      <c r="AG1929" s="53"/>
      <c r="AH1929" s="53"/>
      <c r="AI1929" s="53"/>
      <c r="AJ1929" s="53"/>
      <c r="AK1929" s="53"/>
      <c r="AL1929" s="53"/>
      <c r="AM1929" s="53"/>
      <c r="AN1929" s="53"/>
      <c r="AO1929" s="53"/>
    </row>
    <row r="1930" spans="17:41">
      <c r="Q1930" s="53"/>
      <c r="R1930" s="53"/>
      <c r="S1930" s="53"/>
      <c r="T1930" s="53"/>
      <c r="U1930" s="53"/>
      <c r="V1930" s="53"/>
      <c r="W1930" s="53"/>
      <c r="X1930" s="53"/>
      <c r="Y1930" s="53"/>
      <c r="Z1930" s="53"/>
      <c r="AA1930" s="53"/>
      <c r="AB1930" s="53"/>
      <c r="AC1930" s="53"/>
      <c r="AD1930" s="53"/>
      <c r="AE1930" s="53"/>
      <c r="AF1930" s="53"/>
      <c r="AG1930" s="53"/>
      <c r="AH1930" s="53"/>
      <c r="AI1930" s="53"/>
      <c r="AJ1930" s="53"/>
      <c r="AK1930" s="53"/>
      <c r="AL1930" s="53"/>
      <c r="AM1930" s="53"/>
      <c r="AN1930" s="53"/>
      <c r="AO1930" s="53"/>
    </row>
    <row r="1931" spans="17:41">
      <c r="Q1931" s="53"/>
      <c r="R1931" s="53"/>
      <c r="S1931" s="53"/>
      <c r="T1931" s="53"/>
      <c r="U1931" s="53"/>
      <c r="V1931" s="53"/>
      <c r="W1931" s="53"/>
      <c r="X1931" s="53"/>
      <c r="Y1931" s="53"/>
      <c r="Z1931" s="53"/>
      <c r="AA1931" s="53"/>
      <c r="AB1931" s="53"/>
      <c r="AC1931" s="53"/>
      <c r="AD1931" s="53"/>
      <c r="AE1931" s="53"/>
      <c r="AF1931" s="53"/>
      <c r="AG1931" s="53"/>
      <c r="AH1931" s="53"/>
      <c r="AI1931" s="53"/>
      <c r="AJ1931" s="53"/>
      <c r="AK1931" s="53"/>
      <c r="AL1931" s="53"/>
      <c r="AM1931" s="53"/>
      <c r="AN1931" s="53"/>
      <c r="AO1931" s="53"/>
    </row>
    <row r="1932" spans="17:41">
      <c r="Q1932" s="53"/>
      <c r="R1932" s="53"/>
      <c r="S1932" s="53"/>
      <c r="T1932" s="53"/>
      <c r="U1932" s="53"/>
      <c r="V1932" s="53"/>
      <c r="W1932" s="53"/>
      <c r="X1932" s="53"/>
      <c r="Y1932" s="53"/>
      <c r="Z1932" s="53"/>
      <c r="AA1932" s="53"/>
      <c r="AB1932" s="53"/>
      <c r="AC1932" s="53"/>
      <c r="AD1932" s="53"/>
      <c r="AE1932" s="53"/>
      <c r="AF1932" s="53"/>
      <c r="AG1932" s="53"/>
      <c r="AH1932" s="53"/>
      <c r="AI1932" s="53"/>
      <c r="AJ1932" s="53"/>
      <c r="AK1932" s="53"/>
      <c r="AL1932" s="53"/>
      <c r="AM1932" s="53"/>
      <c r="AN1932" s="53"/>
      <c r="AO1932" s="53"/>
    </row>
    <row r="1933" spans="17:41">
      <c r="Q1933" s="53"/>
      <c r="R1933" s="53"/>
      <c r="S1933" s="53"/>
      <c r="T1933" s="53"/>
      <c r="U1933" s="53"/>
      <c r="V1933" s="53"/>
      <c r="W1933" s="53"/>
      <c r="X1933" s="53"/>
      <c r="Y1933" s="53"/>
      <c r="Z1933" s="53"/>
      <c r="AA1933" s="53"/>
      <c r="AB1933" s="53"/>
      <c r="AC1933" s="53"/>
      <c r="AD1933" s="53"/>
      <c r="AE1933" s="53"/>
      <c r="AF1933" s="53"/>
      <c r="AG1933" s="53"/>
      <c r="AH1933" s="53"/>
      <c r="AI1933" s="53"/>
      <c r="AJ1933" s="53"/>
      <c r="AK1933" s="53"/>
      <c r="AL1933" s="53"/>
      <c r="AM1933" s="53"/>
      <c r="AN1933" s="53"/>
      <c r="AO1933" s="53"/>
    </row>
    <row r="1934" spans="17:41">
      <c r="Q1934" s="53"/>
      <c r="R1934" s="53"/>
      <c r="S1934" s="53"/>
      <c r="T1934" s="53"/>
      <c r="U1934" s="53"/>
      <c r="V1934" s="53"/>
      <c r="W1934" s="53"/>
      <c r="X1934" s="53"/>
      <c r="Y1934" s="53"/>
      <c r="Z1934" s="53"/>
      <c r="AA1934" s="53"/>
      <c r="AB1934" s="53"/>
      <c r="AC1934" s="53"/>
      <c r="AD1934" s="53"/>
      <c r="AE1934" s="53"/>
      <c r="AF1934" s="53"/>
      <c r="AG1934" s="53"/>
      <c r="AH1934" s="53"/>
      <c r="AI1934" s="53"/>
      <c r="AJ1934" s="53"/>
      <c r="AK1934" s="53"/>
      <c r="AL1934" s="53"/>
      <c r="AM1934" s="53"/>
      <c r="AN1934" s="53"/>
      <c r="AO1934" s="53"/>
    </row>
    <row r="1935" spans="17:41">
      <c r="Q1935" s="53"/>
      <c r="R1935" s="53"/>
      <c r="S1935" s="53"/>
      <c r="T1935" s="53"/>
      <c r="U1935" s="53"/>
      <c r="V1935" s="53"/>
      <c r="W1935" s="53"/>
      <c r="X1935" s="53"/>
      <c r="Y1935" s="53"/>
      <c r="Z1935" s="53"/>
      <c r="AA1935" s="53"/>
      <c r="AB1935" s="53"/>
      <c r="AC1935" s="53"/>
      <c r="AD1935" s="53"/>
      <c r="AE1935" s="53"/>
      <c r="AF1935" s="53"/>
      <c r="AG1935" s="53"/>
      <c r="AH1935" s="53"/>
      <c r="AI1935" s="53"/>
      <c r="AJ1935" s="53"/>
      <c r="AK1935" s="53"/>
      <c r="AL1935" s="53"/>
      <c r="AM1935" s="53"/>
      <c r="AN1935" s="53"/>
      <c r="AO1935" s="53"/>
    </row>
    <row r="1936" spans="17:41">
      <c r="Q1936" s="53"/>
      <c r="R1936" s="53"/>
      <c r="S1936" s="53"/>
      <c r="T1936" s="53"/>
      <c r="U1936" s="53"/>
      <c r="V1936" s="53"/>
      <c r="W1936" s="53"/>
      <c r="X1936" s="53"/>
      <c r="Y1936" s="53"/>
      <c r="Z1936" s="53"/>
      <c r="AA1936" s="53"/>
      <c r="AB1936" s="53"/>
      <c r="AC1936" s="53"/>
      <c r="AD1936" s="53"/>
      <c r="AE1936" s="53"/>
      <c r="AF1936" s="53"/>
      <c r="AG1936" s="53"/>
      <c r="AH1936" s="53"/>
      <c r="AI1936" s="53"/>
      <c r="AJ1936" s="53"/>
      <c r="AK1936" s="53"/>
      <c r="AL1936" s="53"/>
      <c r="AM1936" s="53"/>
      <c r="AN1936" s="53"/>
      <c r="AO1936" s="53"/>
    </row>
    <row r="1937" spans="17:41">
      <c r="Q1937" s="53"/>
      <c r="R1937" s="53"/>
      <c r="S1937" s="53"/>
      <c r="T1937" s="53"/>
      <c r="U1937" s="53"/>
      <c r="V1937" s="53"/>
      <c r="W1937" s="53"/>
      <c r="X1937" s="53"/>
      <c r="Y1937" s="53"/>
      <c r="Z1937" s="53"/>
      <c r="AA1937" s="53"/>
      <c r="AB1937" s="53"/>
      <c r="AC1937" s="53"/>
      <c r="AD1937" s="53"/>
      <c r="AE1937" s="53"/>
      <c r="AF1937" s="53"/>
      <c r="AG1937" s="53"/>
      <c r="AH1937" s="53"/>
      <c r="AI1937" s="53"/>
      <c r="AJ1937" s="53"/>
      <c r="AK1937" s="53"/>
      <c r="AL1937" s="53"/>
      <c r="AM1937" s="53"/>
      <c r="AN1937" s="53"/>
      <c r="AO1937" s="53"/>
    </row>
    <row r="1938" spans="17:41">
      <c r="Q1938" s="53"/>
      <c r="R1938" s="53"/>
      <c r="S1938" s="53"/>
      <c r="T1938" s="53"/>
      <c r="U1938" s="53"/>
      <c r="V1938" s="53"/>
      <c r="W1938" s="53"/>
      <c r="X1938" s="53"/>
      <c r="Y1938" s="53"/>
      <c r="Z1938" s="53"/>
      <c r="AA1938" s="53"/>
      <c r="AB1938" s="53"/>
      <c r="AC1938" s="53"/>
      <c r="AD1938" s="53"/>
      <c r="AE1938" s="53"/>
      <c r="AF1938" s="53"/>
      <c r="AG1938" s="53"/>
      <c r="AH1938" s="53"/>
      <c r="AI1938" s="53"/>
      <c r="AJ1938" s="53"/>
      <c r="AK1938" s="53"/>
      <c r="AL1938" s="53"/>
      <c r="AM1938" s="53"/>
      <c r="AN1938" s="53"/>
      <c r="AO1938" s="53"/>
    </row>
    <row r="1939" spans="17:41">
      <c r="Q1939" s="53"/>
      <c r="R1939" s="53"/>
      <c r="S1939" s="53"/>
      <c r="T1939" s="53"/>
      <c r="U1939" s="53"/>
      <c r="V1939" s="53"/>
      <c r="W1939" s="53"/>
      <c r="X1939" s="53"/>
      <c r="Y1939" s="53"/>
      <c r="Z1939" s="53"/>
      <c r="AA1939" s="53"/>
      <c r="AB1939" s="53"/>
      <c r="AC1939" s="53"/>
      <c r="AD1939" s="53"/>
      <c r="AE1939" s="53"/>
      <c r="AF1939" s="53"/>
      <c r="AG1939" s="53"/>
      <c r="AH1939" s="53"/>
      <c r="AI1939" s="53"/>
      <c r="AJ1939" s="53"/>
      <c r="AK1939" s="53"/>
      <c r="AL1939" s="53"/>
      <c r="AM1939" s="53"/>
      <c r="AN1939" s="53"/>
      <c r="AO1939" s="53"/>
    </row>
    <row r="1940" spans="17:41">
      <c r="Q1940" s="53"/>
      <c r="R1940" s="53"/>
      <c r="S1940" s="53"/>
      <c r="T1940" s="53"/>
      <c r="U1940" s="53"/>
      <c r="V1940" s="53"/>
      <c r="W1940" s="53"/>
      <c r="X1940" s="53"/>
      <c r="Y1940" s="53"/>
      <c r="Z1940" s="53"/>
      <c r="AA1940" s="53"/>
      <c r="AB1940" s="53"/>
      <c r="AC1940" s="53"/>
      <c r="AD1940" s="53"/>
      <c r="AE1940" s="53"/>
      <c r="AF1940" s="53"/>
      <c r="AG1940" s="53"/>
      <c r="AH1940" s="53"/>
      <c r="AI1940" s="53"/>
      <c r="AJ1940" s="53"/>
      <c r="AK1940" s="53"/>
      <c r="AL1940" s="53"/>
      <c r="AM1940" s="53"/>
      <c r="AN1940" s="53"/>
      <c r="AO1940" s="53"/>
    </row>
    <row r="1941" spans="17:41">
      <c r="Q1941" s="53"/>
      <c r="R1941" s="53"/>
      <c r="S1941" s="53"/>
      <c r="T1941" s="53"/>
      <c r="U1941" s="53"/>
      <c r="V1941" s="53"/>
      <c r="W1941" s="53"/>
      <c r="X1941" s="53"/>
      <c r="Y1941" s="53"/>
      <c r="Z1941" s="53"/>
      <c r="AA1941" s="53"/>
      <c r="AB1941" s="53"/>
      <c r="AC1941" s="53"/>
      <c r="AD1941" s="53"/>
      <c r="AE1941" s="53"/>
      <c r="AF1941" s="53"/>
      <c r="AG1941" s="53"/>
      <c r="AH1941" s="53"/>
      <c r="AI1941" s="53"/>
      <c r="AJ1941" s="53"/>
      <c r="AK1941" s="53"/>
      <c r="AL1941" s="53"/>
      <c r="AM1941" s="53"/>
      <c r="AN1941" s="53"/>
      <c r="AO1941" s="53"/>
    </row>
    <row r="1942" spans="17:41">
      <c r="Q1942" s="53"/>
      <c r="R1942" s="53"/>
      <c r="S1942" s="53"/>
      <c r="T1942" s="53"/>
      <c r="U1942" s="53"/>
      <c r="V1942" s="53"/>
      <c r="W1942" s="53"/>
      <c r="X1942" s="53"/>
      <c r="Y1942" s="53"/>
      <c r="Z1942" s="53"/>
      <c r="AA1942" s="53"/>
      <c r="AB1942" s="53"/>
      <c r="AC1942" s="53"/>
      <c r="AD1942" s="53"/>
      <c r="AE1942" s="53"/>
      <c r="AF1942" s="53"/>
      <c r="AG1942" s="53"/>
      <c r="AH1942" s="53"/>
      <c r="AI1942" s="53"/>
      <c r="AJ1942" s="53"/>
      <c r="AK1942" s="53"/>
      <c r="AL1942" s="53"/>
      <c r="AM1942" s="53"/>
      <c r="AN1942" s="53"/>
      <c r="AO1942" s="53"/>
    </row>
    <row r="1943" spans="17:41">
      <c r="Q1943" s="53"/>
      <c r="R1943" s="53"/>
      <c r="S1943" s="53"/>
      <c r="T1943" s="53"/>
      <c r="U1943" s="53"/>
      <c r="V1943" s="53"/>
      <c r="W1943" s="53"/>
      <c r="X1943" s="53"/>
      <c r="Y1943" s="53"/>
      <c r="Z1943" s="53"/>
      <c r="AA1943" s="53"/>
      <c r="AB1943" s="53"/>
      <c r="AC1943" s="53"/>
      <c r="AD1943" s="53"/>
      <c r="AE1943" s="53"/>
      <c r="AF1943" s="53"/>
      <c r="AG1943" s="53"/>
      <c r="AH1943" s="53"/>
      <c r="AI1943" s="53"/>
      <c r="AJ1943" s="53"/>
      <c r="AK1943" s="53"/>
      <c r="AL1943" s="53"/>
      <c r="AM1943" s="53"/>
      <c r="AN1943" s="53"/>
      <c r="AO1943" s="53"/>
    </row>
    <row r="1944" spans="17:41">
      <c r="Q1944" s="53"/>
      <c r="R1944" s="53"/>
      <c r="S1944" s="53"/>
      <c r="T1944" s="53"/>
      <c r="U1944" s="53"/>
      <c r="V1944" s="53"/>
      <c r="W1944" s="53"/>
      <c r="X1944" s="53"/>
      <c r="Y1944" s="53"/>
      <c r="Z1944" s="53"/>
      <c r="AA1944" s="53"/>
      <c r="AB1944" s="53"/>
      <c r="AC1944" s="53"/>
      <c r="AD1944" s="53"/>
      <c r="AE1944" s="53"/>
      <c r="AF1944" s="53"/>
      <c r="AG1944" s="53"/>
      <c r="AH1944" s="53"/>
      <c r="AI1944" s="53"/>
      <c r="AJ1944" s="53"/>
      <c r="AK1944" s="53"/>
      <c r="AL1944" s="53"/>
      <c r="AM1944" s="53"/>
      <c r="AN1944" s="53"/>
      <c r="AO1944" s="53"/>
    </row>
    <row r="1945" spans="17:41">
      <c r="Q1945" s="53"/>
      <c r="R1945" s="53"/>
      <c r="S1945" s="53"/>
      <c r="T1945" s="53"/>
      <c r="U1945" s="53"/>
      <c r="V1945" s="53"/>
      <c r="W1945" s="53"/>
      <c r="X1945" s="53"/>
      <c r="Y1945" s="53"/>
      <c r="Z1945" s="53"/>
      <c r="AA1945" s="53"/>
      <c r="AB1945" s="53"/>
      <c r="AC1945" s="53"/>
      <c r="AD1945" s="53"/>
      <c r="AE1945" s="53"/>
      <c r="AF1945" s="53"/>
      <c r="AG1945" s="53"/>
      <c r="AH1945" s="53"/>
      <c r="AI1945" s="53"/>
      <c r="AJ1945" s="53"/>
      <c r="AK1945" s="53"/>
      <c r="AL1945" s="53"/>
      <c r="AM1945" s="53"/>
      <c r="AN1945" s="53"/>
      <c r="AO1945" s="53"/>
    </row>
    <row r="1946" spans="17:41">
      <c r="Q1946" s="53"/>
      <c r="R1946" s="53"/>
      <c r="S1946" s="53"/>
      <c r="T1946" s="53"/>
      <c r="U1946" s="53"/>
      <c r="V1946" s="53"/>
      <c r="W1946" s="53"/>
      <c r="X1946" s="53"/>
      <c r="Y1946" s="53"/>
      <c r="Z1946" s="53"/>
      <c r="AA1946" s="53"/>
      <c r="AB1946" s="53"/>
      <c r="AC1946" s="53"/>
      <c r="AD1946" s="53"/>
      <c r="AE1946" s="53"/>
      <c r="AF1946" s="53"/>
      <c r="AG1946" s="53"/>
      <c r="AH1946" s="53"/>
      <c r="AI1946" s="53"/>
      <c r="AJ1946" s="53"/>
      <c r="AK1946" s="53"/>
      <c r="AL1946" s="53"/>
      <c r="AM1946" s="53"/>
      <c r="AN1946" s="53"/>
      <c r="AO1946" s="53"/>
    </row>
    <row r="1947" spans="17:41">
      <c r="Q1947" s="53"/>
      <c r="R1947" s="53"/>
      <c r="S1947" s="53"/>
      <c r="T1947" s="53"/>
      <c r="U1947" s="53"/>
      <c r="V1947" s="53"/>
      <c r="W1947" s="53"/>
      <c r="X1947" s="53"/>
      <c r="Y1947" s="53"/>
      <c r="Z1947" s="53"/>
      <c r="AA1947" s="53"/>
      <c r="AB1947" s="53"/>
      <c r="AC1947" s="53"/>
      <c r="AD1947" s="53"/>
      <c r="AE1947" s="53"/>
      <c r="AF1947" s="53"/>
      <c r="AG1947" s="53"/>
      <c r="AH1947" s="53"/>
      <c r="AI1947" s="53"/>
      <c r="AJ1947" s="53"/>
      <c r="AK1947" s="53"/>
      <c r="AL1947" s="53"/>
      <c r="AM1947" s="53"/>
      <c r="AN1947" s="53"/>
      <c r="AO1947" s="53"/>
    </row>
    <row r="1948" spans="17:41">
      <c r="Q1948" s="53"/>
      <c r="R1948" s="53"/>
      <c r="S1948" s="53"/>
      <c r="T1948" s="53"/>
      <c r="U1948" s="53"/>
      <c r="V1948" s="53"/>
      <c r="W1948" s="53"/>
      <c r="X1948" s="53"/>
      <c r="Y1948" s="53"/>
      <c r="Z1948" s="53"/>
      <c r="AA1948" s="53"/>
      <c r="AB1948" s="53"/>
      <c r="AC1948" s="53"/>
      <c r="AD1948" s="53"/>
      <c r="AE1948" s="53"/>
      <c r="AF1948" s="53"/>
      <c r="AG1948" s="53"/>
      <c r="AH1948" s="53"/>
      <c r="AI1948" s="53"/>
      <c r="AJ1948" s="53"/>
      <c r="AK1948" s="53"/>
      <c r="AL1948" s="53"/>
      <c r="AM1948" s="53"/>
      <c r="AN1948" s="53"/>
      <c r="AO1948" s="53"/>
    </row>
    <row r="1949" spans="17:41">
      <c r="Q1949" s="53"/>
      <c r="R1949" s="53"/>
      <c r="S1949" s="53"/>
      <c r="T1949" s="53"/>
      <c r="U1949" s="53"/>
      <c r="V1949" s="53"/>
      <c r="W1949" s="53"/>
      <c r="X1949" s="53"/>
      <c r="Y1949" s="53"/>
      <c r="Z1949" s="53"/>
      <c r="AA1949" s="53"/>
      <c r="AB1949" s="53"/>
      <c r="AC1949" s="53"/>
      <c r="AD1949" s="53"/>
      <c r="AE1949" s="53"/>
      <c r="AF1949" s="53"/>
      <c r="AG1949" s="53"/>
      <c r="AH1949" s="53"/>
      <c r="AI1949" s="53"/>
      <c r="AJ1949" s="53"/>
      <c r="AK1949" s="53"/>
      <c r="AL1949" s="53"/>
      <c r="AM1949" s="53"/>
      <c r="AN1949" s="53"/>
      <c r="AO1949" s="53"/>
    </row>
    <row r="1950" spans="17:41">
      <c r="Q1950" s="53"/>
      <c r="R1950" s="53"/>
      <c r="S1950" s="53"/>
      <c r="T1950" s="53"/>
      <c r="U1950" s="53"/>
      <c r="V1950" s="53"/>
      <c r="W1950" s="53"/>
      <c r="X1950" s="53"/>
      <c r="Y1950" s="53"/>
      <c r="Z1950" s="53"/>
      <c r="AA1950" s="53"/>
      <c r="AB1950" s="53"/>
      <c r="AC1950" s="53"/>
      <c r="AD1950" s="53"/>
      <c r="AE1950" s="53"/>
      <c r="AF1950" s="53"/>
      <c r="AG1950" s="53"/>
      <c r="AH1950" s="53"/>
      <c r="AI1950" s="53"/>
      <c r="AJ1950" s="53"/>
      <c r="AK1950" s="53"/>
      <c r="AL1950" s="53"/>
      <c r="AM1950" s="53"/>
      <c r="AN1950" s="53"/>
      <c r="AO1950" s="53"/>
    </row>
    <row r="1951" spans="17:41">
      <c r="Q1951" s="53"/>
      <c r="R1951" s="53"/>
      <c r="S1951" s="53"/>
      <c r="T1951" s="53"/>
      <c r="U1951" s="53"/>
      <c r="V1951" s="53"/>
      <c r="W1951" s="53"/>
      <c r="X1951" s="53"/>
      <c r="Y1951" s="53"/>
      <c r="Z1951" s="53"/>
      <c r="AA1951" s="53"/>
      <c r="AB1951" s="53"/>
      <c r="AC1951" s="53"/>
      <c r="AD1951" s="53"/>
      <c r="AE1951" s="53"/>
      <c r="AF1951" s="53"/>
      <c r="AG1951" s="53"/>
      <c r="AH1951" s="53"/>
      <c r="AI1951" s="53"/>
      <c r="AJ1951" s="53"/>
      <c r="AK1951" s="53"/>
      <c r="AL1951" s="53"/>
      <c r="AM1951" s="53"/>
      <c r="AN1951" s="53"/>
      <c r="AO1951" s="53"/>
    </row>
    <row r="1952" spans="17:41">
      <c r="Q1952" s="53"/>
      <c r="R1952" s="53"/>
      <c r="S1952" s="53"/>
      <c r="T1952" s="53"/>
      <c r="U1952" s="53"/>
      <c r="V1952" s="53"/>
      <c r="W1952" s="53"/>
      <c r="X1952" s="53"/>
      <c r="Y1952" s="53"/>
      <c r="Z1952" s="53"/>
      <c r="AA1952" s="53"/>
      <c r="AB1952" s="53"/>
      <c r="AC1952" s="53"/>
      <c r="AD1952" s="53"/>
      <c r="AE1952" s="53"/>
      <c r="AF1952" s="53"/>
      <c r="AG1952" s="53"/>
      <c r="AH1952" s="53"/>
      <c r="AI1952" s="53"/>
      <c r="AJ1952" s="53"/>
      <c r="AK1952" s="53"/>
      <c r="AL1952" s="53"/>
      <c r="AM1952" s="53"/>
      <c r="AN1952" s="53"/>
      <c r="AO1952" s="53"/>
    </row>
    <row r="1953" spans="17:41">
      <c r="Q1953" s="53"/>
      <c r="R1953" s="53"/>
      <c r="S1953" s="53"/>
      <c r="T1953" s="53"/>
      <c r="U1953" s="53"/>
      <c r="V1953" s="53"/>
      <c r="W1953" s="53"/>
      <c r="X1953" s="53"/>
      <c r="Y1953" s="53"/>
      <c r="Z1953" s="53"/>
      <c r="AA1953" s="53"/>
      <c r="AB1953" s="53"/>
      <c r="AC1953" s="53"/>
      <c r="AD1953" s="53"/>
      <c r="AE1953" s="53"/>
      <c r="AF1953" s="53"/>
      <c r="AG1953" s="53"/>
      <c r="AH1953" s="53"/>
      <c r="AI1953" s="53"/>
      <c r="AJ1953" s="53"/>
      <c r="AK1953" s="53"/>
      <c r="AL1953" s="53"/>
      <c r="AM1953" s="53"/>
      <c r="AN1953" s="53"/>
      <c r="AO1953" s="53"/>
    </row>
    <row r="1954" spans="17:41">
      <c r="Q1954" s="53"/>
      <c r="R1954" s="53"/>
      <c r="S1954" s="53"/>
      <c r="T1954" s="53"/>
      <c r="U1954" s="53"/>
      <c r="V1954" s="53"/>
      <c r="W1954" s="53"/>
      <c r="X1954" s="53"/>
      <c r="Y1954" s="53"/>
      <c r="Z1954" s="53"/>
      <c r="AA1954" s="53"/>
      <c r="AB1954" s="53"/>
      <c r="AC1954" s="53"/>
      <c r="AD1954" s="53"/>
      <c r="AE1954" s="53"/>
      <c r="AF1954" s="53"/>
      <c r="AG1954" s="53"/>
      <c r="AH1954" s="53"/>
      <c r="AI1954" s="53"/>
      <c r="AJ1954" s="53"/>
      <c r="AK1954" s="53"/>
      <c r="AL1954" s="53"/>
      <c r="AM1954" s="53"/>
      <c r="AN1954" s="53"/>
      <c r="AO1954" s="53"/>
    </row>
    <row r="1955" spans="17:41">
      <c r="Q1955" s="53"/>
      <c r="R1955" s="53"/>
      <c r="S1955" s="53"/>
      <c r="T1955" s="53"/>
      <c r="U1955" s="53"/>
      <c r="V1955" s="53"/>
      <c r="W1955" s="53"/>
      <c r="X1955" s="53"/>
      <c r="Y1955" s="53"/>
      <c r="Z1955" s="53"/>
      <c r="AA1955" s="53"/>
      <c r="AB1955" s="53"/>
      <c r="AC1955" s="53"/>
      <c r="AD1955" s="53"/>
      <c r="AE1955" s="53"/>
      <c r="AF1955" s="53"/>
      <c r="AG1955" s="53"/>
      <c r="AH1955" s="53"/>
      <c r="AI1955" s="53"/>
      <c r="AJ1955" s="53"/>
      <c r="AK1955" s="53"/>
      <c r="AL1955" s="53"/>
      <c r="AM1955" s="53"/>
      <c r="AN1955" s="53"/>
      <c r="AO1955" s="53"/>
    </row>
    <row r="1956" spans="17:41">
      <c r="Q1956" s="53"/>
      <c r="R1956" s="53"/>
      <c r="S1956" s="53"/>
      <c r="T1956" s="53"/>
      <c r="U1956" s="53"/>
      <c r="V1956" s="53"/>
      <c r="W1956" s="53"/>
      <c r="X1956" s="53"/>
      <c r="Y1956" s="53"/>
      <c r="Z1956" s="53"/>
      <c r="AA1956" s="53"/>
      <c r="AB1956" s="53"/>
      <c r="AC1956" s="53"/>
      <c r="AD1956" s="53"/>
      <c r="AE1956" s="53"/>
      <c r="AF1956" s="53"/>
      <c r="AG1956" s="53"/>
      <c r="AH1956" s="53"/>
      <c r="AI1956" s="53"/>
      <c r="AJ1956" s="53"/>
      <c r="AK1956" s="53"/>
      <c r="AL1956" s="53"/>
      <c r="AM1956" s="53"/>
      <c r="AN1956" s="53"/>
      <c r="AO1956" s="53"/>
    </row>
    <row r="1957" spans="17:41">
      <c r="Q1957" s="53"/>
      <c r="R1957" s="53"/>
      <c r="S1957" s="53"/>
      <c r="T1957" s="53"/>
      <c r="U1957" s="53"/>
      <c r="V1957" s="53"/>
      <c r="W1957" s="53"/>
      <c r="X1957" s="53"/>
      <c r="Y1957" s="53"/>
      <c r="Z1957" s="53"/>
      <c r="AA1957" s="53"/>
      <c r="AB1957" s="53"/>
      <c r="AC1957" s="53"/>
      <c r="AD1957" s="53"/>
      <c r="AE1957" s="53"/>
      <c r="AF1957" s="53"/>
      <c r="AG1957" s="53"/>
      <c r="AH1957" s="53"/>
      <c r="AI1957" s="53"/>
      <c r="AJ1957" s="53"/>
      <c r="AK1957" s="53"/>
      <c r="AL1957" s="53"/>
      <c r="AM1957" s="53"/>
      <c r="AN1957" s="53"/>
      <c r="AO1957" s="53"/>
    </row>
    <row r="1958" spans="17:41">
      <c r="Q1958" s="53"/>
      <c r="R1958" s="53"/>
      <c r="S1958" s="53"/>
      <c r="T1958" s="53"/>
      <c r="U1958" s="53"/>
      <c r="V1958" s="53"/>
      <c r="W1958" s="53"/>
      <c r="X1958" s="53"/>
      <c r="Y1958" s="53"/>
      <c r="Z1958" s="53"/>
      <c r="AA1958" s="53"/>
      <c r="AB1958" s="53"/>
      <c r="AC1958" s="53"/>
      <c r="AD1958" s="53"/>
      <c r="AE1958" s="53"/>
      <c r="AF1958" s="53"/>
      <c r="AG1958" s="53"/>
      <c r="AH1958" s="53"/>
      <c r="AI1958" s="53"/>
      <c r="AJ1958" s="53"/>
      <c r="AK1958" s="53"/>
      <c r="AL1958" s="53"/>
      <c r="AM1958" s="53"/>
      <c r="AN1958" s="53"/>
      <c r="AO1958" s="53"/>
    </row>
    <row r="1959" spans="17:41">
      <c r="Q1959" s="53"/>
      <c r="R1959" s="53"/>
      <c r="S1959" s="53"/>
      <c r="T1959" s="53"/>
      <c r="U1959" s="53"/>
      <c r="V1959" s="53"/>
      <c r="W1959" s="53"/>
      <c r="X1959" s="53"/>
      <c r="Y1959" s="53"/>
      <c r="Z1959" s="53"/>
      <c r="AA1959" s="53"/>
      <c r="AB1959" s="53"/>
      <c r="AC1959" s="53"/>
      <c r="AD1959" s="53"/>
      <c r="AE1959" s="53"/>
      <c r="AF1959" s="53"/>
      <c r="AG1959" s="53"/>
      <c r="AH1959" s="53"/>
      <c r="AI1959" s="53"/>
      <c r="AJ1959" s="53"/>
      <c r="AK1959" s="53"/>
      <c r="AL1959" s="53"/>
      <c r="AM1959" s="53"/>
      <c r="AN1959" s="53"/>
      <c r="AO1959" s="53"/>
    </row>
    <row r="1960" spans="17:41">
      <c r="Q1960" s="53"/>
      <c r="R1960" s="53"/>
      <c r="S1960" s="53"/>
      <c r="T1960" s="53"/>
      <c r="U1960" s="53"/>
      <c r="V1960" s="53"/>
      <c r="W1960" s="53"/>
      <c r="X1960" s="53"/>
      <c r="Y1960" s="53"/>
      <c r="Z1960" s="53"/>
      <c r="AA1960" s="53"/>
      <c r="AB1960" s="53"/>
      <c r="AC1960" s="53"/>
      <c r="AD1960" s="53"/>
      <c r="AE1960" s="53"/>
      <c r="AF1960" s="53"/>
      <c r="AG1960" s="53"/>
      <c r="AH1960" s="53"/>
      <c r="AI1960" s="53"/>
      <c r="AJ1960" s="53"/>
      <c r="AK1960" s="53"/>
      <c r="AL1960" s="53"/>
      <c r="AM1960" s="53"/>
      <c r="AN1960" s="53"/>
      <c r="AO1960" s="53"/>
    </row>
    <row r="1961" spans="17:41">
      <c r="Q1961" s="53"/>
      <c r="R1961" s="53"/>
      <c r="S1961" s="53"/>
      <c r="T1961" s="53"/>
      <c r="U1961" s="53"/>
      <c r="V1961" s="53"/>
      <c r="W1961" s="53"/>
      <c r="X1961" s="53"/>
      <c r="Y1961" s="53"/>
      <c r="Z1961" s="53"/>
      <c r="AA1961" s="53"/>
      <c r="AB1961" s="53"/>
      <c r="AC1961" s="53"/>
      <c r="AD1961" s="53"/>
      <c r="AE1961" s="53"/>
      <c r="AF1961" s="53"/>
      <c r="AG1961" s="53"/>
      <c r="AH1961" s="53"/>
      <c r="AI1961" s="53"/>
      <c r="AJ1961" s="53"/>
      <c r="AK1961" s="53"/>
      <c r="AL1961" s="53"/>
      <c r="AM1961" s="53"/>
      <c r="AN1961" s="53"/>
      <c r="AO1961" s="53"/>
    </row>
    <row r="1962" spans="17:41">
      <c r="Q1962" s="53"/>
      <c r="R1962" s="53"/>
      <c r="S1962" s="53"/>
      <c r="T1962" s="53"/>
      <c r="U1962" s="53"/>
      <c r="V1962" s="53"/>
      <c r="W1962" s="53"/>
      <c r="X1962" s="53"/>
      <c r="Y1962" s="53"/>
      <c r="Z1962" s="53"/>
      <c r="AA1962" s="53"/>
      <c r="AB1962" s="53"/>
      <c r="AC1962" s="53"/>
      <c r="AD1962" s="53"/>
      <c r="AE1962" s="53"/>
      <c r="AF1962" s="53"/>
      <c r="AG1962" s="53"/>
      <c r="AH1962" s="53"/>
      <c r="AI1962" s="53"/>
      <c r="AJ1962" s="53"/>
      <c r="AK1962" s="53"/>
      <c r="AL1962" s="53"/>
      <c r="AM1962" s="53"/>
      <c r="AN1962" s="53"/>
      <c r="AO1962" s="53"/>
    </row>
    <row r="1963" spans="17:41">
      <c r="Q1963" s="53"/>
      <c r="R1963" s="53"/>
      <c r="S1963" s="53"/>
      <c r="T1963" s="53"/>
      <c r="U1963" s="53"/>
      <c r="V1963" s="53"/>
      <c r="W1963" s="53"/>
      <c r="X1963" s="53"/>
      <c r="Y1963" s="53"/>
      <c r="Z1963" s="53"/>
      <c r="AA1963" s="53"/>
      <c r="AB1963" s="53"/>
      <c r="AC1963" s="53"/>
      <c r="AD1963" s="53"/>
      <c r="AE1963" s="53"/>
      <c r="AF1963" s="53"/>
      <c r="AG1963" s="53"/>
      <c r="AH1963" s="53"/>
      <c r="AI1963" s="53"/>
      <c r="AJ1963" s="53"/>
      <c r="AK1963" s="53"/>
      <c r="AL1963" s="53"/>
      <c r="AM1963" s="53"/>
      <c r="AN1963" s="53"/>
      <c r="AO1963" s="53"/>
    </row>
    <row r="1964" spans="17:41">
      <c r="Q1964" s="53"/>
      <c r="R1964" s="53"/>
      <c r="S1964" s="53"/>
      <c r="T1964" s="53"/>
      <c r="U1964" s="53"/>
      <c r="V1964" s="53"/>
      <c r="W1964" s="53"/>
      <c r="X1964" s="53"/>
      <c r="Y1964" s="53"/>
      <c r="Z1964" s="53"/>
      <c r="AA1964" s="53"/>
      <c r="AB1964" s="53"/>
      <c r="AC1964" s="53"/>
      <c r="AD1964" s="53"/>
      <c r="AE1964" s="53"/>
      <c r="AF1964" s="53"/>
      <c r="AG1964" s="53"/>
      <c r="AH1964" s="53"/>
      <c r="AI1964" s="53"/>
      <c r="AJ1964" s="53"/>
      <c r="AK1964" s="53"/>
      <c r="AL1964" s="53"/>
      <c r="AM1964" s="53"/>
      <c r="AN1964" s="53"/>
      <c r="AO1964" s="53"/>
    </row>
    <row r="1965" spans="17:41">
      <c r="Q1965" s="53"/>
      <c r="R1965" s="53"/>
      <c r="S1965" s="53"/>
      <c r="T1965" s="53"/>
      <c r="U1965" s="53"/>
      <c r="V1965" s="53"/>
      <c r="W1965" s="53"/>
      <c r="X1965" s="53"/>
      <c r="Y1965" s="53"/>
      <c r="Z1965" s="53"/>
      <c r="AA1965" s="53"/>
      <c r="AB1965" s="53"/>
      <c r="AC1965" s="53"/>
      <c r="AD1965" s="53"/>
      <c r="AE1965" s="53"/>
      <c r="AF1965" s="53"/>
      <c r="AG1965" s="53"/>
      <c r="AH1965" s="53"/>
      <c r="AI1965" s="53"/>
      <c r="AJ1965" s="53"/>
      <c r="AK1965" s="53"/>
      <c r="AL1965" s="53"/>
      <c r="AM1965" s="53"/>
      <c r="AN1965" s="53"/>
      <c r="AO1965" s="53"/>
    </row>
    <row r="1966" spans="17:41">
      <c r="Q1966" s="53"/>
      <c r="R1966" s="53"/>
      <c r="S1966" s="53"/>
      <c r="T1966" s="53"/>
      <c r="U1966" s="53"/>
      <c r="V1966" s="53"/>
      <c r="W1966" s="53"/>
      <c r="X1966" s="53"/>
      <c r="Y1966" s="53"/>
      <c r="Z1966" s="53"/>
      <c r="AA1966" s="53"/>
      <c r="AB1966" s="53"/>
      <c r="AC1966" s="53"/>
      <c r="AD1966" s="53"/>
      <c r="AE1966" s="53"/>
      <c r="AF1966" s="53"/>
      <c r="AG1966" s="53"/>
      <c r="AH1966" s="53"/>
      <c r="AI1966" s="53"/>
      <c r="AJ1966" s="53"/>
      <c r="AK1966" s="53"/>
      <c r="AL1966" s="53"/>
      <c r="AM1966" s="53"/>
      <c r="AN1966" s="53"/>
      <c r="AO1966" s="53"/>
    </row>
    <row r="1967" spans="17:41">
      <c r="Q1967" s="53"/>
      <c r="R1967" s="53"/>
      <c r="S1967" s="53"/>
      <c r="T1967" s="53"/>
      <c r="U1967" s="53"/>
      <c r="V1967" s="53"/>
      <c r="W1967" s="53"/>
      <c r="X1967" s="53"/>
      <c r="Y1967" s="53"/>
      <c r="Z1967" s="53"/>
      <c r="AA1967" s="53"/>
      <c r="AB1967" s="53"/>
      <c r="AC1967" s="53"/>
      <c r="AD1967" s="53"/>
      <c r="AE1967" s="53"/>
      <c r="AF1967" s="53"/>
      <c r="AG1967" s="53"/>
      <c r="AH1967" s="53"/>
      <c r="AI1967" s="53"/>
      <c r="AJ1967" s="53"/>
      <c r="AK1967" s="53"/>
      <c r="AL1967" s="53"/>
      <c r="AM1967" s="53"/>
      <c r="AN1967" s="53"/>
      <c r="AO1967" s="53"/>
    </row>
    <row r="1968" spans="17:41">
      <c r="Q1968" s="53"/>
      <c r="R1968" s="53"/>
      <c r="S1968" s="53"/>
      <c r="T1968" s="53"/>
      <c r="U1968" s="53"/>
      <c r="V1968" s="53"/>
      <c r="W1968" s="53"/>
      <c r="X1968" s="53"/>
      <c r="Y1968" s="53"/>
      <c r="Z1968" s="53"/>
      <c r="AA1968" s="53"/>
      <c r="AB1968" s="53"/>
      <c r="AC1968" s="53"/>
      <c r="AD1968" s="53"/>
      <c r="AE1968" s="53"/>
      <c r="AF1968" s="53"/>
      <c r="AG1968" s="53"/>
      <c r="AH1968" s="53"/>
      <c r="AI1968" s="53"/>
      <c r="AJ1968" s="53"/>
      <c r="AK1968" s="53"/>
      <c r="AL1968" s="53"/>
      <c r="AM1968" s="53"/>
      <c r="AN1968" s="53"/>
      <c r="AO1968" s="53"/>
    </row>
    <row r="1969" spans="17:41">
      <c r="Q1969" s="53"/>
      <c r="R1969" s="53"/>
      <c r="S1969" s="53"/>
      <c r="T1969" s="53"/>
      <c r="U1969" s="53"/>
      <c r="V1969" s="53"/>
      <c r="W1969" s="53"/>
      <c r="X1969" s="53"/>
      <c r="Y1969" s="53"/>
      <c r="Z1969" s="53"/>
      <c r="AA1969" s="53"/>
      <c r="AB1969" s="53"/>
      <c r="AC1969" s="53"/>
      <c r="AD1969" s="53"/>
      <c r="AE1969" s="53"/>
      <c r="AF1969" s="53"/>
      <c r="AG1969" s="53"/>
      <c r="AH1969" s="53"/>
      <c r="AI1969" s="53"/>
      <c r="AJ1969" s="53"/>
      <c r="AK1969" s="53"/>
      <c r="AL1969" s="53"/>
      <c r="AM1969" s="53"/>
      <c r="AN1969" s="53"/>
      <c r="AO1969" s="53"/>
    </row>
    <row r="1970" spans="17:41">
      <c r="Q1970" s="53"/>
      <c r="R1970" s="53"/>
      <c r="S1970" s="53"/>
      <c r="T1970" s="53"/>
      <c r="U1970" s="53"/>
      <c r="V1970" s="53"/>
      <c r="W1970" s="53"/>
      <c r="X1970" s="53"/>
      <c r="Y1970" s="53"/>
      <c r="Z1970" s="53"/>
      <c r="AA1970" s="53"/>
      <c r="AB1970" s="53"/>
      <c r="AC1970" s="53"/>
      <c r="AD1970" s="53"/>
      <c r="AE1970" s="53"/>
      <c r="AF1970" s="53"/>
      <c r="AG1970" s="53"/>
      <c r="AH1970" s="53"/>
      <c r="AI1970" s="53"/>
      <c r="AJ1970" s="53"/>
      <c r="AK1970" s="53"/>
      <c r="AL1970" s="53"/>
      <c r="AM1970" s="53"/>
      <c r="AN1970" s="53"/>
      <c r="AO1970" s="53"/>
    </row>
    <row r="1971" spans="17:41">
      <c r="Q1971" s="53"/>
      <c r="R1971" s="53"/>
      <c r="S1971" s="53"/>
      <c r="T1971" s="53"/>
      <c r="U1971" s="53"/>
      <c r="V1971" s="53"/>
      <c r="W1971" s="53"/>
      <c r="X1971" s="53"/>
      <c r="Y1971" s="53"/>
      <c r="Z1971" s="53"/>
      <c r="AA1971" s="53"/>
      <c r="AB1971" s="53"/>
      <c r="AC1971" s="53"/>
      <c r="AD1971" s="53"/>
      <c r="AE1971" s="53"/>
      <c r="AF1971" s="53"/>
      <c r="AG1971" s="53"/>
      <c r="AH1971" s="53"/>
      <c r="AI1971" s="53"/>
      <c r="AJ1971" s="53"/>
      <c r="AK1971" s="53"/>
      <c r="AL1971" s="53"/>
      <c r="AM1971" s="53"/>
      <c r="AN1971" s="53"/>
      <c r="AO1971" s="53"/>
    </row>
    <row r="1972" spans="17:41">
      <c r="Q1972" s="53"/>
      <c r="R1972" s="53"/>
      <c r="S1972" s="53"/>
      <c r="T1972" s="53"/>
      <c r="U1972" s="53"/>
      <c r="V1972" s="53"/>
      <c r="W1972" s="53"/>
      <c r="X1972" s="53"/>
      <c r="Y1972" s="53"/>
      <c r="Z1972" s="53"/>
      <c r="AA1972" s="53"/>
      <c r="AB1972" s="53"/>
      <c r="AC1972" s="53"/>
      <c r="AD1972" s="53"/>
      <c r="AE1972" s="53"/>
      <c r="AF1972" s="53"/>
      <c r="AG1972" s="53"/>
      <c r="AH1972" s="53"/>
      <c r="AI1972" s="53"/>
      <c r="AJ1972" s="53"/>
      <c r="AK1972" s="53"/>
      <c r="AL1972" s="53"/>
      <c r="AM1972" s="53"/>
      <c r="AN1972" s="53"/>
      <c r="AO1972" s="53"/>
    </row>
    <row r="1973" spans="17:41">
      <c r="Q1973" s="53"/>
      <c r="R1973" s="53"/>
      <c r="S1973" s="53"/>
      <c r="T1973" s="53"/>
      <c r="U1973" s="53"/>
      <c r="V1973" s="53"/>
      <c r="W1973" s="53"/>
      <c r="X1973" s="53"/>
      <c r="Y1973" s="53"/>
      <c r="Z1973" s="53"/>
      <c r="AA1973" s="53"/>
      <c r="AB1973" s="53"/>
      <c r="AC1973" s="53"/>
      <c r="AD1973" s="53"/>
      <c r="AE1973" s="53"/>
      <c r="AF1973" s="53"/>
      <c r="AG1973" s="53"/>
      <c r="AH1973" s="53"/>
      <c r="AI1973" s="53"/>
      <c r="AJ1973" s="53"/>
      <c r="AK1973" s="53"/>
      <c r="AL1973" s="53"/>
      <c r="AM1973" s="53"/>
      <c r="AN1973" s="53"/>
      <c r="AO1973" s="53"/>
    </row>
    <row r="1974" spans="17:41">
      <c r="Q1974" s="53"/>
      <c r="R1974" s="53"/>
      <c r="S1974" s="53"/>
      <c r="T1974" s="53"/>
      <c r="U1974" s="53"/>
      <c r="V1974" s="53"/>
      <c r="W1974" s="53"/>
      <c r="X1974" s="53"/>
      <c r="Y1974" s="53"/>
      <c r="Z1974" s="53"/>
      <c r="AA1974" s="53"/>
      <c r="AB1974" s="53"/>
      <c r="AC1974" s="53"/>
      <c r="AD1974" s="53"/>
      <c r="AE1974" s="53"/>
      <c r="AF1974" s="53"/>
      <c r="AG1974" s="53"/>
      <c r="AH1974" s="53"/>
      <c r="AI1974" s="53"/>
      <c r="AJ1974" s="53"/>
      <c r="AK1974" s="53"/>
      <c r="AL1974" s="53"/>
      <c r="AM1974" s="53"/>
      <c r="AN1974" s="53"/>
      <c r="AO1974" s="53"/>
    </row>
    <row r="1975" spans="17:41">
      <c r="Q1975" s="53"/>
      <c r="R1975" s="53"/>
      <c r="S1975" s="53"/>
      <c r="T1975" s="53"/>
      <c r="U1975" s="53"/>
      <c r="V1975" s="53"/>
      <c r="W1975" s="53"/>
      <c r="X1975" s="53"/>
      <c r="Y1975" s="53"/>
      <c r="Z1975" s="53"/>
      <c r="AA1975" s="53"/>
      <c r="AB1975" s="53"/>
      <c r="AC1975" s="53"/>
      <c r="AD1975" s="53"/>
      <c r="AE1975" s="53"/>
      <c r="AF1975" s="53"/>
      <c r="AG1975" s="53"/>
      <c r="AH1975" s="53"/>
      <c r="AI1975" s="53"/>
      <c r="AJ1975" s="53"/>
      <c r="AK1975" s="53"/>
      <c r="AL1975" s="53"/>
      <c r="AM1975" s="53"/>
      <c r="AN1975" s="53"/>
      <c r="AO1975" s="53"/>
    </row>
    <row r="1976" spans="17:41">
      <c r="Q1976" s="53"/>
      <c r="R1976" s="53"/>
      <c r="S1976" s="53"/>
      <c r="T1976" s="53"/>
      <c r="U1976" s="53"/>
      <c r="V1976" s="53"/>
      <c r="W1976" s="53"/>
      <c r="X1976" s="53"/>
      <c r="Y1976" s="53"/>
      <c r="Z1976" s="53"/>
      <c r="AA1976" s="53"/>
      <c r="AB1976" s="53"/>
      <c r="AC1976" s="53"/>
      <c r="AD1976" s="53"/>
      <c r="AE1976" s="53"/>
      <c r="AF1976" s="53"/>
      <c r="AG1976" s="53"/>
      <c r="AH1976" s="53"/>
      <c r="AI1976" s="53"/>
      <c r="AJ1976" s="53"/>
      <c r="AK1976" s="53"/>
      <c r="AL1976" s="53"/>
      <c r="AM1976" s="53"/>
      <c r="AN1976" s="53"/>
      <c r="AO1976" s="53"/>
    </row>
    <row r="1977" spans="17:41">
      <c r="Q1977" s="53"/>
      <c r="R1977" s="53"/>
      <c r="S1977" s="53"/>
      <c r="T1977" s="53"/>
      <c r="U1977" s="53"/>
      <c r="V1977" s="53"/>
      <c r="W1977" s="53"/>
      <c r="X1977" s="53"/>
      <c r="Y1977" s="53"/>
      <c r="Z1977" s="53"/>
      <c r="AA1977" s="53"/>
      <c r="AB1977" s="53"/>
      <c r="AC1977" s="53"/>
      <c r="AD1977" s="53"/>
      <c r="AE1977" s="53"/>
      <c r="AF1977" s="53"/>
      <c r="AG1977" s="53"/>
      <c r="AH1977" s="53"/>
      <c r="AI1977" s="53"/>
      <c r="AJ1977" s="53"/>
      <c r="AK1977" s="53"/>
      <c r="AL1977" s="53"/>
      <c r="AM1977" s="53"/>
      <c r="AN1977" s="53"/>
      <c r="AO1977" s="53"/>
    </row>
    <row r="1978" spans="17:41">
      <c r="Q1978" s="53"/>
      <c r="R1978" s="53"/>
      <c r="S1978" s="53"/>
      <c r="T1978" s="53"/>
      <c r="U1978" s="53"/>
      <c r="V1978" s="53"/>
      <c r="W1978" s="53"/>
      <c r="X1978" s="53"/>
      <c r="Y1978" s="53"/>
      <c r="Z1978" s="53"/>
      <c r="AA1978" s="53"/>
      <c r="AB1978" s="53"/>
      <c r="AC1978" s="53"/>
      <c r="AD1978" s="53"/>
      <c r="AE1978" s="53"/>
      <c r="AF1978" s="53"/>
      <c r="AG1978" s="53"/>
      <c r="AH1978" s="53"/>
      <c r="AI1978" s="53"/>
      <c r="AJ1978" s="53"/>
      <c r="AK1978" s="53"/>
      <c r="AL1978" s="53"/>
      <c r="AM1978" s="53"/>
      <c r="AN1978" s="53"/>
      <c r="AO1978" s="53"/>
    </row>
    <row r="1979" spans="17:41">
      <c r="Q1979" s="53"/>
      <c r="R1979" s="53"/>
      <c r="S1979" s="53"/>
      <c r="T1979" s="53"/>
      <c r="U1979" s="53"/>
      <c r="V1979" s="53"/>
      <c r="W1979" s="53"/>
      <c r="X1979" s="53"/>
      <c r="Y1979" s="53"/>
      <c r="Z1979" s="53"/>
      <c r="AA1979" s="53"/>
      <c r="AB1979" s="53"/>
      <c r="AC1979" s="53"/>
      <c r="AD1979" s="53"/>
      <c r="AE1979" s="53"/>
      <c r="AF1979" s="53"/>
      <c r="AG1979" s="53"/>
      <c r="AH1979" s="53"/>
      <c r="AI1979" s="53"/>
      <c r="AJ1979" s="53"/>
      <c r="AK1979" s="53"/>
      <c r="AL1979" s="53"/>
      <c r="AM1979" s="53"/>
      <c r="AN1979" s="53"/>
      <c r="AO1979" s="53"/>
    </row>
    <row r="1980" spans="17:41">
      <c r="Q1980" s="53"/>
      <c r="R1980" s="53"/>
      <c r="S1980" s="53"/>
      <c r="T1980" s="53"/>
      <c r="U1980" s="53"/>
      <c r="V1980" s="53"/>
      <c r="W1980" s="53"/>
      <c r="X1980" s="53"/>
      <c r="Y1980" s="53"/>
      <c r="Z1980" s="53"/>
      <c r="AA1980" s="53"/>
      <c r="AB1980" s="53"/>
      <c r="AC1980" s="53"/>
      <c r="AD1980" s="53"/>
      <c r="AE1980" s="53"/>
      <c r="AF1980" s="53"/>
      <c r="AG1980" s="53"/>
      <c r="AH1980" s="53"/>
      <c r="AI1980" s="53"/>
      <c r="AJ1980" s="53"/>
      <c r="AK1980" s="53"/>
      <c r="AL1980" s="53"/>
      <c r="AM1980" s="53"/>
      <c r="AN1980" s="53"/>
      <c r="AO1980" s="53"/>
    </row>
    <row r="1981" spans="17:41">
      <c r="Q1981" s="53"/>
      <c r="R1981" s="53"/>
      <c r="S1981" s="53"/>
      <c r="T1981" s="53"/>
      <c r="U1981" s="53"/>
      <c r="V1981" s="53"/>
      <c r="W1981" s="53"/>
      <c r="X1981" s="53"/>
      <c r="Y1981" s="53"/>
      <c r="Z1981" s="53"/>
      <c r="AA1981" s="53"/>
      <c r="AB1981" s="53"/>
      <c r="AC1981" s="53"/>
      <c r="AD1981" s="53"/>
      <c r="AE1981" s="53"/>
      <c r="AF1981" s="53"/>
      <c r="AG1981" s="53"/>
      <c r="AH1981" s="53"/>
      <c r="AI1981" s="53"/>
      <c r="AJ1981" s="53"/>
      <c r="AK1981" s="53"/>
      <c r="AL1981" s="53"/>
      <c r="AM1981" s="53"/>
      <c r="AN1981" s="53"/>
      <c r="AO1981" s="53"/>
    </row>
    <row r="1982" spans="17:41">
      <c r="Q1982" s="53"/>
      <c r="R1982" s="53"/>
      <c r="S1982" s="53"/>
      <c r="T1982" s="53"/>
      <c r="U1982" s="53"/>
      <c r="V1982" s="53"/>
      <c r="W1982" s="53"/>
      <c r="X1982" s="53"/>
      <c r="Y1982" s="53"/>
      <c r="Z1982" s="53"/>
      <c r="AA1982" s="53"/>
      <c r="AB1982" s="53"/>
      <c r="AC1982" s="53"/>
      <c r="AD1982" s="53"/>
      <c r="AE1982" s="53"/>
      <c r="AF1982" s="53"/>
      <c r="AG1982" s="53"/>
      <c r="AH1982" s="53"/>
      <c r="AI1982" s="53"/>
      <c r="AJ1982" s="53"/>
      <c r="AK1982" s="53"/>
      <c r="AL1982" s="53"/>
      <c r="AM1982" s="53"/>
      <c r="AN1982" s="53"/>
      <c r="AO1982" s="53"/>
    </row>
    <row r="1983" spans="17:41">
      <c r="Q1983" s="53"/>
      <c r="R1983" s="53"/>
      <c r="S1983" s="53"/>
      <c r="T1983" s="53"/>
      <c r="U1983" s="53"/>
      <c r="V1983" s="53"/>
      <c r="W1983" s="53"/>
      <c r="X1983" s="53"/>
      <c r="Y1983" s="53"/>
      <c r="Z1983" s="53"/>
      <c r="AA1983" s="53"/>
      <c r="AB1983" s="53"/>
      <c r="AC1983" s="53"/>
      <c r="AD1983" s="53"/>
      <c r="AE1983" s="53"/>
      <c r="AF1983" s="53"/>
      <c r="AG1983" s="53"/>
      <c r="AH1983" s="53"/>
      <c r="AI1983" s="53"/>
      <c r="AJ1983" s="53"/>
      <c r="AK1983" s="53"/>
      <c r="AL1983" s="53"/>
      <c r="AM1983" s="53"/>
      <c r="AN1983" s="53"/>
      <c r="AO1983" s="53"/>
    </row>
    <row r="1984" spans="17:41">
      <c r="Q1984" s="53"/>
      <c r="R1984" s="53"/>
      <c r="S1984" s="53"/>
      <c r="T1984" s="53"/>
      <c r="U1984" s="53"/>
      <c r="V1984" s="53"/>
      <c r="W1984" s="53"/>
      <c r="X1984" s="53"/>
      <c r="Y1984" s="53"/>
      <c r="Z1984" s="53"/>
      <c r="AA1984" s="53"/>
      <c r="AB1984" s="53"/>
      <c r="AC1984" s="53"/>
      <c r="AD1984" s="53"/>
      <c r="AE1984" s="53"/>
      <c r="AF1984" s="53"/>
      <c r="AG1984" s="53"/>
      <c r="AH1984" s="53"/>
      <c r="AI1984" s="53"/>
      <c r="AJ1984" s="53"/>
      <c r="AK1984" s="53"/>
      <c r="AL1984" s="53"/>
      <c r="AM1984" s="53"/>
      <c r="AN1984" s="53"/>
      <c r="AO1984" s="53"/>
    </row>
    <row r="1985" spans="17:41">
      <c r="Q1985" s="53"/>
      <c r="R1985" s="53"/>
      <c r="S1985" s="53"/>
      <c r="T1985" s="53"/>
      <c r="U1985" s="53"/>
      <c r="V1985" s="53"/>
      <c r="W1985" s="53"/>
      <c r="X1985" s="53"/>
      <c r="Y1985" s="53"/>
      <c r="Z1985" s="53"/>
      <c r="AA1985" s="53"/>
      <c r="AB1985" s="53"/>
      <c r="AC1985" s="53"/>
      <c r="AD1985" s="53"/>
      <c r="AE1985" s="53"/>
      <c r="AF1985" s="53"/>
      <c r="AG1985" s="53"/>
      <c r="AH1985" s="53"/>
      <c r="AI1985" s="53"/>
      <c r="AJ1985" s="53"/>
      <c r="AK1985" s="53"/>
      <c r="AL1985" s="53"/>
      <c r="AM1985" s="53"/>
      <c r="AN1985" s="53"/>
      <c r="AO1985" s="53"/>
    </row>
    <row r="1986" spans="17:41">
      <c r="Q1986" s="53"/>
      <c r="R1986" s="53"/>
      <c r="S1986" s="53"/>
      <c r="T1986" s="53"/>
      <c r="U1986" s="53"/>
      <c r="V1986" s="53"/>
      <c r="W1986" s="53"/>
      <c r="X1986" s="53"/>
      <c r="Y1986" s="53"/>
      <c r="Z1986" s="53"/>
      <c r="AA1986" s="53"/>
      <c r="AB1986" s="53"/>
      <c r="AC1986" s="53"/>
      <c r="AD1986" s="53"/>
      <c r="AE1986" s="53"/>
      <c r="AF1986" s="53"/>
      <c r="AG1986" s="53"/>
      <c r="AH1986" s="53"/>
      <c r="AI1986" s="53"/>
      <c r="AJ1986" s="53"/>
      <c r="AK1986" s="53"/>
      <c r="AL1986" s="53"/>
      <c r="AM1986" s="53"/>
      <c r="AN1986" s="53"/>
      <c r="AO1986" s="53"/>
    </row>
    <row r="1987" spans="17:41">
      <c r="Q1987" s="53"/>
      <c r="R1987" s="53"/>
      <c r="S1987" s="53"/>
      <c r="T1987" s="53"/>
      <c r="U1987" s="53"/>
      <c r="V1987" s="53"/>
      <c r="W1987" s="53"/>
      <c r="X1987" s="53"/>
      <c r="Y1987" s="53"/>
      <c r="Z1987" s="53"/>
      <c r="AA1987" s="53"/>
      <c r="AB1987" s="53"/>
      <c r="AC1987" s="53"/>
      <c r="AD1987" s="53"/>
      <c r="AE1987" s="53"/>
      <c r="AF1987" s="53"/>
      <c r="AG1987" s="53"/>
      <c r="AH1987" s="53"/>
      <c r="AI1987" s="53"/>
      <c r="AJ1987" s="53"/>
      <c r="AK1987" s="53"/>
      <c r="AL1987" s="53"/>
      <c r="AM1987" s="53"/>
      <c r="AN1987" s="53"/>
      <c r="AO1987" s="53"/>
    </row>
    <row r="1988" spans="17:41">
      <c r="Q1988" s="53"/>
      <c r="R1988" s="53"/>
      <c r="S1988" s="53"/>
      <c r="T1988" s="53"/>
      <c r="U1988" s="53"/>
      <c r="V1988" s="53"/>
      <c r="W1988" s="53"/>
      <c r="X1988" s="53"/>
      <c r="Y1988" s="53"/>
      <c r="Z1988" s="53"/>
      <c r="AA1988" s="53"/>
      <c r="AB1988" s="53"/>
      <c r="AC1988" s="53"/>
      <c r="AD1988" s="53"/>
      <c r="AE1988" s="53"/>
      <c r="AF1988" s="53"/>
      <c r="AG1988" s="53"/>
      <c r="AH1988" s="53"/>
      <c r="AI1988" s="53"/>
      <c r="AJ1988" s="53"/>
      <c r="AK1988" s="53"/>
      <c r="AL1988" s="53"/>
      <c r="AM1988" s="53"/>
      <c r="AN1988" s="53"/>
      <c r="AO1988" s="53"/>
    </row>
    <row r="1989" spans="17:41">
      <c r="Q1989" s="53"/>
      <c r="R1989" s="53"/>
      <c r="S1989" s="53"/>
      <c r="T1989" s="53"/>
      <c r="U1989" s="53"/>
      <c r="V1989" s="53"/>
      <c r="W1989" s="53"/>
      <c r="X1989" s="53"/>
      <c r="Y1989" s="53"/>
      <c r="Z1989" s="53"/>
      <c r="AA1989" s="53"/>
      <c r="AB1989" s="53"/>
      <c r="AC1989" s="53"/>
      <c r="AD1989" s="53"/>
      <c r="AE1989" s="53"/>
      <c r="AF1989" s="53"/>
      <c r="AG1989" s="53"/>
      <c r="AH1989" s="53"/>
      <c r="AI1989" s="53"/>
      <c r="AJ1989" s="53"/>
      <c r="AK1989" s="53"/>
      <c r="AL1989" s="53"/>
      <c r="AM1989" s="53"/>
      <c r="AN1989" s="53"/>
      <c r="AO1989" s="53"/>
    </row>
    <row r="1990" spans="17:41">
      <c r="Q1990" s="53"/>
      <c r="R1990" s="53"/>
      <c r="S1990" s="53"/>
      <c r="T1990" s="53"/>
      <c r="U1990" s="53"/>
      <c r="V1990" s="53"/>
      <c r="W1990" s="53"/>
      <c r="X1990" s="53"/>
      <c r="Y1990" s="53"/>
      <c r="Z1990" s="53"/>
      <c r="AA1990" s="53"/>
      <c r="AB1990" s="53"/>
      <c r="AC1990" s="53"/>
      <c r="AD1990" s="53"/>
      <c r="AE1990" s="53"/>
      <c r="AF1990" s="53"/>
      <c r="AG1990" s="53"/>
      <c r="AH1990" s="53"/>
      <c r="AI1990" s="53"/>
      <c r="AJ1990" s="53"/>
      <c r="AK1990" s="53"/>
      <c r="AL1990" s="53"/>
      <c r="AM1990" s="53"/>
      <c r="AN1990" s="53"/>
      <c r="AO1990" s="53"/>
    </row>
    <row r="1991" spans="17:41">
      <c r="Q1991" s="53"/>
      <c r="R1991" s="53"/>
      <c r="S1991" s="53"/>
      <c r="T1991" s="53"/>
      <c r="U1991" s="53"/>
      <c r="V1991" s="53"/>
      <c r="W1991" s="53"/>
      <c r="X1991" s="53"/>
      <c r="Y1991" s="53"/>
      <c r="Z1991" s="53"/>
      <c r="AA1991" s="53"/>
      <c r="AB1991" s="53"/>
      <c r="AC1991" s="53"/>
      <c r="AD1991" s="53"/>
      <c r="AE1991" s="53"/>
      <c r="AF1991" s="53"/>
      <c r="AG1991" s="53"/>
      <c r="AH1991" s="53"/>
      <c r="AI1991" s="53"/>
      <c r="AJ1991" s="53"/>
      <c r="AK1991" s="53"/>
      <c r="AL1991" s="53"/>
      <c r="AM1991" s="53"/>
      <c r="AN1991" s="53"/>
      <c r="AO1991" s="53"/>
    </row>
    <row r="1992" spans="17:41">
      <c r="Q1992" s="53"/>
      <c r="R1992" s="53"/>
      <c r="S1992" s="53"/>
      <c r="T1992" s="53"/>
      <c r="U1992" s="53"/>
      <c r="V1992" s="53"/>
      <c r="W1992" s="53"/>
      <c r="X1992" s="53"/>
      <c r="Y1992" s="53"/>
      <c r="Z1992" s="53"/>
      <c r="AA1992" s="53"/>
      <c r="AB1992" s="53"/>
      <c r="AC1992" s="53"/>
      <c r="AD1992" s="53"/>
      <c r="AE1992" s="53"/>
      <c r="AF1992" s="53"/>
      <c r="AG1992" s="53"/>
      <c r="AH1992" s="53"/>
      <c r="AI1992" s="53"/>
      <c r="AJ1992" s="53"/>
      <c r="AK1992" s="53"/>
      <c r="AL1992" s="53"/>
      <c r="AM1992" s="53"/>
      <c r="AN1992" s="53"/>
      <c r="AO1992" s="53"/>
    </row>
    <row r="1993" spans="17:41">
      <c r="Q1993" s="53"/>
      <c r="R1993" s="53"/>
      <c r="S1993" s="53"/>
      <c r="T1993" s="53"/>
      <c r="U1993" s="53"/>
      <c r="V1993" s="53"/>
      <c r="W1993" s="53"/>
      <c r="X1993" s="53"/>
      <c r="Y1993" s="53"/>
      <c r="Z1993" s="53"/>
      <c r="AA1993" s="53"/>
      <c r="AB1993" s="53"/>
      <c r="AC1993" s="53"/>
      <c r="AD1993" s="53"/>
      <c r="AE1993" s="53"/>
      <c r="AF1993" s="53"/>
      <c r="AG1993" s="53"/>
      <c r="AH1993" s="53"/>
      <c r="AI1993" s="53"/>
      <c r="AJ1993" s="53"/>
      <c r="AK1993" s="53"/>
      <c r="AL1993" s="53"/>
      <c r="AM1993" s="53"/>
      <c r="AN1993" s="53"/>
      <c r="AO1993" s="53"/>
    </row>
    <row r="1994" spans="17:41">
      <c r="Q1994" s="53"/>
      <c r="R1994" s="53"/>
      <c r="S1994" s="53"/>
      <c r="T1994" s="53"/>
      <c r="U1994" s="53"/>
      <c r="V1994" s="53"/>
      <c r="W1994" s="53"/>
      <c r="X1994" s="53"/>
      <c r="Y1994" s="53"/>
      <c r="Z1994" s="53"/>
      <c r="AA1994" s="53"/>
      <c r="AB1994" s="53"/>
      <c r="AC1994" s="53"/>
      <c r="AD1994" s="53"/>
      <c r="AE1994" s="53"/>
      <c r="AF1994" s="53"/>
      <c r="AG1994" s="53"/>
      <c r="AH1994" s="53"/>
      <c r="AI1994" s="53"/>
      <c r="AJ1994" s="53"/>
      <c r="AK1994" s="53"/>
      <c r="AL1994" s="53"/>
      <c r="AM1994" s="53"/>
      <c r="AN1994" s="53"/>
      <c r="AO1994" s="53"/>
    </row>
    <row r="1995" spans="17:41">
      <c r="Q1995" s="53"/>
      <c r="R1995" s="53"/>
      <c r="S1995" s="53"/>
      <c r="T1995" s="53"/>
      <c r="U1995" s="53"/>
      <c r="V1995" s="53"/>
      <c r="W1995" s="53"/>
      <c r="X1995" s="53"/>
      <c r="Y1995" s="53"/>
      <c r="Z1995" s="53"/>
      <c r="AA1995" s="53"/>
      <c r="AB1995" s="53"/>
      <c r="AC1995" s="53"/>
      <c r="AD1995" s="53"/>
      <c r="AE1995" s="53"/>
      <c r="AF1995" s="53"/>
      <c r="AG1995" s="53"/>
      <c r="AH1995" s="53"/>
      <c r="AI1995" s="53"/>
      <c r="AJ1995" s="53"/>
      <c r="AK1995" s="53"/>
      <c r="AL1995" s="53"/>
      <c r="AM1995" s="53"/>
      <c r="AN1995" s="53"/>
      <c r="AO1995" s="53"/>
    </row>
    <row r="1996" spans="17:41">
      <c r="Q1996" s="53"/>
      <c r="R1996" s="53"/>
      <c r="S1996" s="53"/>
      <c r="T1996" s="53"/>
      <c r="U1996" s="53"/>
      <c r="V1996" s="53"/>
      <c r="W1996" s="53"/>
      <c r="X1996" s="53"/>
      <c r="Y1996" s="53"/>
      <c r="Z1996" s="53"/>
      <c r="AA1996" s="53"/>
      <c r="AB1996" s="53"/>
      <c r="AC1996" s="53"/>
      <c r="AD1996" s="53"/>
      <c r="AE1996" s="53"/>
      <c r="AF1996" s="53"/>
      <c r="AG1996" s="53"/>
      <c r="AH1996" s="53"/>
      <c r="AI1996" s="53"/>
      <c r="AJ1996" s="53"/>
      <c r="AK1996" s="53"/>
      <c r="AL1996" s="53"/>
      <c r="AM1996" s="53"/>
      <c r="AN1996" s="53"/>
      <c r="AO1996" s="53"/>
    </row>
    <row r="1997" spans="17:41">
      <c r="Q1997" s="53"/>
      <c r="R1997" s="53"/>
      <c r="S1997" s="53"/>
      <c r="T1997" s="53"/>
      <c r="U1997" s="53"/>
      <c r="V1997" s="53"/>
      <c r="W1997" s="53"/>
      <c r="X1997" s="53"/>
      <c r="Y1997" s="53"/>
      <c r="Z1997" s="53"/>
      <c r="AA1997" s="53"/>
      <c r="AB1997" s="53"/>
      <c r="AC1997" s="53"/>
      <c r="AD1997" s="53"/>
      <c r="AE1997" s="53"/>
      <c r="AF1997" s="53"/>
      <c r="AG1997" s="53"/>
      <c r="AH1997" s="53"/>
      <c r="AI1997" s="53"/>
      <c r="AJ1997" s="53"/>
      <c r="AK1997" s="53"/>
      <c r="AL1997" s="53"/>
      <c r="AM1997" s="53"/>
      <c r="AN1997" s="53"/>
      <c r="AO1997" s="53"/>
    </row>
    <row r="1998" spans="17:41">
      <c r="Q1998" s="53"/>
      <c r="R1998" s="53"/>
      <c r="S1998" s="53"/>
      <c r="T1998" s="53"/>
      <c r="U1998" s="53"/>
      <c r="V1998" s="53"/>
      <c r="W1998" s="53"/>
      <c r="X1998" s="53"/>
      <c r="Y1998" s="53"/>
      <c r="Z1998" s="53"/>
      <c r="AA1998" s="53"/>
      <c r="AB1998" s="53"/>
      <c r="AC1998" s="53"/>
      <c r="AD1998" s="53"/>
      <c r="AE1998" s="53"/>
      <c r="AF1998" s="53"/>
      <c r="AG1998" s="53"/>
      <c r="AH1998" s="53"/>
      <c r="AI1998" s="53"/>
      <c r="AJ1998" s="53"/>
      <c r="AK1998" s="53"/>
      <c r="AL1998" s="53"/>
      <c r="AM1998" s="53"/>
      <c r="AN1998" s="53"/>
      <c r="AO1998" s="53"/>
    </row>
    <row r="1999" spans="17:41">
      <c r="Q1999" s="53"/>
      <c r="R1999" s="53"/>
      <c r="S1999" s="53"/>
      <c r="T1999" s="53"/>
      <c r="U1999" s="53"/>
      <c r="V1999" s="53"/>
      <c r="W1999" s="53"/>
      <c r="X1999" s="53"/>
      <c r="Y1999" s="53"/>
      <c r="Z1999" s="53"/>
      <c r="AA1999" s="53"/>
      <c r="AB1999" s="53"/>
      <c r="AC1999" s="53"/>
      <c r="AD1999" s="53"/>
      <c r="AE1999" s="53"/>
      <c r="AF1999" s="53"/>
      <c r="AG1999" s="53"/>
      <c r="AH1999" s="53"/>
      <c r="AI1999" s="53"/>
      <c r="AJ1999" s="53"/>
      <c r="AK1999" s="53"/>
      <c r="AL1999" s="53"/>
      <c r="AM1999" s="53"/>
      <c r="AN1999" s="53"/>
      <c r="AO1999" s="53"/>
    </row>
    <row r="2000" spans="17:41">
      <c r="Q2000" s="53"/>
      <c r="R2000" s="53"/>
      <c r="S2000" s="53"/>
      <c r="T2000" s="53"/>
      <c r="U2000" s="53"/>
      <c r="V2000" s="53"/>
      <c r="W2000" s="53"/>
      <c r="X2000" s="53"/>
      <c r="Y2000" s="53"/>
      <c r="Z2000" s="53"/>
      <c r="AA2000" s="53"/>
      <c r="AB2000" s="53"/>
      <c r="AC2000" s="53"/>
      <c r="AD2000" s="53"/>
      <c r="AE2000" s="53"/>
      <c r="AF2000" s="53"/>
      <c r="AG2000" s="53"/>
      <c r="AH2000" s="53"/>
      <c r="AI2000" s="53"/>
      <c r="AJ2000" s="53"/>
      <c r="AK2000" s="53"/>
      <c r="AL2000" s="53"/>
      <c r="AM2000" s="53"/>
      <c r="AN2000" s="53"/>
      <c r="AO2000" s="53"/>
    </row>
    <row r="2001" spans="17:41">
      <c r="Q2001" s="53"/>
      <c r="R2001" s="53"/>
      <c r="S2001" s="53"/>
      <c r="T2001" s="53"/>
      <c r="U2001" s="53"/>
      <c r="V2001" s="53"/>
      <c r="W2001" s="53"/>
      <c r="X2001" s="53"/>
      <c r="Y2001" s="53"/>
      <c r="Z2001" s="53"/>
      <c r="AA2001" s="53"/>
      <c r="AB2001" s="53"/>
      <c r="AC2001" s="53"/>
      <c r="AD2001" s="53"/>
      <c r="AE2001" s="53"/>
      <c r="AF2001" s="53"/>
      <c r="AG2001" s="53"/>
      <c r="AH2001" s="53"/>
      <c r="AI2001" s="53"/>
      <c r="AJ2001" s="53"/>
      <c r="AK2001" s="53"/>
      <c r="AL2001" s="53"/>
      <c r="AM2001" s="53"/>
      <c r="AN2001" s="53"/>
      <c r="AO2001" s="53"/>
    </row>
    <row r="2002" spans="17:41">
      <c r="Q2002" s="53"/>
      <c r="R2002" s="53"/>
      <c r="S2002" s="53"/>
      <c r="T2002" s="53"/>
      <c r="U2002" s="53"/>
      <c r="V2002" s="53"/>
      <c r="W2002" s="53"/>
      <c r="X2002" s="53"/>
      <c r="Y2002" s="53"/>
      <c r="Z2002" s="53"/>
      <c r="AA2002" s="53"/>
      <c r="AB2002" s="53"/>
      <c r="AC2002" s="53"/>
      <c r="AD2002" s="53"/>
      <c r="AE2002" s="53"/>
      <c r="AF2002" s="53"/>
      <c r="AG2002" s="53"/>
      <c r="AH2002" s="53"/>
      <c r="AI2002" s="53"/>
      <c r="AJ2002" s="53"/>
      <c r="AK2002" s="53"/>
      <c r="AL2002" s="53"/>
      <c r="AM2002" s="53"/>
      <c r="AN2002" s="53"/>
      <c r="AO2002" s="53"/>
    </row>
    <row r="2003" spans="17:41">
      <c r="Q2003" s="53"/>
      <c r="R2003" s="53"/>
      <c r="S2003" s="53"/>
      <c r="T2003" s="53"/>
      <c r="U2003" s="53"/>
      <c r="V2003" s="53"/>
      <c r="W2003" s="53"/>
      <c r="X2003" s="53"/>
      <c r="Y2003" s="53"/>
      <c r="Z2003" s="53"/>
      <c r="AA2003" s="53"/>
      <c r="AB2003" s="53"/>
      <c r="AC2003" s="53"/>
      <c r="AD2003" s="53"/>
      <c r="AE2003" s="53"/>
      <c r="AF2003" s="53"/>
      <c r="AG2003" s="53"/>
      <c r="AH2003" s="53"/>
      <c r="AI2003" s="53"/>
      <c r="AJ2003" s="53"/>
      <c r="AK2003" s="53"/>
      <c r="AL2003" s="53"/>
      <c r="AM2003" s="53"/>
      <c r="AN2003" s="53"/>
      <c r="AO2003" s="53"/>
    </row>
    <row r="2004" spans="17:41">
      <c r="Q2004" s="53"/>
      <c r="R2004" s="53"/>
      <c r="S2004" s="53"/>
      <c r="T2004" s="53"/>
      <c r="U2004" s="53"/>
      <c r="V2004" s="53"/>
      <c r="W2004" s="53"/>
      <c r="X2004" s="53"/>
      <c r="Y2004" s="53"/>
      <c r="Z2004" s="53"/>
      <c r="AA2004" s="53"/>
      <c r="AB2004" s="53"/>
      <c r="AC2004" s="53"/>
      <c r="AD2004" s="53"/>
      <c r="AE2004" s="53"/>
      <c r="AF2004" s="53"/>
      <c r="AG2004" s="53"/>
      <c r="AH2004" s="53"/>
      <c r="AI2004" s="53"/>
      <c r="AJ2004" s="53"/>
      <c r="AK2004" s="53"/>
      <c r="AL2004" s="53"/>
      <c r="AM2004" s="53"/>
      <c r="AN2004" s="53"/>
      <c r="AO2004" s="53"/>
    </row>
    <row r="2005" spans="17:41">
      <c r="Q2005" s="53"/>
      <c r="R2005" s="53"/>
      <c r="S2005" s="53"/>
      <c r="T2005" s="53"/>
      <c r="U2005" s="53"/>
      <c r="V2005" s="53"/>
      <c r="W2005" s="53"/>
      <c r="X2005" s="53"/>
      <c r="Y2005" s="53"/>
      <c r="Z2005" s="53"/>
      <c r="AA2005" s="53"/>
      <c r="AB2005" s="53"/>
      <c r="AC2005" s="53"/>
      <c r="AD2005" s="53"/>
      <c r="AE2005" s="53"/>
      <c r="AF2005" s="53"/>
      <c r="AG2005" s="53"/>
      <c r="AH2005" s="53"/>
      <c r="AI2005" s="53"/>
      <c r="AJ2005" s="53"/>
      <c r="AK2005" s="53"/>
      <c r="AL2005" s="53"/>
      <c r="AM2005" s="53"/>
      <c r="AN2005" s="53"/>
      <c r="AO2005" s="53"/>
    </row>
    <row r="2006" spans="17:41">
      <c r="Q2006" s="53"/>
      <c r="R2006" s="53"/>
      <c r="S2006" s="53"/>
      <c r="T2006" s="53"/>
      <c r="U2006" s="53"/>
      <c r="V2006" s="53"/>
      <c r="W2006" s="53"/>
      <c r="X2006" s="53"/>
      <c r="Y2006" s="53"/>
      <c r="Z2006" s="53"/>
      <c r="AA2006" s="53"/>
      <c r="AB2006" s="53"/>
      <c r="AC2006" s="53"/>
      <c r="AD2006" s="53"/>
      <c r="AE2006" s="53"/>
      <c r="AF2006" s="53"/>
      <c r="AG2006" s="53"/>
      <c r="AH2006" s="53"/>
      <c r="AI2006" s="53"/>
      <c r="AJ2006" s="53"/>
      <c r="AK2006" s="53"/>
      <c r="AL2006" s="53"/>
      <c r="AM2006" s="53"/>
      <c r="AN2006" s="53"/>
      <c r="AO2006" s="53"/>
    </row>
    <row r="2007" spans="17:41">
      <c r="Q2007" s="53"/>
      <c r="R2007" s="53"/>
      <c r="S2007" s="53"/>
      <c r="T2007" s="53"/>
      <c r="U2007" s="53"/>
      <c r="V2007" s="53"/>
      <c r="W2007" s="53"/>
      <c r="X2007" s="53"/>
      <c r="Y2007" s="53"/>
      <c r="Z2007" s="53"/>
      <c r="AA2007" s="53"/>
      <c r="AB2007" s="53"/>
      <c r="AC2007" s="53"/>
      <c r="AD2007" s="53"/>
      <c r="AE2007" s="53"/>
      <c r="AF2007" s="53"/>
      <c r="AG2007" s="53"/>
      <c r="AH2007" s="53"/>
      <c r="AI2007" s="53"/>
      <c r="AJ2007" s="53"/>
      <c r="AK2007" s="53"/>
      <c r="AL2007" s="53"/>
      <c r="AM2007" s="53"/>
      <c r="AN2007" s="53"/>
      <c r="AO2007" s="53"/>
    </row>
    <row r="2008" spans="17:41">
      <c r="Q2008" s="53"/>
      <c r="R2008" s="53"/>
      <c r="S2008" s="53"/>
      <c r="T2008" s="53"/>
      <c r="U2008" s="53"/>
      <c r="V2008" s="53"/>
      <c r="W2008" s="53"/>
      <c r="X2008" s="53"/>
      <c r="Y2008" s="53"/>
      <c r="Z2008" s="53"/>
      <c r="AA2008" s="53"/>
      <c r="AB2008" s="53"/>
      <c r="AC2008" s="53"/>
      <c r="AD2008" s="53"/>
      <c r="AE2008" s="53"/>
      <c r="AF2008" s="53"/>
      <c r="AG2008" s="53"/>
      <c r="AH2008" s="53"/>
      <c r="AI2008" s="53"/>
      <c r="AJ2008" s="53"/>
      <c r="AK2008" s="53"/>
      <c r="AL2008" s="53"/>
      <c r="AM2008" s="53"/>
      <c r="AN2008" s="53"/>
      <c r="AO2008" s="53"/>
    </row>
    <row r="2009" spans="17:41">
      <c r="Q2009" s="53"/>
      <c r="R2009" s="53"/>
      <c r="S2009" s="53"/>
      <c r="T2009" s="53"/>
      <c r="U2009" s="53"/>
      <c r="V2009" s="53"/>
      <c r="W2009" s="53"/>
      <c r="X2009" s="53"/>
      <c r="Y2009" s="53"/>
      <c r="Z2009" s="53"/>
      <c r="AA2009" s="53"/>
      <c r="AB2009" s="53"/>
      <c r="AC2009" s="53"/>
      <c r="AD2009" s="53"/>
      <c r="AE2009" s="53"/>
      <c r="AF2009" s="53"/>
      <c r="AG2009" s="53"/>
      <c r="AH2009" s="53"/>
      <c r="AI2009" s="53"/>
      <c r="AJ2009" s="53"/>
      <c r="AK2009" s="53"/>
      <c r="AL2009" s="53"/>
      <c r="AM2009" s="53"/>
      <c r="AN2009" s="53"/>
      <c r="AO2009" s="53"/>
    </row>
    <row r="2010" spans="17:41">
      <c r="Q2010" s="53"/>
      <c r="R2010" s="53"/>
      <c r="S2010" s="53"/>
      <c r="T2010" s="53"/>
      <c r="U2010" s="53"/>
      <c r="V2010" s="53"/>
      <c r="W2010" s="53"/>
      <c r="X2010" s="53"/>
      <c r="Y2010" s="53"/>
      <c r="Z2010" s="53"/>
      <c r="AA2010" s="53"/>
      <c r="AB2010" s="53"/>
      <c r="AC2010" s="53"/>
      <c r="AD2010" s="53"/>
      <c r="AE2010" s="53"/>
      <c r="AF2010" s="53"/>
      <c r="AG2010" s="53"/>
      <c r="AH2010" s="53"/>
      <c r="AI2010" s="53"/>
      <c r="AJ2010" s="53"/>
      <c r="AK2010" s="53"/>
      <c r="AL2010" s="53"/>
      <c r="AM2010" s="53"/>
      <c r="AN2010" s="53"/>
      <c r="AO2010" s="53"/>
    </row>
    <row r="2011" spans="17:41">
      <c r="Q2011" s="53"/>
      <c r="R2011" s="53"/>
      <c r="S2011" s="53"/>
      <c r="T2011" s="53"/>
      <c r="U2011" s="53"/>
      <c r="V2011" s="53"/>
      <c r="W2011" s="53"/>
      <c r="X2011" s="53"/>
      <c r="Y2011" s="53"/>
      <c r="Z2011" s="53"/>
      <c r="AA2011" s="53"/>
      <c r="AB2011" s="53"/>
      <c r="AC2011" s="53"/>
      <c r="AD2011" s="53"/>
      <c r="AE2011" s="53"/>
      <c r="AF2011" s="53"/>
      <c r="AG2011" s="53"/>
      <c r="AH2011" s="53"/>
      <c r="AI2011" s="53"/>
      <c r="AJ2011" s="53"/>
      <c r="AK2011" s="53"/>
      <c r="AL2011" s="53"/>
      <c r="AM2011" s="53"/>
      <c r="AN2011" s="53"/>
      <c r="AO2011" s="53"/>
    </row>
    <row r="2012" spans="17:41">
      <c r="Q2012" s="53"/>
      <c r="R2012" s="53"/>
      <c r="S2012" s="53"/>
      <c r="T2012" s="53"/>
      <c r="U2012" s="53"/>
      <c r="V2012" s="53"/>
      <c r="W2012" s="53"/>
      <c r="X2012" s="53"/>
      <c r="Y2012" s="53"/>
      <c r="Z2012" s="53"/>
      <c r="AA2012" s="53"/>
      <c r="AB2012" s="53"/>
      <c r="AC2012" s="53"/>
      <c r="AD2012" s="53"/>
      <c r="AE2012" s="53"/>
      <c r="AF2012" s="53"/>
      <c r="AG2012" s="53"/>
      <c r="AH2012" s="53"/>
      <c r="AI2012" s="53"/>
      <c r="AJ2012" s="53"/>
      <c r="AK2012" s="53"/>
      <c r="AL2012" s="53"/>
      <c r="AM2012" s="53"/>
      <c r="AN2012" s="53"/>
      <c r="AO2012" s="53"/>
    </row>
    <row r="2013" spans="17:41">
      <c r="Q2013" s="53"/>
      <c r="R2013" s="53"/>
      <c r="S2013" s="53"/>
      <c r="T2013" s="53"/>
      <c r="U2013" s="53"/>
      <c r="V2013" s="53"/>
      <c r="W2013" s="53"/>
      <c r="X2013" s="53"/>
      <c r="Y2013" s="53"/>
      <c r="Z2013" s="53"/>
      <c r="AA2013" s="53"/>
      <c r="AB2013" s="53"/>
      <c r="AC2013" s="53"/>
      <c r="AD2013" s="53"/>
      <c r="AE2013" s="53"/>
      <c r="AF2013" s="53"/>
      <c r="AG2013" s="53"/>
      <c r="AH2013" s="53"/>
      <c r="AI2013" s="53"/>
      <c r="AJ2013" s="53"/>
      <c r="AK2013" s="53"/>
      <c r="AL2013" s="53"/>
      <c r="AM2013" s="53"/>
      <c r="AN2013" s="53"/>
      <c r="AO2013" s="53"/>
    </row>
    <row r="2014" spans="17:41">
      <c r="Q2014" s="53"/>
      <c r="R2014" s="53"/>
      <c r="S2014" s="53"/>
      <c r="T2014" s="53"/>
      <c r="U2014" s="53"/>
      <c r="V2014" s="53"/>
      <c r="W2014" s="53"/>
      <c r="X2014" s="53"/>
      <c r="Y2014" s="53"/>
      <c r="Z2014" s="53"/>
      <c r="AA2014" s="53"/>
      <c r="AB2014" s="53"/>
      <c r="AC2014" s="53"/>
      <c r="AD2014" s="53"/>
      <c r="AE2014" s="53"/>
      <c r="AF2014" s="53"/>
      <c r="AG2014" s="53"/>
      <c r="AH2014" s="53"/>
      <c r="AI2014" s="53"/>
      <c r="AJ2014" s="53"/>
      <c r="AK2014" s="53"/>
      <c r="AL2014" s="53"/>
      <c r="AM2014" s="53"/>
      <c r="AN2014" s="53"/>
      <c r="AO2014" s="53"/>
    </row>
    <row r="2015" spans="17:41">
      <c r="Q2015" s="53"/>
      <c r="R2015" s="53"/>
      <c r="S2015" s="53"/>
      <c r="T2015" s="53"/>
      <c r="U2015" s="53"/>
      <c r="V2015" s="53"/>
      <c r="W2015" s="53"/>
      <c r="X2015" s="53"/>
      <c r="Y2015" s="53"/>
      <c r="Z2015" s="53"/>
      <c r="AA2015" s="53"/>
      <c r="AB2015" s="53"/>
      <c r="AC2015" s="53"/>
      <c r="AD2015" s="53"/>
      <c r="AE2015" s="53"/>
      <c r="AF2015" s="53"/>
      <c r="AG2015" s="53"/>
      <c r="AH2015" s="53"/>
      <c r="AI2015" s="53"/>
      <c r="AJ2015" s="53"/>
      <c r="AK2015" s="53"/>
      <c r="AL2015" s="53"/>
      <c r="AM2015" s="53"/>
      <c r="AN2015" s="53"/>
      <c r="AO2015" s="53"/>
    </row>
    <row r="2016" spans="17:41">
      <c r="Q2016" s="53"/>
      <c r="R2016" s="53"/>
      <c r="S2016" s="53"/>
      <c r="T2016" s="53"/>
      <c r="U2016" s="53"/>
      <c r="V2016" s="53"/>
      <c r="W2016" s="53"/>
      <c r="X2016" s="53"/>
      <c r="Y2016" s="53"/>
      <c r="Z2016" s="53"/>
      <c r="AA2016" s="53"/>
      <c r="AB2016" s="53"/>
      <c r="AC2016" s="53"/>
      <c r="AD2016" s="53"/>
      <c r="AE2016" s="53"/>
      <c r="AF2016" s="53"/>
      <c r="AG2016" s="53"/>
      <c r="AH2016" s="53"/>
      <c r="AI2016" s="53"/>
      <c r="AJ2016" s="53"/>
      <c r="AK2016" s="53"/>
      <c r="AL2016" s="53"/>
      <c r="AM2016" s="53"/>
      <c r="AN2016" s="53"/>
      <c r="AO2016" s="53"/>
    </row>
    <row r="2017" spans="17:41">
      <c r="Q2017" s="53"/>
      <c r="R2017" s="53"/>
      <c r="S2017" s="53"/>
      <c r="T2017" s="53"/>
      <c r="U2017" s="53"/>
      <c r="V2017" s="53"/>
      <c r="W2017" s="53"/>
      <c r="X2017" s="53"/>
      <c r="Y2017" s="53"/>
      <c r="Z2017" s="53"/>
      <c r="AA2017" s="53"/>
      <c r="AB2017" s="53"/>
      <c r="AC2017" s="53"/>
      <c r="AD2017" s="53"/>
      <c r="AE2017" s="53"/>
      <c r="AF2017" s="53"/>
      <c r="AG2017" s="53"/>
      <c r="AH2017" s="53"/>
      <c r="AI2017" s="53"/>
      <c r="AJ2017" s="53"/>
      <c r="AK2017" s="53"/>
      <c r="AL2017" s="53"/>
      <c r="AM2017" s="53"/>
      <c r="AN2017" s="53"/>
      <c r="AO2017" s="53"/>
    </row>
    <row r="2018" spans="17:41">
      <c r="Q2018" s="53"/>
      <c r="R2018" s="53"/>
      <c r="S2018" s="53"/>
      <c r="T2018" s="53"/>
      <c r="U2018" s="53"/>
      <c r="V2018" s="53"/>
      <c r="W2018" s="53"/>
      <c r="X2018" s="53"/>
      <c r="Y2018" s="53"/>
      <c r="Z2018" s="53"/>
      <c r="AA2018" s="53"/>
      <c r="AB2018" s="53"/>
      <c r="AC2018" s="53"/>
      <c r="AD2018" s="53"/>
      <c r="AE2018" s="53"/>
      <c r="AF2018" s="53"/>
      <c r="AG2018" s="53"/>
      <c r="AH2018" s="53"/>
      <c r="AI2018" s="53"/>
      <c r="AJ2018" s="53"/>
      <c r="AK2018" s="53"/>
      <c r="AL2018" s="53"/>
      <c r="AM2018" s="53"/>
      <c r="AN2018" s="53"/>
      <c r="AO2018" s="53"/>
    </row>
    <row r="2019" spans="17:41">
      <c r="Q2019" s="53"/>
      <c r="R2019" s="53"/>
      <c r="S2019" s="53"/>
      <c r="T2019" s="53"/>
      <c r="U2019" s="53"/>
      <c r="V2019" s="53"/>
      <c r="W2019" s="53"/>
      <c r="X2019" s="53"/>
      <c r="Y2019" s="53"/>
      <c r="Z2019" s="53"/>
      <c r="AA2019" s="53"/>
      <c r="AB2019" s="53"/>
      <c r="AC2019" s="53"/>
      <c r="AD2019" s="53"/>
      <c r="AE2019" s="53"/>
      <c r="AF2019" s="53"/>
      <c r="AG2019" s="53"/>
      <c r="AH2019" s="53"/>
      <c r="AI2019" s="53"/>
      <c r="AJ2019" s="53"/>
      <c r="AK2019" s="53"/>
      <c r="AL2019" s="53"/>
      <c r="AM2019" s="53"/>
      <c r="AN2019" s="53"/>
      <c r="AO2019" s="53"/>
    </row>
    <row r="2020" spans="17:41">
      <c r="Q2020" s="53"/>
      <c r="R2020" s="53"/>
      <c r="S2020" s="53"/>
      <c r="T2020" s="53"/>
      <c r="U2020" s="53"/>
      <c r="V2020" s="53"/>
      <c r="W2020" s="53"/>
      <c r="X2020" s="53"/>
      <c r="Y2020" s="53"/>
      <c r="Z2020" s="53"/>
      <c r="AA2020" s="53"/>
      <c r="AB2020" s="53"/>
      <c r="AC2020" s="53"/>
      <c r="AD2020" s="53"/>
      <c r="AE2020" s="53"/>
      <c r="AF2020" s="53"/>
      <c r="AG2020" s="53"/>
      <c r="AH2020" s="53"/>
      <c r="AI2020" s="53"/>
      <c r="AJ2020" s="53"/>
      <c r="AK2020" s="53"/>
      <c r="AL2020" s="53"/>
      <c r="AM2020" s="53"/>
      <c r="AN2020" s="53"/>
      <c r="AO2020" s="53"/>
    </row>
    <row r="2021" spans="17:41">
      <c r="Q2021" s="53"/>
      <c r="R2021" s="53"/>
      <c r="S2021" s="53"/>
      <c r="T2021" s="53"/>
      <c r="U2021" s="53"/>
      <c r="V2021" s="53"/>
      <c r="W2021" s="53"/>
      <c r="X2021" s="53"/>
      <c r="Y2021" s="53"/>
      <c r="Z2021" s="53"/>
      <c r="AA2021" s="53"/>
      <c r="AB2021" s="53"/>
      <c r="AC2021" s="53"/>
      <c r="AD2021" s="53"/>
      <c r="AE2021" s="53"/>
      <c r="AF2021" s="53"/>
      <c r="AG2021" s="53"/>
      <c r="AH2021" s="53"/>
      <c r="AI2021" s="53"/>
      <c r="AJ2021" s="53"/>
      <c r="AK2021" s="53"/>
      <c r="AL2021" s="53"/>
      <c r="AM2021" s="53"/>
      <c r="AN2021" s="53"/>
      <c r="AO2021" s="53"/>
    </row>
    <row r="2022" spans="17:41">
      <c r="Q2022" s="53"/>
      <c r="R2022" s="53"/>
      <c r="S2022" s="53"/>
      <c r="T2022" s="53"/>
      <c r="U2022" s="53"/>
      <c r="V2022" s="53"/>
      <c r="W2022" s="53"/>
      <c r="X2022" s="53"/>
      <c r="Y2022" s="53"/>
      <c r="Z2022" s="53"/>
      <c r="AA2022" s="53"/>
      <c r="AB2022" s="53"/>
      <c r="AC2022" s="53"/>
      <c r="AD2022" s="53"/>
      <c r="AE2022" s="53"/>
      <c r="AF2022" s="53"/>
      <c r="AG2022" s="53"/>
      <c r="AH2022" s="53"/>
      <c r="AI2022" s="53"/>
      <c r="AJ2022" s="53"/>
      <c r="AK2022" s="53"/>
      <c r="AL2022" s="53"/>
      <c r="AM2022" s="53"/>
      <c r="AN2022" s="53"/>
      <c r="AO2022" s="53"/>
    </row>
    <row r="2023" spans="17:41">
      <c r="Q2023" s="53"/>
      <c r="R2023" s="53"/>
      <c r="S2023" s="53"/>
      <c r="T2023" s="53"/>
      <c r="U2023" s="53"/>
      <c r="V2023" s="53"/>
      <c r="W2023" s="53"/>
      <c r="X2023" s="53"/>
      <c r="Y2023" s="53"/>
      <c r="Z2023" s="53"/>
      <c r="AA2023" s="53"/>
      <c r="AB2023" s="53"/>
      <c r="AC2023" s="53"/>
      <c r="AD2023" s="53"/>
      <c r="AE2023" s="53"/>
      <c r="AF2023" s="53"/>
      <c r="AG2023" s="53"/>
      <c r="AH2023" s="53"/>
      <c r="AI2023" s="53"/>
      <c r="AJ2023" s="53"/>
      <c r="AK2023" s="53"/>
      <c r="AL2023" s="53"/>
      <c r="AM2023" s="53"/>
      <c r="AN2023" s="53"/>
      <c r="AO2023" s="53"/>
    </row>
    <row r="2024" spans="17:41">
      <c r="Q2024" s="53"/>
      <c r="R2024" s="53"/>
      <c r="S2024" s="53"/>
      <c r="T2024" s="53"/>
      <c r="U2024" s="53"/>
      <c r="V2024" s="53"/>
      <c r="W2024" s="53"/>
      <c r="X2024" s="53"/>
      <c r="Y2024" s="53"/>
      <c r="Z2024" s="53"/>
      <c r="AA2024" s="53"/>
      <c r="AB2024" s="53"/>
      <c r="AC2024" s="53"/>
      <c r="AD2024" s="53"/>
      <c r="AE2024" s="53"/>
      <c r="AF2024" s="53"/>
      <c r="AG2024" s="53"/>
      <c r="AH2024" s="53"/>
      <c r="AI2024" s="53"/>
      <c r="AJ2024" s="53"/>
      <c r="AK2024" s="53"/>
      <c r="AL2024" s="53"/>
      <c r="AM2024" s="53"/>
      <c r="AN2024" s="53"/>
      <c r="AO2024" s="53"/>
    </row>
    <row r="2025" spans="17:41">
      <c r="Q2025" s="53"/>
      <c r="R2025" s="53"/>
      <c r="S2025" s="53"/>
      <c r="T2025" s="53"/>
      <c r="U2025" s="53"/>
      <c r="V2025" s="53"/>
      <c r="W2025" s="53"/>
      <c r="X2025" s="53"/>
      <c r="Y2025" s="53"/>
      <c r="Z2025" s="53"/>
      <c r="AA2025" s="53"/>
      <c r="AB2025" s="53"/>
      <c r="AC2025" s="53"/>
      <c r="AD2025" s="53"/>
      <c r="AE2025" s="53"/>
      <c r="AF2025" s="53"/>
      <c r="AG2025" s="53"/>
      <c r="AH2025" s="53"/>
      <c r="AI2025" s="53"/>
      <c r="AJ2025" s="53"/>
      <c r="AK2025" s="53"/>
      <c r="AL2025" s="53"/>
      <c r="AM2025" s="53"/>
      <c r="AN2025" s="53"/>
      <c r="AO2025" s="53"/>
    </row>
    <row r="2026" spans="17:41">
      <c r="Q2026" s="53"/>
      <c r="R2026" s="53"/>
      <c r="S2026" s="53"/>
      <c r="T2026" s="53"/>
      <c r="U2026" s="53"/>
      <c r="V2026" s="53"/>
      <c r="W2026" s="53"/>
      <c r="X2026" s="53"/>
      <c r="Y2026" s="53"/>
      <c r="Z2026" s="53"/>
      <c r="AA2026" s="53"/>
      <c r="AB2026" s="53"/>
      <c r="AC2026" s="53"/>
      <c r="AD2026" s="53"/>
      <c r="AE2026" s="53"/>
      <c r="AF2026" s="53"/>
      <c r="AG2026" s="53"/>
      <c r="AH2026" s="53"/>
      <c r="AI2026" s="53"/>
      <c r="AJ2026" s="53"/>
      <c r="AK2026" s="53"/>
      <c r="AL2026" s="53"/>
      <c r="AM2026" s="53"/>
      <c r="AN2026" s="53"/>
      <c r="AO2026" s="53"/>
    </row>
    <row r="2027" spans="17:41">
      <c r="Q2027" s="53"/>
      <c r="R2027" s="53"/>
      <c r="S2027" s="53"/>
      <c r="T2027" s="53"/>
      <c r="U2027" s="53"/>
      <c r="V2027" s="53"/>
      <c r="W2027" s="53"/>
      <c r="X2027" s="53"/>
      <c r="Y2027" s="53"/>
      <c r="Z2027" s="53"/>
      <c r="AA2027" s="53"/>
      <c r="AB2027" s="53"/>
      <c r="AC2027" s="53"/>
      <c r="AD2027" s="53"/>
      <c r="AE2027" s="53"/>
      <c r="AF2027" s="53"/>
      <c r="AG2027" s="53"/>
      <c r="AH2027" s="53"/>
      <c r="AI2027" s="53"/>
      <c r="AJ2027" s="53"/>
      <c r="AK2027" s="53"/>
      <c r="AL2027" s="53"/>
      <c r="AM2027" s="53"/>
      <c r="AN2027" s="53"/>
      <c r="AO2027" s="53"/>
    </row>
    <row r="2028" spans="17:41">
      <c r="Q2028" s="53"/>
      <c r="R2028" s="53"/>
      <c r="S2028" s="53"/>
      <c r="T2028" s="53"/>
      <c r="U2028" s="53"/>
      <c r="V2028" s="53"/>
      <c r="W2028" s="53"/>
      <c r="X2028" s="53"/>
      <c r="Y2028" s="53"/>
      <c r="Z2028" s="53"/>
      <c r="AA2028" s="53"/>
      <c r="AB2028" s="53"/>
      <c r="AC2028" s="53"/>
      <c r="AD2028" s="53"/>
      <c r="AE2028" s="53"/>
      <c r="AF2028" s="53"/>
      <c r="AG2028" s="53"/>
      <c r="AH2028" s="53"/>
      <c r="AI2028" s="53"/>
      <c r="AJ2028" s="53"/>
      <c r="AK2028" s="53"/>
      <c r="AL2028" s="53"/>
      <c r="AM2028" s="53"/>
      <c r="AN2028" s="53"/>
      <c r="AO2028" s="53"/>
    </row>
    <row r="2029" spans="17:41">
      <c r="Q2029" s="53"/>
      <c r="R2029" s="53"/>
      <c r="S2029" s="53"/>
      <c r="T2029" s="53"/>
      <c r="U2029" s="53"/>
      <c r="V2029" s="53"/>
      <c r="W2029" s="53"/>
      <c r="X2029" s="53"/>
      <c r="Y2029" s="53"/>
      <c r="Z2029" s="53"/>
      <c r="AA2029" s="53"/>
      <c r="AB2029" s="53"/>
      <c r="AC2029" s="53"/>
      <c r="AD2029" s="53"/>
      <c r="AE2029" s="53"/>
      <c r="AF2029" s="53"/>
      <c r="AG2029" s="53"/>
      <c r="AH2029" s="53"/>
      <c r="AI2029" s="53"/>
      <c r="AJ2029" s="53"/>
      <c r="AK2029" s="53"/>
      <c r="AL2029" s="53"/>
      <c r="AM2029" s="53"/>
      <c r="AN2029" s="53"/>
      <c r="AO2029" s="53"/>
    </row>
    <row r="2030" spans="17:41">
      <c r="Q2030" s="53"/>
      <c r="R2030" s="53"/>
      <c r="S2030" s="53"/>
      <c r="T2030" s="53"/>
      <c r="U2030" s="53"/>
      <c r="V2030" s="53"/>
      <c r="W2030" s="53"/>
      <c r="X2030" s="53"/>
      <c r="Y2030" s="53"/>
      <c r="Z2030" s="53"/>
      <c r="AA2030" s="53"/>
      <c r="AB2030" s="53"/>
      <c r="AC2030" s="53"/>
      <c r="AD2030" s="53"/>
      <c r="AE2030" s="53"/>
      <c r="AF2030" s="53"/>
      <c r="AG2030" s="53"/>
      <c r="AH2030" s="53"/>
      <c r="AI2030" s="53"/>
      <c r="AJ2030" s="53"/>
      <c r="AK2030" s="53"/>
      <c r="AL2030" s="53"/>
      <c r="AM2030" s="53"/>
      <c r="AN2030" s="53"/>
      <c r="AO2030" s="53"/>
    </row>
    <row r="2031" spans="17:41">
      <c r="Q2031" s="53"/>
      <c r="R2031" s="53"/>
      <c r="S2031" s="53"/>
      <c r="T2031" s="53"/>
      <c r="U2031" s="53"/>
      <c r="V2031" s="53"/>
      <c r="W2031" s="53"/>
      <c r="X2031" s="53"/>
      <c r="Y2031" s="53"/>
      <c r="Z2031" s="53"/>
      <c r="AA2031" s="53"/>
      <c r="AB2031" s="53"/>
      <c r="AC2031" s="53"/>
      <c r="AD2031" s="53"/>
      <c r="AE2031" s="53"/>
      <c r="AF2031" s="53"/>
      <c r="AG2031" s="53"/>
      <c r="AH2031" s="53"/>
      <c r="AI2031" s="53"/>
      <c r="AJ2031" s="53"/>
      <c r="AK2031" s="53"/>
      <c r="AL2031" s="53"/>
      <c r="AM2031" s="53"/>
      <c r="AN2031" s="53"/>
      <c r="AO2031" s="53"/>
    </row>
    <row r="2032" spans="17:41">
      <c r="Q2032" s="53"/>
      <c r="R2032" s="53"/>
      <c r="S2032" s="53"/>
      <c r="T2032" s="53"/>
      <c r="U2032" s="53"/>
      <c r="V2032" s="53"/>
      <c r="W2032" s="53"/>
      <c r="X2032" s="53"/>
      <c r="Y2032" s="53"/>
      <c r="Z2032" s="53"/>
      <c r="AA2032" s="53"/>
      <c r="AB2032" s="53"/>
      <c r="AC2032" s="53"/>
      <c r="AD2032" s="53"/>
      <c r="AE2032" s="53"/>
      <c r="AF2032" s="53"/>
      <c r="AG2032" s="53"/>
      <c r="AH2032" s="53"/>
      <c r="AI2032" s="53"/>
      <c r="AJ2032" s="53"/>
      <c r="AK2032" s="53"/>
      <c r="AL2032" s="53"/>
      <c r="AM2032" s="53"/>
      <c r="AN2032" s="53"/>
      <c r="AO2032" s="53"/>
    </row>
    <row r="2033" spans="17:41">
      <c r="Q2033" s="53"/>
      <c r="R2033" s="53"/>
      <c r="S2033" s="53"/>
      <c r="T2033" s="53"/>
      <c r="U2033" s="53"/>
      <c r="V2033" s="53"/>
      <c r="W2033" s="53"/>
      <c r="X2033" s="53"/>
      <c r="Y2033" s="53"/>
      <c r="Z2033" s="53"/>
      <c r="AA2033" s="53"/>
      <c r="AB2033" s="53"/>
      <c r="AC2033" s="53"/>
      <c r="AD2033" s="53"/>
      <c r="AE2033" s="53"/>
      <c r="AF2033" s="53"/>
      <c r="AG2033" s="53"/>
      <c r="AH2033" s="53"/>
      <c r="AI2033" s="53"/>
      <c r="AJ2033" s="53"/>
      <c r="AK2033" s="53"/>
      <c r="AL2033" s="53"/>
      <c r="AM2033" s="53"/>
      <c r="AN2033" s="53"/>
      <c r="AO2033" s="53"/>
    </row>
    <row r="2034" spans="17:41">
      <c r="Q2034" s="53"/>
      <c r="R2034" s="53"/>
      <c r="S2034" s="53"/>
      <c r="T2034" s="53"/>
      <c r="U2034" s="53"/>
      <c r="V2034" s="53"/>
      <c r="W2034" s="53"/>
      <c r="X2034" s="53"/>
      <c r="Y2034" s="53"/>
      <c r="Z2034" s="53"/>
      <c r="AA2034" s="53"/>
      <c r="AB2034" s="53"/>
      <c r="AC2034" s="53"/>
      <c r="AD2034" s="53"/>
      <c r="AE2034" s="53"/>
      <c r="AF2034" s="53"/>
      <c r="AG2034" s="53"/>
      <c r="AH2034" s="53"/>
      <c r="AI2034" s="53"/>
      <c r="AJ2034" s="53"/>
      <c r="AK2034" s="53"/>
      <c r="AL2034" s="53"/>
      <c r="AM2034" s="53"/>
      <c r="AN2034" s="53"/>
      <c r="AO2034" s="53"/>
    </row>
    <row r="2035" spans="17:41">
      <c r="Q2035" s="53"/>
      <c r="R2035" s="53"/>
      <c r="S2035" s="53"/>
      <c r="T2035" s="53"/>
      <c r="U2035" s="53"/>
      <c r="V2035" s="53"/>
      <c r="W2035" s="53"/>
      <c r="X2035" s="53"/>
      <c r="Y2035" s="53"/>
      <c r="Z2035" s="53"/>
      <c r="AA2035" s="53"/>
      <c r="AB2035" s="53"/>
      <c r="AC2035" s="53"/>
      <c r="AD2035" s="53"/>
      <c r="AE2035" s="53"/>
      <c r="AF2035" s="53"/>
      <c r="AG2035" s="53"/>
      <c r="AH2035" s="53"/>
      <c r="AI2035" s="53"/>
      <c r="AJ2035" s="53"/>
      <c r="AK2035" s="53"/>
      <c r="AL2035" s="53"/>
      <c r="AM2035" s="53"/>
      <c r="AN2035" s="53"/>
      <c r="AO2035" s="53"/>
    </row>
    <row r="2036" spans="17:41">
      <c r="Q2036" s="53"/>
      <c r="R2036" s="53"/>
      <c r="S2036" s="53"/>
      <c r="T2036" s="53"/>
      <c r="U2036" s="53"/>
      <c r="V2036" s="53"/>
      <c r="W2036" s="53"/>
      <c r="X2036" s="53"/>
      <c r="Y2036" s="53"/>
      <c r="Z2036" s="53"/>
      <c r="AA2036" s="53"/>
      <c r="AB2036" s="53"/>
      <c r="AC2036" s="53"/>
      <c r="AD2036" s="53"/>
      <c r="AE2036" s="53"/>
      <c r="AF2036" s="53"/>
      <c r="AG2036" s="53"/>
      <c r="AH2036" s="53"/>
      <c r="AI2036" s="53"/>
      <c r="AJ2036" s="53"/>
      <c r="AK2036" s="53"/>
      <c r="AL2036" s="53"/>
      <c r="AM2036" s="53"/>
      <c r="AN2036" s="53"/>
      <c r="AO2036" s="53"/>
    </row>
    <row r="2037" spans="17:41">
      <c r="Q2037" s="53"/>
      <c r="R2037" s="53"/>
      <c r="S2037" s="53"/>
      <c r="T2037" s="53"/>
      <c r="U2037" s="53"/>
      <c r="V2037" s="53"/>
      <c r="W2037" s="53"/>
      <c r="X2037" s="53"/>
      <c r="Y2037" s="53"/>
      <c r="Z2037" s="53"/>
      <c r="AA2037" s="53"/>
      <c r="AB2037" s="53"/>
      <c r="AC2037" s="53"/>
      <c r="AD2037" s="53"/>
      <c r="AE2037" s="53"/>
      <c r="AF2037" s="53"/>
      <c r="AG2037" s="53"/>
      <c r="AH2037" s="53"/>
      <c r="AI2037" s="53"/>
      <c r="AJ2037" s="53"/>
      <c r="AK2037" s="53"/>
      <c r="AL2037" s="53"/>
      <c r="AM2037" s="53"/>
      <c r="AN2037" s="53"/>
      <c r="AO2037" s="53"/>
    </row>
    <row r="2038" spans="17:41">
      <c r="Q2038" s="53"/>
      <c r="R2038" s="53"/>
      <c r="S2038" s="53"/>
      <c r="T2038" s="53"/>
      <c r="U2038" s="53"/>
      <c r="V2038" s="53"/>
      <c r="W2038" s="53"/>
      <c r="X2038" s="53"/>
      <c r="Y2038" s="53"/>
      <c r="Z2038" s="53"/>
      <c r="AA2038" s="53"/>
      <c r="AB2038" s="53"/>
      <c r="AC2038" s="53"/>
      <c r="AD2038" s="53"/>
      <c r="AE2038" s="53"/>
      <c r="AF2038" s="53"/>
      <c r="AG2038" s="53"/>
      <c r="AH2038" s="53"/>
      <c r="AI2038" s="53"/>
      <c r="AJ2038" s="53"/>
      <c r="AK2038" s="53"/>
      <c r="AL2038" s="53"/>
      <c r="AM2038" s="53"/>
      <c r="AN2038" s="53"/>
      <c r="AO2038" s="53"/>
    </row>
    <row r="2039" spans="17:41">
      <c r="Q2039" s="53"/>
      <c r="R2039" s="53"/>
      <c r="S2039" s="53"/>
      <c r="T2039" s="53"/>
      <c r="U2039" s="53"/>
      <c r="V2039" s="53"/>
      <c r="W2039" s="53"/>
      <c r="X2039" s="53"/>
      <c r="Y2039" s="53"/>
      <c r="Z2039" s="53"/>
      <c r="AA2039" s="53"/>
      <c r="AB2039" s="53"/>
      <c r="AC2039" s="53"/>
      <c r="AD2039" s="53"/>
      <c r="AE2039" s="53"/>
      <c r="AF2039" s="53"/>
      <c r="AG2039" s="53"/>
      <c r="AH2039" s="53"/>
      <c r="AI2039" s="53"/>
      <c r="AJ2039" s="53"/>
      <c r="AK2039" s="53"/>
      <c r="AL2039" s="53"/>
      <c r="AM2039" s="53"/>
      <c r="AN2039" s="53"/>
      <c r="AO2039" s="53"/>
    </row>
    <row r="2040" spans="17:41">
      <c r="Q2040" s="53"/>
      <c r="R2040" s="53"/>
      <c r="S2040" s="53"/>
      <c r="T2040" s="53"/>
      <c r="U2040" s="53"/>
      <c r="V2040" s="53"/>
      <c r="W2040" s="53"/>
      <c r="X2040" s="53"/>
      <c r="Y2040" s="53"/>
      <c r="Z2040" s="53"/>
      <c r="AA2040" s="53"/>
      <c r="AB2040" s="53"/>
      <c r="AC2040" s="53"/>
      <c r="AD2040" s="53"/>
      <c r="AE2040" s="53"/>
      <c r="AF2040" s="53"/>
      <c r="AG2040" s="53"/>
      <c r="AH2040" s="53"/>
      <c r="AI2040" s="53"/>
      <c r="AJ2040" s="53"/>
      <c r="AK2040" s="53"/>
      <c r="AL2040" s="53"/>
      <c r="AM2040" s="53"/>
      <c r="AN2040" s="53"/>
      <c r="AO2040" s="53"/>
    </row>
    <row r="2041" spans="17:41">
      <c r="Q2041" s="53"/>
      <c r="R2041" s="53"/>
      <c r="S2041" s="53"/>
      <c r="T2041" s="53"/>
      <c r="U2041" s="53"/>
      <c r="V2041" s="53"/>
      <c r="W2041" s="53"/>
      <c r="X2041" s="53"/>
      <c r="Y2041" s="53"/>
      <c r="Z2041" s="53"/>
      <c r="AA2041" s="53"/>
      <c r="AB2041" s="53"/>
      <c r="AC2041" s="53"/>
      <c r="AD2041" s="53"/>
      <c r="AE2041" s="53"/>
      <c r="AF2041" s="53"/>
      <c r="AG2041" s="53"/>
      <c r="AH2041" s="53"/>
      <c r="AI2041" s="53"/>
      <c r="AJ2041" s="53"/>
      <c r="AK2041" s="53"/>
      <c r="AL2041" s="53"/>
      <c r="AM2041" s="53"/>
      <c r="AN2041" s="53"/>
      <c r="AO2041" s="53"/>
    </row>
    <row r="2042" spans="17:41">
      <c r="Q2042" s="53"/>
      <c r="R2042" s="53"/>
      <c r="S2042" s="53"/>
      <c r="T2042" s="53"/>
      <c r="U2042" s="53"/>
      <c r="V2042" s="53"/>
      <c r="W2042" s="53"/>
      <c r="X2042" s="53"/>
      <c r="Y2042" s="53"/>
      <c r="Z2042" s="53"/>
      <c r="AA2042" s="53"/>
      <c r="AB2042" s="53"/>
      <c r="AC2042" s="53"/>
      <c r="AD2042" s="53"/>
      <c r="AE2042" s="53"/>
      <c r="AF2042" s="53"/>
      <c r="AG2042" s="53"/>
      <c r="AH2042" s="53"/>
      <c r="AI2042" s="53"/>
      <c r="AJ2042" s="53"/>
      <c r="AK2042" s="53"/>
      <c r="AL2042" s="53"/>
      <c r="AM2042" s="53"/>
      <c r="AN2042" s="53"/>
      <c r="AO2042" s="53"/>
    </row>
    <row r="2043" spans="17:41">
      <c r="Q2043" s="53"/>
      <c r="R2043" s="53"/>
      <c r="S2043" s="53"/>
      <c r="T2043" s="53"/>
      <c r="U2043" s="53"/>
      <c r="V2043" s="53"/>
      <c r="W2043" s="53"/>
      <c r="X2043" s="53"/>
      <c r="Y2043" s="53"/>
      <c r="Z2043" s="53"/>
      <c r="AA2043" s="53"/>
      <c r="AB2043" s="53"/>
      <c r="AC2043" s="53"/>
      <c r="AD2043" s="53"/>
      <c r="AE2043" s="53"/>
      <c r="AF2043" s="53"/>
      <c r="AG2043" s="53"/>
      <c r="AH2043" s="53"/>
      <c r="AI2043" s="53"/>
      <c r="AJ2043" s="53"/>
      <c r="AK2043" s="53"/>
      <c r="AL2043" s="53"/>
      <c r="AM2043" s="53"/>
      <c r="AN2043" s="53"/>
      <c r="AO2043" s="53"/>
    </row>
    <row r="2044" spans="17:41">
      <c r="Q2044" s="53"/>
      <c r="R2044" s="53"/>
      <c r="S2044" s="53"/>
      <c r="T2044" s="53"/>
      <c r="U2044" s="53"/>
      <c r="V2044" s="53"/>
      <c r="W2044" s="53"/>
      <c r="X2044" s="53"/>
      <c r="Y2044" s="53"/>
      <c r="Z2044" s="53"/>
      <c r="AA2044" s="53"/>
      <c r="AB2044" s="53"/>
      <c r="AC2044" s="53"/>
      <c r="AD2044" s="53"/>
      <c r="AE2044" s="53"/>
      <c r="AF2044" s="53"/>
      <c r="AG2044" s="53"/>
      <c r="AH2044" s="53"/>
      <c r="AI2044" s="53"/>
      <c r="AJ2044" s="53"/>
      <c r="AK2044" s="53"/>
      <c r="AL2044" s="53"/>
      <c r="AM2044" s="53"/>
      <c r="AN2044" s="53"/>
      <c r="AO2044" s="53"/>
    </row>
    <row r="2045" spans="17:41">
      <c r="Q2045" s="53"/>
      <c r="R2045" s="53"/>
      <c r="S2045" s="53"/>
      <c r="T2045" s="53"/>
      <c r="U2045" s="53"/>
      <c r="V2045" s="53"/>
      <c r="W2045" s="53"/>
      <c r="X2045" s="53"/>
      <c r="Y2045" s="53"/>
      <c r="Z2045" s="53"/>
      <c r="AA2045" s="53"/>
      <c r="AB2045" s="53"/>
      <c r="AC2045" s="53"/>
      <c r="AD2045" s="53"/>
      <c r="AE2045" s="53"/>
      <c r="AF2045" s="53"/>
      <c r="AG2045" s="53"/>
      <c r="AH2045" s="53"/>
      <c r="AI2045" s="53"/>
      <c r="AJ2045" s="53"/>
      <c r="AK2045" s="53"/>
      <c r="AL2045" s="53"/>
      <c r="AM2045" s="53"/>
      <c r="AN2045" s="53"/>
      <c r="AO2045" s="53"/>
    </row>
    <row r="2046" spans="17:41">
      <c r="Q2046" s="53"/>
      <c r="R2046" s="53"/>
      <c r="S2046" s="53"/>
      <c r="T2046" s="53"/>
      <c r="U2046" s="53"/>
      <c r="V2046" s="53"/>
      <c r="W2046" s="53"/>
      <c r="X2046" s="53"/>
      <c r="Y2046" s="53"/>
      <c r="Z2046" s="53"/>
      <c r="AA2046" s="53"/>
      <c r="AB2046" s="53"/>
      <c r="AC2046" s="53"/>
      <c r="AD2046" s="53"/>
      <c r="AE2046" s="53"/>
      <c r="AF2046" s="53"/>
      <c r="AG2046" s="53"/>
      <c r="AH2046" s="53"/>
      <c r="AI2046" s="53"/>
      <c r="AJ2046" s="53"/>
      <c r="AK2046" s="53"/>
      <c r="AL2046" s="53"/>
      <c r="AM2046" s="53"/>
      <c r="AN2046" s="53"/>
      <c r="AO2046" s="53"/>
    </row>
    <row r="2047" spans="17:41">
      <c r="Q2047" s="53"/>
      <c r="R2047" s="53"/>
      <c r="S2047" s="53"/>
      <c r="T2047" s="53"/>
      <c r="U2047" s="53"/>
      <c r="V2047" s="53"/>
      <c r="W2047" s="53"/>
      <c r="X2047" s="53"/>
      <c r="Y2047" s="53"/>
      <c r="Z2047" s="53"/>
      <c r="AA2047" s="53"/>
      <c r="AB2047" s="53"/>
      <c r="AC2047" s="53"/>
      <c r="AD2047" s="53"/>
      <c r="AE2047" s="53"/>
      <c r="AF2047" s="53"/>
      <c r="AG2047" s="53"/>
      <c r="AH2047" s="53"/>
      <c r="AI2047" s="53"/>
      <c r="AJ2047" s="53"/>
      <c r="AK2047" s="53"/>
      <c r="AL2047" s="53"/>
      <c r="AM2047" s="53"/>
      <c r="AN2047" s="53"/>
      <c r="AO2047" s="53"/>
    </row>
    <row r="2048" spans="17:41">
      <c r="Q2048" s="53"/>
      <c r="R2048" s="53"/>
      <c r="S2048" s="53"/>
      <c r="T2048" s="53"/>
      <c r="U2048" s="53"/>
      <c r="V2048" s="53"/>
      <c r="W2048" s="53"/>
      <c r="X2048" s="53"/>
      <c r="Y2048" s="53"/>
      <c r="Z2048" s="53"/>
      <c r="AA2048" s="53"/>
      <c r="AB2048" s="53"/>
      <c r="AC2048" s="53"/>
      <c r="AD2048" s="53"/>
      <c r="AE2048" s="53"/>
      <c r="AF2048" s="53"/>
      <c r="AG2048" s="53"/>
      <c r="AH2048" s="53"/>
      <c r="AI2048" s="53"/>
      <c r="AJ2048" s="53"/>
      <c r="AK2048" s="53"/>
      <c r="AL2048" s="53"/>
      <c r="AM2048" s="53"/>
      <c r="AN2048" s="53"/>
      <c r="AO2048" s="53"/>
    </row>
    <row r="2049" spans="17:41">
      <c r="Q2049" s="53"/>
      <c r="R2049" s="53"/>
      <c r="S2049" s="53"/>
      <c r="T2049" s="53"/>
      <c r="U2049" s="53"/>
      <c r="V2049" s="53"/>
      <c r="W2049" s="53"/>
      <c r="X2049" s="53"/>
      <c r="Y2049" s="53"/>
      <c r="Z2049" s="53"/>
      <c r="AA2049" s="53"/>
      <c r="AB2049" s="53"/>
      <c r="AC2049" s="53"/>
      <c r="AD2049" s="53"/>
      <c r="AE2049" s="53"/>
      <c r="AF2049" s="53"/>
      <c r="AG2049" s="53"/>
      <c r="AH2049" s="53"/>
      <c r="AI2049" s="53"/>
      <c r="AJ2049" s="53"/>
      <c r="AK2049" s="53"/>
      <c r="AL2049" s="53"/>
      <c r="AM2049" s="53"/>
      <c r="AN2049" s="53"/>
      <c r="AO2049" s="53"/>
    </row>
    <row r="2050" spans="17:41">
      <c r="Q2050" s="53"/>
      <c r="R2050" s="53"/>
      <c r="S2050" s="53"/>
      <c r="T2050" s="53"/>
      <c r="U2050" s="53"/>
      <c r="V2050" s="53"/>
      <c r="W2050" s="53"/>
      <c r="X2050" s="53"/>
      <c r="Y2050" s="53"/>
      <c r="Z2050" s="53"/>
      <c r="AA2050" s="53"/>
      <c r="AB2050" s="53"/>
      <c r="AC2050" s="53"/>
      <c r="AD2050" s="53"/>
      <c r="AE2050" s="53"/>
      <c r="AF2050" s="53"/>
      <c r="AG2050" s="53"/>
      <c r="AH2050" s="53"/>
      <c r="AI2050" s="53"/>
      <c r="AJ2050" s="53"/>
      <c r="AK2050" s="53"/>
      <c r="AL2050" s="53"/>
      <c r="AM2050" s="53"/>
      <c r="AN2050" s="53"/>
      <c r="AO2050" s="53"/>
    </row>
    <row r="2051" spans="17:41">
      <c r="Q2051" s="53"/>
      <c r="R2051" s="53"/>
      <c r="S2051" s="53"/>
      <c r="T2051" s="53"/>
      <c r="U2051" s="53"/>
      <c r="V2051" s="53"/>
      <c r="W2051" s="53"/>
      <c r="X2051" s="53"/>
      <c r="Y2051" s="53"/>
      <c r="Z2051" s="53"/>
      <c r="AA2051" s="53"/>
      <c r="AB2051" s="53"/>
      <c r="AC2051" s="53"/>
      <c r="AD2051" s="53"/>
      <c r="AE2051" s="53"/>
      <c r="AF2051" s="53"/>
      <c r="AG2051" s="53"/>
      <c r="AH2051" s="53"/>
      <c r="AI2051" s="53"/>
      <c r="AJ2051" s="53"/>
      <c r="AK2051" s="53"/>
      <c r="AL2051" s="53"/>
      <c r="AM2051" s="53"/>
      <c r="AN2051" s="53"/>
      <c r="AO2051" s="53"/>
    </row>
    <row r="2052" spans="17:41">
      <c r="Q2052" s="53"/>
      <c r="R2052" s="53"/>
      <c r="S2052" s="53"/>
      <c r="T2052" s="53"/>
      <c r="U2052" s="53"/>
      <c r="V2052" s="53"/>
      <c r="W2052" s="53"/>
      <c r="X2052" s="53"/>
      <c r="Y2052" s="53"/>
      <c r="Z2052" s="53"/>
      <c r="AA2052" s="53"/>
      <c r="AB2052" s="53"/>
      <c r="AC2052" s="53"/>
      <c r="AD2052" s="53"/>
      <c r="AE2052" s="53"/>
      <c r="AF2052" s="53"/>
      <c r="AG2052" s="53"/>
      <c r="AH2052" s="53"/>
      <c r="AI2052" s="53"/>
      <c r="AJ2052" s="53"/>
      <c r="AK2052" s="53"/>
      <c r="AL2052" s="53"/>
      <c r="AM2052" s="53"/>
      <c r="AN2052" s="53"/>
      <c r="AO2052" s="53"/>
    </row>
    <row r="2053" spans="17:41">
      <c r="Q2053" s="53"/>
      <c r="R2053" s="53"/>
      <c r="S2053" s="53"/>
      <c r="T2053" s="53"/>
      <c r="U2053" s="53"/>
      <c r="V2053" s="53"/>
      <c r="W2053" s="53"/>
      <c r="X2053" s="53"/>
      <c r="Y2053" s="53"/>
      <c r="Z2053" s="53"/>
      <c r="AA2053" s="53"/>
      <c r="AB2053" s="53"/>
      <c r="AC2053" s="53"/>
      <c r="AD2053" s="53"/>
      <c r="AE2053" s="53"/>
      <c r="AF2053" s="53"/>
      <c r="AG2053" s="53"/>
      <c r="AH2053" s="53"/>
      <c r="AI2053" s="53"/>
      <c r="AJ2053" s="53"/>
      <c r="AK2053" s="53"/>
      <c r="AL2053" s="53"/>
      <c r="AM2053" s="53"/>
      <c r="AN2053" s="53"/>
      <c r="AO2053" s="53"/>
    </row>
    <row r="2054" spans="17:41">
      <c r="Q2054" s="53"/>
      <c r="R2054" s="53"/>
      <c r="S2054" s="53"/>
      <c r="T2054" s="53"/>
      <c r="U2054" s="53"/>
      <c r="V2054" s="53"/>
      <c r="W2054" s="53"/>
      <c r="X2054" s="53"/>
      <c r="Y2054" s="53"/>
      <c r="Z2054" s="53"/>
      <c r="AA2054" s="53"/>
      <c r="AB2054" s="53"/>
      <c r="AC2054" s="53"/>
      <c r="AD2054" s="53"/>
      <c r="AE2054" s="53"/>
      <c r="AF2054" s="53"/>
      <c r="AG2054" s="53"/>
      <c r="AH2054" s="53"/>
      <c r="AI2054" s="53"/>
      <c r="AJ2054" s="53"/>
      <c r="AK2054" s="53"/>
      <c r="AL2054" s="53"/>
      <c r="AM2054" s="53"/>
      <c r="AN2054" s="53"/>
      <c r="AO2054" s="53"/>
    </row>
    <row r="2055" spans="17:41">
      <c r="Q2055" s="53"/>
      <c r="R2055" s="53"/>
      <c r="S2055" s="53"/>
      <c r="T2055" s="53"/>
      <c r="U2055" s="53"/>
      <c r="V2055" s="53"/>
      <c r="W2055" s="53"/>
      <c r="X2055" s="53"/>
      <c r="Y2055" s="53"/>
      <c r="Z2055" s="53"/>
      <c r="AA2055" s="53"/>
      <c r="AB2055" s="53"/>
      <c r="AC2055" s="53"/>
      <c r="AD2055" s="53"/>
      <c r="AE2055" s="53"/>
      <c r="AF2055" s="53"/>
      <c r="AG2055" s="53"/>
      <c r="AH2055" s="53"/>
      <c r="AI2055" s="53"/>
      <c r="AJ2055" s="53"/>
      <c r="AK2055" s="53"/>
      <c r="AL2055" s="53"/>
      <c r="AM2055" s="53"/>
      <c r="AN2055" s="53"/>
      <c r="AO2055" s="53"/>
    </row>
    <row r="2056" spans="17:41">
      <c r="Q2056" s="53"/>
      <c r="R2056" s="53"/>
      <c r="S2056" s="53"/>
      <c r="T2056" s="53"/>
      <c r="U2056" s="53"/>
      <c r="V2056" s="53"/>
      <c r="W2056" s="53"/>
      <c r="X2056" s="53"/>
      <c r="Y2056" s="53"/>
      <c r="Z2056" s="53"/>
      <c r="AA2056" s="53"/>
      <c r="AB2056" s="53"/>
      <c r="AC2056" s="53"/>
      <c r="AD2056" s="53"/>
      <c r="AE2056" s="53"/>
      <c r="AF2056" s="53"/>
      <c r="AG2056" s="53"/>
      <c r="AH2056" s="53"/>
      <c r="AI2056" s="53"/>
      <c r="AJ2056" s="53"/>
      <c r="AK2056" s="53"/>
      <c r="AL2056" s="53"/>
      <c r="AM2056" s="53"/>
      <c r="AN2056" s="53"/>
      <c r="AO2056" s="53"/>
    </row>
    <row r="2057" spans="17:41">
      <c r="Q2057" s="53"/>
      <c r="R2057" s="53"/>
      <c r="S2057" s="53"/>
      <c r="T2057" s="53"/>
      <c r="U2057" s="53"/>
      <c r="V2057" s="53"/>
      <c r="W2057" s="53"/>
      <c r="X2057" s="53"/>
      <c r="Y2057" s="53"/>
      <c r="Z2057" s="53"/>
      <c r="AA2057" s="53"/>
      <c r="AB2057" s="53"/>
      <c r="AC2057" s="53"/>
      <c r="AD2057" s="53"/>
      <c r="AE2057" s="53"/>
      <c r="AF2057" s="53"/>
      <c r="AG2057" s="53"/>
      <c r="AH2057" s="53"/>
      <c r="AI2057" s="53"/>
      <c r="AJ2057" s="53"/>
      <c r="AK2057" s="53"/>
      <c r="AL2057" s="53"/>
      <c r="AM2057" s="53"/>
      <c r="AN2057" s="53"/>
      <c r="AO2057" s="53"/>
    </row>
    <row r="2058" spans="17:41">
      <c r="Q2058" s="53"/>
      <c r="R2058" s="53"/>
      <c r="S2058" s="53"/>
      <c r="T2058" s="53"/>
      <c r="U2058" s="53"/>
      <c r="V2058" s="53"/>
      <c r="W2058" s="53"/>
      <c r="X2058" s="53"/>
      <c r="Y2058" s="53"/>
      <c r="Z2058" s="53"/>
      <c r="AA2058" s="53"/>
      <c r="AB2058" s="53"/>
      <c r="AC2058" s="53"/>
      <c r="AD2058" s="53"/>
      <c r="AE2058" s="53"/>
      <c r="AF2058" s="53"/>
      <c r="AG2058" s="53"/>
      <c r="AH2058" s="53"/>
      <c r="AI2058" s="53"/>
      <c r="AJ2058" s="53"/>
      <c r="AK2058" s="53"/>
      <c r="AL2058" s="53"/>
      <c r="AM2058" s="53"/>
      <c r="AN2058" s="53"/>
      <c r="AO2058" s="53"/>
    </row>
    <row r="2059" spans="17:41">
      <c r="Q2059" s="53"/>
      <c r="R2059" s="53"/>
      <c r="S2059" s="53"/>
      <c r="T2059" s="53"/>
      <c r="U2059" s="53"/>
      <c r="V2059" s="53"/>
      <c r="W2059" s="53"/>
      <c r="X2059" s="53"/>
      <c r="Y2059" s="53"/>
      <c r="Z2059" s="53"/>
      <c r="AA2059" s="53"/>
      <c r="AB2059" s="53"/>
      <c r="AC2059" s="53"/>
      <c r="AD2059" s="53"/>
      <c r="AE2059" s="53"/>
      <c r="AF2059" s="53"/>
      <c r="AG2059" s="53"/>
      <c r="AH2059" s="53"/>
      <c r="AI2059" s="53"/>
      <c r="AJ2059" s="53"/>
      <c r="AK2059" s="53"/>
      <c r="AL2059" s="53"/>
      <c r="AM2059" s="53"/>
      <c r="AN2059" s="53"/>
      <c r="AO2059" s="53"/>
    </row>
    <row r="2060" spans="17:41">
      <c r="Q2060" s="53"/>
      <c r="R2060" s="53"/>
      <c r="S2060" s="53"/>
      <c r="T2060" s="53"/>
      <c r="U2060" s="53"/>
      <c r="V2060" s="53"/>
      <c r="W2060" s="53"/>
      <c r="X2060" s="53"/>
      <c r="Y2060" s="53"/>
      <c r="Z2060" s="53"/>
      <c r="AA2060" s="53"/>
      <c r="AB2060" s="53"/>
      <c r="AC2060" s="53"/>
      <c r="AD2060" s="53"/>
      <c r="AE2060" s="53"/>
      <c r="AF2060" s="53"/>
      <c r="AG2060" s="53"/>
      <c r="AH2060" s="53"/>
      <c r="AI2060" s="53"/>
      <c r="AJ2060" s="53"/>
      <c r="AK2060" s="53"/>
      <c r="AL2060" s="53"/>
      <c r="AM2060" s="53"/>
      <c r="AN2060" s="53"/>
      <c r="AO2060" s="53"/>
    </row>
    <row r="2061" spans="17:41">
      <c r="Q2061" s="53"/>
      <c r="R2061" s="53"/>
      <c r="S2061" s="53"/>
      <c r="T2061" s="53"/>
      <c r="U2061" s="53"/>
      <c r="V2061" s="53"/>
      <c r="W2061" s="53"/>
      <c r="X2061" s="53"/>
      <c r="Y2061" s="53"/>
      <c r="Z2061" s="53"/>
      <c r="AA2061" s="53"/>
      <c r="AB2061" s="53"/>
      <c r="AC2061" s="53"/>
      <c r="AD2061" s="53"/>
      <c r="AE2061" s="53"/>
      <c r="AF2061" s="53"/>
      <c r="AG2061" s="53"/>
      <c r="AH2061" s="53"/>
      <c r="AI2061" s="53"/>
      <c r="AJ2061" s="53"/>
      <c r="AK2061" s="53"/>
      <c r="AL2061" s="53"/>
      <c r="AM2061" s="53"/>
      <c r="AN2061" s="53"/>
      <c r="AO2061" s="53"/>
    </row>
    <row r="2062" spans="17:41">
      <c r="Q2062" s="53"/>
      <c r="R2062" s="53"/>
      <c r="S2062" s="53"/>
      <c r="T2062" s="53"/>
      <c r="U2062" s="53"/>
      <c r="V2062" s="53"/>
      <c r="W2062" s="53"/>
      <c r="X2062" s="53"/>
      <c r="Y2062" s="53"/>
      <c r="Z2062" s="53"/>
      <c r="AA2062" s="53"/>
      <c r="AB2062" s="53"/>
      <c r="AC2062" s="53"/>
      <c r="AD2062" s="53"/>
      <c r="AE2062" s="53"/>
      <c r="AF2062" s="53"/>
      <c r="AG2062" s="53"/>
      <c r="AH2062" s="53"/>
      <c r="AI2062" s="53"/>
      <c r="AJ2062" s="53"/>
      <c r="AK2062" s="53"/>
      <c r="AL2062" s="53"/>
      <c r="AM2062" s="53"/>
      <c r="AN2062" s="53"/>
      <c r="AO2062" s="53"/>
    </row>
    <row r="2063" spans="17:41">
      <c r="Q2063" s="53"/>
      <c r="R2063" s="53"/>
      <c r="S2063" s="53"/>
      <c r="T2063" s="53"/>
      <c r="U2063" s="53"/>
      <c r="V2063" s="53"/>
      <c r="W2063" s="53"/>
      <c r="X2063" s="53"/>
      <c r="Y2063" s="53"/>
      <c r="Z2063" s="53"/>
      <c r="AA2063" s="53"/>
      <c r="AB2063" s="53"/>
      <c r="AC2063" s="53"/>
      <c r="AD2063" s="53"/>
      <c r="AE2063" s="53"/>
      <c r="AF2063" s="53"/>
      <c r="AG2063" s="53"/>
      <c r="AH2063" s="53"/>
      <c r="AI2063" s="53"/>
      <c r="AJ2063" s="53"/>
      <c r="AK2063" s="53"/>
      <c r="AL2063" s="53"/>
      <c r="AM2063" s="53"/>
      <c r="AN2063" s="53"/>
      <c r="AO2063" s="53"/>
    </row>
    <row r="2064" spans="17:41">
      <c r="Q2064" s="53"/>
      <c r="R2064" s="53"/>
      <c r="S2064" s="53"/>
      <c r="T2064" s="53"/>
      <c r="U2064" s="53"/>
      <c r="V2064" s="53"/>
      <c r="W2064" s="53"/>
      <c r="X2064" s="53"/>
      <c r="Y2064" s="53"/>
      <c r="Z2064" s="53"/>
      <c r="AA2064" s="53"/>
      <c r="AB2064" s="53"/>
      <c r="AC2064" s="53"/>
      <c r="AD2064" s="53"/>
      <c r="AE2064" s="53"/>
      <c r="AF2064" s="53"/>
      <c r="AG2064" s="53"/>
      <c r="AH2064" s="53"/>
      <c r="AI2064" s="53"/>
      <c r="AJ2064" s="53"/>
      <c r="AK2064" s="53"/>
      <c r="AL2064" s="53"/>
      <c r="AM2064" s="53"/>
      <c r="AN2064" s="53"/>
      <c r="AO2064" s="53"/>
    </row>
    <row r="2065" spans="17:41">
      <c r="Q2065" s="53"/>
      <c r="R2065" s="53"/>
      <c r="S2065" s="53"/>
      <c r="T2065" s="53"/>
      <c r="U2065" s="53"/>
      <c r="V2065" s="53"/>
      <c r="W2065" s="53"/>
      <c r="X2065" s="53"/>
      <c r="Y2065" s="53"/>
      <c r="Z2065" s="53"/>
      <c r="AA2065" s="53"/>
      <c r="AB2065" s="53"/>
      <c r="AC2065" s="53"/>
      <c r="AD2065" s="53"/>
      <c r="AE2065" s="53"/>
      <c r="AF2065" s="53"/>
      <c r="AG2065" s="53"/>
      <c r="AH2065" s="53"/>
      <c r="AI2065" s="53"/>
      <c r="AJ2065" s="53"/>
      <c r="AK2065" s="53"/>
      <c r="AL2065" s="53"/>
      <c r="AM2065" s="53"/>
      <c r="AN2065" s="53"/>
      <c r="AO2065" s="53"/>
    </row>
    <row r="2066" spans="17:41">
      <c r="Q2066" s="53"/>
      <c r="R2066" s="53"/>
      <c r="S2066" s="53"/>
      <c r="T2066" s="53"/>
      <c r="U2066" s="53"/>
      <c r="V2066" s="53"/>
      <c r="W2066" s="53"/>
      <c r="X2066" s="53"/>
      <c r="Y2066" s="53"/>
      <c r="Z2066" s="53"/>
      <c r="AA2066" s="53"/>
      <c r="AB2066" s="53"/>
      <c r="AC2066" s="53"/>
      <c r="AD2066" s="53"/>
      <c r="AE2066" s="53"/>
      <c r="AF2066" s="53"/>
      <c r="AG2066" s="53"/>
      <c r="AH2066" s="53"/>
      <c r="AI2066" s="53"/>
      <c r="AJ2066" s="53"/>
      <c r="AK2066" s="53"/>
      <c r="AL2066" s="53"/>
      <c r="AM2066" s="53"/>
      <c r="AN2066" s="53"/>
      <c r="AO2066" s="53"/>
    </row>
    <row r="2067" spans="17:41">
      <c r="Q2067" s="53"/>
      <c r="R2067" s="53"/>
      <c r="S2067" s="53"/>
      <c r="T2067" s="53"/>
      <c r="U2067" s="53"/>
      <c r="V2067" s="53"/>
      <c r="W2067" s="53"/>
      <c r="X2067" s="53"/>
      <c r="Y2067" s="53"/>
      <c r="Z2067" s="53"/>
      <c r="AA2067" s="53"/>
      <c r="AB2067" s="53"/>
      <c r="AC2067" s="53"/>
      <c r="AD2067" s="53"/>
      <c r="AE2067" s="53"/>
      <c r="AF2067" s="53"/>
      <c r="AG2067" s="53"/>
      <c r="AH2067" s="53"/>
      <c r="AI2067" s="53"/>
      <c r="AJ2067" s="53"/>
      <c r="AK2067" s="53"/>
      <c r="AL2067" s="53"/>
      <c r="AM2067" s="53"/>
      <c r="AN2067" s="53"/>
      <c r="AO2067" s="53"/>
    </row>
    <row r="2068" spans="17:41">
      <c r="Q2068" s="53"/>
      <c r="R2068" s="53"/>
      <c r="S2068" s="53"/>
      <c r="T2068" s="53"/>
      <c r="U2068" s="53"/>
      <c r="V2068" s="53"/>
      <c r="W2068" s="53"/>
      <c r="X2068" s="53"/>
      <c r="Y2068" s="53"/>
      <c r="Z2068" s="53"/>
      <c r="AA2068" s="53"/>
      <c r="AB2068" s="53"/>
      <c r="AC2068" s="53"/>
      <c r="AD2068" s="53"/>
      <c r="AE2068" s="53"/>
      <c r="AF2068" s="53"/>
      <c r="AG2068" s="53"/>
      <c r="AH2068" s="53"/>
      <c r="AI2068" s="53"/>
      <c r="AJ2068" s="53"/>
      <c r="AK2068" s="53"/>
      <c r="AL2068" s="53"/>
      <c r="AM2068" s="53"/>
      <c r="AN2068" s="53"/>
      <c r="AO2068" s="53"/>
    </row>
    <row r="2069" spans="17:41">
      <c r="Q2069" s="53"/>
      <c r="R2069" s="53"/>
      <c r="S2069" s="53"/>
      <c r="T2069" s="53"/>
      <c r="U2069" s="53"/>
      <c r="V2069" s="53"/>
      <c r="W2069" s="53"/>
      <c r="X2069" s="53"/>
      <c r="Y2069" s="53"/>
      <c r="Z2069" s="53"/>
      <c r="AA2069" s="53"/>
      <c r="AB2069" s="53"/>
      <c r="AC2069" s="53"/>
      <c r="AD2069" s="53"/>
      <c r="AE2069" s="53"/>
      <c r="AF2069" s="53"/>
      <c r="AG2069" s="53"/>
      <c r="AH2069" s="53"/>
      <c r="AI2069" s="53"/>
      <c r="AJ2069" s="53"/>
      <c r="AK2069" s="53"/>
      <c r="AL2069" s="53"/>
      <c r="AM2069" s="53"/>
      <c r="AN2069" s="53"/>
      <c r="AO2069" s="53"/>
    </row>
    <row r="2070" spans="17:41">
      <c r="Q2070" s="53"/>
      <c r="R2070" s="53"/>
      <c r="S2070" s="53"/>
      <c r="T2070" s="53"/>
      <c r="U2070" s="53"/>
      <c r="V2070" s="53"/>
      <c r="W2070" s="53"/>
      <c r="X2070" s="53"/>
      <c r="Y2070" s="53"/>
      <c r="Z2070" s="53"/>
      <c r="AA2070" s="53"/>
      <c r="AB2070" s="53"/>
      <c r="AC2070" s="53"/>
      <c r="AD2070" s="53"/>
      <c r="AE2070" s="53"/>
      <c r="AF2070" s="53"/>
      <c r="AG2070" s="53"/>
      <c r="AH2070" s="53"/>
      <c r="AI2070" s="53"/>
      <c r="AJ2070" s="53"/>
      <c r="AK2070" s="53"/>
      <c r="AL2070" s="53"/>
      <c r="AM2070" s="53"/>
      <c r="AN2070" s="53"/>
      <c r="AO2070" s="53"/>
    </row>
    <row r="2071" spans="17:41">
      <c r="Q2071" s="53"/>
      <c r="R2071" s="53"/>
      <c r="S2071" s="53"/>
      <c r="T2071" s="53"/>
      <c r="U2071" s="53"/>
      <c r="V2071" s="53"/>
      <c r="W2071" s="53"/>
      <c r="X2071" s="53"/>
      <c r="Y2071" s="53"/>
      <c r="Z2071" s="53"/>
      <c r="AA2071" s="53"/>
      <c r="AB2071" s="53"/>
      <c r="AC2071" s="53"/>
      <c r="AD2071" s="53"/>
      <c r="AE2071" s="53"/>
      <c r="AF2071" s="53"/>
      <c r="AG2071" s="53"/>
      <c r="AH2071" s="53"/>
      <c r="AI2071" s="53"/>
      <c r="AJ2071" s="53"/>
      <c r="AK2071" s="53"/>
      <c r="AL2071" s="53"/>
      <c r="AM2071" s="53"/>
      <c r="AN2071" s="53"/>
      <c r="AO2071" s="53"/>
    </row>
    <row r="2072" spans="17:41">
      <c r="Q2072" s="53"/>
      <c r="R2072" s="53"/>
      <c r="S2072" s="53"/>
      <c r="T2072" s="53"/>
      <c r="U2072" s="53"/>
      <c r="V2072" s="53"/>
      <c r="W2072" s="53"/>
      <c r="X2072" s="53"/>
      <c r="Y2072" s="53"/>
      <c r="Z2072" s="53"/>
      <c r="AA2072" s="53"/>
      <c r="AB2072" s="53"/>
      <c r="AC2072" s="53"/>
      <c r="AD2072" s="53"/>
      <c r="AE2072" s="53"/>
      <c r="AF2072" s="53"/>
      <c r="AG2072" s="53"/>
      <c r="AH2072" s="53"/>
      <c r="AI2072" s="53"/>
      <c r="AJ2072" s="53"/>
      <c r="AK2072" s="53"/>
      <c r="AL2072" s="53"/>
      <c r="AM2072" s="53"/>
      <c r="AN2072" s="53"/>
      <c r="AO2072" s="53"/>
    </row>
    <row r="2073" spans="17:41">
      <c r="Q2073" s="53"/>
      <c r="R2073" s="53"/>
      <c r="S2073" s="53"/>
      <c r="T2073" s="53"/>
      <c r="U2073" s="53"/>
      <c r="V2073" s="53"/>
      <c r="W2073" s="53"/>
      <c r="X2073" s="53"/>
      <c r="Y2073" s="53"/>
      <c r="Z2073" s="53"/>
      <c r="AA2073" s="53"/>
      <c r="AB2073" s="53"/>
      <c r="AC2073" s="53"/>
      <c r="AD2073" s="53"/>
      <c r="AE2073" s="53"/>
      <c r="AF2073" s="53"/>
      <c r="AG2073" s="53"/>
      <c r="AH2073" s="53"/>
      <c r="AI2073" s="53"/>
      <c r="AJ2073" s="53"/>
      <c r="AK2073" s="53"/>
      <c r="AL2073" s="53"/>
      <c r="AM2073" s="53"/>
      <c r="AN2073" s="53"/>
      <c r="AO2073" s="53"/>
    </row>
    <row r="2074" spans="17:41">
      <c r="Q2074" s="53"/>
      <c r="R2074" s="53"/>
      <c r="S2074" s="53"/>
      <c r="T2074" s="53"/>
      <c r="U2074" s="53"/>
      <c r="V2074" s="53"/>
      <c r="W2074" s="53"/>
      <c r="X2074" s="53"/>
      <c r="Y2074" s="53"/>
      <c r="Z2074" s="53"/>
      <c r="AA2074" s="53"/>
      <c r="AB2074" s="53"/>
      <c r="AC2074" s="53"/>
      <c r="AD2074" s="53"/>
      <c r="AE2074" s="53"/>
      <c r="AF2074" s="53"/>
      <c r="AG2074" s="53"/>
      <c r="AH2074" s="53"/>
      <c r="AI2074" s="53"/>
      <c r="AJ2074" s="53"/>
      <c r="AK2074" s="53"/>
      <c r="AL2074" s="53"/>
      <c r="AM2074" s="53"/>
      <c r="AN2074" s="53"/>
      <c r="AO2074" s="53"/>
    </row>
    <row r="2075" spans="17:41">
      <c r="Q2075" s="53"/>
      <c r="R2075" s="53"/>
      <c r="S2075" s="53"/>
      <c r="T2075" s="53"/>
      <c r="U2075" s="53"/>
      <c r="V2075" s="53"/>
      <c r="W2075" s="53"/>
      <c r="X2075" s="53"/>
      <c r="Y2075" s="53"/>
      <c r="Z2075" s="53"/>
      <c r="AA2075" s="53"/>
      <c r="AB2075" s="53"/>
      <c r="AC2075" s="53"/>
      <c r="AD2075" s="53"/>
      <c r="AE2075" s="53"/>
      <c r="AF2075" s="53"/>
      <c r="AG2075" s="53"/>
      <c r="AH2075" s="53"/>
      <c r="AI2075" s="53"/>
      <c r="AJ2075" s="53"/>
      <c r="AK2075" s="53"/>
      <c r="AL2075" s="53"/>
      <c r="AM2075" s="53"/>
      <c r="AN2075" s="53"/>
      <c r="AO2075" s="53"/>
    </row>
    <row r="2076" spans="17:41">
      <c r="Q2076" s="53"/>
      <c r="R2076" s="53"/>
      <c r="S2076" s="53"/>
      <c r="T2076" s="53"/>
      <c r="U2076" s="53"/>
      <c r="V2076" s="53"/>
      <c r="W2076" s="53"/>
      <c r="X2076" s="53"/>
      <c r="Y2076" s="53"/>
      <c r="Z2076" s="53"/>
      <c r="AA2076" s="53"/>
      <c r="AB2076" s="53"/>
      <c r="AC2076" s="53"/>
      <c r="AD2076" s="53"/>
      <c r="AE2076" s="53"/>
      <c r="AF2076" s="53"/>
      <c r="AG2076" s="53"/>
      <c r="AH2076" s="53"/>
      <c r="AI2076" s="53"/>
      <c r="AJ2076" s="53"/>
      <c r="AK2076" s="53"/>
      <c r="AL2076" s="53"/>
      <c r="AM2076" s="53"/>
      <c r="AN2076" s="53"/>
      <c r="AO2076" s="53"/>
    </row>
    <row r="2077" spans="17:41">
      <c r="Q2077" s="53"/>
      <c r="R2077" s="53"/>
      <c r="S2077" s="53"/>
      <c r="T2077" s="53"/>
      <c r="U2077" s="53"/>
      <c r="V2077" s="53"/>
      <c r="W2077" s="53"/>
      <c r="X2077" s="53"/>
      <c r="Y2077" s="53"/>
      <c r="Z2077" s="53"/>
      <c r="AA2077" s="53"/>
      <c r="AB2077" s="53"/>
      <c r="AC2077" s="53"/>
      <c r="AD2077" s="53"/>
      <c r="AE2077" s="53"/>
      <c r="AF2077" s="53"/>
      <c r="AG2077" s="53"/>
      <c r="AH2077" s="53"/>
      <c r="AI2077" s="53"/>
      <c r="AJ2077" s="53"/>
      <c r="AK2077" s="53"/>
      <c r="AL2077" s="53"/>
      <c r="AM2077" s="53"/>
      <c r="AN2077" s="53"/>
      <c r="AO2077" s="53"/>
    </row>
    <row r="2078" spans="17:41">
      <c r="Q2078" s="53"/>
      <c r="R2078" s="53"/>
      <c r="S2078" s="53"/>
      <c r="T2078" s="53"/>
      <c r="U2078" s="53"/>
      <c r="V2078" s="53"/>
      <c r="W2078" s="53"/>
      <c r="X2078" s="53"/>
      <c r="Y2078" s="53"/>
      <c r="Z2078" s="53"/>
      <c r="AA2078" s="53"/>
      <c r="AB2078" s="53"/>
      <c r="AC2078" s="53"/>
      <c r="AD2078" s="53"/>
      <c r="AE2078" s="53"/>
      <c r="AF2078" s="53"/>
      <c r="AG2078" s="53"/>
      <c r="AH2078" s="53"/>
      <c r="AI2078" s="53"/>
      <c r="AJ2078" s="53"/>
      <c r="AK2078" s="53"/>
      <c r="AL2078" s="53"/>
      <c r="AM2078" s="53"/>
      <c r="AN2078" s="53"/>
      <c r="AO2078" s="53"/>
    </row>
    <row r="2079" spans="17:41">
      <c r="Q2079" s="53"/>
      <c r="R2079" s="53"/>
      <c r="S2079" s="53"/>
      <c r="T2079" s="53"/>
      <c r="U2079" s="53"/>
      <c r="V2079" s="53"/>
      <c r="W2079" s="53"/>
      <c r="X2079" s="53"/>
      <c r="Y2079" s="53"/>
      <c r="Z2079" s="53"/>
      <c r="AA2079" s="53"/>
      <c r="AB2079" s="53"/>
      <c r="AC2079" s="53"/>
      <c r="AD2079" s="53"/>
      <c r="AE2079" s="53"/>
      <c r="AF2079" s="53"/>
      <c r="AG2079" s="53"/>
      <c r="AH2079" s="53"/>
      <c r="AI2079" s="53"/>
      <c r="AJ2079" s="53"/>
      <c r="AK2079" s="53"/>
      <c r="AL2079" s="53"/>
      <c r="AM2079" s="53"/>
      <c r="AN2079" s="53"/>
      <c r="AO2079" s="53"/>
    </row>
    <row r="2080" spans="17:41">
      <c r="Q2080" s="53"/>
      <c r="R2080" s="53"/>
      <c r="S2080" s="53"/>
      <c r="T2080" s="53"/>
      <c r="U2080" s="53"/>
      <c r="V2080" s="53"/>
      <c r="W2080" s="53"/>
      <c r="X2080" s="53"/>
      <c r="Y2080" s="53"/>
      <c r="Z2080" s="53"/>
      <c r="AA2080" s="53"/>
      <c r="AB2080" s="53"/>
      <c r="AC2080" s="53"/>
      <c r="AD2080" s="53"/>
      <c r="AE2080" s="53"/>
      <c r="AF2080" s="53"/>
      <c r="AG2080" s="53"/>
      <c r="AH2080" s="53"/>
      <c r="AI2080" s="53"/>
      <c r="AJ2080" s="53"/>
      <c r="AK2080" s="53"/>
      <c r="AL2080" s="53"/>
      <c r="AM2080" s="53"/>
      <c r="AN2080" s="53"/>
      <c r="AO2080" s="53"/>
    </row>
    <row r="2081" spans="17:41">
      <c r="Q2081" s="53"/>
      <c r="R2081" s="53"/>
      <c r="S2081" s="53"/>
      <c r="T2081" s="53"/>
      <c r="U2081" s="53"/>
      <c r="V2081" s="53"/>
      <c r="W2081" s="53"/>
      <c r="X2081" s="53"/>
      <c r="Y2081" s="53"/>
      <c r="Z2081" s="53"/>
      <c r="AA2081" s="53"/>
      <c r="AB2081" s="53"/>
      <c r="AC2081" s="53"/>
      <c r="AD2081" s="53"/>
      <c r="AE2081" s="53"/>
      <c r="AF2081" s="53"/>
      <c r="AG2081" s="53"/>
      <c r="AH2081" s="53"/>
      <c r="AI2081" s="53"/>
      <c r="AJ2081" s="53"/>
      <c r="AK2081" s="53"/>
      <c r="AL2081" s="53"/>
      <c r="AM2081" s="53"/>
      <c r="AN2081" s="53"/>
      <c r="AO2081" s="53"/>
    </row>
    <row r="2082" spans="17:41">
      <c r="Q2082" s="53"/>
      <c r="R2082" s="53"/>
      <c r="S2082" s="53"/>
      <c r="T2082" s="53"/>
      <c r="U2082" s="53"/>
      <c r="V2082" s="53"/>
      <c r="W2082" s="53"/>
      <c r="X2082" s="53"/>
      <c r="Y2082" s="53"/>
      <c r="Z2082" s="53"/>
      <c r="AA2082" s="53"/>
      <c r="AB2082" s="53"/>
      <c r="AC2082" s="53"/>
      <c r="AD2082" s="53"/>
      <c r="AE2082" s="53"/>
      <c r="AF2082" s="53"/>
      <c r="AG2082" s="53"/>
      <c r="AH2082" s="53"/>
      <c r="AI2082" s="53"/>
      <c r="AJ2082" s="53"/>
      <c r="AK2082" s="53"/>
      <c r="AL2082" s="53"/>
      <c r="AM2082" s="53"/>
      <c r="AN2082" s="53"/>
      <c r="AO2082" s="53"/>
    </row>
    <row r="2083" spans="17:41">
      <c r="Q2083" s="53"/>
      <c r="R2083" s="53"/>
      <c r="S2083" s="53"/>
      <c r="T2083" s="53"/>
      <c r="U2083" s="53"/>
      <c r="V2083" s="53"/>
      <c r="W2083" s="53"/>
      <c r="X2083" s="53"/>
      <c r="Y2083" s="53"/>
      <c r="Z2083" s="53"/>
      <c r="AA2083" s="53"/>
      <c r="AB2083" s="53"/>
      <c r="AC2083" s="53"/>
      <c r="AD2083" s="53"/>
      <c r="AE2083" s="53"/>
      <c r="AF2083" s="53"/>
      <c r="AG2083" s="53"/>
      <c r="AH2083" s="53"/>
      <c r="AI2083" s="53"/>
      <c r="AJ2083" s="53"/>
      <c r="AK2083" s="53"/>
      <c r="AL2083" s="53"/>
      <c r="AM2083" s="53"/>
      <c r="AN2083" s="53"/>
      <c r="AO2083" s="53"/>
    </row>
    <row r="2084" spans="17:41">
      <c r="Q2084" s="53"/>
      <c r="R2084" s="53"/>
      <c r="S2084" s="53"/>
      <c r="T2084" s="53"/>
      <c r="U2084" s="53"/>
      <c r="V2084" s="53"/>
      <c r="W2084" s="53"/>
      <c r="X2084" s="53"/>
      <c r="Y2084" s="53"/>
      <c r="Z2084" s="53"/>
      <c r="AA2084" s="53"/>
      <c r="AB2084" s="53"/>
      <c r="AC2084" s="53"/>
      <c r="AD2084" s="53"/>
      <c r="AE2084" s="53"/>
      <c r="AF2084" s="53"/>
      <c r="AG2084" s="53"/>
      <c r="AH2084" s="53"/>
      <c r="AI2084" s="53"/>
      <c r="AJ2084" s="53"/>
      <c r="AK2084" s="53"/>
      <c r="AL2084" s="53"/>
      <c r="AM2084" s="53"/>
      <c r="AN2084" s="53"/>
      <c r="AO2084" s="53"/>
    </row>
    <row r="2085" spans="17:41">
      <c r="Q2085" s="53"/>
      <c r="R2085" s="53"/>
      <c r="S2085" s="53"/>
      <c r="T2085" s="53"/>
      <c r="U2085" s="53"/>
      <c r="V2085" s="53"/>
      <c r="W2085" s="53"/>
      <c r="X2085" s="53"/>
      <c r="Y2085" s="53"/>
      <c r="Z2085" s="53"/>
      <c r="AA2085" s="53"/>
      <c r="AB2085" s="53"/>
      <c r="AC2085" s="53"/>
      <c r="AD2085" s="53"/>
      <c r="AE2085" s="53"/>
      <c r="AF2085" s="53"/>
      <c r="AG2085" s="53"/>
      <c r="AH2085" s="53"/>
      <c r="AI2085" s="53"/>
      <c r="AJ2085" s="53"/>
      <c r="AK2085" s="53"/>
      <c r="AL2085" s="53"/>
      <c r="AM2085" s="53"/>
      <c r="AN2085" s="53"/>
      <c r="AO2085" s="53"/>
    </row>
    <row r="2086" spans="17:41">
      <c r="Q2086" s="53"/>
      <c r="R2086" s="53"/>
      <c r="S2086" s="53"/>
      <c r="T2086" s="53"/>
      <c r="U2086" s="53"/>
      <c r="V2086" s="53"/>
      <c r="W2086" s="53"/>
      <c r="X2086" s="53"/>
      <c r="Y2086" s="53"/>
      <c r="Z2086" s="53"/>
      <c r="AA2086" s="53"/>
      <c r="AB2086" s="53"/>
      <c r="AC2086" s="53"/>
      <c r="AD2086" s="53"/>
      <c r="AE2086" s="53"/>
      <c r="AF2086" s="53"/>
      <c r="AG2086" s="53"/>
      <c r="AH2086" s="53"/>
      <c r="AI2086" s="53"/>
      <c r="AJ2086" s="53"/>
      <c r="AK2086" s="53"/>
      <c r="AL2086" s="53"/>
      <c r="AM2086" s="53"/>
      <c r="AN2086" s="53"/>
      <c r="AO2086" s="53"/>
    </row>
    <row r="2087" spans="17:41">
      <c r="Q2087" s="53"/>
      <c r="R2087" s="53"/>
      <c r="S2087" s="53"/>
      <c r="T2087" s="53"/>
      <c r="U2087" s="53"/>
      <c r="V2087" s="53"/>
      <c r="W2087" s="53"/>
      <c r="X2087" s="53"/>
      <c r="Y2087" s="53"/>
      <c r="Z2087" s="53"/>
      <c r="AA2087" s="53"/>
      <c r="AB2087" s="53"/>
      <c r="AC2087" s="53"/>
      <c r="AD2087" s="53"/>
      <c r="AE2087" s="53"/>
      <c r="AF2087" s="53"/>
      <c r="AG2087" s="53"/>
      <c r="AH2087" s="53"/>
      <c r="AI2087" s="53"/>
      <c r="AJ2087" s="53"/>
      <c r="AK2087" s="53"/>
      <c r="AL2087" s="53"/>
      <c r="AM2087" s="53"/>
      <c r="AN2087" s="53"/>
      <c r="AO2087" s="53"/>
    </row>
    <row r="2088" spans="17:41">
      <c r="Q2088" s="53"/>
      <c r="R2088" s="53"/>
      <c r="S2088" s="53"/>
      <c r="T2088" s="53"/>
      <c r="U2088" s="53"/>
      <c r="V2088" s="53"/>
      <c r="W2088" s="53"/>
      <c r="X2088" s="53"/>
      <c r="Y2088" s="53"/>
      <c r="Z2088" s="53"/>
      <c r="AA2088" s="53"/>
      <c r="AB2088" s="53"/>
      <c r="AC2088" s="53"/>
      <c r="AD2088" s="53"/>
      <c r="AE2088" s="53"/>
      <c r="AF2088" s="53"/>
      <c r="AG2088" s="53"/>
      <c r="AH2088" s="53"/>
      <c r="AI2088" s="53"/>
      <c r="AJ2088" s="53"/>
      <c r="AK2088" s="53"/>
      <c r="AL2088" s="53"/>
      <c r="AM2088" s="53"/>
      <c r="AN2088" s="53"/>
      <c r="AO2088" s="53"/>
    </row>
    <row r="2089" spans="17:41">
      <c r="Q2089" s="53"/>
      <c r="R2089" s="53"/>
      <c r="S2089" s="53"/>
      <c r="T2089" s="53"/>
      <c r="U2089" s="53"/>
      <c r="V2089" s="53"/>
      <c r="W2089" s="53"/>
      <c r="X2089" s="53"/>
      <c r="Y2089" s="53"/>
      <c r="Z2089" s="53"/>
      <c r="AA2089" s="53"/>
      <c r="AB2089" s="53"/>
      <c r="AC2089" s="53"/>
      <c r="AD2089" s="53"/>
      <c r="AE2089" s="53"/>
      <c r="AF2089" s="53"/>
      <c r="AG2089" s="53"/>
      <c r="AH2089" s="53"/>
      <c r="AI2089" s="53"/>
      <c r="AJ2089" s="53"/>
      <c r="AK2089" s="53"/>
      <c r="AL2089" s="53"/>
      <c r="AM2089" s="53"/>
      <c r="AN2089" s="53"/>
      <c r="AO2089" s="53"/>
    </row>
    <row r="2090" spans="17:41">
      <c r="Q2090" s="53"/>
      <c r="R2090" s="53"/>
      <c r="S2090" s="53"/>
      <c r="T2090" s="53"/>
      <c r="U2090" s="53"/>
      <c r="V2090" s="53"/>
      <c r="W2090" s="53"/>
      <c r="X2090" s="53"/>
      <c r="Y2090" s="53"/>
      <c r="Z2090" s="53"/>
      <c r="AA2090" s="53"/>
      <c r="AB2090" s="53"/>
      <c r="AC2090" s="53"/>
      <c r="AD2090" s="53"/>
      <c r="AE2090" s="53"/>
      <c r="AF2090" s="53"/>
      <c r="AG2090" s="53"/>
      <c r="AH2090" s="53"/>
      <c r="AI2090" s="53"/>
      <c r="AJ2090" s="53"/>
      <c r="AK2090" s="53"/>
      <c r="AL2090" s="53"/>
      <c r="AM2090" s="53"/>
      <c r="AN2090" s="53"/>
      <c r="AO2090" s="53"/>
    </row>
    <row r="2091" spans="17:41">
      <c r="Q2091" s="53"/>
      <c r="R2091" s="53"/>
      <c r="S2091" s="53"/>
      <c r="T2091" s="53"/>
      <c r="U2091" s="53"/>
      <c r="V2091" s="53"/>
      <c r="W2091" s="53"/>
      <c r="X2091" s="53"/>
      <c r="Y2091" s="53"/>
      <c r="Z2091" s="53"/>
      <c r="AA2091" s="53"/>
      <c r="AB2091" s="53"/>
      <c r="AC2091" s="53"/>
      <c r="AD2091" s="53"/>
      <c r="AE2091" s="53"/>
      <c r="AF2091" s="53"/>
      <c r="AG2091" s="53"/>
      <c r="AH2091" s="53"/>
      <c r="AI2091" s="53"/>
      <c r="AJ2091" s="53"/>
      <c r="AK2091" s="53"/>
      <c r="AL2091" s="53"/>
      <c r="AM2091" s="53"/>
      <c r="AN2091" s="53"/>
      <c r="AO2091" s="53"/>
    </row>
    <row r="2092" spans="17:41">
      <c r="Q2092" s="53"/>
      <c r="R2092" s="53"/>
      <c r="S2092" s="53"/>
      <c r="T2092" s="53"/>
      <c r="U2092" s="53"/>
      <c r="V2092" s="53"/>
      <c r="W2092" s="53"/>
      <c r="X2092" s="53"/>
      <c r="Y2092" s="53"/>
      <c r="Z2092" s="53"/>
      <c r="AA2092" s="53"/>
      <c r="AB2092" s="53"/>
      <c r="AC2092" s="53"/>
      <c r="AD2092" s="53"/>
      <c r="AE2092" s="53"/>
      <c r="AF2092" s="53"/>
      <c r="AG2092" s="53"/>
      <c r="AH2092" s="53"/>
      <c r="AI2092" s="53"/>
      <c r="AJ2092" s="53"/>
      <c r="AK2092" s="53"/>
      <c r="AL2092" s="53"/>
      <c r="AM2092" s="53"/>
      <c r="AN2092" s="53"/>
      <c r="AO2092" s="53"/>
    </row>
    <row r="2093" spans="17:41">
      <c r="Q2093" s="53"/>
      <c r="R2093" s="53"/>
      <c r="S2093" s="53"/>
      <c r="T2093" s="53"/>
      <c r="U2093" s="53"/>
      <c r="V2093" s="53"/>
      <c r="W2093" s="53"/>
      <c r="X2093" s="53"/>
      <c r="Y2093" s="53"/>
      <c r="Z2093" s="53"/>
      <c r="AA2093" s="53"/>
      <c r="AB2093" s="53"/>
      <c r="AC2093" s="53"/>
      <c r="AD2093" s="53"/>
      <c r="AE2093" s="53"/>
      <c r="AF2093" s="53"/>
      <c r="AG2093" s="53"/>
      <c r="AH2093" s="53"/>
      <c r="AI2093" s="53"/>
      <c r="AJ2093" s="53"/>
      <c r="AK2093" s="53"/>
      <c r="AL2093" s="53"/>
      <c r="AM2093" s="53"/>
      <c r="AN2093" s="53"/>
      <c r="AO2093" s="53"/>
    </row>
    <row r="2094" spans="17:41">
      <c r="Q2094" s="53"/>
      <c r="R2094" s="53"/>
      <c r="S2094" s="53"/>
      <c r="T2094" s="53"/>
      <c r="U2094" s="53"/>
      <c r="V2094" s="53"/>
      <c r="W2094" s="53"/>
      <c r="X2094" s="53"/>
      <c r="Y2094" s="53"/>
      <c r="Z2094" s="53"/>
      <c r="AA2094" s="53"/>
      <c r="AB2094" s="53"/>
      <c r="AC2094" s="53"/>
      <c r="AD2094" s="53"/>
      <c r="AE2094" s="53"/>
      <c r="AF2094" s="53"/>
      <c r="AG2094" s="53"/>
      <c r="AH2094" s="53"/>
      <c r="AI2094" s="53"/>
      <c r="AJ2094" s="53"/>
      <c r="AK2094" s="53"/>
      <c r="AL2094" s="53"/>
      <c r="AM2094" s="53"/>
      <c r="AN2094" s="53"/>
      <c r="AO2094" s="53"/>
    </row>
    <row r="2095" spans="17:41">
      <c r="Q2095" s="53"/>
      <c r="R2095" s="53"/>
      <c r="S2095" s="53"/>
      <c r="T2095" s="53"/>
      <c r="U2095" s="53"/>
      <c r="V2095" s="53"/>
      <c r="W2095" s="53"/>
      <c r="X2095" s="53"/>
      <c r="Y2095" s="53"/>
      <c r="Z2095" s="53"/>
      <c r="AA2095" s="53"/>
      <c r="AB2095" s="53"/>
      <c r="AC2095" s="53"/>
      <c r="AD2095" s="53"/>
      <c r="AE2095" s="53"/>
      <c r="AF2095" s="53"/>
      <c r="AG2095" s="53"/>
      <c r="AH2095" s="53"/>
      <c r="AI2095" s="53"/>
      <c r="AJ2095" s="53"/>
      <c r="AK2095" s="53"/>
      <c r="AL2095" s="53"/>
      <c r="AM2095" s="53"/>
      <c r="AN2095" s="53"/>
      <c r="AO2095" s="53"/>
    </row>
    <row r="2096" spans="17:41">
      <c r="Q2096" s="53"/>
      <c r="R2096" s="53"/>
      <c r="S2096" s="53"/>
      <c r="T2096" s="53"/>
      <c r="U2096" s="53"/>
      <c r="V2096" s="53"/>
      <c r="W2096" s="53"/>
      <c r="X2096" s="53"/>
      <c r="Y2096" s="53"/>
      <c r="Z2096" s="53"/>
      <c r="AA2096" s="53"/>
      <c r="AB2096" s="53"/>
      <c r="AC2096" s="53"/>
      <c r="AD2096" s="53"/>
      <c r="AE2096" s="53"/>
      <c r="AF2096" s="53"/>
      <c r="AG2096" s="53"/>
      <c r="AH2096" s="53"/>
      <c r="AI2096" s="53"/>
      <c r="AJ2096" s="53"/>
      <c r="AK2096" s="53"/>
      <c r="AL2096" s="53"/>
      <c r="AM2096" s="53"/>
      <c r="AN2096" s="53"/>
      <c r="AO2096" s="53"/>
    </row>
    <row r="2097" spans="17:41">
      <c r="Q2097" s="53"/>
      <c r="R2097" s="53"/>
      <c r="S2097" s="53"/>
      <c r="T2097" s="53"/>
      <c r="U2097" s="53"/>
      <c r="V2097" s="53"/>
      <c r="W2097" s="53"/>
      <c r="X2097" s="53"/>
      <c r="Y2097" s="53"/>
      <c r="Z2097" s="53"/>
      <c r="AA2097" s="53"/>
      <c r="AB2097" s="53"/>
      <c r="AC2097" s="53"/>
      <c r="AD2097" s="53"/>
      <c r="AE2097" s="53"/>
      <c r="AF2097" s="53"/>
      <c r="AG2097" s="53"/>
      <c r="AH2097" s="53"/>
      <c r="AI2097" s="53"/>
      <c r="AJ2097" s="53"/>
      <c r="AK2097" s="53"/>
      <c r="AL2097" s="53"/>
      <c r="AM2097" s="53"/>
      <c r="AN2097" s="53"/>
      <c r="AO2097" s="53"/>
    </row>
    <row r="2098" spans="17:41">
      <c r="Q2098" s="53"/>
      <c r="R2098" s="53"/>
      <c r="S2098" s="53"/>
      <c r="T2098" s="53"/>
      <c r="U2098" s="53"/>
      <c r="V2098" s="53"/>
      <c r="W2098" s="53"/>
      <c r="X2098" s="53"/>
      <c r="Y2098" s="53"/>
      <c r="Z2098" s="53"/>
      <c r="AA2098" s="53"/>
      <c r="AB2098" s="53"/>
      <c r="AC2098" s="53"/>
      <c r="AD2098" s="53"/>
      <c r="AE2098" s="53"/>
      <c r="AF2098" s="53"/>
      <c r="AG2098" s="53"/>
      <c r="AH2098" s="53"/>
      <c r="AI2098" s="53"/>
      <c r="AJ2098" s="53"/>
      <c r="AK2098" s="53"/>
      <c r="AL2098" s="53"/>
      <c r="AM2098" s="53"/>
      <c r="AN2098" s="53"/>
      <c r="AO2098" s="53"/>
    </row>
    <row r="2099" spans="17:41">
      <c r="Q2099" s="53"/>
      <c r="R2099" s="53"/>
      <c r="S2099" s="53"/>
      <c r="T2099" s="53"/>
      <c r="U2099" s="53"/>
      <c r="V2099" s="53"/>
      <c r="W2099" s="53"/>
      <c r="X2099" s="53"/>
      <c r="Y2099" s="53"/>
      <c r="Z2099" s="53"/>
      <c r="AA2099" s="53"/>
      <c r="AB2099" s="53"/>
      <c r="AC2099" s="53"/>
      <c r="AD2099" s="53"/>
      <c r="AE2099" s="53"/>
      <c r="AF2099" s="53"/>
      <c r="AG2099" s="53"/>
      <c r="AH2099" s="53"/>
      <c r="AI2099" s="53"/>
      <c r="AJ2099" s="53"/>
      <c r="AK2099" s="53"/>
      <c r="AL2099" s="53"/>
      <c r="AM2099" s="53"/>
      <c r="AN2099" s="53"/>
      <c r="AO2099" s="53"/>
    </row>
    <row r="2100" spans="17:41">
      <c r="Q2100" s="53"/>
      <c r="R2100" s="53"/>
      <c r="S2100" s="53"/>
      <c r="T2100" s="53"/>
      <c r="U2100" s="53"/>
      <c r="V2100" s="53"/>
      <c r="W2100" s="53"/>
      <c r="X2100" s="53"/>
      <c r="Y2100" s="53"/>
      <c r="Z2100" s="53"/>
      <c r="AA2100" s="53"/>
      <c r="AB2100" s="53"/>
      <c r="AC2100" s="53"/>
      <c r="AD2100" s="53"/>
      <c r="AE2100" s="53"/>
      <c r="AF2100" s="53"/>
      <c r="AG2100" s="53"/>
      <c r="AH2100" s="53"/>
      <c r="AI2100" s="53"/>
      <c r="AJ2100" s="53"/>
      <c r="AK2100" s="53"/>
      <c r="AL2100" s="53"/>
      <c r="AM2100" s="53"/>
      <c r="AN2100" s="53"/>
      <c r="AO2100" s="53"/>
    </row>
    <row r="2101" spans="17:41">
      <c r="Q2101" s="53"/>
      <c r="R2101" s="53"/>
      <c r="S2101" s="53"/>
      <c r="T2101" s="53"/>
      <c r="U2101" s="53"/>
      <c r="V2101" s="53"/>
      <c r="W2101" s="53"/>
      <c r="X2101" s="53"/>
      <c r="Y2101" s="53"/>
      <c r="Z2101" s="53"/>
      <c r="AA2101" s="53"/>
      <c r="AB2101" s="53"/>
      <c r="AC2101" s="53"/>
      <c r="AD2101" s="53"/>
      <c r="AE2101" s="53"/>
      <c r="AF2101" s="53"/>
      <c r="AG2101" s="53"/>
      <c r="AH2101" s="53"/>
      <c r="AI2101" s="53"/>
      <c r="AJ2101" s="53"/>
      <c r="AK2101" s="53"/>
      <c r="AL2101" s="53"/>
      <c r="AM2101" s="53"/>
      <c r="AN2101" s="53"/>
      <c r="AO2101" s="53"/>
    </row>
    <row r="2102" spans="17:41">
      <c r="Q2102" s="53"/>
      <c r="R2102" s="53"/>
      <c r="S2102" s="53"/>
      <c r="T2102" s="53"/>
      <c r="U2102" s="53"/>
      <c r="V2102" s="53"/>
      <c r="W2102" s="53"/>
      <c r="X2102" s="53"/>
      <c r="Y2102" s="53"/>
      <c r="Z2102" s="53"/>
      <c r="AA2102" s="53"/>
      <c r="AB2102" s="53"/>
      <c r="AC2102" s="53"/>
      <c r="AD2102" s="53"/>
      <c r="AE2102" s="53"/>
      <c r="AF2102" s="53"/>
      <c r="AG2102" s="53"/>
      <c r="AH2102" s="53"/>
      <c r="AI2102" s="53"/>
      <c r="AJ2102" s="53"/>
      <c r="AK2102" s="53"/>
      <c r="AL2102" s="53"/>
      <c r="AM2102" s="53"/>
      <c r="AN2102" s="53"/>
      <c r="AO2102" s="53"/>
    </row>
    <row r="2103" spans="17:41">
      <c r="Q2103" s="53"/>
      <c r="R2103" s="53"/>
      <c r="S2103" s="53"/>
      <c r="T2103" s="53"/>
      <c r="U2103" s="53"/>
      <c r="V2103" s="53"/>
      <c r="W2103" s="53"/>
      <c r="X2103" s="53"/>
      <c r="Y2103" s="53"/>
      <c r="Z2103" s="53"/>
      <c r="AA2103" s="53"/>
      <c r="AB2103" s="53"/>
      <c r="AC2103" s="53"/>
      <c r="AD2103" s="53"/>
      <c r="AE2103" s="53"/>
      <c r="AF2103" s="53"/>
      <c r="AG2103" s="53"/>
      <c r="AH2103" s="53"/>
      <c r="AI2103" s="53"/>
      <c r="AJ2103" s="53"/>
      <c r="AK2103" s="53"/>
      <c r="AL2103" s="53"/>
      <c r="AM2103" s="53"/>
      <c r="AN2103" s="53"/>
      <c r="AO2103" s="53"/>
    </row>
    <row r="2104" spans="17:41">
      <c r="Q2104" s="53"/>
      <c r="R2104" s="53"/>
      <c r="S2104" s="53"/>
      <c r="T2104" s="53"/>
      <c r="U2104" s="53"/>
      <c r="V2104" s="53"/>
      <c r="W2104" s="53"/>
      <c r="X2104" s="53"/>
      <c r="Y2104" s="53"/>
      <c r="Z2104" s="53"/>
      <c r="AA2104" s="53"/>
      <c r="AB2104" s="53"/>
      <c r="AC2104" s="53"/>
      <c r="AD2104" s="53"/>
      <c r="AE2104" s="53"/>
      <c r="AF2104" s="53"/>
      <c r="AG2104" s="53"/>
      <c r="AH2104" s="53"/>
      <c r="AI2104" s="53"/>
      <c r="AJ2104" s="53"/>
      <c r="AK2104" s="53"/>
      <c r="AL2104" s="53"/>
      <c r="AM2104" s="53"/>
      <c r="AN2104" s="53"/>
      <c r="AO2104" s="53"/>
    </row>
    <row r="2105" spans="17:41">
      <c r="Q2105" s="53"/>
      <c r="R2105" s="53"/>
      <c r="S2105" s="53"/>
      <c r="T2105" s="53"/>
      <c r="U2105" s="53"/>
      <c r="V2105" s="53"/>
      <c r="W2105" s="53"/>
      <c r="X2105" s="53"/>
      <c r="Y2105" s="53"/>
      <c r="Z2105" s="53"/>
      <c r="AA2105" s="53"/>
      <c r="AB2105" s="53"/>
      <c r="AC2105" s="53"/>
      <c r="AD2105" s="53"/>
      <c r="AE2105" s="53"/>
      <c r="AF2105" s="53"/>
      <c r="AG2105" s="53"/>
      <c r="AH2105" s="53"/>
      <c r="AI2105" s="53"/>
      <c r="AJ2105" s="53"/>
      <c r="AK2105" s="53"/>
      <c r="AL2105" s="53"/>
      <c r="AM2105" s="53"/>
      <c r="AN2105" s="53"/>
      <c r="AO2105" s="53"/>
    </row>
    <row r="2106" spans="17:41">
      <c r="Q2106" s="53"/>
      <c r="R2106" s="53"/>
      <c r="S2106" s="53"/>
      <c r="T2106" s="53"/>
      <c r="U2106" s="53"/>
      <c r="V2106" s="53"/>
      <c r="W2106" s="53"/>
      <c r="X2106" s="53"/>
      <c r="Y2106" s="53"/>
      <c r="Z2106" s="53"/>
      <c r="AA2106" s="53"/>
      <c r="AB2106" s="53"/>
      <c r="AC2106" s="53"/>
      <c r="AD2106" s="53"/>
      <c r="AE2106" s="53"/>
      <c r="AF2106" s="53"/>
      <c r="AG2106" s="53"/>
      <c r="AH2106" s="53"/>
      <c r="AI2106" s="53"/>
      <c r="AJ2106" s="53"/>
      <c r="AK2106" s="53"/>
      <c r="AL2106" s="53"/>
      <c r="AM2106" s="53"/>
      <c r="AN2106" s="53"/>
      <c r="AO2106" s="53"/>
    </row>
    <row r="2107" spans="17:41">
      <c r="Q2107" s="53"/>
      <c r="R2107" s="53"/>
      <c r="S2107" s="53"/>
      <c r="T2107" s="53"/>
      <c r="U2107" s="53"/>
      <c r="V2107" s="53"/>
      <c r="W2107" s="53"/>
      <c r="X2107" s="53"/>
      <c r="Y2107" s="53"/>
      <c r="Z2107" s="53"/>
      <c r="AA2107" s="53"/>
      <c r="AB2107" s="53"/>
      <c r="AC2107" s="53"/>
      <c r="AD2107" s="53"/>
      <c r="AE2107" s="53"/>
      <c r="AF2107" s="53"/>
      <c r="AG2107" s="53"/>
      <c r="AH2107" s="53"/>
      <c r="AI2107" s="53"/>
      <c r="AJ2107" s="53"/>
      <c r="AK2107" s="53"/>
      <c r="AL2107" s="53"/>
      <c r="AM2107" s="53"/>
      <c r="AN2107" s="53"/>
      <c r="AO2107" s="53"/>
    </row>
    <row r="2108" spans="17:41">
      <c r="Q2108" s="53"/>
      <c r="R2108" s="53"/>
      <c r="S2108" s="53"/>
      <c r="T2108" s="53"/>
      <c r="U2108" s="53"/>
      <c r="V2108" s="53"/>
      <c r="W2108" s="53"/>
      <c r="X2108" s="53"/>
      <c r="Y2108" s="53"/>
      <c r="Z2108" s="53"/>
      <c r="AA2108" s="53"/>
      <c r="AB2108" s="53"/>
      <c r="AC2108" s="53"/>
      <c r="AD2108" s="53"/>
      <c r="AE2108" s="53"/>
      <c r="AF2108" s="53"/>
      <c r="AG2108" s="53"/>
      <c r="AH2108" s="53"/>
      <c r="AI2108" s="53"/>
      <c r="AJ2108" s="53"/>
      <c r="AK2108" s="53"/>
      <c r="AL2108" s="53"/>
      <c r="AM2108" s="53"/>
      <c r="AN2108" s="53"/>
      <c r="AO2108" s="53"/>
    </row>
    <row r="2109" spans="17:41">
      <c r="Q2109" s="53"/>
      <c r="R2109" s="53"/>
      <c r="S2109" s="53"/>
      <c r="T2109" s="53"/>
      <c r="U2109" s="53"/>
      <c r="V2109" s="53"/>
      <c r="W2109" s="53"/>
      <c r="X2109" s="53"/>
      <c r="Y2109" s="53"/>
      <c r="Z2109" s="53"/>
      <c r="AA2109" s="53"/>
      <c r="AB2109" s="53"/>
      <c r="AC2109" s="53"/>
      <c r="AD2109" s="53"/>
      <c r="AE2109" s="53"/>
      <c r="AF2109" s="53"/>
      <c r="AG2109" s="53"/>
      <c r="AH2109" s="53"/>
      <c r="AI2109" s="53"/>
      <c r="AJ2109" s="53"/>
      <c r="AK2109" s="53"/>
      <c r="AL2109" s="53"/>
      <c r="AM2109" s="53"/>
      <c r="AN2109" s="53"/>
      <c r="AO2109" s="53"/>
    </row>
    <row r="2110" spans="17:41">
      <c r="Q2110" s="53"/>
      <c r="R2110" s="53"/>
      <c r="S2110" s="53"/>
      <c r="T2110" s="53"/>
      <c r="U2110" s="53"/>
      <c r="V2110" s="53"/>
      <c r="W2110" s="53"/>
      <c r="X2110" s="53"/>
      <c r="Y2110" s="53"/>
      <c r="Z2110" s="53"/>
      <c r="AA2110" s="53"/>
      <c r="AB2110" s="53"/>
      <c r="AC2110" s="53"/>
      <c r="AD2110" s="53"/>
      <c r="AE2110" s="53"/>
      <c r="AF2110" s="53"/>
      <c r="AG2110" s="53"/>
      <c r="AH2110" s="53"/>
      <c r="AI2110" s="53"/>
      <c r="AJ2110" s="53"/>
      <c r="AK2110" s="53"/>
      <c r="AL2110" s="53"/>
      <c r="AM2110" s="53"/>
      <c r="AN2110" s="53"/>
      <c r="AO2110" s="53"/>
    </row>
    <row r="2111" spans="17:41">
      <c r="Q2111" s="53"/>
      <c r="R2111" s="53"/>
      <c r="S2111" s="53"/>
      <c r="T2111" s="53"/>
      <c r="U2111" s="53"/>
      <c r="V2111" s="53"/>
      <c r="W2111" s="53"/>
      <c r="X2111" s="53"/>
      <c r="Y2111" s="53"/>
      <c r="Z2111" s="53"/>
      <c r="AA2111" s="53"/>
      <c r="AB2111" s="53"/>
      <c r="AC2111" s="53"/>
      <c r="AD2111" s="53"/>
      <c r="AE2111" s="53"/>
      <c r="AF2111" s="53"/>
      <c r="AG2111" s="53"/>
      <c r="AH2111" s="53"/>
      <c r="AI2111" s="53"/>
      <c r="AJ2111" s="53"/>
      <c r="AK2111" s="53"/>
      <c r="AL2111" s="53"/>
      <c r="AM2111" s="53"/>
      <c r="AN2111" s="53"/>
      <c r="AO2111" s="53"/>
    </row>
    <row r="2112" spans="17:41">
      <c r="Q2112" s="53"/>
      <c r="R2112" s="53"/>
      <c r="S2112" s="53"/>
      <c r="T2112" s="53"/>
      <c r="U2112" s="53"/>
      <c r="V2112" s="53"/>
      <c r="W2112" s="53"/>
      <c r="X2112" s="53"/>
      <c r="Y2112" s="53"/>
      <c r="Z2112" s="53"/>
      <c r="AA2112" s="53"/>
      <c r="AB2112" s="53"/>
      <c r="AC2112" s="53"/>
      <c r="AD2112" s="53"/>
      <c r="AE2112" s="53"/>
      <c r="AF2112" s="53"/>
      <c r="AG2112" s="53"/>
      <c r="AH2112" s="53"/>
      <c r="AI2112" s="53"/>
      <c r="AJ2112" s="53"/>
      <c r="AK2112" s="53"/>
      <c r="AL2112" s="53"/>
      <c r="AM2112" s="53"/>
      <c r="AN2112" s="53"/>
      <c r="AO2112" s="53"/>
    </row>
    <row r="2113" spans="17:41">
      <c r="Q2113" s="53"/>
      <c r="R2113" s="53"/>
      <c r="S2113" s="53"/>
      <c r="T2113" s="53"/>
      <c r="U2113" s="53"/>
      <c r="V2113" s="53"/>
      <c r="W2113" s="53"/>
      <c r="X2113" s="53"/>
      <c r="Y2113" s="53"/>
      <c r="Z2113" s="53"/>
      <c r="AA2113" s="53"/>
      <c r="AB2113" s="53"/>
      <c r="AC2113" s="53"/>
      <c r="AD2113" s="53"/>
      <c r="AE2113" s="53"/>
      <c r="AF2113" s="53"/>
      <c r="AG2113" s="53"/>
      <c r="AH2113" s="53"/>
      <c r="AI2113" s="53"/>
      <c r="AJ2113" s="53"/>
      <c r="AK2113" s="53"/>
      <c r="AL2113" s="53"/>
      <c r="AM2113" s="53"/>
      <c r="AN2113" s="53"/>
      <c r="AO2113" s="53"/>
    </row>
    <row r="2114" spans="17:41">
      <c r="Q2114" s="53"/>
      <c r="R2114" s="53"/>
      <c r="S2114" s="53"/>
      <c r="T2114" s="53"/>
      <c r="U2114" s="53"/>
      <c r="V2114" s="53"/>
      <c r="W2114" s="53"/>
      <c r="X2114" s="53"/>
      <c r="Y2114" s="53"/>
      <c r="Z2114" s="53"/>
      <c r="AA2114" s="53"/>
      <c r="AB2114" s="53"/>
      <c r="AC2114" s="53"/>
      <c r="AD2114" s="53"/>
      <c r="AE2114" s="53"/>
      <c r="AF2114" s="53"/>
      <c r="AG2114" s="53"/>
      <c r="AH2114" s="53"/>
      <c r="AI2114" s="53"/>
      <c r="AJ2114" s="53"/>
      <c r="AK2114" s="53"/>
      <c r="AL2114" s="53"/>
      <c r="AM2114" s="53"/>
      <c r="AN2114" s="53"/>
      <c r="AO2114" s="53"/>
    </row>
    <row r="2115" spans="17:41">
      <c r="Q2115" s="53"/>
      <c r="R2115" s="53"/>
      <c r="S2115" s="53"/>
      <c r="T2115" s="53"/>
      <c r="U2115" s="53"/>
      <c r="V2115" s="53"/>
      <c r="W2115" s="53"/>
      <c r="X2115" s="53"/>
      <c r="Y2115" s="53"/>
      <c r="Z2115" s="53"/>
      <c r="AA2115" s="53"/>
      <c r="AB2115" s="53"/>
      <c r="AC2115" s="53"/>
      <c r="AD2115" s="53"/>
      <c r="AE2115" s="53"/>
      <c r="AF2115" s="53"/>
      <c r="AG2115" s="53"/>
      <c r="AH2115" s="53"/>
      <c r="AI2115" s="53"/>
      <c r="AJ2115" s="53"/>
      <c r="AK2115" s="53"/>
      <c r="AL2115" s="53"/>
      <c r="AM2115" s="53"/>
      <c r="AN2115" s="53"/>
      <c r="AO2115" s="53"/>
    </row>
    <row r="2116" spans="17:41">
      <c r="Q2116" s="53"/>
      <c r="R2116" s="53"/>
      <c r="S2116" s="53"/>
      <c r="T2116" s="53"/>
      <c r="U2116" s="53"/>
      <c r="V2116" s="53"/>
      <c r="W2116" s="53"/>
      <c r="X2116" s="53"/>
      <c r="Y2116" s="53"/>
      <c r="Z2116" s="53"/>
      <c r="AA2116" s="53"/>
      <c r="AB2116" s="53"/>
      <c r="AC2116" s="53"/>
      <c r="AD2116" s="53"/>
      <c r="AE2116" s="53"/>
      <c r="AF2116" s="53"/>
      <c r="AG2116" s="53"/>
      <c r="AH2116" s="53"/>
      <c r="AI2116" s="53"/>
      <c r="AJ2116" s="53"/>
      <c r="AK2116" s="53"/>
      <c r="AL2116" s="53"/>
      <c r="AM2116" s="53"/>
      <c r="AN2116" s="53"/>
      <c r="AO2116" s="53"/>
    </row>
    <row r="2117" spans="17:41">
      <c r="Q2117" s="53"/>
      <c r="R2117" s="53"/>
      <c r="S2117" s="53"/>
      <c r="T2117" s="53"/>
      <c r="U2117" s="53"/>
      <c r="V2117" s="53"/>
      <c r="W2117" s="53"/>
      <c r="X2117" s="53"/>
      <c r="Y2117" s="53"/>
      <c r="Z2117" s="53"/>
      <c r="AA2117" s="53"/>
      <c r="AB2117" s="53"/>
      <c r="AC2117" s="53"/>
      <c r="AD2117" s="53"/>
      <c r="AE2117" s="53"/>
      <c r="AF2117" s="53"/>
      <c r="AG2117" s="53"/>
      <c r="AH2117" s="53"/>
      <c r="AI2117" s="53"/>
      <c r="AJ2117" s="53"/>
      <c r="AK2117" s="53"/>
      <c r="AL2117" s="53"/>
      <c r="AM2117" s="53"/>
      <c r="AN2117" s="53"/>
      <c r="AO2117" s="53"/>
    </row>
    <row r="2118" spans="17:41">
      <c r="Q2118" s="53"/>
      <c r="R2118" s="53"/>
      <c r="S2118" s="53"/>
      <c r="T2118" s="53"/>
      <c r="U2118" s="53"/>
      <c r="V2118" s="53"/>
      <c r="W2118" s="53"/>
      <c r="X2118" s="53"/>
      <c r="Y2118" s="53"/>
      <c r="Z2118" s="53"/>
      <c r="AA2118" s="53"/>
      <c r="AB2118" s="53"/>
      <c r="AC2118" s="53"/>
      <c r="AD2118" s="53"/>
      <c r="AE2118" s="53"/>
      <c r="AF2118" s="53"/>
      <c r="AG2118" s="53"/>
      <c r="AH2118" s="53"/>
      <c r="AI2118" s="53"/>
      <c r="AJ2118" s="53"/>
      <c r="AK2118" s="53"/>
      <c r="AL2118" s="53"/>
      <c r="AM2118" s="53"/>
      <c r="AN2118" s="53"/>
      <c r="AO2118" s="53"/>
    </row>
    <row r="2119" spans="17:41">
      <c r="Q2119" s="53"/>
      <c r="R2119" s="53"/>
      <c r="S2119" s="53"/>
      <c r="T2119" s="53"/>
      <c r="U2119" s="53"/>
      <c r="V2119" s="53"/>
      <c r="W2119" s="53"/>
      <c r="X2119" s="53"/>
      <c r="Y2119" s="53"/>
      <c r="Z2119" s="53"/>
      <c r="AA2119" s="53"/>
      <c r="AB2119" s="53"/>
      <c r="AC2119" s="53"/>
      <c r="AD2119" s="53"/>
      <c r="AE2119" s="53"/>
      <c r="AF2119" s="53"/>
      <c r="AG2119" s="53"/>
      <c r="AH2119" s="53"/>
      <c r="AI2119" s="53"/>
      <c r="AJ2119" s="53"/>
      <c r="AK2119" s="53"/>
      <c r="AL2119" s="53"/>
      <c r="AM2119" s="53"/>
      <c r="AN2119" s="53"/>
      <c r="AO2119" s="53"/>
    </row>
    <row r="2120" spans="17:41">
      <c r="Q2120" s="53"/>
      <c r="R2120" s="53"/>
      <c r="S2120" s="53"/>
      <c r="T2120" s="53"/>
      <c r="U2120" s="53"/>
      <c r="V2120" s="53"/>
      <c r="W2120" s="53"/>
      <c r="X2120" s="53"/>
      <c r="Y2120" s="53"/>
      <c r="Z2120" s="53"/>
      <c r="AA2120" s="53"/>
      <c r="AB2120" s="53"/>
      <c r="AC2120" s="53"/>
      <c r="AD2120" s="53"/>
      <c r="AE2120" s="53"/>
      <c r="AF2120" s="53"/>
      <c r="AG2120" s="53"/>
      <c r="AH2120" s="53"/>
      <c r="AI2120" s="53"/>
      <c r="AJ2120" s="53"/>
      <c r="AK2120" s="53"/>
      <c r="AL2120" s="53"/>
      <c r="AM2120" s="53"/>
      <c r="AN2120" s="53"/>
      <c r="AO2120" s="53"/>
    </row>
    <row r="2121" spans="17:41">
      <c r="Q2121" s="53"/>
      <c r="R2121" s="53"/>
      <c r="S2121" s="53"/>
      <c r="T2121" s="53"/>
      <c r="U2121" s="53"/>
      <c r="V2121" s="53"/>
      <c r="W2121" s="53"/>
      <c r="X2121" s="53"/>
      <c r="Y2121" s="53"/>
      <c r="Z2121" s="53"/>
      <c r="AA2121" s="53"/>
      <c r="AB2121" s="53"/>
      <c r="AC2121" s="53"/>
      <c r="AD2121" s="53"/>
      <c r="AE2121" s="53"/>
      <c r="AF2121" s="53"/>
      <c r="AG2121" s="53"/>
      <c r="AH2121" s="53"/>
      <c r="AI2121" s="53"/>
      <c r="AJ2121" s="53"/>
      <c r="AK2121" s="53"/>
      <c r="AL2121" s="53"/>
      <c r="AM2121" s="53"/>
      <c r="AN2121" s="53"/>
      <c r="AO2121" s="53"/>
    </row>
    <row r="2122" spans="17:41">
      <c r="Q2122" s="53"/>
      <c r="R2122" s="53"/>
      <c r="S2122" s="53"/>
      <c r="T2122" s="53"/>
      <c r="U2122" s="53"/>
      <c r="V2122" s="53"/>
      <c r="W2122" s="53"/>
      <c r="X2122" s="53"/>
      <c r="Y2122" s="53"/>
      <c r="Z2122" s="53"/>
      <c r="AA2122" s="53"/>
      <c r="AB2122" s="53"/>
      <c r="AC2122" s="53"/>
      <c r="AD2122" s="53"/>
      <c r="AE2122" s="53"/>
      <c r="AF2122" s="53"/>
      <c r="AG2122" s="53"/>
      <c r="AH2122" s="53"/>
      <c r="AI2122" s="53"/>
      <c r="AJ2122" s="53"/>
      <c r="AK2122" s="53"/>
      <c r="AL2122" s="53"/>
      <c r="AM2122" s="53"/>
      <c r="AN2122" s="53"/>
      <c r="AO2122" s="53"/>
    </row>
    <row r="2123" spans="17:41">
      <c r="Q2123" s="53"/>
      <c r="R2123" s="53"/>
      <c r="S2123" s="53"/>
      <c r="T2123" s="53"/>
      <c r="U2123" s="53"/>
      <c r="V2123" s="53"/>
      <c r="W2123" s="53"/>
      <c r="X2123" s="53"/>
      <c r="Y2123" s="53"/>
      <c r="Z2123" s="53"/>
      <c r="AA2123" s="53"/>
      <c r="AB2123" s="53"/>
      <c r="AC2123" s="53"/>
      <c r="AD2123" s="53"/>
      <c r="AE2123" s="53"/>
      <c r="AF2123" s="53"/>
      <c r="AG2123" s="53"/>
      <c r="AH2123" s="53"/>
      <c r="AI2123" s="53"/>
      <c r="AJ2123" s="53"/>
      <c r="AK2123" s="53"/>
      <c r="AL2123" s="53"/>
      <c r="AM2123" s="53"/>
      <c r="AN2123" s="53"/>
      <c r="AO2123" s="53"/>
    </row>
    <row r="2124" spans="17:41">
      <c r="Q2124" s="53"/>
      <c r="R2124" s="53"/>
      <c r="S2124" s="53"/>
      <c r="T2124" s="53"/>
      <c r="U2124" s="53"/>
      <c r="V2124" s="53"/>
      <c r="W2124" s="53"/>
      <c r="X2124" s="53"/>
      <c r="Y2124" s="53"/>
      <c r="Z2124" s="53"/>
      <c r="AA2124" s="53"/>
      <c r="AB2124" s="53"/>
      <c r="AC2124" s="53"/>
      <c r="AD2124" s="53"/>
      <c r="AE2124" s="53"/>
      <c r="AF2124" s="53"/>
      <c r="AG2124" s="53"/>
      <c r="AH2124" s="53"/>
      <c r="AI2124" s="53"/>
      <c r="AJ2124" s="53"/>
      <c r="AK2124" s="53"/>
      <c r="AL2124" s="53"/>
      <c r="AM2124" s="53"/>
      <c r="AN2124" s="53"/>
      <c r="AO2124" s="53"/>
    </row>
    <row r="2125" spans="17:41">
      <c r="Q2125" s="53"/>
      <c r="R2125" s="53"/>
      <c r="S2125" s="53"/>
      <c r="T2125" s="53"/>
      <c r="U2125" s="53"/>
      <c r="V2125" s="53"/>
      <c r="W2125" s="53"/>
      <c r="X2125" s="53"/>
      <c r="Y2125" s="53"/>
      <c r="Z2125" s="53"/>
      <c r="AA2125" s="53"/>
      <c r="AB2125" s="53"/>
      <c r="AC2125" s="53"/>
      <c r="AD2125" s="53"/>
      <c r="AE2125" s="53"/>
      <c r="AF2125" s="53"/>
      <c r="AG2125" s="53"/>
      <c r="AH2125" s="53"/>
      <c r="AI2125" s="53"/>
      <c r="AJ2125" s="53"/>
      <c r="AK2125" s="53"/>
      <c r="AL2125" s="53"/>
      <c r="AM2125" s="53"/>
      <c r="AN2125" s="53"/>
      <c r="AO2125" s="53"/>
    </row>
    <row r="2126" spans="17:41">
      <c r="Q2126" s="53"/>
      <c r="R2126" s="53"/>
      <c r="S2126" s="53"/>
      <c r="T2126" s="53"/>
      <c r="U2126" s="53"/>
      <c r="V2126" s="53"/>
      <c r="W2126" s="53"/>
      <c r="X2126" s="53"/>
      <c r="Y2126" s="53"/>
      <c r="Z2126" s="53"/>
      <c r="AA2126" s="53"/>
      <c r="AB2126" s="53"/>
      <c r="AC2126" s="53"/>
      <c r="AD2126" s="53"/>
      <c r="AE2126" s="53"/>
      <c r="AF2126" s="53"/>
      <c r="AG2126" s="53"/>
      <c r="AH2126" s="53"/>
      <c r="AI2126" s="53"/>
      <c r="AJ2126" s="53"/>
      <c r="AK2126" s="53"/>
      <c r="AL2126" s="53"/>
      <c r="AM2126" s="53"/>
      <c r="AN2126" s="53"/>
      <c r="AO2126" s="53"/>
    </row>
    <row r="2127" spans="17:41">
      <c r="Q2127" s="53"/>
      <c r="R2127" s="53"/>
      <c r="S2127" s="53"/>
      <c r="T2127" s="53"/>
      <c r="U2127" s="53"/>
      <c r="V2127" s="53"/>
      <c r="W2127" s="53"/>
      <c r="X2127" s="53"/>
      <c r="Y2127" s="53"/>
      <c r="Z2127" s="53"/>
      <c r="AA2127" s="53"/>
      <c r="AB2127" s="53"/>
      <c r="AC2127" s="53"/>
      <c r="AD2127" s="53"/>
      <c r="AE2127" s="53"/>
      <c r="AF2127" s="53"/>
      <c r="AG2127" s="53"/>
      <c r="AH2127" s="53"/>
      <c r="AI2127" s="53"/>
      <c r="AJ2127" s="53"/>
      <c r="AK2127" s="53"/>
      <c r="AL2127" s="53"/>
      <c r="AM2127" s="53"/>
      <c r="AN2127" s="53"/>
      <c r="AO2127" s="53"/>
    </row>
    <row r="2128" spans="17:41">
      <c r="Q2128" s="53"/>
      <c r="R2128" s="53"/>
      <c r="S2128" s="53"/>
      <c r="T2128" s="53"/>
      <c r="U2128" s="53"/>
      <c r="V2128" s="53"/>
      <c r="W2128" s="53"/>
      <c r="X2128" s="53"/>
      <c r="Y2128" s="53"/>
      <c r="Z2128" s="53"/>
      <c r="AA2128" s="53"/>
      <c r="AB2128" s="53"/>
      <c r="AC2128" s="53"/>
      <c r="AD2128" s="53"/>
      <c r="AE2128" s="53"/>
      <c r="AF2128" s="53"/>
      <c r="AG2128" s="53"/>
      <c r="AH2128" s="53"/>
      <c r="AI2128" s="53"/>
      <c r="AJ2128" s="53"/>
      <c r="AK2128" s="53"/>
      <c r="AL2128" s="53"/>
      <c r="AM2128" s="53"/>
      <c r="AN2128" s="53"/>
      <c r="AO2128" s="53"/>
    </row>
    <row r="2129" spans="17:41">
      <c r="Q2129" s="53"/>
      <c r="R2129" s="53"/>
      <c r="S2129" s="53"/>
      <c r="T2129" s="53"/>
      <c r="U2129" s="53"/>
      <c r="V2129" s="53"/>
      <c r="W2129" s="53"/>
      <c r="X2129" s="53"/>
      <c r="Y2129" s="53"/>
      <c r="Z2129" s="53"/>
      <c r="AA2129" s="53"/>
      <c r="AB2129" s="53"/>
      <c r="AC2129" s="53"/>
      <c r="AD2129" s="53"/>
      <c r="AE2129" s="53"/>
      <c r="AF2129" s="53"/>
      <c r="AG2129" s="53"/>
      <c r="AH2129" s="53"/>
      <c r="AI2129" s="53"/>
      <c r="AJ2129" s="53"/>
      <c r="AK2129" s="53"/>
      <c r="AL2129" s="53"/>
      <c r="AM2129" s="53"/>
      <c r="AN2129" s="53"/>
      <c r="AO2129" s="53"/>
    </row>
    <row r="2130" spans="17:41">
      <c r="Q2130" s="53"/>
      <c r="R2130" s="53"/>
      <c r="S2130" s="53"/>
      <c r="T2130" s="53"/>
      <c r="U2130" s="53"/>
      <c r="V2130" s="53"/>
      <c r="W2130" s="53"/>
      <c r="X2130" s="53"/>
      <c r="Y2130" s="53"/>
      <c r="Z2130" s="53"/>
      <c r="AA2130" s="53"/>
      <c r="AB2130" s="53"/>
      <c r="AC2130" s="53"/>
      <c r="AD2130" s="53"/>
      <c r="AE2130" s="53"/>
      <c r="AF2130" s="53"/>
      <c r="AG2130" s="53"/>
      <c r="AH2130" s="53"/>
      <c r="AI2130" s="53"/>
      <c r="AJ2130" s="53"/>
      <c r="AK2130" s="53"/>
      <c r="AL2130" s="53"/>
      <c r="AM2130" s="53"/>
      <c r="AN2130" s="53"/>
      <c r="AO2130" s="53"/>
    </row>
    <row r="2131" spans="17:41">
      <c r="Q2131" s="53"/>
      <c r="R2131" s="53"/>
      <c r="S2131" s="53"/>
      <c r="T2131" s="53"/>
      <c r="U2131" s="53"/>
      <c r="V2131" s="53"/>
      <c r="W2131" s="53"/>
      <c r="X2131" s="53"/>
      <c r="Y2131" s="53"/>
      <c r="Z2131" s="53"/>
      <c r="AA2131" s="53"/>
      <c r="AB2131" s="53"/>
      <c r="AC2131" s="53"/>
      <c r="AD2131" s="53"/>
      <c r="AE2131" s="53"/>
      <c r="AF2131" s="53"/>
      <c r="AG2131" s="53"/>
      <c r="AH2131" s="53"/>
      <c r="AI2131" s="53"/>
      <c r="AJ2131" s="53"/>
      <c r="AK2131" s="53"/>
      <c r="AL2131" s="53"/>
      <c r="AM2131" s="53"/>
      <c r="AN2131" s="53"/>
      <c r="AO2131" s="53"/>
    </row>
    <row r="2132" spans="17:41">
      <c r="Q2132" s="53"/>
      <c r="R2132" s="53"/>
      <c r="S2132" s="53"/>
      <c r="T2132" s="53"/>
      <c r="U2132" s="53"/>
      <c r="V2132" s="53"/>
      <c r="W2132" s="53"/>
      <c r="X2132" s="53"/>
      <c r="Y2132" s="53"/>
      <c r="Z2132" s="53"/>
      <c r="AA2132" s="53"/>
      <c r="AB2132" s="53"/>
      <c r="AC2132" s="53"/>
      <c r="AD2132" s="53"/>
      <c r="AE2132" s="53"/>
      <c r="AF2132" s="53"/>
      <c r="AG2132" s="53"/>
      <c r="AH2132" s="53"/>
      <c r="AI2132" s="53"/>
      <c r="AJ2132" s="53"/>
      <c r="AK2132" s="53"/>
      <c r="AL2132" s="53"/>
      <c r="AM2132" s="53"/>
      <c r="AN2132" s="53"/>
      <c r="AO2132" s="53"/>
    </row>
    <row r="2133" spans="17:41">
      <c r="Q2133" s="53"/>
      <c r="R2133" s="53"/>
      <c r="S2133" s="53"/>
      <c r="T2133" s="53"/>
      <c r="U2133" s="53"/>
      <c r="V2133" s="53"/>
      <c r="W2133" s="53"/>
      <c r="X2133" s="53"/>
      <c r="Y2133" s="53"/>
      <c r="Z2133" s="53"/>
      <c r="AA2133" s="53"/>
      <c r="AB2133" s="53"/>
      <c r="AC2133" s="53"/>
      <c r="AD2133" s="53"/>
      <c r="AE2133" s="53"/>
      <c r="AF2133" s="53"/>
      <c r="AG2133" s="53"/>
      <c r="AH2133" s="53"/>
      <c r="AI2133" s="53"/>
      <c r="AJ2133" s="53"/>
      <c r="AK2133" s="53"/>
      <c r="AL2133" s="53"/>
      <c r="AM2133" s="53"/>
      <c r="AN2133" s="53"/>
      <c r="AO2133" s="53"/>
    </row>
    <row r="2134" spans="17:41">
      <c r="Q2134" s="53"/>
      <c r="R2134" s="53"/>
      <c r="S2134" s="53"/>
      <c r="T2134" s="53"/>
      <c r="U2134" s="53"/>
      <c r="V2134" s="53"/>
      <c r="W2134" s="53"/>
      <c r="X2134" s="53"/>
      <c r="Y2134" s="53"/>
      <c r="Z2134" s="53"/>
      <c r="AA2134" s="53"/>
      <c r="AB2134" s="53"/>
      <c r="AC2134" s="53"/>
      <c r="AD2134" s="53"/>
      <c r="AE2134" s="53"/>
      <c r="AF2134" s="53"/>
      <c r="AG2134" s="53"/>
      <c r="AH2134" s="53"/>
      <c r="AI2134" s="53"/>
      <c r="AJ2134" s="53"/>
      <c r="AK2134" s="53"/>
      <c r="AL2134" s="53"/>
      <c r="AM2134" s="53"/>
      <c r="AN2134" s="53"/>
      <c r="AO2134" s="53"/>
    </row>
    <row r="2135" spans="17:41">
      <c r="Q2135" s="53"/>
      <c r="R2135" s="53"/>
      <c r="S2135" s="53"/>
      <c r="T2135" s="53"/>
      <c r="U2135" s="53"/>
      <c r="V2135" s="53"/>
      <c r="W2135" s="53"/>
      <c r="X2135" s="53"/>
      <c r="Y2135" s="53"/>
      <c r="Z2135" s="53"/>
      <c r="AA2135" s="53"/>
      <c r="AB2135" s="53"/>
      <c r="AC2135" s="53"/>
      <c r="AD2135" s="53"/>
      <c r="AE2135" s="53"/>
      <c r="AF2135" s="53"/>
      <c r="AG2135" s="53"/>
      <c r="AH2135" s="53"/>
      <c r="AI2135" s="53"/>
      <c r="AJ2135" s="53"/>
      <c r="AK2135" s="53"/>
      <c r="AL2135" s="53"/>
      <c r="AM2135" s="53"/>
      <c r="AN2135" s="53"/>
      <c r="AO2135" s="53"/>
    </row>
    <row r="2136" spans="17:41">
      <c r="Q2136" s="53"/>
      <c r="R2136" s="53"/>
      <c r="S2136" s="53"/>
      <c r="T2136" s="53"/>
      <c r="U2136" s="53"/>
      <c r="V2136" s="53"/>
      <c r="W2136" s="53"/>
      <c r="X2136" s="53"/>
      <c r="Y2136" s="53"/>
      <c r="Z2136" s="53"/>
      <c r="AA2136" s="53"/>
      <c r="AB2136" s="53"/>
      <c r="AC2136" s="53"/>
      <c r="AD2136" s="53"/>
      <c r="AE2136" s="53"/>
      <c r="AF2136" s="53"/>
      <c r="AG2136" s="53"/>
      <c r="AH2136" s="53"/>
      <c r="AI2136" s="53"/>
      <c r="AJ2136" s="53"/>
      <c r="AK2136" s="53"/>
      <c r="AL2136" s="53"/>
      <c r="AM2136" s="53"/>
      <c r="AN2136" s="53"/>
      <c r="AO2136" s="53"/>
    </row>
    <row r="2137" spans="17:41">
      <c r="Q2137" s="53"/>
      <c r="R2137" s="53"/>
      <c r="S2137" s="53"/>
      <c r="T2137" s="53"/>
      <c r="U2137" s="53"/>
      <c r="V2137" s="53"/>
      <c r="W2137" s="53"/>
      <c r="X2137" s="53"/>
      <c r="Y2137" s="53"/>
      <c r="Z2137" s="53"/>
      <c r="AA2137" s="53"/>
      <c r="AB2137" s="53"/>
      <c r="AC2137" s="53"/>
      <c r="AD2137" s="53"/>
      <c r="AE2137" s="53"/>
      <c r="AF2137" s="53"/>
      <c r="AG2137" s="53"/>
      <c r="AH2137" s="53"/>
      <c r="AI2137" s="53"/>
      <c r="AJ2137" s="53"/>
      <c r="AK2137" s="53"/>
      <c r="AL2137" s="53"/>
      <c r="AM2137" s="53"/>
      <c r="AN2137" s="53"/>
      <c r="AO2137" s="53"/>
    </row>
    <row r="2138" spans="17:41">
      <c r="Q2138" s="53"/>
      <c r="R2138" s="53"/>
      <c r="S2138" s="53"/>
      <c r="T2138" s="53"/>
      <c r="U2138" s="53"/>
      <c r="V2138" s="53"/>
      <c r="W2138" s="53"/>
      <c r="X2138" s="53"/>
      <c r="Y2138" s="53"/>
      <c r="Z2138" s="53"/>
      <c r="AA2138" s="53"/>
      <c r="AB2138" s="53"/>
      <c r="AC2138" s="53"/>
      <c r="AD2138" s="53"/>
      <c r="AE2138" s="53"/>
      <c r="AF2138" s="53"/>
      <c r="AG2138" s="53"/>
      <c r="AH2138" s="53"/>
      <c r="AI2138" s="53"/>
      <c r="AJ2138" s="53"/>
      <c r="AK2138" s="53"/>
      <c r="AL2138" s="53"/>
      <c r="AM2138" s="53"/>
      <c r="AN2138" s="53"/>
      <c r="AO2138" s="53"/>
    </row>
    <row r="2139" spans="17:41">
      <c r="Q2139" s="53"/>
      <c r="R2139" s="53"/>
      <c r="S2139" s="53"/>
      <c r="T2139" s="53"/>
      <c r="U2139" s="53"/>
      <c r="V2139" s="53"/>
      <c r="W2139" s="53"/>
      <c r="X2139" s="53"/>
      <c r="Y2139" s="53"/>
      <c r="Z2139" s="53"/>
      <c r="AA2139" s="53"/>
      <c r="AB2139" s="53"/>
      <c r="AC2139" s="53"/>
      <c r="AD2139" s="53"/>
      <c r="AE2139" s="53"/>
      <c r="AF2139" s="53"/>
      <c r="AG2139" s="53"/>
      <c r="AH2139" s="53"/>
      <c r="AI2139" s="53"/>
      <c r="AJ2139" s="53"/>
      <c r="AK2139" s="53"/>
      <c r="AL2139" s="53"/>
      <c r="AM2139" s="53"/>
      <c r="AN2139" s="53"/>
      <c r="AO2139" s="53"/>
    </row>
    <row r="2140" spans="17:41">
      <c r="Q2140" s="53"/>
      <c r="R2140" s="53"/>
      <c r="S2140" s="53"/>
      <c r="T2140" s="53"/>
      <c r="U2140" s="53"/>
      <c r="V2140" s="53"/>
      <c r="W2140" s="53"/>
      <c r="X2140" s="53"/>
      <c r="Y2140" s="53"/>
      <c r="Z2140" s="53"/>
      <c r="AA2140" s="53"/>
      <c r="AB2140" s="53"/>
      <c r="AC2140" s="53"/>
      <c r="AD2140" s="53"/>
      <c r="AE2140" s="53"/>
      <c r="AF2140" s="53"/>
      <c r="AG2140" s="53"/>
      <c r="AH2140" s="53"/>
      <c r="AI2140" s="53"/>
      <c r="AJ2140" s="53"/>
      <c r="AK2140" s="53"/>
      <c r="AL2140" s="53"/>
      <c r="AM2140" s="53"/>
      <c r="AN2140" s="53"/>
      <c r="AO2140" s="53"/>
    </row>
    <row r="2141" spans="17:41">
      <c r="Q2141" s="53"/>
      <c r="R2141" s="53"/>
      <c r="S2141" s="53"/>
      <c r="T2141" s="53"/>
      <c r="U2141" s="53"/>
      <c r="V2141" s="53"/>
      <c r="W2141" s="53"/>
      <c r="X2141" s="53"/>
      <c r="Y2141" s="53"/>
      <c r="Z2141" s="53"/>
      <c r="AA2141" s="53"/>
      <c r="AB2141" s="53"/>
      <c r="AC2141" s="53"/>
      <c r="AD2141" s="53"/>
      <c r="AE2141" s="53"/>
      <c r="AF2141" s="53"/>
      <c r="AG2141" s="53"/>
      <c r="AH2141" s="53"/>
      <c r="AI2141" s="53"/>
      <c r="AJ2141" s="53"/>
      <c r="AK2141" s="53"/>
      <c r="AL2141" s="53"/>
      <c r="AM2141" s="53"/>
      <c r="AN2141" s="53"/>
      <c r="AO2141" s="53"/>
    </row>
    <row r="2142" spans="17:41">
      <c r="Q2142" s="53"/>
      <c r="R2142" s="53"/>
      <c r="S2142" s="53"/>
      <c r="T2142" s="53"/>
      <c r="U2142" s="53"/>
      <c r="V2142" s="53"/>
      <c r="W2142" s="53"/>
      <c r="X2142" s="53"/>
      <c r="Y2142" s="53"/>
      <c r="Z2142" s="53"/>
      <c r="AA2142" s="53"/>
      <c r="AB2142" s="53"/>
      <c r="AC2142" s="53"/>
      <c r="AD2142" s="53"/>
      <c r="AE2142" s="53"/>
      <c r="AF2142" s="53"/>
      <c r="AG2142" s="53"/>
      <c r="AH2142" s="53"/>
      <c r="AI2142" s="53"/>
      <c r="AJ2142" s="53"/>
      <c r="AK2142" s="53"/>
      <c r="AL2142" s="53"/>
      <c r="AM2142" s="53"/>
      <c r="AN2142" s="53"/>
      <c r="AO2142" s="53"/>
    </row>
    <row r="2143" spans="17:41">
      <c r="Q2143" s="53"/>
      <c r="R2143" s="53"/>
      <c r="S2143" s="53"/>
      <c r="T2143" s="53"/>
      <c r="U2143" s="53"/>
      <c r="V2143" s="53"/>
      <c r="W2143" s="53"/>
      <c r="X2143" s="53"/>
      <c r="Y2143" s="53"/>
      <c r="Z2143" s="53"/>
      <c r="AA2143" s="53"/>
      <c r="AB2143" s="53"/>
      <c r="AC2143" s="53"/>
      <c r="AD2143" s="53"/>
      <c r="AE2143" s="53"/>
      <c r="AF2143" s="53"/>
      <c r="AG2143" s="53"/>
      <c r="AH2143" s="53"/>
      <c r="AI2143" s="53"/>
      <c r="AJ2143" s="53"/>
      <c r="AK2143" s="53"/>
      <c r="AL2143" s="53"/>
      <c r="AM2143" s="53"/>
      <c r="AN2143" s="53"/>
      <c r="AO2143" s="53"/>
    </row>
    <row r="2144" spans="17:41">
      <c r="Q2144" s="53"/>
      <c r="R2144" s="53"/>
      <c r="S2144" s="53"/>
      <c r="T2144" s="53"/>
      <c r="U2144" s="53"/>
      <c r="V2144" s="53"/>
      <c r="W2144" s="53"/>
      <c r="X2144" s="53"/>
      <c r="Y2144" s="53"/>
      <c r="Z2144" s="53"/>
      <c r="AA2144" s="53"/>
      <c r="AB2144" s="53"/>
      <c r="AC2144" s="53"/>
      <c r="AD2144" s="53"/>
      <c r="AE2144" s="53"/>
      <c r="AF2144" s="53"/>
      <c r="AG2144" s="53"/>
      <c r="AH2144" s="53"/>
      <c r="AI2144" s="53"/>
      <c r="AJ2144" s="53"/>
      <c r="AK2144" s="53"/>
      <c r="AL2144" s="53"/>
      <c r="AM2144" s="53"/>
      <c r="AN2144" s="53"/>
      <c r="AO2144" s="53"/>
    </row>
    <row r="2145" spans="17:41">
      <c r="Q2145" s="53"/>
      <c r="R2145" s="53"/>
      <c r="S2145" s="53"/>
      <c r="T2145" s="53"/>
      <c r="U2145" s="53"/>
      <c r="V2145" s="53"/>
      <c r="W2145" s="53"/>
      <c r="X2145" s="53"/>
      <c r="Y2145" s="53"/>
      <c r="Z2145" s="53"/>
      <c r="AA2145" s="53"/>
      <c r="AB2145" s="53"/>
      <c r="AC2145" s="53"/>
      <c r="AD2145" s="53"/>
      <c r="AE2145" s="53"/>
      <c r="AF2145" s="53"/>
      <c r="AG2145" s="53"/>
      <c r="AH2145" s="53"/>
      <c r="AI2145" s="53"/>
      <c r="AJ2145" s="53"/>
      <c r="AK2145" s="53"/>
      <c r="AL2145" s="53"/>
      <c r="AM2145" s="53"/>
      <c r="AN2145" s="53"/>
      <c r="AO2145" s="53"/>
    </row>
    <row r="2146" spans="17:41">
      <c r="Q2146" s="53"/>
      <c r="R2146" s="53"/>
      <c r="S2146" s="53"/>
      <c r="T2146" s="53"/>
      <c r="U2146" s="53"/>
      <c r="V2146" s="53"/>
      <c r="W2146" s="53"/>
      <c r="X2146" s="53"/>
      <c r="Y2146" s="53"/>
      <c r="Z2146" s="53"/>
      <c r="AA2146" s="53"/>
      <c r="AB2146" s="53"/>
      <c r="AC2146" s="53"/>
      <c r="AD2146" s="53"/>
      <c r="AE2146" s="53"/>
      <c r="AF2146" s="53"/>
      <c r="AG2146" s="53"/>
      <c r="AH2146" s="53"/>
      <c r="AI2146" s="53"/>
      <c r="AJ2146" s="53"/>
      <c r="AK2146" s="53"/>
      <c r="AL2146" s="53"/>
      <c r="AM2146" s="53"/>
      <c r="AN2146" s="53"/>
      <c r="AO2146" s="53"/>
    </row>
    <row r="2147" spans="17:41">
      <c r="Q2147" s="53"/>
      <c r="R2147" s="53"/>
      <c r="S2147" s="53"/>
      <c r="T2147" s="53"/>
      <c r="U2147" s="53"/>
      <c r="V2147" s="53"/>
      <c r="W2147" s="53"/>
      <c r="X2147" s="53"/>
      <c r="Y2147" s="53"/>
      <c r="Z2147" s="53"/>
      <c r="AA2147" s="53"/>
      <c r="AB2147" s="53"/>
      <c r="AC2147" s="53"/>
      <c r="AD2147" s="53"/>
      <c r="AE2147" s="53"/>
      <c r="AF2147" s="53"/>
      <c r="AG2147" s="53"/>
      <c r="AH2147" s="53"/>
      <c r="AI2147" s="53"/>
      <c r="AJ2147" s="53"/>
      <c r="AK2147" s="53"/>
      <c r="AL2147" s="53"/>
      <c r="AM2147" s="53"/>
      <c r="AN2147" s="53"/>
      <c r="AO2147" s="53"/>
    </row>
    <row r="2148" spans="17:41">
      <c r="Q2148" s="53"/>
      <c r="R2148" s="53"/>
      <c r="S2148" s="53"/>
      <c r="T2148" s="53"/>
      <c r="U2148" s="53"/>
      <c r="V2148" s="53"/>
      <c r="W2148" s="53"/>
      <c r="X2148" s="53"/>
      <c r="Y2148" s="53"/>
      <c r="Z2148" s="53"/>
      <c r="AA2148" s="53"/>
      <c r="AB2148" s="53"/>
      <c r="AC2148" s="53"/>
      <c r="AD2148" s="53"/>
      <c r="AE2148" s="53"/>
      <c r="AF2148" s="53"/>
      <c r="AG2148" s="53"/>
      <c r="AH2148" s="53"/>
      <c r="AI2148" s="53"/>
      <c r="AJ2148" s="53"/>
      <c r="AK2148" s="53"/>
      <c r="AL2148" s="53"/>
      <c r="AM2148" s="53"/>
      <c r="AN2148" s="53"/>
      <c r="AO2148" s="53"/>
    </row>
    <row r="2149" spans="17:41">
      <c r="Q2149" s="53"/>
      <c r="R2149" s="53"/>
      <c r="S2149" s="53"/>
      <c r="T2149" s="53"/>
      <c r="U2149" s="53"/>
      <c r="V2149" s="53"/>
      <c r="W2149" s="53"/>
      <c r="X2149" s="53"/>
      <c r="Y2149" s="53"/>
      <c r="Z2149" s="53"/>
      <c r="AA2149" s="53"/>
      <c r="AB2149" s="53"/>
      <c r="AC2149" s="53"/>
      <c r="AD2149" s="53"/>
      <c r="AE2149" s="53"/>
      <c r="AF2149" s="53"/>
      <c r="AG2149" s="53"/>
      <c r="AH2149" s="53"/>
      <c r="AI2149" s="53"/>
      <c r="AJ2149" s="53"/>
      <c r="AK2149" s="53"/>
      <c r="AL2149" s="53"/>
      <c r="AM2149" s="53"/>
      <c r="AN2149" s="53"/>
      <c r="AO2149" s="53"/>
    </row>
    <row r="2150" spans="17:41">
      <c r="Q2150" s="53"/>
      <c r="R2150" s="53"/>
      <c r="S2150" s="53"/>
      <c r="T2150" s="53"/>
      <c r="U2150" s="53"/>
      <c r="V2150" s="53"/>
      <c r="W2150" s="53"/>
      <c r="X2150" s="53"/>
      <c r="Y2150" s="53"/>
      <c r="Z2150" s="53"/>
      <c r="AA2150" s="53"/>
      <c r="AB2150" s="53"/>
      <c r="AC2150" s="53"/>
      <c r="AD2150" s="53"/>
      <c r="AE2150" s="53"/>
      <c r="AF2150" s="53"/>
      <c r="AG2150" s="53"/>
      <c r="AH2150" s="53"/>
      <c r="AI2150" s="53"/>
      <c r="AJ2150" s="53"/>
      <c r="AK2150" s="53"/>
      <c r="AL2150" s="53"/>
      <c r="AM2150" s="53"/>
      <c r="AN2150" s="53"/>
      <c r="AO2150" s="53"/>
    </row>
    <row r="2151" spans="17:41">
      <c r="Q2151" s="53"/>
      <c r="R2151" s="53"/>
      <c r="S2151" s="53"/>
      <c r="T2151" s="53"/>
      <c r="U2151" s="53"/>
      <c r="V2151" s="53"/>
      <c r="W2151" s="53"/>
      <c r="X2151" s="53"/>
      <c r="Y2151" s="53"/>
      <c r="Z2151" s="53"/>
      <c r="AA2151" s="53"/>
      <c r="AB2151" s="53"/>
      <c r="AC2151" s="53"/>
      <c r="AD2151" s="53"/>
      <c r="AE2151" s="53"/>
      <c r="AF2151" s="53"/>
      <c r="AG2151" s="53"/>
      <c r="AH2151" s="53"/>
      <c r="AI2151" s="53"/>
      <c r="AJ2151" s="53"/>
      <c r="AK2151" s="53"/>
      <c r="AL2151" s="53"/>
      <c r="AM2151" s="53"/>
      <c r="AN2151" s="53"/>
      <c r="AO2151" s="53"/>
    </row>
    <row r="2152" spans="17:41">
      <c r="Q2152" s="53"/>
      <c r="R2152" s="53"/>
      <c r="S2152" s="53"/>
      <c r="T2152" s="53"/>
      <c r="U2152" s="53"/>
      <c r="V2152" s="53"/>
      <c r="W2152" s="53"/>
      <c r="X2152" s="53"/>
      <c r="Y2152" s="53"/>
      <c r="Z2152" s="53"/>
      <c r="AA2152" s="53"/>
      <c r="AB2152" s="53"/>
      <c r="AC2152" s="53"/>
      <c r="AD2152" s="53"/>
      <c r="AE2152" s="53"/>
      <c r="AF2152" s="53"/>
      <c r="AG2152" s="53"/>
      <c r="AH2152" s="53"/>
      <c r="AI2152" s="53"/>
      <c r="AJ2152" s="53"/>
      <c r="AK2152" s="53"/>
      <c r="AL2152" s="53"/>
      <c r="AM2152" s="53"/>
      <c r="AN2152" s="53"/>
      <c r="AO2152" s="53"/>
    </row>
    <row r="2153" spans="17:41">
      <c r="Q2153" s="53"/>
      <c r="R2153" s="53"/>
      <c r="S2153" s="53"/>
      <c r="T2153" s="53"/>
      <c r="U2153" s="53"/>
      <c r="V2153" s="53"/>
      <c r="W2153" s="53"/>
      <c r="X2153" s="53"/>
      <c r="Y2153" s="53"/>
      <c r="Z2153" s="53"/>
      <c r="AA2153" s="53"/>
      <c r="AB2153" s="53"/>
      <c r="AC2153" s="53"/>
      <c r="AD2153" s="53"/>
      <c r="AE2153" s="53"/>
      <c r="AF2153" s="53"/>
      <c r="AG2153" s="53"/>
      <c r="AH2153" s="53"/>
      <c r="AI2153" s="53"/>
      <c r="AJ2153" s="53"/>
      <c r="AK2153" s="53"/>
      <c r="AL2153" s="53"/>
      <c r="AM2153" s="53"/>
      <c r="AN2153" s="53"/>
      <c r="AO2153" s="53"/>
    </row>
    <row r="2154" spans="17:41">
      <c r="Q2154" s="53"/>
      <c r="R2154" s="53"/>
      <c r="S2154" s="53"/>
      <c r="T2154" s="53"/>
      <c r="U2154" s="53"/>
      <c r="V2154" s="53"/>
      <c r="W2154" s="53"/>
      <c r="X2154" s="53"/>
      <c r="Y2154" s="53"/>
      <c r="Z2154" s="53"/>
      <c r="AA2154" s="53"/>
      <c r="AB2154" s="53"/>
      <c r="AC2154" s="53"/>
      <c r="AD2154" s="53"/>
      <c r="AE2154" s="53"/>
      <c r="AF2154" s="53"/>
      <c r="AG2154" s="53"/>
      <c r="AH2154" s="53"/>
      <c r="AI2154" s="53"/>
      <c r="AJ2154" s="53"/>
      <c r="AK2154" s="53"/>
      <c r="AL2154" s="53"/>
      <c r="AM2154" s="53"/>
      <c r="AN2154" s="53"/>
      <c r="AO2154" s="53"/>
    </row>
    <row r="2155" spans="17:41">
      <c r="Q2155" s="53"/>
      <c r="R2155" s="53"/>
      <c r="S2155" s="53"/>
      <c r="T2155" s="53"/>
      <c r="U2155" s="53"/>
      <c r="V2155" s="53"/>
      <c r="W2155" s="53"/>
      <c r="X2155" s="53"/>
      <c r="Y2155" s="53"/>
      <c r="Z2155" s="53"/>
      <c r="AA2155" s="53"/>
      <c r="AB2155" s="53"/>
      <c r="AC2155" s="53"/>
      <c r="AD2155" s="53"/>
      <c r="AE2155" s="53"/>
      <c r="AF2155" s="53"/>
      <c r="AG2155" s="53"/>
      <c r="AH2155" s="53"/>
      <c r="AI2155" s="53"/>
      <c r="AJ2155" s="53"/>
      <c r="AK2155" s="53"/>
      <c r="AL2155" s="53"/>
      <c r="AM2155" s="53"/>
      <c r="AN2155" s="53"/>
      <c r="AO2155" s="53"/>
    </row>
    <row r="2156" spans="17:41">
      <c r="Q2156" s="53"/>
      <c r="R2156" s="53"/>
      <c r="S2156" s="53"/>
      <c r="T2156" s="53"/>
      <c r="U2156" s="53"/>
      <c r="V2156" s="53"/>
      <c r="W2156" s="53"/>
      <c r="X2156" s="53"/>
      <c r="Y2156" s="53"/>
      <c r="Z2156" s="53"/>
      <c r="AA2156" s="53"/>
      <c r="AB2156" s="53"/>
      <c r="AC2156" s="53"/>
      <c r="AD2156" s="53"/>
      <c r="AE2156" s="53"/>
      <c r="AF2156" s="53"/>
      <c r="AG2156" s="53"/>
      <c r="AH2156" s="53"/>
      <c r="AI2156" s="53"/>
      <c r="AJ2156" s="53"/>
      <c r="AK2156" s="53"/>
      <c r="AL2156" s="53"/>
      <c r="AM2156" s="53"/>
      <c r="AN2156" s="53"/>
      <c r="AO2156" s="53"/>
    </row>
    <row r="2157" spans="17:41">
      <c r="Q2157" s="53"/>
      <c r="R2157" s="53"/>
      <c r="S2157" s="53"/>
      <c r="T2157" s="53"/>
      <c r="U2157" s="53"/>
      <c r="V2157" s="53"/>
      <c r="W2157" s="53"/>
      <c r="X2157" s="53"/>
      <c r="Y2157" s="53"/>
      <c r="Z2157" s="53"/>
      <c r="AA2157" s="53"/>
      <c r="AB2157" s="53"/>
      <c r="AC2157" s="53"/>
      <c r="AD2157" s="53"/>
      <c r="AE2157" s="53"/>
      <c r="AF2157" s="53"/>
      <c r="AG2157" s="53"/>
      <c r="AH2157" s="53"/>
      <c r="AI2157" s="53"/>
      <c r="AJ2157" s="53"/>
      <c r="AK2157" s="53"/>
      <c r="AL2157" s="53"/>
      <c r="AM2157" s="53"/>
      <c r="AN2157" s="53"/>
      <c r="AO2157" s="53"/>
    </row>
    <row r="2158" spans="17:41">
      <c r="Q2158" s="53"/>
      <c r="R2158" s="53"/>
      <c r="S2158" s="53"/>
      <c r="T2158" s="53"/>
      <c r="U2158" s="53"/>
      <c r="V2158" s="53"/>
      <c r="W2158" s="53"/>
      <c r="X2158" s="53"/>
      <c r="Y2158" s="53"/>
      <c r="Z2158" s="53"/>
      <c r="AA2158" s="53"/>
      <c r="AB2158" s="53"/>
      <c r="AC2158" s="53"/>
      <c r="AD2158" s="53"/>
      <c r="AE2158" s="53"/>
      <c r="AF2158" s="53"/>
      <c r="AG2158" s="53"/>
      <c r="AH2158" s="53"/>
      <c r="AI2158" s="53"/>
      <c r="AJ2158" s="53"/>
      <c r="AK2158" s="53"/>
      <c r="AL2158" s="53"/>
      <c r="AM2158" s="53"/>
      <c r="AN2158" s="53"/>
      <c r="AO2158" s="53"/>
    </row>
    <row r="2159" spans="17:41">
      <c r="Q2159" s="53"/>
      <c r="R2159" s="53"/>
      <c r="S2159" s="53"/>
      <c r="T2159" s="53"/>
      <c r="U2159" s="53"/>
      <c r="V2159" s="53"/>
      <c r="W2159" s="53"/>
      <c r="X2159" s="53"/>
      <c r="Y2159" s="53"/>
      <c r="Z2159" s="53"/>
      <c r="AA2159" s="53"/>
      <c r="AB2159" s="53"/>
      <c r="AC2159" s="53"/>
      <c r="AD2159" s="53"/>
      <c r="AE2159" s="53"/>
      <c r="AF2159" s="53"/>
      <c r="AG2159" s="53"/>
      <c r="AH2159" s="53"/>
      <c r="AI2159" s="53"/>
      <c r="AJ2159" s="53"/>
      <c r="AK2159" s="53"/>
      <c r="AL2159" s="53"/>
      <c r="AM2159" s="53"/>
      <c r="AN2159" s="53"/>
      <c r="AO2159" s="53"/>
    </row>
    <row r="2160" spans="17:41">
      <c r="Q2160" s="53"/>
      <c r="R2160" s="53"/>
      <c r="S2160" s="53"/>
      <c r="T2160" s="53"/>
      <c r="U2160" s="53"/>
      <c r="V2160" s="53"/>
      <c r="W2160" s="53"/>
      <c r="X2160" s="53"/>
      <c r="Y2160" s="53"/>
      <c r="Z2160" s="53"/>
      <c r="AA2160" s="53"/>
      <c r="AB2160" s="53"/>
      <c r="AC2160" s="53"/>
      <c r="AD2160" s="53"/>
      <c r="AE2160" s="53"/>
      <c r="AF2160" s="53"/>
      <c r="AG2160" s="53"/>
      <c r="AH2160" s="53"/>
      <c r="AI2160" s="53"/>
      <c r="AJ2160" s="53"/>
      <c r="AK2160" s="53"/>
      <c r="AL2160" s="53"/>
      <c r="AM2160" s="53"/>
      <c r="AN2160" s="53"/>
      <c r="AO2160" s="53"/>
    </row>
    <row r="2161" spans="17:41">
      <c r="Q2161" s="53"/>
      <c r="R2161" s="53"/>
      <c r="S2161" s="53"/>
      <c r="T2161" s="53"/>
      <c r="U2161" s="53"/>
      <c r="V2161" s="53"/>
      <c r="W2161" s="53"/>
      <c r="X2161" s="53"/>
      <c r="Y2161" s="53"/>
      <c r="Z2161" s="53"/>
      <c r="AA2161" s="53"/>
      <c r="AB2161" s="53"/>
      <c r="AC2161" s="53"/>
      <c r="AD2161" s="53"/>
      <c r="AE2161" s="53"/>
      <c r="AF2161" s="53"/>
      <c r="AG2161" s="53"/>
      <c r="AH2161" s="53"/>
      <c r="AI2161" s="53"/>
      <c r="AJ2161" s="53"/>
      <c r="AK2161" s="53"/>
      <c r="AL2161" s="53"/>
      <c r="AM2161" s="53"/>
      <c r="AN2161" s="53"/>
      <c r="AO2161" s="53"/>
    </row>
    <row r="2162" spans="17:41">
      <c r="Q2162" s="53"/>
      <c r="R2162" s="53"/>
      <c r="S2162" s="53"/>
      <c r="T2162" s="53"/>
      <c r="U2162" s="53"/>
      <c r="V2162" s="53"/>
      <c r="W2162" s="53"/>
      <c r="X2162" s="53"/>
      <c r="Y2162" s="53"/>
      <c r="Z2162" s="53"/>
      <c r="AA2162" s="53"/>
      <c r="AB2162" s="53"/>
      <c r="AC2162" s="53"/>
      <c r="AD2162" s="53"/>
      <c r="AE2162" s="53"/>
      <c r="AF2162" s="53"/>
      <c r="AG2162" s="53"/>
      <c r="AH2162" s="53"/>
      <c r="AI2162" s="53"/>
      <c r="AJ2162" s="53"/>
      <c r="AK2162" s="53"/>
      <c r="AL2162" s="53"/>
      <c r="AM2162" s="53"/>
      <c r="AN2162" s="53"/>
      <c r="AO2162" s="53"/>
    </row>
    <row r="2163" spans="17:41">
      <c r="Q2163" s="53"/>
      <c r="R2163" s="53"/>
      <c r="S2163" s="53"/>
      <c r="T2163" s="53"/>
      <c r="U2163" s="53"/>
      <c r="V2163" s="53"/>
      <c r="W2163" s="53"/>
      <c r="X2163" s="53"/>
      <c r="Y2163" s="53"/>
      <c r="Z2163" s="53"/>
      <c r="AA2163" s="53"/>
      <c r="AB2163" s="53"/>
      <c r="AC2163" s="53"/>
      <c r="AD2163" s="53"/>
      <c r="AE2163" s="53"/>
      <c r="AF2163" s="53"/>
      <c r="AG2163" s="53"/>
      <c r="AH2163" s="53"/>
      <c r="AI2163" s="53"/>
      <c r="AJ2163" s="53"/>
      <c r="AK2163" s="53"/>
      <c r="AL2163" s="53"/>
      <c r="AM2163" s="53"/>
      <c r="AN2163" s="53"/>
      <c r="AO2163" s="53"/>
    </row>
    <row r="2164" spans="17:41">
      <c r="Q2164" s="53"/>
      <c r="R2164" s="53"/>
      <c r="S2164" s="53"/>
      <c r="T2164" s="53"/>
      <c r="U2164" s="53"/>
      <c r="V2164" s="53"/>
      <c r="W2164" s="53"/>
      <c r="X2164" s="53"/>
      <c r="Y2164" s="53"/>
      <c r="Z2164" s="53"/>
      <c r="AA2164" s="53"/>
      <c r="AB2164" s="53"/>
      <c r="AC2164" s="53"/>
      <c r="AD2164" s="53"/>
      <c r="AE2164" s="53"/>
      <c r="AF2164" s="53"/>
      <c r="AG2164" s="53"/>
      <c r="AH2164" s="53"/>
      <c r="AI2164" s="53"/>
      <c r="AJ2164" s="53"/>
      <c r="AK2164" s="53"/>
      <c r="AL2164" s="53"/>
      <c r="AM2164" s="53"/>
      <c r="AN2164" s="53"/>
      <c r="AO2164" s="53"/>
    </row>
    <row r="2165" spans="17:41">
      <c r="Q2165" s="53"/>
      <c r="R2165" s="53"/>
      <c r="S2165" s="53"/>
      <c r="T2165" s="53"/>
      <c r="U2165" s="53"/>
      <c r="V2165" s="53"/>
      <c r="W2165" s="53"/>
      <c r="X2165" s="53"/>
      <c r="Y2165" s="53"/>
      <c r="Z2165" s="53"/>
      <c r="AA2165" s="53"/>
      <c r="AB2165" s="53"/>
      <c r="AC2165" s="53"/>
      <c r="AD2165" s="53"/>
      <c r="AE2165" s="53"/>
      <c r="AF2165" s="53"/>
      <c r="AG2165" s="53"/>
      <c r="AH2165" s="53"/>
      <c r="AI2165" s="53"/>
      <c r="AJ2165" s="53"/>
      <c r="AK2165" s="53"/>
      <c r="AL2165" s="53"/>
      <c r="AM2165" s="53"/>
      <c r="AN2165" s="53"/>
      <c r="AO2165" s="53"/>
    </row>
    <row r="2166" spans="17:41">
      <c r="Q2166" s="53"/>
      <c r="R2166" s="53"/>
      <c r="S2166" s="53"/>
      <c r="T2166" s="53"/>
      <c r="U2166" s="53"/>
      <c r="V2166" s="53"/>
      <c r="W2166" s="53"/>
      <c r="X2166" s="53"/>
      <c r="Y2166" s="53"/>
      <c r="Z2166" s="53"/>
      <c r="AA2166" s="53"/>
      <c r="AB2166" s="53"/>
      <c r="AC2166" s="53"/>
      <c r="AD2166" s="53"/>
      <c r="AE2166" s="53"/>
      <c r="AF2166" s="53"/>
      <c r="AG2166" s="53"/>
      <c r="AH2166" s="53"/>
      <c r="AI2166" s="53"/>
      <c r="AJ2166" s="53"/>
      <c r="AK2166" s="53"/>
      <c r="AL2166" s="53"/>
      <c r="AM2166" s="53"/>
      <c r="AN2166" s="53"/>
      <c r="AO2166" s="53"/>
    </row>
    <row r="2167" spans="17:41">
      <c r="Q2167" s="53"/>
      <c r="R2167" s="53"/>
      <c r="S2167" s="53"/>
      <c r="T2167" s="53"/>
      <c r="U2167" s="53"/>
      <c r="V2167" s="53"/>
      <c r="W2167" s="53"/>
      <c r="X2167" s="53"/>
      <c r="Y2167" s="53"/>
      <c r="Z2167" s="53"/>
      <c r="AA2167" s="53"/>
      <c r="AB2167" s="53"/>
      <c r="AC2167" s="53"/>
      <c r="AD2167" s="53"/>
      <c r="AE2167" s="53"/>
      <c r="AF2167" s="53"/>
      <c r="AG2167" s="53"/>
      <c r="AH2167" s="53"/>
      <c r="AI2167" s="53"/>
      <c r="AJ2167" s="53"/>
      <c r="AK2167" s="53"/>
      <c r="AL2167" s="53"/>
      <c r="AM2167" s="53"/>
      <c r="AN2167" s="53"/>
      <c r="AO2167" s="53"/>
    </row>
    <row r="2168" spans="17:41">
      <c r="Q2168" s="53"/>
      <c r="R2168" s="53"/>
      <c r="S2168" s="53"/>
      <c r="T2168" s="53"/>
      <c r="U2168" s="53"/>
      <c r="V2168" s="53"/>
      <c r="W2168" s="53"/>
      <c r="X2168" s="53"/>
      <c r="Y2168" s="53"/>
      <c r="Z2168" s="53"/>
      <c r="AA2168" s="53"/>
      <c r="AB2168" s="53"/>
      <c r="AC2168" s="53"/>
      <c r="AD2168" s="53"/>
      <c r="AE2168" s="53"/>
      <c r="AF2168" s="53"/>
      <c r="AG2168" s="53"/>
      <c r="AH2168" s="53"/>
      <c r="AI2168" s="53"/>
      <c r="AJ2168" s="53"/>
      <c r="AK2168" s="53"/>
      <c r="AL2168" s="53"/>
      <c r="AM2168" s="53"/>
      <c r="AN2168" s="53"/>
      <c r="AO2168" s="53"/>
    </row>
    <row r="2169" spans="17:41">
      <c r="Q2169" s="53"/>
      <c r="R2169" s="53"/>
      <c r="S2169" s="53"/>
      <c r="T2169" s="53"/>
      <c r="U2169" s="53"/>
      <c r="V2169" s="53"/>
      <c r="W2169" s="53"/>
      <c r="X2169" s="53"/>
      <c r="Y2169" s="53"/>
      <c r="Z2169" s="53"/>
      <c r="AA2169" s="53"/>
      <c r="AB2169" s="53"/>
      <c r="AC2169" s="53"/>
      <c r="AD2169" s="53"/>
      <c r="AE2169" s="53"/>
      <c r="AF2169" s="53"/>
      <c r="AG2169" s="53"/>
      <c r="AH2169" s="53"/>
      <c r="AI2169" s="53"/>
      <c r="AJ2169" s="53"/>
      <c r="AK2169" s="53"/>
      <c r="AL2169" s="53"/>
      <c r="AM2169" s="53"/>
      <c r="AN2169" s="53"/>
      <c r="AO2169" s="53"/>
    </row>
    <row r="2170" spans="17:41">
      <c r="Q2170" s="53"/>
      <c r="R2170" s="53"/>
      <c r="S2170" s="53"/>
      <c r="T2170" s="53"/>
      <c r="U2170" s="53"/>
      <c r="V2170" s="53"/>
      <c r="W2170" s="53"/>
      <c r="X2170" s="53"/>
      <c r="Y2170" s="53"/>
      <c r="Z2170" s="53"/>
      <c r="AA2170" s="53"/>
      <c r="AB2170" s="53"/>
      <c r="AC2170" s="53"/>
      <c r="AD2170" s="53"/>
      <c r="AE2170" s="53"/>
      <c r="AF2170" s="53"/>
      <c r="AG2170" s="53"/>
      <c r="AH2170" s="53"/>
      <c r="AI2170" s="53"/>
      <c r="AJ2170" s="53"/>
      <c r="AK2170" s="53"/>
      <c r="AL2170" s="53"/>
      <c r="AM2170" s="53"/>
      <c r="AN2170" s="53"/>
      <c r="AO2170" s="53"/>
    </row>
    <row r="2171" spans="17:41">
      <c r="Q2171" s="53"/>
      <c r="R2171" s="53"/>
      <c r="S2171" s="53"/>
      <c r="T2171" s="53"/>
      <c r="U2171" s="53"/>
      <c r="V2171" s="53"/>
      <c r="W2171" s="53"/>
      <c r="X2171" s="53"/>
      <c r="Y2171" s="53"/>
      <c r="Z2171" s="53"/>
      <c r="AA2171" s="53"/>
      <c r="AB2171" s="53"/>
      <c r="AC2171" s="53"/>
      <c r="AD2171" s="53"/>
      <c r="AE2171" s="53"/>
      <c r="AF2171" s="53"/>
      <c r="AG2171" s="53"/>
      <c r="AH2171" s="53"/>
      <c r="AI2171" s="53"/>
      <c r="AJ2171" s="53"/>
      <c r="AK2171" s="53"/>
      <c r="AL2171" s="53"/>
      <c r="AM2171" s="53"/>
      <c r="AN2171" s="53"/>
      <c r="AO2171" s="53"/>
    </row>
    <row r="2172" spans="17:41">
      <c r="Q2172" s="53"/>
      <c r="R2172" s="53"/>
      <c r="S2172" s="53"/>
      <c r="T2172" s="53"/>
      <c r="U2172" s="53"/>
      <c r="V2172" s="53"/>
      <c r="W2172" s="53"/>
      <c r="X2172" s="53"/>
      <c r="Y2172" s="53"/>
      <c r="Z2172" s="53"/>
      <c r="AA2172" s="53"/>
      <c r="AB2172" s="53"/>
      <c r="AC2172" s="53"/>
      <c r="AD2172" s="53"/>
      <c r="AE2172" s="53"/>
      <c r="AF2172" s="53"/>
      <c r="AG2172" s="53"/>
      <c r="AH2172" s="53"/>
      <c r="AI2172" s="53"/>
      <c r="AJ2172" s="53"/>
      <c r="AK2172" s="53"/>
      <c r="AL2172" s="53"/>
      <c r="AM2172" s="53"/>
      <c r="AN2172" s="53"/>
      <c r="AO2172" s="53"/>
    </row>
    <row r="2173" spans="17:41">
      <c r="Q2173" s="53"/>
      <c r="R2173" s="53"/>
      <c r="S2173" s="53"/>
      <c r="T2173" s="53"/>
      <c r="U2173" s="53"/>
      <c r="V2173" s="53"/>
      <c r="W2173" s="53"/>
      <c r="X2173" s="53"/>
      <c r="Y2173" s="53"/>
      <c r="Z2173" s="53"/>
      <c r="AA2173" s="53"/>
      <c r="AB2173" s="53"/>
      <c r="AC2173" s="53"/>
      <c r="AD2173" s="53"/>
      <c r="AE2173" s="53"/>
      <c r="AF2173" s="53"/>
      <c r="AG2173" s="53"/>
      <c r="AH2173" s="53"/>
      <c r="AI2173" s="53"/>
      <c r="AJ2173" s="53"/>
      <c r="AK2173" s="53"/>
      <c r="AL2173" s="53"/>
      <c r="AM2173" s="53"/>
      <c r="AN2173" s="53"/>
      <c r="AO2173" s="53"/>
    </row>
    <row r="2174" spans="17:41">
      <c r="Q2174" s="53"/>
      <c r="R2174" s="53"/>
      <c r="S2174" s="53"/>
      <c r="T2174" s="53"/>
      <c r="U2174" s="53"/>
      <c r="V2174" s="53"/>
      <c r="W2174" s="53"/>
      <c r="X2174" s="53"/>
      <c r="Y2174" s="53"/>
      <c r="Z2174" s="53"/>
      <c r="AA2174" s="53"/>
      <c r="AB2174" s="53"/>
      <c r="AC2174" s="53"/>
      <c r="AD2174" s="53"/>
      <c r="AE2174" s="53"/>
      <c r="AF2174" s="53"/>
      <c r="AG2174" s="53"/>
      <c r="AH2174" s="53"/>
      <c r="AI2174" s="53"/>
      <c r="AJ2174" s="53"/>
      <c r="AK2174" s="53"/>
      <c r="AL2174" s="53"/>
      <c r="AM2174" s="53"/>
      <c r="AN2174" s="53"/>
      <c r="AO2174" s="53"/>
    </row>
    <row r="2175" spans="17:41">
      <c r="Q2175" s="53"/>
      <c r="R2175" s="53"/>
      <c r="S2175" s="53"/>
      <c r="T2175" s="53"/>
      <c r="U2175" s="53"/>
      <c r="V2175" s="53"/>
      <c r="W2175" s="53"/>
      <c r="X2175" s="53"/>
      <c r="Y2175" s="53"/>
      <c r="Z2175" s="53"/>
      <c r="AA2175" s="53"/>
      <c r="AB2175" s="53"/>
      <c r="AC2175" s="53"/>
      <c r="AD2175" s="53"/>
      <c r="AE2175" s="53"/>
      <c r="AF2175" s="53"/>
      <c r="AG2175" s="53"/>
      <c r="AH2175" s="53"/>
      <c r="AI2175" s="53"/>
      <c r="AJ2175" s="53"/>
      <c r="AK2175" s="53"/>
      <c r="AL2175" s="53"/>
      <c r="AM2175" s="53"/>
      <c r="AN2175" s="53"/>
      <c r="AO2175" s="53"/>
    </row>
    <row r="2176" spans="17:41">
      <c r="Q2176" s="53"/>
      <c r="R2176" s="53"/>
      <c r="S2176" s="53"/>
      <c r="T2176" s="53"/>
      <c r="U2176" s="53"/>
      <c r="V2176" s="53"/>
      <c r="W2176" s="53"/>
      <c r="X2176" s="53"/>
      <c r="Y2176" s="53"/>
      <c r="Z2176" s="53"/>
      <c r="AA2176" s="53"/>
      <c r="AB2176" s="53"/>
      <c r="AC2176" s="53"/>
      <c r="AD2176" s="53"/>
      <c r="AE2176" s="53"/>
      <c r="AF2176" s="53"/>
      <c r="AG2176" s="53"/>
      <c r="AH2176" s="53"/>
      <c r="AI2176" s="53"/>
      <c r="AJ2176" s="53"/>
      <c r="AK2176" s="53"/>
      <c r="AL2176" s="53"/>
      <c r="AM2176" s="53"/>
      <c r="AN2176" s="53"/>
      <c r="AO2176" s="53"/>
    </row>
    <row r="2177" spans="17:41">
      <c r="Q2177" s="53"/>
      <c r="R2177" s="53"/>
      <c r="S2177" s="53"/>
      <c r="T2177" s="53"/>
      <c r="U2177" s="53"/>
      <c r="V2177" s="53"/>
      <c r="W2177" s="53"/>
      <c r="X2177" s="53"/>
      <c r="Y2177" s="53"/>
      <c r="Z2177" s="53"/>
      <c r="AA2177" s="53"/>
      <c r="AB2177" s="53"/>
      <c r="AC2177" s="53"/>
      <c r="AD2177" s="53"/>
      <c r="AE2177" s="53"/>
      <c r="AF2177" s="53"/>
      <c r="AG2177" s="53"/>
      <c r="AH2177" s="53"/>
      <c r="AI2177" s="53"/>
      <c r="AJ2177" s="53"/>
      <c r="AK2177" s="53"/>
      <c r="AL2177" s="53"/>
      <c r="AM2177" s="53"/>
      <c r="AN2177" s="53"/>
      <c r="AO2177" s="53"/>
    </row>
    <row r="2178" spans="17:41">
      <c r="Q2178" s="53"/>
      <c r="R2178" s="53"/>
      <c r="S2178" s="53"/>
      <c r="T2178" s="53"/>
      <c r="U2178" s="53"/>
      <c r="V2178" s="53"/>
      <c r="W2178" s="53"/>
      <c r="X2178" s="53"/>
      <c r="Y2178" s="53"/>
      <c r="Z2178" s="53"/>
      <c r="AA2178" s="53"/>
      <c r="AB2178" s="53"/>
      <c r="AC2178" s="53"/>
      <c r="AD2178" s="53"/>
      <c r="AE2178" s="53"/>
      <c r="AF2178" s="53"/>
      <c r="AG2178" s="53"/>
      <c r="AH2178" s="53"/>
      <c r="AI2178" s="53"/>
      <c r="AJ2178" s="53"/>
      <c r="AK2178" s="53"/>
      <c r="AL2178" s="53"/>
      <c r="AM2178" s="53"/>
      <c r="AN2178" s="53"/>
      <c r="AO2178" s="53"/>
    </row>
    <row r="2179" spans="17:41">
      <c r="Q2179" s="53"/>
      <c r="R2179" s="53"/>
      <c r="S2179" s="53"/>
      <c r="T2179" s="53"/>
      <c r="U2179" s="53"/>
      <c r="V2179" s="53"/>
      <c r="W2179" s="53"/>
      <c r="X2179" s="53"/>
      <c r="Y2179" s="53"/>
      <c r="Z2179" s="53"/>
      <c r="AA2179" s="53"/>
      <c r="AB2179" s="53"/>
      <c r="AC2179" s="53"/>
      <c r="AD2179" s="53"/>
      <c r="AE2179" s="53"/>
      <c r="AF2179" s="53"/>
      <c r="AG2179" s="53"/>
      <c r="AH2179" s="53"/>
      <c r="AI2179" s="53"/>
      <c r="AJ2179" s="53"/>
      <c r="AK2179" s="53"/>
      <c r="AL2179" s="53"/>
      <c r="AM2179" s="53"/>
      <c r="AN2179" s="53"/>
      <c r="AO2179" s="53"/>
    </row>
    <row r="2180" spans="17:41">
      <c r="Q2180" s="53"/>
      <c r="R2180" s="53"/>
      <c r="S2180" s="53"/>
      <c r="T2180" s="53"/>
      <c r="U2180" s="53"/>
      <c r="V2180" s="53"/>
      <c r="W2180" s="53"/>
      <c r="X2180" s="53"/>
      <c r="Y2180" s="53"/>
      <c r="Z2180" s="53"/>
      <c r="AA2180" s="53"/>
      <c r="AB2180" s="53"/>
      <c r="AC2180" s="53"/>
      <c r="AD2180" s="53"/>
      <c r="AE2180" s="53"/>
      <c r="AF2180" s="53"/>
      <c r="AG2180" s="53"/>
      <c r="AH2180" s="53"/>
      <c r="AI2180" s="53"/>
      <c r="AJ2180" s="53"/>
      <c r="AK2180" s="53"/>
      <c r="AL2180" s="53"/>
      <c r="AM2180" s="53"/>
      <c r="AN2180" s="53"/>
      <c r="AO2180" s="53"/>
    </row>
    <row r="2181" spans="17:41">
      <c r="Q2181" s="53"/>
      <c r="R2181" s="53"/>
      <c r="S2181" s="53"/>
      <c r="T2181" s="53"/>
      <c r="U2181" s="53"/>
      <c r="V2181" s="53"/>
      <c r="W2181" s="53"/>
      <c r="X2181" s="53"/>
      <c r="Y2181" s="53"/>
      <c r="Z2181" s="53"/>
      <c r="AA2181" s="53"/>
      <c r="AB2181" s="53"/>
      <c r="AC2181" s="53"/>
      <c r="AD2181" s="53"/>
      <c r="AE2181" s="53"/>
      <c r="AF2181" s="53"/>
      <c r="AG2181" s="53"/>
      <c r="AH2181" s="53"/>
      <c r="AI2181" s="53"/>
      <c r="AJ2181" s="53"/>
      <c r="AK2181" s="53"/>
      <c r="AL2181" s="53"/>
      <c r="AM2181" s="53"/>
      <c r="AN2181" s="53"/>
      <c r="AO2181" s="53"/>
    </row>
    <row r="2182" spans="17:41">
      <c r="Q2182" s="53"/>
      <c r="R2182" s="53"/>
      <c r="S2182" s="53"/>
      <c r="T2182" s="53"/>
      <c r="U2182" s="53"/>
      <c r="V2182" s="53"/>
      <c r="W2182" s="53"/>
      <c r="X2182" s="53"/>
      <c r="Y2182" s="53"/>
      <c r="Z2182" s="53"/>
      <c r="AA2182" s="53"/>
      <c r="AB2182" s="53"/>
      <c r="AC2182" s="53"/>
      <c r="AD2182" s="53"/>
      <c r="AE2182" s="53"/>
      <c r="AF2182" s="53"/>
      <c r="AG2182" s="53"/>
      <c r="AH2182" s="53"/>
      <c r="AI2182" s="53"/>
      <c r="AJ2182" s="53"/>
      <c r="AK2182" s="53"/>
      <c r="AL2182" s="53"/>
      <c r="AM2182" s="53"/>
      <c r="AN2182" s="53"/>
      <c r="AO2182" s="53"/>
    </row>
    <row r="2183" spans="17:41">
      <c r="Q2183" s="53"/>
      <c r="R2183" s="53"/>
      <c r="S2183" s="53"/>
      <c r="T2183" s="53"/>
      <c r="U2183" s="53"/>
      <c r="V2183" s="53"/>
      <c r="W2183" s="53"/>
      <c r="X2183" s="53"/>
      <c r="Y2183" s="53"/>
      <c r="Z2183" s="53"/>
      <c r="AA2183" s="53"/>
      <c r="AB2183" s="53"/>
      <c r="AC2183" s="53"/>
      <c r="AD2183" s="53"/>
      <c r="AE2183" s="53"/>
      <c r="AF2183" s="53"/>
      <c r="AG2183" s="53"/>
      <c r="AH2183" s="53"/>
      <c r="AI2183" s="53"/>
      <c r="AJ2183" s="53"/>
      <c r="AK2183" s="53"/>
      <c r="AL2183" s="53"/>
      <c r="AM2183" s="53"/>
      <c r="AN2183" s="53"/>
      <c r="AO2183" s="53"/>
    </row>
    <row r="2184" spans="17:41">
      <c r="Q2184" s="53"/>
      <c r="R2184" s="53"/>
      <c r="S2184" s="53"/>
      <c r="T2184" s="53"/>
      <c r="U2184" s="53"/>
      <c r="V2184" s="53"/>
      <c r="W2184" s="53"/>
      <c r="X2184" s="53"/>
      <c r="Y2184" s="53"/>
      <c r="Z2184" s="53"/>
      <c r="AA2184" s="53"/>
      <c r="AB2184" s="53"/>
      <c r="AC2184" s="53"/>
      <c r="AD2184" s="53"/>
      <c r="AE2184" s="53"/>
      <c r="AF2184" s="53"/>
      <c r="AG2184" s="53"/>
      <c r="AH2184" s="53"/>
      <c r="AI2184" s="53"/>
      <c r="AJ2184" s="53"/>
      <c r="AK2184" s="53"/>
      <c r="AL2184" s="53"/>
      <c r="AM2184" s="53"/>
      <c r="AN2184" s="53"/>
      <c r="AO2184" s="53"/>
    </row>
    <row r="2185" spans="17:41">
      <c r="Q2185" s="53"/>
      <c r="R2185" s="53"/>
      <c r="S2185" s="53"/>
      <c r="T2185" s="53"/>
      <c r="U2185" s="53"/>
      <c r="V2185" s="53"/>
      <c r="W2185" s="53"/>
      <c r="X2185" s="53"/>
      <c r="Y2185" s="53"/>
      <c r="Z2185" s="53"/>
      <c r="AA2185" s="53"/>
      <c r="AB2185" s="53"/>
      <c r="AC2185" s="53"/>
      <c r="AD2185" s="53"/>
      <c r="AE2185" s="53"/>
      <c r="AF2185" s="53"/>
      <c r="AG2185" s="53"/>
      <c r="AH2185" s="53"/>
      <c r="AI2185" s="53"/>
      <c r="AJ2185" s="53"/>
      <c r="AK2185" s="53"/>
      <c r="AL2185" s="53"/>
      <c r="AM2185" s="53"/>
      <c r="AN2185" s="53"/>
      <c r="AO2185" s="53"/>
    </row>
    <row r="2186" spans="17:41">
      <c r="Q2186" s="53"/>
      <c r="R2186" s="53"/>
      <c r="S2186" s="53"/>
      <c r="T2186" s="53"/>
      <c r="U2186" s="53"/>
      <c r="V2186" s="53"/>
      <c r="W2186" s="53"/>
      <c r="X2186" s="53"/>
      <c r="Y2186" s="53"/>
      <c r="Z2186" s="53"/>
      <c r="AA2186" s="53"/>
      <c r="AB2186" s="53"/>
      <c r="AC2186" s="53"/>
      <c r="AD2186" s="53"/>
      <c r="AE2186" s="53"/>
      <c r="AF2186" s="53"/>
      <c r="AG2186" s="53"/>
      <c r="AH2186" s="53"/>
      <c r="AI2186" s="53"/>
      <c r="AJ2186" s="53"/>
      <c r="AK2186" s="53"/>
      <c r="AL2186" s="53"/>
      <c r="AM2186" s="53"/>
      <c r="AN2186" s="53"/>
      <c r="AO2186" s="53"/>
    </row>
    <row r="2187" spans="17:41">
      <c r="Q2187" s="53"/>
      <c r="R2187" s="53"/>
      <c r="S2187" s="53"/>
      <c r="T2187" s="53"/>
      <c r="U2187" s="53"/>
      <c r="V2187" s="53"/>
      <c r="W2187" s="53"/>
      <c r="X2187" s="53"/>
      <c r="Y2187" s="53"/>
      <c r="Z2187" s="53"/>
      <c r="AA2187" s="53"/>
      <c r="AB2187" s="53"/>
      <c r="AC2187" s="53"/>
      <c r="AD2187" s="53"/>
      <c r="AE2187" s="53"/>
      <c r="AF2187" s="53"/>
      <c r="AG2187" s="53"/>
      <c r="AH2187" s="53"/>
      <c r="AI2187" s="53"/>
      <c r="AJ2187" s="53"/>
      <c r="AK2187" s="53"/>
      <c r="AL2187" s="53"/>
      <c r="AM2187" s="53"/>
      <c r="AN2187" s="53"/>
      <c r="AO2187" s="53"/>
    </row>
    <row r="2188" spans="17:41">
      <c r="Q2188" s="53"/>
      <c r="R2188" s="53"/>
      <c r="S2188" s="53"/>
      <c r="T2188" s="53"/>
      <c r="U2188" s="53"/>
      <c r="V2188" s="53"/>
      <c r="W2188" s="53"/>
      <c r="X2188" s="53"/>
      <c r="Y2188" s="53"/>
      <c r="Z2188" s="53"/>
      <c r="AA2188" s="53"/>
      <c r="AB2188" s="53"/>
      <c r="AC2188" s="53"/>
      <c r="AD2188" s="53"/>
      <c r="AE2188" s="53"/>
      <c r="AF2188" s="53"/>
      <c r="AG2188" s="53"/>
      <c r="AH2188" s="53"/>
      <c r="AI2188" s="53"/>
      <c r="AJ2188" s="53"/>
      <c r="AK2188" s="53"/>
      <c r="AL2188" s="53"/>
      <c r="AM2188" s="53"/>
      <c r="AN2188" s="53"/>
      <c r="AO2188" s="53"/>
    </row>
    <row r="2189" spans="17:41">
      <c r="Q2189" s="53"/>
      <c r="R2189" s="53"/>
      <c r="S2189" s="53"/>
      <c r="T2189" s="53"/>
      <c r="U2189" s="53"/>
      <c r="V2189" s="53"/>
      <c r="W2189" s="53"/>
      <c r="X2189" s="53"/>
      <c r="Y2189" s="53"/>
      <c r="Z2189" s="53"/>
      <c r="AA2189" s="53"/>
      <c r="AB2189" s="53"/>
      <c r="AC2189" s="53"/>
      <c r="AD2189" s="53"/>
      <c r="AE2189" s="53"/>
      <c r="AF2189" s="53"/>
      <c r="AG2189" s="53"/>
      <c r="AH2189" s="53"/>
      <c r="AI2189" s="53"/>
      <c r="AJ2189" s="53"/>
      <c r="AK2189" s="53"/>
      <c r="AL2189" s="53"/>
      <c r="AM2189" s="53"/>
      <c r="AN2189" s="53"/>
      <c r="AO2189" s="53"/>
    </row>
    <row r="2190" spans="17:41">
      <c r="Q2190" s="53"/>
      <c r="R2190" s="53"/>
      <c r="S2190" s="53"/>
      <c r="T2190" s="53"/>
      <c r="U2190" s="53"/>
      <c r="V2190" s="53"/>
      <c r="W2190" s="53"/>
      <c r="X2190" s="53"/>
      <c r="Y2190" s="53"/>
      <c r="Z2190" s="53"/>
      <c r="AA2190" s="53"/>
      <c r="AB2190" s="53"/>
      <c r="AC2190" s="53"/>
      <c r="AD2190" s="53"/>
      <c r="AE2190" s="53"/>
      <c r="AF2190" s="53"/>
      <c r="AG2190" s="53"/>
      <c r="AH2190" s="53"/>
      <c r="AI2190" s="53"/>
      <c r="AJ2190" s="53"/>
      <c r="AK2190" s="53"/>
      <c r="AL2190" s="53"/>
      <c r="AM2190" s="53"/>
      <c r="AN2190" s="53"/>
      <c r="AO2190" s="53"/>
    </row>
    <row r="2191" spans="17:41">
      <c r="Q2191" s="53"/>
      <c r="R2191" s="53"/>
      <c r="S2191" s="53"/>
      <c r="T2191" s="53"/>
      <c r="U2191" s="53"/>
      <c r="V2191" s="53"/>
      <c r="W2191" s="53"/>
      <c r="X2191" s="53"/>
      <c r="Y2191" s="53"/>
      <c r="Z2191" s="53"/>
      <c r="AA2191" s="53"/>
      <c r="AB2191" s="53"/>
      <c r="AC2191" s="53"/>
      <c r="AD2191" s="53"/>
      <c r="AE2191" s="53"/>
      <c r="AF2191" s="53"/>
      <c r="AG2191" s="53"/>
      <c r="AH2191" s="53"/>
      <c r="AI2191" s="53"/>
      <c r="AJ2191" s="53"/>
      <c r="AK2191" s="53"/>
      <c r="AL2191" s="53"/>
      <c r="AM2191" s="53"/>
      <c r="AN2191" s="53"/>
      <c r="AO2191" s="53"/>
    </row>
    <row r="2192" spans="17:41">
      <c r="Q2192" s="53"/>
      <c r="R2192" s="53"/>
      <c r="S2192" s="53"/>
      <c r="T2192" s="53"/>
      <c r="U2192" s="53"/>
      <c r="V2192" s="53"/>
      <c r="W2192" s="53"/>
      <c r="X2192" s="53"/>
      <c r="Y2192" s="53"/>
      <c r="Z2192" s="53"/>
      <c r="AA2192" s="53"/>
      <c r="AB2192" s="53"/>
      <c r="AC2192" s="53"/>
      <c r="AD2192" s="53"/>
      <c r="AE2192" s="53"/>
      <c r="AF2192" s="53"/>
      <c r="AG2192" s="53"/>
      <c r="AH2192" s="53"/>
      <c r="AI2192" s="53"/>
      <c r="AJ2192" s="53"/>
      <c r="AK2192" s="53"/>
      <c r="AL2192" s="53"/>
      <c r="AM2192" s="53"/>
      <c r="AN2192" s="53"/>
      <c r="AO2192" s="53"/>
    </row>
    <row r="2193" spans="17:41">
      <c r="Q2193" s="53"/>
      <c r="R2193" s="53"/>
      <c r="S2193" s="53"/>
      <c r="T2193" s="53"/>
      <c r="U2193" s="53"/>
      <c r="V2193" s="53"/>
      <c r="W2193" s="53"/>
      <c r="X2193" s="53"/>
      <c r="Y2193" s="53"/>
      <c r="Z2193" s="53"/>
      <c r="AA2193" s="53"/>
      <c r="AB2193" s="53"/>
      <c r="AC2193" s="53"/>
      <c r="AD2193" s="53"/>
      <c r="AE2193" s="53"/>
      <c r="AF2193" s="53"/>
      <c r="AG2193" s="53"/>
      <c r="AH2193" s="53"/>
      <c r="AI2193" s="53"/>
      <c r="AJ2193" s="53"/>
      <c r="AK2193" s="53"/>
      <c r="AL2193" s="53"/>
      <c r="AM2193" s="53"/>
      <c r="AN2193" s="53"/>
      <c r="AO2193" s="53"/>
    </row>
    <row r="2194" spans="17:41">
      <c r="Q2194" s="53"/>
      <c r="R2194" s="53"/>
      <c r="S2194" s="53"/>
      <c r="T2194" s="53"/>
      <c r="U2194" s="53"/>
      <c r="V2194" s="53"/>
      <c r="W2194" s="53"/>
      <c r="X2194" s="53"/>
      <c r="Y2194" s="53"/>
      <c r="Z2194" s="53"/>
      <c r="AA2194" s="53"/>
      <c r="AB2194" s="53"/>
      <c r="AC2194" s="53"/>
      <c r="AD2194" s="53"/>
      <c r="AE2194" s="53"/>
      <c r="AF2194" s="53"/>
      <c r="AG2194" s="53"/>
      <c r="AH2194" s="53"/>
      <c r="AI2194" s="53"/>
      <c r="AJ2194" s="53"/>
      <c r="AK2194" s="53"/>
      <c r="AL2194" s="53"/>
      <c r="AM2194" s="53"/>
      <c r="AN2194" s="53"/>
      <c r="AO2194" s="53"/>
    </row>
    <row r="2195" spans="17:41">
      <c r="Q2195" s="53"/>
      <c r="R2195" s="53"/>
      <c r="S2195" s="53"/>
      <c r="T2195" s="53"/>
      <c r="U2195" s="53"/>
      <c r="V2195" s="53"/>
      <c r="W2195" s="53"/>
      <c r="X2195" s="53"/>
      <c r="Y2195" s="53"/>
      <c r="Z2195" s="53"/>
      <c r="AA2195" s="53"/>
      <c r="AB2195" s="53"/>
      <c r="AC2195" s="53"/>
      <c r="AD2195" s="53"/>
      <c r="AE2195" s="53"/>
      <c r="AF2195" s="53"/>
      <c r="AG2195" s="53"/>
      <c r="AH2195" s="53"/>
      <c r="AI2195" s="53"/>
      <c r="AJ2195" s="53"/>
      <c r="AK2195" s="53"/>
      <c r="AL2195" s="53"/>
      <c r="AM2195" s="53"/>
      <c r="AN2195" s="53"/>
      <c r="AO2195" s="53"/>
    </row>
    <row r="2196" spans="17:41">
      <c r="Q2196" s="53"/>
      <c r="R2196" s="53"/>
      <c r="S2196" s="53"/>
      <c r="T2196" s="53"/>
      <c r="U2196" s="53"/>
      <c r="V2196" s="53"/>
      <c r="W2196" s="53"/>
      <c r="X2196" s="53"/>
      <c r="Y2196" s="53"/>
      <c r="Z2196" s="53"/>
      <c r="AA2196" s="53"/>
      <c r="AB2196" s="53"/>
      <c r="AC2196" s="53"/>
      <c r="AD2196" s="53"/>
      <c r="AE2196" s="53"/>
      <c r="AF2196" s="53"/>
      <c r="AG2196" s="53"/>
      <c r="AH2196" s="53"/>
      <c r="AI2196" s="53"/>
      <c r="AJ2196" s="53"/>
      <c r="AK2196" s="53"/>
      <c r="AL2196" s="53"/>
      <c r="AM2196" s="53"/>
      <c r="AN2196" s="53"/>
      <c r="AO2196" s="53"/>
    </row>
    <row r="2197" spans="17:41">
      <c r="Q2197" s="53"/>
      <c r="R2197" s="53"/>
      <c r="S2197" s="53"/>
      <c r="T2197" s="53"/>
      <c r="U2197" s="53"/>
      <c r="V2197" s="53"/>
      <c r="W2197" s="53"/>
      <c r="X2197" s="53"/>
      <c r="Y2197" s="53"/>
      <c r="Z2197" s="53"/>
      <c r="AA2197" s="53"/>
      <c r="AB2197" s="53"/>
      <c r="AC2197" s="53"/>
      <c r="AD2197" s="53"/>
      <c r="AE2197" s="53"/>
      <c r="AF2197" s="53"/>
      <c r="AG2197" s="53"/>
      <c r="AH2197" s="53"/>
      <c r="AI2197" s="53"/>
      <c r="AJ2197" s="53"/>
      <c r="AK2197" s="53"/>
      <c r="AL2197" s="53"/>
      <c r="AM2197" s="53"/>
      <c r="AN2197" s="53"/>
      <c r="AO2197" s="53"/>
    </row>
    <row r="2198" spans="17:41">
      <c r="Q2198" s="53"/>
      <c r="R2198" s="53"/>
      <c r="S2198" s="53"/>
      <c r="T2198" s="53"/>
      <c r="U2198" s="53"/>
      <c r="V2198" s="53"/>
      <c r="W2198" s="53"/>
      <c r="X2198" s="53"/>
      <c r="Y2198" s="53"/>
      <c r="Z2198" s="53"/>
      <c r="AA2198" s="53"/>
      <c r="AB2198" s="53"/>
      <c r="AC2198" s="53"/>
      <c r="AD2198" s="53"/>
      <c r="AE2198" s="53"/>
      <c r="AF2198" s="53"/>
      <c r="AG2198" s="53"/>
      <c r="AH2198" s="53"/>
      <c r="AI2198" s="53"/>
      <c r="AJ2198" s="53"/>
      <c r="AK2198" s="53"/>
      <c r="AL2198" s="53"/>
      <c r="AM2198" s="53"/>
      <c r="AN2198" s="53"/>
      <c r="AO2198" s="53"/>
    </row>
    <row r="2199" spans="17:41">
      <c r="Q2199" s="53"/>
      <c r="R2199" s="53"/>
      <c r="S2199" s="53"/>
      <c r="T2199" s="53"/>
      <c r="U2199" s="53"/>
      <c r="V2199" s="53"/>
      <c r="W2199" s="53"/>
      <c r="X2199" s="53"/>
      <c r="Y2199" s="53"/>
      <c r="Z2199" s="53"/>
      <c r="AA2199" s="53"/>
      <c r="AB2199" s="53"/>
      <c r="AC2199" s="53"/>
      <c r="AD2199" s="53"/>
      <c r="AE2199" s="53"/>
      <c r="AF2199" s="53"/>
      <c r="AG2199" s="53"/>
      <c r="AH2199" s="53"/>
      <c r="AI2199" s="53"/>
      <c r="AJ2199" s="53"/>
      <c r="AK2199" s="53"/>
      <c r="AL2199" s="53"/>
      <c r="AM2199" s="53"/>
      <c r="AN2199" s="53"/>
      <c r="AO2199" s="53"/>
    </row>
    <row r="2200" spans="17:41">
      <c r="Q2200" s="53"/>
      <c r="R2200" s="53"/>
      <c r="S2200" s="53"/>
      <c r="T2200" s="53"/>
      <c r="U2200" s="53"/>
      <c r="V2200" s="53"/>
      <c r="W2200" s="53"/>
      <c r="X2200" s="53"/>
      <c r="Y2200" s="53"/>
      <c r="Z2200" s="53"/>
      <c r="AA2200" s="53"/>
      <c r="AB2200" s="53"/>
      <c r="AC2200" s="53"/>
      <c r="AD2200" s="53"/>
      <c r="AE2200" s="53"/>
      <c r="AF2200" s="53"/>
      <c r="AG2200" s="53"/>
      <c r="AH2200" s="53"/>
      <c r="AI2200" s="53"/>
      <c r="AJ2200" s="53"/>
      <c r="AK2200" s="53"/>
      <c r="AL2200" s="53"/>
      <c r="AM2200" s="53"/>
      <c r="AN2200" s="53"/>
      <c r="AO2200" s="53"/>
    </row>
    <row r="2201" spans="17:41">
      <c r="Q2201" s="53"/>
      <c r="R2201" s="53"/>
      <c r="S2201" s="53"/>
      <c r="T2201" s="53"/>
      <c r="U2201" s="53"/>
      <c r="V2201" s="53"/>
      <c r="W2201" s="53"/>
      <c r="X2201" s="53"/>
      <c r="Y2201" s="53"/>
      <c r="Z2201" s="53"/>
      <c r="AA2201" s="53"/>
      <c r="AB2201" s="53"/>
      <c r="AC2201" s="53"/>
      <c r="AD2201" s="53"/>
      <c r="AE2201" s="53"/>
      <c r="AF2201" s="53"/>
      <c r="AG2201" s="53"/>
      <c r="AH2201" s="53"/>
      <c r="AI2201" s="53"/>
      <c r="AJ2201" s="53"/>
      <c r="AK2201" s="53"/>
      <c r="AL2201" s="53"/>
      <c r="AM2201" s="53"/>
      <c r="AN2201" s="53"/>
      <c r="AO2201" s="53"/>
    </row>
    <row r="2202" spans="17:41">
      <c r="Q2202" s="53"/>
      <c r="R2202" s="53"/>
      <c r="S2202" s="53"/>
      <c r="T2202" s="53"/>
      <c r="U2202" s="53"/>
      <c r="V2202" s="53"/>
      <c r="W2202" s="53"/>
      <c r="X2202" s="53"/>
      <c r="Y2202" s="53"/>
      <c r="Z2202" s="53"/>
      <c r="AA2202" s="53"/>
      <c r="AB2202" s="53"/>
      <c r="AC2202" s="53"/>
      <c r="AD2202" s="53"/>
      <c r="AE2202" s="53"/>
      <c r="AF2202" s="53"/>
      <c r="AG2202" s="53"/>
      <c r="AH2202" s="53"/>
      <c r="AI2202" s="53"/>
      <c r="AJ2202" s="53"/>
      <c r="AK2202" s="53"/>
      <c r="AL2202" s="53"/>
      <c r="AM2202" s="53"/>
      <c r="AN2202" s="53"/>
      <c r="AO2202" s="53"/>
    </row>
    <row r="2203" spans="17:41">
      <c r="Q2203" s="53"/>
      <c r="R2203" s="53"/>
      <c r="S2203" s="53"/>
      <c r="T2203" s="53"/>
      <c r="U2203" s="53"/>
      <c r="V2203" s="53"/>
      <c r="W2203" s="53"/>
      <c r="X2203" s="53"/>
      <c r="Y2203" s="53"/>
      <c r="Z2203" s="53"/>
      <c r="AA2203" s="53"/>
      <c r="AB2203" s="53"/>
      <c r="AC2203" s="53"/>
      <c r="AD2203" s="53"/>
      <c r="AE2203" s="53"/>
      <c r="AF2203" s="53"/>
      <c r="AG2203" s="53"/>
      <c r="AH2203" s="53"/>
      <c r="AI2203" s="53"/>
      <c r="AJ2203" s="53"/>
      <c r="AK2203" s="53"/>
      <c r="AL2203" s="53"/>
      <c r="AM2203" s="53"/>
      <c r="AN2203" s="53"/>
      <c r="AO2203" s="53"/>
    </row>
    <row r="2204" spans="17:41">
      <c r="Q2204" s="53"/>
      <c r="R2204" s="53"/>
      <c r="S2204" s="53"/>
      <c r="T2204" s="53"/>
      <c r="U2204" s="53"/>
      <c r="V2204" s="53"/>
      <c r="W2204" s="53"/>
      <c r="X2204" s="53"/>
      <c r="Y2204" s="53"/>
      <c r="Z2204" s="53"/>
      <c r="AA2204" s="53"/>
      <c r="AB2204" s="53"/>
      <c r="AC2204" s="53"/>
      <c r="AD2204" s="53"/>
      <c r="AE2204" s="53"/>
      <c r="AF2204" s="53"/>
      <c r="AG2204" s="53"/>
      <c r="AH2204" s="53"/>
      <c r="AI2204" s="53"/>
      <c r="AJ2204" s="53"/>
      <c r="AK2204" s="53"/>
      <c r="AL2204" s="53"/>
      <c r="AM2204" s="53"/>
      <c r="AN2204" s="53"/>
      <c r="AO2204" s="53"/>
    </row>
    <row r="2205" spans="17:41">
      <c r="Q2205" s="53"/>
      <c r="R2205" s="53"/>
      <c r="S2205" s="53"/>
      <c r="T2205" s="53"/>
      <c r="U2205" s="53"/>
      <c r="V2205" s="53"/>
      <c r="W2205" s="53"/>
      <c r="X2205" s="53"/>
      <c r="Y2205" s="53"/>
      <c r="Z2205" s="53"/>
      <c r="AA2205" s="53"/>
      <c r="AB2205" s="53"/>
      <c r="AC2205" s="53"/>
      <c r="AD2205" s="53"/>
      <c r="AE2205" s="53"/>
      <c r="AF2205" s="53"/>
      <c r="AG2205" s="53"/>
      <c r="AH2205" s="53"/>
      <c r="AI2205" s="53"/>
      <c r="AJ2205" s="53"/>
      <c r="AK2205" s="53"/>
      <c r="AL2205" s="53"/>
      <c r="AM2205" s="53"/>
      <c r="AN2205" s="53"/>
      <c r="AO2205" s="53"/>
    </row>
    <row r="2206" spans="17:41">
      <c r="Q2206" s="53"/>
      <c r="R2206" s="53"/>
      <c r="S2206" s="53"/>
      <c r="T2206" s="53"/>
      <c r="U2206" s="53"/>
      <c r="V2206" s="53"/>
      <c r="W2206" s="53"/>
      <c r="X2206" s="53"/>
      <c r="Y2206" s="53"/>
      <c r="Z2206" s="53"/>
      <c r="AA2206" s="53"/>
      <c r="AB2206" s="53"/>
      <c r="AC2206" s="53"/>
      <c r="AD2206" s="53"/>
      <c r="AE2206" s="53"/>
      <c r="AF2206" s="53"/>
      <c r="AG2206" s="53"/>
      <c r="AH2206" s="53"/>
      <c r="AI2206" s="53"/>
      <c r="AJ2206" s="53"/>
      <c r="AK2206" s="53"/>
      <c r="AL2206" s="53"/>
      <c r="AM2206" s="53"/>
      <c r="AN2206" s="53"/>
      <c r="AO2206" s="53"/>
    </row>
    <row r="2207" spans="17:41">
      <c r="Q2207" s="53"/>
      <c r="R2207" s="53"/>
      <c r="S2207" s="53"/>
      <c r="T2207" s="53"/>
      <c r="U2207" s="53"/>
      <c r="V2207" s="53"/>
      <c r="W2207" s="53"/>
      <c r="X2207" s="53"/>
      <c r="Y2207" s="53"/>
      <c r="Z2207" s="53"/>
      <c r="AA2207" s="53"/>
      <c r="AB2207" s="53"/>
      <c r="AC2207" s="53"/>
      <c r="AD2207" s="53"/>
      <c r="AE2207" s="53"/>
      <c r="AF2207" s="53"/>
      <c r="AG2207" s="53"/>
      <c r="AH2207" s="53"/>
      <c r="AI2207" s="53"/>
      <c r="AJ2207" s="53"/>
      <c r="AK2207" s="53"/>
      <c r="AL2207" s="53"/>
      <c r="AM2207" s="53"/>
      <c r="AN2207" s="53"/>
      <c r="AO2207" s="53"/>
    </row>
    <row r="2208" spans="17:41">
      <c r="Q2208" s="53"/>
      <c r="R2208" s="53"/>
      <c r="S2208" s="53"/>
      <c r="T2208" s="53"/>
      <c r="U2208" s="53"/>
      <c r="V2208" s="53"/>
      <c r="W2208" s="53"/>
      <c r="X2208" s="53"/>
      <c r="Y2208" s="53"/>
      <c r="Z2208" s="53"/>
      <c r="AA2208" s="53"/>
      <c r="AB2208" s="53"/>
      <c r="AC2208" s="53"/>
      <c r="AD2208" s="53"/>
      <c r="AE2208" s="53"/>
      <c r="AF2208" s="53"/>
      <c r="AG2208" s="53"/>
      <c r="AH2208" s="53"/>
      <c r="AI2208" s="53"/>
      <c r="AJ2208" s="53"/>
      <c r="AK2208" s="53"/>
      <c r="AL2208" s="53"/>
      <c r="AM2208" s="53"/>
      <c r="AN2208" s="53"/>
      <c r="AO2208" s="53"/>
    </row>
    <row r="2209" spans="17:41">
      <c r="Q2209" s="53"/>
      <c r="R2209" s="53"/>
      <c r="S2209" s="53"/>
      <c r="T2209" s="53"/>
      <c r="U2209" s="53"/>
      <c r="V2209" s="53"/>
      <c r="W2209" s="53"/>
      <c r="X2209" s="53"/>
      <c r="Y2209" s="53"/>
      <c r="Z2209" s="53"/>
      <c r="AA2209" s="53"/>
      <c r="AB2209" s="53"/>
      <c r="AC2209" s="53"/>
      <c r="AD2209" s="53"/>
      <c r="AE2209" s="53"/>
      <c r="AF2209" s="53"/>
      <c r="AG2209" s="53"/>
      <c r="AH2209" s="53"/>
      <c r="AI2209" s="53"/>
      <c r="AJ2209" s="53"/>
      <c r="AK2209" s="53"/>
      <c r="AL2209" s="53"/>
      <c r="AM2209" s="53"/>
      <c r="AN2209" s="53"/>
      <c r="AO2209" s="53"/>
    </row>
    <row r="2210" spans="17:41">
      <c r="Q2210" s="53"/>
      <c r="R2210" s="53"/>
      <c r="S2210" s="53"/>
      <c r="T2210" s="53"/>
      <c r="U2210" s="53"/>
      <c r="V2210" s="53"/>
      <c r="W2210" s="53"/>
      <c r="X2210" s="53"/>
      <c r="Y2210" s="53"/>
      <c r="Z2210" s="53"/>
      <c r="AA2210" s="53"/>
      <c r="AB2210" s="53"/>
      <c r="AC2210" s="53"/>
      <c r="AD2210" s="53"/>
      <c r="AE2210" s="53"/>
      <c r="AF2210" s="53"/>
      <c r="AG2210" s="53"/>
      <c r="AH2210" s="53"/>
      <c r="AI2210" s="53"/>
      <c r="AJ2210" s="53"/>
      <c r="AK2210" s="53"/>
      <c r="AL2210" s="53"/>
      <c r="AM2210" s="53"/>
      <c r="AN2210" s="53"/>
      <c r="AO2210" s="53"/>
    </row>
    <row r="2211" spans="17:41">
      <c r="Q2211" s="53"/>
      <c r="R2211" s="53"/>
      <c r="S2211" s="53"/>
      <c r="T2211" s="53"/>
      <c r="U2211" s="53"/>
      <c r="V2211" s="53"/>
      <c r="W2211" s="53"/>
      <c r="X2211" s="53"/>
      <c r="Y2211" s="53"/>
      <c r="Z2211" s="53"/>
      <c r="AA2211" s="53"/>
      <c r="AB2211" s="53"/>
      <c r="AC2211" s="53"/>
      <c r="AD2211" s="53"/>
      <c r="AE2211" s="53"/>
      <c r="AF2211" s="53"/>
      <c r="AG2211" s="53"/>
      <c r="AH2211" s="53"/>
      <c r="AI2211" s="53"/>
      <c r="AJ2211" s="53"/>
      <c r="AK2211" s="53"/>
      <c r="AL2211" s="53"/>
      <c r="AM2211" s="53"/>
      <c r="AN2211" s="53"/>
      <c r="AO2211" s="53"/>
    </row>
    <row r="2212" spans="17:41">
      <c r="Q2212" s="53"/>
      <c r="R2212" s="53"/>
      <c r="S2212" s="53"/>
      <c r="T2212" s="53"/>
      <c r="U2212" s="53"/>
      <c r="V2212" s="53"/>
      <c r="W2212" s="53"/>
      <c r="X2212" s="53"/>
      <c r="Y2212" s="53"/>
      <c r="Z2212" s="53"/>
      <c r="AA2212" s="53"/>
      <c r="AB2212" s="53"/>
      <c r="AC2212" s="53"/>
      <c r="AD2212" s="53"/>
      <c r="AE2212" s="53"/>
      <c r="AF2212" s="53"/>
      <c r="AG2212" s="53"/>
      <c r="AH2212" s="53"/>
      <c r="AI2212" s="53"/>
      <c r="AJ2212" s="53"/>
      <c r="AK2212" s="53"/>
      <c r="AL2212" s="53"/>
      <c r="AM2212" s="53"/>
      <c r="AN2212" s="53"/>
      <c r="AO2212" s="53"/>
    </row>
    <row r="2213" spans="17:41">
      <c r="Q2213" s="53"/>
      <c r="R2213" s="53"/>
      <c r="S2213" s="53"/>
      <c r="T2213" s="53"/>
      <c r="U2213" s="53"/>
      <c r="V2213" s="53"/>
      <c r="W2213" s="53"/>
      <c r="X2213" s="53"/>
      <c r="Y2213" s="53"/>
      <c r="Z2213" s="53"/>
      <c r="AA2213" s="53"/>
      <c r="AB2213" s="53"/>
      <c r="AC2213" s="53"/>
      <c r="AD2213" s="53"/>
      <c r="AE2213" s="53"/>
      <c r="AF2213" s="53"/>
      <c r="AG2213" s="53"/>
      <c r="AH2213" s="53"/>
      <c r="AI2213" s="53"/>
      <c r="AJ2213" s="53"/>
      <c r="AK2213" s="53"/>
      <c r="AL2213" s="53"/>
      <c r="AM2213" s="53"/>
      <c r="AN2213" s="53"/>
      <c r="AO2213" s="53"/>
    </row>
    <row r="2214" spans="17:41">
      <c r="Q2214" s="53"/>
      <c r="R2214" s="53"/>
      <c r="S2214" s="53"/>
      <c r="T2214" s="53"/>
      <c r="U2214" s="53"/>
      <c r="V2214" s="53"/>
      <c r="W2214" s="53"/>
      <c r="X2214" s="53"/>
      <c r="Y2214" s="53"/>
      <c r="Z2214" s="53"/>
      <c r="AA2214" s="53"/>
      <c r="AB2214" s="53"/>
      <c r="AC2214" s="53"/>
      <c r="AD2214" s="53"/>
      <c r="AE2214" s="53"/>
      <c r="AF2214" s="53"/>
      <c r="AG2214" s="53"/>
      <c r="AH2214" s="53"/>
      <c r="AI2214" s="53"/>
      <c r="AJ2214" s="53"/>
      <c r="AK2214" s="53"/>
      <c r="AL2214" s="53"/>
      <c r="AM2214" s="53"/>
      <c r="AN2214" s="53"/>
      <c r="AO2214" s="53"/>
    </row>
    <row r="2215" spans="17:41">
      <c r="Q2215" s="53"/>
      <c r="R2215" s="53"/>
      <c r="S2215" s="53"/>
      <c r="T2215" s="53"/>
      <c r="U2215" s="53"/>
      <c r="V2215" s="53"/>
      <c r="W2215" s="53"/>
      <c r="X2215" s="53"/>
      <c r="Y2215" s="53"/>
      <c r="Z2215" s="53"/>
      <c r="AA2215" s="53"/>
      <c r="AB2215" s="53"/>
      <c r="AC2215" s="53"/>
      <c r="AD2215" s="53"/>
      <c r="AE2215" s="53"/>
      <c r="AF2215" s="53"/>
      <c r="AG2215" s="53"/>
      <c r="AH2215" s="53"/>
      <c r="AI2215" s="53"/>
      <c r="AJ2215" s="53"/>
      <c r="AK2215" s="53"/>
      <c r="AL2215" s="53"/>
      <c r="AM2215" s="53"/>
      <c r="AN2215" s="53"/>
      <c r="AO2215" s="53"/>
    </row>
    <row r="2216" spans="17:41">
      <c r="Q2216" s="53"/>
      <c r="R2216" s="53"/>
      <c r="S2216" s="53"/>
      <c r="T2216" s="53"/>
      <c r="U2216" s="53"/>
      <c r="V2216" s="53"/>
      <c r="W2216" s="53"/>
      <c r="X2216" s="53"/>
      <c r="Y2216" s="53"/>
      <c r="Z2216" s="53"/>
      <c r="AA2216" s="53"/>
      <c r="AB2216" s="53"/>
      <c r="AC2216" s="53"/>
      <c r="AD2216" s="53"/>
      <c r="AE2216" s="53"/>
      <c r="AF2216" s="53"/>
      <c r="AG2216" s="53"/>
      <c r="AH2216" s="53"/>
      <c r="AI2216" s="53"/>
      <c r="AJ2216" s="53"/>
      <c r="AK2216" s="53"/>
      <c r="AL2216" s="53"/>
      <c r="AM2216" s="53"/>
      <c r="AN2216" s="53"/>
      <c r="AO2216" s="53"/>
    </row>
    <row r="2217" spans="17:41">
      <c r="Q2217" s="53"/>
      <c r="R2217" s="53"/>
      <c r="S2217" s="53"/>
      <c r="T2217" s="53"/>
      <c r="U2217" s="53"/>
      <c r="V2217" s="53"/>
      <c r="W2217" s="53"/>
      <c r="X2217" s="53"/>
      <c r="Y2217" s="53"/>
      <c r="Z2217" s="53"/>
      <c r="AA2217" s="53"/>
      <c r="AB2217" s="53"/>
      <c r="AC2217" s="53"/>
      <c r="AD2217" s="53"/>
      <c r="AE2217" s="53"/>
      <c r="AF2217" s="53"/>
      <c r="AG2217" s="53"/>
      <c r="AH2217" s="53"/>
      <c r="AI2217" s="53"/>
      <c r="AJ2217" s="53"/>
      <c r="AK2217" s="53"/>
      <c r="AL2217" s="53"/>
      <c r="AM2217" s="53"/>
      <c r="AN2217" s="53"/>
      <c r="AO2217" s="53"/>
    </row>
    <row r="2218" spans="17:41">
      <c r="Q2218" s="53"/>
      <c r="R2218" s="53"/>
      <c r="S2218" s="53"/>
      <c r="T2218" s="53"/>
      <c r="U2218" s="53"/>
      <c r="V2218" s="53"/>
      <c r="W2218" s="53"/>
      <c r="X2218" s="53"/>
      <c r="Y2218" s="53"/>
      <c r="Z2218" s="53"/>
      <c r="AA2218" s="53"/>
      <c r="AB2218" s="53"/>
      <c r="AC2218" s="53"/>
      <c r="AD2218" s="53"/>
      <c r="AE2218" s="53"/>
      <c r="AF2218" s="53"/>
      <c r="AG2218" s="53"/>
      <c r="AH2218" s="53"/>
      <c r="AI2218" s="53"/>
      <c r="AJ2218" s="53"/>
      <c r="AK2218" s="53"/>
      <c r="AL2218" s="53"/>
      <c r="AM2218" s="53"/>
      <c r="AN2218" s="53"/>
      <c r="AO2218" s="53"/>
    </row>
    <row r="2219" spans="17:41">
      <c r="Q2219" s="53"/>
      <c r="R2219" s="53"/>
      <c r="S2219" s="53"/>
      <c r="T2219" s="53"/>
      <c r="U2219" s="53"/>
      <c r="V2219" s="53"/>
      <c r="W2219" s="53"/>
      <c r="X2219" s="53"/>
      <c r="Y2219" s="53"/>
      <c r="Z2219" s="53"/>
      <c r="AA2219" s="53"/>
      <c r="AB2219" s="53"/>
      <c r="AC2219" s="53"/>
      <c r="AD2219" s="53"/>
      <c r="AE2219" s="53"/>
      <c r="AF2219" s="53"/>
      <c r="AG2219" s="53"/>
      <c r="AH2219" s="53"/>
      <c r="AI2219" s="53"/>
      <c r="AJ2219" s="53"/>
      <c r="AK2219" s="53"/>
      <c r="AL2219" s="53"/>
      <c r="AM2219" s="53"/>
      <c r="AN2219" s="53"/>
      <c r="AO2219" s="53"/>
    </row>
    <row r="2220" spans="17:41">
      <c r="Q2220" s="53"/>
      <c r="R2220" s="53"/>
      <c r="S2220" s="53"/>
      <c r="T2220" s="53"/>
      <c r="U2220" s="53"/>
      <c r="V2220" s="53"/>
      <c r="W2220" s="53"/>
      <c r="X2220" s="53"/>
      <c r="Y2220" s="53"/>
      <c r="Z2220" s="53"/>
      <c r="AA2220" s="53"/>
      <c r="AB2220" s="53"/>
      <c r="AC2220" s="53"/>
      <c r="AD2220" s="53"/>
      <c r="AE2220" s="53"/>
      <c r="AF2220" s="53"/>
      <c r="AG2220" s="53"/>
      <c r="AH2220" s="53"/>
      <c r="AI2220" s="53"/>
      <c r="AJ2220" s="53"/>
      <c r="AK2220" s="53"/>
      <c r="AL2220" s="53"/>
      <c r="AM2220" s="53"/>
      <c r="AN2220" s="53"/>
      <c r="AO2220" s="53"/>
    </row>
    <row r="2221" spans="17:41">
      <c r="Q2221" s="53"/>
      <c r="R2221" s="53"/>
      <c r="S2221" s="53"/>
      <c r="T2221" s="53"/>
      <c r="U2221" s="53"/>
      <c r="V2221" s="53"/>
      <c r="W2221" s="53"/>
      <c r="X2221" s="53"/>
      <c r="Y2221" s="53"/>
      <c r="Z2221" s="53"/>
      <c r="AA2221" s="53"/>
      <c r="AB2221" s="53"/>
      <c r="AC2221" s="53"/>
      <c r="AD2221" s="53"/>
      <c r="AE2221" s="53"/>
      <c r="AF2221" s="53"/>
      <c r="AG2221" s="53"/>
      <c r="AH2221" s="53"/>
      <c r="AI2221" s="53"/>
      <c r="AJ2221" s="53"/>
      <c r="AK2221" s="53"/>
      <c r="AL2221" s="53"/>
      <c r="AM2221" s="53"/>
      <c r="AN2221" s="53"/>
      <c r="AO2221" s="53"/>
    </row>
    <row r="2222" spans="17:41">
      <c r="Q2222" s="53"/>
      <c r="R2222" s="53"/>
      <c r="S2222" s="53"/>
      <c r="T2222" s="53"/>
      <c r="U2222" s="53"/>
      <c r="V2222" s="53"/>
      <c r="W2222" s="53"/>
      <c r="X2222" s="53"/>
      <c r="Y2222" s="53"/>
      <c r="Z2222" s="53"/>
      <c r="AA2222" s="53"/>
      <c r="AB2222" s="53"/>
      <c r="AC2222" s="53"/>
      <c r="AD2222" s="53"/>
      <c r="AE2222" s="53"/>
      <c r="AF2222" s="53"/>
      <c r="AG2222" s="53"/>
      <c r="AH2222" s="53"/>
      <c r="AI2222" s="53"/>
      <c r="AJ2222" s="53"/>
      <c r="AK2222" s="53"/>
      <c r="AL2222" s="53"/>
      <c r="AM2222" s="53"/>
      <c r="AN2222" s="53"/>
      <c r="AO2222" s="53"/>
    </row>
    <row r="2223" spans="17:41">
      <c r="Q2223" s="53"/>
      <c r="R2223" s="53"/>
      <c r="S2223" s="53"/>
      <c r="T2223" s="53"/>
      <c r="U2223" s="53"/>
      <c r="V2223" s="53"/>
      <c r="W2223" s="53"/>
      <c r="X2223" s="53"/>
      <c r="Y2223" s="53"/>
      <c r="Z2223" s="53"/>
      <c r="AA2223" s="53"/>
      <c r="AB2223" s="53"/>
      <c r="AC2223" s="53"/>
      <c r="AD2223" s="53"/>
      <c r="AE2223" s="53"/>
      <c r="AF2223" s="53"/>
      <c r="AG2223" s="53"/>
      <c r="AH2223" s="53"/>
      <c r="AI2223" s="53"/>
      <c r="AJ2223" s="53"/>
      <c r="AK2223" s="53"/>
      <c r="AL2223" s="53"/>
      <c r="AM2223" s="53"/>
      <c r="AN2223" s="53"/>
      <c r="AO2223" s="53"/>
    </row>
    <row r="2224" spans="17:41">
      <c r="Q2224" s="53"/>
      <c r="R2224" s="53"/>
      <c r="S2224" s="53"/>
      <c r="T2224" s="53"/>
      <c r="U2224" s="53"/>
      <c r="V2224" s="53"/>
      <c r="W2224" s="53"/>
      <c r="X2224" s="53"/>
      <c r="Y2224" s="53"/>
      <c r="Z2224" s="53"/>
      <c r="AA2224" s="53"/>
      <c r="AB2224" s="53"/>
      <c r="AC2224" s="53"/>
      <c r="AD2224" s="53"/>
      <c r="AE2224" s="53"/>
      <c r="AF2224" s="53"/>
      <c r="AG2224" s="53"/>
      <c r="AH2224" s="53"/>
      <c r="AI2224" s="53"/>
      <c r="AJ2224" s="53"/>
      <c r="AK2224" s="53"/>
      <c r="AL2224" s="53"/>
      <c r="AM2224" s="53"/>
      <c r="AN2224" s="53"/>
      <c r="AO2224" s="53"/>
    </row>
    <row r="2225" spans="17:41">
      <c r="Q2225" s="53"/>
      <c r="R2225" s="53"/>
      <c r="S2225" s="53"/>
      <c r="T2225" s="53"/>
      <c r="U2225" s="53"/>
      <c r="V2225" s="53"/>
      <c r="W2225" s="53"/>
      <c r="X2225" s="53"/>
      <c r="Y2225" s="53"/>
      <c r="Z2225" s="53"/>
      <c r="AA2225" s="53"/>
      <c r="AB2225" s="53"/>
      <c r="AC2225" s="53"/>
      <c r="AD2225" s="53"/>
      <c r="AE2225" s="53"/>
      <c r="AF2225" s="53"/>
      <c r="AG2225" s="53"/>
      <c r="AH2225" s="53"/>
      <c r="AI2225" s="53"/>
      <c r="AJ2225" s="53"/>
      <c r="AK2225" s="53"/>
      <c r="AL2225" s="53"/>
      <c r="AM2225" s="53"/>
      <c r="AN2225" s="53"/>
      <c r="AO2225" s="53"/>
    </row>
    <row r="2226" spans="17:41">
      <c r="Q2226" s="53"/>
      <c r="R2226" s="53"/>
      <c r="S2226" s="53"/>
      <c r="T2226" s="53"/>
      <c r="U2226" s="53"/>
      <c r="V2226" s="53"/>
      <c r="W2226" s="53"/>
      <c r="X2226" s="53"/>
      <c r="Y2226" s="53"/>
      <c r="Z2226" s="53"/>
      <c r="AA2226" s="53"/>
      <c r="AB2226" s="53"/>
      <c r="AC2226" s="53"/>
      <c r="AD2226" s="53"/>
      <c r="AE2226" s="53"/>
      <c r="AF2226" s="53"/>
      <c r="AG2226" s="53"/>
      <c r="AH2226" s="53"/>
      <c r="AI2226" s="53"/>
      <c r="AJ2226" s="53"/>
      <c r="AK2226" s="53"/>
      <c r="AL2226" s="53"/>
      <c r="AM2226" s="53"/>
      <c r="AN2226" s="53"/>
      <c r="AO2226" s="53"/>
    </row>
    <row r="2227" spans="17:41">
      <c r="Q2227" s="53"/>
      <c r="R2227" s="53"/>
      <c r="S2227" s="53"/>
      <c r="T2227" s="53"/>
      <c r="U2227" s="53"/>
      <c r="V2227" s="53"/>
      <c r="W2227" s="53"/>
      <c r="X2227" s="53"/>
      <c r="Y2227" s="53"/>
      <c r="Z2227" s="53"/>
      <c r="AA2227" s="53"/>
      <c r="AB2227" s="53"/>
      <c r="AC2227" s="53"/>
      <c r="AD2227" s="53"/>
      <c r="AE2227" s="53"/>
      <c r="AF2227" s="53"/>
      <c r="AG2227" s="53"/>
      <c r="AH2227" s="53"/>
      <c r="AI2227" s="53"/>
      <c r="AJ2227" s="53"/>
      <c r="AK2227" s="53"/>
      <c r="AL2227" s="53"/>
      <c r="AM2227" s="53"/>
      <c r="AN2227" s="53"/>
      <c r="AO2227" s="53"/>
    </row>
    <row r="2228" spans="17:41">
      <c r="Q2228" s="53"/>
      <c r="R2228" s="53"/>
      <c r="S2228" s="53"/>
      <c r="T2228" s="53"/>
      <c r="U2228" s="53"/>
      <c r="V2228" s="53"/>
      <c r="W2228" s="53"/>
      <c r="X2228" s="53"/>
      <c r="Y2228" s="53"/>
      <c r="Z2228" s="53"/>
      <c r="AA2228" s="53"/>
      <c r="AB2228" s="53"/>
      <c r="AC2228" s="53"/>
      <c r="AD2228" s="53"/>
      <c r="AE2228" s="53"/>
      <c r="AF2228" s="53"/>
      <c r="AG2228" s="53"/>
      <c r="AH2228" s="53"/>
      <c r="AI2228" s="53"/>
      <c r="AJ2228" s="53"/>
      <c r="AK2228" s="53"/>
      <c r="AL2228" s="53"/>
      <c r="AM2228" s="53"/>
      <c r="AN2228" s="53"/>
      <c r="AO2228" s="53"/>
    </row>
    <row r="2229" spans="17:41">
      <c r="Q2229" s="53"/>
      <c r="R2229" s="53"/>
      <c r="S2229" s="53"/>
      <c r="T2229" s="53"/>
      <c r="U2229" s="53"/>
      <c r="V2229" s="53"/>
      <c r="W2229" s="53"/>
      <c r="X2229" s="53"/>
      <c r="Y2229" s="53"/>
      <c r="Z2229" s="53"/>
      <c r="AA2229" s="53"/>
      <c r="AB2229" s="53"/>
      <c r="AC2229" s="53"/>
      <c r="AD2229" s="53"/>
      <c r="AE2229" s="53"/>
      <c r="AF2229" s="53"/>
      <c r="AG2229" s="53"/>
      <c r="AH2229" s="53"/>
      <c r="AI2229" s="53"/>
      <c r="AJ2229" s="53"/>
      <c r="AK2229" s="53"/>
      <c r="AL2229" s="53"/>
      <c r="AM2229" s="53"/>
      <c r="AN2229" s="53"/>
      <c r="AO2229" s="53"/>
    </row>
    <row r="2230" spans="17:41">
      <c r="Q2230" s="53"/>
      <c r="R2230" s="53"/>
      <c r="S2230" s="53"/>
      <c r="T2230" s="53"/>
      <c r="U2230" s="53"/>
      <c r="V2230" s="53"/>
      <c r="W2230" s="53"/>
      <c r="X2230" s="53"/>
      <c r="Y2230" s="53"/>
      <c r="Z2230" s="53"/>
      <c r="AA2230" s="53"/>
      <c r="AB2230" s="53"/>
      <c r="AC2230" s="53"/>
      <c r="AD2230" s="53"/>
      <c r="AE2230" s="53"/>
      <c r="AF2230" s="53"/>
      <c r="AG2230" s="53"/>
      <c r="AH2230" s="53"/>
      <c r="AI2230" s="53"/>
      <c r="AJ2230" s="53"/>
      <c r="AK2230" s="53"/>
      <c r="AL2230" s="53"/>
      <c r="AM2230" s="53"/>
      <c r="AN2230" s="53"/>
      <c r="AO2230" s="53"/>
    </row>
    <row r="2231" spans="17:41">
      <c r="Q2231" s="53"/>
      <c r="R2231" s="53"/>
      <c r="S2231" s="53"/>
      <c r="T2231" s="53"/>
      <c r="U2231" s="53"/>
      <c r="V2231" s="53"/>
      <c r="W2231" s="53"/>
      <c r="X2231" s="53"/>
      <c r="Y2231" s="53"/>
      <c r="Z2231" s="53"/>
      <c r="AA2231" s="53"/>
      <c r="AB2231" s="53"/>
      <c r="AC2231" s="53"/>
      <c r="AD2231" s="53"/>
      <c r="AE2231" s="53"/>
      <c r="AF2231" s="53"/>
      <c r="AG2231" s="53"/>
      <c r="AH2231" s="53"/>
      <c r="AI2231" s="53"/>
      <c r="AJ2231" s="53"/>
      <c r="AK2231" s="53"/>
      <c r="AL2231" s="53"/>
      <c r="AM2231" s="53"/>
      <c r="AN2231" s="53"/>
      <c r="AO2231" s="53"/>
    </row>
    <row r="2232" spans="17:41">
      <c r="Q2232" s="53"/>
      <c r="R2232" s="53"/>
      <c r="S2232" s="53"/>
      <c r="T2232" s="53"/>
      <c r="U2232" s="53"/>
      <c r="V2232" s="53"/>
      <c r="W2232" s="53"/>
      <c r="X2232" s="53"/>
      <c r="Y2232" s="53"/>
      <c r="Z2232" s="53"/>
      <c r="AA2232" s="53"/>
      <c r="AB2232" s="53"/>
      <c r="AC2232" s="53"/>
      <c r="AD2232" s="53"/>
      <c r="AE2232" s="53"/>
      <c r="AF2232" s="53"/>
      <c r="AG2232" s="53"/>
      <c r="AH2232" s="53"/>
      <c r="AI2232" s="53"/>
      <c r="AJ2232" s="53"/>
      <c r="AK2232" s="53"/>
      <c r="AL2232" s="53"/>
      <c r="AM2232" s="53"/>
      <c r="AN2232" s="53"/>
      <c r="AO2232" s="53"/>
    </row>
    <row r="2233" spans="17:41">
      <c r="Q2233" s="53"/>
      <c r="R2233" s="53"/>
      <c r="S2233" s="53"/>
      <c r="T2233" s="53"/>
      <c r="U2233" s="53"/>
      <c r="V2233" s="53"/>
      <c r="W2233" s="53"/>
      <c r="X2233" s="53"/>
      <c r="Y2233" s="53"/>
      <c r="Z2233" s="53"/>
      <c r="AA2233" s="53"/>
      <c r="AB2233" s="53"/>
      <c r="AC2233" s="53"/>
      <c r="AD2233" s="53"/>
      <c r="AE2233" s="53"/>
      <c r="AF2233" s="53"/>
      <c r="AG2233" s="53"/>
      <c r="AH2233" s="53"/>
      <c r="AI2233" s="53"/>
      <c r="AJ2233" s="53"/>
      <c r="AK2233" s="53"/>
      <c r="AL2233" s="53"/>
      <c r="AM2233" s="53"/>
      <c r="AN2233" s="53"/>
      <c r="AO2233" s="53"/>
    </row>
    <row r="2234" spans="17:41">
      <c r="Q2234" s="53"/>
      <c r="R2234" s="53"/>
      <c r="S2234" s="53"/>
      <c r="T2234" s="53"/>
      <c r="U2234" s="53"/>
      <c r="V2234" s="53"/>
      <c r="W2234" s="53"/>
      <c r="X2234" s="53"/>
      <c r="Y2234" s="53"/>
      <c r="Z2234" s="53"/>
      <c r="AA2234" s="53"/>
      <c r="AB2234" s="53"/>
      <c r="AC2234" s="53"/>
      <c r="AD2234" s="53"/>
      <c r="AE2234" s="53"/>
      <c r="AF2234" s="53"/>
      <c r="AG2234" s="53"/>
      <c r="AH2234" s="53"/>
      <c r="AI2234" s="53"/>
      <c r="AJ2234" s="53"/>
      <c r="AK2234" s="53"/>
      <c r="AL2234" s="53"/>
      <c r="AM2234" s="53"/>
      <c r="AN2234" s="53"/>
      <c r="AO2234" s="53"/>
    </row>
    <row r="2235" spans="17:41">
      <c r="Q2235" s="53"/>
      <c r="R2235" s="53"/>
      <c r="S2235" s="53"/>
      <c r="T2235" s="53"/>
      <c r="U2235" s="53"/>
      <c r="V2235" s="53"/>
      <c r="W2235" s="53"/>
      <c r="X2235" s="53"/>
      <c r="Y2235" s="53"/>
      <c r="Z2235" s="53"/>
      <c r="AA2235" s="53"/>
      <c r="AB2235" s="53"/>
      <c r="AC2235" s="53"/>
      <c r="AD2235" s="53"/>
      <c r="AE2235" s="53"/>
      <c r="AF2235" s="53"/>
      <c r="AG2235" s="53"/>
      <c r="AH2235" s="53"/>
      <c r="AI2235" s="53"/>
      <c r="AJ2235" s="53"/>
      <c r="AK2235" s="53"/>
      <c r="AL2235" s="53"/>
      <c r="AM2235" s="53"/>
      <c r="AN2235" s="53"/>
      <c r="AO2235" s="53"/>
    </row>
    <row r="2236" spans="17:41">
      <c r="Q2236" s="53"/>
      <c r="R2236" s="53"/>
      <c r="S2236" s="53"/>
      <c r="T2236" s="53"/>
      <c r="U2236" s="53"/>
      <c r="V2236" s="53"/>
      <c r="W2236" s="53"/>
      <c r="X2236" s="53"/>
      <c r="Y2236" s="53"/>
      <c r="Z2236" s="53"/>
      <c r="AA2236" s="53"/>
      <c r="AB2236" s="53"/>
      <c r="AC2236" s="53"/>
      <c r="AD2236" s="53"/>
      <c r="AE2236" s="53"/>
      <c r="AF2236" s="53"/>
      <c r="AG2236" s="53"/>
      <c r="AH2236" s="53"/>
      <c r="AI2236" s="53"/>
      <c r="AJ2236" s="53"/>
      <c r="AK2236" s="53"/>
      <c r="AL2236" s="53"/>
      <c r="AM2236" s="53"/>
      <c r="AN2236" s="53"/>
      <c r="AO2236" s="53"/>
    </row>
    <row r="2237" spans="17:41">
      <c r="Q2237" s="53"/>
      <c r="R2237" s="53"/>
      <c r="S2237" s="53"/>
      <c r="T2237" s="53"/>
      <c r="U2237" s="53"/>
      <c r="V2237" s="53"/>
      <c r="W2237" s="53"/>
      <c r="X2237" s="53"/>
      <c r="Y2237" s="53"/>
      <c r="Z2237" s="53"/>
      <c r="AA2237" s="53"/>
      <c r="AB2237" s="53"/>
      <c r="AC2237" s="53"/>
      <c r="AD2237" s="53"/>
      <c r="AE2237" s="53"/>
      <c r="AF2237" s="53"/>
      <c r="AG2237" s="53"/>
      <c r="AH2237" s="53"/>
      <c r="AI2237" s="53"/>
      <c r="AJ2237" s="53"/>
      <c r="AK2237" s="53"/>
      <c r="AL2237" s="53"/>
      <c r="AM2237" s="53"/>
      <c r="AN2237" s="53"/>
      <c r="AO2237" s="53"/>
    </row>
    <row r="2238" spans="17:41">
      <c r="Q2238" s="53"/>
      <c r="R2238" s="53"/>
      <c r="S2238" s="53"/>
      <c r="T2238" s="53"/>
      <c r="U2238" s="53"/>
      <c r="V2238" s="53"/>
      <c r="W2238" s="53"/>
      <c r="X2238" s="53"/>
      <c r="Y2238" s="53"/>
      <c r="Z2238" s="53"/>
      <c r="AA2238" s="53"/>
      <c r="AB2238" s="53"/>
      <c r="AC2238" s="53"/>
      <c r="AD2238" s="53"/>
      <c r="AE2238" s="53"/>
      <c r="AF2238" s="53"/>
      <c r="AG2238" s="53"/>
      <c r="AH2238" s="53"/>
      <c r="AI2238" s="53"/>
      <c r="AJ2238" s="53"/>
      <c r="AK2238" s="53"/>
      <c r="AL2238" s="53"/>
      <c r="AM2238" s="53"/>
      <c r="AN2238" s="53"/>
      <c r="AO2238" s="53"/>
    </row>
    <row r="2239" spans="17:41">
      <c r="Q2239" s="53"/>
      <c r="R2239" s="53"/>
      <c r="S2239" s="53"/>
      <c r="T2239" s="53"/>
      <c r="U2239" s="53"/>
      <c r="V2239" s="53"/>
      <c r="W2239" s="53"/>
      <c r="X2239" s="53"/>
      <c r="Y2239" s="53"/>
      <c r="Z2239" s="53"/>
      <c r="AA2239" s="53"/>
      <c r="AB2239" s="53"/>
      <c r="AC2239" s="53"/>
      <c r="AD2239" s="53"/>
      <c r="AE2239" s="53"/>
      <c r="AF2239" s="53"/>
      <c r="AG2239" s="53"/>
      <c r="AH2239" s="53"/>
      <c r="AI2239" s="53"/>
      <c r="AJ2239" s="53"/>
      <c r="AK2239" s="53"/>
      <c r="AL2239" s="53"/>
      <c r="AM2239" s="53"/>
      <c r="AN2239" s="53"/>
      <c r="AO2239" s="53"/>
    </row>
    <row r="2240" spans="17:41">
      <c r="Q2240" s="53"/>
      <c r="R2240" s="53"/>
      <c r="S2240" s="53"/>
      <c r="T2240" s="53"/>
      <c r="U2240" s="53"/>
      <c r="V2240" s="53"/>
      <c r="W2240" s="53"/>
      <c r="X2240" s="53"/>
      <c r="Y2240" s="53"/>
      <c r="Z2240" s="53"/>
      <c r="AA2240" s="53"/>
      <c r="AB2240" s="53"/>
      <c r="AC2240" s="53"/>
      <c r="AD2240" s="53"/>
      <c r="AE2240" s="53"/>
      <c r="AF2240" s="53"/>
      <c r="AG2240" s="53"/>
      <c r="AH2240" s="53"/>
      <c r="AI2240" s="53"/>
      <c r="AJ2240" s="53"/>
      <c r="AK2240" s="53"/>
      <c r="AL2240" s="53"/>
      <c r="AM2240" s="53"/>
      <c r="AN2240" s="53"/>
      <c r="AO2240" s="53"/>
    </row>
    <row r="2241" spans="17:41">
      <c r="Q2241" s="53"/>
      <c r="R2241" s="53"/>
      <c r="S2241" s="53"/>
      <c r="T2241" s="53"/>
      <c r="U2241" s="53"/>
      <c r="V2241" s="53"/>
      <c r="W2241" s="53"/>
      <c r="X2241" s="53"/>
      <c r="Y2241" s="53"/>
      <c r="Z2241" s="53"/>
      <c r="AA2241" s="53"/>
      <c r="AB2241" s="53"/>
      <c r="AC2241" s="53"/>
      <c r="AD2241" s="53"/>
      <c r="AE2241" s="53"/>
      <c r="AF2241" s="53"/>
      <c r="AG2241" s="53"/>
      <c r="AH2241" s="53"/>
      <c r="AI2241" s="53"/>
      <c r="AJ2241" s="53"/>
      <c r="AK2241" s="53"/>
      <c r="AL2241" s="53"/>
      <c r="AM2241" s="53"/>
      <c r="AN2241" s="53"/>
      <c r="AO2241" s="53"/>
    </row>
    <row r="2242" spans="17:41">
      <c r="Q2242" s="53"/>
      <c r="R2242" s="53"/>
      <c r="S2242" s="53"/>
      <c r="T2242" s="53"/>
      <c r="U2242" s="53"/>
      <c r="V2242" s="53"/>
      <c r="W2242" s="53"/>
      <c r="X2242" s="53"/>
      <c r="Y2242" s="53"/>
      <c r="Z2242" s="53"/>
      <c r="AA2242" s="53"/>
      <c r="AB2242" s="53"/>
      <c r="AC2242" s="53"/>
      <c r="AD2242" s="53"/>
      <c r="AE2242" s="53"/>
      <c r="AF2242" s="53"/>
      <c r="AG2242" s="53"/>
      <c r="AH2242" s="53"/>
      <c r="AI2242" s="53"/>
      <c r="AJ2242" s="53"/>
      <c r="AK2242" s="53"/>
      <c r="AL2242" s="53"/>
      <c r="AM2242" s="53"/>
      <c r="AN2242" s="53"/>
      <c r="AO2242" s="53"/>
    </row>
    <row r="2243" spans="17:41">
      <c r="Q2243" s="53"/>
      <c r="R2243" s="53"/>
      <c r="S2243" s="53"/>
      <c r="T2243" s="53"/>
      <c r="U2243" s="53"/>
      <c r="V2243" s="53"/>
      <c r="W2243" s="53"/>
      <c r="X2243" s="53"/>
      <c r="Y2243" s="53"/>
      <c r="Z2243" s="53"/>
      <c r="AA2243" s="53"/>
      <c r="AB2243" s="53"/>
      <c r="AC2243" s="53"/>
      <c r="AD2243" s="53"/>
      <c r="AE2243" s="53"/>
      <c r="AF2243" s="53"/>
      <c r="AG2243" s="53"/>
      <c r="AH2243" s="53"/>
      <c r="AI2243" s="53"/>
      <c r="AJ2243" s="53"/>
      <c r="AK2243" s="53"/>
      <c r="AL2243" s="53"/>
      <c r="AM2243" s="53"/>
      <c r="AN2243" s="53"/>
      <c r="AO2243" s="53"/>
    </row>
    <row r="2244" spans="17:41">
      <c r="Q2244" s="53"/>
      <c r="R2244" s="53"/>
      <c r="S2244" s="53"/>
      <c r="T2244" s="53"/>
      <c r="U2244" s="53"/>
      <c r="V2244" s="53"/>
      <c r="W2244" s="53"/>
      <c r="X2244" s="53"/>
      <c r="Y2244" s="53"/>
      <c r="Z2244" s="53"/>
      <c r="AA2244" s="53"/>
      <c r="AB2244" s="53"/>
      <c r="AC2244" s="53"/>
      <c r="AD2244" s="53"/>
      <c r="AE2244" s="53"/>
      <c r="AF2244" s="53"/>
      <c r="AG2244" s="53"/>
      <c r="AH2244" s="53"/>
      <c r="AI2244" s="53"/>
      <c r="AJ2244" s="53"/>
      <c r="AK2244" s="53"/>
      <c r="AL2244" s="53"/>
      <c r="AM2244" s="53"/>
      <c r="AN2244" s="53"/>
      <c r="AO2244" s="53"/>
    </row>
    <row r="2245" spans="17:41">
      <c r="Q2245" s="53"/>
      <c r="R2245" s="53"/>
      <c r="S2245" s="53"/>
      <c r="T2245" s="53"/>
      <c r="U2245" s="53"/>
      <c r="V2245" s="53"/>
      <c r="W2245" s="53"/>
      <c r="X2245" s="53"/>
      <c r="Y2245" s="53"/>
      <c r="Z2245" s="53"/>
      <c r="AA2245" s="53"/>
      <c r="AB2245" s="53"/>
      <c r="AC2245" s="53"/>
      <c r="AD2245" s="53"/>
      <c r="AE2245" s="53"/>
      <c r="AF2245" s="53"/>
      <c r="AG2245" s="53"/>
      <c r="AH2245" s="53"/>
      <c r="AI2245" s="53"/>
      <c r="AJ2245" s="53"/>
      <c r="AK2245" s="53"/>
      <c r="AL2245" s="53"/>
      <c r="AM2245" s="53"/>
      <c r="AN2245" s="53"/>
      <c r="AO2245" s="53"/>
    </row>
    <row r="2246" spans="17:41">
      <c r="Q2246" s="53"/>
      <c r="R2246" s="53"/>
      <c r="S2246" s="53"/>
      <c r="T2246" s="53"/>
      <c r="U2246" s="53"/>
      <c r="V2246" s="53"/>
      <c r="W2246" s="53"/>
      <c r="X2246" s="53"/>
      <c r="Y2246" s="53"/>
      <c r="Z2246" s="53"/>
      <c r="AA2246" s="53"/>
      <c r="AB2246" s="53"/>
      <c r="AC2246" s="53"/>
      <c r="AD2246" s="53"/>
      <c r="AE2246" s="53"/>
      <c r="AF2246" s="53"/>
      <c r="AG2246" s="53"/>
      <c r="AH2246" s="53"/>
      <c r="AI2246" s="53"/>
      <c r="AJ2246" s="53"/>
      <c r="AK2246" s="53"/>
      <c r="AL2246" s="53"/>
      <c r="AM2246" s="53"/>
      <c r="AN2246" s="53"/>
      <c r="AO2246" s="53"/>
    </row>
    <row r="2247" spans="17:41">
      <c r="Q2247" s="53"/>
      <c r="R2247" s="53"/>
      <c r="S2247" s="53"/>
      <c r="T2247" s="53"/>
      <c r="U2247" s="53"/>
      <c r="V2247" s="53"/>
      <c r="W2247" s="53"/>
      <c r="X2247" s="53"/>
      <c r="Y2247" s="53"/>
      <c r="Z2247" s="53"/>
      <c r="AA2247" s="53"/>
      <c r="AB2247" s="53"/>
      <c r="AC2247" s="53"/>
      <c r="AD2247" s="53"/>
      <c r="AE2247" s="53"/>
      <c r="AF2247" s="53"/>
      <c r="AG2247" s="53"/>
      <c r="AH2247" s="53"/>
      <c r="AI2247" s="53"/>
      <c r="AJ2247" s="53"/>
      <c r="AK2247" s="53"/>
      <c r="AL2247" s="53"/>
      <c r="AM2247" s="53"/>
      <c r="AN2247" s="53"/>
      <c r="AO2247" s="53"/>
    </row>
    <row r="2248" spans="17:41">
      <c r="Q2248" s="53"/>
      <c r="R2248" s="53"/>
      <c r="S2248" s="53"/>
      <c r="T2248" s="53"/>
      <c r="U2248" s="53"/>
      <c r="V2248" s="53"/>
      <c r="W2248" s="53"/>
      <c r="X2248" s="53"/>
      <c r="Y2248" s="53"/>
      <c r="Z2248" s="53"/>
      <c r="AA2248" s="53"/>
      <c r="AB2248" s="53"/>
      <c r="AC2248" s="53"/>
      <c r="AD2248" s="53"/>
      <c r="AE2248" s="53"/>
      <c r="AF2248" s="53"/>
      <c r="AG2248" s="53"/>
      <c r="AH2248" s="53"/>
      <c r="AI2248" s="53"/>
      <c r="AJ2248" s="53"/>
      <c r="AK2248" s="53"/>
      <c r="AL2248" s="53"/>
      <c r="AM2248" s="53"/>
      <c r="AN2248" s="53"/>
      <c r="AO2248" s="53"/>
    </row>
    <row r="2249" spans="17:41">
      <c r="Q2249" s="53"/>
      <c r="R2249" s="53"/>
      <c r="S2249" s="53"/>
      <c r="T2249" s="53"/>
      <c r="U2249" s="53"/>
      <c r="V2249" s="53"/>
      <c r="W2249" s="53"/>
      <c r="X2249" s="53"/>
      <c r="Y2249" s="53"/>
      <c r="Z2249" s="53"/>
      <c r="AA2249" s="53"/>
      <c r="AB2249" s="53"/>
      <c r="AC2249" s="53"/>
      <c r="AD2249" s="53"/>
      <c r="AE2249" s="53"/>
      <c r="AF2249" s="53"/>
      <c r="AG2249" s="53"/>
      <c r="AH2249" s="53"/>
      <c r="AI2249" s="53"/>
      <c r="AJ2249" s="53"/>
      <c r="AK2249" s="53"/>
      <c r="AL2249" s="53"/>
      <c r="AM2249" s="53"/>
      <c r="AN2249" s="53"/>
      <c r="AO2249" s="53"/>
    </row>
    <row r="2250" spans="17:41">
      <c r="Q2250" s="53"/>
      <c r="R2250" s="53"/>
      <c r="S2250" s="53"/>
      <c r="T2250" s="53"/>
      <c r="U2250" s="53"/>
      <c r="V2250" s="53"/>
      <c r="W2250" s="53"/>
      <c r="X2250" s="53"/>
      <c r="Y2250" s="53"/>
      <c r="Z2250" s="53"/>
      <c r="AA2250" s="53"/>
      <c r="AB2250" s="53"/>
      <c r="AC2250" s="53"/>
      <c r="AD2250" s="53"/>
      <c r="AE2250" s="53"/>
      <c r="AF2250" s="53"/>
      <c r="AG2250" s="53"/>
      <c r="AH2250" s="53"/>
      <c r="AI2250" s="53"/>
      <c r="AJ2250" s="53"/>
      <c r="AK2250" s="53"/>
      <c r="AL2250" s="53"/>
      <c r="AM2250" s="53"/>
      <c r="AN2250" s="53"/>
      <c r="AO2250" s="53"/>
    </row>
    <row r="2251" spans="17:41">
      <c r="Q2251" s="53"/>
      <c r="R2251" s="53"/>
      <c r="S2251" s="53"/>
      <c r="T2251" s="53"/>
      <c r="U2251" s="53"/>
      <c r="V2251" s="53"/>
      <c r="W2251" s="53"/>
      <c r="X2251" s="53"/>
      <c r="Y2251" s="53"/>
      <c r="Z2251" s="53"/>
      <c r="AA2251" s="53"/>
      <c r="AB2251" s="53"/>
      <c r="AC2251" s="53"/>
      <c r="AD2251" s="53"/>
      <c r="AE2251" s="53"/>
      <c r="AF2251" s="53"/>
      <c r="AG2251" s="53"/>
      <c r="AH2251" s="53"/>
      <c r="AI2251" s="53"/>
      <c r="AJ2251" s="53"/>
      <c r="AK2251" s="53"/>
      <c r="AL2251" s="53"/>
      <c r="AM2251" s="53"/>
      <c r="AN2251" s="53"/>
      <c r="AO2251" s="53"/>
    </row>
    <row r="2252" spans="17:41">
      <c r="Q2252" s="53"/>
      <c r="R2252" s="53"/>
      <c r="S2252" s="53"/>
      <c r="T2252" s="53"/>
      <c r="U2252" s="53"/>
      <c r="V2252" s="53"/>
      <c r="W2252" s="53"/>
      <c r="X2252" s="53"/>
      <c r="Y2252" s="53"/>
      <c r="Z2252" s="53"/>
      <c r="AA2252" s="53"/>
      <c r="AB2252" s="53"/>
      <c r="AC2252" s="53"/>
      <c r="AD2252" s="53"/>
      <c r="AE2252" s="53"/>
      <c r="AF2252" s="53"/>
      <c r="AG2252" s="53"/>
      <c r="AH2252" s="53"/>
      <c r="AI2252" s="53"/>
      <c r="AJ2252" s="53"/>
      <c r="AK2252" s="53"/>
      <c r="AL2252" s="53"/>
      <c r="AM2252" s="53"/>
      <c r="AN2252" s="53"/>
      <c r="AO2252" s="53"/>
    </row>
    <row r="2253" spans="17:41">
      <c r="Q2253" s="53"/>
      <c r="R2253" s="53"/>
      <c r="S2253" s="53"/>
      <c r="T2253" s="53"/>
      <c r="U2253" s="53"/>
      <c r="V2253" s="53"/>
      <c r="W2253" s="53"/>
      <c r="X2253" s="53"/>
      <c r="Y2253" s="53"/>
      <c r="Z2253" s="53"/>
      <c r="AA2253" s="53"/>
      <c r="AB2253" s="53"/>
      <c r="AC2253" s="53"/>
      <c r="AD2253" s="53"/>
      <c r="AE2253" s="53"/>
      <c r="AF2253" s="53"/>
      <c r="AG2253" s="53"/>
      <c r="AH2253" s="53"/>
      <c r="AI2253" s="53"/>
      <c r="AJ2253" s="53"/>
      <c r="AK2253" s="53"/>
      <c r="AL2253" s="53"/>
      <c r="AM2253" s="53"/>
      <c r="AN2253" s="53"/>
      <c r="AO2253" s="53"/>
    </row>
    <row r="2254" spans="17:41">
      <c r="Q2254" s="53"/>
      <c r="R2254" s="53"/>
      <c r="S2254" s="53"/>
      <c r="T2254" s="53"/>
      <c r="U2254" s="53"/>
      <c r="V2254" s="53"/>
      <c r="W2254" s="53"/>
      <c r="X2254" s="53"/>
      <c r="Y2254" s="53"/>
      <c r="Z2254" s="53"/>
      <c r="AA2254" s="53"/>
      <c r="AB2254" s="53"/>
      <c r="AC2254" s="53"/>
      <c r="AD2254" s="53"/>
      <c r="AE2254" s="53"/>
      <c r="AF2254" s="53"/>
      <c r="AG2254" s="53"/>
      <c r="AH2254" s="53"/>
      <c r="AI2254" s="53"/>
      <c r="AJ2254" s="53"/>
      <c r="AK2254" s="53"/>
      <c r="AL2254" s="53"/>
      <c r="AM2254" s="53"/>
      <c r="AN2254" s="53"/>
      <c r="AO2254" s="53"/>
    </row>
    <row r="2255" spans="17:41">
      <c r="Q2255" s="53"/>
      <c r="R2255" s="53"/>
      <c r="S2255" s="53"/>
      <c r="T2255" s="53"/>
      <c r="U2255" s="53"/>
      <c r="V2255" s="53"/>
      <c r="W2255" s="53"/>
      <c r="X2255" s="53"/>
      <c r="Y2255" s="53"/>
      <c r="Z2255" s="53"/>
      <c r="AA2255" s="53"/>
      <c r="AB2255" s="53"/>
      <c r="AC2255" s="53"/>
      <c r="AD2255" s="53"/>
      <c r="AE2255" s="53"/>
      <c r="AF2255" s="53"/>
      <c r="AG2255" s="53"/>
      <c r="AH2255" s="53"/>
      <c r="AI2255" s="53"/>
      <c r="AJ2255" s="53"/>
      <c r="AK2255" s="53"/>
      <c r="AL2255" s="53"/>
      <c r="AM2255" s="53"/>
      <c r="AN2255" s="53"/>
      <c r="AO2255" s="53"/>
    </row>
    <row r="2256" spans="17:41">
      <c r="Q2256" s="53"/>
      <c r="R2256" s="53"/>
      <c r="S2256" s="53"/>
      <c r="T2256" s="53"/>
      <c r="U2256" s="53"/>
      <c r="V2256" s="53"/>
      <c r="W2256" s="53"/>
      <c r="X2256" s="53"/>
      <c r="Y2256" s="53"/>
      <c r="Z2256" s="53"/>
      <c r="AA2256" s="53"/>
      <c r="AB2256" s="53"/>
      <c r="AC2256" s="53"/>
      <c r="AD2256" s="53"/>
      <c r="AE2256" s="53"/>
      <c r="AF2256" s="53"/>
      <c r="AG2256" s="53"/>
      <c r="AH2256" s="53"/>
      <c r="AI2256" s="53"/>
      <c r="AJ2256" s="53"/>
      <c r="AK2256" s="53"/>
      <c r="AL2256" s="53"/>
      <c r="AM2256" s="53"/>
      <c r="AN2256" s="53"/>
      <c r="AO2256" s="53"/>
    </row>
    <row r="2257" spans="17:41">
      <c r="Q2257" s="53"/>
      <c r="R2257" s="53"/>
      <c r="S2257" s="53"/>
      <c r="T2257" s="53"/>
      <c r="U2257" s="53"/>
      <c r="V2257" s="53"/>
      <c r="W2257" s="53"/>
      <c r="X2257" s="53"/>
      <c r="Y2257" s="53"/>
      <c r="Z2257" s="53"/>
      <c r="AA2257" s="53"/>
      <c r="AB2257" s="53"/>
      <c r="AC2257" s="53"/>
      <c r="AD2257" s="53"/>
      <c r="AE2257" s="53"/>
      <c r="AF2257" s="53"/>
      <c r="AG2257" s="53"/>
      <c r="AH2257" s="53"/>
      <c r="AI2257" s="53"/>
      <c r="AJ2257" s="53"/>
      <c r="AK2257" s="53"/>
      <c r="AL2257" s="53"/>
      <c r="AM2257" s="53"/>
      <c r="AN2257" s="53"/>
      <c r="AO2257" s="53"/>
    </row>
    <row r="2258" spans="17:41">
      <c r="Q2258" s="53"/>
      <c r="R2258" s="53"/>
      <c r="S2258" s="53"/>
      <c r="T2258" s="53"/>
      <c r="U2258" s="53"/>
      <c r="V2258" s="53"/>
      <c r="W2258" s="53"/>
      <c r="X2258" s="53"/>
      <c r="Y2258" s="53"/>
      <c r="Z2258" s="53"/>
      <c r="AA2258" s="53"/>
      <c r="AB2258" s="53"/>
      <c r="AC2258" s="53"/>
      <c r="AD2258" s="53"/>
      <c r="AE2258" s="53"/>
      <c r="AF2258" s="53"/>
      <c r="AG2258" s="53"/>
      <c r="AH2258" s="53"/>
      <c r="AI2258" s="53"/>
      <c r="AJ2258" s="53"/>
      <c r="AK2258" s="53"/>
      <c r="AL2258" s="53"/>
      <c r="AM2258" s="53"/>
      <c r="AN2258" s="53"/>
      <c r="AO2258" s="53"/>
    </row>
    <row r="2259" spans="17:41">
      <c r="Q2259" s="53"/>
      <c r="R2259" s="53"/>
      <c r="S2259" s="53"/>
      <c r="T2259" s="53"/>
      <c r="U2259" s="53"/>
      <c r="V2259" s="53"/>
      <c r="W2259" s="53"/>
      <c r="X2259" s="53"/>
      <c r="Y2259" s="53"/>
      <c r="Z2259" s="53"/>
      <c r="AA2259" s="53"/>
      <c r="AB2259" s="53"/>
      <c r="AC2259" s="53"/>
      <c r="AD2259" s="53"/>
      <c r="AE2259" s="53"/>
      <c r="AF2259" s="53"/>
      <c r="AG2259" s="53"/>
      <c r="AH2259" s="53"/>
      <c r="AI2259" s="53"/>
      <c r="AJ2259" s="53"/>
      <c r="AK2259" s="53"/>
      <c r="AL2259" s="53"/>
      <c r="AM2259" s="53"/>
      <c r="AN2259" s="53"/>
      <c r="AO2259" s="53"/>
    </row>
    <row r="2260" spans="17:41">
      <c r="Q2260" s="53"/>
      <c r="R2260" s="53"/>
      <c r="S2260" s="53"/>
      <c r="T2260" s="53"/>
      <c r="U2260" s="53"/>
      <c r="V2260" s="53"/>
      <c r="W2260" s="53"/>
      <c r="X2260" s="53"/>
      <c r="Y2260" s="53"/>
      <c r="Z2260" s="53"/>
      <c r="AA2260" s="53"/>
      <c r="AB2260" s="53"/>
      <c r="AC2260" s="53"/>
      <c r="AD2260" s="53"/>
      <c r="AE2260" s="53"/>
      <c r="AF2260" s="53"/>
      <c r="AG2260" s="53"/>
      <c r="AH2260" s="53"/>
      <c r="AI2260" s="53"/>
      <c r="AJ2260" s="53"/>
      <c r="AK2260" s="53"/>
      <c r="AL2260" s="53"/>
      <c r="AM2260" s="53"/>
      <c r="AN2260" s="53"/>
      <c r="AO2260" s="53"/>
    </row>
    <row r="2261" spans="17:41">
      <c r="Q2261" s="53"/>
      <c r="R2261" s="53"/>
      <c r="S2261" s="53"/>
      <c r="T2261" s="53"/>
      <c r="U2261" s="53"/>
      <c r="V2261" s="53"/>
      <c r="W2261" s="53"/>
      <c r="X2261" s="53"/>
      <c r="Y2261" s="53"/>
      <c r="Z2261" s="53"/>
      <c r="AA2261" s="53"/>
      <c r="AB2261" s="53"/>
      <c r="AC2261" s="53"/>
      <c r="AD2261" s="53"/>
      <c r="AE2261" s="53"/>
      <c r="AF2261" s="53"/>
      <c r="AG2261" s="53"/>
      <c r="AH2261" s="53"/>
      <c r="AI2261" s="53"/>
      <c r="AJ2261" s="53"/>
      <c r="AK2261" s="53"/>
      <c r="AL2261" s="53"/>
      <c r="AM2261" s="53"/>
      <c r="AN2261" s="53"/>
      <c r="AO2261" s="53"/>
    </row>
    <row r="2262" spans="17:41">
      <c r="Q2262" s="53"/>
      <c r="R2262" s="53"/>
      <c r="S2262" s="53"/>
      <c r="T2262" s="53"/>
      <c r="U2262" s="53"/>
      <c r="V2262" s="53"/>
      <c r="W2262" s="53"/>
      <c r="X2262" s="53"/>
      <c r="Y2262" s="53"/>
      <c r="Z2262" s="53"/>
      <c r="AA2262" s="53"/>
      <c r="AB2262" s="53"/>
      <c r="AC2262" s="53"/>
      <c r="AD2262" s="53"/>
      <c r="AE2262" s="53"/>
      <c r="AF2262" s="53"/>
      <c r="AG2262" s="53"/>
      <c r="AH2262" s="53"/>
      <c r="AI2262" s="53"/>
      <c r="AJ2262" s="53"/>
      <c r="AK2262" s="53"/>
      <c r="AL2262" s="53"/>
      <c r="AM2262" s="53"/>
      <c r="AN2262" s="53"/>
      <c r="AO2262" s="53"/>
    </row>
    <row r="2263" spans="17:41">
      <c r="Q2263" s="53"/>
      <c r="R2263" s="53"/>
      <c r="S2263" s="53"/>
      <c r="T2263" s="53"/>
      <c r="U2263" s="53"/>
      <c r="V2263" s="53"/>
      <c r="W2263" s="53"/>
      <c r="X2263" s="53"/>
      <c r="Y2263" s="53"/>
      <c r="Z2263" s="53"/>
      <c r="AA2263" s="53"/>
      <c r="AB2263" s="53"/>
      <c r="AC2263" s="53"/>
      <c r="AD2263" s="53"/>
      <c r="AE2263" s="53"/>
      <c r="AF2263" s="53"/>
      <c r="AG2263" s="53"/>
      <c r="AH2263" s="53"/>
      <c r="AI2263" s="53"/>
      <c r="AJ2263" s="53"/>
      <c r="AK2263" s="53"/>
      <c r="AL2263" s="53"/>
      <c r="AM2263" s="53"/>
      <c r="AN2263" s="53"/>
      <c r="AO2263" s="53"/>
    </row>
    <row r="2264" spans="17:41">
      <c r="Q2264" s="53"/>
      <c r="R2264" s="53"/>
      <c r="S2264" s="53"/>
      <c r="T2264" s="53"/>
      <c r="U2264" s="53"/>
      <c r="V2264" s="53"/>
      <c r="W2264" s="53"/>
      <c r="X2264" s="53"/>
      <c r="Y2264" s="53"/>
      <c r="Z2264" s="53"/>
      <c r="AA2264" s="53"/>
      <c r="AB2264" s="53"/>
      <c r="AC2264" s="53"/>
      <c r="AD2264" s="53"/>
      <c r="AE2264" s="53"/>
      <c r="AF2264" s="53"/>
      <c r="AG2264" s="53"/>
      <c r="AH2264" s="53"/>
      <c r="AI2264" s="53"/>
      <c r="AJ2264" s="53"/>
      <c r="AK2264" s="53"/>
      <c r="AL2264" s="53"/>
      <c r="AM2264" s="53"/>
      <c r="AN2264" s="53"/>
      <c r="AO2264" s="53"/>
    </row>
    <row r="2265" spans="17:41">
      <c r="Q2265" s="53"/>
      <c r="R2265" s="53"/>
      <c r="S2265" s="53"/>
      <c r="T2265" s="53"/>
      <c r="U2265" s="53"/>
      <c r="V2265" s="53"/>
      <c r="W2265" s="53"/>
      <c r="X2265" s="53"/>
      <c r="Y2265" s="53"/>
      <c r="Z2265" s="53"/>
      <c r="AA2265" s="53"/>
      <c r="AB2265" s="53"/>
      <c r="AC2265" s="53"/>
      <c r="AD2265" s="53"/>
      <c r="AE2265" s="53"/>
      <c r="AF2265" s="53"/>
      <c r="AG2265" s="53"/>
      <c r="AH2265" s="53"/>
      <c r="AI2265" s="53"/>
      <c r="AJ2265" s="53"/>
      <c r="AK2265" s="53"/>
      <c r="AL2265" s="53"/>
      <c r="AM2265" s="53"/>
      <c r="AN2265" s="53"/>
      <c r="AO2265" s="53"/>
    </row>
    <row r="2266" spans="17:41">
      <c r="Q2266" s="53"/>
      <c r="R2266" s="53"/>
      <c r="S2266" s="53"/>
      <c r="T2266" s="53"/>
      <c r="U2266" s="53"/>
      <c r="V2266" s="53"/>
      <c r="W2266" s="53"/>
      <c r="X2266" s="53"/>
      <c r="Y2266" s="53"/>
      <c r="Z2266" s="53"/>
      <c r="AA2266" s="53"/>
      <c r="AB2266" s="53"/>
      <c r="AC2266" s="53"/>
      <c r="AD2266" s="53"/>
      <c r="AE2266" s="53"/>
      <c r="AF2266" s="53"/>
      <c r="AG2266" s="53"/>
      <c r="AH2266" s="53"/>
      <c r="AI2266" s="53"/>
      <c r="AJ2266" s="53"/>
      <c r="AK2266" s="53"/>
      <c r="AL2266" s="53"/>
      <c r="AM2266" s="53"/>
      <c r="AN2266" s="53"/>
      <c r="AO2266" s="53"/>
    </row>
    <row r="2267" spans="17:41">
      <c r="Q2267" s="53"/>
      <c r="R2267" s="53"/>
      <c r="S2267" s="53"/>
      <c r="T2267" s="53"/>
      <c r="U2267" s="53"/>
      <c r="V2267" s="53"/>
      <c r="W2267" s="53"/>
      <c r="X2267" s="53"/>
      <c r="Y2267" s="53"/>
      <c r="Z2267" s="53"/>
      <c r="AA2267" s="53"/>
      <c r="AB2267" s="53"/>
      <c r="AC2267" s="53"/>
      <c r="AD2267" s="53"/>
      <c r="AE2267" s="53"/>
      <c r="AF2267" s="53"/>
      <c r="AG2267" s="53"/>
      <c r="AH2267" s="53"/>
      <c r="AI2267" s="53"/>
      <c r="AJ2267" s="53"/>
      <c r="AK2267" s="53"/>
      <c r="AL2267" s="53"/>
      <c r="AM2267" s="53"/>
      <c r="AN2267" s="53"/>
      <c r="AO2267" s="53"/>
    </row>
    <row r="2268" spans="17:41">
      <c r="Q2268" s="53"/>
      <c r="R2268" s="53"/>
      <c r="S2268" s="53"/>
      <c r="T2268" s="53"/>
      <c r="U2268" s="53"/>
      <c r="V2268" s="53"/>
      <c r="W2268" s="53"/>
      <c r="X2268" s="53"/>
      <c r="Y2268" s="53"/>
      <c r="Z2268" s="53"/>
      <c r="AA2268" s="53"/>
      <c r="AB2268" s="53"/>
      <c r="AC2268" s="53"/>
      <c r="AD2268" s="53"/>
      <c r="AE2268" s="53"/>
      <c r="AF2268" s="53"/>
      <c r="AG2268" s="53"/>
      <c r="AH2268" s="53"/>
      <c r="AI2268" s="53"/>
      <c r="AJ2268" s="53"/>
      <c r="AK2268" s="53"/>
      <c r="AL2268" s="53"/>
      <c r="AM2268" s="53"/>
      <c r="AN2268" s="53"/>
      <c r="AO2268" s="53"/>
    </row>
    <row r="2269" spans="17:41">
      <c r="Q2269" s="53"/>
      <c r="R2269" s="53"/>
      <c r="S2269" s="53"/>
      <c r="T2269" s="53"/>
      <c r="U2269" s="53"/>
      <c r="V2269" s="53"/>
      <c r="W2269" s="53"/>
      <c r="X2269" s="53"/>
      <c r="Y2269" s="53"/>
      <c r="Z2269" s="53"/>
      <c r="AA2269" s="53"/>
      <c r="AB2269" s="53"/>
      <c r="AC2269" s="53"/>
      <c r="AD2269" s="53"/>
      <c r="AE2269" s="53"/>
      <c r="AF2269" s="53"/>
      <c r="AG2269" s="53"/>
      <c r="AH2269" s="53"/>
      <c r="AI2269" s="53"/>
      <c r="AJ2269" s="53"/>
      <c r="AK2269" s="53"/>
      <c r="AL2269" s="53"/>
      <c r="AM2269" s="53"/>
      <c r="AN2269" s="53"/>
      <c r="AO2269" s="53"/>
    </row>
    <row r="2270" spans="17:41">
      <c r="Q2270" s="53"/>
      <c r="R2270" s="53"/>
      <c r="S2270" s="53"/>
      <c r="T2270" s="53"/>
      <c r="U2270" s="53"/>
      <c r="V2270" s="53"/>
      <c r="W2270" s="53"/>
      <c r="X2270" s="53"/>
      <c r="Y2270" s="53"/>
      <c r="Z2270" s="53"/>
      <c r="AA2270" s="53"/>
      <c r="AB2270" s="53"/>
      <c r="AC2270" s="53"/>
      <c r="AD2270" s="53"/>
      <c r="AE2270" s="53"/>
      <c r="AF2270" s="53"/>
      <c r="AG2270" s="53"/>
      <c r="AH2270" s="53"/>
      <c r="AI2270" s="53"/>
      <c r="AJ2270" s="53"/>
      <c r="AK2270" s="53"/>
      <c r="AL2270" s="53"/>
      <c r="AM2270" s="53"/>
      <c r="AN2270" s="53"/>
      <c r="AO2270" s="53"/>
    </row>
    <row r="2271" spans="17:41">
      <c r="Q2271" s="53"/>
      <c r="R2271" s="53"/>
      <c r="S2271" s="53"/>
      <c r="T2271" s="53"/>
      <c r="U2271" s="53"/>
      <c r="V2271" s="53"/>
      <c r="W2271" s="53"/>
      <c r="X2271" s="53"/>
      <c r="Y2271" s="53"/>
      <c r="Z2271" s="53"/>
      <c r="AA2271" s="53"/>
      <c r="AB2271" s="53"/>
      <c r="AC2271" s="53"/>
      <c r="AD2271" s="53"/>
      <c r="AE2271" s="53"/>
      <c r="AF2271" s="53"/>
      <c r="AG2271" s="53"/>
      <c r="AH2271" s="53"/>
      <c r="AI2271" s="53"/>
      <c r="AJ2271" s="53"/>
      <c r="AK2271" s="53"/>
      <c r="AL2271" s="53"/>
      <c r="AM2271" s="53"/>
      <c r="AN2271" s="53"/>
      <c r="AO2271" s="53"/>
    </row>
    <row r="2272" spans="17:41">
      <c r="Q2272" s="53"/>
      <c r="R2272" s="53"/>
      <c r="S2272" s="53"/>
      <c r="T2272" s="53"/>
      <c r="U2272" s="53"/>
      <c r="V2272" s="53"/>
      <c r="W2272" s="53"/>
      <c r="X2272" s="53"/>
      <c r="Y2272" s="53"/>
      <c r="Z2272" s="53"/>
      <c r="AA2272" s="53"/>
      <c r="AB2272" s="53"/>
      <c r="AC2272" s="53"/>
      <c r="AD2272" s="53"/>
      <c r="AE2272" s="53"/>
      <c r="AF2272" s="53"/>
      <c r="AG2272" s="53"/>
      <c r="AH2272" s="53"/>
      <c r="AI2272" s="53"/>
      <c r="AJ2272" s="53"/>
      <c r="AK2272" s="53"/>
      <c r="AL2272" s="53"/>
      <c r="AM2272" s="53"/>
      <c r="AN2272" s="53"/>
      <c r="AO2272" s="53"/>
    </row>
    <row r="2273" spans="17:41">
      <c r="Q2273" s="53"/>
      <c r="R2273" s="53"/>
      <c r="S2273" s="53"/>
      <c r="T2273" s="53"/>
      <c r="U2273" s="53"/>
      <c r="V2273" s="53"/>
      <c r="W2273" s="53"/>
      <c r="X2273" s="53"/>
      <c r="Y2273" s="53"/>
      <c r="Z2273" s="53"/>
      <c r="AA2273" s="53"/>
      <c r="AB2273" s="53"/>
      <c r="AC2273" s="53"/>
      <c r="AD2273" s="53"/>
      <c r="AE2273" s="53"/>
      <c r="AF2273" s="53"/>
      <c r="AG2273" s="53"/>
      <c r="AH2273" s="53"/>
      <c r="AI2273" s="53"/>
      <c r="AJ2273" s="53"/>
      <c r="AK2273" s="53"/>
      <c r="AL2273" s="53"/>
      <c r="AM2273" s="53"/>
      <c r="AN2273" s="53"/>
      <c r="AO2273" s="53"/>
    </row>
    <row r="2274" spans="17:41">
      <c r="Q2274" s="53"/>
      <c r="R2274" s="53"/>
      <c r="S2274" s="53"/>
      <c r="T2274" s="53"/>
      <c r="U2274" s="53"/>
      <c r="V2274" s="53"/>
      <c r="W2274" s="53"/>
      <c r="X2274" s="53"/>
      <c r="Y2274" s="53"/>
      <c r="Z2274" s="53"/>
      <c r="AA2274" s="53"/>
      <c r="AB2274" s="53"/>
      <c r="AC2274" s="53"/>
      <c r="AD2274" s="53"/>
      <c r="AE2274" s="53"/>
      <c r="AF2274" s="53"/>
      <c r="AG2274" s="53"/>
      <c r="AH2274" s="53"/>
      <c r="AI2274" s="53"/>
      <c r="AJ2274" s="53"/>
      <c r="AK2274" s="53"/>
      <c r="AL2274" s="53"/>
      <c r="AM2274" s="53"/>
      <c r="AN2274" s="53"/>
      <c r="AO2274" s="53"/>
    </row>
    <row r="2275" spans="17:41">
      <c r="Q2275" s="53"/>
      <c r="R2275" s="53"/>
      <c r="S2275" s="53"/>
      <c r="T2275" s="53"/>
      <c r="U2275" s="53"/>
      <c r="V2275" s="53"/>
      <c r="W2275" s="53"/>
      <c r="X2275" s="53"/>
      <c r="Y2275" s="53"/>
      <c r="Z2275" s="53"/>
      <c r="AA2275" s="53"/>
      <c r="AB2275" s="53"/>
      <c r="AC2275" s="53"/>
      <c r="AD2275" s="53"/>
      <c r="AE2275" s="53"/>
      <c r="AF2275" s="53"/>
      <c r="AG2275" s="53"/>
      <c r="AH2275" s="53"/>
      <c r="AI2275" s="53"/>
      <c r="AJ2275" s="53"/>
      <c r="AK2275" s="53"/>
      <c r="AL2275" s="53"/>
      <c r="AM2275" s="53"/>
      <c r="AN2275" s="53"/>
      <c r="AO2275" s="53"/>
    </row>
    <row r="2276" spans="17:41">
      <c r="Q2276" s="53"/>
      <c r="R2276" s="53"/>
      <c r="S2276" s="53"/>
      <c r="T2276" s="53"/>
      <c r="U2276" s="53"/>
      <c r="V2276" s="53"/>
      <c r="W2276" s="53"/>
      <c r="X2276" s="53"/>
      <c r="Y2276" s="53"/>
      <c r="Z2276" s="53"/>
      <c r="AA2276" s="53"/>
      <c r="AB2276" s="53"/>
      <c r="AC2276" s="53"/>
      <c r="AD2276" s="53"/>
      <c r="AE2276" s="53"/>
      <c r="AF2276" s="53"/>
      <c r="AG2276" s="53"/>
      <c r="AH2276" s="53"/>
      <c r="AI2276" s="53"/>
      <c r="AJ2276" s="53"/>
      <c r="AK2276" s="53"/>
      <c r="AL2276" s="53"/>
      <c r="AM2276" s="53"/>
      <c r="AN2276" s="53"/>
      <c r="AO2276" s="53"/>
    </row>
    <row r="2277" spans="17:41">
      <c r="Q2277" s="53"/>
      <c r="R2277" s="53"/>
      <c r="S2277" s="53"/>
      <c r="T2277" s="53"/>
      <c r="U2277" s="53"/>
      <c r="V2277" s="53"/>
      <c r="W2277" s="53"/>
      <c r="X2277" s="53"/>
      <c r="Y2277" s="53"/>
      <c r="Z2277" s="53"/>
      <c r="AA2277" s="53"/>
      <c r="AB2277" s="53"/>
      <c r="AC2277" s="53"/>
      <c r="AD2277" s="53"/>
      <c r="AE2277" s="53"/>
      <c r="AF2277" s="53"/>
      <c r="AG2277" s="53"/>
      <c r="AH2277" s="53"/>
      <c r="AI2277" s="53"/>
      <c r="AJ2277" s="53"/>
      <c r="AK2277" s="53"/>
      <c r="AL2277" s="53"/>
      <c r="AM2277" s="53"/>
      <c r="AN2277" s="53"/>
      <c r="AO2277" s="53"/>
    </row>
    <row r="2278" spans="17:41">
      <c r="Q2278" s="53"/>
      <c r="R2278" s="53"/>
      <c r="S2278" s="53"/>
      <c r="T2278" s="53"/>
      <c r="U2278" s="53"/>
      <c r="V2278" s="53"/>
      <c r="W2278" s="53"/>
      <c r="X2278" s="53"/>
      <c r="Y2278" s="53"/>
      <c r="Z2278" s="53"/>
      <c r="AA2278" s="53"/>
      <c r="AB2278" s="53"/>
      <c r="AC2278" s="53"/>
      <c r="AD2278" s="53"/>
      <c r="AE2278" s="53"/>
      <c r="AF2278" s="53"/>
      <c r="AG2278" s="53"/>
      <c r="AH2278" s="53"/>
      <c r="AI2278" s="53"/>
      <c r="AJ2278" s="53"/>
      <c r="AK2278" s="53"/>
      <c r="AL2278" s="53"/>
      <c r="AM2278" s="53"/>
      <c r="AN2278" s="53"/>
      <c r="AO2278" s="53"/>
    </row>
    <row r="2279" spans="17:41">
      <c r="Q2279" s="53"/>
      <c r="R2279" s="53"/>
      <c r="S2279" s="53"/>
      <c r="T2279" s="53"/>
      <c r="U2279" s="53"/>
      <c r="V2279" s="53"/>
      <c r="W2279" s="53"/>
      <c r="X2279" s="53"/>
      <c r="Y2279" s="53"/>
      <c r="Z2279" s="53"/>
      <c r="AA2279" s="53"/>
      <c r="AB2279" s="53"/>
      <c r="AC2279" s="53"/>
      <c r="AD2279" s="53"/>
      <c r="AE2279" s="53"/>
      <c r="AF2279" s="53"/>
      <c r="AG2279" s="53"/>
      <c r="AH2279" s="53"/>
      <c r="AI2279" s="53"/>
      <c r="AJ2279" s="53"/>
      <c r="AK2279" s="53"/>
      <c r="AL2279" s="53"/>
      <c r="AM2279" s="53"/>
      <c r="AN2279" s="53"/>
      <c r="AO2279" s="53"/>
    </row>
    <row r="2280" spans="17:41">
      <c r="Q2280" s="53"/>
      <c r="R2280" s="53"/>
      <c r="S2280" s="53"/>
      <c r="T2280" s="53"/>
      <c r="U2280" s="53"/>
      <c r="V2280" s="53"/>
      <c r="W2280" s="53"/>
      <c r="X2280" s="53"/>
      <c r="Y2280" s="53"/>
      <c r="Z2280" s="53"/>
      <c r="AA2280" s="53"/>
      <c r="AB2280" s="53"/>
      <c r="AC2280" s="53"/>
      <c r="AD2280" s="53"/>
      <c r="AE2280" s="53"/>
      <c r="AF2280" s="53"/>
      <c r="AG2280" s="53"/>
      <c r="AH2280" s="53"/>
      <c r="AI2280" s="53"/>
      <c r="AJ2280" s="53"/>
      <c r="AK2280" s="53"/>
      <c r="AL2280" s="53"/>
      <c r="AM2280" s="53"/>
      <c r="AN2280" s="53"/>
      <c r="AO2280" s="53"/>
    </row>
    <row r="2281" spans="17:41">
      <c r="Q2281" s="53"/>
      <c r="R2281" s="53"/>
      <c r="S2281" s="53"/>
      <c r="T2281" s="53"/>
      <c r="U2281" s="53"/>
      <c r="V2281" s="53"/>
      <c r="W2281" s="53"/>
      <c r="X2281" s="53"/>
      <c r="Y2281" s="53"/>
      <c r="Z2281" s="53"/>
      <c r="AA2281" s="53"/>
      <c r="AB2281" s="53"/>
      <c r="AC2281" s="53"/>
      <c r="AD2281" s="53"/>
      <c r="AE2281" s="53"/>
      <c r="AF2281" s="53"/>
      <c r="AG2281" s="53"/>
      <c r="AH2281" s="53"/>
      <c r="AI2281" s="53"/>
      <c r="AJ2281" s="53"/>
      <c r="AK2281" s="53"/>
      <c r="AL2281" s="53"/>
      <c r="AM2281" s="53"/>
      <c r="AN2281" s="53"/>
      <c r="AO2281" s="53"/>
    </row>
    <row r="2282" spans="17:41">
      <c r="Q2282" s="53"/>
      <c r="R2282" s="53"/>
      <c r="S2282" s="53"/>
      <c r="T2282" s="53"/>
      <c r="U2282" s="53"/>
      <c r="V2282" s="53"/>
      <c r="W2282" s="53"/>
      <c r="X2282" s="53"/>
      <c r="Y2282" s="53"/>
      <c r="Z2282" s="53"/>
      <c r="AA2282" s="53"/>
      <c r="AB2282" s="53"/>
      <c r="AC2282" s="53"/>
      <c r="AD2282" s="53"/>
      <c r="AE2282" s="53"/>
      <c r="AF2282" s="53"/>
      <c r="AG2282" s="53"/>
      <c r="AH2282" s="53"/>
      <c r="AI2282" s="53"/>
      <c r="AJ2282" s="53"/>
      <c r="AK2282" s="53"/>
      <c r="AL2282" s="53"/>
      <c r="AM2282" s="53"/>
      <c r="AN2282" s="53"/>
      <c r="AO2282" s="53"/>
    </row>
    <row r="2283" spans="17:41">
      <c r="Q2283" s="53"/>
      <c r="R2283" s="53"/>
      <c r="S2283" s="53"/>
      <c r="T2283" s="53"/>
      <c r="U2283" s="53"/>
      <c r="V2283" s="53"/>
      <c r="W2283" s="53"/>
      <c r="X2283" s="53"/>
      <c r="Y2283" s="53"/>
      <c r="Z2283" s="53"/>
      <c r="AA2283" s="53"/>
      <c r="AB2283" s="53"/>
      <c r="AC2283" s="53"/>
      <c r="AD2283" s="53"/>
      <c r="AE2283" s="53"/>
      <c r="AF2283" s="53"/>
      <c r="AG2283" s="53"/>
      <c r="AH2283" s="53"/>
      <c r="AI2283" s="53"/>
      <c r="AJ2283" s="53"/>
      <c r="AK2283" s="53"/>
      <c r="AL2283" s="53"/>
      <c r="AM2283" s="53"/>
      <c r="AN2283" s="53"/>
      <c r="AO2283" s="53"/>
    </row>
    <row r="2284" spans="17:41">
      <c r="Q2284" s="53"/>
      <c r="R2284" s="53"/>
      <c r="S2284" s="53"/>
      <c r="T2284" s="53"/>
      <c r="U2284" s="53"/>
      <c r="V2284" s="53"/>
      <c r="W2284" s="53"/>
      <c r="X2284" s="53"/>
      <c r="Y2284" s="53"/>
      <c r="Z2284" s="53"/>
      <c r="AA2284" s="53"/>
      <c r="AB2284" s="53"/>
      <c r="AC2284" s="53"/>
      <c r="AD2284" s="53"/>
      <c r="AE2284" s="53"/>
      <c r="AF2284" s="53"/>
      <c r="AG2284" s="53"/>
      <c r="AH2284" s="53"/>
      <c r="AI2284" s="53"/>
      <c r="AJ2284" s="53"/>
      <c r="AK2284" s="53"/>
      <c r="AL2284" s="53"/>
      <c r="AM2284" s="53"/>
      <c r="AN2284" s="53"/>
      <c r="AO2284" s="53"/>
    </row>
    <row r="2285" spans="17:41">
      <c r="Q2285" s="53"/>
      <c r="R2285" s="53"/>
      <c r="S2285" s="53"/>
      <c r="T2285" s="53"/>
      <c r="U2285" s="53"/>
      <c r="V2285" s="53"/>
      <c r="W2285" s="53"/>
      <c r="X2285" s="53"/>
      <c r="Y2285" s="53"/>
      <c r="Z2285" s="53"/>
      <c r="AA2285" s="53"/>
      <c r="AB2285" s="53"/>
      <c r="AC2285" s="53"/>
      <c r="AD2285" s="53"/>
      <c r="AE2285" s="53"/>
      <c r="AF2285" s="53"/>
      <c r="AG2285" s="53"/>
      <c r="AH2285" s="53"/>
      <c r="AI2285" s="53"/>
      <c r="AJ2285" s="53"/>
      <c r="AK2285" s="53"/>
      <c r="AL2285" s="53"/>
      <c r="AM2285" s="53"/>
      <c r="AN2285" s="53"/>
      <c r="AO2285" s="53"/>
    </row>
    <row r="2286" spans="17:41">
      <c r="Q2286" s="53"/>
      <c r="R2286" s="53"/>
      <c r="S2286" s="53"/>
      <c r="T2286" s="53"/>
      <c r="U2286" s="53"/>
      <c r="V2286" s="53"/>
      <c r="W2286" s="53"/>
      <c r="X2286" s="53"/>
      <c r="Y2286" s="53"/>
      <c r="Z2286" s="53"/>
      <c r="AA2286" s="53"/>
      <c r="AB2286" s="53"/>
      <c r="AC2286" s="53"/>
      <c r="AD2286" s="53"/>
      <c r="AE2286" s="53"/>
      <c r="AF2286" s="53"/>
      <c r="AG2286" s="53"/>
      <c r="AH2286" s="53"/>
      <c r="AI2286" s="53"/>
      <c r="AJ2286" s="53"/>
      <c r="AK2286" s="53"/>
      <c r="AL2286" s="53"/>
      <c r="AM2286" s="53"/>
      <c r="AN2286" s="53"/>
      <c r="AO2286" s="53"/>
    </row>
    <row r="2287" spans="17:41">
      <c r="Q2287" s="53"/>
      <c r="R2287" s="53"/>
      <c r="S2287" s="53"/>
      <c r="T2287" s="53"/>
      <c r="U2287" s="53"/>
      <c r="V2287" s="53"/>
      <c r="W2287" s="53"/>
      <c r="X2287" s="53"/>
      <c r="Y2287" s="53"/>
      <c r="Z2287" s="53"/>
      <c r="AA2287" s="53"/>
      <c r="AB2287" s="53"/>
      <c r="AC2287" s="53"/>
      <c r="AD2287" s="53"/>
      <c r="AE2287" s="53"/>
      <c r="AF2287" s="53"/>
      <c r="AG2287" s="53"/>
      <c r="AH2287" s="53"/>
      <c r="AI2287" s="53"/>
      <c r="AJ2287" s="53"/>
      <c r="AK2287" s="53"/>
      <c r="AL2287" s="53"/>
      <c r="AM2287" s="53"/>
      <c r="AN2287" s="53"/>
      <c r="AO2287" s="53"/>
    </row>
    <row r="2288" spans="17:41">
      <c r="Q2288" s="53"/>
      <c r="R2288" s="53"/>
      <c r="S2288" s="53"/>
      <c r="T2288" s="53"/>
      <c r="U2288" s="53"/>
      <c r="V2288" s="53"/>
      <c r="W2288" s="53"/>
      <c r="X2288" s="53"/>
      <c r="Y2288" s="53"/>
      <c r="Z2288" s="53"/>
      <c r="AA2288" s="53"/>
      <c r="AB2288" s="53"/>
      <c r="AC2288" s="53"/>
      <c r="AD2288" s="53"/>
      <c r="AE2288" s="53"/>
      <c r="AF2288" s="53"/>
      <c r="AG2288" s="53"/>
      <c r="AH2288" s="53"/>
      <c r="AI2288" s="53"/>
      <c r="AJ2288" s="53"/>
      <c r="AK2288" s="53"/>
      <c r="AL2288" s="53"/>
      <c r="AM2288" s="53"/>
      <c r="AN2288" s="53"/>
      <c r="AO2288" s="53"/>
    </row>
    <row r="2289" spans="17:41">
      <c r="Q2289" s="53"/>
      <c r="R2289" s="53"/>
      <c r="S2289" s="53"/>
      <c r="T2289" s="53"/>
      <c r="U2289" s="53"/>
      <c r="V2289" s="53"/>
      <c r="W2289" s="53"/>
      <c r="X2289" s="53"/>
      <c r="Y2289" s="53"/>
      <c r="Z2289" s="53"/>
      <c r="AA2289" s="53"/>
      <c r="AB2289" s="53"/>
      <c r="AC2289" s="53"/>
      <c r="AD2289" s="53"/>
      <c r="AE2289" s="53"/>
      <c r="AF2289" s="53"/>
      <c r="AG2289" s="53"/>
      <c r="AH2289" s="53"/>
      <c r="AI2289" s="53"/>
      <c r="AJ2289" s="53"/>
      <c r="AK2289" s="53"/>
      <c r="AL2289" s="53"/>
      <c r="AM2289" s="53"/>
      <c r="AN2289" s="53"/>
      <c r="AO2289" s="53"/>
    </row>
    <row r="2290" spans="17:41">
      <c r="Q2290" s="53"/>
      <c r="R2290" s="53"/>
      <c r="S2290" s="53"/>
      <c r="T2290" s="53"/>
      <c r="U2290" s="53"/>
      <c r="V2290" s="53"/>
      <c r="W2290" s="53"/>
      <c r="X2290" s="53"/>
      <c r="Y2290" s="53"/>
      <c r="Z2290" s="53"/>
      <c r="AA2290" s="53"/>
      <c r="AB2290" s="53"/>
      <c r="AC2290" s="53"/>
      <c r="AD2290" s="53"/>
      <c r="AE2290" s="53"/>
      <c r="AF2290" s="53"/>
      <c r="AG2290" s="53"/>
      <c r="AH2290" s="53"/>
      <c r="AI2290" s="53"/>
      <c r="AJ2290" s="53"/>
      <c r="AK2290" s="53"/>
      <c r="AL2290" s="53"/>
      <c r="AM2290" s="53"/>
      <c r="AN2290" s="53"/>
      <c r="AO2290" s="53"/>
    </row>
    <row r="2291" spans="17:41">
      <c r="Q2291" s="53"/>
      <c r="R2291" s="53"/>
      <c r="S2291" s="53"/>
      <c r="T2291" s="53"/>
      <c r="U2291" s="53"/>
      <c r="V2291" s="53"/>
      <c r="W2291" s="53"/>
      <c r="X2291" s="53"/>
      <c r="Y2291" s="53"/>
      <c r="Z2291" s="53"/>
      <c r="AA2291" s="53"/>
      <c r="AB2291" s="53"/>
      <c r="AC2291" s="53"/>
      <c r="AD2291" s="53"/>
      <c r="AE2291" s="53"/>
      <c r="AF2291" s="53"/>
      <c r="AG2291" s="53"/>
      <c r="AH2291" s="53"/>
      <c r="AI2291" s="53"/>
      <c r="AJ2291" s="53"/>
      <c r="AK2291" s="53"/>
      <c r="AL2291" s="53"/>
      <c r="AM2291" s="53"/>
      <c r="AN2291" s="53"/>
      <c r="AO2291" s="53"/>
    </row>
    <row r="2292" spans="17:41">
      <c r="Q2292" s="53"/>
      <c r="R2292" s="53"/>
      <c r="S2292" s="53"/>
      <c r="T2292" s="53"/>
      <c r="U2292" s="53"/>
      <c r="V2292" s="53"/>
      <c r="W2292" s="53"/>
      <c r="X2292" s="53"/>
      <c r="Y2292" s="53"/>
      <c r="Z2292" s="53"/>
      <c r="AA2292" s="53"/>
      <c r="AB2292" s="53"/>
      <c r="AC2292" s="53"/>
      <c r="AD2292" s="53"/>
      <c r="AE2292" s="53"/>
      <c r="AF2292" s="53"/>
      <c r="AG2292" s="53"/>
      <c r="AH2292" s="53"/>
      <c r="AI2292" s="53"/>
      <c r="AJ2292" s="53"/>
      <c r="AK2292" s="53"/>
      <c r="AL2292" s="53"/>
      <c r="AM2292" s="53"/>
      <c r="AN2292" s="53"/>
      <c r="AO2292" s="53"/>
    </row>
    <row r="2293" spans="17:41">
      <c r="Q2293" s="53"/>
      <c r="R2293" s="53"/>
      <c r="S2293" s="53"/>
      <c r="T2293" s="53"/>
      <c r="U2293" s="53"/>
      <c r="V2293" s="53"/>
      <c r="W2293" s="53"/>
      <c r="X2293" s="53"/>
      <c r="Y2293" s="53"/>
      <c r="Z2293" s="53"/>
      <c r="AA2293" s="53"/>
      <c r="AB2293" s="53"/>
      <c r="AC2293" s="53"/>
      <c r="AD2293" s="53"/>
      <c r="AE2293" s="53"/>
      <c r="AF2293" s="53"/>
      <c r="AG2293" s="53"/>
      <c r="AH2293" s="53"/>
      <c r="AI2293" s="53"/>
      <c r="AJ2293" s="53"/>
      <c r="AK2293" s="53"/>
      <c r="AL2293" s="53"/>
      <c r="AM2293" s="53"/>
      <c r="AN2293" s="53"/>
      <c r="AO2293" s="53"/>
    </row>
    <row r="2294" spans="17:41">
      <c r="Q2294" s="53"/>
      <c r="R2294" s="53"/>
      <c r="S2294" s="53"/>
      <c r="T2294" s="53"/>
      <c r="U2294" s="53"/>
      <c r="V2294" s="53"/>
      <c r="W2294" s="53"/>
      <c r="X2294" s="53"/>
      <c r="Y2294" s="53"/>
      <c r="Z2294" s="53"/>
      <c r="AA2294" s="53"/>
      <c r="AB2294" s="53"/>
      <c r="AC2294" s="53"/>
      <c r="AD2294" s="53"/>
      <c r="AE2294" s="53"/>
      <c r="AF2294" s="53"/>
      <c r="AG2294" s="53"/>
      <c r="AH2294" s="53"/>
      <c r="AI2294" s="53"/>
      <c r="AJ2294" s="53"/>
      <c r="AK2294" s="53"/>
      <c r="AL2294" s="53"/>
      <c r="AM2294" s="53"/>
      <c r="AN2294" s="53"/>
      <c r="AO2294" s="53"/>
    </row>
    <row r="2295" spans="17:41">
      <c r="Q2295" s="53"/>
      <c r="R2295" s="53"/>
      <c r="S2295" s="53"/>
      <c r="T2295" s="53"/>
      <c r="U2295" s="53"/>
      <c r="V2295" s="53"/>
      <c r="W2295" s="53"/>
      <c r="X2295" s="53"/>
      <c r="Y2295" s="53"/>
      <c r="Z2295" s="53"/>
      <c r="AA2295" s="53"/>
      <c r="AB2295" s="53"/>
      <c r="AC2295" s="53"/>
      <c r="AD2295" s="53"/>
      <c r="AE2295" s="53"/>
      <c r="AF2295" s="53"/>
      <c r="AG2295" s="53"/>
      <c r="AH2295" s="53"/>
      <c r="AI2295" s="53"/>
      <c r="AJ2295" s="53"/>
      <c r="AK2295" s="53"/>
      <c r="AL2295" s="53"/>
      <c r="AM2295" s="53"/>
      <c r="AN2295" s="53"/>
      <c r="AO2295" s="53"/>
    </row>
    <row r="2296" spans="17:41">
      <c r="Q2296" s="53"/>
      <c r="R2296" s="53"/>
      <c r="S2296" s="53"/>
      <c r="T2296" s="53"/>
      <c r="U2296" s="53"/>
      <c r="V2296" s="53"/>
      <c r="W2296" s="53"/>
      <c r="X2296" s="53"/>
      <c r="Y2296" s="53"/>
      <c r="Z2296" s="53"/>
      <c r="AA2296" s="53"/>
      <c r="AB2296" s="53"/>
      <c r="AC2296" s="53"/>
      <c r="AD2296" s="53"/>
      <c r="AE2296" s="53"/>
      <c r="AF2296" s="53"/>
      <c r="AG2296" s="53"/>
      <c r="AH2296" s="53"/>
      <c r="AI2296" s="53"/>
      <c r="AJ2296" s="53"/>
      <c r="AK2296" s="53"/>
      <c r="AL2296" s="53"/>
      <c r="AM2296" s="53"/>
      <c r="AN2296" s="53"/>
      <c r="AO2296" s="53"/>
    </row>
    <row r="2297" spans="17:41">
      <c r="Q2297" s="53"/>
      <c r="R2297" s="53"/>
      <c r="S2297" s="53"/>
      <c r="T2297" s="53"/>
      <c r="U2297" s="53"/>
      <c r="V2297" s="53"/>
      <c r="W2297" s="53"/>
      <c r="X2297" s="53"/>
      <c r="Y2297" s="53"/>
      <c r="Z2297" s="53"/>
      <c r="AA2297" s="53"/>
      <c r="AB2297" s="53"/>
      <c r="AC2297" s="53"/>
      <c r="AD2297" s="53"/>
      <c r="AE2297" s="53"/>
      <c r="AF2297" s="53"/>
      <c r="AG2297" s="53"/>
      <c r="AH2297" s="53"/>
      <c r="AI2297" s="53"/>
      <c r="AJ2297" s="53"/>
      <c r="AK2297" s="53"/>
      <c r="AL2297" s="53"/>
      <c r="AM2297" s="53"/>
      <c r="AN2297" s="53"/>
      <c r="AO2297" s="53"/>
    </row>
    <row r="2298" spans="17:41">
      <c r="Q2298" s="53"/>
      <c r="R2298" s="53"/>
      <c r="S2298" s="53"/>
      <c r="T2298" s="53"/>
      <c r="U2298" s="53"/>
      <c r="V2298" s="53"/>
      <c r="W2298" s="53"/>
      <c r="X2298" s="53"/>
      <c r="Y2298" s="53"/>
      <c r="Z2298" s="53"/>
      <c r="AA2298" s="53"/>
      <c r="AB2298" s="53"/>
      <c r="AC2298" s="53"/>
      <c r="AD2298" s="53"/>
      <c r="AE2298" s="53"/>
      <c r="AF2298" s="53"/>
      <c r="AG2298" s="53"/>
      <c r="AH2298" s="53"/>
      <c r="AI2298" s="53"/>
      <c r="AJ2298" s="53"/>
      <c r="AK2298" s="53"/>
      <c r="AL2298" s="53"/>
      <c r="AM2298" s="53"/>
      <c r="AN2298" s="53"/>
      <c r="AO2298" s="53"/>
    </row>
    <row r="2299" spans="17:41">
      <c r="Q2299" s="53"/>
      <c r="R2299" s="53"/>
      <c r="S2299" s="53"/>
      <c r="T2299" s="53"/>
      <c r="U2299" s="53"/>
      <c r="V2299" s="53"/>
      <c r="W2299" s="53"/>
      <c r="X2299" s="53"/>
      <c r="Y2299" s="53"/>
      <c r="Z2299" s="53"/>
      <c r="AA2299" s="53"/>
      <c r="AB2299" s="53"/>
      <c r="AC2299" s="53"/>
      <c r="AD2299" s="53"/>
      <c r="AE2299" s="53"/>
      <c r="AF2299" s="53"/>
      <c r="AG2299" s="53"/>
      <c r="AH2299" s="53"/>
      <c r="AI2299" s="53"/>
      <c r="AJ2299" s="53"/>
      <c r="AK2299" s="53"/>
      <c r="AL2299" s="53"/>
      <c r="AM2299" s="53"/>
      <c r="AN2299" s="53"/>
      <c r="AO2299" s="53"/>
    </row>
    <row r="2300" spans="17:41">
      <c r="Q2300" s="53"/>
      <c r="R2300" s="53"/>
      <c r="S2300" s="53"/>
      <c r="T2300" s="53"/>
      <c r="U2300" s="53"/>
      <c r="V2300" s="53"/>
      <c r="W2300" s="53"/>
      <c r="X2300" s="53"/>
      <c r="Y2300" s="53"/>
      <c r="Z2300" s="53"/>
      <c r="AA2300" s="53"/>
      <c r="AB2300" s="53"/>
      <c r="AC2300" s="53"/>
      <c r="AD2300" s="53"/>
      <c r="AE2300" s="53"/>
      <c r="AF2300" s="53"/>
      <c r="AG2300" s="53"/>
      <c r="AH2300" s="53"/>
      <c r="AI2300" s="53"/>
      <c r="AJ2300" s="53"/>
      <c r="AK2300" s="53"/>
      <c r="AL2300" s="53"/>
      <c r="AM2300" s="53"/>
      <c r="AN2300" s="53"/>
      <c r="AO2300" s="53"/>
    </row>
    <row r="2301" spans="17:41">
      <c r="Q2301" s="53"/>
      <c r="R2301" s="53"/>
      <c r="S2301" s="53"/>
      <c r="T2301" s="53"/>
      <c r="U2301" s="53"/>
      <c r="V2301" s="53"/>
      <c r="W2301" s="53"/>
      <c r="X2301" s="53"/>
      <c r="Y2301" s="53"/>
      <c r="Z2301" s="53"/>
      <c r="AA2301" s="53"/>
      <c r="AB2301" s="53"/>
      <c r="AC2301" s="53"/>
      <c r="AD2301" s="53"/>
      <c r="AE2301" s="53"/>
      <c r="AF2301" s="53"/>
      <c r="AG2301" s="53"/>
      <c r="AH2301" s="53"/>
      <c r="AI2301" s="53"/>
      <c r="AJ2301" s="53"/>
      <c r="AK2301" s="53"/>
      <c r="AL2301" s="53"/>
      <c r="AM2301" s="53"/>
      <c r="AN2301" s="53"/>
      <c r="AO2301" s="53"/>
    </row>
    <row r="2302" spans="17:41">
      <c r="Q2302" s="53"/>
      <c r="R2302" s="53"/>
      <c r="S2302" s="53"/>
      <c r="T2302" s="53"/>
      <c r="U2302" s="53"/>
      <c r="V2302" s="53"/>
      <c r="W2302" s="53"/>
      <c r="X2302" s="53"/>
      <c r="Y2302" s="53"/>
      <c r="Z2302" s="53"/>
      <c r="AA2302" s="53"/>
      <c r="AB2302" s="53"/>
      <c r="AC2302" s="53"/>
      <c r="AD2302" s="53"/>
      <c r="AE2302" s="53"/>
      <c r="AF2302" s="53"/>
      <c r="AG2302" s="53"/>
      <c r="AH2302" s="53"/>
      <c r="AI2302" s="53"/>
      <c r="AJ2302" s="53"/>
      <c r="AK2302" s="53"/>
      <c r="AL2302" s="53"/>
      <c r="AM2302" s="53"/>
      <c r="AN2302" s="53"/>
      <c r="AO2302" s="53"/>
    </row>
    <row r="2303" spans="17:41">
      <c r="Q2303" s="53"/>
      <c r="R2303" s="53"/>
      <c r="S2303" s="53"/>
      <c r="T2303" s="53"/>
      <c r="U2303" s="53"/>
      <c r="V2303" s="53"/>
      <c r="W2303" s="53"/>
      <c r="X2303" s="53"/>
      <c r="Y2303" s="53"/>
      <c r="Z2303" s="53"/>
      <c r="AA2303" s="53"/>
      <c r="AB2303" s="53"/>
      <c r="AC2303" s="53"/>
      <c r="AD2303" s="53"/>
      <c r="AE2303" s="53"/>
      <c r="AF2303" s="53"/>
      <c r="AG2303" s="53"/>
      <c r="AH2303" s="53"/>
      <c r="AI2303" s="53"/>
      <c r="AJ2303" s="53"/>
      <c r="AK2303" s="53"/>
      <c r="AL2303" s="53"/>
      <c r="AM2303" s="53"/>
      <c r="AN2303" s="53"/>
      <c r="AO2303" s="53"/>
    </row>
    <row r="2304" spans="17:41">
      <c r="Q2304" s="53"/>
      <c r="R2304" s="53"/>
      <c r="S2304" s="53"/>
      <c r="T2304" s="53"/>
      <c r="U2304" s="53"/>
      <c r="V2304" s="53"/>
      <c r="W2304" s="53"/>
      <c r="X2304" s="53"/>
      <c r="Y2304" s="53"/>
      <c r="Z2304" s="53"/>
      <c r="AA2304" s="53"/>
      <c r="AB2304" s="53"/>
      <c r="AC2304" s="53"/>
      <c r="AD2304" s="53"/>
      <c r="AE2304" s="53"/>
      <c r="AF2304" s="53"/>
      <c r="AG2304" s="53"/>
      <c r="AH2304" s="53"/>
      <c r="AI2304" s="53"/>
      <c r="AJ2304" s="53"/>
      <c r="AK2304" s="53"/>
      <c r="AL2304" s="53"/>
      <c r="AM2304" s="53"/>
      <c r="AN2304" s="53"/>
      <c r="AO2304" s="53"/>
    </row>
    <row r="2305" spans="17:41">
      <c r="Q2305" s="53"/>
      <c r="R2305" s="53"/>
      <c r="S2305" s="53"/>
      <c r="T2305" s="53"/>
      <c r="U2305" s="53"/>
      <c r="V2305" s="53"/>
      <c r="W2305" s="53"/>
      <c r="X2305" s="53"/>
      <c r="Y2305" s="53"/>
      <c r="Z2305" s="53"/>
      <c r="AA2305" s="53"/>
      <c r="AB2305" s="53"/>
      <c r="AC2305" s="53"/>
      <c r="AD2305" s="53"/>
      <c r="AE2305" s="53"/>
      <c r="AF2305" s="53"/>
      <c r="AG2305" s="53"/>
      <c r="AH2305" s="53"/>
      <c r="AI2305" s="53"/>
      <c r="AJ2305" s="53"/>
      <c r="AK2305" s="53"/>
      <c r="AL2305" s="53"/>
      <c r="AM2305" s="53"/>
      <c r="AN2305" s="53"/>
      <c r="AO2305" s="53"/>
    </row>
    <row r="2306" spans="17:41">
      <c r="Q2306" s="53"/>
      <c r="R2306" s="53"/>
      <c r="S2306" s="53"/>
      <c r="T2306" s="53"/>
      <c r="U2306" s="53"/>
      <c r="V2306" s="53"/>
      <c r="W2306" s="53"/>
      <c r="X2306" s="53"/>
      <c r="Y2306" s="53"/>
      <c r="Z2306" s="53"/>
      <c r="AA2306" s="53"/>
      <c r="AB2306" s="53"/>
      <c r="AC2306" s="53"/>
      <c r="AD2306" s="53"/>
      <c r="AE2306" s="53"/>
      <c r="AF2306" s="53"/>
      <c r="AG2306" s="53"/>
      <c r="AH2306" s="53"/>
      <c r="AI2306" s="53"/>
      <c r="AJ2306" s="53"/>
      <c r="AK2306" s="53"/>
      <c r="AL2306" s="53"/>
      <c r="AM2306" s="53"/>
      <c r="AN2306" s="53"/>
      <c r="AO2306" s="53"/>
    </row>
    <row r="2307" spans="17:41">
      <c r="Q2307" s="53"/>
      <c r="R2307" s="53"/>
      <c r="S2307" s="53"/>
      <c r="T2307" s="53"/>
      <c r="U2307" s="53"/>
      <c r="V2307" s="53"/>
      <c r="W2307" s="53"/>
      <c r="X2307" s="53"/>
      <c r="Y2307" s="53"/>
      <c r="Z2307" s="53"/>
      <c r="AA2307" s="53"/>
      <c r="AB2307" s="53"/>
      <c r="AC2307" s="53"/>
      <c r="AD2307" s="53"/>
      <c r="AE2307" s="53"/>
      <c r="AF2307" s="53"/>
      <c r="AG2307" s="53"/>
      <c r="AH2307" s="53"/>
      <c r="AI2307" s="53"/>
      <c r="AJ2307" s="53"/>
      <c r="AK2307" s="53"/>
      <c r="AL2307" s="53"/>
      <c r="AM2307" s="53"/>
      <c r="AN2307" s="53"/>
      <c r="AO2307" s="53"/>
    </row>
    <row r="2308" spans="17:41">
      <c r="Q2308" s="53"/>
      <c r="R2308" s="53"/>
      <c r="S2308" s="53"/>
      <c r="T2308" s="53"/>
      <c r="U2308" s="53"/>
      <c r="V2308" s="53"/>
      <c r="W2308" s="53"/>
      <c r="X2308" s="53"/>
      <c r="Y2308" s="53"/>
      <c r="Z2308" s="53"/>
      <c r="AA2308" s="53"/>
      <c r="AB2308" s="53"/>
      <c r="AC2308" s="53"/>
      <c r="AD2308" s="53"/>
      <c r="AE2308" s="53"/>
      <c r="AF2308" s="53"/>
      <c r="AG2308" s="53"/>
      <c r="AH2308" s="53"/>
      <c r="AI2308" s="53"/>
      <c r="AJ2308" s="53"/>
      <c r="AK2308" s="53"/>
      <c r="AL2308" s="53"/>
      <c r="AM2308" s="53"/>
      <c r="AN2308" s="53"/>
      <c r="AO2308" s="53"/>
    </row>
    <row r="2309" spans="17:41">
      <c r="Q2309" s="53"/>
      <c r="R2309" s="53"/>
      <c r="S2309" s="53"/>
      <c r="T2309" s="53"/>
      <c r="U2309" s="53"/>
      <c r="V2309" s="53"/>
      <c r="W2309" s="53"/>
      <c r="X2309" s="53"/>
      <c r="Y2309" s="53"/>
      <c r="Z2309" s="53"/>
      <c r="AA2309" s="53"/>
      <c r="AB2309" s="53"/>
      <c r="AC2309" s="53"/>
      <c r="AD2309" s="53"/>
      <c r="AE2309" s="53"/>
      <c r="AF2309" s="53"/>
      <c r="AG2309" s="53"/>
      <c r="AH2309" s="53"/>
      <c r="AI2309" s="53"/>
      <c r="AJ2309" s="53"/>
      <c r="AK2309" s="53"/>
      <c r="AL2309" s="53"/>
      <c r="AM2309" s="53"/>
      <c r="AN2309" s="53"/>
      <c r="AO2309" s="53"/>
    </row>
    <row r="2310" spans="17:41">
      <c r="Q2310" s="53"/>
      <c r="R2310" s="53"/>
      <c r="S2310" s="53"/>
      <c r="T2310" s="53"/>
      <c r="U2310" s="53"/>
      <c r="V2310" s="53"/>
      <c r="W2310" s="53"/>
      <c r="X2310" s="53"/>
      <c r="Y2310" s="53"/>
      <c r="Z2310" s="53"/>
      <c r="AA2310" s="53"/>
      <c r="AB2310" s="53"/>
      <c r="AC2310" s="53"/>
      <c r="AD2310" s="53"/>
      <c r="AE2310" s="53"/>
      <c r="AF2310" s="53"/>
      <c r="AG2310" s="53"/>
      <c r="AH2310" s="53"/>
      <c r="AI2310" s="53"/>
      <c r="AJ2310" s="53"/>
      <c r="AK2310" s="53"/>
      <c r="AL2310" s="53"/>
      <c r="AM2310" s="53"/>
      <c r="AN2310" s="53"/>
      <c r="AO2310" s="53"/>
    </row>
    <row r="2311" spans="17:41">
      <c r="Q2311" s="53"/>
      <c r="R2311" s="53"/>
      <c r="S2311" s="53"/>
      <c r="T2311" s="53"/>
      <c r="U2311" s="53"/>
      <c r="V2311" s="53"/>
      <c r="W2311" s="53"/>
      <c r="X2311" s="53"/>
      <c r="Y2311" s="53"/>
      <c r="Z2311" s="53"/>
      <c r="AA2311" s="53"/>
      <c r="AB2311" s="53"/>
      <c r="AC2311" s="53"/>
      <c r="AD2311" s="53"/>
      <c r="AE2311" s="53"/>
      <c r="AF2311" s="53"/>
      <c r="AG2311" s="53"/>
      <c r="AH2311" s="53"/>
      <c r="AI2311" s="53"/>
      <c r="AJ2311" s="53"/>
      <c r="AK2311" s="53"/>
      <c r="AL2311" s="53"/>
      <c r="AM2311" s="53"/>
      <c r="AN2311" s="53"/>
      <c r="AO2311" s="53"/>
    </row>
    <row r="2312" spans="17:41">
      <c r="Q2312" s="53"/>
      <c r="R2312" s="53"/>
      <c r="S2312" s="53"/>
      <c r="T2312" s="53"/>
      <c r="U2312" s="53"/>
      <c r="V2312" s="53"/>
      <c r="W2312" s="53"/>
      <c r="X2312" s="53"/>
      <c r="Y2312" s="53"/>
      <c r="Z2312" s="53"/>
      <c r="AA2312" s="53"/>
      <c r="AB2312" s="53"/>
      <c r="AC2312" s="53"/>
      <c r="AD2312" s="53"/>
      <c r="AE2312" s="53"/>
      <c r="AF2312" s="53"/>
      <c r="AG2312" s="53"/>
      <c r="AH2312" s="53"/>
      <c r="AI2312" s="53"/>
      <c r="AJ2312" s="53"/>
      <c r="AK2312" s="53"/>
      <c r="AL2312" s="53"/>
      <c r="AM2312" s="53"/>
      <c r="AN2312" s="53"/>
      <c r="AO2312" s="53"/>
    </row>
    <row r="2313" spans="17:41">
      <c r="Q2313" s="53"/>
      <c r="R2313" s="53"/>
      <c r="S2313" s="53"/>
      <c r="T2313" s="53"/>
      <c r="U2313" s="53"/>
      <c r="V2313" s="53"/>
      <c r="W2313" s="53"/>
      <c r="X2313" s="53"/>
      <c r="Y2313" s="53"/>
      <c r="Z2313" s="53"/>
      <c r="AA2313" s="53"/>
      <c r="AB2313" s="53"/>
      <c r="AC2313" s="53"/>
      <c r="AD2313" s="53"/>
      <c r="AE2313" s="53"/>
      <c r="AF2313" s="53"/>
      <c r="AG2313" s="53"/>
      <c r="AH2313" s="53"/>
      <c r="AI2313" s="53"/>
      <c r="AJ2313" s="53"/>
      <c r="AK2313" s="53"/>
      <c r="AL2313" s="53"/>
      <c r="AM2313" s="53"/>
      <c r="AN2313" s="53"/>
      <c r="AO2313" s="53"/>
    </row>
    <row r="2314" spans="17:41">
      <c r="Q2314" s="53"/>
      <c r="R2314" s="53"/>
      <c r="S2314" s="53"/>
      <c r="T2314" s="53"/>
      <c r="U2314" s="53"/>
      <c r="V2314" s="53"/>
      <c r="W2314" s="53"/>
      <c r="X2314" s="53"/>
      <c r="Y2314" s="53"/>
      <c r="Z2314" s="53"/>
      <c r="AA2314" s="53"/>
      <c r="AB2314" s="53"/>
      <c r="AC2314" s="53"/>
      <c r="AD2314" s="53"/>
      <c r="AE2314" s="53"/>
      <c r="AF2314" s="53"/>
      <c r="AG2314" s="53"/>
      <c r="AH2314" s="53"/>
      <c r="AI2314" s="53"/>
      <c r="AJ2314" s="53"/>
      <c r="AK2314" s="53"/>
      <c r="AL2314" s="53"/>
      <c r="AM2314" s="53"/>
      <c r="AN2314" s="53"/>
      <c r="AO2314" s="53"/>
    </row>
    <row r="2315" spans="17:41">
      <c r="Q2315" s="53"/>
      <c r="R2315" s="53"/>
      <c r="S2315" s="53"/>
      <c r="T2315" s="53"/>
      <c r="U2315" s="53"/>
      <c r="V2315" s="53"/>
      <c r="W2315" s="53"/>
      <c r="X2315" s="53"/>
      <c r="Y2315" s="53"/>
      <c r="Z2315" s="53"/>
      <c r="AA2315" s="53"/>
      <c r="AB2315" s="53"/>
      <c r="AC2315" s="53"/>
      <c r="AD2315" s="53"/>
      <c r="AE2315" s="53"/>
      <c r="AF2315" s="53"/>
      <c r="AG2315" s="53"/>
      <c r="AH2315" s="53"/>
      <c r="AI2315" s="53"/>
      <c r="AJ2315" s="53"/>
      <c r="AK2315" s="53"/>
      <c r="AL2315" s="53"/>
      <c r="AM2315" s="53"/>
      <c r="AN2315" s="53"/>
      <c r="AO2315" s="53"/>
    </row>
    <row r="2316" spans="17:41">
      <c r="Q2316" s="53"/>
      <c r="R2316" s="53"/>
      <c r="S2316" s="53"/>
      <c r="T2316" s="53"/>
      <c r="U2316" s="53"/>
      <c r="V2316" s="53"/>
      <c r="W2316" s="53"/>
      <c r="X2316" s="53"/>
      <c r="Y2316" s="53"/>
      <c r="Z2316" s="53"/>
      <c r="AA2316" s="53"/>
      <c r="AB2316" s="53"/>
      <c r="AC2316" s="53"/>
      <c r="AD2316" s="53"/>
      <c r="AE2316" s="53"/>
      <c r="AF2316" s="53"/>
      <c r="AG2316" s="53"/>
      <c r="AH2316" s="53"/>
      <c r="AI2316" s="53"/>
      <c r="AJ2316" s="53"/>
      <c r="AK2316" s="53"/>
      <c r="AL2316" s="53"/>
      <c r="AM2316" s="53"/>
      <c r="AN2316" s="53"/>
      <c r="AO2316" s="53"/>
    </row>
    <row r="2317" spans="17:41">
      <c r="Q2317" s="53"/>
      <c r="R2317" s="53"/>
      <c r="S2317" s="53"/>
      <c r="T2317" s="53"/>
      <c r="U2317" s="53"/>
      <c r="V2317" s="53"/>
      <c r="W2317" s="53"/>
      <c r="X2317" s="53"/>
      <c r="Y2317" s="53"/>
      <c r="Z2317" s="53"/>
      <c r="AA2317" s="53"/>
      <c r="AB2317" s="53"/>
      <c r="AC2317" s="53"/>
      <c r="AD2317" s="53"/>
      <c r="AE2317" s="53"/>
      <c r="AF2317" s="53"/>
      <c r="AG2317" s="53"/>
      <c r="AH2317" s="53"/>
      <c r="AI2317" s="53"/>
      <c r="AJ2317" s="53"/>
      <c r="AK2317" s="53"/>
      <c r="AL2317" s="53"/>
      <c r="AM2317" s="53"/>
      <c r="AN2317" s="53"/>
      <c r="AO2317" s="53"/>
    </row>
    <row r="2318" spans="17:41">
      <c r="Q2318" s="53"/>
      <c r="R2318" s="53"/>
      <c r="S2318" s="53"/>
      <c r="T2318" s="53"/>
      <c r="U2318" s="53"/>
      <c r="V2318" s="53"/>
      <c r="W2318" s="53"/>
      <c r="X2318" s="53"/>
      <c r="Y2318" s="53"/>
      <c r="Z2318" s="53"/>
      <c r="AA2318" s="53"/>
      <c r="AB2318" s="53"/>
      <c r="AC2318" s="53"/>
      <c r="AD2318" s="53"/>
      <c r="AE2318" s="53"/>
      <c r="AF2318" s="53"/>
      <c r="AG2318" s="53"/>
      <c r="AH2318" s="53"/>
      <c r="AI2318" s="53"/>
      <c r="AJ2318" s="53"/>
      <c r="AK2318" s="53"/>
      <c r="AL2318" s="53"/>
      <c r="AM2318" s="53"/>
      <c r="AN2318" s="53"/>
      <c r="AO2318" s="53"/>
    </row>
    <row r="2319" spans="17:41">
      <c r="Q2319" s="53"/>
      <c r="R2319" s="53"/>
      <c r="S2319" s="53"/>
      <c r="T2319" s="53"/>
      <c r="U2319" s="53"/>
      <c r="V2319" s="53"/>
      <c r="W2319" s="53"/>
      <c r="X2319" s="53"/>
      <c r="Y2319" s="53"/>
      <c r="Z2319" s="53"/>
      <c r="AA2319" s="53"/>
      <c r="AB2319" s="53"/>
      <c r="AC2319" s="53"/>
      <c r="AD2319" s="53"/>
      <c r="AE2319" s="53"/>
      <c r="AF2319" s="53"/>
      <c r="AG2319" s="53"/>
      <c r="AH2319" s="53"/>
      <c r="AI2319" s="53"/>
      <c r="AJ2319" s="53"/>
      <c r="AK2319" s="53"/>
      <c r="AL2319" s="53"/>
      <c r="AM2319" s="53"/>
      <c r="AN2319" s="53"/>
      <c r="AO2319" s="53"/>
    </row>
    <row r="2320" spans="17:41">
      <c r="Q2320" s="53"/>
      <c r="R2320" s="53"/>
      <c r="S2320" s="53"/>
      <c r="T2320" s="53"/>
      <c r="U2320" s="53"/>
      <c r="V2320" s="53"/>
      <c r="W2320" s="53"/>
      <c r="X2320" s="53"/>
      <c r="Y2320" s="53"/>
      <c r="Z2320" s="53"/>
      <c r="AA2320" s="53"/>
      <c r="AB2320" s="53"/>
      <c r="AC2320" s="53"/>
      <c r="AD2320" s="53"/>
      <c r="AE2320" s="53"/>
      <c r="AF2320" s="53"/>
      <c r="AG2320" s="53"/>
      <c r="AH2320" s="53"/>
      <c r="AI2320" s="53"/>
      <c r="AJ2320" s="53"/>
      <c r="AK2320" s="53"/>
      <c r="AL2320" s="53"/>
      <c r="AM2320" s="53"/>
      <c r="AN2320" s="53"/>
      <c r="AO2320" s="53"/>
    </row>
    <row r="2321" spans="17:41">
      <c r="Q2321" s="53"/>
      <c r="R2321" s="53"/>
      <c r="S2321" s="53"/>
      <c r="T2321" s="53"/>
      <c r="U2321" s="53"/>
      <c r="V2321" s="53"/>
      <c r="W2321" s="53"/>
      <c r="X2321" s="53"/>
      <c r="Y2321" s="53"/>
      <c r="Z2321" s="53"/>
      <c r="AA2321" s="53"/>
      <c r="AB2321" s="53"/>
      <c r="AC2321" s="53"/>
      <c r="AD2321" s="53"/>
      <c r="AE2321" s="53"/>
      <c r="AF2321" s="53"/>
      <c r="AG2321" s="53"/>
      <c r="AH2321" s="53"/>
      <c r="AI2321" s="53"/>
      <c r="AJ2321" s="53"/>
      <c r="AK2321" s="53"/>
      <c r="AL2321" s="53"/>
      <c r="AM2321" s="53"/>
      <c r="AN2321" s="53"/>
      <c r="AO2321" s="53"/>
    </row>
    <row r="2322" spans="17:41">
      <c r="Q2322" s="53"/>
      <c r="R2322" s="53"/>
      <c r="S2322" s="53"/>
      <c r="T2322" s="53"/>
      <c r="U2322" s="53"/>
      <c r="V2322" s="53"/>
      <c r="W2322" s="53"/>
      <c r="X2322" s="53"/>
      <c r="Y2322" s="53"/>
      <c r="Z2322" s="53"/>
      <c r="AA2322" s="53"/>
      <c r="AB2322" s="53"/>
      <c r="AC2322" s="53"/>
      <c r="AD2322" s="53"/>
      <c r="AE2322" s="53"/>
      <c r="AF2322" s="53"/>
      <c r="AG2322" s="53"/>
      <c r="AH2322" s="53"/>
      <c r="AI2322" s="53"/>
      <c r="AJ2322" s="53"/>
      <c r="AK2322" s="53"/>
      <c r="AL2322" s="53"/>
      <c r="AM2322" s="53"/>
      <c r="AN2322" s="53"/>
      <c r="AO2322" s="53"/>
    </row>
    <row r="2323" spans="17:41">
      <c r="Q2323" s="53"/>
      <c r="R2323" s="53"/>
      <c r="S2323" s="53"/>
      <c r="T2323" s="53"/>
      <c r="U2323" s="53"/>
      <c r="V2323" s="53"/>
      <c r="W2323" s="53"/>
      <c r="X2323" s="53"/>
      <c r="Y2323" s="53"/>
      <c r="Z2323" s="53"/>
      <c r="AA2323" s="53"/>
      <c r="AB2323" s="53"/>
      <c r="AC2323" s="53"/>
      <c r="AD2323" s="53"/>
      <c r="AE2323" s="53"/>
      <c r="AF2323" s="53"/>
      <c r="AG2323" s="53"/>
      <c r="AH2323" s="53"/>
      <c r="AI2323" s="53"/>
      <c r="AJ2323" s="53"/>
      <c r="AK2323" s="53"/>
      <c r="AL2323" s="53"/>
      <c r="AM2323" s="53"/>
      <c r="AN2323" s="53"/>
      <c r="AO2323" s="53"/>
    </row>
    <row r="2324" spans="17:41">
      <c r="Q2324" s="53"/>
      <c r="R2324" s="53"/>
      <c r="S2324" s="53"/>
      <c r="T2324" s="53"/>
      <c r="U2324" s="53"/>
      <c r="V2324" s="53"/>
      <c r="W2324" s="53"/>
      <c r="X2324" s="53"/>
      <c r="Y2324" s="53"/>
      <c r="Z2324" s="53"/>
      <c r="AA2324" s="53"/>
      <c r="AB2324" s="53"/>
      <c r="AC2324" s="53"/>
      <c r="AD2324" s="53"/>
      <c r="AE2324" s="53"/>
      <c r="AF2324" s="53"/>
      <c r="AG2324" s="53"/>
      <c r="AH2324" s="53"/>
      <c r="AI2324" s="53"/>
      <c r="AJ2324" s="53"/>
      <c r="AK2324" s="53"/>
      <c r="AL2324" s="53"/>
      <c r="AM2324" s="53"/>
      <c r="AN2324" s="53"/>
      <c r="AO2324" s="53"/>
    </row>
    <row r="2325" spans="17:41">
      <c r="Q2325" s="53"/>
      <c r="R2325" s="53"/>
      <c r="S2325" s="53"/>
      <c r="T2325" s="53"/>
      <c r="U2325" s="53"/>
      <c r="V2325" s="53"/>
      <c r="W2325" s="53"/>
      <c r="X2325" s="53"/>
      <c r="Y2325" s="53"/>
      <c r="Z2325" s="53"/>
      <c r="AA2325" s="53"/>
      <c r="AB2325" s="53"/>
      <c r="AC2325" s="53"/>
      <c r="AD2325" s="53"/>
      <c r="AE2325" s="53"/>
      <c r="AF2325" s="53"/>
      <c r="AG2325" s="53"/>
      <c r="AH2325" s="53"/>
      <c r="AI2325" s="53"/>
      <c r="AJ2325" s="53"/>
      <c r="AK2325" s="53"/>
      <c r="AL2325" s="53"/>
      <c r="AM2325" s="53"/>
      <c r="AN2325" s="53"/>
      <c r="AO2325" s="53"/>
    </row>
    <row r="2326" spans="17:41">
      <c r="Q2326" s="53"/>
      <c r="R2326" s="53"/>
      <c r="S2326" s="53"/>
      <c r="T2326" s="53"/>
      <c r="U2326" s="53"/>
      <c r="V2326" s="53"/>
      <c r="W2326" s="53"/>
      <c r="X2326" s="53"/>
      <c r="Y2326" s="53"/>
      <c r="Z2326" s="53"/>
      <c r="AA2326" s="53"/>
      <c r="AB2326" s="53"/>
      <c r="AC2326" s="53"/>
      <c r="AD2326" s="53"/>
      <c r="AE2326" s="53"/>
      <c r="AF2326" s="53"/>
      <c r="AG2326" s="53"/>
      <c r="AH2326" s="53"/>
      <c r="AI2326" s="53"/>
      <c r="AJ2326" s="53"/>
      <c r="AK2326" s="53"/>
      <c r="AL2326" s="53"/>
      <c r="AM2326" s="53"/>
      <c r="AN2326" s="53"/>
      <c r="AO2326" s="53"/>
    </row>
    <row r="2327" spans="17:41">
      <c r="Q2327" s="53"/>
      <c r="R2327" s="53"/>
      <c r="S2327" s="53"/>
      <c r="T2327" s="53"/>
      <c r="U2327" s="53"/>
      <c r="V2327" s="53"/>
      <c r="W2327" s="53"/>
      <c r="X2327" s="53"/>
      <c r="Y2327" s="53"/>
      <c r="Z2327" s="53"/>
      <c r="AA2327" s="53"/>
      <c r="AB2327" s="53"/>
      <c r="AC2327" s="53"/>
      <c r="AD2327" s="53"/>
      <c r="AE2327" s="53"/>
      <c r="AF2327" s="53"/>
      <c r="AG2327" s="53"/>
      <c r="AH2327" s="53"/>
      <c r="AI2327" s="53"/>
      <c r="AJ2327" s="53"/>
      <c r="AK2327" s="53"/>
      <c r="AL2327" s="53"/>
      <c r="AM2327" s="53"/>
      <c r="AN2327" s="53"/>
      <c r="AO2327" s="53"/>
    </row>
    <row r="2328" spans="17:41">
      <c r="Q2328" s="53"/>
      <c r="R2328" s="53"/>
      <c r="S2328" s="53"/>
      <c r="T2328" s="53"/>
      <c r="U2328" s="53"/>
      <c r="V2328" s="53"/>
      <c r="W2328" s="53"/>
      <c r="X2328" s="53"/>
      <c r="Y2328" s="53"/>
      <c r="Z2328" s="53"/>
      <c r="AA2328" s="53"/>
      <c r="AB2328" s="53"/>
      <c r="AC2328" s="53"/>
      <c r="AD2328" s="53"/>
      <c r="AE2328" s="53"/>
      <c r="AF2328" s="53"/>
      <c r="AG2328" s="53"/>
      <c r="AH2328" s="53"/>
      <c r="AI2328" s="53"/>
      <c r="AJ2328" s="53"/>
      <c r="AK2328" s="53"/>
      <c r="AL2328" s="53"/>
      <c r="AM2328" s="53"/>
      <c r="AN2328" s="53"/>
      <c r="AO2328" s="53"/>
    </row>
    <row r="2329" spans="17:41">
      <c r="Q2329" s="53"/>
      <c r="R2329" s="53"/>
      <c r="S2329" s="53"/>
      <c r="T2329" s="53"/>
      <c r="U2329" s="53"/>
      <c r="V2329" s="53"/>
      <c r="W2329" s="53"/>
      <c r="X2329" s="53"/>
      <c r="Y2329" s="53"/>
      <c r="Z2329" s="53"/>
      <c r="AA2329" s="53"/>
      <c r="AB2329" s="53"/>
      <c r="AC2329" s="53"/>
      <c r="AD2329" s="53"/>
      <c r="AE2329" s="53"/>
      <c r="AF2329" s="53"/>
      <c r="AG2329" s="53"/>
      <c r="AH2329" s="53"/>
      <c r="AI2329" s="53"/>
      <c r="AJ2329" s="53"/>
      <c r="AK2329" s="53"/>
      <c r="AL2329" s="53"/>
      <c r="AM2329" s="53"/>
      <c r="AN2329" s="53"/>
      <c r="AO2329" s="53"/>
    </row>
    <row r="2330" spans="17:41">
      <c r="Q2330" s="53"/>
      <c r="R2330" s="53"/>
      <c r="S2330" s="53"/>
      <c r="T2330" s="53"/>
      <c r="U2330" s="53"/>
      <c r="V2330" s="53"/>
      <c r="W2330" s="53"/>
      <c r="X2330" s="53"/>
      <c r="Y2330" s="53"/>
      <c r="Z2330" s="53"/>
      <c r="AA2330" s="53"/>
      <c r="AB2330" s="53"/>
      <c r="AC2330" s="53"/>
      <c r="AD2330" s="53"/>
      <c r="AE2330" s="53"/>
      <c r="AF2330" s="53"/>
      <c r="AG2330" s="53"/>
      <c r="AH2330" s="53"/>
      <c r="AI2330" s="53"/>
      <c r="AJ2330" s="53"/>
      <c r="AK2330" s="53"/>
      <c r="AL2330" s="53"/>
      <c r="AM2330" s="53"/>
      <c r="AN2330" s="53"/>
      <c r="AO2330" s="53"/>
    </row>
    <row r="2331" spans="17:41">
      <c r="Q2331" s="53"/>
      <c r="R2331" s="53"/>
      <c r="S2331" s="53"/>
      <c r="T2331" s="53"/>
      <c r="U2331" s="53"/>
      <c r="V2331" s="53"/>
      <c r="W2331" s="53"/>
      <c r="X2331" s="53"/>
      <c r="Y2331" s="53"/>
      <c r="Z2331" s="53"/>
      <c r="AA2331" s="53"/>
      <c r="AB2331" s="53"/>
      <c r="AC2331" s="53"/>
      <c r="AD2331" s="53"/>
      <c r="AE2331" s="53"/>
      <c r="AF2331" s="53"/>
      <c r="AG2331" s="53"/>
      <c r="AH2331" s="53"/>
      <c r="AI2331" s="53"/>
      <c r="AJ2331" s="53"/>
      <c r="AK2331" s="53"/>
      <c r="AL2331" s="53"/>
      <c r="AM2331" s="53"/>
      <c r="AN2331" s="53"/>
      <c r="AO2331" s="53"/>
    </row>
    <row r="2332" spans="17:41">
      <c r="Q2332" s="53"/>
      <c r="R2332" s="53"/>
      <c r="S2332" s="53"/>
      <c r="T2332" s="53"/>
      <c r="U2332" s="53"/>
      <c r="V2332" s="53"/>
      <c r="W2332" s="53"/>
      <c r="X2332" s="53"/>
      <c r="Y2332" s="53"/>
      <c r="Z2332" s="53"/>
      <c r="AA2332" s="53"/>
      <c r="AB2332" s="53"/>
      <c r="AC2332" s="53"/>
      <c r="AD2332" s="53"/>
      <c r="AE2332" s="53"/>
      <c r="AF2332" s="53"/>
      <c r="AG2332" s="53"/>
      <c r="AH2332" s="53"/>
      <c r="AI2332" s="53"/>
      <c r="AJ2332" s="53"/>
      <c r="AK2332" s="53"/>
      <c r="AL2332" s="53"/>
      <c r="AM2332" s="53"/>
      <c r="AN2332" s="53"/>
      <c r="AO2332" s="53"/>
    </row>
    <row r="2333" spans="17:41">
      <c r="Q2333" s="53"/>
      <c r="R2333" s="53"/>
      <c r="S2333" s="53"/>
      <c r="T2333" s="53"/>
      <c r="U2333" s="53"/>
      <c r="V2333" s="53"/>
      <c r="W2333" s="53"/>
      <c r="X2333" s="53"/>
      <c r="Y2333" s="53"/>
      <c r="Z2333" s="53"/>
      <c r="AA2333" s="53"/>
      <c r="AB2333" s="53"/>
      <c r="AC2333" s="53"/>
      <c r="AD2333" s="53"/>
      <c r="AE2333" s="53"/>
      <c r="AF2333" s="53"/>
      <c r="AG2333" s="53"/>
      <c r="AH2333" s="53"/>
      <c r="AI2333" s="53"/>
      <c r="AJ2333" s="53"/>
      <c r="AK2333" s="53"/>
      <c r="AL2333" s="53"/>
      <c r="AM2333" s="53"/>
      <c r="AN2333" s="53"/>
      <c r="AO2333" s="53"/>
    </row>
    <row r="2334" spans="17:41">
      <c r="Q2334" s="53"/>
      <c r="R2334" s="53"/>
      <c r="S2334" s="53"/>
      <c r="T2334" s="53"/>
      <c r="U2334" s="53"/>
      <c r="V2334" s="53"/>
      <c r="W2334" s="53"/>
      <c r="X2334" s="53"/>
      <c r="Y2334" s="53"/>
      <c r="Z2334" s="53"/>
      <c r="AA2334" s="53"/>
      <c r="AB2334" s="53"/>
      <c r="AC2334" s="53"/>
      <c r="AD2334" s="53"/>
      <c r="AE2334" s="53"/>
      <c r="AF2334" s="53"/>
      <c r="AG2334" s="53"/>
      <c r="AH2334" s="53"/>
      <c r="AI2334" s="53"/>
      <c r="AJ2334" s="53"/>
      <c r="AK2334" s="53"/>
      <c r="AL2334" s="53"/>
      <c r="AM2334" s="53"/>
      <c r="AN2334" s="53"/>
      <c r="AO2334" s="53"/>
    </row>
    <row r="2335" spans="17:41">
      <c r="Q2335" s="53"/>
      <c r="R2335" s="53"/>
      <c r="S2335" s="53"/>
      <c r="T2335" s="53"/>
      <c r="U2335" s="53"/>
      <c r="V2335" s="53"/>
      <c r="W2335" s="53"/>
      <c r="X2335" s="53"/>
      <c r="Y2335" s="53"/>
      <c r="Z2335" s="53"/>
      <c r="AA2335" s="53"/>
      <c r="AB2335" s="53"/>
      <c r="AC2335" s="53"/>
      <c r="AD2335" s="53"/>
      <c r="AE2335" s="53"/>
      <c r="AF2335" s="53"/>
      <c r="AG2335" s="53"/>
      <c r="AH2335" s="53"/>
      <c r="AI2335" s="53"/>
      <c r="AJ2335" s="53"/>
      <c r="AK2335" s="53"/>
      <c r="AL2335" s="53"/>
      <c r="AM2335" s="53"/>
      <c r="AN2335" s="53"/>
      <c r="AO2335" s="53"/>
    </row>
    <row r="2336" spans="17:41">
      <c r="Q2336" s="53"/>
      <c r="R2336" s="53"/>
      <c r="S2336" s="53"/>
      <c r="T2336" s="53"/>
      <c r="U2336" s="53"/>
      <c r="V2336" s="53"/>
      <c r="W2336" s="53"/>
      <c r="X2336" s="53"/>
      <c r="Y2336" s="53"/>
      <c r="Z2336" s="53"/>
      <c r="AA2336" s="53"/>
      <c r="AB2336" s="53"/>
      <c r="AC2336" s="53"/>
      <c r="AD2336" s="53"/>
      <c r="AE2336" s="53"/>
      <c r="AF2336" s="53"/>
      <c r="AG2336" s="53"/>
      <c r="AH2336" s="53"/>
      <c r="AI2336" s="53"/>
      <c r="AJ2336" s="53"/>
      <c r="AK2336" s="53"/>
      <c r="AL2336" s="53"/>
      <c r="AM2336" s="53"/>
      <c r="AN2336" s="53"/>
      <c r="AO2336" s="53"/>
    </row>
    <row r="2337" spans="17:41">
      <c r="Q2337" s="53"/>
      <c r="R2337" s="53"/>
      <c r="S2337" s="53"/>
      <c r="T2337" s="53"/>
      <c r="U2337" s="53"/>
      <c r="V2337" s="53"/>
      <c r="W2337" s="53"/>
      <c r="X2337" s="53"/>
      <c r="Y2337" s="53"/>
      <c r="Z2337" s="53"/>
      <c r="AA2337" s="53"/>
      <c r="AB2337" s="53"/>
      <c r="AC2337" s="53"/>
      <c r="AD2337" s="53"/>
      <c r="AE2337" s="53"/>
      <c r="AF2337" s="53"/>
      <c r="AG2337" s="53"/>
      <c r="AH2337" s="53"/>
      <c r="AI2337" s="53"/>
      <c r="AJ2337" s="53"/>
      <c r="AK2337" s="53"/>
      <c r="AL2337" s="53"/>
      <c r="AM2337" s="53"/>
      <c r="AN2337" s="53"/>
      <c r="AO2337" s="53"/>
    </row>
    <row r="2338" spans="17:41">
      <c r="Q2338" s="53"/>
      <c r="R2338" s="53"/>
      <c r="S2338" s="53"/>
      <c r="T2338" s="53"/>
      <c r="U2338" s="53"/>
      <c r="V2338" s="53"/>
      <c r="W2338" s="53"/>
      <c r="X2338" s="53"/>
      <c r="Y2338" s="53"/>
      <c r="Z2338" s="53"/>
      <c r="AA2338" s="53"/>
      <c r="AB2338" s="53"/>
      <c r="AC2338" s="53"/>
      <c r="AD2338" s="53"/>
      <c r="AE2338" s="53"/>
      <c r="AF2338" s="53"/>
      <c r="AG2338" s="53"/>
      <c r="AH2338" s="53"/>
      <c r="AI2338" s="53"/>
      <c r="AJ2338" s="53"/>
      <c r="AK2338" s="53"/>
      <c r="AL2338" s="53"/>
      <c r="AM2338" s="53"/>
      <c r="AN2338" s="53"/>
      <c r="AO2338" s="53"/>
    </row>
    <row r="2339" spans="17:41">
      <c r="Q2339" s="53"/>
      <c r="R2339" s="53"/>
      <c r="S2339" s="53"/>
      <c r="T2339" s="53"/>
      <c r="U2339" s="53"/>
      <c r="V2339" s="53"/>
      <c r="W2339" s="53"/>
      <c r="X2339" s="53"/>
      <c r="Y2339" s="53"/>
      <c r="Z2339" s="53"/>
      <c r="AA2339" s="53"/>
      <c r="AB2339" s="53"/>
      <c r="AC2339" s="53"/>
      <c r="AD2339" s="53"/>
      <c r="AE2339" s="53"/>
      <c r="AF2339" s="53"/>
      <c r="AG2339" s="53"/>
      <c r="AH2339" s="53"/>
      <c r="AI2339" s="53"/>
      <c r="AJ2339" s="53"/>
      <c r="AK2339" s="53"/>
      <c r="AL2339" s="53"/>
      <c r="AM2339" s="53"/>
      <c r="AN2339" s="53"/>
      <c r="AO2339" s="53"/>
    </row>
    <row r="2340" spans="17:41">
      <c r="Q2340" s="53"/>
      <c r="R2340" s="53"/>
      <c r="S2340" s="53"/>
      <c r="T2340" s="53"/>
      <c r="U2340" s="53"/>
      <c r="V2340" s="53"/>
      <c r="W2340" s="53"/>
      <c r="X2340" s="53"/>
      <c r="Y2340" s="53"/>
      <c r="Z2340" s="53"/>
      <c r="AA2340" s="53"/>
      <c r="AB2340" s="53"/>
      <c r="AC2340" s="53"/>
      <c r="AD2340" s="53"/>
      <c r="AE2340" s="53"/>
      <c r="AF2340" s="53"/>
      <c r="AG2340" s="53"/>
      <c r="AH2340" s="53"/>
      <c r="AI2340" s="53"/>
      <c r="AJ2340" s="53"/>
      <c r="AK2340" s="53"/>
      <c r="AL2340" s="53"/>
      <c r="AM2340" s="53"/>
      <c r="AN2340" s="53"/>
      <c r="AO2340" s="53"/>
    </row>
    <row r="2341" spans="17:41">
      <c r="Q2341" s="53"/>
      <c r="R2341" s="53"/>
      <c r="S2341" s="53"/>
      <c r="T2341" s="53"/>
      <c r="U2341" s="53"/>
      <c r="V2341" s="53"/>
      <c r="W2341" s="53"/>
      <c r="X2341" s="53"/>
      <c r="Y2341" s="53"/>
      <c r="Z2341" s="53"/>
      <c r="AA2341" s="53"/>
      <c r="AB2341" s="53"/>
      <c r="AC2341" s="53"/>
      <c r="AD2341" s="53"/>
      <c r="AE2341" s="53"/>
      <c r="AF2341" s="53"/>
      <c r="AG2341" s="53"/>
      <c r="AH2341" s="53"/>
      <c r="AI2341" s="53"/>
      <c r="AJ2341" s="53"/>
      <c r="AK2341" s="53"/>
      <c r="AL2341" s="53"/>
      <c r="AM2341" s="53"/>
      <c r="AN2341" s="53"/>
      <c r="AO2341" s="53"/>
    </row>
    <row r="2342" spans="17:41">
      <c r="Q2342" s="53"/>
      <c r="R2342" s="53"/>
      <c r="S2342" s="53"/>
      <c r="T2342" s="53"/>
      <c r="U2342" s="53"/>
      <c r="V2342" s="53"/>
      <c r="W2342" s="53"/>
      <c r="X2342" s="53"/>
      <c r="Y2342" s="53"/>
      <c r="Z2342" s="53"/>
      <c r="AA2342" s="53"/>
      <c r="AB2342" s="53"/>
      <c r="AC2342" s="53"/>
      <c r="AD2342" s="53"/>
      <c r="AE2342" s="53"/>
      <c r="AF2342" s="53"/>
      <c r="AG2342" s="53"/>
      <c r="AH2342" s="53"/>
      <c r="AI2342" s="53"/>
      <c r="AJ2342" s="53"/>
      <c r="AK2342" s="53"/>
      <c r="AL2342" s="53"/>
      <c r="AM2342" s="53"/>
      <c r="AN2342" s="53"/>
      <c r="AO2342" s="53"/>
    </row>
    <row r="2343" spans="17:41">
      <c r="Q2343" s="53"/>
      <c r="R2343" s="53"/>
      <c r="S2343" s="53"/>
      <c r="T2343" s="53"/>
      <c r="U2343" s="53"/>
      <c r="V2343" s="53"/>
      <c r="W2343" s="53"/>
      <c r="X2343" s="53"/>
      <c r="Y2343" s="53"/>
      <c r="Z2343" s="53"/>
      <c r="AA2343" s="53"/>
      <c r="AB2343" s="53"/>
      <c r="AC2343" s="53"/>
      <c r="AD2343" s="53"/>
      <c r="AE2343" s="53"/>
      <c r="AF2343" s="53"/>
      <c r="AG2343" s="53"/>
      <c r="AH2343" s="53"/>
      <c r="AI2343" s="53"/>
      <c r="AJ2343" s="53"/>
      <c r="AK2343" s="53"/>
      <c r="AL2343" s="53"/>
      <c r="AM2343" s="53"/>
      <c r="AN2343" s="53"/>
      <c r="AO2343" s="53"/>
    </row>
    <row r="2344" spans="17:41">
      <c r="Q2344" s="53"/>
      <c r="R2344" s="53"/>
      <c r="S2344" s="53"/>
      <c r="T2344" s="53"/>
      <c r="U2344" s="53"/>
      <c r="V2344" s="53"/>
      <c r="W2344" s="53"/>
      <c r="X2344" s="53"/>
      <c r="Y2344" s="53"/>
      <c r="Z2344" s="53"/>
      <c r="AA2344" s="53"/>
      <c r="AB2344" s="53"/>
      <c r="AC2344" s="53"/>
      <c r="AD2344" s="53"/>
      <c r="AE2344" s="53"/>
      <c r="AF2344" s="53"/>
      <c r="AG2344" s="53"/>
      <c r="AH2344" s="53"/>
      <c r="AI2344" s="53"/>
      <c r="AJ2344" s="53"/>
      <c r="AK2344" s="53"/>
      <c r="AL2344" s="53"/>
      <c r="AM2344" s="53"/>
      <c r="AN2344" s="53"/>
      <c r="AO2344" s="53"/>
    </row>
    <row r="2345" spans="17:41">
      <c r="Q2345" s="53"/>
      <c r="R2345" s="53"/>
      <c r="S2345" s="53"/>
      <c r="T2345" s="53"/>
      <c r="U2345" s="53"/>
      <c r="V2345" s="53"/>
      <c r="W2345" s="53"/>
      <c r="X2345" s="53"/>
      <c r="Y2345" s="53"/>
      <c r="Z2345" s="53"/>
      <c r="AA2345" s="53"/>
      <c r="AB2345" s="53"/>
      <c r="AC2345" s="53"/>
      <c r="AD2345" s="53"/>
      <c r="AE2345" s="53"/>
      <c r="AF2345" s="53"/>
      <c r="AG2345" s="53"/>
      <c r="AH2345" s="53"/>
      <c r="AI2345" s="53"/>
      <c r="AJ2345" s="53"/>
      <c r="AK2345" s="53"/>
      <c r="AL2345" s="53"/>
      <c r="AM2345" s="53"/>
      <c r="AN2345" s="53"/>
      <c r="AO2345" s="53"/>
    </row>
    <row r="2346" spans="17:41">
      <c r="Q2346" s="53"/>
      <c r="R2346" s="53"/>
      <c r="S2346" s="53"/>
      <c r="T2346" s="53"/>
      <c r="U2346" s="53"/>
      <c r="V2346" s="53"/>
      <c r="W2346" s="53"/>
      <c r="X2346" s="53"/>
      <c r="Y2346" s="53"/>
      <c r="Z2346" s="53"/>
      <c r="AA2346" s="53"/>
      <c r="AB2346" s="53"/>
      <c r="AC2346" s="53"/>
      <c r="AD2346" s="53"/>
      <c r="AE2346" s="53"/>
      <c r="AF2346" s="53"/>
      <c r="AG2346" s="53"/>
      <c r="AH2346" s="53"/>
      <c r="AI2346" s="53"/>
      <c r="AJ2346" s="53"/>
      <c r="AK2346" s="53"/>
      <c r="AL2346" s="53"/>
      <c r="AM2346" s="53"/>
      <c r="AN2346" s="53"/>
      <c r="AO2346" s="53"/>
    </row>
    <row r="2347" spans="17:41">
      <c r="Q2347" s="53"/>
      <c r="R2347" s="53"/>
      <c r="S2347" s="53"/>
      <c r="T2347" s="53"/>
      <c r="U2347" s="53"/>
      <c r="V2347" s="53"/>
      <c r="W2347" s="53"/>
      <c r="X2347" s="53"/>
      <c r="Y2347" s="53"/>
      <c r="Z2347" s="53"/>
      <c r="AA2347" s="53"/>
      <c r="AB2347" s="53"/>
      <c r="AC2347" s="53"/>
      <c r="AD2347" s="53"/>
      <c r="AE2347" s="53"/>
      <c r="AF2347" s="53"/>
      <c r="AG2347" s="53"/>
      <c r="AH2347" s="53"/>
      <c r="AI2347" s="53"/>
      <c r="AJ2347" s="53"/>
      <c r="AK2347" s="53"/>
      <c r="AL2347" s="53"/>
      <c r="AM2347" s="53"/>
      <c r="AN2347" s="53"/>
      <c r="AO2347" s="53"/>
    </row>
    <row r="2348" spans="17:41">
      <c r="Q2348" s="53"/>
      <c r="R2348" s="53"/>
      <c r="S2348" s="53"/>
      <c r="T2348" s="53"/>
      <c r="U2348" s="53"/>
      <c r="V2348" s="53"/>
      <c r="W2348" s="53"/>
      <c r="X2348" s="53"/>
      <c r="Y2348" s="53"/>
      <c r="Z2348" s="53"/>
      <c r="AA2348" s="53"/>
      <c r="AB2348" s="53"/>
      <c r="AC2348" s="53"/>
      <c r="AD2348" s="53"/>
      <c r="AE2348" s="53"/>
      <c r="AF2348" s="53"/>
      <c r="AG2348" s="53"/>
      <c r="AH2348" s="53"/>
      <c r="AI2348" s="53"/>
      <c r="AJ2348" s="53"/>
      <c r="AK2348" s="53"/>
      <c r="AL2348" s="53"/>
      <c r="AM2348" s="53"/>
      <c r="AN2348" s="53"/>
      <c r="AO2348" s="53"/>
    </row>
    <row r="2349" spans="17:41">
      <c r="Q2349" s="53"/>
      <c r="R2349" s="53"/>
      <c r="S2349" s="53"/>
      <c r="T2349" s="53"/>
      <c r="U2349" s="53"/>
      <c r="V2349" s="53"/>
      <c r="W2349" s="53"/>
      <c r="X2349" s="53"/>
      <c r="Y2349" s="53"/>
      <c r="Z2349" s="53"/>
      <c r="AA2349" s="53"/>
      <c r="AB2349" s="53"/>
      <c r="AC2349" s="53"/>
      <c r="AD2349" s="53"/>
      <c r="AE2349" s="53"/>
      <c r="AF2349" s="53"/>
      <c r="AG2349" s="53"/>
      <c r="AH2349" s="53"/>
      <c r="AI2349" s="53"/>
      <c r="AJ2349" s="53"/>
      <c r="AK2349" s="53"/>
      <c r="AL2349" s="53"/>
      <c r="AM2349" s="53"/>
      <c r="AN2349" s="53"/>
      <c r="AO2349" s="53"/>
    </row>
    <row r="2350" spans="17:41">
      <c r="Q2350" s="53"/>
      <c r="R2350" s="53"/>
      <c r="S2350" s="53"/>
      <c r="T2350" s="53"/>
      <c r="U2350" s="53"/>
      <c r="V2350" s="53"/>
      <c r="W2350" s="53"/>
      <c r="X2350" s="53"/>
      <c r="Y2350" s="53"/>
      <c r="Z2350" s="53"/>
      <c r="AA2350" s="53"/>
      <c r="AB2350" s="53"/>
      <c r="AC2350" s="53"/>
      <c r="AD2350" s="53"/>
      <c r="AE2350" s="53"/>
      <c r="AF2350" s="53"/>
      <c r="AG2350" s="53"/>
      <c r="AH2350" s="53"/>
      <c r="AI2350" s="53"/>
      <c r="AJ2350" s="53"/>
      <c r="AK2350" s="53"/>
      <c r="AL2350" s="53"/>
      <c r="AM2350" s="53"/>
      <c r="AN2350" s="53"/>
      <c r="AO2350" s="53"/>
    </row>
    <row r="2351" spans="17:41">
      <c r="Q2351" s="53"/>
      <c r="R2351" s="53"/>
      <c r="S2351" s="53"/>
      <c r="T2351" s="53"/>
      <c r="U2351" s="53"/>
      <c r="V2351" s="53"/>
      <c r="W2351" s="53"/>
      <c r="X2351" s="53"/>
      <c r="Y2351" s="53"/>
      <c r="Z2351" s="53"/>
      <c r="AA2351" s="53"/>
      <c r="AB2351" s="53"/>
      <c r="AC2351" s="53"/>
      <c r="AD2351" s="53"/>
      <c r="AE2351" s="53"/>
      <c r="AF2351" s="53"/>
      <c r="AG2351" s="53"/>
      <c r="AH2351" s="53"/>
      <c r="AI2351" s="53"/>
      <c r="AJ2351" s="53"/>
      <c r="AK2351" s="53"/>
      <c r="AL2351" s="53"/>
      <c r="AM2351" s="53"/>
      <c r="AN2351" s="53"/>
      <c r="AO2351" s="53"/>
    </row>
    <row r="2352" spans="17:41">
      <c r="Q2352" s="53"/>
      <c r="R2352" s="53"/>
      <c r="S2352" s="53"/>
      <c r="T2352" s="53"/>
      <c r="U2352" s="53"/>
      <c r="V2352" s="53"/>
      <c r="W2352" s="53"/>
      <c r="X2352" s="53"/>
      <c r="Y2352" s="53"/>
      <c r="Z2352" s="53"/>
      <c r="AA2352" s="53"/>
      <c r="AB2352" s="53"/>
      <c r="AC2352" s="53"/>
      <c r="AD2352" s="53"/>
      <c r="AE2352" s="53"/>
      <c r="AF2352" s="53"/>
      <c r="AG2352" s="53"/>
      <c r="AH2352" s="53"/>
      <c r="AI2352" s="53"/>
      <c r="AJ2352" s="53"/>
      <c r="AK2352" s="53"/>
      <c r="AL2352" s="53"/>
      <c r="AM2352" s="53"/>
      <c r="AN2352" s="53"/>
      <c r="AO2352" s="53"/>
    </row>
    <row r="2353" spans="17:41">
      <c r="Q2353" s="53"/>
      <c r="R2353" s="53"/>
      <c r="S2353" s="53"/>
      <c r="T2353" s="53"/>
      <c r="U2353" s="53"/>
      <c r="V2353" s="53"/>
      <c r="W2353" s="53"/>
      <c r="X2353" s="53"/>
      <c r="Y2353" s="53"/>
      <c r="Z2353" s="53"/>
      <c r="AA2353" s="53"/>
      <c r="AB2353" s="53"/>
      <c r="AC2353" s="53"/>
      <c r="AD2353" s="53"/>
      <c r="AE2353" s="53"/>
      <c r="AF2353" s="53"/>
      <c r="AG2353" s="53"/>
      <c r="AH2353" s="53"/>
      <c r="AI2353" s="53"/>
      <c r="AJ2353" s="53"/>
      <c r="AK2353" s="53"/>
      <c r="AL2353" s="53"/>
      <c r="AM2353" s="53"/>
      <c r="AN2353" s="53"/>
      <c r="AO2353" s="53"/>
    </row>
    <row r="2354" spans="17:41">
      <c r="Q2354" s="53"/>
      <c r="R2354" s="53"/>
      <c r="S2354" s="53"/>
      <c r="T2354" s="53"/>
      <c r="U2354" s="53"/>
      <c r="V2354" s="53"/>
      <c r="W2354" s="53"/>
      <c r="X2354" s="53"/>
      <c r="Y2354" s="53"/>
      <c r="Z2354" s="53"/>
      <c r="AA2354" s="53"/>
      <c r="AB2354" s="53"/>
      <c r="AC2354" s="53"/>
      <c r="AD2354" s="53"/>
      <c r="AE2354" s="53"/>
      <c r="AF2354" s="53"/>
      <c r="AG2354" s="53"/>
      <c r="AH2354" s="53"/>
      <c r="AI2354" s="53"/>
      <c r="AJ2354" s="53"/>
      <c r="AK2354" s="53"/>
      <c r="AL2354" s="53"/>
      <c r="AM2354" s="53"/>
      <c r="AN2354" s="53"/>
      <c r="AO2354" s="53"/>
    </row>
    <row r="2355" spans="17:41">
      <c r="Q2355" s="53"/>
      <c r="R2355" s="53"/>
      <c r="S2355" s="53"/>
      <c r="T2355" s="53"/>
      <c r="U2355" s="53"/>
      <c r="V2355" s="53"/>
      <c r="W2355" s="53"/>
      <c r="X2355" s="53"/>
      <c r="Y2355" s="53"/>
      <c r="Z2355" s="53"/>
      <c r="AA2355" s="53"/>
      <c r="AB2355" s="53"/>
      <c r="AC2355" s="53"/>
      <c r="AD2355" s="53"/>
      <c r="AE2355" s="53"/>
      <c r="AF2355" s="53"/>
      <c r="AG2355" s="53"/>
      <c r="AH2355" s="53"/>
      <c r="AI2355" s="53"/>
      <c r="AJ2355" s="53"/>
      <c r="AK2355" s="53"/>
      <c r="AL2355" s="53"/>
      <c r="AM2355" s="53"/>
      <c r="AN2355" s="53"/>
      <c r="AO2355" s="53"/>
    </row>
    <row r="2356" spans="17:41">
      <c r="Q2356" s="53"/>
      <c r="R2356" s="53"/>
      <c r="S2356" s="53"/>
      <c r="T2356" s="53"/>
      <c r="U2356" s="53"/>
      <c r="V2356" s="53"/>
      <c r="W2356" s="53"/>
      <c r="X2356" s="53"/>
      <c r="Y2356" s="53"/>
      <c r="Z2356" s="53"/>
      <c r="AA2356" s="53"/>
      <c r="AB2356" s="53"/>
      <c r="AC2356" s="53"/>
      <c r="AD2356" s="53"/>
      <c r="AE2356" s="53"/>
      <c r="AF2356" s="53"/>
      <c r="AG2356" s="53"/>
      <c r="AH2356" s="53"/>
      <c r="AI2356" s="53"/>
      <c r="AJ2356" s="53"/>
      <c r="AK2356" s="53"/>
      <c r="AL2356" s="53"/>
      <c r="AM2356" s="53"/>
      <c r="AN2356" s="53"/>
      <c r="AO2356" s="53"/>
    </row>
    <row r="2357" spans="17:41">
      <c r="Q2357" s="53"/>
      <c r="R2357" s="53"/>
      <c r="S2357" s="53"/>
      <c r="T2357" s="53"/>
      <c r="U2357" s="53"/>
      <c r="V2357" s="53"/>
      <c r="W2357" s="53"/>
      <c r="X2357" s="53"/>
      <c r="Y2357" s="53"/>
      <c r="Z2357" s="53"/>
      <c r="AA2357" s="53"/>
      <c r="AB2357" s="53"/>
      <c r="AC2357" s="53"/>
      <c r="AD2357" s="53"/>
      <c r="AE2357" s="53"/>
      <c r="AF2357" s="53"/>
      <c r="AG2357" s="53"/>
      <c r="AH2357" s="53"/>
      <c r="AI2357" s="53"/>
      <c r="AJ2357" s="53"/>
      <c r="AK2357" s="53"/>
      <c r="AL2357" s="53"/>
      <c r="AM2357" s="53"/>
      <c r="AN2357" s="53"/>
      <c r="AO2357" s="53"/>
    </row>
    <row r="2358" spans="17:41">
      <c r="Q2358" s="53"/>
      <c r="R2358" s="53"/>
      <c r="S2358" s="53"/>
      <c r="T2358" s="53"/>
      <c r="U2358" s="53"/>
      <c r="V2358" s="53"/>
      <c r="W2358" s="53"/>
      <c r="X2358" s="53"/>
      <c r="Y2358" s="53"/>
      <c r="Z2358" s="53"/>
      <c r="AA2358" s="53"/>
      <c r="AB2358" s="53"/>
      <c r="AC2358" s="53"/>
      <c r="AD2358" s="53"/>
      <c r="AE2358" s="53"/>
      <c r="AF2358" s="53"/>
      <c r="AG2358" s="53"/>
      <c r="AH2358" s="53"/>
      <c r="AI2358" s="53"/>
      <c r="AJ2358" s="53"/>
      <c r="AK2358" s="53"/>
      <c r="AL2358" s="53"/>
      <c r="AM2358" s="53"/>
      <c r="AN2358" s="53"/>
      <c r="AO2358" s="53"/>
    </row>
    <row r="2359" spans="17:41">
      <c r="Q2359" s="53"/>
      <c r="R2359" s="53"/>
      <c r="S2359" s="53"/>
      <c r="T2359" s="53"/>
      <c r="U2359" s="53"/>
      <c r="V2359" s="53"/>
      <c r="W2359" s="53"/>
      <c r="X2359" s="53"/>
      <c r="Y2359" s="53"/>
      <c r="Z2359" s="53"/>
      <c r="AA2359" s="53"/>
      <c r="AB2359" s="53"/>
      <c r="AC2359" s="53"/>
      <c r="AD2359" s="53"/>
      <c r="AE2359" s="53"/>
      <c r="AF2359" s="53"/>
      <c r="AG2359" s="53"/>
      <c r="AH2359" s="53"/>
      <c r="AI2359" s="53"/>
      <c r="AJ2359" s="53"/>
      <c r="AK2359" s="53"/>
      <c r="AL2359" s="53"/>
      <c r="AM2359" s="53"/>
      <c r="AN2359" s="53"/>
      <c r="AO2359" s="53"/>
    </row>
    <row r="2360" spans="17:41">
      <c r="Q2360" s="53"/>
      <c r="R2360" s="53"/>
      <c r="S2360" s="53"/>
      <c r="T2360" s="53"/>
      <c r="U2360" s="53"/>
      <c r="V2360" s="53"/>
      <c r="W2360" s="53"/>
      <c r="X2360" s="53"/>
      <c r="Y2360" s="53"/>
      <c r="Z2360" s="53"/>
      <c r="AA2360" s="53"/>
      <c r="AB2360" s="53"/>
      <c r="AC2360" s="53"/>
      <c r="AD2360" s="53"/>
      <c r="AE2360" s="53"/>
      <c r="AF2360" s="53"/>
      <c r="AG2360" s="53"/>
      <c r="AH2360" s="53"/>
      <c r="AI2360" s="53"/>
      <c r="AJ2360" s="53"/>
      <c r="AK2360" s="53"/>
      <c r="AL2360" s="53"/>
      <c r="AM2360" s="53"/>
      <c r="AN2360" s="53"/>
      <c r="AO2360" s="53"/>
    </row>
    <row r="2361" spans="17:41">
      <c r="Q2361" s="53"/>
      <c r="R2361" s="53"/>
      <c r="S2361" s="53"/>
      <c r="T2361" s="53"/>
      <c r="U2361" s="53"/>
      <c r="V2361" s="53"/>
      <c r="W2361" s="53"/>
      <c r="X2361" s="53"/>
      <c r="Y2361" s="53"/>
      <c r="Z2361" s="53"/>
      <c r="AA2361" s="53"/>
      <c r="AB2361" s="53"/>
      <c r="AC2361" s="53"/>
      <c r="AD2361" s="53"/>
      <c r="AE2361" s="53"/>
      <c r="AF2361" s="53"/>
      <c r="AG2361" s="53"/>
      <c r="AH2361" s="53"/>
      <c r="AI2361" s="53"/>
      <c r="AJ2361" s="53"/>
      <c r="AK2361" s="53"/>
      <c r="AL2361" s="53"/>
      <c r="AM2361" s="53"/>
      <c r="AN2361" s="53"/>
      <c r="AO2361" s="53"/>
    </row>
    <row r="2362" spans="17:41">
      <c r="Q2362" s="53"/>
      <c r="R2362" s="53"/>
      <c r="S2362" s="53"/>
      <c r="T2362" s="53"/>
      <c r="U2362" s="53"/>
      <c r="V2362" s="53"/>
      <c r="W2362" s="53"/>
      <c r="X2362" s="53"/>
      <c r="Y2362" s="53"/>
      <c r="Z2362" s="53"/>
      <c r="AA2362" s="53"/>
      <c r="AB2362" s="53"/>
      <c r="AC2362" s="53"/>
      <c r="AD2362" s="53"/>
      <c r="AE2362" s="53"/>
      <c r="AF2362" s="53"/>
      <c r="AG2362" s="53"/>
      <c r="AH2362" s="53"/>
      <c r="AI2362" s="53"/>
      <c r="AJ2362" s="53"/>
      <c r="AK2362" s="53"/>
      <c r="AL2362" s="53"/>
      <c r="AM2362" s="53"/>
      <c r="AN2362" s="53"/>
      <c r="AO2362" s="53"/>
    </row>
    <row r="2363" spans="17:41">
      <c r="Q2363" s="53"/>
      <c r="R2363" s="53"/>
      <c r="S2363" s="53"/>
      <c r="T2363" s="53"/>
      <c r="U2363" s="53"/>
      <c r="V2363" s="53"/>
      <c r="W2363" s="53"/>
      <c r="X2363" s="53"/>
      <c r="Y2363" s="53"/>
      <c r="Z2363" s="53"/>
      <c r="AA2363" s="53"/>
      <c r="AB2363" s="53"/>
      <c r="AC2363" s="53"/>
      <c r="AD2363" s="53"/>
      <c r="AE2363" s="53"/>
      <c r="AF2363" s="53"/>
      <c r="AG2363" s="53"/>
      <c r="AH2363" s="53"/>
      <c r="AI2363" s="53"/>
      <c r="AJ2363" s="53"/>
      <c r="AK2363" s="53"/>
      <c r="AL2363" s="53"/>
      <c r="AM2363" s="53"/>
      <c r="AN2363" s="53"/>
      <c r="AO2363" s="53"/>
    </row>
    <row r="2364" spans="17:41">
      <c r="Q2364" s="53"/>
      <c r="R2364" s="53"/>
      <c r="S2364" s="53"/>
      <c r="T2364" s="53"/>
      <c r="U2364" s="53"/>
      <c r="V2364" s="53"/>
      <c r="W2364" s="53"/>
      <c r="X2364" s="53"/>
      <c r="Y2364" s="53"/>
      <c r="Z2364" s="53"/>
      <c r="AA2364" s="53"/>
      <c r="AB2364" s="53"/>
      <c r="AC2364" s="53"/>
      <c r="AD2364" s="53"/>
      <c r="AE2364" s="53"/>
      <c r="AF2364" s="53"/>
      <c r="AG2364" s="53"/>
      <c r="AH2364" s="53"/>
      <c r="AI2364" s="53"/>
      <c r="AJ2364" s="53"/>
      <c r="AK2364" s="53"/>
      <c r="AL2364" s="53"/>
      <c r="AM2364" s="53"/>
      <c r="AN2364" s="53"/>
      <c r="AO2364" s="53"/>
    </row>
    <row r="2365" spans="17:41">
      <c r="Q2365" s="53"/>
      <c r="R2365" s="53"/>
      <c r="S2365" s="53"/>
      <c r="T2365" s="53"/>
      <c r="U2365" s="53"/>
      <c r="V2365" s="53"/>
      <c r="W2365" s="53"/>
      <c r="X2365" s="53"/>
      <c r="Y2365" s="53"/>
      <c r="Z2365" s="53"/>
      <c r="AA2365" s="53"/>
      <c r="AB2365" s="53"/>
      <c r="AC2365" s="53"/>
      <c r="AD2365" s="53"/>
      <c r="AE2365" s="53"/>
      <c r="AF2365" s="53"/>
      <c r="AG2365" s="53"/>
      <c r="AH2365" s="53"/>
      <c r="AI2365" s="53"/>
      <c r="AJ2365" s="53"/>
      <c r="AK2365" s="53"/>
      <c r="AL2365" s="53"/>
      <c r="AM2365" s="53"/>
      <c r="AN2365" s="53"/>
      <c r="AO2365" s="53"/>
    </row>
    <row r="2366" spans="17:41">
      <c r="Q2366" s="53"/>
      <c r="R2366" s="53"/>
      <c r="S2366" s="53"/>
      <c r="T2366" s="53"/>
      <c r="U2366" s="53"/>
      <c r="V2366" s="53"/>
      <c r="W2366" s="53"/>
      <c r="X2366" s="53"/>
      <c r="Y2366" s="53"/>
      <c r="Z2366" s="53"/>
      <c r="AA2366" s="53"/>
      <c r="AB2366" s="53"/>
      <c r="AC2366" s="53"/>
      <c r="AD2366" s="53"/>
      <c r="AE2366" s="53"/>
      <c r="AF2366" s="53"/>
      <c r="AG2366" s="53"/>
      <c r="AH2366" s="53"/>
      <c r="AI2366" s="53"/>
      <c r="AJ2366" s="53"/>
      <c r="AK2366" s="53"/>
      <c r="AL2366" s="53"/>
      <c r="AM2366" s="53"/>
      <c r="AN2366" s="53"/>
      <c r="AO2366" s="53"/>
    </row>
    <row r="2367" spans="17:41">
      <c r="Q2367" s="53"/>
      <c r="R2367" s="53"/>
      <c r="S2367" s="53"/>
      <c r="T2367" s="53"/>
      <c r="U2367" s="53"/>
      <c r="V2367" s="53"/>
      <c r="W2367" s="53"/>
      <c r="X2367" s="53"/>
      <c r="Y2367" s="53"/>
      <c r="Z2367" s="53"/>
      <c r="AA2367" s="53"/>
      <c r="AB2367" s="53"/>
      <c r="AC2367" s="53"/>
      <c r="AD2367" s="53"/>
      <c r="AE2367" s="53"/>
      <c r="AF2367" s="53"/>
      <c r="AG2367" s="53"/>
      <c r="AH2367" s="53"/>
      <c r="AI2367" s="53"/>
      <c r="AJ2367" s="53"/>
      <c r="AK2367" s="53"/>
      <c r="AL2367" s="53"/>
      <c r="AM2367" s="53"/>
      <c r="AN2367" s="53"/>
      <c r="AO2367" s="53"/>
    </row>
    <row r="2368" spans="17:41">
      <c r="Q2368" s="53"/>
      <c r="R2368" s="53"/>
      <c r="S2368" s="53"/>
      <c r="T2368" s="53"/>
      <c r="U2368" s="53"/>
      <c r="V2368" s="53"/>
      <c r="W2368" s="53"/>
      <c r="X2368" s="53"/>
      <c r="Y2368" s="53"/>
      <c r="Z2368" s="53"/>
      <c r="AA2368" s="53"/>
      <c r="AB2368" s="53"/>
      <c r="AC2368" s="53"/>
      <c r="AD2368" s="53"/>
      <c r="AE2368" s="53"/>
      <c r="AF2368" s="53"/>
      <c r="AG2368" s="53"/>
      <c r="AH2368" s="53"/>
      <c r="AI2368" s="53"/>
      <c r="AJ2368" s="53"/>
      <c r="AK2368" s="53"/>
      <c r="AL2368" s="53"/>
      <c r="AM2368" s="53"/>
      <c r="AN2368" s="53"/>
      <c r="AO2368" s="53"/>
    </row>
    <row r="2369" spans="17:41">
      <c r="Q2369" s="53"/>
      <c r="R2369" s="53"/>
      <c r="S2369" s="53"/>
      <c r="T2369" s="53"/>
      <c r="U2369" s="53"/>
      <c r="V2369" s="53"/>
      <c r="W2369" s="53"/>
      <c r="X2369" s="53"/>
      <c r="Y2369" s="53"/>
      <c r="Z2369" s="53"/>
      <c r="AA2369" s="53"/>
      <c r="AB2369" s="53"/>
      <c r="AC2369" s="53"/>
      <c r="AD2369" s="53"/>
      <c r="AE2369" s="53"/>
      <c r="AF2369" s="53"/>
      <c r="AG2369" s="53"/>
      <c r="AH2369" s="53"/>
      <c r="AI2369" s="53"/>
      <c r="AJ2369" s="53"/>
      <c r="AK2369" s="53"/>
      <c r="AL2369" s="53"/>
      <c r="AM2369" s="53"/>
      <c r="AN2369" s="53"/>
      <c r="AO2369" s="53"/>
    </row>
    <row r="2370" spans="17:41">
      <c r="Q2370" s="53"/>
      <c r="R2370" s="53"/>
      <c r="S2370" s="53"/>
      <c r="T2370" s="53"/>
      <c r="U2370" s="53"/>
      <c r="V2370" s="53"/>
      <c r="W2370" s="53"/>
      <c r="X2370" s="53"/>
      <c r="Y2370" s="53"/>
      <c r="Z2370" s="53"/>
      <c r="AA2370" s="53"/>
      <c r="AB2370" s="53"/>
      <c r="AC2370" s="53"/>
      <c r="AD2370" s="53"/>
      <c r="AE2370" s="53"/>
      <c r="AF2370" s="53"/>
      <c r="AG2370" s="53"/>
      <c r="AH2370" s="53"/>
      <c r="AI2370" s="53"/>
      <c r="AJ2370" s="53"/>
      <c r="AK2370" s="53"/>
      <c r="AL2370" s="53"/>
      <c r="AM2370" s="53"/>
      <c r="AN2370" s="53"/>
      <c r="AO2370" s="53"/>
    </row>
    <row r="2371" spans="17:41">
      <c r="Q2371" s="53"/>
      <c r="R2371" s="53"/>
      <c r="S2371" s="53"/>
      <c r="T2371" s="53"/>
      <c r="U2371" s="53"/>
      <c r="V2371" s="53"/>
      <c r="W2371" s="53"/>
      <c r="X2371" s="53"/>
      <c r="Y2371" s="53"/>
      <c r="Z2371" s="53"/>
      <c r="AA2371" s="53"/>
      <c r="AB2371" s="53"/>
      <c r="AC2371" s="53"/>
      <c r="AD2371" s="53"/>
      <c r="AE2371" s="53"/>
      <c r="AF2371" s="53"/>
      <c r="AG2371" s="53"/>
      <c r="AH2371" s="53"/>
      <c r="AI2371" s="53"/>
      <c r="AJ2371" s="53"/>
      <c r="AK2371" s="53"/>
      <c r="AL2371" s="53"/>
      <c r="AM2371" s="53"/>
      <c r="AN2371" s="53"/>
      <c r="AO2371" s="53"/>
    </row>
    <row r="2372" spans="17:41">
      <c r="Q2372" s="53"/>
      <c r="R2372" s="53"/>
      <c r="S2372" s="53"/>
      <c r="T2372" s="53"/>
      <c r="U2372" s="53"/>
      <c r="V2372" s="53"/>
      <c r="W2372" s="53"/>
      <c r="X2372" s="53"/>
      <c r="Y2372" s="53"/>
      <c r="Z2372" s="53"/>
      <c r="AA2372" s="53"/>
      <c r="AB2372" s="53"/>
      <c r="AC2372" s="53"/>
      <c r="AD2372" s="53"/>
      <c r="AE2372" s="53"/>
      <c r="AF2372" s="53"/>
      <c r="AG2372" s="53"/>
      <c r="AH2372" s="53"/>
      <c r="AI2372" s="53"/>
      <c r="AJ2372" s="53"/>
      <c r="AK2372" s="53"/>
      <c r="AL2372" s="53"/>
      <c r="AM2372" s="53"/>
      <c r="AN2372" s="53"/>
      <c r="AO2372" s="53"/>
    </row>
    <row r="2373" spans="17:41">
      <c r="Q2373" s="53"/>
      <c r="R2373" s="53"/>
      <c r="S2373" s="53"/>
      <c r="T2373" s="53"/>
      <c r="U2373" s="53"/>
      <c r="V2373" s="53"/>
      <c r="W2373" s="53"/>
      <c r="X2373" s="53"/>
      <c r="Y2373" s="53"/>
      <c r="Z2373" s="53"/>
      <c r="AA2373" s="53"/>
      <c r="AB2373" s="53"/>
      <c r="AC2373" s="53"/>
      <c r="AD2373" s="53"/>
      <c r="AE2373" s="53"/>
      <c r="AF2373" s="53"/>
      <c r="AG2373" s="53"/>
      <c r="AH2373" s="53"/>
      <c r="AI2373" s="53"/>
      <c r="AJ2373" s="53"/>
      <c r="AK2373" s="53"/>
      <c r="AL2373" s="53"/>
      <c r="AM2373" s="53"/>
      <c r="AN2373" s="53"/>
      <c r="AO2373" s="53"/>
    </row>
    <row r="2374" spans="17:41">
      <c r="Q2374" s="53"/>
      <c r="R2374" s="53"/>
      <c r="S2374" s="53"/>
      <c r="T2374" s="53"/>
      <c r="U2374" s="53"/>
      <c r="V2374" s="53"/>
      <c r="W2374" s="53"/>
      <c r="X2374" s="53"/>
      <c r="Y2374" s="53"/>
      <c r="Z2374" s="53"/>
      <c r="AA2374" s="53"/>
      <c r="AB2374" s="53"/>
      <c r="AC2374" s="53"/>
      <c r="AD2374" s="53"/>
      <c r="AE2374" s="53"/>
      <c r="AF2374" s="53"/>
      <c r="AG2374" s="53"/>
      <c r="AH2374" s="53"/>
      <c r="AI2374" s="53"/>
      <c r="AJ2374" s="53"/>
      <c r="AK2374" s="53"/>
      <c r="AL2374" s="53"/>
      <c r="AM2374" s="53"/>
      <c r="AN2374" s="53"/>
      <c r="AO2374" s="53"/>
    </row>
    <row r="2375" spans="17:41">
      <c r="Q2375" s="53"/>
      <c r="R2375" s="53"/>
      <c r="S2375" s="53"/>
      <c r="T2375" s="53"/>
      <c r="U2375" s="53"/>
      <c r="V2375" s="53"/>
      <c r="W2375" s="53"/>
      <c r="X2375" s="53"/>
      <c r="Y2375" s="53"/>
      <c r="Z2375" s="53"/>
      <c r="AA2375" s="53"/>
      <c r="AB2375" s="53"/>
      <c r="AC2375" s="53"/>
      <c r="AD2375" s="53"/>
      <c r="AE2375" s="53"/>
      <c r="AF2375" s="53"/>
      <c r="AG2375" s="53"/>
      <c r="AH2375" s="53"/>
      <c r="AI2375" s="53"/>
      <c r="AJ2375" s="53"/>
      <c r="AK2375" s="53"/>
      <c r="AL2375" s="53"/>
      <c r="AM2375" s="53"/>
      <c r="AN2375" s="53"/>
      <c r="AO2375" s="53"/>
    </row>
    <row r="2376" spans="17:41">
      <c r="Q2376" s="53"/>
      <c r="R2376" s="53"/>
      <c r="S2376" s="53"/>
      <c r="T2376" s="53"/>
      <c r="U2376" s="53"/>
      <c r="V2376" s="53"/>
      <c r="W2376" s="53"/>
      <c r="X2376" s="53"/>
      <c r="Y2376" s="53"/>
      <c r="Z2376" s="53"/>
      <c r="AA2376" s="53"/>
      <c r="AB2376" s="53"/>
      <c r="AC2376" s="53"/>
      <c r="AD2376" s="53"/>
      <c r="AE2376" s="53"/>
      <c r="AF2376" s="53"/>
      <c r="AG2376" s="53"/>
      <c r="AH2376" s="53"/>
      <c r="AI2376" s="53"/>
      <c r="AJ2376" s="53"/>
      <c r="AK2376" s="53"/>
      <c r="AL2376" s="53"/>
      <c r="AM2376" s="53"/>
      <c r="AN2376" s="53"/>
      <c r="AO2376" s="53"/>
    </row>
    <row r="2377" spans="17:41">
      <c r="Q2377" s="53"/>
      <c r="R2377" s="53"/>
      <c r="S2377" s="53"/>
      <c r="T2377" s="53"/>
      <c r="U2377" s="53"/>
      <c r="V2377" s="53"/>
      <c r="W2377" s="53"/>
      <c r="X2377" s="53"/>
      <c r="Y2377" s="53"/>
      <c r="Z2377" s="53"/>
      <c r="AA2377" s="53"/>
      <c r="AB2377" s="53"/>
      <c r="AC2377" s="53"/>
      <c r="AD2377" s="53"/>
      <c r="AE2377" s="53"/>
      <c r="AF2377" s="53"/>
      <c r="AG2377" s="53"/>
      <c r="AH2377" s="53"/>
      <c r="AI2377" s="53"/>
      <c r="AJ2377" s="53"/>
      <c r="AK2377" s="53"/>
      <c r="AL2377" s="53"/>
      <c r="AM2377" s="53"/>
      <c r="AN2377" s="53"/>
      <c r="AO2377" s="53"/>
    </row>
    <row r="2378" spans="17:41">
      <c r="Q2378" s="53"/>
      <c r="R2378" s="53"/>
      <c r="S2378" s="53"/>
      <c r="T2378" s="53"/>
      <c r="U2378" s="53"/>
      <c r="V2378" s="53"/>
      <c r="W2378" s="53"/>
      <c r="X2378" s="53"/>
      <c r="Y2378" s="53"/>
      <c r="Z2378" s="53"/>
      <c r="AA2378" s="53"/>
      <c r="AB2378" s="53"/>
      <c r="AC2378" s="53"/>
      <c r="AD2378" s="53"/>
      <c r="AE2378" s="53"/>
      <c r="AF2378" s="53"/>
      <c r="AG2378" s="53"/>
      <c r="AH2378" s="53"/>
      <c r="AI2378" s="53"/>
      <c r="AJ2378" s="53"/>
      <c r="AK2378" s="53"/>
      <c r="AL2378" s="53"/>
      <c r="AM2378" s="53"/>
      <c r="AN2378" s="53"/>
      <c r="AO2378" s="53"/>
    </row>
    <row r="2379" spans="17:41">
      <c r="Q2379" s="53"/>
      <c r="R2379" s="53"/>
      <c r="S2379" s="53"/>
      <c r="T2379" s="53"/>
      <c r="U2379" s="53"/>
      <c r="V2379" s="53"/>
      <c r="W2379" s="53"/>
      <c r="X2379" s="53"/>
      <c r="Y2379" s="53"/>
      <c r="Z2379" s="53"/>
      <c r="AA2379" s="53"/>
      <c r="AB2379" s="53"/>
      <c r="AC2379" s="53"/>
      <c r="AD2379" s="53"/>
      <c r="AE2379" s="53"/>
      <c r="AF2379" s="53"/>
      <c r="AG2379" s="53"/>
      <c r="AH2379" s="53"/>
      <c r="AI2379" s="53"/>
      <c r="AJ2379" s="53"/>
      <c r="AK2379" s="53"/>
      <c r="AL2379" s="53"/>
      <c r="AM2379" s="53"/>
      <c r="AN2379" s="53"/>
      <c r="AO2379" s="53"/>
    </row>
    <row r="2380" spans="17:41">
      <c r="Q2380" s="53"/>
      <c r="R2380" s="53"/>
      <c r="S2380" s="53"/>
      <c r="T2380" s="53"/>
      <c r="U2380" s="53"/>
      <c r="V2380" s="53"/>
      <c r="W2380" s="53"/>
      <c r="X2380" s="53"/>
      <c r="Y2380" s="53"/>
      <c r="Z2380" s="53"/>
      <c r="AA2380" s="53"/>
      <c r="AB2380" s="53"/>
      <c r="AC2380" s="53"/>
      <c r="AD2380" s="53"/>
      <c r="AE2380" s="53"/>
      <c r="AF2380" s="53"/>
      <c r="AG2380" s="53"/>
      <c r="AH2380" s="53"/>
      <c r="AI2380" s="53"/>
      <c r="AJ2380" s="53"/>
      <c r="AK2380" s="53"/>
      <c r="AL2380" s="53"/>
      <c r="AM2380" s="53"/>
      <c r="AN2380" s="53"/>
      <c r="AO2380" s="53"/>
    </row>
    <row r="2381" spans="17:41">
      <c r="Q2381" s="53"/>
      <c r="R2381" s="53"/>
      <c r="S2381" s="53"/>
      <c r="T2381" s="53"/>
      <c r="U2381" s="53"/>
      <c r="V2381" s="53"/>
      <c r="W2381" s="53"/>
      <c r="X2381" s="53"/>
      <c r="Y2381" s="53"/>
      <c r="Z2381" s="53"/>
      <c r="AA2381" s="53"/>
      <c r="AB2381" s="53"/>
      <c r="AC2381" s="53"/>
      <c r="AD2381" s="53"/>
      <c r="AE2381" s="53"/>
      <c r="AF2381" s="53"/>
      <c r="AG2381" s="53"/>
      <c r="AH2381" s="53"/>
      <c r="AI2381" s="53"/>
      <c r="AJ2381" s="53"/>
      <c r="AK2381" s="53"/>
      <c r="AL2381" s="53"/>
      <c r="AM2381" s="53"/>
      <c r="AN2381" s="53"/>
      <c r="AO2381" s="53"/>
    </row>
    <row r="2382" spans="17:41">
      <c r="Q2382" s="53"/>
      <c r="R2382" s="53"/>
      <c r="S2382" s="53"/>
      <c r="T2382" s="53"/>
      <c r="U2382" s="53"/>
      <c r="V2382" s="53"/>
      <c r="W2382" s="53"/>
      <c r="X2382" s="53"/>
      <c r="Y2382" s="53"/>
      <c r="Z2382" s="53"/>
      <c r="AA2382" s="53"/>
      <c r="AB2382" s="53"/>
      <c r="AC2382" s="53"/>
      <c r="AD2382" s="53"/>
      <c r="AE2382" s="53"/>
      <c r="AF2382" s="53"/>
      <c r="AG2382" s="53"/>
      <c r="AH2382" s="53"/>
      <c r="AI2382" s="53"/>
      <c r="AJ2382" s="53"/>
      <c r="AK2382" s="53"/>
      <c r="AL2382" s="53"/>
      <c r="AM2382" s="53"/>
      <c r="AN2382" s="53"/>
      <c r="AO2382" s="53"/>
    </row>
    <row r="2383" spans="17:41">
      <c r="Q2383" s="53"/>
      <c r="R2383" s="53"/>
      <c r="S2383" s="53"/>
      <c r="T2383" s="53"/>
      <c r="U2383" s="53"/>
      <c r="V2383" s="53"/>
      <c r="W2383" s="53"/>
      <c r="X2383" s="53"/>
      <c r="Y2383" s="53"/>
      <c r="Z2383" s="53"/>
      <c r="AA2383" s="53"/>
      <c r="AB2383" s="53"/>
      <c r="AC2383" s="53"/>
      <c r="AD2383" s="53"/>
      <c r="AE2383" s="53"/>
      <c r="AF2383" s="53"/>
      <c r="AG2383" s="53"/>
      <c r="AH2383" s="53"/>
      <c r="AI2383" s="53"/>
      <c r="AJ2383" s="53"/>
      <c r="AK2383" s="53"/>
      <c r="AL2383" s="53"/>
      <c r="AM2383" s="53"/>
      <c r="AN2383" s="53"/>
      <c r="AO2383" s="53"/>
    </row>
    <row r="2384" spans="17:41">
      <c r="Q2384" s="53"/>
      <c r="R2384" s="53"/>
      <c r="S2384" s="53"/>
      <c r="T2384" s="53"/>
      <c r="U2384" s="53"/>
      <c r="V2384" s="53"/>
      <c r="W2384" s="53"/>
      <c r="X2384" s="53"/>
      <c r="Y2384" s="53"/>
      <c r="Z2384" s="53"/>
      <c r="AA2384" s="53"/>
      <c r="AB2384" s="53"/>
      <c r="AC2384" s="53"/>
      <c r="AD2384" s="53"/>
      <c r="AE2384" s="53"/>
      <c r="AF2384" s="53"/>
      <c r="AG2384" s="53"/>
      <c r="AH2384" s="53"/>
      <c r="AI2384" s="53"/>
      <c r="AJ2384" s="53"/>
      <c r="AK2384" s="53"/>
      <c r="AL2384" s="53"/>
      <c r="AM2384" s="53"/>
      <c r="AN2384" s="53"/>
      <c r="AO2384" s="53"/>
    </row>
    <row r="2385" spans="17:41">
      <c r="Q2385" s="53"/>
      <c r="R2385" s="53"/>
      <c r="S2385" s="53"/>
      <c r="T2385" s="53"/>
      <c r="U2385" s="53"/>
      <c r="V2385" s="53"/>
      <c r="W2385" s="53"/>
      <c r="X2385" s="53"/>
      <c r="Y2385" s="53"/>
      <c r="Z2385" s="53"/>
      <c r="AA2385" s="53"/>
      <c r="AB2385" s="53"/>
      <c r="AC2385" s="53"/>
      <c r="AD2385" s="53"/>
      <c r="AE2385" s="53"/>
      <c r="AF2385" s="53"/>
      <c r="AG2385" s="53"/>
      <c r="AH2385" s="53"/>
      <c r="AI2385" s="53"/>
      <c r="AJ2385" s="53"/>
      <c r="AK2385" s="53"/>
      <c r="AL2385" s="53"/>
      <c r="AM2385" s="53"/>
      <c r="AN2385" s="53"/>
      <c r="AO2385" s="53"/>
    </row>
    <row r="2386" spans="17:41">
      <c r="Q2386" s="53"/>
      <c r="R2386" s="53"/>
      <c r="S2386" s="53"/>
      <c r="T2386" s="53"/>
      <c r="U2386" s="53"/>
      <c r="V2386" s="53"/>
      <c r="W2386" s="53"/>
      <c r="X2386" s="53"/>
      <c r="Y2386" s="53"/>
      <c r="Z2386" s="53"/>
      <c r="AA2386" s="53"/>
      <c r="AB2386" s="53"/>
      <c r="AC2386" s="53"/>
      <c r="AD2386" s="53"/>
      <c r="AE2386" s="53"/>
      <c r="AF2386" s="53"/>
      <c r="AG2386" s="53"/>
      <c r="AH2386" s="53"/>
      <c r="AI2386" s="53"/>
      <c r="AJ2386" s="53"/>
      <c r="AK2386" s="53"/>
      <c r="AL2386" s="53"/>
      <c r="AM2386" s="53"/>
      <c r="AN2386" s="53"/>
      <c r="AO2386" s="53"/>
    </row>
    <row r="2387" spans="17:41">
      <c r="Q2387" s="53"/>
      <c r="R2387" s="53"/>
      <c r="S2387" s="53"/>
      <c r="T2387" s="53"/>
      <c r="U2387" s="53"/>
      <c r="V2387" s="53"/>
      <c r="W2387" s="53"/>
      <c r="X2387" s="53"/>
      <c r="Y2387" s="53"/>
      <c r="Z2387" s="53"/>
      <c r="AA2387" s="53"/>
      <c r="AB2387" s="53"/>
      <c r="AC2387" s="53"/>
      <c r="AD2387" s="53"/>
      <c r="AE2387" s="53"/>
      <c r="AF2387" s="53"/>
      <c r="AG2387" s="53"/>
      <c r="AH2387" s="53"/>
      <c r="AI2387" s="53"/>
      <c r="AJ2387" s="53"/>
      <c r="AK2387" s="53"/>
      <c r="AL2387" s="53"/>
      <c r="AM2387" s="53"/>
      <c r="AN2387" s="53"/>
      <c r="AO2387" s="53"/>
    </row>
    <row r="2388" spans="17:41">
      <c r="Q2388" s="53"/>
      <c r="R2388" s="53"/>
      <c r="S2388" s="53"/>
      <c r="T2388" s="53"/>
      <c r="U2388" s="53"/>
      <c r="V2388" s="53"/>
      <c r="W2388" s="53"/>
      <c r="X2388" s="53"/>
      <c r="Y2388" s="53"/>
      <c r="Z2388" s="53"/>
      <c r="AA2388" s="53"/>
      <c r="AB2388" s="53"/>
      <c r="AC2388" s="53"/>
      <c r="AD2388" s="53"/>
      <c r="AE2388" s="53"/>
      <c r="AF2388" s="53"/>
      <c r="AG2388" s="53"/>
      <c r="AH2388" s="53"/>
      <c r="AI2388" s="53"/>
      <c r="AJ2388" s="53"/>
      <c r="AK2388" s="53"/>
      <c r="AL2388" s="53"/>
      <c r="AM2388" s="53"/>
      <c r="AN2388" s="53"/>
      <c r="AO2388" s="53"/>
    </row>
    <row r="2389" spans="17:41">
      <c r="Q2389" s="53"/>
      <c r="R2389" s="53"/>
      <c r="S2389" s="53"/>
      <c r="T2389" s="53"/>
      <c r="U2389" s="53"/>
      <c r="V2389" s="53"/>
      <c r="W2389" s="53"/>
      <c r="X2389" s="53"/>
      <c r="Y2389" s="53"/>
      <c r="Z2389" s="53"/>
      <c r="AA2389" s="53"/>
      <c r="AB2389" s="53"/>
      <c r="AC2389" s="53"/>
      <c r="AD2389" s="53"/>
      <c r="AE2389" s="53"/>
      <c r="AF2389" s="53"/>
      <c r="AG2389" s="53"/>
      <c r="AH2389" s="53"/>
      <c r="AI2389" s="53"/>
      <c r="AJ2389" s="53"/>
      <c r="AK2389" s="53"/>
      <c r="AL2389" s="53"/>
      <c r="AM2389" s="53"/>
      <c r="AN2389" s="53"/>
      <c r="AO2389" s="53"/>
    </row>
    <row r="2390" spans="17:41">
      <c r="Q2390" s="53"/>
      <c r="R2390" s="53"/>
      <c r="S2390" s="53"/>
      <c r="T2390" s="53"/>
      <c r="U2390" s="53"/>
      <c r="V2390" s="53"/>
      <c r="W2390" s="53"/>
      <c r="X2390" s="53"/>
      <c r="Y2390" s="53"/>
      <c r="Z2390" s="53"/>
      <c r="AA2390" s="53"/>
      <c r="AB2390" s="53"/>
      <c r="AC2390" s="53"/>
      <c r="AD2390" s="53"/>
      <c r="AE2390" s="53"/>
      <c r="AF2390" s="53"/>
      <c r="AG2390" s="53"/>
      <c r="AH2390" s="53"/>
      <c r="AI2390" s="53"/>
      <c r="AJ2390" s="53"/>
      <c r="AK2390" s="53"/>
      <c r="AL2390" s="53"/>
      <c r="AM2390" s="53"/>
      <c r="AN2390" s="53"/>
      <c r="AO2390" s="53"/>
    </row>
    <row r="2391" spans="17:41">
      <c r="Q2391" s="53"/>
      <c r="R2391" s="53"/>
      <c r="S2391" s="53"/>
      <c r="T2391" s="53"/>
      <c r="U2391" s="53"/>
      <c r="V2391" s="53"/>
      <c r="W2391" s="53"/>
      <c r="X2391" s="53"/>
      <c r="Y2391" s="53"/>
      <c r="Z2391" s="53"/>
      <c r="AA2391" s="53"/>
      <c r="AB2391" s="53"/>
      <c r="AC2391" s="53"/>
      <c r="AD2391" s="53"/>
      <c r="AE2391" s="53"/>
      <c r="AF2391" s="53"/>
      <c r="AG2391" s="53"/>
      <c r="AH2391" s="53"/>
      <c r="AI2391" s="53"/>
      <c r="AJ2391" s="53"/>
      <c r="AK2391" s="53"/>
      <c r="AL2391" s="53"/>
      <c r="AM2391" s="53"/>
      <c r="AN2391" s="53"/>
      <c r="AO2391" s="53"/>
    </row>
    <row r="2392" spans="17:41">
      <c r="Q2392" s="53"/>
      <c r="R2392" s="53"/>
      <c r="S2392" s="53"/>
      <c r="T2392" s="53"/>
      <c r="U2392" s="53"/>
      <c r="V2392" s="53"/>
      <c r="W2392" s="53"/>
      <c r="X2392" s="53"/>
      <c r="Y2392" s="53"/>
      <c r="Z2392" s="53"/>
      <c r="AA2392" s="53"/>
      <c r="AB2392" s="53"/>
      <c r="AC2392" s="53"/>
      <c r="AD2392" s="53"/>
      <c r="AE2392" s="53"/>
      <c r="AF2392" s="53"/>
      <c r="AG2392" s="53"/>
      <c r="AH2392" s="53"/>
      <c r="AI2392" s="53"/>
      <c r="AJ2392" s="53"/>
      <c r="AK2392" s="53"/>
      <c r="AL2392" s="53"/>
      <c r="AM2392" s="53"/>
      <c r="AN2392" s="53"/>
      <c r="AO2392" s="53"/>
    </row>
    <row r="2393" spans="17:41">
      <c r="Q2393" s="53"/>
      <c r="R2393" s="53"/>
      <c r="S2393" s="53"/>
      <c r="T2393" s="53"/>
      <c r="U2393" s="53"/>
      <c r="V2393" s="53"/>
      <c r="W2393" s="53"/>
      <c r="X2393" s="53"/>
      <c r="Y2393" s="53"/>
      <c r="Z2393" s="53"/>
      <c r="AA2393" s="53"/>
      <c r="AB2393" s="53"/>
      <c r="AC2393" s="53"/>
      <c r="AD2393" s="53"/>
      <c r="AE2393" s="53"/>
      <c r="AF2393" s="53"/>
      <c r="AG2393" s="53"/>
      <c r="AH2393" s="53"/>
      <c r="AI2393" s="53"/>
      <c r="AJ2393" s="53"/>
      <c r="AK2393" s="53"/>
      <c r="AL2393" s="53"/>
      <c r="AM2393" s="53"/>
      <c r="AN2393" s="53"/>
      <c r="AO2393" s="53"/>
    </row>
    <row r="2394" spans="17:41">
      <c r="Q2394" s="53"/>
      <c r="R2394" s="53"/>
      <c r="S2394" s="53"/>
      <c r="T2394" s="53"/>
      <c r="U2394" s="53"/>
      <c r="V2394" s="53"/>
      <c r="W2394" s="53"/>
      <c r="X2394" s="53"/>
      <c r="Y2394" s="53"/>
      <c r="Z2394" s="53"/>
      <c r="AA2394" s="53"/>
      <c r="AB2394" s="53"/>
      <c r="AC2394" s="53"/>
      <c r="AD2394" s="53"/>
      <c r="AE2394" s="53"/>
      <c r="AF2394" s="53"/>
      <c r="AG2394" s="53"/>
      <c r="AH2394" s="53"/>
      <c r="AI2394" s="53"/>
      <c r="AJ2394" s="53"/>
      <c r="AK2394" s="53"/>
      <c r="AL2394" s="53"/>
      <c r="AM2394" s="53"/>
      <c r="AN2394" s="53"/>
      <c r="AO2394" s="53"/>
    </row>
    <row r="2395" spans="17:41">
      <c r="Q2395" s="53"/>
      <c r="R2395" s="53"/>
      <c r="S2395" s="53"/>
      <c r="T2395" s="53"/>
      <c r="U2395" s="53"/>
      <c r="V2395" s="53"/>
      <c r="W2395" s="53"/>
      <c r="X2395" s="53"/>
      <c r="Y2395" s="53"/>
      <c r="Z2395" s="53"/>
      <c r="AA2395" s="53"/>
      <c r="AB2395" s="53"/>
      <c r="AC2395" s="53"/>
      <c r="AD2395" s="53"/>
      <c r="AE2395" s="53"/>
      <c r="AF2395" s="53"/>
      <c r="AG2395" s="53"/>
      <c r="AH2395" s="53"/>
      <c r="AI2395" s="53"/>
      <c r="AJ2395" s="53"/>
      <c r="AK2395" s="53"/>
      <c r="AL2395" s="53"/>
      <c r="AM2395" s="53"/>
      <c r="AN2395" s="53"/>
      <c r="AO2395" s="53"/>
    </row>
    <row r="2396" spans="17:41">
      <c r="Q2396" s="53"/>
      <c r="R2396" s="53"/>
      <c r="S2396" s="53"/>
      <c r="T2396" s="53"/>
      <c r="U2396" s="53"/>
      <c r="V2396" s="53"/>
      <c r="W2396" s="53"/>
      <c r="X2396" s="53"/>
      <c r="Y2396" s="53"/>
      <c r="Z2396" s="53"/>
      <c r="AA2396" s="53"/>
      <c r="AB2396" s="53"/>
      <c r="AC2396" s="53"/>
      <c r="AD2396" s="53"/>
      <c r="AE2396" s="53"/>
      <c r="AF2396" s="53"/>
      <c r="AG2396" s="53"/>
      <c r="AH2396" s="53"/>
      <c r="AI2396" s="53"/>
      <c r="AJ2396" s="53"/>
      <c r="AK2396" s="53"/>
      <c r="AL2396" s="53"/>
      <c r="AM2396" s="53"/>
      <c r="AN2396" s="53"/>
      <c r="AO2396" s="53"/>
    </row>
    <row r="2397" spans="17:41">
      <c r="Q2397" s="53"/>
      <c r="R2397" s="53"/>
      <c r="S2397" s="53"/>
      <c r="T2397" s="53"/>
      <c r="U2397" s="53"/>
      <c r="V2397" s="53"/>
      <c r="W2397" s="53"/>
      <c r="X2397" s="53"/>
      <c r="Y2397" s="53"/>
      <c r="Z2397" s="53"/>
      <c r="AA2397" s="53"/>
      <c r="AB2397" s="53"/>
      <c r="AC2397" s="53"/>
      <c r="AD2397" s="53"/>
      <c r="AE2397" s="53"/>
      <c r="AF2397" s="53"/>
      <c r="AG2397" s="53"/>
      <c r="AH2397" s="53"/>
      <c r="AI2397" s="53"/>
      <c r="AJ2397" s="53"/>
      <c r="AK2397" s="53"/>
      <c r="AL2397" s="53"/>
      <c r="AM2397" s="53"/>
      <c r="AN2397" s="53"/>
      <c r="AO2397" s="53"/>
    </row>
    <row r="2398" spans="17:41">
      <c r="Q2398" s="53"/>
      <c r="R2398" s="53"/>
      <c r="S2398" s="53"/>
      <c r="T2398" s="53"/>
      <c r="U2398" s="53"/>
      <c r="V2398" s="53"/>
      <c r="W2398" s="53"/>
      <c r="X2398" s="53"/>
      <c r="Y2398" s="53"/>
      <c r="Z2398" s="53"/>
      <c r="AA2398" s="53"/>
      <c r="AB2398" s="53"/>
      <c r="AC2398" s="53"/>
      <c r="AD2398" s="53"/>
      <c r="AE2398" s="53"/>
      <c r="AF2398" s="53"/>
      <c r="AG2398" s="53"/>
      <c r="AH2398" s="53"/>
      <c r="AI2398" s="53"/>
      <c r="AJ2398" s="53"/>
      <c r="AK2398" s="53"/>
      <c r="AL2398" s="53"/>
      <c r="AM2398" s="53"/>
      <c r="AN2398" s="53"/>
      <c r="AO2398" s="53"/>
    </row>
    <row r="2399" spans="17:41">
      <c r="Q2399" s="53"/>
      <c r="R2399" s="53"/>
      <c r="S2399" s="53"/>
      <c r="T2399" s="53"/>
      <c r="U2399" s="53"/>
      <c r="V2399" s="53"/>
      <c r="W2399" s="53"/>
      <c r="X2399" s="53"/>
      <c r="Y2399" s="53"/>
      <c r="Z2399" s="53"/>
      <c r="AA2399" s="53"/>
      <c r="AB2399" s="53"/>
      <c r="AC2399" s="53"/>
      <c r="AD2399" s="53"/>
      <c r="AE2399" s="53"/>
      <c r="AF2399" s="53"/>
      <c r="AG2399" s="53"/>
      <c r="AH2399" s="53"/>
      <c r="AI2399" s="53"/>
      <c r="AJ2399" s="53"/>
      <c r="AK2399" s="53"/>
      <c r="AL2399" s="53"/>
      <c r="AM2399" s="53"/>
      <c r="AN2399" s="53"/>
      <c r="AO2399" s="53"/>
    </row>
    <row r="2400" spans="17:41">
      <c r="Q2400" s="53"/>
      <c r="R2400" s="53"/>
      <c r="S2400" s="53"/>
      <c r="T2400" s="53"/>
      <c r="U2400" s="53"/>
      <c r="V2400" s="53"/>
      <c r="W2400" s="53"/>
      <c r="X2400" s="53"/>
      <c r="Y2400" s="53"/>
      <c r="Z2400" s="53"/>
      <c r="AA2400" s="53"/>
      <c r="AB2400" s="53"/>
      <c r="AC2400" s="53"/>
      <c r="AD2400" s="53"/>
      <c r="AE2400" s="53"/>
      <c r="AF2400" s="53"/>
      <c r="AG2400" s="53"/>
      <c r="AH2400" s="53"/>
      <c r="AI2400" s="53"/>
      <c r="AJ2400" s="53"/>
      <c r="AK2400" s="53"/>
      <c r="AL2400" s="53"/>
      <c r="AM2400" s="53"/>
      <c r="AN2400" s="53"/>
      <c r="AO2400" s="53"/>
    </row>
    <row r="2401" spans="17:41">
      <c r="Q2401" s="53"/>
      <c r="R2401" s="53"/>
      <c r="S2401" s="53"/>
      <c r="T2401" s="53"/>
      <c r="U2401" s="53"/>
      <c r="V2401" s="53"/>
      <c r="W2401" s="53"/>
      <c r="X2401" s="53"/>
      <c r="Y2401" s="53"/>
      <c r="Z2401" s="53"/>
      <c r="AA2401" s="53"/>
      <c r="AB2401" s="53"/>
      <c r="AC2401" s="53"/>
      <c r="AD2401" s="53"/>
      <c r="AE2401" s="53"/>
      <c r="AF2401" s="53"/>
      <c r="AG2401" s="53"/>
      <c r="AH2401" s="53"/>
      <c r="AI2401" s="53"/>
      <c r="AJ2401" s="53"/>
      <c r="AK2401" s="53"/>
      <c r="AL2401" s="53"/>
      <c r="AM2401" s="53"/>
      <c r="AN2401" s="53"/>
      <c r="AO2401" s="53"/>
    </row>
    <row r="2402" spans="17:41">
      <c r="Q2402" s="53"/>
      <c r="R2402" s="53"/>
      <c r="S2402" s="53"/>
      <c r="T2402" s="53"/>
      <c r="U2402" s="53"/>
      <c r="V2402" s="53"/>
      <c r="W2402" s="53"/>
      <c r="X2402" s="53"/>
      <c r="Y2402" s="53"/>
      <c r="Z2402" s="53"/>
      <c r="AA2402" s="53"/>
      <c r="AB2402" s="53"/>
      <c r="AC2402" s="53"/>
      <c r="AD2402" s="53"/>
      <c r="AE2402" s="53"/>
      <c r="AF2402" s="53"/>
      <c r="AG2402" s="53"/>
      <c r="AH2402" s="53"/>
      <c r="AI2402" s="53"/>
      <c r="AJ2402" s="53"/>
      <c r="AK2402" s="53"/>
      <c r="AL2402" s="53"/>
      <c r="AM2402" s="53"/>
      <c r="AN2402" s="53"/>
      <c r="AO2402" s="53"/>
    </row>
    <row r="2403" spans="17:41">
      <c r="Q2403" s="53"/>
      <c r="R2403" s="53"/>
      <c r="S2403" s="53"/>
      <c r="T2403" s="53"/>
      <c r="U2403" s="53"/>
      <c r="V2403" s="53"/>
      <c r="W2403" s="53"/>
      <c r="X2403" s="53"/>
      <c r="Y2403" s="53"/>
      <c r="Z2403" s="53"/>
      <c r="AA2403" s="53"/>
      <c r="AB2403" s="53"/>
      <c r="AC2403" s="53"/>
      <c r="AD2403" s="53"/>
      <c r="AE2403" s="53"/>
      <c r="AF2403" s="53"/>
      <c r="AG2403" s="53"/>
      <c r="AH2403" s="53"/>
      <c r="AI2403" s="53"/>
      <c r="AJ2403" s="53"/>
      <c r="AK2403" s="53"/>
      <c r="AL2403" s="53"/>
      <c r="AM2403" s="53"/>
      <c r="AN2403" s="53"/>
      <c r="AO2403" s="53"/>
    </row>
    <row r="2404" spans="17:41">
      <c r="Q2404" s="53"/>
      <c r="R2404" s="53"/>
      <c r="S2404" s="53"/>
      <c r="T2404" s="53"/>
      <c r="U2404" s="53"/>
      <c r="V2404" s="53"/>
      <c r="W2404" s="53"/>
      <c r="X2404" s="53"/>
      <c r="Y2404" s="53"/>
      <c r="Z2404" s="53"/>
      <c r="AA2404" s="53"/>
      <c r="AB2404" s="53"/>
      <c r="AC2404" s="53"/>
      <c r="AD2404" s="53"/>
      <c r="AE2404" s="53"/>
      <c r="AF2404" s="53"/>
      <c r="AG2404" s="53"/>
      <c r="AH2404" s="53"/>
      <c r="AI2404" s="53"/>
      <c r="AJ2404" s="53"/>
      <c r="AK2404" s="53"/>
      <c r="AL2404" s="53"/>
      <c r="AM2404" s="53"/>
      <c r="AN2404" s="53"/>
      <c r="AO2404" s="53"/>
    </row>
    <row r="2405" spans="17:41">
      <c r="Q2405" s="53"/>
      <c r="R2405" s="53"/>
      <c r="S2405" s="53"/>
      <c r="T2405" s="53"/>
      <c r="U2405" s="53"/>
      <c r="V2405" s="53"/>
      <c r="W2405" s="53"/>
      <c r="X2405" s="53"/>
      <c r="Y2405" s="53"/>
      <c r="Z2405" s="53"/>
      <c r="AA2405" s="53"/>
      <c r="AB2405" s="53"/>
      <c r="AC2405" s="53"/>
      <c r="AD2405" s="53"/>
      <c r="AE2405" s="53"/>
      <c r="AF2405" s="53"/>
      <c r="AG2405" s="53"/>
      <c r="AH2405" s="53"/>
      <c r="AI2405" s="53"/>
      <c r="AJ2405" s="53"/>
      <c r="AK2405" s="53"/>
      <c r="AL2405" s="53"/>
      <c r="AM2405" s="53"/>
      <c r="AN2405" s="53"/>
      <c r="AO2405" s="53"/>
    </row>
    <row r="2406" spans="17:41">
      <c r="Q2406" s="53"/>
      <c r="R2406" s="53"/>
      <c r="S2406" s="53"/>
      <c r="T2406" s="53"/>
      <c r="U2406" s="53"/>
      <c r="V2406" s="53"/>
      <c r="W2406" s="53"/>
      <c r="X2406" s="53"/>
      <c r="Y2406" s="53"/>
      <c r="Z2406" s="53"/>
      <c r="AA2406" s="53"/>
      <c r="AB2406" s="53"/>
      <c r="AC2406" s="53"/>
      <c r="AD2406" s="53"/>
      <c r="AE2406" s="53"/>
      <c r="AF2406" s="53"/>
      <c r="AG2406" s="53"/>
      <c r="AH2406" s="53"/>
      <c r="AI2406" s="53"/>
      <c r="AJ2406" s="53"/>
      <c r="AK2406" s="53"/>
      <c r="AL2406" s="53"/>
      <c r="AM2406" s="53"/>
      <c r="AN2406" s="53"/>
      <c r="AO2406" s="53"/>
    </row>
    <row r="2407" spans="17:41">
      <c r="Q2407" s="53"/>
      <c r="R2407" s="53"/>
      <c r="S2407" s="53"/>
      <c r="T2407" s="53"/>
      <c r="U2407" s="53"/>
      <c r="V2407" s="53"/>
      <c r="W2407" s="53"/>
      <c r="X2407" s="53"/>
      <c r="Y2407" s="53"/>
      <c r="Z2407" s="53"/>
      <c r="AA2407" s="53"/>
      <c r="AB2407" s="53"/>
      <c r="AC2407" s="53"/>
      <c r="AD2407" s="53"/>
      <c r="AE2407" s="53"/>
      <c r="AF2407" s="53"/>
      <c r="AG2407" s="53"/>
      <c r="AH2407" s="53"/>
      <c r="AI2407" s="53"/>
      <c r="AJ2407" s="53"/>
      <c r="AK2407" s="53"/>
      <c r="AL2407" s="53"/>
      <c r="AM2407" s="53"/>
      <c r="AN2407" s="53"/>
      <c r="AO2407" s="53"/>
    </row>
    <row r="2408" spans="17:41">
      <c r="Q2408" s="53"/>
      <c r="R2408" s="53"/>
      <c r="S2408" s="53"/>
      <c r="T2408" s="53"/>
      <c r="U2408" s="53"/>
      <c r="V2408" s="53"/>
      <c r="W2408" s="53"/>
      <c r="X2408" s="53"/>
      <c r="Y2408" s="53"/>
      <c r="Z2408" s="53"/>
      <c r="AA2408" s="53"/>
      <c r="AB2408" s="53"/>
      <c r="AC2408" s="53"/>
      <c r="AD2408" s="53"/>
      <c r="AE2408" s="53"/>
      <c r="AF2408" s="53"/>
      <c r="AG2408" s="53"/>
      <c r="AH2408" s="53"/>
      <c r="AI2408" s="53"/>
      <c r="AJ2408" s="53"/>
      <c r="AK2408" s="53"/>
      <c r="AL2408" s="53"/>
      <c r="AM2408" s="53"/>
      <c r="AN2408" s="53"/>
      <c r="AO2408" s="53"/>
    </row>
    <row r="2409" spans="17:41">
      <c r="Q2409" s="53"/>
      <c r="R2409" s="53"/>
      <c r="S2409" s="53"/>
      <c r="T2409" s="53"/>
      <c r="U2409" s="53"/>
      <c r="V2409" s="53"/>
      <c r="W2409" s="53"/>
      <c r="X2409" s="53"/>
      <c r="Y2409" s="53"/>
      <c r="Z2409" s="53"/>
      <c r="AA2409" s="53"/>
      <c r="AB2409" s="53"/>
      <c r="AC2409" s="53"/>
      <c r="AD2409" s="53"/>
      <c r="AE2409" s="53"/>
      <c r="AF2409" s="53"/>
      <c r="AG2409" s="53"/>
      <c r="AH2409" s="53"/>
      <c r="AI2409" s="53"/>
      <c r="AJ2409" s="53"/>
      <c r="AK2409" s="53"/>
      <c r="AL2409" s="53"/>
      <c r="AM2409" s="53"/>
      <c r="AN2409" s="53"/>
      <c r="AO2409" s="53"/>
    </row>
    <row r="2410" spans="17:41">
      <c r="Q2410" s="53"/>
      <c r="R2410" s="53"/>
      <c r="S2410" s="53"/>
      <c r="T2410" s="53"/>
      <c r="U2410" s="53"/>
      <c r="V2410" s="53"/>
      <c r="W2410" s="53"/>
      <c r="X2410" s="53"/>
      <c r="Y2410" s="53"/>
      <c r="Z2410" s="53"/>
      <c r="AA2410" s="53"/>
      <c r="AB2410" s="53"/>
      <c r="AC2410" s="53"/>
      <c r="AD2410" s="53"/>
      <c r="AE2410" s="53"/>
      <c r="AF2410" s="53"/>
      <c r="AG2410" s="53"/>
      <c r="AH2410" s="53"/>
      <c r="AI2410" s="53"/>
      <c r="AJ2410" s="53"/>
      <c r="AK2410" s="53"/>
      <c r="AL2410" s="53"/>
      <c r="AM2410" s="53"/>
      <c r="AN2410" s="53"/>
      <c r="AO2410" s="53"/>
    </row>
    <row r="2411" spans="17:41">
      <c r="Q2411" s="53"/>
      <c r="R2411" s="53"/>
      <c r="S2411" s="53"/>
      <c r="T2411" s="53"/>
      <c r="U2411" s="53"/>
      <c r="V2411" s="53"/>
      <c r="W2411" s="53"/>
      <c r="X2411" s="53"/>
      <c r="Y2411" s="53"/>
      <c r="Z2411" s="53"/>
      <c r="AA2411" s="53"/>
      <c r="AB2411" s="53"/>
      <c r="AC2411" s="53"/>
      <c r="AD2411" s="53"/>
      <c r="AE2411" s="53"/>
      <c r="AF2411" s="53"/>
      <c r="AG2411" s="53"/>
      <c r="AH2411" s="53"/>
      <c r="AI2411" s="53"/>
      <c r="AJ2411" s="53"/>
      <c r="AK2411" s="53"/>
      <c r="AL2411" s="53"/>
      <c r="AM2411" s="53"/>
      <c r="AN2411" s="53"/>
      <c r="AO2411" s="53"/>
    </row>
    <row r="2412" spans="17:41">
      <c r="Q2412" s="53"/>
      <c r="R2412" s="53"/>
      <c r="S2412" s="53"/>
      <c r="T2412" s="53"/>
      <c r="U2412" s="53"/>
      <c r="V2412" s="53"/>
      <c r="W2412" s="53"/>
      <c r="X2412" s="53"/>
      <c r="Y2412" s="53"/>
      <c r="Z2412" s="53"/>
      <c r="AA2412" s="53"/>
      <c r="AB2412" s="53"/>
      <c r="AC2412" s="53"/>
      <c r="AD2412" s="53"/>
      <c r="AE2412" s="53"/>
      <c r="AF2412" s="53"/>
      <c r="AG2412" s="53"/>
      <c r="AH2412" s="53"/>
      <c r="AI2412" s="53"/>
      <c r="AJ2412" s="53"/>
      <c r="AK2412" s="53"/>
      <c r="AL2412" s="53"/>
      <c r="AM2412" s="53"/>
      <c r="AN2412" s="53"/>
      <c r="AO2412" s="53"/>
    </row>
    <row r="2413" spans="17:41">
      <c r="Q2413" s="53"/>
      <c r="R2413" s="53"/>
      <c r="S2413" s="53"/>
      <c r="T2413" s="53"/>
      <c r="U2413" s="53"/>
      <c r="V2413" s="53"/>
      <c r="W2413" s="53"/>
      <c r="X2413" s="53"/>
      <c r="Y2413" s="53"/>
      <c r="Z2413" s="53"/>
      <c r="AA2413" s="53"/>
      <c r="AB2413" s="53"/>
      <c r="AC2413" s="53"/>
      <c r="AD2413" s="53"/>
      <c r="AE2413" s="53"/>
      <c r="AF2413" s="53"/>
      <c r="AG2413" s="53"/>
      <c r="AH2413" s="53"/>
      <c r="AI2413" s="53"/>
      <c r="AJ2413" s="53"/>
      <c r="AK2413" s="53"/>
      <c r="AL2413" s="53"/>
      <c r="AM2413" s="53"/>
      <c r="AN2413" s="53"/>
      <c r="AO2413" s="53"/>
    </row>
    <row r="2414" spans="17:41">
      <c r="Q2414" s="53"/>
      <c r="R2414" s="53"/>
      <c r="S2414" s="53"/>
      <c r="T2414" s="53"/>
      <c r="U2414" s="53"/>
      <c r="V2414" s="53"/>
      <c r="W2414" s="53"/>
      <c r="X2414" s="53"/>
      <c r="Y2414" s="53"/>
      <c r="Z2414" s="53"/>
      <c r="AA2414" s="53"/>
      <c r="AB2414" s="53"/>
      <c r="AC2414" s="53"/>
      <c r="AD2414" s="53"/>
      <c r="AE2414" s="53"/>
      <c r="AF2414" s="53"/>
      <c r="AG2414" s="53"/>
      <c r="AH2414" s="53"/>
      <c r="AI2414" s="53"/>
      <c r="AJ2414" s="53"/>
      <c r="AK2414" s="53"/>
      <c r="AL2414" s="53"/>
      <c r="AM2414" s="53"/>
      <c r="AN2414" s="53"/>
      <c r="AO2414" s="53"/>
    </row>
    <row r="2415" spans="17:41">
      <c r="Q2415" s="53"/>
      <c r="R2415" s="53"/>
      <c r="S2415" s="53"/>
      <c r="T2415" s="53"/>
      <c r="U2415" s="53"/>
      <c r="V2415" s="53"/>
      <c r="W2415" s="53"/>
      <c r="X2415" s="53"/>
      <c r="Y2415" s="53"/>
      <c r="Z2415" s="53"/>
      <c r="AA2415" s="53"/>
      <c r="AB2415" s="53"/>
      <c r="AC2415" s="53"/>
      <c r="AD2415" s="53"/>
      <c r="AE2415" s="53"/>
      <c r="AF2415" s="53"/>
      <c r="AG2415" s="53"/>
      <c r="AH2415" s="53"/>
      <c r="AI2415" s="53"/>
      <c r="AJ2415" s="53"/>
      <c r="AK2415" s="53"/>
      <c r="AL2415" s="53"/>
      <c r="AM2415" s="53"/>
      <c r="AN2415" s="53"/>
      <c r="AO2415" s="53"/>
    </row>
    <row r="2416" spans="17:41">
      <c r="Q2416" s="53"/>
      <c r="R2416" s="53"/>
      <c r="S2416" s="53"/>
      <c r="T2416" s="53"/>
      <c r="U2416" s="53"/>
      <c r="V2416" s="53"/>
      <c r="W2416" s="53"/>
      <c r="X2416" s="53"/>
      <c r="Y2416" s="53"/>
      <c r="Z2416" s="53"/>
      <c r="AA2416" s="53"/>
      <c r="AB2416" s="53"/>
      <c r="AC2416" s="53"/>
      <c r="AD2416" s="53"/>
      <c r="AE2416" s="53"/>
      <c r="AF2416" s="53"/>
      <c r="AG2416" s="53"/>
      <c r="AH2416" s="53"/>
      <c r="AI2416" s="53"/>
      <c r="AJ2416" s="53"/>
      <c r="AK2416" s="53"/>
      <c r="AL2416" s="53"/>
      <c r="AM2416" s="53"/>
      <c r="AN2416" s="53"/>
      <c r="AO2416" s="53"/>
    </row>
    <row r="2417" spans="17:41">
      <c r="Q2417" s="53"/>
      <c r="R2417" s="53"/>
      <c r="S2417" s="53"/>
      <c r="T2417" s="53"/>
      <c r="U2417" s="53"/>
      <c r="V2417" s="53"/>
      <c r="W2417" s="53"/>
      <c r="X2417" s="53"/>
      <c r="Y2417" s="53"/>
      <c r="Z2417" s="53"/>
      <c r="AA2417" s="53"/>
      <c r="AB2417" s="53"/>
      <c r="AC2417" s="53"/>
      <c r="AD2417" s="53"/>
      <c r="AE2417" s="53"/>
      <c r="AF2417" s="53"/>
      <c r="AG2417" s="53"/>
      <c r="AH2417" s="53"/>
      <c r="AI2417" s="53"/>
      <c r="AJ2417" s="53"/>
      <c r="AK2417" s="53"/>
      <c r="AL2417" s="53"/>
      <c r="AM2417" s="53"/>
      <c r="AN2417" s="53"/>
      <c r="AO2417" s="53"/>
    </row>
    <row r="2418" spans="17:41">
      <c r="Q2418" s="53"/>
      <c r="R2418" s="53"/>
      <c r="S2418" s="53"/>
      <c r="T2418" s="53"/>
      <c r="U2418" s="53"/>
      <c r="V2418" s="53"/>
      <c r="W2418" s="53"/>
      <c r="X2418" s="53"/>
      <c r="Y2418" s="53"/>
      <c r="Z2418" s="53"/>
      <c r="AA2418" s="53"/>
      <c r="AB2418" s="53"/>
      <c r="AC2418" s="53"/>
      <c r="AD2418" s="53"/>
      <c r="AE2418" s="53"/>
      <c r="AF2418" s="53"/>
      <c r="AG2418" s="53"/>
      <c r="AH2418" s="53"/>
      <c r="AI2418" s="53"/>
      <c r="AJ2418" s="53"/>
      <c r="AK2418" s="53"/>
      <c r="AL2418" s="53"/>
      <c r="AM2418" s="53"/>
      <c r="AN2418" s="53"/>
      <c r="AO2418" s="53"/>
    </row>
    <row r="2419" spans="17:41">
      <c r="Q2419" s="53"/>
      <c r="R2419" s="53"/>
      <c r="S2419" s="53"/>
      <c r="T2419" s="53"/>
      <c r="U2419" s="53"/>
      <c r="V2419" s="53"/>
      <c r="W2419" s="53"/>
      <c r="X2419" s="53"/>
      <c r="Y2419" s="53"/>
      <c r="Z2419" s="53"/>
      <c r="AA2419" s="53"/>
      <c r="AB2419" s="53"/>
      <c r="AC2419" s="53"/>
      <c r="AD2419" s="53"/>
      <c r="AE2419" s="53"/>
      <c r="AF2419" s="53"/>
      <c r="AG2419" s="53"/>
      <c r="AH2419" s="53"/>
      <c r="AI2419" s="53"/>
      <c r="AJ2419" s="53"/>
      <c r="AK2419" s="53"/>
      <c r="AL2419" s="53"/>
      <c r="AM2419" s="53"/>
      <c r="AN2419" s="53"/>
      <c r="AO2419" s="53"/>
    </row>
    <row r="2420" spans="17:41">
      <c r="Q2420" s="53"/>
      <c r="R2420" s="53"/>
      <c r="S2420" s="53"/>
      <c r="T2420" s="53"/>
      <c r="U2420" s="53"/>
      <c r="V2420" s="53"/>
      <c r="W2420" s="53"/>
      <c r="X2420" s="53"/>
      <c r="Y2420" s="53"/>
      <c r="Z2420" s="53"/>
      <c r="AA2420" s="53"/>
      <c r="AB2420" s="53"/>
      <c r="AC2420" s="53"/>
      <c r="AD2420" s="53"/>
      <c r="AE2420" s="53"/>
      <c r="AF2420" s="53"/>
      <c r="AG2420" s="53"/>
      <c r="AH2420" s="53"/>
      <c r="AI2420" s="53"/>
      <c r="AJ2420" s="53"/>
      <c r="AK2420" s="53"/>
      <c r="AL2420" s="53"/>
      <c r="AM2420" s="53"/>
      <c r="AN2420" s="53"/>
      <c r="AO2420" s="53"/>
    </row>
    <row r="2421" spans="17:41">
      <c r="Q2421" s="53"/>
      <c r="R2421" s="53"/>
      <c r="S2421" s="53"/>
      <c r="T2421" s="53"/>
      <c r="U2421" s="53"/>
      <c r="V2421" s="53"/>
      <c r="W2421" s="53"/>
      <c r="X2421" s="53"/>
      <c r="Y2421" s="53"/>
      <c r="Z2421" s="53"/>
      <c r="AA2421" s="53"/>
      <c r="AB2421" s="53"/>
      <c r="AC2421" s="53"/>
      <c r="AD2421" s="53"/>
      <c r="AE2421" s="53"/>
      <c r="AF2421" s="53"/>
      <c r="AG2421" s="53"/>
      <c r="AH2421" s="53"/>
      <c r="AI2421" s="53"/>
      <c r="AJ2421" s="53"/>
      <c r="AK2421" s="53"/>
      <c r="AL2421" s="53"/>
      <c r="AM2421" s="53"/>
      <c r="AN2421" s="53"/>
      <c r="AO2421" s="53"/>
    </row>
    <row r="2422" spans="17:41">
      <c r="Q2422" s="53"/>
      <c r="R2422" s="53"/>
      <c r="S2422" s="53"/>
      <c r="T2422" s="53"/>
      <c r="U2422" s="53"/>
      <c r="V2422" s="53"/>
      <c r="W2422" s="53"/>
      <c r="X2422" s="53"/>
      <c r="Y2422" s="53"/>
      <c r="Z2422" s="53"/>
      <c r="AA2422" s="53"/>
      <c r="AB2422" s="53"/>
      <c r="AC2422" s="53"/>
      <c r="AD2422" s="53"/>
      <c r="AE2422" s="53"/>
      <c r="AF2422" s="53"/>
      <c r="AG2422" s="53"/>
      <c r="AH2422" s="53"/>
      <c r="AI2422" s="53"/>
      <c r="AJ2422" s="53"/>
      <c r="AK2422" s="53"/>
      <c r="AL2422" s="53"/>
      <c r="AM2422" s="53"/>
      <c r="AN2422" s="53"/>
      <c r="AO2422" s="53"/>
    </row>
    <row r="2423" spans="17:41">
      <c r="Q2423" s="53"/>
      <c r="R2423" s="53"/>
      <c r="S2423" s="53"/>
      <c r="T2423" s="53"/>
      <c r="U2423" s="53"/>
      <c r="V2423" s="53"/>
      <c r="W2423" s="53"/>
      <c r="X2423" s="53"/>
      <c r="Y2423" s="53"/>
      <c r="Z2423" s="53"/>
      <c r="AA2423" s="53"/>
      <c r="AB2423" s="53"/>
      <c r="AC2423" s="53"/>
      <c r="AD2423" s="53"/>
      <c r="AE2423" s="53"/>
      <c r="AF2423" s="53"/>
      <c r="AG2423" s="53"/>
      <c r="AH2423" s="53"/>
      <c r="AI2423" s="53"/>
      <c r="AJ2423" s="53"/>
      <c r="AK2423" s="53"/>
      <c r="AL2423" s="53"/>
      <c r="AM2423" s="53"/>
      <c r="AN2423" s="53"/>
      <c r="AO2423" s="53"/>
    </row>
    <row r="2424" spans="17:41">
      <c r="Q2424" s="53"/>
      <c r="R2424" s="53"/>
      <c r="S2424" s="53"/>
      <c r="T2424" s="53"/>
      <c r="U2424" s="53"/>
      <c r="V2424" s="53"/>
      <c r="W2424" s="53"/>
      <c r="X2424" s="53"/>
      <c r="Y2424" s="53"/>
      <c r="Z2424" s="53"/>
      <c r="AA2424" s="53"/>
      <c r="AB2424" s="53"/>
      <c r="AC2424" s="53"/>
      <c r="AD2424" s="53"/>
      <c r="AE2424" s="53"/>
      <c r="AF2424" s="53"/>
      <c r="AG2424" s="53"/>
      <c r="AH2424" s="53"/>
      <c r="AI2424" s="53"/>
      <c r="AJ2424" s="53"/>
      <c r="AK2424" s="53"/>
      <c r="AL2424" s="53"/>
      <c r="AM2424" s="53"/>
      <c r="AN2424" s="53"/>
      <c r="AO2424" s="53"/>
    </row>
    <row r="2425" spans="17:41">
      <c r="Q2425" s="53"/>
      <c r="R2425" s="53"/>
      <c r="S2425" s="53"/>
      <c r="T2425" s="53"/>
      <c r="U2425" s="53"/>
      <c r="V2425" s="53"/>
      <c r="W2425" s="53"/>
      <c r="X2425" s="53"/>
      <c r="Y2425" s="53"/>
      <c r="Z2425" s="53"/>
      <c r="AA2425" s="53"/>
      <c r="AB2425" s="53"/>
      <c r="AC2425" s="53"/>
      <c r="AD2425" s="53"/>
      <c r="AE2425" s="53"/>
      <c r="AF2425" s="53"/>
      <c r="AG2425" s="53"/>
      <c r="AH2425" s="53"/>
      <c r="AI2425" s="53"/>
      <c r="AJ2425" s="53"/>
      <c r="AK2425" s="53"/>
      <c r="AL2425" s="53"/>
      <c r="AM2425" s="53"/>
      <c r="AN2425" s="53"/>
      <c r="AO2425" s="53"/>
    </row>
    <row r="2426" spans="17:41">
      <c r="Q2426" s="53"/>
      <c r="R2426" s="53"/>
      <c r="S2426" s="53"/>
      <c r="T2426" s="53"/>
      <c r="U2426" s="53"/>
      <c r="V2426" s="53"/>
      <c r="W2426" s="53"/>
      <c r="X2426" s="53"/>
      <c r="Y2426" s="53"/>
      <c r="Z2426" s="53"/>
      <c r="AA2426" s="53"/>
      <c r="AB2426" s="53"/>
      <c r="AC2426" s="53"/>
      <c r="AD2426" s="53"/>
      <c r="AE2426" s="53"/>
      <c r="AF2426" s="53"/>
      <c r="AG2426" s="53"/>
      <c r="AH2426" s="53"/>
      <c r="AI2426" s="53"/>
      <c r="AJ2426" s="53"/>
      <c r="AK2426" s="53"/>
      <c r="AL2426" s="53"/>
      <c r="AM2426" s="53"/>
      <c r="AN2426" s="53"/>
      <c r="AO2426" s="53"/>
    </row>
    <row r="2427" spans="17:41">
      <c r="Q2427" s="53"/>
      <c r="R2427" s="53"/>
      <c r="S2427" s="53"/>
      <c r="T2427" s="53"/>
      <c r="U2427" s="53"/>
      <c r="V2427" s="53"/>
      <c r="W2427" s="53"/>
      <c r="X2427" s="53"/>
      <c r="Y2427" s="53"/>
      <c r="Z2427" s="53"/>
      <c r="AA2427" s="53"/>
      <c r="AB2427" s="53"/>
      <c r="AC2427" s="53"/>
      <c r="AD2427" s="53"/>
      <c r="AE2427" s="53"/>
      <c r="AF2427" s="53"/>
      <c r="AG2427" s="53"/>
      <c r="AH2427" s="53"/>
      <c r="AI2427" s="53"/>
      <c r="AJ2427" s="53"/>
      <c r="AK2427" s="53"/>
      <c r="AL2427" s="53"/>
      <c r="AM2427" s="53"/>
      <c r="AN2427" s="53"/>
      <c r="AO2427" s="53"/>
    </row>
    <row r="2428" spans="17:41">
      <c r="Q2428" s="53"/>
      <c r="R2428" s="53"/>
      <c r="S2428" s="53"/>
      <c r="T2428" s="53"/>
      <c r="U2428" s="53"/>
      <c r="V2428" s="53"/>
      <c r="W2428" s="53"/>
      <c r="X2428" s="53"/>
      <c r="Y2428" s="53"/>
      <c r="Z2428" s="53"/>
      <c r="AA2428" s="53"/>
      <c r="AB2428" s="53"/>
      <c r="AC2428" s="53"/>
      <c r="AD2428" s="53"/>
      <c r="AE2428" s="53"/>
      <c r="AF2428" s="53"/>
      <c r="AG2428" s="53"/>
      <c r="AH2428" s="53"/>
      <c r="AI2428" s="53"/>
      <c r="AJ2428" s="53"/>
      <c r="AK2428" s="53"/>
      <c r="AL2428" s="53"/>
      <c r="AM2428" s="53"/>
      <c r="AN2428" s="53"/>
      <c r="AO2428" s="53"/>
    </row>
    <row r="2429" spans="17:41">
      <c r="Q2429" s="53"/>
      <c r="R2429" s="53"/>
      <c r="S2429" s="53"/>
      <c r="T2429" s="53"/>
      <c r="U2429" s="53"/>
      <c r="V2429" s="53"/>
      <c r="W2429" s="53"/>
      <c r="X2429" s="53"/>
      <c r="Y2429" s="53"/>
      <c r="Z2429" s="53"/>
      <c r="AA2429" s="53"/>
      <c r="AB2429" s="53"/>
      <c r="AC2429" s="53"/>
      <c r="AD2429" s="53"/>
      <c r="AE2429" s="53"/>
      <c r="AF2429" s="53"/>
      <c r="AG2429" s="53"/>
      <c r="AH2429" s="53"/>
      <c r="AI2429" s="53"/>
      <c r="AJ2429" s="53"/>
      <c r="AK2429" s="53"/>
      <c r="AL2429" s="53"/>
      <c r="AM2429" s="53"/>
      <c r="AN2429" s="53"/>
      <c r="AO2429" s="53"/>
    </row>
    <row r="2430" spans="17:41">
      <c r="Q2430" s="53"/>
      <c r="R2430" s="53"/>
      <c r="S2430" s="53"/>
      <c r="T2430" s="53"/>
      <c r="U2430" s="53"/>
      <c r="V2430" s="53"/>
      <c r="W2430" s="53"/>
      <c r="X2430" s="53"/>
      <c r="Y2430" s="53"/>
      <c r="Z2430" s="53"/>
      <c r="AA2430" s="53"/>
      <c r="AB2430" s="53"/>
      <c r="AC2430" s="53"/>
      <c r="AD2430" s="53"/>
      <c r="AE2430" s="53"/>
      <c r="AF2430" s="53"/>
      <c r="AG2430" s="53"/>
      <c r="AH2430" s="53"/>
      <c r="AI2430" s="53"/>
      <c r="AJ2430" s="53"/>
      <c r="AK2430" s="53"/>
      <c r="AL2430" s="53"/>
      <c r="AM2430" s="53"/>
      <c r="AN2430" s="53"/>
      <c r="AO2430" s="53"/>
    </row>
    <row r="2431" spans="17:41">
      <c r="Q2431" s="53"/>
      <c r="R2431" s="53"/>
      <c r="S2431" s="53"/>
      <c r="T2431" s="53"/>
      <c r="U2431" s="53"/>
      <c r="V2431" s="53"/>
      <c r="W2431" s="53"/>
      <c r="X2431" s="53"/>
      <c r="Y2431" s="53"/>
      <c r="Z2431" s="53"/>
      <c r="AA2431" s="53"/>
      <c r="AB2431" s="53"/>
      <c r="AC2431" s="53"/>
      <c r="AD2431" s="53"/>
      <c r="AE2431" s="53"/>
      <c r="AF2431" s="53"/>
      <c r="AG2431" s="53"/>
      <c r="AH2431" s="53"/>
      <c r="AI2431" s="53"/>
      <c r="AJ2431" s="53"/>
      <c r="AK2431" s="53"/>
      <c r="AL2431" s="53"/>
      <c r="AM2431" s="53"/>
      <c r="AN2431" s="53"/>
      <c r="AO2431" s="53"/>
    </row>
    <row r="2432" spans="17:41">
      <c r="Q2432" s="53"/>
      <c r="R2432" s="53"/>
      <c r="S2432" s="53"/>
      <c r="T2432" s="53"/>
      <c r="U2432" s="53"/>
      <c r="V2432" s="53"/>
      <c r="W2432" s="53"/>
      <c r="X2432" s="53"/>
      <c r="Y2432" s="53"/>
      <c r="Z2432" s="53"/>
      <c r="AA2432" s="53"/>
      <c r="AB2432" s="53"/>
      <c r="AC2432" s="53"/>
      <c r="AD2432" s="53"/>
      <c r="AE2432" s="53"/>
      <c r="AF2432" s="53"/>
      <c r="AG2432" s="53"/>
      <c r="AH2432" s="53"/>
      <c r="AI2432" s="53"/>
      <c r="AJ2432" s="53"/>
      <c r="AK2432" s="53"/>
      <c r="AL2432" s="53"/>
      <c r="AM2432" s="53"/>
      <c r="AN2432" s="53"/>
      <c r="AO2432" s="53"/>
    </row>
    <row r="2433" spans="17:41">
      <c r="Q2433" s="53"/>
      <c r="R2433" s="53"/>
      <c r="S2433" s="53"/>
      <c r="T2433" s="53"/>
      <c r="U2433" s="53"/>
      <c r="V2433" s="53"/>
      <c r="W2433" s="53"/>
      <c r="X2433" s="53"/>
      <c r="Y2433" s="53"/>
      <c r="Z2433" s="53"/>
      <c r="AA2433" s="53"/>
      <c r="AB2433" s="53"/>
      <c r="AC2433" s="53"/>
      <c r="AD2433" s="53"/>
      <c r="AE2433" s="53"/>
      <c r="AF2433" s="53"/>
      <c r="AG2433" s="53"/>
      <c r="AH2433" s="53"/>
      <c r="AI2433" s="53"/>
      <c r="AJ2433" s="53"/>
      <c r="AK2433" s="53"/>
      <c r="AL2433" s="53"/>
      <c r="AM2433" s="53"/>
      <c r="AN2433" s="53"/>
      <c r="AO2433" s="53"/>
    </row>
    <row r="2434" spans="17:41">
      <c r="Q2434" s="53"/>
      <c r="R2434" s="53"/>
      <c r="S2434" s="53"/>
      <c r="T2434" s="53"/>
      <c r="U2434" s="53"/>
      <c r="V2434" s="53"/>
      <c r="W2434" s="53"/>
      <c r="X2434" s="53"/>
      <c r="Y2434" s="53"/>
      <c r="Z2434" s="53"/>
      <c r="AA2434" s="53"/>
      <c r="AB2434" s="53"/>
      <c r="AC2434" s="53"/>
      <c r="AD2434" s="53"/>
      <c r="AE2434" s="53"/>
      <c r="AF2434" s="53"/>
      <c r="AG2434" s="53"/>
      <c r="AH2434" s="53"/>
      <c r="AI2434" s="53"/>
      <c r="AJ2434" s="53"/>
      <c r="AK2434" s="53"/>
      <c r="AL2434" s="53"/>
      <c r="AM2434" s="53"/>
      <c r="AN2434" s="53"/>
      <c r="AO2434" s="53"/>
    </row>
    <row r="2435" spans="17:41">
      <c r="Q2435" s="53"/>
      <c r="R2435" s="53"/>
      <c r="S2435" s="53"/>
      <c r="T2435" s="53"/>
      <c r="U2435" s="53"/>
      <c r="V2435" s="53"/>
      <c r="W2435" s="53"/>
      <c r="X2435" s="53"/>
      <c r="Y2435" s="53"/>
      <c r="Z2435" s="53"/>
      <c r="AA2435" s="53"/>
      <c r="AB2435" s="53"/>
      <c r="AC2435" s="53"/>
      <c r="AD2435" s="53"/>
      <c r="AE2435" s="53"/>
      <c r="AF2435" s="53"/>
      <c r="AG2435" s="53"/>
      <c r="AH2435" s="53"/>
      <c r="AI2435" s="53"/>
      <c r="AJ2435" s="53"/>
      <c r="AK2435" s="53"/>
      <c r="AL2435" s="53"/>
      <c r="AM2435" s="53"/>
      <c r="AN2435" s="53"/>
      <c r="AO2435" s="53"/>
    </row>
    <row r="2436" spans="17:41">
      <c r="Q2436" s="53"/>
      <c r="R2436" s="53"/>
      <c r="S2436" s="53"/>
      <c r="T2436" s="53"/>
      <c r="U2436" s="53"/>
      <c r="V2436" s="53"/>
      <c r="W2436" s="53"/>
      <c r="X2436" s="53"/>
      <c r="Y2436" s="53"/>
      <c r="Z2436" s="53"/>
      <c r="AA2436" s="53"/>
      <c r="AB2436" s="53"/>
      <c r="AC2436" s="53"/>
      <c r="AD2436" s="53"/>
      <c r="AE2436" s="53"/>
      <c r="AF2436" s="53"/>
      <c r="AG2436" s="53"/>
      <c r="AH2436" s="53"/>
      <c r="AI2436" s="53"/>
      <c r="AJ2436" s="53"/>
      <c r="AK2436" s="53"/>
      <c r="AL2436" s="53"/>
      <c r="AM2436" s="53"/>
      <c r="AN2436" s="53"/>
      <c r="AO2436" s="53"/>
    </row>
    <row r="2437" spans="17:41">
      <c r="Q2437" s="53"/>
      <c r="R2437" s="53"/>
      <c r="S2437" s="53"/>
      <c r="T2437" s="53"/>
      <c r="U2437" s="53"/>
      <c r="V2437" s="53"/>
      <c r="W2437" s="53"/>
      <c r="X2437" s="53"/>
      <c r="Y2437" s="53"/>
      <c r="Z2437" s="53"/>
      <c r="AA2437" s="53"/>
      <c r="AB2437" s="53"/>
      <c r="AC2437" s="53"/>
      <c r="AD2437" s="53"/>
      <c r="AE2437" s="53"/>
      <c r="AF2437" s="53"/>
      <c r="AG2437" s="53"/>
      <c r="AH2437" s="53"/>
      <c r="AI2437" s="53"/>
      <c r="AJ2437" s="53"/>
      <c r="AK2437" s="53"/>
      <c r="AL2437" s="53"/>
      <c r="AM2437" s="53"/>
      <c r="AN2437" s="53"/>
      <c r="AO2437" s="53"/>
    </row>
    <row r="2438" spans="17:41">
      <c r="Q2438" s="53"/>
      <c r="R2438" s="53"/>
      <c r="S2438" s="53"/>
      <c r="T2438" s="53"/>
      <c r="U2438" s="53"/>
      <c r="V2438" s="53"/>
      <c r="W2438" s="53"/>
      <c r="X2438" s="53"/>
      <c r="Y2438" s="53"/>
      <c r="Z2438" s="53"/>
      <c r="AA2438" s="53"/>
      <c r="AB2438" s="53"/>
      <c r="AC2438" s="53"/>
      <c r="AD2438" s="53"/>
      <c r="AE2438" s="53"/>
      <c r="AF2438" s="53"/>
      <c r="AG2438" s="53"/>
      <c r="AH2438" s="53"/>
      <c r="AI2438" s="53"/>
      <c r="AJ2438" s="53"/>
      <c r="AK2438" s="53"/>
      <c r="AL2438" s="53"/>
      <c r="AM2438" s="53"/>
      <c r="AN2438" s="53"/>
      <c r="AO2438" s="53"/>
    </row>
    <row r="2439" spans="17:41">
      <c r="Q2439" s="53"/>
      <c r="R2439" s="53"/>
      <c r="S2439" s="53"/>
      <c r="T2439" s="53"/>
      <c r="U2439" s="53"/>
      <c r="V2439" s="53"/>
      <c r="W2439" s="53"/>
      <c r="X2439" s="53"/>
      <c r="Y2439" s="53"/>
      <c r="Z2439" s="53"/>
      <c r="AA2439" s="53"/>
      <c r="AB2439" s="53"/>
      <c r="AC2439" s="53"/>
      <c r="AD2439" s="53"/>
      <c r="AE2439" s="53"/>
      <c r="AF2439" s="53"/>
      <c r="AG2439" s="53"/>
      <c r="AH2439" s="53"/>
      <c r="AI2439" s="53"/>
      <c r="AJ2439" s="53"/>
      <c r="AK2439" s="53"/>
      <c r="AL2439" s="53"/>
      <c r="AM2439" s="53"/>
      <c r="AN2439" s="53"/>
      <c r="AO2439" s="53"/>
    </row>
    <row r="2440" spans="17:41">
      <c r="Q2440" s="53"/>
      <c r="R2440" s="53"/>
      <c r="S2440" s="53"/>
      <c r="T2440" s="53"/>
      <c r="U2440" s="53"/>
      <c r="V2440" s="53"/>
      <c r="W2440" s="53"/>
      <c r="X2440" s="53"/>
      <c r="Y2440" s="53"/>
      <c r="Z2440" s="53"/>
      <c r="AA2440" s="53"/>
      <c r="AB2440" s="53"/>
      <c r="AC2440" s="53"/>
      <c r="AD2440" s="53"/>
      <c r="AE2440" s="53"/>
      <c r="AF2440" s="53"/>
      <c r="AG2440" s="53"/>
      <c r="AH2440" s="53"/>
      <c r="AI2440" s="53"/>
      <c r="AJ2440" s="53"/>
      <c r="AK2440" s="53"/>
      <c r="AL2440" s="53"/>
      <c r="AM2440" s="53"/>
      <c r="AN2440" s="53"/>
      <c r="AO2440" s="53"/>
    </row>
    <row r="2441" spans="17:41">
      <c r="Q2441" s="53"/>
      <c r="R2441" s="53"/>
      <c r="S2441" s="53"/>
      <c r="T2441" s="53"/>
      <c r="U2441" s="53"/>
      <c r="V2441" s="53"/>
      <c r="W2441" s="53"/>
      <c r="X2441" s="53"/>
      <c r="Y2441" s="53"/>
      <c r="Z2441" s="53"/>
      <c r="AA2441" s="53"/>
      <c r="AB2441" s="53"/>
      <c r="AC2441" s="53"/>
      <c r="AD2441" s="53"/>
      <c r="AE2441" s="53"/>
      <c r="AF2441" s="53"/>
      <c r="AG2441" s="53"/>
      <c r="AH2441" s="53"/>
      <c r="AI2441" s="53"/>
      <c r="AJ2441" s="53"/>
      <c r="AK2441" s="53"/>
      <c r="AL2441" s="53"/>
      <c r="AM2441" s="53"/>
      <c r="AN2441" s="53"/>
      <c r="AO2441" s="53"/>
    </row>
    <row r="2442" spans="17:41">
      <c r="Q2442" s="53"/>
      <c r="R2442" s="53"/>
      <c r="S2442" s="53"/>
      <c r="T2442" s="53"/>
      <c r="U2442" s="53"/>
      <c r="V2442" s="53"/>
      <c r="W2442" s="53"/>
      <c r="X2442" s="53"/>
      <c r="Y2442" s="53"/>
      <c r="Z2442" s="53"/>
      <c r="AA2442" s="53"/>
      <c r="AB2442" s="53"/>
      <c r="AC2442" s="53"/>
      <c r="AD2442" s="53"/>
      <c r="AE2442" s="53"/>
      <c r="AF2442" s="53"/>
      <c r="AG2442" s="53"/>
      <c r="AH2442" s="53"/>
      <c r="AI2442" s="53"/>
      <c r="AJ2442" s="53"/>
      <c r="AK2442" s="53"/>
      <c r="AL2442" s="53"/>
      <c r="AM2442" s="53"/>
      <c r="AN2442" s="53"/>
      <c r="AO2442" s="53"/>
    </row>
    <row r="2443" spans="17:41">
      <c r="Q2443" s="53"/>
      <c r="R2443" s="53"/>
      <c r="S2443" s="53"/>
      <c r="T2443" s="53"/>
      <c r="U2443" s="53"/>
      <c r="V2443" s="53"/>
      <c r="W2443" s="53"/>
      <c r="X2443" s="53"/>
      <c r="Y2443" s="53"/>
      <c r="Z2443" s="53"/>
      <c r="AA2443" s="53"/>
      <c r="AB2443" s="53"/>
      <c r="AC2443" s="53"/>
      <c r="AD2443" s="53"/>
      <c r="AE2443" s="53"/>
      <c r="AF2443" s="53"/>
      <c r="AG2443" s="53"/>
      <c r="AH2443" s="53"/>
      <c r="AI2443" s="53"/>
      <c r="AJ2443" s="53"/>
      <c r="AK2443" s="53"/>
      <c r="AL2443" s="53"/>
      <c r="AM2443" s="53"/>
      <c r="AN2443" s="53"/>
      <c r="AO2443" s="53"/>
    </row>
    <row r="2444" spans="17:41">
      <c r="Q2444" s="53"/>
      <c r="R2444" s="53"/>
      <c r="S2444" s="53"/>
      <c r="T2444" s="53"/>
      <c r="U2444" s="53"/>
      <c r="V2444" s="53"/>
      <c r="W2444" s="53"/>
      <c r="X2444" s="53"/>
      <c r="Y2444" s="53"/>
      <c r="Z2444" s="53"/>
      <c r="AA2444" s="53"/>
      <c r="AB2444" s="53"/>
      <c r="AC2444" s="53"/>
      <c r="AD2444" s="53"/>
      <c r="AE2444" s="53"/>
      <c r="AF2444" s="53"/>
      <c r="AG2444" s="53"/>
      <c r="AH2444" s="53"/>
      <c r="AI2444" s="53"/>
      <c r="AJ2444" s="53"/>
      <c r="AK2444" s="53"/>
      <c r="AL2444" s="53"/>
      <c r="AM2444" s="53"/>
      <c r="AN2444" s="53"/>
      <c r="AO2444" s="53"/>
    </row>
    <row r="2445" spans="17:41">
      <c r="Q2445" s="53"/>
      <c r="R2445" s="53"/>
      <c r="S2445" s="53"/>
      <c r="T2445" s="53"/>
      <c r="U2445" s="53"/>
      <c r="V2445" s="53"/>
      <c r="W2445" s="53"/>
      <c r="X2445" s="53"/>
      <c r="Y2445" s="53"/>
      <c r="Z2445" s="53"/>
      <c r="AA2445" s="53"/>
      <c r="AB2445" s="53"/>
      <c r="AC2445" s="53"/>
      <c r="AD2445" s="53"/>
      <c r="AE2445" s="53"/>
      <c r="AF2445" s="53"/>
      <c r="AG2445" s="53"/>
      <c r="AH2445" s="53"/>
      <c r="AI2445" s="53"/>
      <c r="AJ2445" s="53"/>
      <c r="AK2445" s="53"/>
      <c r="AL2445" s="53"/>
      <c r="AM2445" s="53"/>
      <c r="AN2445" s="53"/>
      <c r="AO2445" s="53"/>
    </row>
    <row r="2446" spans="17:41">
      <c r="Q2446" s="53"/>
      <c r="R2446" s="53"/>
      <c r="S2446" s="53"/>
      <c r="T2446" s="53"/>
      <c r="U2446" s="53"/>
      <c r="V2446" s="53"/>
      <c r="W2446" s="53"/>
      <c r="X2446" s="53"/>
      <c r="Y2446" s="53"/>
      <c r="Z2446" s="53"/>
      <c r="AA2446" s="53"/>
      <c r="AB2446" s="53"/>
      <c r="AC2446" s="53"/>
      <c r="AD2446" s="53"/>
      <c r="AE2446" s="53"/>
      <c r="AF2446" s="53"/>
      <c r="AG2446" s="53"/>
      <c r="AH2446" s="53"/>
      <c r="AI2446" s="53"/>
      <c r="AJ2446" s="53"/>
      <c r="AK2446" s="53"/>
      <c r="AL2446" s="53"/>
      <c r="AM2446" s="53"/>
      <c r="AN2446" s="53"/>
      <c r="AO2446" s="53"/>
    </row>
    <row r="2447" spans="17:41">
      <c r="Q2447" s="53"/>
      <c r="R2447" s="53"/>
      <c r="S2447" s="53"/>
      <c r="T2447" s="53"/>
      <c r="U2447" s="53"/>
      <c r="V2447" s="53"/>
      <c r="W2447" s="53"/>
      <c r="X2447" s="53"/>
      <c r="Y2447" s="53"/>
      <c r="Z2447" s="53"/>
      <c r="AA2447" s="53"/>
      <c r="AB2447" s="53"/>
      <c r="AC2447" s="53"/>
      <c r="AD2447" s="53"/>
      <c r="AE2447" s="53"/>
      <c r="AF2447" s="53"/>
      <c r="AG2447" s="53"/>
      <c r="AH2447" s="53"/>
      <c r="AI2447" s="53"/>
      <c r="AJ2447" s="53"/>
      <c r="AK2447" s="53"/>
      <c r="AL2447" s="53"/>
      <c r="AM2447" s="53"/>
      <c r="AN2447" s="53"/>
      <c r="AO2447" s="53"/>
    </row>
    <row r="2448" spans="17:41">
      <c r="Q2448" s="53"/>
      <c r="R2448" s="53"/>
      <c r="S2448" s="53"/>
      <c r="T2448" s="53"/>
      <c r="U2448" s="53"/>
      <c r="V2448" s="53"/>
      <c r="W2448" s="53"/>
      <c r="X2448" s="53"/>
      <c r="Y2448" s="53"/>
      <c r="Z2448" s="53"/>
      <c r="AA2448" s="53"/>
      <c r="AB2448" s="53"/>
      <c r="AC2448" s="53"/>
      <c r="AD2448" s="53"/>
      <c r="AE2448" s="53"/>
      <c r="AF2448" s="53"/>
      <c r="AG2448" s="53"/>
      <c r="AH2448" s="53"/>
      <c r="AI2448" s="53"/>
      <c r="AJ2448" s="53"/>
      <c r="AK2448" s="53"/>
      <c r="AL2448" s="53"/>
      <c r="AM2448" s="53"/>
      <c r="AN2448" s="53"/>
      <c r="AO2448" s="53"/>
    </row>
    <row r="2449" spans="17:41">
      <c r="Q2449" s="53"/>
      <c r="R2449" s="53"/>
      <c r="S2449" s="53"/>
      <c r="T2449" s="53"/>
      <c r="U2449" s="53"/>
      <c r="V2449" s="53"/>
      <c r="W2449" s="53"/>
      <c r="X2449" s="53"/>
      <c r="Y2449" s="53"/>
      <c r="Z2449" s="53"/>
      <c r="AA2449" s="53"/>
      <c r="AB2449" s="53"/>
      <c r="AC2449" s="53"/>
      <c r="AD2449" s="53"/>
      <c r="AE2449" s="53"/>
      <c r="AF2449" s="53"/>
      <c r="AG2449" s="53"/>
      <c r="AH2449" s="53"/>
      <c r="AI2449" s="53"/>
      <c r="AJ2449" s="53"/>
      <c r="AK2449" s="53"/>
      <c r="AL2449" s="53"/>
      <c r="AM2449" s="53"/>
      <c r="AN2449" s="53"/>
      <c r="AO2449" s="53"/>
    </row>
    <row r="2450" spans="17:41">
      <c r="Q2450" s="53"/>
      <c r="R2450" s="53"/>
      <c r="S2450" s="53"/>
      <c r="T2450" s="53"/>
      <c r="U2450" s="53"/>
      <c r="V2450" s="53"/>
      <c r="W2450" s="53"/>
      <c r="X2450" s="53"/>
      <c r="Y2450" s="53"/>
      <c r="Z2450" s="53"/>
      <c r="AA2450" s="53"/>
      <c r="AB2450" s="53"/>
      <c r="AC2450" s="53"/>
      <c r="AD2450" s="53"/>
      <c r="AE2450" s="53"/>
      <c r="AF2450" s="53"/>
      <c r="AG2450" s="53"/>
      <c r="AH2450" s="53"/>
      <c r="AI2450" s="53"/>
      <c r="AJ2450" s="53"/>
      <c r="AK2450" s="53"/>
      <c r="AL2450" s="53"/>
      <c r="AM2450" s="53"/>
      <c r="AN2450" s="53"/>
      <c r="AO2450" s="53"/>
    </row>
    <row r="2451" spans="17:41">
      <c r="Q2451" s="53"/>
      <c r="R2451" s="53"/>
      <c r="S2451" s="53"/>
      <c r="T2451" s="53"/>
      <c r="U2451" s="53"/>
      <c r="V2451" s="53"/>
      <c r="W2451" s="53"/>
      <c r="X2451" s="53"/>
      <c r="Y2451" s="53"/>
      <c r="Z2451" s="53"/>
      <c r="AA2451" s="53"/>
      <c r="AB2451" s="53"/>
      <c r="AC2451" s="53"/>
      <c r="AD2451" s="53"/>
      <c r="AE2451" s="53"/>
      <c r="AF2451" s="53"/>
      <c r="AG2451" s="53"/>
      <c r="AH2451" s="53"/>
      <c r="AI2451" s="53"/>
      <c r="AJ2451" s="53"/>
      <c r="AK2451" s="53"/>
      <c r="AL2451" s="53"/>
      <c r="AM2451" s="53"/>
      <c r="AN2451" s="53"/>
      <c r="AO2451" s="53"/>
    </row>
    <row r="2452" spans="17:41">
      <c r="Q2452" s="53"/>
      <c r="R2452" s="53"/>
      <c r="S2452" s="53"/>
      <c r="T2452" s="53"/>
      <c r="U2452" s="53"/>
      <c r="V2452" s="53"/>
      <c r="W2452" s="53"/>
      <c r="X2452" s="53"/>
      <c r="Y2452" s="53"/>
      <c r="Z2452" s="53"/>
      <c r="AA2452" s="53"/>
      <c r="AB2452" s="53"/>
      <c r="AC2452" s="53"/>
      <c r="AD2452" s="53"/>
      <c r="AE2452" s="53"/>
      <c r="AF2452" s="53"/>
      <c r="AG2452" s="53"/>
      <c r="AH2452" s="53"/>
      <c r="AI2452" s="53"/>
      <c r="AJ2452" s="53"/>
      <c r="AK2452" s="53"/>
      <c r="AL2452" s="53"/>
      <c r="AM2452" s="53"/>
      <c r="AN2452" s="53"/>
      <c r="AO2452" s="53"/>
    </row>
    <row r="2453" spans="17:41">
      <c r="Q2453" s="53"/>
      <c r="R2453" s="53"/>
      <c r="S2453" s="53"/>
      <c r="T2453" s="53"/>
      <c r="U2453" s="53"/>
      <c r="V2453" s="53"/>
      <c r="W2453" s="53"/>
      <c r="X2453" s="53"/>
      <c r="Y2453" s="53"/>
      <c r="Z2453" s="53"/>
      <c r="AA2453" s="53"/>
      <c r="AB2453" s="53"/>
      <c r="AC2453" s="53"/>
      <c r="AD2453" s="53"/>
      <c r="AE2453" s="53"/>
      <c r="AF2453" s="53"/>
      <c r="AG2453" s="53"/>
      <c r="AH2453" s="53"/>
      <c r="AI2453" s="53"/>
      <c r="AJ2453" s="53"/>
      <c r="AK2453" s="53"/>
      <c r="AL2453" s="53"/>
      <c r="AM2453" s="53"/>
      <c r="AN2453" s="53"/>
      <c r="AO2453" s="53"/>
    </row>
    <row r="2454" spans="17:41">
      <c r="Q2454" s="53"/>
      <c r="R2454" s="53"/>
      <c r="S2454" s="53"/>
      <c r="T2454" s="53"/>
      <c r="U2454" s="53"/>
      <c r="V2454" s="53"/>
      <c r="W2454" s="53"/>
      <c r="X2454" s="53"/>
      <c r="Y2454" s="53"/>
      <c r="Z2454" s="53"/>
      <c r="AA2454" s="53"/>
      <c r="AB2454" s="53"/>
      <c r="AC2454" s="53"/>
      <c r="AD2454" s="53"/>
      <c r="AE2454" s="53"/>
      <c r="AF2454" s="53"/>
      <c r="AG2454" s="53"/>
      <c r="AH2454" s="53"/>
      <c r="AI2454" s="53"/>
      <c r="AJ2454" s="53"/>
      <c r="AK2454" s="53"/>
      <c r="AL2454" s="53"/>
      <c r="AM2454" s="53"/>
      <c r="AN2454" s="53"/>
      <c r="AO2454" s="53"/>
    </row>
    <row r="2455" spans="17:41">
      <c r="Q2455" s="53"/>
      <c r="R2455" s="53"/>
      <c r="S2455" s="53"/>
      <c r="T2455" s="53"/>
      <c r="U2455" s="53"/>
      <c r="V2455" s="53"/>
      <c r="W2455" s="53"/>
      <c r="X2455" s="53"/>
      <c r="Y2455" s="53"/>
      <c r="Z2455" s="53"/>
      <c r="AA2455" s="53"/>
      <c r="AB2455" s="53"/>
      <c r="AC2455" s="53"/>
      <c r="AD2455" s="53"/>
      <c r="AE2455" s="53"/>
      <c r="AF2455" s="53"/>
      <c r="AG2455" s="53"/>
      <c r="AH2455" s="53"/>
      <c r="AI2455" s="53"/>
      <c r="AJ2455" s="53"/>
      <c r="AK2455" s="53"/>
      <c r="AL2455" s="53"/>
      <c r="AM2455" s="53"/>
      <c r="AN2455" s="53"/>
      <c r="AO2455" s="53"/>
    </row>
    <row r="2456" spans="17:41">
      <c r="Q2456" s="53"/>
      <c r="R2456" s="53"/>
      <c r="S2456" s="53"/>
      <c r="T2456" s="53"/>
      <c r="U2456" s="53"/>
      <c r="V2456" s="53"/>
      <c r="W2456" s="53"/>
      <c r="X2456" s="53"/>
      <c r="Y2456" s="53"/>
      <c r="Z2456" s="53"/>
      <c r="AA2456" s="53"/>
      <c r="AB2456" s="53"/>
      <c r="AC2456" s="53"/>
      <c r="AD2456" s="53"/>
      <c r="AE2456" s="53"/>
      <c r="AF2456" s="53"/>
      <c r="AG2456" s="53"/>
      <c r="AH2456" s="53"/>
      <c r="AI2456" s="53"/>
      <c r="AJ2456" s="53"/>
      <c r="AK2456" s="53"/>
      <c r="AL2456" s="53"/>
      <c r="AM2456" s="53"/>
      <c r="AN2456" s="53"/>
      <c r="AO2456" s="53"/>
    </row>
    <row r="2457" spans="17:41">
      <c r="Q2457" s="53"/>
      <c r="R2457" s="53"/>
      <c r="S2457" s="53"/>
      <c r="T2457" s="53"/>
      <c r="U2457" s="53"/>
      <c r="V2457" s="53"/>
      <c r="W2457" s="53"/>
      <c r="X2457" s="53"/>
      <c r="Y2457" s="53"/>
      <c r="Z2457" s="53"/>
      <c r="AA2457" s="53"/>
      <c r="AB2457" s="53"/>
      <c r="AC2457" s="53"/>
      <c r="AD2457" s="53"/>
      <c r="AE2457" s="53"/>
      <c r="AF2457" s="53"/>
      <c r="AG2457" s="53"/>
      <c r="AH2457" s="53"/>
      <c r="AI2457" s="53"/>
      <c r="AJ2457" s="53"/>
      <c r="AK2457" s="53"/>
      <c r="AL2457" s="53"/>
      <c r="AM2457" s="53"/>
      <c r="AN2457" s="53"/>
      <c r="AO2457" s="53"/>
    </row>
    <row r="2458" spans="17:41">
      <c r="Q2458" s="53"/>
      <c r="R2458" s="53"/>
      <c r="S2458" s="53"/>
      <c r="T2458" s="53"/>
      <c r="U2458" s="53"/>
      <c r="V2458" s="53"/>
      <c r="W2458" s="53"/>
      <c r="X2458" s="53"/>
      <c r="Y2458" s="53"/>
      <c r="Z2458" s="53"/>
      <c r="AA2458" s="53"/>
      <c r="AB2458" s="53"/>
      <c r="AC2458" s="53"/>
      <c r="AD2458" s="53"/>
      <c r="AE2458" s="53"/>
      <c r="AF2458" s="53"/>
      <c r="AG2458" s="53"/>
      <c r="AH2458" s="53"/>
      <c r="AI2458" s="53"/>
      <c r="AJ2458" s="53"/>
      <c r="AK2458" s="53"/>
      <c r="AL2458" s="53"/>
      <c r="AM2458" s="53"/>
      <c r="AN2458" s="53"/>
      <c r="AO2458" s="53"/>
    </row>
    <row r="2459" spans="17:41">
      <c r="Q2459" s="53"/>
      <c r="R2459" s="53"/>
      <c r="S2459" s="53"/>
      <c r="T2459" s="53"/>
      <c r="U2459" s="53"/>
      <c r="V2459" s="53"/>
      <c r="W2459" s="53"/>
      <c r="X2459" s="53"/>
      <c r="Y2459" s="53"/>
      <c r="Z2459" s="53"/>
      <c r="AA2459" s="53"/>
      <c r="AB2459" s="53"/>
      <c r="AC2459" s="53"/>
      <c r="AD2459" s="53"/>
      <c r="AE2459" s="53"/>
      <c r="AF2459" s="53"/>
      <c r="AG2459" s="53"/>
      <c r="AH2459" s="53"/>
      <c r="AI2459" s="53"/>
      <c r="AJ2459" s="53"/>
      <c r="AK2459" s="53"/>
      <c r="AL2459" s="53"/>
      <c r="AM2459" s="53"/>
      <c r="AN2459" s="53"/>
      <c r="AO2459" s="53"/>
    </row>
    <row r="2460" spans="17:41">
      <c r="Q2460" s="53"/>
      <c r="R2460" s="53"/>
      <c r="S2460" s="53"/>
      <c r="T2460" s="53"/>
      <c r="U2460" s="53"/>
      <c r="V2460" s="53"/>
      <c r="W2460" s="53"/>
      <c r="X2460" s="53"/>
      <c r="Y2460" s="53"/>
      <c r="Z2460" s="53"/>
      <c r="AA2460" s="53"/>
      <c r="AB2460" s="53"/>
      <c r="AC2460" s="53"/>
      <c r="AD2460" s="53"/>
      <c r="AE2460" s="53"/>
      <c r="AF2460" s="53"/>
      <c r="AG2460" s="53"/>
      <c r="AH2460" s="53"/>
      <c r="AI2460" s="53"/>
      <c r="AJ2460" s="53"/>
      <c r="AK2460" s="53"/>
      <c r="AL2460" s="53"/>
      <c r="AM2460" s="53"/>
      <c r="AN2460" s="53"/>
      <c r="AO2460" s="53"/>
    </row>
    <row r="2461" spans="17:41">
      <c r="Q2461" s="53"/>
      <c r="R2461" s="53"/>
      <c r="S2461" s="53"/>
      <c r="T2461" s="53"/>
      <c r="U2461" s="53"/>
      <c r="V2461" s="53"/>
      <c r="W2461" s="53"/>
      <c r="X2461" s="53"/>
      <c r="Y2461" s="53"/>
      <c r="Z2461" s="53"/>
      <c r="AA2461" s="53"/>
      <c r="AB2461" s="53"/>
      <c r="AC2461" s="53"/>
      <c r="AD2461" s="53"/>
      <c r="AE2461" s="53"/>
      <c r="AF2461" s="53"/>
      <c r="AG2461" s="53"/>
      <c r="AH2461" s="53"/>
      <c r="AI2461" s="53"/>
      <c r="AJ2461" s="53"/>
      <c r="AK2461" s="53"/>
      <c r="AL2461" s="53"/>
      <c r="AM2461" s="53"/>
      <c r="AN2461" s="53"/>
      <c r="AO2461" s="53"/>
    </row>
    <row r="2462" spans="17:41">
      <c r="Q2462" s="53"/>
      <c r="R2462" s="53"/>
      <c r="S2462" s="53"/>
      <c r="T2462" s="53"/>
      <c r="U2462" s="53"/>
      <c r="V2462" s="53"/>
      <c r="W2462" s="53"/>
      <c r="X2462" s="53"/>
      <c r="Y2462" s="53"/>
      <c r="Z2462" s="53"/>
      <c r="AA2462" s="53"/>
      <c r="AB2462" s="53"/>
      <c r="AC2462" s="53"/>
      <c r="AD2462" s="53"/>
      <c r="AE2462" s="53"/>
      <c r="AF2462" s="53"/>
      <c r="AG2462" s="53"/>
      <c r="AH2462" s="53"/>
      <c r="AI2462" s="53"/>
      <c r="AJ2462" s="53"/>
      <c r="AK2462" s="53"/>
      <c r="AL2462" s="53"/>
      <c r="AM2462" s="53"/>
      <c r="AN2462" s="53"/>
      <c r="AO2462" s="53"/>
    </row>
    <row r="2463" spans="17:41">
      <c r="Q2463" s="53"/>
      <c r="R2463" s="53"/>
      <c r="S2463" s="53"/>
      <c r="T2463" s="53"/>
      <c r="U2463" s="53"/>
      <c r="V2463" s="53"/>
      <c r="W2463" s="53"/>
      <c r="X2463" s="53"/>
      <c r="Y2463" s="53"/>
      <c r="Z2463" s="53"/>
      <c r="AA2463" s="53"/>
      <c r="AB2463" s="53"/>
      <c r="AC2463" s="53"/>
      <c r="AD2463" s="53"/>
      <c r="AE2463" s="53"/>
      <c r="AF2463" s="53"/>
      <c r="AG2463" s="53"/>
      <c r="AH2463" s="53"/>
      <c r="AI2463" s="53"/>
      <c r="AJ2463" s="53"/>
      <c r="AK2463" s="53"/>
      <c r="AL2463" s="53"/>
      <c r="AM2463" s="53"/>
      <c r="AN2463" s="53"/>
      <c r="AO2463" s="53"/>
    </row>
    <row r="2464" spans="17:41">
      <c r="Q2464" s="53"/>
      <c r="R2464" s="53"/>
      <c r="S2464" s="53"/>
      <c r="T2464" s="53"/>
      <c r="U2464" s="53"/>
      <c r="V2464" s="53"/>
      <c r="W2464" s="53"/>
      <c r="X2464" s="53"/>
      <c r="Y2464" s="53"/>
      <c r="Z2464" s="53"/>
      <c r="AA2464" s="53"/>
      <c r="AB2464" s="53"/>
      <c r="AC2464" s="53"/>
      <c r="AD2464" s="53"/>
      <c r="AE2464" s="53"/>
      <c r="AF2464" s="53"/>
      <c r="AG2464" s="53"/>
      <c r="AH2464" s="53"/>
      <c r="AI2464" s="53"/>
      <c r="AJ2464" s="53"/>
      <c r="AK2464" s="53"/>
      <c r="AL2464" s="53"/>
      <c r="AM2464" s="53"/>
      <c r="AN2464" s="53"/>
      <c r="AO2464" s="53"/>
    </row>
    <row r="2465" spans="17:41">
      <c r="Q2465" s="53"/>
      <c r="R2465" s="53"/>
      <c r="S2465" s="53"/>
      <c r="T2465" s="53"/>
      <c r="U2465" s="53"/>
      <c r="V2465" s="53"/>
      <c r="W2465" s="53"/>
      <c r="X2465" s="53"/>
      <c r="Y2465" s="53"/>
      <c r="Z2465" s="53"/>
      <c r="AA2465" s="53"/>
      <c r="AB2465" s="53"/>
      <c r="AC2465" s="53"/>
      <c r="AD2465" s="53"/>
      <c r="AE2465" s="53"/>
      <c r="AF2465" s="53"/>
      <c r="AG2465" s="53"/>
      <c r="AH2465" s="53"/>
      <c r="AI2465" s="53"/>
      <c r="AJ2465" s="53"/>
      <c r="AK2465" s="53"/>
      <c r="AL2465" s="53"/>
      <c r="AM2465" s="53"/>
      <c r="AN2465" s="53"/>
      <c r="AO2465" s="53"/>
    </row>
    <row r="2466" spans="17:41">
      <c r="Q2466" s="53"/>
      <c r="R2466" s="53"/>
      <c r="S2466" s="53"/>
      <c r="T2466" s="53"/>
      <c r="U2466" s="53"/>
      <c r="V2466" s="53"/>
      <c r="W2466" s="53"/>
      <c r="X2466" s="53"/>
      <c r="Y2466" s="53"/>
      <c r="Z2466" s="53"/>
      <c r="AA2466" s="53"/>
      <c r="AB2466" s="53"/>
      <c r="AC2466" s="53"/>
      <c r="AD2466" s="53"/>
      <c r="AE2466" s="53"/>
      <c r="AF2466" s="53"/>
      <c r="AG2466" s="53"/>
      <c r="AH2466" s="53"/>
      <c r="AI2466" s="53"/>
      <c r="AJ2466" s="53"/>
      <c r="AK2466" s="53"/>
      <c r="AL2466" s="53"/>
      <c r="AM2466" s="53"/>
      <c r="AN2466" s="53"/>
      <c r="AO2466" s="53"/>
    </row>
    <row r="2467" spans="17:41">
      <c r="Q2467" s="53"/>
      <c r="R2467" s="53"/>
      <c r="S2467" s="53"/>
      <c r="T2467" s="53"/>
      <c r="U2467" s="53"/>
      <c r="V2467" s="53"/>
      <c r="W2467" s="53"/>
      <c r="X2467" s="53"/>
      <c r="Y2467" s="53"/>
      <c r="Z2467" s="53"/>
      <c r="AA2467" s="53"/>
      <c r="AB2467" s="53"/>
      <c r="AC2467" s="53"/>
      <c r="AD2467" s="53"/>
      <c r="AE2467" s="53"/>
      <c r="AF2467" s="53"/>
      <c r="AG2467" s="53"/>
      <c r="AH2467" s="53"/>
      <c r="AI2467" s="53"/>
      <c r="AJ2467" s="53"/>
      <c r="AK2467" s="53"/>
      <c r="AL2467" s="53"/>
      <c r="AM2467" s="53"/>
      <c r="AN2467" s="53"/>
      <c r="AO2467" s="53"/>
    </row>
    <row r="2468" spans="17:41">
      <c r="Q2468" s="53"/>
      <c r="R2468" s="53"/>
      <c r="S2468" s="53"/>
      <c r="T2468" s="53"/>
      <c r="U2468" s="53"/>
      <c r="V2468" s="53"/>
      <c r="W2468" s="53"/>
      <c r="X2468" s="53"/>
      <c r="Y2468" s="53"/>
      <c r="Z2468" s="53"/>
      <c r="AA2468" s="53"/>
      <c r="AB2468" s="53"/>
      <c r="AC2468" s="53"/>
      <c r="AD2468" s="53"/>
      <c r="AE2468" s="53"/>
      <c r="AF2468" s="53"/>
      <c r="AG2468" s="53"/>
      <c r="AH2468" s="53"/>
      <c r="AI2468" s="53"/>
      <c r="AJ2468" s="53"/>
      <c r="AK2468" s="53"/>
      <c r="AL2468" s="53"/>
      <c r="AM2468" s="53"/>
      <c r="AN2468" s="53"/>
      <c r="AO2468" s="53"/>
    </row>
    <row r="2469" spans="17:41">
      <c r="Q2469" s="53"/>
      <c r="R2469" s="53"/>
      <c r="S2469" s="53"/>
      <c r="T2469" s="53"/>
      <c r="U2469" s="53"/>
      <c r="V2469" s="53"/>
      <c r="W2469" s="53"/>
      <c r="X2469" s="53"/>
      <c r="Y2469" s="53"/>
      <c r="Z2469" s="53"/>
      <c r="AA2469" s="53"/>
      <c r="AB2469" s="53"/>
      <c r="AC2469" s="53"/>
      <c r="AD2469" s="53"/>
      <c r="AE2469" s="53"/>
      <c r="AF2469" s="53"/>
      <c r="AG2469" s="53"/>
      <c r="AH2469" s="53"/>
      <c r="AI2469" s="53"/>
      <c r="AJ2469" s="53"/>
      <c r="AK2469" s="53"/>
      <c r="AL2469" s="53"/>
      <c r="AM2469" s="53"/>
      <c r="AN2469" s="53"/>
      <c r="AO2469" s="53"/>
    </row>
    <row r="2470" spans="17:41">
      <c r="Q2470" s="53"/>
      <c r="R2470" s="53"/>
      <c r="S2470" s="53"/>
      <c r="T2470" s="53"/>
      <c r="U2470" s="53"/>
      <c r="V2470" s="53"/>
      <c r="W2470" s="53"/>
      <c r="X2470" s="53"/>
      <c r="Y2470" s="53"/>
      <c r="Z2470" s="53"/>
      <c r="AA2470" s="53"/>
      <c r="AB2470" s="53"/>
      <c r="AC2470" s="53"/>
      <c r="AD2470" s="53"/>
      <c r="AE2470" s="53"/>
      <c r="AF2470" s="53"/>
      <c r="AG2470" s="53"/>
      <c r="AH2470" s="53"/>
      <c r="AI2470" s="53"/>
      <c r="AJ2470" s="53"/>
      <c r="AK2470" s="53"/>
      <c r="AL2470" s="53"/>
      <c r="AM2470" s="53"/>
      <c r="AN2470" s="53"/>
      <c r="AO2470" s="53"/>
    </row>
    <row r="2471" spans="17:41">
      <c r="Q2471" s="53"/>
      <c r="R2471" s="53"/>
      <c r="S2471" s="53"/>
      <c r="T2471" s="53"/>
      <c r="U2471" s="53"/>
      <c r="V2471" s="53"/>
      <c r="W2471" s="53"/>
      <c r="X2471" s="53"/>
      <c r="Y2471" s="53"/>
      <c r="Z2471" s="53"/>
      <c r="AA2471" s="53"/>
      <c r="AB2471" s="53"/>
      <c r="AC2471" s="53"/>
      <c r="AD2471" s="53"/>
      <c r="AE2471" s="53"/>
      <c r="AF2471" s="53"/>
      <c r="AG2471" s="53"/>
      <c r="AH2471" s="53"/>
      <c r="AI2471" s="53"/>
      <c r="AJ2471" s="53"/>
      <c r="AK2471" s="53"/>
      <c r="AL2471" s="53"/>
      <c r="AM2471" s="53"/>
      <c r="AN2471" s="53"/>
      <c r="AO2471" s="53"/>
    </row>
    <row r="2472" spans="17:41">
      <c r="Q2472" s="53"/>
      <c r="R2472" s="53"/>
      <c r="S2472" s="53"/>
      <c r="T2472" s="53"/>
      <c r="U2472" s="53"/>
      <c r="V2472" s="53"/>
      <c r="W2472" s="53"/>
      <c r="X2472" s="53"/>
      <c r="Y2472" s="53"/>
      <c r="Z2472" s="53"/>
      <c r="AA2472" s="53"/>
      <c r="AB2472" s="53"/>
      <c r="AC2472" s="53"/>
      <c r="AD2472" s="53"/>
      <c r="AE2472" s="53"/>
      <c r="AF2472" s="53"/>
      <c r="AG2472" s="53"/>
      <c r="AH2472" s="53"/>
      <c r="AI2472" s="53"/>
      <c r="AJ2472" s="53"/>
      <c r="AK2472" s="53"/>
      <c r="AL2472" s="53"/>
      <c r="AM2472" s="53"/>
      <c r="AN2472" s="53"/>
      <c r="AO2472" s="53"/>
    </row>
    <row r="2473" spans="17:41">
      <c r="Q2473" s="53"/>
      <c r="R2473" s="53"/>
      <c r="S2473" s="53"/>
      <c r="T2473" s="53"/>
      <c r="U2473" s="53"/>
      <c r="V2473" s="53"/>
      <c r="W2473" s="53"/>
      <c r="X2473" s="53"/>
      <c r="Y2473" s="53"/>
      <c r="Z2473" s="53"/>
      <c r="AA2473" s="53"/>
      <c r="AB2473" s="53"/>
      <c r="AC2473" s="53"/>
      <c r="AD2473" s="53"/>
      <c r="AE2473" s="53"/>
      <c r="AF2473" s="53"/>
      <c r="AG2473" s="53"/>
      <c r="AH2473" s="53"/>
      <c r="AI2473" s="53"/>
      <c r="AJ2473" s="53"/>
      <c r="AK2473" s="53"/>
      <c r="AL2473" s="53"/>
      <c r="AM2473" s="53"/>
      <c r="AN2473" s="53"/>
      <c r="AO2473" s="53"/>
    </row>
    <row r="2474" spans="17:41">
      <c r="Q2474" s="53"/>
      <c r="R2474" s="53"/>
      <c r="S2474" s="53"/>
      <c r="T2474" s="53"/>
      <c r="U2474" s="53"/>
      <c r="V2474" s="53"/>
      <c r="W2474" s="53"/>
      <c r="X2474" s="53"/>
      <c r="Y2474" s="53"/>
      <c r="Z2474" s="53"/>
      <c r="AA2474" s="53"/>
      <c r="AB2474" s="53"/>
      <c r="AC2474" s="53"/>
      <c r="AD2474" s="53"/>
      <c r="AE2474" s="53"/>
      <c r="AF2474" s="53"/>
      <c r="AG2474" s="53"/>
      <c r="AH2474" s="53"/>
      <c r="AI2474" s="53"/>
      <c r="AJ2474" s="53"/>
      <c r="AK2474" s="53"/>
      <c r="AL2474" s="53"/>
      <c r="AM2474" s="53"/>
      <c r="AN2474" s="53"/>
      <c r="AO2474" s="53"/>
    </row>
    <row r="2475" spans="17:41">
      <c r="Q2475" s="53"/>
      <c r="R2475" s="53"/>
      <c r="S2475" s="53"/>
      <c r="T2475" s="53"/>
      <c r="U2475" s="53"/>
      <c r="V2475" s="53"/>
      <c r="W2475" s="53"/>
      <c r="X2475" s="53"/>
      <c r="Y2475" s="53"/>
      <c r="Z2475" s="53"/>
      <c r="AA2475" s="53"/>
      <c r="AB2475" s="53"/>
      <c r="AC2475" s="53"/>
      <c r="AD2475" s="53"/>
      <c r="AE2475" s="53"/>
      <c r="AF2475" s="53"/>
      <c r="AG2475" s="53"/>
      <c r="AH2475" s="53"/>
      <c r="AI2475" s="53"/>
      <c r="AJ2475" s="53"/>
      <c r="AK2475" s="53"/>
      <c r="AL2475" s="53"/>
      <c r="AM2475" s="53"/>
      <c r="AN2475" s="53"/>
      <c r="AO2475" s="53"/>
    </row>
    <row r="2476" spans="17:41">
      <c r="Q2476" s="53"/>
      <c r="R2476" s="53"/>
      <c r="S2476" s="53"/>
      <c r="T2476" s="53"/>
      <c r="U2476" s="53"/>
      <c r="V2476" s="53"/>
      <c r="W2476" s="53"/>
      <c r="X2476" s="53"/>
      <c r="Y2476" s="53"/>
      <c r="Z2476" s="53"/>
      <c r="AA2476" s="53"/>
      <c r="AB2476" s="53"/>
      <c r="AC2476" s="53"/>
      <c r="AD2476" s="53"/>
      <c r="AE2476" s="53"/>
      <c r="AF2476" s="53"/>
      <c r="AG2476" s="53"/>
      <c r="AH2476" s="53"/>
      <c r="AI2476" s="53"/>
      <c r="AJ2476" s="53"/>
      <c r="AK2476" s="53"/>
      <c r="AL2476" s="53"/>
      <c r="AM2476" s="53"/>
      <c r="AN2476" s="53"/>
      <c r="AO2476" s="53"/>
    </row>
    <row r="2477" spans="17:41">
      <c r="Q2477" s="53"/>
      <c r="R2477" s="53"/>
      <c r="S2477" s="53"/>
      <c r="T2477" s="53"/>
      <c r="U2477" s="53"/>
      <c r="V2477" s="53"/>
      <c r="W2477" s="53"/>
      <c r="X2477" s="53"/>
      <c r="Y2477" s="53"/>
      <c r="Z2477" s="53"/>
      <c r="AA2477" s="53"/>
      <c r="AB2477" s="53"/>
      <c r="AC2477" s="53"/>
      <c r="AD2477" s="53"/>
      <c r="AE2477" s="53"/>
      <c r="AF2477" s="53"/>
      <c r="AG2477" s="53"/>
      <c r="AH2477" s="53"/>
      <c r="AI2477" s="53"/>
      <c r="AJ2477" s="53"/>
      <c r="AK2477" s="53"/>
      <c r="AL2477" s="53"/>
      <c r="AM2477" s="53"/>
      <c r="AN2477" s="53"/>
      <c r="AO2477" s="53"/>
    </row>
    <row r="2478" spans="17:41">
      <c r="Q2478" s="53"/>
      <c r="R2478" s="53"/>
      <c r="S2478" s="53"/>
      <c r="T2478" s="53"/>
      <c r="U2478" s="53"/>
      <c r="V2478" s="53"/>
      <c r="W2478" s="53"/>
      <c r="X2478" s="53"/>
      <c r="Y2478" s="53"/>
      <c r="Z2478" s="53"/>
      <c r="AA2478" s="53"/>
      <c r="AB2478" s="53"/>
      <c r="AC2478" s="53"/>
      <c r="AD2478" s="53"/>
      <c r="AE2478" s="53"/>
      <c r="AF2478" s="53"/>
      <c r="AG2478" s="53"/>
      <c r="AH2478" s="53"/>
      <c r="AI2478" s="53"/>
      <c r="AJ2478" s="53"/>
      <c r="AK2478" s="53"/>
      <c r="AL2478" s="53"/>
      <c r="AM2478" s="53"/>
      <c r="AN2478" s="53"/>
      <c r="AO2478" s="53"/>
    </row>
    <row r="2479" spans="17:41">
      <c r="Q2479" s="53"/>
      <c r="R2479" s="53"/>
      <c r="S2479" s="53"/>
      <c r="T2479" s="53"/>
      <c r="U2479" s="53"/>
      <c r="V2479" s="53"/>
      <c r="W2479" s="53"/>
      <c r="X2479" s="53"/>
      <c r="Y2479" s="53"/>
      <c r="Z2479" s="53"/>
      <c r="AA2479" s="53"/>
      <c r="AB2479" s="53"/>
      <c r="AC2479" s="53"/>
      <c r="AD2479" s="53"/>
      <c r="AE2479" s="53"/>
      <c r="AF2479" s="53"/>
      <c r="AG2479" s="53"/>
      <c r="AH2479" s="53"/>
      <c r="AI2479" s="53"/>
      <c r="AJ2479" s="53"/>
      <c r="AK2479" s="53"/>
      <c r="AL2479" s="53"/>
      <c r="AM2479" s="53"/>
      <c r="AN2479" s="53"/>
      <c r="AO2479" s="53"/>
    </row>
    <row r="2480" spans="17:41">
      <c r="Q2480" s="53"/>
      <c r="R2480" s="53"/>
      <c r="S2480" s="53"/>
      <c r="T2480" s="53"/>
      <c r="U2480" s="53"/>
      <c r="V2480" s="53"/>
      <c r="W2480" s="53"/>
      <c r="X2480" s="53"/>
      <c r="Y2480" s="53"/>
      <c r="Z2480" s="53"/>
      <c r="AA2480" s="53"/>
      <c r="AB2480" s="53"/>
      <c r="AC2480" s="53"/>
      <c r="AD2480" s="53"/>
      <c r="AE2480" s="53"/>
      <c r="AF2480" s="53"/>
      <c r="AG2480" s="53"/>
      <c r="AH2480" s="53"/>
      <c r="AI2480" s="53"/>
      <c r="AJ2480" s="53"/>
      <c r="AK2480" s="53"/>
      <c r="AL2480" s="53"/>
      <c r="AM2480" s="53"/>
      <c r="AN2480" s="53"/>
      <c r="AO2480" s="53"/>
    </row>
    <row r="2481" spans="17:41">
      <c r="Q2481" s="53"/>
      <c r="R2481" s="53"/>
      <c r="S2481" s="53"/>
      <c r="T2481" s="53"/>
      <c r="U2481" s="53"/>
      <c r="V2481" s="53"/>
      <c r="W2481" s="53"/>
      <c r="X2481" s="53"/>
      <c r="Y2481" s="53"/>
      <c r="Z2481" s="53"/>
      <c r="AA2481" s="53"/>
      <c r="AB2481" s="53"/>
      <c r="AC2481" s="53"/>
      <c r="AD2481" s="53"/>
      <c r="AE2481" s="53"/>
      <c r="AF2481" s="53"/>
      <c r="AG2481" s="53"/>
      <c r="AH2481" s="53"/>
      <c r="AI2481" s="53"/>
      <c r="AJ2481" s="53"/>
      <c r="AK2481" s="53"/>
      <c r="AL2481" s="53"/>
      <c r="AM2481" s="53"/>
      <c r="AN2481" s="53"/>
      <c r="AO2481" s="53"/>
    </row>
    <row r="2482" spans="17:41">
      <c r="Q2482" s="53"/>
      <c r="R2482" s="53"/>
      <c r="S2482" s="53"/>
      <c r="T2482" s="53"/>
      <c r="U2482" s="53"/>
      <c r="V2482" s="53"/>
      <c r="W2482" s="53"/>
      <c r="X2482" s="53"/>
      <c r="Y2482" s="53"/>
      <c r="Z2482" s="53"/>
      <c r="AA2482" s="53"/>
      <c r="AB2482" s="53"/>
      <c r="AC2482" s="53"/>
      <c r="AD2482" s="53"/>
      <c r="AE2482" s="53"/>
      <c r="AF2482" s="53"/>
      <c r="AG2482" s="53"/>
      <c r="AH2482" s="53"/>
      <c r="AI2482" s="53"/>
      <c r="AJ2482" s="53"/>
      <c r="AK2482" s="53"/>
      <c r="AL2482" s="53"/>
      <c r="AM2482" s="53"/>
      <c r="AN2482" s="53"/>
      <c r="AO2482" s="53"/>
    </row>
    <row r="2483" spans="17:41">
      <c r="Q2483" s="53"/>
      <c r="R2483" s="53"/>
      <c r="S2483" s="53"/>
      <c r="T2483" s="53"/>
      <c r="U2483" s="53"/>
      <c r="V2483" s="53"/>
      <c r="W2483" s="53"/>
      <c r="X2483" s="53"/>
      <c r="Y2483" s="53"/>
      <c r="Z2483" s="53"/>
      <c r="AA2483" s="53"/>
      <c r="AB2483" s="53"/>
      <c r="AC2483" s="53"/>
      <c r="AD2483" s="53"/>
      <c r="AE2483" s="53"/>
      <c r="AF2483" s="53"/>
      <c r="AG2483" s="53"/>
      <c r="AH2483" s="53"/>
      <c r="AI2483" s="53"/>
      <c r="AJ2483" s="53"/>
      <c r="AK2483" s="53"/>
      <c r="AL2483" s="53"/>
      <c r="AM2483" s="53"/>
      <c r="AN2483" s="53"/>
      <c r="AO2483" s="53"/>
    </row>
    <row r="2484" spans="17:41">
      <c r="Q2484" s="53"/>
      <c r="R2484" s="53"/>
      <c r="S2484" s="53"/>
      <c r="T2484" s="53"/>
      <c r="U2484" s="53"/>
      <c r="V2484" s="53"/>
      <c r="W2484" s="53"/>
      <c r="X2484" s="53"/>
      <c r="Y2484" s="53"/>
      <c r="Z2484" s="53"/>
      <c r="AA2484" s="53"/>
      <c r="AB2484" s="53"/>
      <c r="AC2484" s="53"/>
      <c r="AD2484" s="53"/>
      <c r="AE2484" s="53"/>
      <c r="AF2484" s="53"/>
      <c r="AG2484" s="53"/>
      <c r="AH2484" s="53"/>
      <c r="AI2484" s="53"/>
      <c r="AJ2484" s="53"/>
      <c r="AK2484" s="53"/>
      <c r="AL2484" s="53"/>
      <c r="AM2484" s="53"/>
      <c r="AN2484" s="53"/>
      <c r="AO2484" s="53"/>
    </row>
    <row r="2485" spans="17:41">
      <c r="Q2485" s="53"/>
      <c r="R2485" s="53"/>
      <c r="S2485" s="53"/>
      <c r="T2485" s="53"/>
      <c r="U2485" s="53"/>
      <c r="V2485" s="53"/>
      <c r="W2485" s="53"/>
      <c r="X2485" s="53"/>
      <c r="Y2485" s="53"/>
      <c r="Z2485" s="53"/>
      <c r="AA2485" s="53"/>
      <c r="AB2485" s="53"/>
      <c r="AC2485" s="53"/>
      <c r="AD2485" s="53"/>
      <c r="AE2485" s="53"/>
      <c r="AF2485" s="53"/>
      <c r="AG2485" s="53"/>
      <c r="AH2485" s="53"/>
      <c r="AI2485" s="53"/>
      <c r="AJ2485" s="53"/>
      <c r="AK2485" s="53"/>
      <c r="AL2485" s="53"/>
      <c r="AM2485" s="53"/>
      <c r="AN2485" s="53"/>
      <c r="AO2485" s="53"/>
    </row>
    <row r="2486" spans="17:41">
      <c r="Q2486" s="53"/>
      <c r="R2486" s="53"/>
      <c r="S2486" s="53"/>
      <c r="T2486" s="53"/>
      <c r="U2486" s="53"/>
      <c r="V2486" s="53"/>
      <c r="W2486" s="53"/>
      <c r="X2486" s="53"/>
      <c r="Y2486" s="53"/>
      <c r="Z2486" s="53"/>
      <c r="AA2486" s="53"/>
      <c r="AB2486" s="53"/>
      <c r="AC2486" s="53"/>
      <c r="AD2486" s="53"/>
      <c r="AE2486" s="53"/>
      <c r="AF2486" s="53"/>
      <c r="AG2486" s="53"/>
      <c r="AH2486" s="53"/>
      <c r="AI2486" s="53"/>
      <c r="AJ2486" s="53"/>
      <c r="AK2486" s="53"/>
      <c r="AL2486" s="53"/>
      <c r="AM2486" s="53"/>
      <c r="AN2486" s="53"/>
      <c r="AO2486" s="53"/>
    </row>
    <row r="2487" spans="17:41">
      <c r="Q2487" s="53"/>
      <c r="R2487" s="53"/>
      <c r="S2487" s="53"/>
      <c r="T2487" s="53"/>
      <c r="U2487" s="53"/>
      <c r="V2487" s="53"/>
      <c r="W2487" s="53"/>
      <c r="X2487" s="53"/>
      <c r="Y2487" s="53"/>
      <c r="Z2487" s="53"/>
      <c r="AA2487" s="53"/>
      <c r="AB2487" s="53"/>
      <c r="AC2487" s="53"/>
      <c r="AD2487" s="53"/>
      <c r="AE2487" s="53"/>
      <c r="AF2487" s="53"/>
      <c r="AG2487" s="53"/>
      <c r="AH2487" s="53"/>
      <c r="AI2487" s="53"/>
      <c r="AJ2487" s="53"/>
      <c r="AK2487" s="53"/>
      <c r="AL2487" s="53"/>
      <c r="AM2487" s="53"/>
      <c r="AN2487" s="53"/>
      <c r="AO2487" s="53"/>
    </row>
    <row r="2488" spans="17:41">
      <c r="Q2488" s="53"/>
      <c r="R2488" s="53"/>
      <c r="S2488" s="53"/>
      <c r="T2488" s="53"/>
      <c r="U2488" s="53"/>
      <c r="V2488" s="53"/>
      <c r="W2488" s="53"/>
      <c r="X2488" s="53"/>
      <c r="Y2488" s="53"/>
      <c r="Z2488" s="53"/>
      <c r="AA2488" s="53"/>
      <c r="AB2488" s="53"/>
      <c r="AC2488" s="53"/>
      <c r="AD2488" s="53"/>
      <c r="AE2488" s="53"/>
      <c r="AF2488" s="53"/>
      <c r="AG2488" s="53"/>
      <c r="AH2488" s="53"/>
      <c r="AI2488" s="53"/>
      <c r="AJ2488" s="53"/>
      <c r="AK2488" s="53"/>
      <c r="AL2488" s="53"/>
      <c r="AM2488" s="53"/>
      <c r="AN2488" s="53"/>
      <c r="AO2488" s="53"/>
    </row>
    <row r="2489" spans="17:41">
      <c r="Q2489" s="53"/>
      <c r="R2489" s="53"/>
      <c r="S2489" s="53"/>
      <c r="T2489" s="53"/>
      <c r="U2489" s="53"/>
      <c r="V2489" s="53"/>
      <c r="W2489" s="53"/>
      <c r="X2489" s="53"/>
      <c r="Y2489" s="53"/>
      <c r="Z2489" s="53"/>
      <c r="AA2489" s="53"/>
      <c r="AB2489" s="53"/>
      <c r="AC2489" s="53"/>
      <c r="AD2489" s="53"/>
      <c r="AE2489" s="53"/>
      <c r="AF2489" s="53"/>
      <c r="AG2489" s="53"/>
      <c r="AH2489" s="53"/>
      <c r="AI2489" s="53"/>
      <c r="AJ2489" s="53"/>
      <c r="AK2489" s="53"/>
      <c r="AL2489" s="53"/>
      <c r="AM2489" s="53"/>
      <c r="AN2489" s="53"/>
      <c r="AO2489" s="53"/>
    </row>
    <row r="2490" spans="17:41">
      <c r="Q2490" s="53"/>
      <c r="R2490" s="53"/>
      <c r="S2490" s="53"/>
      <c r="T2490" s="53"/>
      <c r="U2490" s="53"/>
      <c r="V2490" s="53"/>
      <c r="W2490" s="53"/>
      <c r="X2490" s="53"/>
      <c r="Y2490" s="53"/>
      <c r="Z2490" s="53"/>
      <c r="AA2490" s="53"/>
      <c r="AB2490" s="53"/>
      <c r="AC2490" s="53"/>
      <c r="AD2490" s="53"/>
      <c r="AE2490" s="53"/>
      <c r="AF2490" s="53"/>
      <c r="AG2490" s="53"/>
      <c r="AH2490" s="53"/>
      <c r="AI2490" s="53"/>
      <c r="AJ2490" s="53"/>
      <c r="AK2490" s="53"/>
      <c r="AL2490" s="53"/>
      <c r="AM2490" s="53"/>
      <c r="AN2490" s="53"/>
      <c r="AO2490" s="53"/>
    </row>
    <row r="2491" spans="17:41">
      <c r="Q2491" s="53"/>
      <c r="R2491" s="53"/>
      <c r="S2491" s="53"/>
      <c r="T2491" s="53"/>
      <c r="U2491" s="53"/>
      <c r="V2491" s="53"/>
      <c r="W2491" s="53"/>
      <c r="X2491" s="53"/>
      <c r="Y2491" s="53"/>
      <c r="Z2491" s="53"/>
      <c r="AA2491" s="53"/>
      <c r="AB2491" s="53"/>
      <c r="AC2491" s="53"/>
      <c r="AD2491" s="53"/>
      <c r="AE2491" s="53"/>
      <c r="AF2491" s="53"/>
      <c r="AG2491" s="53"/>
      <c r="AH2491" s="53"/>
      <c r="AI2491" s="53"/>
      <c r="AJ2491" s="53"/>
      <c r="AK2491" s="53"/>
      <c r="AL2491" s="53"/>
      <c r="AM2491" s="53"/>
      <c r="AN2491" s="53"/>
      <c r="AO2491" s="53"/>
    </row>
    <row r="2492" spans="17:41">
      <c r="Q2492" s="53"/>
      <c r="R2492" s="53"/>
      <c r="S2492" s="53"/>
      <c r="T2492" s="53"/>
      <c r="U2492" s="53"/>
      <c r="V2492" s="53"/>
      <c r="W2492" s="53"/>
      <c r="X2492" s="53"/>
      <c r="Y2492" s="53"/>
      <c r="Z2492" s="53"/>
      <c r="AA2492" s="53"/>
      <c r="AB2492" s="53"/>
      <c r="AC2492" s="53"/>
      <c r="AD2492" s="53"/>
      <c r="AE2492" s="53"/>
      <c r="AF2492" s="53"/>
      <c r="AG2492" s="53"/>
      <c r="AH2492" s="53"/>
      <c r="AI2492" s="53"/>
      <c r="AJ2492" s="53"/>
      <c r="AK2492" s="53"/>
      <c r="AL2492" s="53"/>
      <c r="AM2492" s="53"/>
      <c r="AN2492" s="53"/>
      <c r="AO2492" s="53"/>
    </row>
    <row r="2493" spans="17:41">
      <c r="Q2493" s="53"/>
      <c r="R2493" s="53"/>
      <c r="S2493" s="53"/>
      <c r="T2493" s="53"/>
      <c r="U2493" s="53"/>
      <c r="V2493" s="53"/>
      <c r="W2493" s="53"/>
      <c r="X2493" s="53"/>
      <c r="Y2493" s="53"/>
      <c r="Z2493" s="53"/>
      <c r="AA2493" s="53"/>
      <c r="AB2493" s="53"/>
      <c r="AC2493" s="53"/>
      <c r="AD2493" s="53"/>
      <c r="AE2493" s="53"/>
      <c r="AF2493" s="53"/>
      <c r="AG2493" s="53"/>
      <c r="AH2493" s="53"/>
      <c r="AI2493" s="53"/>
      <c r="AJ2493" s="53"/>
      <c r="AK2493" s="53"/>
      <c r="AL2493" s="53"/>
      <c r="AM2493" s="53"/>
      <c r="AN2493" s="53"/>
      <c r="AO2493" s="53"/>
    </row>
    <row r="2494" spans="17:41">
      <c r="Q2494" s="53"/>
      <c r="R2494" s="53"/>
      <c r="S2494" s="53"/>
      <c r="T2494" s="53"/>
      <c r="U2494" s="53"/>
      <c r="V2494" s="53"/>
      <c r="W2494" s="53"/>
      <c r="X2494" s="53"/>
      <c r="Y2494" s="53"/>
      <c r="Z2494" s="53"/>
      <c r="AA2494" s="53"/>
      <c r="AB2494" s="53"/>
      <c r="AC2494" s="53"/>
      <c r="AD2494" s="53"/>
      <c r="AE2494" s="53"/>
      <c r="AF2494" s="53"/>
      <c r="AG2494" s="53"/>
      <c r="AH2494" s="53"/>
      <c r="AI2494" s="53"/>
      <c r="AJ2494" s="53"/>
      <c r="AK2494" s="53"/>
      <c r="AL2494" s="53"/>
      <c r="AM2494" s="53"/>
      <c r="AN2494" s="53"/>
      <c r="AO2494" s="53"/>
    </row>
    <row r="2495" spans="17:41">
      <c r="Q2495" s="53"/>
      <c r="R2495" s="53"/>
      <c r="S2495" s="53"/>
      <c r="T2495" s="53"/>
      <c r="U2495" s="53"/>
      <c r="V2495" s="53"/>
      <c r="W2495" s="53"/>
      <c r="X2495" s="53"/>
      <c r="Y2495" s="53"/>
      <c r="Z2495" s="53"/>
      <c r="AA2495" s="53"/>
      <c r="AB2495" s="53"/>
      <c r="AC2495" s="53"/>
      <c r="AD2495" s="53"/>
      <c r="AE2495" s="53"/>
      <c r="AF2495" s="53"/>
      <c r="AG2495" s="53"/>
      <c r="AH2495" s="53"/>
      <c r="AI2495" s="53"/>
      <c r="AJ2495" s="53"/>
      <c r="AK2495" s="53"/>
      <c r="AL2495" s="53"/>
      <c r="AM2495" s="53"/>
      <c r="AN2495" s="53"/>
      <c r="AO2495" s="53"/>
    </row>
    <row r="2496" spans="17:41">
      <c r="Q2496" s="53"/>
      <c r="R2496" s="53"/>
      <c r="S2496" s="53"/>
      <c r="T2496" s="53"/>
      <c r="U2496" s="53"/>
      <c r="V2496" s="53"/>
      <c r="W2496" s="53"/>
      <c r="X2496" s="53"/>
      <c r="Y2496" s="53"/>
      <c r="Z2496" s="53"/>
      <c r="AA2496" s="53"/>
      <c r="AB2496" s="53"/>
      <c r="AC2496" s="53"/>
      <c r="AD2496" s="53"/>
      <c r="AE2496" s="53"/>
      <c r="AF2496" s="53"/>
      <c r="AG2496" s="53"/>
      <c r="AH2496" s="53"/>
      <c r="AI2496" s="53"/>
      <c r="AJ2496" s="53"/>
      <c r="AK2496" s="53"/>
      <c r="AL2496" s="53"/>
      <c r="AM2496" s="53"/>
      <c r="AN2496" s="53"/>
      <c r="AO2496" s="53"/>
    </row>
    <row r="2497" spans="17:41">
      <c r="Q2497" s="53"/>
      <c r="R2497" s="53"/>
      <c r="S2497" s="53"/>
      <c r="T2497" s="53"/>
      <c r="U2497" s="53"/>
      <c r="V2497" s="53"/>
      <c r="W2497" s="53"/>
      <c r="X2497" s="53"/>
      <c r="Y2497" s="53"/>
      <c r="Z2497" s="53"/>
      <c r="AA2497" s="53"/>
      <c r="AB2497" s="53"/>
      <c r="AC2497" s="53"/>
      <c r="AD2497" s="53"/>
      <c r="AE2497" s="53"/>
      <c r="AF2497" s="53"/>
      <c r="AG2497" s="53"/>
      <c r="AH2497" s="53"/>
      <c r="AI2497" s="53"/>
      <c r="AJ2497" s="53"/>
      <c r="AK2497" s="53"/>
      <c r="AL2497" s="53"/>
      <c r="AM2497" s="53"/>
      <c r="AN2497" s="53"/>
      <c r="AO2497" s="53"/>
    </row>
    <row r="2498" spans="17:41">
      <c r="Q2498" s="53"/>
      <c r="R2498" s="53"/>
      <c r="S2498" s="53"/>
      <c r="T2498" s="53"/>
      <c r="U2498" s="53"/>
      <c r="V2498" s="53"/>
      <c r="W2498" s="53"/>
      <c r="X2498" s="53"/>
      <c r="Y2498" s="53"/>
      <c r="Z2498" s="53"/>
      <c r="AA2498" s="53"/>
      <c r="AB2498" s="53"/>
      <c r="AC2498" s="53"/>
      <c r="AD2498" s="53"/>
      <c r="AE2498" s="53"/>
      <c r="AF2498" s="53"/>
      <c r="AG2498" s="53"/>
      <c r="AH2498" s="53"/>
      <c r="AI2498" s="53"/>
      <c r="AJ2498" s="53"/>
      <c r="AK2498" s="53"/>
      <c r="AL2498" s="53"/>
      <c r="AM2498" s="53"/>
      <c r="AN2498" s="53"/>
      <c r="AO2498" s="53"/>
    </row>
    <row r="2499" spans="17:41">
      <c r="Q2499" s="53"/>
      <c r="R2499" s="53"/>
      <c r="S2499" s="53"/>
      <c r="T2499" s="53"/>
      <c r="U2499" s="53"/>
      <c r="V2499" s="53"/>
      <c r="W2499" s="53"/>
      <c r="X2499" s="53"/>
      <c r="Y2499" s="53"/>
      <c r="Z2499" s="53"/>
      <c r="AA2499" s="53"/>
      <c r="AB2499" s="53"/>
      <c r="AC2499" s="53"/>
      <c r="AD2499" s="53"/>
      <c r="AE2499" s="53"/>
      <c r="AF2499" s="53"/>
      <c r="AG2499" s="53"/>
      <c r="AH2499" s="53"/>
      <c r="AI2499" s="53"/>
      <c r="AJ2499" s="53"/>
      <c r="AK2499" s="53"/>
      <c r="AL2499" s="53"/>
      <c r="AM2499" s="53"/>
      <c r="AN2499" s="53"/>
      <c r="AO2499" s="53"/>
    </row>
    <row r="2500" spans="17:41">
      <c r="Q2500" s="53"/>
      <c r="R2500" s="53"/>
      <c r="S2500" s="53"/>
      <c r="T2500" s="53"/>
      <c r="U2500" s="53"/>
      <c r="V2500" s="53"/>
      <c r="W2500" s="53"/>
      <c r="X2500" s="53"/>
      <c r="Y2500" s="53"/>
      <c r="Z2500" s="53"/>
      <c r="AA2500" s="53"/>
      <c r="AB2500" s="53"/>
      <c r="AC2500" s="53"/>
      <c r="AD2500" s="53"/>
      <c r="AE2500" s="53"/>
      <c r="AF2500" s="53"/>
      <c r="AG2500" s="53"/>
      <c r="AH2500" s="53"/>
      <c r="AI2500" s="53"/>
      <c r="AJ2500" s="53"/>
      <c r="AK2500" s="53"/>
      <c r="AL2500" s="53"/>
      <c r="AM2500" s="53"/>
      <c r="AN2500" s="53"/>
      <c r="AO2500" s="53"/>
    </row>
    <row r="2501" spans="17:41">
      <c r="Q2501" s="53"/>
      <c r="R2501" s="53"/>
      <c r="S2501" s="53"/>
      <c r="T2501" s="53"/>
      <c r="U2501" s="53"/>
      <c r="V2501" s="53"/>
      <c r="W2501" s="53"/>
      <c r="X2501" s="53"/>
      <c r="Y2501" s="53"/>
      <c r="Z2501" s="53"/>
      <c r="AA2501" s="53"/>
      <c r="AB2501" s="53"/>
      <c r="AC2501" s="53"/>
      <c r="AD2501" s="53"/>
      <c r="AE2501" s="53"/>
      <c r="AF2501" s="53"/>
      <c r="AG2501" s="53"/>
      <c r="AH2501" s="53"/>
      <c r="AI2501" s="53"/>
      <c r="AJ2501" s="53"/>
      <c r="AK2501" s="53"/>
      <c r="AL2501" s="53"/>
      <c r="AM2501" s="53"/>
      <c r="AN2501" s="53"/>
      <c r="AO2501" s="53"/>
    </row>
    <row r="2502" spans="17:41">
      <c r="Q2502" s="53"/>
      <c r="R2502" s="53"/>
      <c r="S2502" s="53"/>
      <c r="T2502" s="53"/>
      <c r="U2502" s="53"/>
      <c r="V2502" s="53"/>
      <c r="W2502" s="53"/>
      <c r="X2502" s="53"/>
      <c r="Y2502" s="53"/>
      <c r="Z2502" s="53"/>
      <c r="AA2502" s="53"/>
      <c r="AB2502" s="53"/>
      <c r="AC2502" s="53"/>
      <c r="AD2502" s="53"/>
      <c r="AE2502" s="53"/>
      <c r="AF2502" s="53"/>
      <c r="AG2502" s="53"/>
      <c r="AH2502" s="53"/>
      <c r="AI2502" s="53"/>
      <c r="AJ2502" s="53"/>
      <c r="AK2502" s="53"/>
      <c r="AL2502" s="53"/>
      <c r="AM2502" s="53"/>
      <c r="AN2502" s="53"/>
      <c r="AO2502" s="53"/>
    </row>
    <row r="2503" spans="17:41">
      <c r="Q2503" s="53"/>
      <c r="R2503" s="53"/>
      <c r="S2503" s="53"/>
      <c r="T2503" s="53"/>
      <c r="U2503" s="53"/>
      <c r="V2503" s="53"/>
      <c r="W2503" s="53"/>
      <c r="X2503" s="53"/>
      <c r="Y2503" s="53"/>
      <c r="Z2503" s="53"/>
      <c r="AA2503" s="53"/>
      <c r="AB2503" s="53"/>
      <c r="AC2503" s="53"/>
      <c r="AD2503" s="53"/>
      <c r="AE2503" s="53"/>
      <c r="AF2503" s="53"/>
      <c r="AG2503" s="53"/>
      <c r="AH2503" s="53"/>
      <c r="AI2503" s="53"/>
      <c r="AJ2503" s="53"/>
      <c r="AK2503" s="53"/>
      <c r="AL2503" s="53"/>
      <c r="AM2503" s="53"/>
      <c r="AN2503" s="53"/>
      <c r="AO2503" s="53"/>
    </row>
    <row r="2504" spans="17:41">
      <c r="Q2504" s="53"/>
      <c r="R2504" s="53"/>
      <c r="S2504" s="53"/>
      <c r="T2504" s="53"/>
      <c r="U2504" s="53"/>
      <c r="V2504" s="53"/>
      <c r="W2504" s="53"/>
      <c r="X2504" s="53"/>
      <c r="Y2504" s="53"/>
      <c r="Z2504" s="53"/>
      <c r="AA2504" s="53"/>
      <c r="AB2504" s="53"/>
      <c r="AC2504" s="53"/>
      <c r="AD2504" s="53"/>
      <c r="AE2504" s="53"/>
      <c r="AF2504" s="53"/>
      <c r="AG2504" s="53"/>
      <c r="AH2504" s="53"/>
      <c r="AI2504" s="53"/>
      <c r="AJ2504" s="53"/>
      <c r="AK2504" s="53"/>
      <c r="AL2504" s="53"/>
      <c r="AM2504" s="53"/>
      <c r="AN2504" s="53"/>
      <c r="AO2504" s="53"/>
    </row>
    <row r="2505" spans="17:41">
      <c r="Q2505" s="53"/>
      <c r="R2505" s="53"/>
      <c r="S2505" s="53"/>
      <c r="T2505" s="53"/>
      <c r="U2505" s="53"/>
      <c r="V2505" s="53"/>
      <c r="W2505" s="53"/>
      <c r="X2505" s="53"/>
      <c r="Y2505" s="53"/>
      <c r="Z2505" s="53"/>
      <c r="AA2505" s="53"/>
      <c r="AB2505" s="53"/>
      <c r="AC2505" s="53"/>
      <c r="AD2505" s="53"/>
      <c r="AE2505" s="53"/>
      <c r="AF2505" s="53"/>
      <c r="AG2505" s="53"/>
      <c r="AH2505" s="53"/>
      <c r="AI2505" s="53"/>
      <c r="AJ2505" s="53"/>
      <c r="AK2505" s="53"/>
      <c r="AL2505" s="53"/>
      <c r="AM2505" s="53"/>
      <c r="AN2505" s="53"/>
      <c r="AO2505" s="53"/>
    </row>
    <row r="2506" spans="17:41">
      <c r="Q2506" s="53"/>
      <c r="R2506" s="53"/>
      <c r="S2506" s="53"/>
      <c r="T2506" s="53"/>
      <c r="U2506" s="53"/>
      <c r="V2506" s="53"/>
      <c r="W2506" s="53"/>
      <c r="X2506" s="53"/>
      <c r="Y2506" s="53"/>
      <c r="Z2506" s="53"/>
      <c r="AA2506" s="53"/>
      <c r="AB2506" s="53"/>
      <c r="AC2506" s="53"/>
      <c r="AD2506" s="53"/>
      <c r="AE2506" s="53"/>
      <c r="AF2506" s="53"/>
      <c r="AG2506" s="53"/>
      <c r="AH2506" s="53"/>
      <c r="AI2506" s="53"/>
      <c r="AJ2506" s="53"/>
      <c r="AK2506" s="53"/>
      <c r="AL2506" s="53"/>
      <c r="AM2506" s="53"/>
      <c r="AN2506" s="53"/>
      <c r="AO2506" s="53"/>
    </row>
    <row r="2507" spans="17:41">
      <c r="Q2507" s="53"/>
      <c r="R2507" s="53"/>
      <c r="S2507" s="53"/>
      <c r="T2507" s="53"/>
      <c r="U2507" s="53"/>
      <c r="V2507" s="53"/>
      <c r="W2507" s="53"/>
      <c r="X2507" s="53"/>
      <c r="Y2507" s="53"/>
      <c r="Z2507" s="53"/>
      <c r="AA2507" s="53"/>
      <c r="AB2507" s="53"/>
      <c r="AC2507" s="53"/>
      <c r="AD2507" s="53"/>
      <c r="AE2507" s="53"/>
      <c r="AF2507" s="53"/>
      <c r="AG2507" s="53"/>
      <c r="AH2507" s="53"/>
      <c r="AI2507" s="53"/>
      <c r="AJ2507" s="53"/>
      <c r="AK2507" s="53"/>
      <c r="AL2507" s="53"/>
      <c r="AM2507" s="53"/>
      <c r="AN2507" s="53"/>
      <c r="AO2507" s="53"/>
    </row>
    <row r="2508" spans="17:41">
      <c r="Q2508" s="53"/>
      <c r="R2508" s="53"/>
      <c r="S2508" s="53"/>
      <c r="T2508" s="53"/>
      <c r="U2508" s="53"/>
      <c r="V2508" s="53"/>
      <c r="W2508" s="53"/>
      <c r="X2508" s="53"/>
      <c r="Y2508" s="53"/>
      <c r="Z2508" s="53"/>
      <c r="AA2508" s="53"/>
      <c r="AB2508" s="53"/>
      <c r="AC2508" s="53"/>
      <c r="AD2508" s="53"/>
      <c r="AE2508" s="53"/>
      <c r="AF2508" s="53"/>
      <c r="AG2508" s="53"/>
      <c r="AH2508" s="53"/>
      <c r="AI2508" s="53"/>
      <c r="AJ2508" s="53"/>
      <c r="AK2508" s="53"/>
      <c r="AL2508" s="53"/>
      <c r="AM2508" s="53"/>
      <c r="AN2508" s="53"/>
      <c r="AO2508" s="53"/>
    </row>
    <row r="2509" spans="17:41">
      <c r="Q2509" s="53"/>
      <c r="R2509" s="53"/>
      <c r="S2509" s="53"/>
      <c r="T2509" s="53"/>
      <c r="U2509" s="53"/>
      <c r="V2509" s="53"/>
      <c r="W2509" s="53"/>
      <c r="X2509" s="53"/>
      <c r="Y2509" s="53"/>
      <c r="Z2509" s="53"/>
      <c r="AA2509" s="53"/>
      <c r="AB2509" s="53"/>
      <c r="AC2509" s="53"/>
      <c r="AD2509" s="53"/>
      <c r="AE2509" s="53"/>
      <c r="AF2509" s="53"/>
      <c r="AG2509" s="53"/>
      <c r="AH2509" s="53"/>
      <c r="AI2509" s="53"/>
      <c r="AJ2509" s="53"/>
      <c r="AK2509" s="53"/>
      <c r="AL2509" s="53"/>
      <c r="AM2509" s="53"/>
      <c r="AN2509" s="53"/>
      <c r="AO2509" s="53"/>
    </row>
    <row r="2510" spans="17:41">
      <c r="Q2510" s="53"/>
      <c r="R2510" s="53"/>
      <c r="S2510" s="53"/>
      <c r="T2510" s="53"/>
      <c r="U2510" s="53"/>
      <c r="V2510" s="53"/>
      <c r="W2510" s="53"/>
      <c r="X2510" s="53"/>
      <c r="Y2510" s="53"/>
      <c r="Z2510" s="53"/>
      <c r="AA2510" s="53"/>
      <c r="AB2510" s="53"/>
      <c r="AC2510" s="53"/>
      <c r="AD2510" s="53"/>
      <c r="AE2510" s="53"/>
      <c r="AF2510" s="53"/>
      <c r="AG2510" s="53"/>
      <c r="AH2510" s="53"/>
      <c r="AI2510" s="53"/>
      <c r="AJ2510" s="53"/>
      <c r="AK2510" s="53"/>
      <c r="AL2510" s="53"/>
      <c r="AM2510" s="53"/>
      <c r="AN2510" s="53"/>
      <c r="AO2510" s="53"/>
    </row>
    <row r="2511" spans="17:41">
      <c r="Q2511" s="53"/>
      <c r="R2511" s="53"/>
      <c r="S2511" s="53"/>
      <c r="T2511" s="53"/>
      <c r="U2511" s="53"/>
      <c r="V2511" s="53"/>
      <c r="W2511" s="53"/>
      <c r="X2511" s="53"/>
      <c r="Y2511" s="53"/>
      <c r="Z2511" s="53"/>
      <c r="AA2511" s="53"/>
      <c r="AB2511" s="53"/>
      <c r="AC2511" s="53"/>
      <c r="AD2511" s="53"/>
      <c r="AE2511" s="53"/>
      <c r="AF2511" s="53"/>
      <c r="AG2511" s="53"/>
      <c r="AH2511" s="53"/>
      <c r="AI2511" s="53"/>
      <c r="AJ2511" s="53"/>
      <c r="AK2511" s="53"/>
      <c r="AL2511" s="53"/>
      <c r="AM2511" s="53"/>
      <c r="AN2511" s="53"/>
      <c r="AO2511" s="53"/>
    </row>
    <row r="2512" spans="17:41">
      <c r="Q2512" s="53"/>
      <c r="R2512" s="53"/>
      <c r="S2512" s="53"/>
      <c r="T2512" s="53"/>
      <c r="U2512" s="53"/>
      <c r="V2512" s="53"/>
      <c r="W2512" s="53"/>
      <c r="X2512" s="53"/>
      <c r="Y2512" s="53"/>
      <c r="Z2512" s="53"/>
      <c r="AA2512" s="53"/>
      <c r="AB2512" s="53"/>
      <c r="AC2512" s="53"/>
      <c r="AD2512" s="53"/>
      <c r="AE2512" s="53"/>
      <c r="AF2512" s="53"/>
      <c r="AG2512" s="53"/>
      <c r="AH2512" s="53"/>
      <c r="AI2512" s="53"/>
      <c r="AJ2512" s="53"/>
      <c r="AK2512" s="53"/>
      <c r="AL2512" s="53"/>
      <c r="AM2512" s="53"/>
      <c r="AN2512" s="53"/>
      <c r="AO2512" s="53"/>
    </row>
    <row r="2513" spans="17:41">
      <c r="Q2513" s="53"/>
      <c r="R2513" s="53"/>
      <c r="S2513" s="53"/>
      <c r="T2513" s="53"/>
      <c r="U2513" s="53"/>
      <c r="V2513" s="53"/>
      <c r="W2513" s="53"/>
      <c r="X2513" s="53"/>
      <c r="Y2513" s="53"/>
      <c r="Z2513" s="53"/>
      <c r="AA2513" s="53"/>
      <c r="AB2513" s="53"/>
      <c r="AC2513" s="53"/>
      <c r="AD2513" s="53"/>
      <c r="AE2513" s="53"/>
      <c r="AF2513" s="53"/>
      <c r="AG2513" s="53"/>
      <c r="AH2513" s="53"/>
      <c r="AI2513" s="53"/>
      <c r="AJ2513" s="53"/>
      <c r="AK2513" s="53"/>
      <c r="AL2513" s="53"/>
      <c r="AM2513" s="53"/>
      <c r="AN2513" s="53"/>
      <c r="AO2513" s="53"/>
    </row>
    <row r="2514" spans="17:41">
      <c r="Q2514" s="53"/>
      <c r="R2514" s="53"/>
      <c r="S2514" s="53"/>
      <c r="T2514" s="53"/>
      <c r="U2514" s="53"/>
      <c r="V2514" s="53"/>
      <c r="W2514" s="53"/>
      <c r="X2514" s="53"/>
      <c r="Y2514" s="53"/>
      <c r="Z2514" s="53"/>
      <c r="AA2514" s="53"/>
      <c r="AB2514" s="53"/>
      <c r="AC2514" s="53"/>
      <c r="AD2514" s="53"/>
      <c r="AE2514" s="53"/>
      <c r="AF2514" s="53"/>
      <c r="AG2514" s="53"/>
      <c r="AH2514" s="53"/>
      <c r="AI2514" s="53"/>
      <c r="AJ2514" s="53"/>
      <c r="AK2514" s="53"/>
      <c r="AL2514" s="53"/>
      <c r="AM2514" s="53"/>
      <c r="AN2514" s="53"/>
      <c r="AO2514" s="53"/>
    </row>
    <row r="2515" spans="17:41">
      <c r="Q2515" s="53"/>
      <c r="R2515" s="53"/>
      <c r="S2515" s="53"/>
      <c r="T2515" s="53"/>
      <c r="U2515" s="53"/>
      <c r="V2515" s="53"/>
      <c r="W2515" s="53"/>
      <c r="X2515" s="53"/>
      <c r="Y2515" s="53"/>
      <c r="Z2515" s="53"/>
      <c r="AA2515" s="53"/>
      <c r="AB2515" s="53"/>
      <c r="AC2515" s="53"/>
      <c r="AD2515" s="53"/>
      <c r="AE2515" s="53"/>
      <c r="AF2515" s="53"/>
      <c r="AG2515" s="53"/>
      <c r="AH2515" s="53"/>
      <c r="AI2515" s="53"/>
      <c r="AJ2515" s="53"/>
      <c r="AK2515" s="53"/>
      <c r="AL2515" s="53"/>
      <c r="AM2515" s="53"/>
      <c r="AN2515" s="53"/>
      <c r="AO2515" s="53"/>
    </row>
    <row r="2516" spans="17:41">
      <c r="Q2516" s="53"/>
      <c r="R2516" s="53"/>
      <c r="S2516" s="53"/>
      <c r="T2516" s="53"/>
      <c r="U2516" s="53"/>
      <c r="V2516" s="53"/>
      <c r="W2516" s="53"/>
      <c r="X2516" s="53"/>
      <c r="Y2516" s="53"/>
      <c r="Z2516" s="53"/>
      <c r="AA2516" s="53"/>
      <c r="AB2516" s="53"/>
      <c r="AC2516" s="53"/>
      <c r="AD2516" s="53"/>
      <c r="AE2516" s="53"/>
      <c r="AF2516" s="53"/>
      <c r="AG2516" s="53"/>
      <c r="AH2516" s="53"/>
      <c r="AI2516" s="53"/>
      <c r="AJ2516" s="53"/>
      <c r="AK2516" s="53"/>
      <c r="AL2516" s="53"/>
      <c r="AM2516" s="53"/>
      <c r="AN2516" s="53"/>
      <c r="AO2516" s="53"/>
    </row>
    <row r="2517" spans="17:41">
      <c r="Q2517" s="53"/>
      <c r="R2517" s="53"/>
      <c r="S2517" s="53"/>
      <c r="T2517" s="53"/>
      <c r="U2517" s="53"/>
      <c r="V2517" s="53"/>
      <c r="W2517" s="53"/>
      <c r="X2517" s="53"/>
      <c r="Y2517" s="53"/>
      <c r="Z2517" s="53"/>
      <c r="AA2517" s="53"/>
      <c r="AB2517" s="53"/>
      <c r="AC2517" s="53"/>
      <c r="AD2517" s="53"/>
      <c r="AE2517" s="53"/>
      <c r="AF2517" s="53"/>
      <c r="AG2517" s="53"/>
      <c r="AH2517" s="53"/>
      <c r="AI2517" s="53"/>
      <c r="AJ2517" s="53"/>
      <c r="AK2517" s="53"/>
      <c r="AL2517" s="53"/>
      <c r="AM2517" s="53"/>
      <c r="AN2517" s="53"/>
      <c r="AO2517" s="53"/>
    </row>
    <row r="2518" spans="17:41">
      <c r="Q2518" s="53"/>
      <c r="R2518" s="53"/>
      <c r="S2518" s="53"/>
      <c r="T2518" s="53"/>
      <c r="U2518" s="53"/>
      <c r="V2518" s="53"/>
      <c r="W2518" s="53"/>
      <c r="X2518" s="53"/>
      <c r="Y2518" s="53"/>
      <c r="Z2518" s="53"/>
      <c r="AA2518" s="53"/>
      <c r="AB2518" s="53"/>
      <c r="AC2518" s="53"/>
      <c r="AD2518" s="53"/>
      <c r="AE2518" s="53"/>
      <c r="AF2518" s="53"/>
      <c r="AG2518" s="53"/>
      <c r="AH2518" s="53"/>
      <c r="AI2518" s="53"/>
      <c r="AJ2518" s="53"/>
      <c r="AK2518" s="53"/>
      <c r="AL2518" s="53"/>
      <c r="AM2518" s="53"/>
      <c r="AN2518" s="53"/>
      <c r="AO2518" s="53"/>
    </row>
    <row r="2519" spans="17:41">
      <c r="Q2519" s="53"/>
      <c r="R2519" s="53"/>
      <c r="S2519" s="53"/>
      <c r="T2519" s="53"/>
      <c r="U2519" s="53"/>
      <c r="V2519" s="53"/>
      <c r="W2519" s="53"/>
      <c r="X2519" s="53"/>
      <c r="Y2519" s="53"/>
      <c r="Z2519" s="53"/>
      <c r="AA2519" s="53"/>
      <c r="AB2519" s="53"/>
      <c r="AC2519" s="53"/>
      <c r="AD2519" s="53"/>
      <c r="AE2519" s="53"/>
      <c r="AF2519" s="53"/>
      <c r="AG2519" s="53"/>
      <c r="AH2519" s="53"/>
      <c r="AI2519" s="53"/>
      <c r="AJ2519" s="53"/>
      <c r="AK2519" s="53"/>
      <c r="AL2519" s="53"/>
      <c r="AM2519" s="53"/>
      <c r="AN2519" s="53"/>
      <c r="AO2519" s="53"/>
    </row>
    <row r="2520" spans="17:41">
      <c r="Q2520" s="53"/>
      <c r="R2520" s="53"/>
      <c r="S2520" s="53"/>
      <c r="T2520" s="53"/>
      <c r="U2520" s="53"/>
      <c r="V2520" s="53"/>
      <c r="W2520" s="53"/>
      <c r="X2520" s="53"/>
      <c r="Y2520" s="53"/>
      <c r="Z2520" s="53"/>
      <c r="AA2520" s="53"/>
      <c r="AB2520" s="53"/>
      <c r="AC2520" s="53"/>
      <c r="AD2520" s="53"/>
      <c r="AE2520" s="53"/>
      <c r="AF2520" s="53"/>
      <c r="AG2520" s="53"/>
      <c r="AH2520" s="53"/>
      <c r="AI2520" s="53"/>
      <c r="AJ2520" s="53"/>
      <c r="AK2520" s="53"/>
      <c r="AL2520" s="53"/>
      <c r="AM2520" s="53"/>
      <c r="AN2520" s="53"/>
      <c r="AO2520" s="53"/>
    </row>
    <row r="2521" spans="17:41">
      <c r="Q2521" s="53"/>
      <c r="R2521" s="53"/>
      <c r="S2521" s="53"/>
      <c r="T2521" s="53"/>
      <c r="U2521" s="53"/>
      <c r="V2521" s="53"/>
      <c r="W2521" s="53"/>
      <c r="X2521" s="53"/>
      <c r="Y2521" s="53"/>
      <c r="Z2521" s="53"/>
      <c r="AA2521" s="53"/>
      <c r="AB2521" s="53"/>
      <c r="AC2521" s="53"/>
      <c r="AD2521" s="53"/>
      <c r="AE2521" s="53"/>
      <c r="AF2521" s="53"/>
      <c r="AG2521" s="53"/>
      <c r="AH2521" s="53"/>
      <c r="AI2521" s="53"/>
      <c r="AJ2521" s="53"/>
      <c r="AK2521" s="53"/>
      <c r="AL2521" s="53"/>
      <c r="AM2521" s="53"/>
      <c r="AN2521" s="53"/>
      <c r="AO2521" s="53"/>
    </row>
    <row r="2522" spans="17:41">
      <c r="Q2522" s="53"/>
      <c r="R2522" s="53"/>
      <c r="S2522" s="53"/>
      <c r="T2522" s="53"/>
      <c r="U2522" s="53"/>
      <c r="V2522" s="53"/>
      <c r="W2522" s="53"/>
      <c r="X2522" s="53"/>
      <c r="Y2522" s="53"/>
      <c r="Z2522" s="53"/>
      <c r="AA2522" s="53"/>
      <c r="AB2522" s="53"/>
      <c r="AC2522" s="53"/>
      <c r="AD2522" s="53"/>
      <c r="AE2522" s="53"/>
      <c r="AF2522" s="53"/>
      <c r="AG2522" s="53"/>
      <c r="AH2522" s="53"/>
      <c r="AI2522" s="53"/>
      <c r="AJ2522" s="53"/>
      <c r="AK2522" s="53"/>
      <c r="AL2522" s="53"/>
      <c r="AM2522" s="53"/>
      <c r="AN2522" s="53"/>
      <c r="AO2522" s="53"/>
    </row>
    <row r="2523" spans="17:41">
      <c r="Q2523" s="53"/>
      <c r="R2523" s="53"/>
      <c r="S2523" s="53"/>
      <c r="T2523" s="53"/>
      <c r="U2523" s="53"/>
      <c r="V2523" s="53"/>
      <c r="W2523" s="53"/>
      <c r="X2523" s="53"/>
      <c r="Y2523" s="53"/>
      <c r="Z2523" s="53"/>
      <c r="AA2523" s="53"/>
      <c r="AB2523" s="53"/>
      <c r="AC2523" s="53"/>
      <c r="AD2523" s="53"/>
      <c r="AE2523" s="53"/>
      <c r="AF2523" s="53"/>
      <c r="AG2523" s="53"/>
      <c r="AH2523" s="53"/>
      <c r="AI2523" s="53"/>
      <c r="AJ2523" s="53"/>
      <c r="AK2523" s="53"/>
      <c r="AL2523" s="53"/>
      <c r="AM2523" s="53"/>
      <c r="AN2523" s="53"/>
      <c r="AO2523" s="53"/>
    </row>
    <row r="2524" spans="17:41">
      <c r="Q2524" s="53"/>
      <c r="R2524" s="53"/>
      <c r="S2524" s="53"/>
      <c r="T2524" s="53"/>
      <c r="U2524" s="53"/>
      <c r="V2524" s="53"/>
      <c r="W2524" s="53"/>
      <c r="X2524" s="53"/>
      <c r="Y2524" s="53"/>
      <c r="Z2524" s="53"/>
      <c r="AA2524" s="53"/>
      <c r="AB2524" s="53"/>
      <c r="AC2524" s="53"/>
      <c r="AD2524" s="53"/>
      <c r="AE2524" s="53"/>
      <c r="AF2524" s="53"/>
      <c r="AG2524" s="53"/>
      <c r="AH2524" s="53"/>
      <c r="AI2524" s="53"/>
      <c r="AJ2524" s="53"/>
      <c r="AK2524" s="53"/>
      <c r="AL2524" s="53"/>
      <c r="AM2524" s="53"/>
      <c r="AN2524" s="53"/>
      <c r="AO2524" s="53"/>
    </row>
    <row r="2525" spans="17:41">
      <c r="Q2525" s="53"/>
      <c r="R2525" s="53"/>
      <c r="S2525" s="53"/>
      <c r="T2525" s="53"/>
      <c r="U2525" s="53"/>
      <c r="V2525" s="53"/>
      <c r="W2525" s="53"/>
      <c r="X2525" s="53"/>
      <c r="Y2525" s="53"/>
      <c r="Z2525" s="53"/>
      <c r="AA2525" s="53"/>
      <c r="AB2525" s="53"/>
      <c r="AC2525" s="53"/>
      <c r="AD2525" s="53"/>
      <c r="AE2525" s="53"/>
      <c r="AF2525" s="53"/>
      <c r="AG2525" s="53"/>
      <c r="AH2525" s="53"/>
      <c r="AI2525" s="53"/>
      <c r="AJ2525" s="53"/>
      <c r="AK2525" s="53"/>
      <c r="AL2525" s="53"/>
      <c r="AM2525" s="53"/>
      <c r="AN2525" s="53"/>
      <c r="AO2525" s="53"/>
    </row>
    <row r="2526" spans="17:41">
      <c r="Q2526" s="53"/>
      <c r="R2526" s="53"/>
      <c r="S2526" s="53"/>
      <c r="T2526" s="53"/>
      <c r="U2526" s="53"/>
      <c r="V2526" s="53"/>
      <c r="W2526" s="53"/>
      <c r="X2526" s="53"/>
      <c r="Y2526" s="53"/>
      <c r="Z2526" s="53"/>
      <c r="AA2526" s="53"/>
      <c r="AB2526" s="53"/>
      <c r="AC2526" s="53"/>
      <c r="AD2526" s="53"/>
      <c r="AE2526" s="53"/>
      <c r="AF2526" s="53"/>
      <c r="AG2526" s="53"/>
      <c r="AH2526" s="53"/>
      <c r="AI2526" s="53"/>
      <c r="AJ2526" s="53"/>
      <c r="AK2526" s="53"/>
      <c r="AL2526" s="53"/>
      <c r="AM2526" s="53"/>
      <c r="AN2526" s="53"/>
      <c r="AO2526" s="53"/>
    </row>
    <row r="2527" spans="17:41">
      <c r="Q2527" s="53"/>
      <c r="R2527" s="53"/>
      <c r="S2527" s="53"/>
      <c r="T2527" s="53"/>
      <c r="U2527" s="53"/>
      <c r="V2527" s="53"/>
      <c r="W2527" s="53"/>
      <c r="X2527" s="53"/>
      <c r="Y2527" s="53"/>
      <c r="Z2527" s="53"/>
      <c r="AA2527" s="53"/>
      <c r="AB2527" s="53"/>
      <c r="AC2527" s="53"/>
      <c r="AD2527" s="53"/>
      <c r="AE2527" s="53"/>
      <c r="AF2527" s="53"/>
      <c r="AG2527" s="53"/>
      <c r="AH2527" s="53"/>
      <c r="AI2527" s="53"/>
      <c r="AJ2527" s="53"/>
      <c r="AK2527" s="53"/>
      <c r="AL2527" s="53"/>
      <c r="AM2527" s="53"/>
      <c r="AN2527" s="53"/>
      <c r="AO2527" s="53"/>
    </row>
    <row r="2528" spans="17:41">
      <c r="Q2528" s="53"/>
      <c r="R2528" s="53"/>
      <c r="S2528" s="53"/>
      <c r="T2528" s="53"/>
      <c r="U2528" s="53"/>
      <c r="V2528" s="53"/>
      <c r="W2528" s="53"/>
      <c r="X2528" s="53"/>
      <c r="Y2528" s="53"/>
      <c r="Z2528" s="53"/>
      <c r="AA2528" s="53"/>
      <c r="AB2528" s="53"/>
      <c r="AC2528" s="53"/>
      <c r="AD2528" s="53"/>
      <c r="AE2528" s="53"/>
      <c r="AF2528" s="53"/>
      <c r="AG2528" s="53"/>
      <c r="AH2528" s="53"/>
      <c r="AI2528" s="53"/>
      <c r="AJ2528" s="53"/>
      <c r="AK2528" s="53"/>
      <c r="AL2528" s="53"/>
      <c r="AM2528" s="53"/>
      <c r="AN2528" s="53"/>
      <c r="AO2528" s="53"/>
    </row>
    <row r="2529" spans="17:41">
      <c r="Q2529" s="53"/>
      <c r="R2529" s="53"/>
      <c r="S2529" s="53"/>
      <c r="T2529" s="53"/>
      <c r="U2529" s="53"/>
      <c r="V2529" s="53"/>
      <c r="W2529" s="53"/>
      <c r="X2529" s="53"/>
      <c r="Y2529" s="53"/>
      <c r="Z2529" s="53"/>
      <c r="AA2529" s="53"/>
      <c r="AB2529" s="53"/>
      <c r="AC2529" s="53"/>
      <c r="AD2529" s="53"/>
      <c r="AE2529" s="53"/>
      <c r="AF2529" s="53"/>
      <c r="AG2529" s="53"/>
      <c r="AH2529" s="53"/>
      <c r="AI2529" s="53"/>
      <c r="AJ2529" s="53"/>
      <c r="AK2529" s="53"/>
      <c r="AL2529" s="53"/>
      <c r="AM2529" s="53"/>
      <c r="AN2529" s="53"/>
      <c r="AO2529" s="53"/>
    </row>
    <row r="2530" spans="17:41">
      <c r="Q2530" s="53"/>
      <c r="R2530" s="53"/>
      <c r="S2530" s="53"/>
      <c r="T2530" s="53"/>
      <c r="U2530" s="53"/>
      <c r="V2530" s="53"/>
      <c r="W2530" s="53"/>
      <c r="X2530" s="53"/>
      <c r="Y2530" s="53"/>
      <c r="Z2530" s="53"/>
      <c r="AA2530" s="53"/>
      <c r="AB2530" s="53"/>
      <c r="AC2530" s="53"/>
      <c r="AD2530" s="53"/>
      <c r="AE2530" s="53"/>
      <c r="AF2530" s="53"/>
      <c r="AG2530" s="53"/>
      <c r="AH2530" s="53"/>
      <c r="AI2530" s="53"/>
      <c r="AJ2530" s="53"/>
      <c r="AK2530" s="53"/>
      <c r="AL2530" s="53"/>
      <c r="AM2530" s="53"/>
      <c r="AN2530" s="53"/>
      <c r="AO2530" s="53"/>
    </row>
    <row r="2531" spans="17:41">
      <c r="Q2531" s="53"/>
      <c r="R2531" s="53"/>
      <c r="S2531" s="53"/>
      <c r="T2531" s="53"/>
      <c r="U2531" s="53"/>
      <c r="V2531" s="53"/>
      <c r="W2531" s="53"/>
      <c r="X2531" s="53"/>
      <c r="Y2531" s="53"/>
      <c r="Z2531" s="53"/>
      <c r="AA2531" s="53"/>
      <c r="AB2531" s="53"/>
      <c r="AC2531" s="53"/>
      <c r="AD2531" s="53"/>
      <c r="AE2531" s="53"/>
      <c r="AF2531" s="53"/>
      <c r="AG2531" s="53"/>
      <c r="AH2531" s="53"/>
      <c r="AI2531" s="53"/>
      <c r="AJ2531" s="53"/>
      <c r="AK2531" s="53"/>
      <c r="AL2531" s="53"/>
      <c r="AM2531" s="53"/>
      <c r="AN2531" s="53"/>
      <c r="AO2531" s="53"/>
    </row>
    <row r="2532" spans="17:41">
      <c r="Q2532" s="53"/>
      <c r="R2532" s="53"/>
      <c r="S2532" s="53"/>
      <c r="T2532" s="53"/>
      <c r="U2532" s="53"/>
      <c r="V2532" s="53"/>
      <c r="W2532" s="53"/>
      <c r="X2532" s="53"/>
      <c r="Y2532" s="53"/>
      <c r="Z2532" s="53"/>
      <c r="AA2532" s="53"/>
      <c r="AB2532" s="53"/>
      <c r="AC2532" s="53"/>
      <c r="AD2532" s="53"/>
      <c r="AE2532" s="53"/>
      <c r="AF2532" s="53"/>
      <c r="AG2532" s="53"/>
      <c r="AH2532" s="53"/>
      <c r="AI2532" s="53"/>
      <c r="AJ2532" s="53"/>
      <c r="AK2532" s="53"/>
      <c r="AL2532" s="53"/>
      <c r="AM2532" s="53"/>
      <c r="AN2532" s="53"/>
      <c r="AO2532" s="53"/>
    </row>
    <row r="2533" spans="17:41">
      <c r="Q2533" s="53"/>
      <c r="R2533" s="53"/>
      <c r="S2533" s="53"/>
      <c r="T2533" s="53"/>
      <c r="U2533" s="53"/>
      <c r="V2533" s="53"/>
      <c r="W2533" s="53"/>
      <c r="X2533" s="53"/>
      <c r="Y2533" s="53"/>
      <c r="Z2533" s="53"/>
      <c r="AA2533" s="53"/>
      <c r="AB2533" s="53"/>
      <c r="AC2533" s="53"/>
      <c r="AD2533" s="53"/>
      <c r="AE2533" s="53"/>
      <c r="AF2533" s="53"/>
      <c r="AG2533" s="53"/>
      <c r="AH2533" s="53"/>
      <c r="AI2533" s="53"/>
      <c r="AJ2533" s="53"/>
      <c r="AK2533" s="53"/>
      <c r="AL2533" s="53"/>
      <c r="AM2533" s="53"/>
      <c r="AN2533" s="53"/>
      <c r="AO2533" s="53"/>
    </row>
    <row r="2534" spans="17:41">
      <c r="Q2534" s="53"/>
      <c r="R2534" s="53"/>
      <c r="S2534" s="53"/>
      <c r="T2534" s="53"/>
      <c r="U2534" s="53"/>
      <c r="V2534" s="53"/>
      <c r="W2534" s="53"/>
      <c r="X2534" s="53"/>
      <c r="Y2534" s="53"/>
      <c r="Z2534" s="53"/>
      <c r="AA2534" s="53"/>
      <c r="AB2534" s="53"/>
      <c r="AC2534" s="53"/>
      <c r="AD2534" s="53"/>
      <c r="AE2534" s="53"/>
      <c r="AF2534" s="53"/>
      <c r="AG2534" s="53"/>
      <c r="AH2534" s="53"/>
      <c r="AI2534" s="53"/>
      <c r="AJ2534" s="53"/>
      <c r="AK2534" s="53"/>
      <c r="AL2534" s="53"/>
      <c r="AM2534" s="53"/>
      <c r="AN2534" s="53"/>
      <c r="AO2534" s="53"/>
    </row>
    <row r="2535" spans="17:41">
      <c r="Q2535" s="53"/>
      <c r="R2535" s="53"/>
      <c r="S2535" s="53"/>
      <c r="T2535" s="53"/>
      <c r="U2535" s="53"/>
      <c r="V2535" s="53"/>
      <c r="W2535" s="53"/>
      <c r="X2535" s="53"/>
      <c r="Y2535" s="53"/>
      <c r="Z2535" s="53"/>
      <c r="AA2535" s="53"/>
      <c r="AB2535" s="53"/>
      <c r="AC2535" s="53"/>
      <c r="AD2535" s="53"/>
      <c r="AE2535" s="53"/>
      <c r="AF2535" s="53"/>
      <c r="AG2535" s="53"/>
      <c r="AH2535" s="53"/>
      <c r="AI2535" s="53"/>
      <c r="AJ2535" s="53"/>
      <c r="AK2535" s="53"/>
      <c r="AL2535" s="53"/>
      <c r="AM2535" s="53"/>
      <c r="AN2535" s="53"/>
      <c r="AO2535" s="53"/>
    </row>
    <row r="2536" spans="17:41">
      <c r="Q2536" s="53"/>
      <c r="R2536" s="53"/>
      <c r="S2536" s="53"/>
      <c r="T2536" s="53"/>
      <c r="U2536" s="53"/>
      <c r="V2536" s="53"/>
      <c r="W2536" s="53"/>
      <c r="X2536" s="53"/>
      <c r="Y2536" s="53"/>
      <c r="Z2536" s="53"/>
      <c r="AA2536" s="53"/>
      <c r="AB2536" s="53"/>
      <c r="AC2536" s="53"/>
      <c r="AD2536" s="53"/>
      <c r="AE2536" s="53"/>
      <c r="AF2536" s="53"/>
      <c r="AG2536" s="53"/>
      <c r="AH2536" s="53"/>
      <c r="AI2536" s="53"/>
      <c r="AJ2536" s="53"/>
      <c r="AK2536" s="53"/>
      <c r="AL2536" s="53"/>
      <c r="AM2536" s="53"/>
      <c r="AN2536" s="53"/>
      <c r="AO2536" s="53"/>
    </row>
    <row r="2537" spans="17:41">
      <c r="Q2537" s="53"/>
      <c r="R2537" s="53"/>
      <c r="S2537" s="53"/>
      <c r="T2537" s="53"/>
      <c r="U2537" s="53"/>
      <c r="V2537" s="53"/>
      <c r="W2537" s="53"/>
      <c r="X2537" s="53"/>
      <c r="Y2537" s="53"/>
      <c r="Z2537" s="53"/>
      <c r="AA2537" s="53"/>
      <c r="AB2537" s="53"/>
      <c r="AC2537" s="53"/>
      <c r="AD2537" s="53"/>
      <c r="AE2537" s="53"/>
      <c r="AF2537" s="53"/>
      <c r="AG2537" s="53"/>
      <c r="AH2537" s="53"/>
      <c r="AI2537" s="53"/>
      <c r="AJ2537" s="53"/>
      <c r="AK2537" s="53"/>
      <c r="AL2537" s="53"/>
      <c r="AM2537" s="53"/>
      <c r="AN2537" s="53"/>
      <c r="AO2537" s="53"/>
    </row>
    <row r="2538" spans="17:41">
      <c r="Q2538" s="53"/>
      <c r="R2538" s="53"/>
      <c r="S2538" s="53"/>
      <c r="T2538" s="53"/>
      <c r="U2538" s="53"/>
      <c r="V2538" s="53"/>
      <c r="W2538" s="53"/>
      <c r="X2538" s="53"/>
      <c r="Y2538" s="53"/>
      <c r="Z2538" s="53"/>
      <c r="AA2538" s="53"/>
      <c r="AB2538" s="53"/>
      <c r="AC2538" s="53"/>
      <c r="AD2538" s="53"/>
      <c r="AE2538" s="53"/>
      <c r="AF2538" s="53"/>
      <c r="AG2538" s="53"/>
      <c r="AH2538" s="53"/>
      <c r="AI2538" s="53"/>
      <c r="AJ2538" s="53"/>
      <c r="AK2538" s="53"/>
      <c r="AL2538" s="53"/>
      <c r="AM2538" s="53"/>
      <c r="AN2538" s="53"/>
      <c r="AO2538" s="53"/>
    </row>
    <row r="2539" spans="17:41">
      <c r="Q2539" s="53"/>
      <c r="R2539" s="53"/>
      <c r="S2539" s="53"/>
      <c r="T2539" s="53"/>
      <c r="U2539" s="53"/>
      <c r="V2539" s="53"/>
      <c r="W2539" s="53"/>
      <c r="X2539" s="53"/>
      <c r="Y2539" s="53"/>
      <c r="Z2539" s="53"/>
      <c r="AA2539" s="53"/>
      <c r="AB2539" s="53"/>
      <c r="AC2539" s="53"/>
      <c r="AD2539" s="53"/>
      <c r="AE2539" s="53"/>
      <c r="AF2539" s="53"/>
      <c r="AG2539" s="53"/>
      <c r="AH2539" s="53"/>
      <c r="AI2539" s="53"/>
      <c r="AJ2539" s="53"/>
      <c r="AK2539" s="53"/>
      <c r="AL2539" s="53"/>
      <c r="AM2539" s="53"/>
      <c r="AN2539" s="53"/>
      <c r="AO2539" s="53"/>
    </row>
    <row r="2540" spans="17:41">
      <c r="Q2540" s="53"/>
      <c r="R2540" s="53"/>
      <c r="S2540" s="53"/>
      <c r="T2540" s="53"/>
      <c r="U2540" s="53"/>
      <c r="V2540" s="53"/>
      <c r="W2540" s="53"/>
      <c r="X2540" s="53"/>
      <c r="Y2540" s="53"/>
      <c r="Z2540" s="53"/>
      <c r="AA2540" s="53"/>
      <c r="AB2540" s="53"/>
      <c r="AC2540" s="53"/>
      <c r="AD2540" s="53"/>
      <c r="AE2540" s="53"/>
      <c r="AF2540" s="53"/>
      <c r="AG2540" s="53"/>
      <c r="AH2540" s="53"/>
      <c r="AI2540" s="53"/>
      <c r="AJ2540" s="53"/>
      <c r="AK2540" s="53"/>
      <c r="AL2540" s="53"/>
      <c r="AM2540" s="53"/>
      <c r="AN2540" s="53"/>
      <c r="AO2540" s="53"/>
    </row>
    <row r="2541" spans="17:41">
      <c r="Q2541" s="53"/>
      <c r="R2541" s="53"/>
      <c r="S2541" s="53"/>
      <c r="T2541" s="53"/>
      <c r="U2541" s="53"/>
      <c r="V2541" s="53"/>
      <c r="W2541" s="53"/>
      <c r="X2541" s="53"/>
      <c r="Y2541" s="53"/>
      <c r="Z2541" s="53"/>
      <c r="AA2541" s="53"/>
      <c r="AB2541" s="53"/>
      <c r="AC2541" s="53"/>
      <c r="AD2541" s="53"/>
      <c r="AE2541" s="53"/>
      <c r="AF2541" s="53"/>
      <c r="AG2541" s="53"/>
      <c r="AH2541" s="53"/>
      <c r="AI2541" s="53"/>
      <c r="AJ2541" s="53"/>
      <c r="AK2541" s="53"/>
      <c r="AL2541" s="53"/>
      <c r="AM2541" s="53"/>
      <c r="AN2541" s="53"/>
      <c r="AO2541" s="53"/>
    </row>
    <row r="2542" spans="17:41">
      <c r="Q2542" s="53"/>
      <c r="R2542" s="53"/>
      <c r="S2542" s="53"/>
      <c r="T2542" s="53"/>
      <c r="U2542" s="53"/>
      <c r="V2542" s="53"/>
      <c r="W2542" s="53"/>
      <c r="X2542" s="53"/>
      <c r="Y2542" s="53"/>
      <c r="Z2542" s="53"/>
      <c r="AA2542" s="53"/>
      <c r="AB2542" s="53"/>
      <c r="AC2542" s="53"/>
      <c r="AD2542" s="53"/>
      <c r="AE2542" s="53"/>
      <c r="AF2542" s="53"/>
      <c r="AG2542" s="53"/>
      <c r="AH2542" s="53"/>
      <c r="AI2542" s="53"/>
      <c r="AJ2542" s="53"/>
      <c r="AK2542" s="53"/>
      <c r="AL2542" s="53"/>
      <c r="AM2542" s="53"/>
      <c r="AN2542" s="53"/>
      <c r="AO2542" s="53"/>
    </row>
    <row r="2543" spans="17:41">
      <c r="Q2543" s="53"/>
      <c r="R2543" s="53"/>
      <c r="S2543" s="53"/>
      <c r="T2543" s="53"/>
      <c r="U2543" s="53"/>
      <c r="V2543" s="53"/>
      <c r="W2543" s="53"/>
      <c r="X2543" s="53"/>
      <c r="Y2543" s="53"/>
      <c r="Z2543" s="53"/>
      <c r="AA2543" s="53"/>
      <c r="AB2543" s="53"/>
      <c r="AC2543" s="53"/>
      <c r="AD2543" s="53"/>
      <c r="AE2543" s="53"/>
      <c r="AF2543" s="53"/>
      <c r="AG2543" s="53"/>
      <c r="AH2543" s="53"/>
      <c r="AI2543" s="53"/>
      <c r="AJ2543" s="53"/>
      <c r="AK2543" s="53"/>
      <c r="AL2543" s="53"/>
      <c r="AM2543" s="53"/>
      <c r="AN2543" s="53"/>
      <c r="AO2543" s="53"/>
    </row>
    <row r="2544" spans="17:41">
      <c r="Q2544" s="53"/>
      <c r="R2544" s="53"/>
      <c r="S2544" s="53"/>
      <c r="T2544" s="53"/>
      <c r="U2544" s="53"/>
      <c r="V2544" s="53"/>
      <c r="W2544" s="53"/>
      <c r="X2544" s="53"/>
      <c r="Y2544" s="53"/>
      <c r="Z2544" s="53"/>
      <c r="AA2544" s="53"/>
      <c r="AB2544" s="53"/>
      <c r="AC2544" s="53"/>
      <c r="AD2544" s="53"/>
      <c r="AE2544" s="53"/>
      <c r="AF2544" s="53"/>
      <c r="AG2544" s="53"/>
      <c r="AH2544" s="53"/>
      <c r="AI2544" s="53"/>
      <c r="AJ2544" s="53"/>
      <c r="AK2544" s="53"/>
      <c r="AL2544" s="53"/>
      <c r="AM2544" s="53"/>
      <c r="AN2544" s="53"/>
      <c r="AO2544" s="53"/>
    </row>
    <row r="2545" spans="17:41">
      <c r="Q2545" s="53"/>
      <c r="R2545" s="53"/>
      <c r="S2545" s="53"/>
      <c r="T2545" s="53"/>
      <c r="U2545" s="53"/>
      <c r="V2545" s="53"/>
      <c r="W2545" s="53"/>
      <c r="X2545" s="53"/>
      <c r="Y2545" s="53"/>
      <c r="Z2545" s="53"/>
      <c r="AA2545" s="53"/>
      <c r="AB2545" s="53"/>
      <c r="AC2545" s="53"/>
      <c r="AD2545" s="53"/>
      <c r="AE2545" s="53"/>
      <c r="AF2545" s="53"/>
      <c r="AG2545" s="53"/>
      <c r="AH2545" s="53"/>
      <c r="AI2545" s="53"/>
      <c r="AJ2545" s="53"/>
      <c r="AK2545" s="53"/>
      <c r="AL2545" s="53"/>
      <c r="AM2545" s="53"/>
      <c r="AN2545" s="53"/>
      <c r="AO2545" s="53"/>
    </row>
    <row r="2546" spans="17:41">
      <c r="Q2546" s="53"/>
      <c r="R2546" s="53"/>
      <c r="S2546" s="53"/>
      <c r="T2546" s="53"/>
      <c r="U2546" s="53"/>
      <c r="V2546" s="53"/>
      <c r="W2546" s="53"/>
      <c r="X2546" s="53"/>
      <c r="Y2546" s="53"/>
      <c r="Z2546" s="53"/>
      <c r="AA2546" s="53"/>
      <c r="AB2546" s="53"/>
      <c r="AC2546" s="53"/>
      <c r="AD2546" s="53"/>
      <c r="AE2546" s="53"/>
      <c r="AF2546" s="53"/>
      <c r="AG2546" s="53"/>
      <c r="AH2546" s="53"/>
      <c r="AI2546" s="53"/>
      <c r="AJ2546" s="53"/>
      <c r="AK2546" s="53"/>
      <c r="AL2546" s="53"/>
      <c r="AM2546" s="53"/>
      <c r="AN2546" s="53"/>
      <c r="AO2546" s="53"/>
    </row>
    <row r="2547" spans="17:41">
      <c r="Q2547" s="53"/>
      <c r="R2547" s="53"/>
      <c r="S2547" s="53"/>
      <c r="T2547" s="53"/>
      <c r="U2547" s="53"/>
      <c r="V2547" s="53"/>
      <c r="W2547" s="53"/>
      <c r="X2547" s="53"/>
      <c r="Y2547" s="53"/>
      <c r="Z2547" s="53"/>
      <c r="AA2547" s="53"/>
      <c r="AB2547" s="53"/>
      <c r="AC2547" s="53"/>
      <c r="AD2547" s="53"/>
      <c r="AE2547" s="53"/>
      <c r="AF2547" s="53"/>
      <c r="AG2547" s="53"/>
      <c r="AH2547" s="53"/>
      <c r="AI2547" s="53"/>
      <c r="AJ2547" s="53"/>
      <c r="AK2547" s="53"/>
      <c r="AL2547" s="53"/>
      <c r="AM2547" s="53"/>
      <c r="AN2547" s="53"/>
      <c r="AO2547" s="53"/>
    </row>
    <row r="2548" spans="17:41">
      <c r="Q2548" s="53"/>
      <c r="R2548" s="53"/>
      <c r="S2548" s="53"/>
      <c r="T2548" s="53"/>
      <c r="U2548" s="53"/>
      <c r="V2548" s="53"/>
      <c r="W2548" s="53"/>
      <c r="X2548" s="53"/>
      <c r="Y2548" s="53"/>
      <c r="Z2548" s="53"/>
      <c r="AA2548" s="53"/>
      <c r="AB2548" s="53"/>
      <c r="AC2548" s="53"/>
      <c r="AD2548" s="53"/>
      <c r="AE2548" s="53"/>
      <c r="AF2548" s="53"/>
      <c r="AG2548" s="53"/>
      <c r="AH2548" s="53"/>
      <c r="AI2548" s="53"/>
      <c r="AJ2548" s="53"/>
      <c r="AK2548" s="53"/>
      <c r="AL2548" s="53"/>
      <c r="AM2548" s="53"/>
      <c r="AN2548" s="53"/>
      <c r="AO2548" s="53"/>
    </row>
    <row r="2549" spans="17:41">
      <c r="Q2549" s="53"/>
      <c r="R2549" s="53"/>
      <c r="S2549" s="53"/>
      <c r="T2549" s="53"/>
      <c r="U2549" s="53"/>
      <c r="V2549" s="53"/>
      <c r="W2549" s="53"/>
      <c r="X2549" s="53"/>
      <c r="Y2549" s="53"/>
      <c r="Z2549" s="53"/>
      <c r="AA2549" s="53"/>
      <c r="AB2549" s="53"/>
      <c r="AC2549" s="53"/>
      <c r="AD2549" s="53"/>
      <c r="AE2549" s="53"/>
      <c r="AF2549" s="53"/>
      <c r="AG2549" s="53"/>
      <c r="AH2549" s="53"/>
      <c r="AI2549" s="53"/>
      <c r="AJ2549" s="53"/>
      <c r="AK2549" s="53"/>
      <c r="AL2549" s="53"/>
      <c r="AM2549" s="53"/>
      <c r="AN2549" s="53"/>
      <c r="AO2549" s="53"/>
    </row>
    <row r="2550" spans="17:41">
      <c r="Q2550" s="53"/>
      <c r="R2550" s="53"/>
      <c r="S2550" s="53"/>
      <c r="T2550" s="53"/>
      <c r="U2550" s="53"/>
      <c r="V2550" s="53"/>
      <c r="W2550" s="53"/>
      <c r="X2550" s="53"/>
      <c r="Y2550" s="53"/>
      <c r="Z2550" s="53"/>
      <c r="AA2550" s="53"/>
      <c r="AB2550" s="53"/>
      <c r="AC2550" s="53"/>
      <c r="AD2550" s="53"/>
      <c r="AE2550" s="53"/>
      <c r="AF2550" s="53"/>
      <c r="AG2550" s="53"/>
      <c r="AH2550" s="53"/>
      <c r="AI2550" s="53"/>
      <c r="AJ2550" s="53"/>
      <c r="AK2550" s="53"/>
      <c r="AL2550" s="53"/>
      <c r="AM2550" s="53"/>
      <c r="AN2550" s="53"/>
      <c r="AO2550" s="53"/>
    </row>
    <row r="2551" spans="17:41">
      <c r="Q2551" s="53"/>
      <c r="R2551" s="53"/>
      <c r="S2551" s="53"/>
      <c r="T2551" s="53"/>
      <c r="U2551" s="53"/>
      <c r="V2551" s="53"/>
      <c r="W2551" s="53"/>
      <c r="X2551" s="53"/>
      <c r="Y2551" s="53"/>
      <c r="Z2551" s="53"/>
      <c r="AA2551" s="53"/>
      <c r="AB2551" s="53"/>
      <c r="AC2551" s="53"/>
      <c r="AD2551" s="53"/>
      <c r="AE2551" s="53"/>
      <c r="AF2551" s="53"/>
      <c r="AG2551" s="53"/>
      <c r="AH2551" s="53"/>
      <c r="AI2551" s="53"/>
      <c r="AJ2551" s="53"/>
      <c r="AK2551" s="53"/>
      <c r="AL2551" s="53"/>
      <c r="AM2551" s="53"/>
      <c r="AN2551" s="53"/>
      <c r="AO2551" s="53"/>
    </row>
    <row r="2552" spans="17:41">
      <c r="Q2552" s="53"/>
      <c r="R2552" s="53"/>
      <c r="S2552" s="53"/>
      <c r="T2552" s="53"/>
      <c r="U2552" s="53"/>
      <c r="V2552" s="53"/>
      <c r="W2552" s="53"/>
      <c r="X2552" s="53"/>
      <c r="Y2552" s="53"/>
      <c r="Z2552" s="53"/>
      <c r="AA2552" s="53"/>
      <c r="AB2552" s="53"/>
      <c r="AC2552" s="53"/>
      <c r="AD2552" s="53"/>
      <c r="AE2552" s="53"/>
      <c r="AF2552" s="53"/>
      <c r="AG2552" s="53"/>
      <c r="AH2552" s="53"/>
      <c r="AI2552" s="53"/>
      <c r="AJ2552" s="53"/>
      <c r="AK2552" s="53"/>
      <c r="AL2552" s="53"/>
      <c r="AM2552" s="53"/>
      <c r="AN2552" s="53"/>
      <c r="AO2552" s="53"/>
    </row>
    <row r="2553" spans="17:41">
      <c r="Q2553" s="53"/>
      <c r="R2553" s="53"/>
      <c r="S2553" s="53"/>
      <c r="T2553" s="53"/>
      <c r="U2553" s="53"/>
      <c r="V2553" s="53"/>
      <c r="W2553" s="53"/>
      <c r="X2553" s="53"/>
      <c r="Y2553" s="53"/>
      <c r="Z2553" s="53"/>
      <c r="AA2553" s="53"/>
      <c r="AB2553" s="53"/>
      <c r="AC2553" s="53"/>
      <c r="AD2553" s="53"/>
      <c r="AE2553" s="53"/>
      <c r="AF2553" s="53"/>
      <c r="AG2553" s="53"/>
      <c r="AH2553" s="53"/>
      <c r="AI2553" s="53"/>
      <c r="AJ2553" s="53"/>
      <c r="AK2553" s="53"/>
      <c r="AL2553" s="53"/>
      <c r="AM2553" s="53"/>
      <c r="AN2553" s="53"/>
      <c r="AO2553" s="53"/>
    </row>
    <row r="2554" spans="17:41">
      <c r="Q2554" s="53"/>
      <c r="R2554" s="53"/>
      <c r="S2554" s="53"/>
      <c r="T2554" s="53"/>
      <c r="U2554" s="53"/>
      <c r="V2554" s="53"/>
      <c r="W2554" s="53"/>
      <c r="X2554" s="53"/>
      <c r="Y2554" s="53"/>
      <c r="Z2554" s="53"/>
      <c r="AA2554" s="53"/>
      <c r="AB2554" s="53"/>
      <c r="AC2554" s="53"/>
      <c r="AD2554" s="53"/>
      <c r="AE2554" s="53"/>
      <c r="AF2554" s="53"/>
      <c r="AG2554" s="53"/>
      <c r="AH2554" s="53"/>
      <c r="AI2554" s="53"/>
      <c r="AJ2554" s="53"/>
      <c r="AK2554" s="53"/>
      <c r="AL2554" s="53"/>
      <c r="AM2554" s="53"/>
      <c r="AN2554" s="53"/>
      <c r="AO2554" s="53"/>
    </row>
    <row r="2555" spans="17:41">
      <c r="Q2555" s="53"/>
      <c r="R2555" s="53"/>
      <c r="S2555" s="53"/>
      <c r="T2555" s="53"/>
      <c r="U2555" s="53"/>
      <c r="V2555" s="53"/>
      <c r="W2555" s="53"/>
      <c r="X2555" s="53"/>
      <c r="Y2555" s="53"/>
      <c r="Z2555" s="53"/>
      <c r="AA2555" s="53"/>
      <c r="AB2555" s="53"/>
      <c r="AC2555" s="53"/>
      <c r="AD2555" s="53"/>
      <c r="AE2555" s="53"/>
      <c r="AF2555" s="53"/>
      <c r="AG2555" s="53"/>
      <c r="AH2555" s="53"/>
      <c r="AI2555" s="53"/>
      <c r="AJ2555" s="53"/>
      <c r="AK2555" s="53"/>
      <c r="AL2555" s="53"/>
      <c r="AM2555" s="53"/>
      <c r="AN2555" s="53"/>
      <c r="AO2555" s="53"/>
    </row>
    <row r="2556" spans="17:41">
      <c r="Q2556" s="53"/>
      <c r="R2556" s="53"/>
      <c r="S2556" s="53"/>
      <c r="T2556" s="53"/>
      <c r="U2556" s="53"/>
      <c r="V2556" s="53"/>
      <c r="W2556" s="53"/>
      <c r="X2556" s="53"/>
      <c r="Y2556" s="53"/>
      <c r="Z2556" s="53"/>
      <c r="AA2556" s="53"/>
      <c r="AB2556" s="53"/>
      <c r="AC2556" s="53"/>
      <c r="AD2556" s="53"/>
      <c r="AE2556" s="53"/>
      <c r="AF2556" s="53"/>
      <c r="AG2556" s="53"/>
      <c r="AH2556" s="53"/>
      <c r="AI2556" s="53"/>
      <c r="AJ2556" s="53"/>
      <c r="AK2556" s="53"/>
      <c r="AL2556" s="53"/>
      <c r="AM2556" s="53"/>
      <c r="AN2556" s="53"/>
      <c r="AO2556" s="53"/>
    </row>
    <row r="2557" spans="17:41">
      <c r="Q2557" s="53"/>
      <c r="R2557" s="53"/>
      <c r="S2557" s="53"/>
      <c r="T2557" s="53"/>
      <c r="U2557" s="53"/>
      <c r="V2557" s="53"/>
      <c r="W2557" s="53"/>
      <c r="X2557" s="53"/>
      <c r="Y2557" s="53"/>
      <c r="Z2557" s="53"/>
      <c r="AA2557" s="53"/>
      <c r="AB2557" s="53"/>
      <c r="AC2557" s="53"/>
      <c r="AD2557" s="53"/>
      <c r="AE2557" s="53"/>
      <c r="AF2557" s="53"/>
      <c r="AG2557" s="53"/>
      <c r="AH2557" s="53"/>
      <c r="AI2557" s="53"/>
      <c r="AJ2557" s="53"/>
      <c r="AK2557" s="53"/>
      <c r="AL2557" s="53"/>
      <c r="AM2557" s="53"/>
      <c r="AN2557" s="53"/>
      <c r="AO2557" s="53"/>
    </row>
    <row r="2558" spans="17:41">
      <c r="Q2558" s="53"/>
      <c r="R2558" s="53"/>
      <c r="S2558" s="53"/>
      <c r="T2558" s="53"/>
      <c r="U2558" s="53"/>
      <c r="V2558" s="53"/>
      <c r="W2558" s="53"/>
      <c r="X2558" s="53"/>
      <c r="Y2558" s="53"/>
      <c r="Z2558" s="53"/>
      <c r="AA2558" s="53"/>
      <c r="AB2558" s="53"/>
      <c r="AC2558" s="53"/>
      <c r="AD2558" s="53"/>
      <c r="AE2558" s="53"/>
      <c r="AF2558" s="53"/>
      <c r="AG2558" s="53"/>
      <c r="AH2558" s="53"/>
      <c r="AI2558" s="53"/>
      <c r="AJ2558" s="53"/>
      <c r="AK2558" s="53"/>
      <c r="AL2558" s="53"/>
      <c r="AM2558" s="53"/>
      <c r="AN2558" s="53"/>
      <c r="AO2558" s="53"/>
    </row>
    <row r="2559" spans="17:41">
      <c r="Q2559" s="53"/>
      <c r="R2559" s="53"/>
      <c r="S2559" s="53"/>
      <c r="T2559" s="53"/>
      <c r="U2559" s="53"/>
      <c r="V2559" s="53"/>
      <c r="W2559" s="53"/>
      <c r="X2559" s="53"/>
      <c r="Y2559" s="53"/>
      <c r="Z2559" s="53"/>
      <c r="AA2559" s="53"/>
      <c r="AB2559" s="53"/>
      <c r="AC2559" s="53"/>
      <c r="AD2559" s="53"/>
      <c r="AE2559" s="53"/>
      <c r="AF2559" s="53"/>
      <c r="AG2559" s="53"/>
      <c r="AH2559" s="53"/>
      <c r="AI2559" s="53"/>
      <c r="AJ2559" s="53"/>
      <c r="AK2559" s="53"/>
      <c r="AL2559" s="53"/>
      <c r="AM2559" s="53"/>
      <c r="AN2559" s="53"/>
      <c r="AO2559" s="53"/>
    </row>
    <row r="2560" spans="17:41">
      <c r="Q2560" s="53"/>
      <c r="R2560" s="53"/>
      <c r="S2560" s="53"/>
      <c r="T2560" s="53"/>
      <c r="U2560" s="53"/>
      <c r="V2560" s="53"/>
      <c r="W2560" s="53"/>
      <c r="X2560" s="53"/>
      <c r="Y2560" s="53"/>
      <c r="Z2560" s="53"/>
      <c r="AA2560" s="53"/>
      <c r="AB2560" s="53"/>
      <c r="AC2560" s="53"/>
      <c r="AD2560" s="53"/>
      <c r="AE2560" s="53"/>
      <c r="AF2560" s="53"/>
      <c r="AG2560" s="53"/>
      <c r="AH2560" s="53"/>
      <c r="AI2560" s="53"/>
      <c r="AJ2560" s="53"/>
      <c r="AK2560" s="53"/>
      <c r="AL2560" s="53"/>
      <c r="AM2560" s="53"/>
      <c r="AN2560" s="53"/>
      <c r="AO2560" s="53"/>
    </row>
    <row r="2561" spans="17:41">
      <c r="Q2561" s="53"/>
      <c r="R2561" s="53"/>
      <c r="S2561" s="53"/>
      <c r="T2561" s="53"/>
      <c r="U2561" s="53"/>
      <c r="V2561" s="53"/>
      <c r="W2561" s="53"/>
      <c r="X2561" s="53"/>
      <c r="Y2561" s="53"/>
      <c r="Z2561" s="53"/>
      <c r="AA2561" s="53"/>
      <c r="AB2561" s="53"/>
      <c r="AC2561" s="53"/>
      <c r="AD2561" s="53"/>
      <c r="AE2561" s="53"/>
      <c r="AF2561" s="53"/>
      <c r="AG2561" s="53"/>
      <c r="AH2561" s="53"/>
      <c r="AI2561" s="53"/>
      <c r="AJ2561" s="53"/>
      <c r="AK2561" s="53"/>
      <c r="AL2561" s="53"/>
      <c r="AM2561" s="53"/>
      <c r="AN2561" s="53"/>
      <c r="AO2561" s="53"/>
    </row>
    <row r="2562" spans="17:41">
      <c r="Q2562" s="53"/>
      <c r="R2562" s="53"/>
      <c r="S2562" s="53"/>
      <c r="T2562" s="53"/>
      <c r="U2562" s="53"/>
      <c r="V2562" s="53"/>
      <c r="W2562" s="53"/>
      <c r="X2562" s="53"/>
      <c r="Y2562" s="53"/>
      <c r="Z2562" s="53"/>
      <c r="AA2562" s="53"/>
      <c r="AB2562" s="53"/>
      <c r="AC2562" s="53"/>
      <c r="AD2562" s="53"/>
      <c r="AE2562" s="53"/>
      <c r="AF2562" s="53"/>
      <c r="AG2562" s="53"/>
      <c r="AH2562" s="53"/>
      <c r="AI2562" s="53"/>
      <c r="AJ2562" s="53"/>
      <c r="AK2562" s="53"/>
      <c r="AL2562" s="53"/>
      <c r="AM2562" s="53"/>
      <c r="AN2562" s="53"/>
      <c r="AO2562" s="53"/>
    </row>
    <row r="2563" spans="17:41">
      <c r="Q2563" s="53"/>
      <c r="R2563" s="53"/>
      <c r="S2563" s="53"/>
      <c r="T2563" s="53"/>
      <c r="U2563" s="53"/>
      <c r="V2563" s="53"/>
      <c r="W2563" s="53"/>
      <c r="X2563" s="53"/>
      <c r="Y2563" s="53"/>
      <c r="Z2563" s="53"/>
      <c r="AA2563" s="53"/>
      <c r="AB2563" s="53"/>
      <c r="AC2563" s="53"/>
      <c r="AD2563" s="53"/>
      <c r="AE2563" s="53"/>
      <c r="AF2563" s="53"/>
      <c r="AG2563" s="53"/>
      <c r="AH2563" s="53"/>
      <c r="AI2563" s="53"/>
      <c r="AJ2563" s="53"/>
      <c r="AK2563" s="53"/>
      <c r="AL2563" s="53"/>
      <c r="AM2563" s="53"/>
      <c r="AN2563" s="53"/>
      <c r="AO2563" s="53"/>
    </row>
    <row r="2564" spans="17:41">
      <c r="Q2564" s="53"/>
      <c r="R2564" s="53"/>
      <c r="S2564" s="53"/>
      <c r="T2564" s="53"/>
      <c r="U2564" s="53"/>
      <c r="V2564" s="53"/>
      <c r="W2564" s="53"/>
      <c r="X2564" s="53"/>
      <c r="Y2564" s="53"/>
      <c r="Z2564" s="53"/>
      <c r="AA2564" s="53"/>
      <c r="AB2564" s="53"/>
      <c r="AC2564" s="53"/>
      <c r="AD2564" s="53"/>
      <c r="AE2564" s="53"/>
      <c r="AF2564" s="53"/>
      <c r="AG2564" s="53"/>
      <c r="AH2564" s="53"/>
      <c r="AI2564" s="53"/>
      <c r="AJ2564" s="53"/>
      <c r="AK2564" s="53"/>
      <c r="AL2564" s="53"/>
      <c r="AM2564" s="53"/>
      <c r="AN2564" s="53"/>
      <c r="AO2564" s="53"/>
    </row>
    <row r="2565" spans="17:41">
      <c r="Q2565" s="53"/>
      <c r="R2565" s="53"/>
      <c r="S2565" s="53"/>
      <c r="T2565" s="53"/>
      <c r="U2565" s="53"/>
      <c r="V2565" s="53"/>
      <c r="W2565" s="53"/>
      <c r="X2565" s="53"/>
      <c r="Y2565" s="53"/>
      <c r="Z2565" s="53"/>
      <c r="AA2565" s="53"/>
      <c r="AB2565" s="53"/>
      <c r="AC2565" s="53"/>
      <c r="AD2565" s="53"/>
      <c r="AE2565" s="53"/>
      <c r="AF2565" s="53"/>
      <c r="AG2565" s="53"/>
      <c r="AH2565" s="53"/>
      <c r="AI2565" s="53"/>
      <c r="AJ2565" s="53"/>
      <c r="AK2565" s="53"/>
      <c r="AL2565" s="53"/>
      <c r="AM2565" s="53"/>
      <c r="AN2565" s="53"/>
      <c r="AO2565" s="53"/>
    </row>
    <row r="2566" spans="17:41">
      <c r="Q2566" s="53"/>
      <c r="R2566" s="53"/>
      <c r="S2566" s="53"/>
      <c r="T2566" s="53"/>
      <c r="U2566" s="53"/>
      <c r="V2566" s="53"/>
      <c r="W2566" s="53"/>
      <c r="X2566" s="53"/>
      <c r="Y2566" s="53"/>
      <c r="Z2566" s="53"/>
      <c r="AA2566" s="53"/>
      <c r="AB2566" s="53"/>
      <c r="AC2566" s="53"/>
      <c r="AD2566" s="53"/>
      <c r="AE2566" s="53"/>
      <c r="AF2566" s="53"/>
      <c r="AG2566" s="53"/>
      <c r="AH2566" s="53"/>
      <c r="AI2566" s="53"/>
      <c r="AJ2566" s="53"/>
      <c r="AK2566" s="53"/>
      <c r="AL2566" s="53"/>
      <c r="AM2566" s="53"/>
      <c r="AN2566" s="53"/>
      <c r="AO2566" s="53"/>
    </row>
    <row r="2567" spans="17:41">
      <c r="Q2567" s="53"/>
      <c r="R2567" s="53"/>
      <c r="S2567" s="53"/>
      <c r="T2567" s="53"/>
      <c r="U2567" s="53"/>
      <c r="V2567" s="53"/>
      <c r="W2567" s="53"/>
      <c r="X2567" s="53"/>
      <c r="Y2567" s="53"/>
      <c r="Z2567" s="53"/>
      <c r="AA2567" s="53"/>
      <c r="AB2567" s="53"/>
      <c r="AC2567" s="53"/>
      <c r="AD2567" s="53"/>
      <c r="AE2567" s="53"/>
      <c r="AF2567" s="53"/>
      <c r="AG2567" s="53"/>
      <c r="AH2567" s="53"/>
      <c r="AI2567" s="53"/>
      <c r="AJ2567" s="53"/>
      <c r="AK2567" s="53"/>
      <c r="AL2567" s="53"/>
      <c r="AM2567" s="53"/>
      <c r="AN2567" s="53"/>
      <c r="AO2567" s="53"/>
    </row>
    <row r="2568" spans="17:41">
      <c r="Q2568" s="53"/>
      <c r="R2568" s="53"/>
      <c r="S2568" s="53"/>
      <c r="T2568" s="53"/>
      <c r="U2568" s="53"/>
      <c r="V2568" s="53"/>
      <c r="W2568" s="53"/>
      <c r="X2568" s="53"/>
      <c r="Y2568" s="53"/>
      <c r="Z2568" s="53"/>
      <c r="AA2568" s="53"/>
      <c r="AB2568" s="53"/>
      <c r="AC2568" s="53"/>
      <c r="AD2568" s="53"/>
      <c r="AE2568" s="53"/>
      <c r="AF2568" s="53"/>
      <c r="AG2568" s="53"/>
      <c r="AH2568" s="53"/>
      <c r="AI2568" s="53"/>
      <c r="AJ2568" s="53"/>
      <c r="AK2568" s="53"/>
      <c r="AL2568" s="53"/>
      <c r="AM2568" s="53"/>
      <c r="AN2568" s="53"/>
      <c r="AO2568" s="53"/>
    </row>
    <row r="2569" spans="17:41">
      <c r="Q2569" s="53"/>
      <c r="R2569" s="53"/>
      <c r="S2569" s="53"/>
      <c r="T2569" s="53"/>
      <c r="U2569" s="53"/>
      <c r="V2569" s="53"/>
      <c r="W2569" s="53"/>
      <c r="X2569" s="53"/>
      <c r="Y2569" s="53"/>
      <c r="Z2569" s="53"/>
      <c r="AA2569" s="53"/>
      <c r="AB2569" s="53"/>
      <c r="AC2569" s="53"/>
      <c r="AD2569" s="53"/>
      <c r="AE2569" s="53"/>
      <c r="AF2569" s="53"/>
      <c r="AG2569" s="53"/>
      <c r="AH2569" s="53"/>
      <c r="AI2569" s="53"/>
      <c r="AJ2569" s="53"/>
      <c r="AK2569" s="53"/>
      <c r="AL2569" s="53"/>
      <c r="AM2569" s="53"/>
      <c r="AN2569" s="53"/>
      <c r="AO2569" s="53"/>
    </row>
    <row r="2570" spans="17:41">
      <c r="Q2570" s="53"/>
      <c r="R2570" s="53"/>
      <c r="S2570" s="53"/>
      <c r="T2570" s="53"/>
      <c r="U2570" s="53"/>
      <c r="V2570" s="53"/>
      <c r="W2570" s="53"/>
      <c r="X2570" s="53"/>
      <c r="Y2570" s="53"/>
      <c r="Z2570" s="53"/>
      <c r="AA2570" s="53"/>
      <c r="AB2570" s="53"/>
      <c r="AC2570" s="53"/>
      <c r="AD2570" s="53"/>
      <c r="AE2570" s="53"/>
      <c r="AF2570" s="53"/>
      <c r="AG2570" s="53"/>
      <c r="AH2570" s="53"/>
      <c r="AI2570" s="53"/>
      <c r="AJ2570" s="53"/>
      <c r="AK2570" s="53"/>
      <c r="AL2570" s="53"/>
      <c r="AM2570" s="53"/>
      <c r="AN2570" s="53"/>
      <c r="AO2570" s="53"/>
    </row>
    <row r="2571" spans="17:41">
      <c r="Q2571" s="53"/>
      <c r="R2571" s="53"/>
      <c r="S2571" s="53"/>
      <c r="T2571" s="53"/>
      <c r="U2571" s="53"/>
      <c r="V2571" s="53"/>
      <c r="W2571" s="53"/>
      <c r="X2571" s="53"/>
      <c r="Y2571" s="53"/>
      <c r="Z2571" s="53"/>
      <c r="AA2571" s="53"/>
      <c r="AB2571" s="53"/>
      <c r="AC2571" s="53"/>
      <c r="AD2571" s="53"/>
      <c r="AE2571" s="53"/>
      <c r="AF2571" s="53"/>
      <c r="AG2571" s="53"/>
      <c r="AH2571" s="53"/>
      <c r="AI2571" s="53"/>
      <c r="AJ2571" s="53"/>
      <c r="AK2571" s="53"/>
      <c r="AL2571" s="53"/>
      <c r="AM2571" s="53"/>
      <c r="AN2571" s="53"/>
      <c r="AO2571" s="53"/>
    </row>
    <row r="2572" spans="17:41">
      <c r="Q2572" s="53"/>
      <c r="R2572" s="53"/>
      <c r="S2572" s="53"/>
      <c r="T2572" s="53"/>
      <c r="U2572" s="53"/>
      <c r="V2572" s="53"/>
      <c r="W2572" s="53"/>
      <c r="X2572" s="53"/>
      <c r="Y2572" s="53"/>
      <c r="Z2572" s="53"/>
      <c r="AA2572" s="53"/>
      <c r="AB2572" s="53"/>
      <c r="AC2572" s="53"/>
      <c r="AD2572" s="53"/>
      <c r="AE2572" s="53"/>
      <c r="AF2572" s="53"/>
      <c r="AG2572" s="53"/>
      <c r="AH2572" s="53"/>
      <c r="AI2572" s="53"/>
      <c r="AJ2572" s="53"/>
      <c r="AK2572" s="53"/>
      <c r="AL2572" s="53"/>
      <c r="AM2572" s="53"/>
      <c r="AN2572" s="53"/>
      <c r="AO2572" s="53"/>
    </row>
    <row r="2573" spans="17:41">
      <c r="Q2573" s="53"/>
      <c r="R2573" s="53"/>
      <c r="S2573" s="53"/>
      <c r="T2573" s="53"/>
      <c r="U2573" s="53"/>
      <c r="V2573" s="53"/>
      <c r="W2573" s="53"/>
      <c r="X2573" s="53"/>
      <c r="Y2573" s="53"/>
      <c r="Z2573" s="53"/>
      <c r="AA2573" s="53"/>
      <c r="AB2573" s="53"/>
      <c r="AC2573" s="53"/>
      <c r="AD2573" s="53"/>
      <c r="AE2573" s="53"/>
      <c r="AF2573" s="53"/>
      <c r="AG2573" s="53"/>
      <c r="AH2573" s="53"/>
      <c r="AI2573" s="53"/>
      <c r="AJ2573" s="53"/>
      <c r="AK2573" s="53"/>
      <c r="AL2573" s="53"/>
      <c r="AM2573" s="53"/>
      <c r="AN2573" s="53"/>
      <c r="AO2573" s="53"/>
    </row>
    <row r="2574" spans="17:41">
      <c r="Q2574" s="53"/>
      <c r="R2574" s="53"/>
      <c r="S2574" s="53"/>
      <c r="T2574" s="53"/>
      <c r="U2574" s="53"/>
      <c r="V2574" s="53"/>
      <c r="W2574" s="53"/>
      <c r="X2574" s="53"/>
      <c r="Y2574" s="53"/>
      <c r="Z2574" s="53"/>
      <c r="AA2574" s="53"/>
      <c r="AB2574" s="53"/>
      <c r="AC2574" s="53"/>
      <c r="AD2574" s="53"/>
      <c r="AE2574" s="53"/>
      <c r="AF2574" s="53"/>
      <c r="AG2574" s="53"/>
      <c r="AH2574" s="53"/>
      <c r="AI2574" s="53"/>
      <c r="AJ2574" s="53"/>
      <c r="AK2574" s="53"/>
      <c r="AL2574" s="53"/>
      <c r="AM2574" s="53"/>
      <c r="AN2574" s="53"/>
      <c r="AO2574" s="53"/>
    </row>
    <row r="2575" spans="17:41">
      <c r="Q2575" s="53"/>
      <c r="R2575" s="53"/>
      <c r="S2575" s="53"/>
      <c r="T2575" s="53"/>
      <c r="U2575" s="53"/>
      <c r="V2575" s="53"/>
      <c r="W2575" s="53"/>
      <c r="X2575" s="53"/>
      <c r="Y2575" s="53"/>
      <c r="Z2575" s="53"/>
      <c r="AA2575" s="53"/>
      <c r="AB2575" s="53"/>
      <c r="AC2575" s="53"/>
      <c r="AD2575" s="53"/>
      <c r="AE2575" s="53"/>
      <c r="AF2575" s="53"/>
      <c r="AG2575" s="53"/>
      <c r="AH2575" s="53"/>
      <c r="AI2575" s="53"/>
      <c r="AJ2575" s="53"/>
      <c r="AK2575" s="53"/>
      <c r="AL2575" s="53"/>
      <c r="AM2575" s="53"/>
      <c r="AN2575" s="53"/>
      <c r="AO2575" s="53"/>
    </row>
    <row r="2576" spans="17:41">
      <c r="Q2576" s="53"/>
      <c r="R2576" s="53"/>
      <c r="S2576" s="53"/>
      <c r="T2576" s="53"/>
      <c r="U2576" s="53"/>
      <c r="V2576" s="53"/>
      <c r="W2576" s="53"/>
      <c r="X2576" s="53"/>
      <c r="Y2576" s="53"/>
      <c r="Z2576" s="53"/>
      <c r="AA2576" s="53"/>
      <c r="AB2576" s="53"/>
      <c r="AC2576" s="53"/>
      <c r="AD2576" s="53"/>
      <c r="AE2576" s="53"/>
      <c r="AF2576" s="53"/>
      <c r="AG2576" s="53"/>
      <c r="AH2576" s="53"/>
      <c r="AI2576" s="53"/>
      <c r="AJ2576" s="53"/>
      <c r="AK2576" s="53"/>
      <c r="AL2576" s="53"/>
      <c r="AM2576" s="53"/>
      <c r="AN2576" s="53"/>
      <c r="AO2576" s="53"/>
    </row>
    <row r="2577" spans="17:41">
      <c r="Q2577" s="53"/>
      <c r="R2577" s="53"/>
      <c r="S2577" s="53"/>
      <c r="T2577" s="53"/>
      <c r="U2577" s="53"/>
      <c r="V2577" s="53"/>
      <c r="W2577" s="53"/>
      <c r="X2577" s="53"/>
      <c r="Y2577" s="53"/>
      <c r="Z2577" s="53"/>
      <c r="AA2577" s="53"/>
      <c r="AB2577" s="53"/>
      <c r="AC2577" s="53"/>
      <c r="AD2577" s="53"/>
      <c r="AE2577" s="53"/>
      <c r="AF2577" s="53"/>
      <c r="AG2577" s="53"/>
      <c r="AH2577" s="53"/>
      <c r="AI2577" s="53"/>
      <c r="AJ2577" s="53"/>
      <c r="AK2577" s="53"/>
      <c r="AL2577" s="53"/>
      <c r="AM2577" s="53"/>
      <c r="AN2577" s="53"/>
      <c r="AO2577" s="53"/>
    </row>
    <row r="2578" spans="17:41">
      <c r="Q2578" s="53"/>
      <c r="R2578" s="53"/>
      <c r="S2578" s="53"/>
      <c r="T2578" s="53"/>
      <c r="U2578" s="53"/>
      <c r="V2578" s="53"/>
      <c r="W2578" s="53"/>
      <c r="X2578" s="53"/>
      <c r="Y2578" s="53"/>
      <c r="Z2578" s="53"/>
      <c r="AA2578" s="53"/>
      <c r="AB2578" s="53"/>
      <c r="AC2578" s="53"/>
      <c r="AD2578" s="53"/>
      <c r="AE2578" s="53"/>
      <c r="AF2578" s="53"/>
      <c r="AG2578" s="53"/>
      <c r="AH2578" s="53"/>
      <c r="AI2578" s="53"/>
      <c r="AJ2578" s="53"/>
      <c r="AK2578" s="53"/>
      <c r="AL2578" s="53"/>
      <c r="AM2578" s="53"/>
      <c r="AN2578" s="53"/>
      <c r="AO2578" s="53"/>
    </row>
    <row r="2579" spans="17:41">
      <c r="Q2579" s="53"/>
      <c r="R2579" s="53"/>
      <c r="S2579" s="53"/>
      <c r="T2579" s="53"/>
      <c r="U2579" s="53"/>
      <c r="V2579" s="53"/>
      <c r="W2579" s="53"/>
      <c r="X2579" s="53"/>
      <c r="Y2579" s="53"/>
      <c r="Z2579" s="53"/>
      <c r="AA2579" s="53"/>
      <c r="AB2579" s="53"/>
      <c r="AC2579" s="53"/>
      <c r="AD2579" s="53"/>
      <c r="AE2579" s="53"/>
      <c r="AF2579" s="53"/>
      <c r="AG2579" s="53"/>
      <c r="AH2579" s="53"/>
      <c r="AI2579" s="53"/>
      <c r="AJ2579" s="53"/>
      <c r="AK2579" s="53"/>
      <c r="AL2579" s="53"/>
      <c r="AM2579" s="53"/>
      <c r="AN2579" s="53"/>
      <c r="AO2579" s="53"/>
    </row>
    <row r="2580" spans="17:41">
      <c r="Q2580" s="53"/>
      <c r="R2580" s="53"/>
      <c r="S2580" s="53"/>
      <c r="T2580" s="53"/>
      <c r="U2580" s="53"/>
      <c r="V2580" s="53"/>
      <c r="W2580" s="53"/>
      <c r="X2580" s="53"/>
      <c r="Y2580" s="53"/>
      <c r="Z2580" s="53"/>
      <c r="AA2580" s="53"/>
      <c r="AB2580" s="53"/>
      <c r="AC2580" s="53"/>
      <c r="AD2580" s="53"/>
      <c r="AE2580" s="53"/>
      <c r="AF2580" s="53"/>
      <c r="AG2580" s="53"/>
      <c r="AH2580" s="53"/>
      <c r="AI2580" s="53"/>
      <c r="AJ2580" s="53"/>
      <c r="AK2580" s="53"/>
      <c r="AL2580" s="53"/>
      <c r="AM2580" s="53"/>
      <c r="AN2580" s="53"/>
      <c r="AO2580" s="53"/>
    </row>
  </sheetData>
  <sortState xmlns:xlrd2="http://schemas.microsoft.com/office/spreadsheetml/2017/richdata2" ref="J224:AO246">
    <sortCondition ref="AO224:AO246"/>
  </sortState>
  <conditionalFormatting sqref="J2:J26">
    <cfRule type="colorScale" priority="305">
      <colorScale>
        <cfvo type="min"/>
        <cfvo type="percentile" val="50"/>
        <cfvo type="max"/>
        <color rgb="FF63BE7B"/>
        <color rgb="FFFFEB84"/>
        <color rgb="FFF8696B"/>
      </colorScale>
    </cfRule>
  </conditionalFormatting>
  <conditionalFormatting sqref="K2:K26">
    <cfRule type="colorScale" priority="304">
      <colorScale>
        <cfvo type="min"/>
        <cfvo type="percentile" val="50"/>
        <cfvo type="max"/>
        <color rgb="FF63BE7B"/>
        <color rgb="FFFFEB84"/>
        <color rgb="FFF8696B"/>
      </colorScale>
    </cfRule>
  </conditionalFormatting>
  <conditionalFormatting sqref="L2:L26">
    <cfRule type="colorScale" priority="303">
      <colorScale>
        <cfvo type="min"/>
        <cfvo type="percentile" val="50"/>
        <cfvo type="max"/>
        <color rgb="FF63BE7B"/>
        <color rgb="FFFFEB84"/>
        <color rgb="FFF8696B"/>
      </colorScale>
    </cfRule>
  </conditionalFormatting>
  <conditionalFormatting sqref="M2:M26">
    <cfRule type="colorScale" priority="302">
      <colorScale>
        <cfvo type="min"/>
        <cfvo type="percentile" val="50"/>
        <cfvo type="max"/>
        <color rgb="FF63BE7B"/>
        <color rgb="FFFFEB84"/>
        <color rgb="FFF8696B"/>
      </colorScale>
    </cfRule>
  </conditionalFormatting>
  <conditionalFormatting sqref="N2:N26">
    <cfRule type="colorScale" priority="301">
      <colorScale>
        <cfvo type="min"/>
        <cfvo type="percentile" val="50"/>
        <cfvo type="max"/>
        <color rgb="FF63BE7B"/>
        <color rgb="FFFFEB84"/>
        <color rgb="FFF8696B"/>
      </colorScale>
    </cfRule>
  </conditionalFormatting>
  <conditionalFormatting sqref="O2:O26">
    <cfRule type="colorScale" priority="300">
      <colorScale>
        <cfvo type="min"/>
        <cfvo type="percentile" val="50"/>
        <cfvo type="max"/>
        <color rgb="FF63BE7B"/>
        <color rgb="FFFFEB84"/>
        <color rgb="FFF8696B"/>
      </colorScale>
    </cfRule>
  </conditionalFormatting>
  <conditionalFormatting sqref="Q2:Q26">
    <cfRule type="colorScale" priority="299">
      <colorScale>
        <cfvo type="min"/>
        <cfvo type="percentile" val="50"/>
        <cfvo type="max"/>
        <color rgb="FF63BE7B"/>
        <color rgb="FFFFEB84"/>
        <color rgb="FFF8696B"/>
      </colorScale>
    </cfRule>
  </conditionalFormatting>
  <conditionalFormatting sqref="R2:R26">
    <cfRule type="colorScale" priority="298">
      <colorScale>
        <cfvo type="min"/>
        <cfvo type="percentile" val="50"/>
        <cfvo type="max"/>
        <color rgb="FF63BE7B"/>
        <color rgb="FFFFEB84"/>
        <color rgb="FFF8696B"/>
      </colorScale>
    </cfRule>
  </conditionalFormatting>
  <conditionalFormatting sqref="S2:S26">
    <cfRule type="colorScale" priority="294">
      <colorScale>
        <cfvo type="min"/>
        <cfvo type="percentile" val="50"/>
        <cfvo type="max"/>
        <color rgb="FF63BE7B"/>
        <color rgb="FFFFEB84"/>
        <color rgb="FFF8696B"/>
      </colorScale>
    </cfRule>
  </conditionalFormatting>
  <conditionalFormatting sqref="T2:T26">
    <cfRule type="colorScale" priority="293">
      <colorScale>
        <cfvo type="min"/>
        <cfvo type="percentile" val="50"/>
        <cfvo type="max"/>
        <color rgb="FF63BE7B"/>
        <color rgb="FFFFEB84"/>
        <color rgb="FFF8696B"/>
      </colorScale>
    </cfRule>
  </conditionalFormatting>
  <conditionalFormatting sqref="U2:U26">
    <cfRule type="colorScale" priority="292">
      <colorScale>
        <cfvo type="min"/>
        <cfvo type="percentile" val="50"/>
        <cfvo type="max"/>
        <color rgb="FF63BE7B"/>
        <color rgb="FFFFEB84"/>
        <color rgb="FFF8696B"/>
      </colorScale>
    </cfRule>
  </conditionalFormatting>
  <conditionalFormatting sqref="V2:V26">
    <cfRule type="colorScale" priority="291">
      <colorScale>
        <cfvo type="min"/>
        <cfvo type="percentile" val="50"/>
        <cfvo type="max"/>
        <color rgb="FF63BE7B"/>
        <color rgb="FFFFEB84"/>
        <color rgb="FFF8696B"/>
      </colorScale>
    </cfRule>
  </conditionalFormatting>
  <conditionalFormatting sqref="W2:W26">
    <cfRule type="colorScale" priority="290">
      <colorScale>
        <cfvo type="min"/>
        <cfvo type="percentile" val="50"/>
        <cfvo type="max"/>
        <color rgb="FF63BE7B"/>
        <color rgb="FFFFEB84"/>
        <color rgb="FFF8696B"/>
      </colorScale>
    </cfRule>
  </conditionalFormatting>
  <conditionalFormatting sqref="X2:X26">
    <cfRule type="colorScale" priority="289">
      <colorScale>
        <cfvo type="min"/>
        <cfvo type="percentile" val="50"/>
        <cfvo type="max"/>
        <color rgb="FF63BE7B"/>
        <color rgb="FFFFEB84"/>
        <color rgb="FFF8696B"/>
      </colorScale>
    </cfRule>
  </conditionalFormatting>
  <conditionalFormatting sqref="Y2:Y26">
    <cfRule type="colorScale" priority="288">
      <colorScale>
        <cfvo type="min"/>
        <cfvo type="percentile" val="50"/>
        <cfvo type="max"/>
        <color rgb="FF63BE7B"/>
        <color rgb="FFFFEB84"/>
        <color rgb="FFF8696B"/>
      </colorScale>
    </cfRule>
  </conditionalFormatting>
  <conditionalFormatting sqref="Z2:Z26">
    <cfRule type="colorScale" priority="287">
      <colorScale>
        <cfvo type="min"/>
        <cfvo type="percentile" val="50"/>
        <cfvo type="max"/>
        <color rgb="FF63BE7B"/>
        <color rgb="FFFFEB84"/>
        <color rgb="FFF8696B"/>
      </colorScale>
    </cfRule>
  </conditionalFormatting>
  <conditionalFormatting sqref="AA2:AA26">
    <cfRule type="colorScale" priority="286">
      <colorScale>
        <cfvo type="min"/>
        <cfvo type="percentile" val="50"/>
        <cfvo type="max"/>
        <color rgb="FF63BE7B"/>
        <color rgb="FFFFEB84"/>
        <color rgb="FFF8696B"/>
      </colorScale>
    </cfRule>
  </conditionalFormatting>
  <conditionalFormatting sqref="AB2:AB26">
    <cfRule type="colorScale" priority="285">
      <colorScale>
        <cfvo type="min"/>
        <cfvo type="percentile" val="50"/>
        <cfvo type="max"/>
        <color rgb="FF63BE7B"/>
        <color rgb="FFFFEB84"/>
        <color rgb="FFF8696B"/>
      </colorScale>
    </cfRule>
  </conditionalFormatting>
  <conditionalFormatting sqref="AC2:AC26">
    <cfRule type="colorScale" priority="284">
      <colorScale>
        <cfvo type="min"/>
        <cfvo type="percentile" val="50"/>
        <cfvo type="max"/>
        <color rgb="FF63BE7B"/>
        <color rgb="FFFFEB84"/>
        <color rgb="FFF8696B"/>
      </colorScale>
    </cfRule>
  </conditionalFormatting>
  <conditionalFormatting sqref="AD2:AD26">
    <cfRule type="colorScale" priority="283">
      <colorScale>
        <cfvo type="min"/>
        <cfvo type="percentile" val="50"/>
        <cfvo type="max"/>
        <color rgb="FF63BE7B"/>
        <color rgb="FFFFEB84"/>
        <color rgb="FFF8696B"/>
      </colorScale>
    </cfRule>
  </conditionalFormatting>
  <conditionalFormatting sqref="AE2:AE26">
    <cfRule type="colorScale" priority="282">
      <colorScale>
        <cfvo type="min"/>
        <cfvo type="percentile" val="50"/>
        <cfvo type="max"/>
        <color rgb="FF63BE7B"/>
        <color rgb="FFFFEB84"/>
        <color rgb="FFF8696B"/>
      </colorScale>
    </cfRule>
  </conditionalFormatting>
  <conditionalFormatting sqref="AF2:AF26">
    <cfRule type="colorScale" priority="281">
      <colorScale>
        <cfvo type="min"/>
        <cfvo type="percentile" val="50"/>
        <cfvo type="max"/>
        <color rgb="FF63BE7B"/>
        <color rgb="FFFFEB84"/>
        <color rgb="FFF8696B"/>
      </colorScale>
    </cfRule>
  </conditionalFormatting>
  <conditionalFormatting sqref="AG2:AG26">
    <cfRule type="colorScale" priority="280">
      <colorScale>
        <cfvo type="min"/>
        <cfvo type="percentile" val="50"/>
        <cfvo type="max"/>
        <color rgb="FF63BE7B"/>
        <color rgb="FFFFEB84"/>
        <color rgb="FFF8696B"/>
      </colorScale>
    </cfRule>
  </conditionalFormatting>
  <conditionalFormatting sqref="AH2:AH26">
    <cfRule type="colorScale" priority="279">
      <colorScale>
        <cfvo type="min"/>
        <cfvo type="percentile" val="50"/>
        <cfvo type="max"/>
        <color rgb="FF63BE7B"/>
        <color rgb="FFFFEB84"/>
        <color rgb="FFF8696B"/>
      </colorScale>
    </cfRule>
  </conditionalFormatting>
  <conditionalFormatting sqref="AI2:AI26">
    <cfRule type="colorScale" priority="278">
      <colorScale>
        <cfvo type="min"/>
        <cfvo type="percentile" val="50"/>
        <cfvo type="max"/>
        <color rgb="FF63BE7B"/>
        <color rgb="FFFFEB84"/>
        <color rgb="FFF8696B"/>
      </colorScale>
    </cfRule>
  </conditionalFormatting>
  <conditionalFormatting sqref="AJ2:AJ26">
    <cfRule type="colorScale" priority="277">
      <colorScale>
        <cfvo type="min"/>
        <cfvo type="percentile" val="50"/>
        <cfvo type="max"/>
        <color rgb="FF63BE7B"/>
        <color rgb="FFFFEB84"/>
        <color rgb="FFF8696B"/>
      </colorScale>
    </cfRule>
  </conditionalFormatting>
  <conditionalFormatting sqref="AK2:AK26">
    <cfRule type="colorScale" priority="276">
      <colorScale>
        <cfvo type="min"/>
        <cfvo type="percentile" val="50"/>
        <cfvo type="max"/>
        <color rgb="FF63BE7B"/>
        <color rgb="FFFFEB84"/>
        <color rgb="FFF8696B"/>
      </colorScale>
    </cfRule>
  </conditionalFormatting>
  <conditionalFormatting sqref="AL2:AL26">
    <cfRule type="colorScale" priority="275">
      <colorScale>
        <cfvo type="min"/>
        <cfvo type="percentile" val="50"/>
        <cfvo type="max"/>
        <color rgb="FF63BE7B"/>
        <color rgb="FFFFEB84"/>
        <color rgb="FFF8696B"/>
      </colorScale>
    </cfRule>
  </conditionalFormatting>
  <conditionalFormatting sqref="AM2:AM26">
    <cfRule type="colorScale" priority="274">
      <colorScale>
        <cfvo type="min"/>
        <cfvo type="percentile" val="50"/>
        <cfvo type="max"/>
        <color rgb="FF63BE7B"/>
        <color rgb="FFFFEB84"/>
        <color rgb="FFF8696B"/>
      </colorScale>
    </cfRule>
  </conditionalFormatting>
  <conditionalFormatting sqref="AN2:AN26">
    <cfRule type="colorScale" priority="273">
      <colorScale>
        <cfvo type="min"/>
        <cfvo type="percentile" val="50"/>
        <cfvo type="max"/>
        <color rgb="FF63BE7B"/>
        <color rgb="FFFFEB84"/>
        <color rgb="FFF8696B"/>
      </colorScale>
    </cfRule>
  </conditionalFormatting>
  <conditionalFormatting sqref="AO2:AO26">
    <cfRule type="colorScale" priority="272">
      <colorScale>
        <cfvo type="min"/>
        <cfvo type="percentile" val="50"/>
        <cfvo type="max"/>
        <color rgb="FF63BE7B"/>
        <color rgb="FFFFEB84"/>
        <color rgb="FFF8696B"/>
      </colorScale>
    </cfRule>
  </conditionalFormatting>
  <conditionalFormatting sqref="P2:P26">
    <cfRule type="colorScale" priority="271">
      <colorScale>
        <cfvo type="min"/>
        <cfvo type="percentile" val="50"/>
        <cfvo type="max"/>
        <color rgb="FF63BE7B"/>
        <color rgb="FFFFEB84"/>
        <color rgb="FFF8696B"/>
      </colorScale>
    </cfRule>
  </conditionalFormatting>
  <conditionalFormatting sqref="J27:J30">
    <cfRule type="colorScale" priority="270">
      <colorScale>
        <cfvo type="min"/>
        <cfvo type="percentile" val="50"/>
        <cfvo type="max"/>
        <color rgb="FF63BE7B"/>
        <color rgb="FFFFEB84"/>
        <color rgb="FFF8696B"/>
      </colorScale>
    </cfRule>
  </conditionalFormatting>
  <conditionalFormatting sqref="K27:K30">
    <cfRule type="colorScale" priority="269">
      <colorScale>
        <cfvo type="min"/>
        <cfvo type="percentile" val="50"/>
        <cfvo type="max"/>
        <color rgb="FF63BE7B"/>
        <color rgb="FFFFEB84"/>
        <color rgb="FFF8696B"/>
      </colorScale>
    </cfRule>
  </conditionalFormatting>
  <conditionalFormatting sqref="L27:L30">
    <cfRule type="colorScale" priority="268">
      <colorScale>
        <cfvo type="min"/>
        <cfvo type="percentile" val="50"/>
        <cfvo type="max"/>
        <color rgb="FF63BE7B"/>
        <color rgb="FFFFEB84"/>
        <color rgb="FFF8696B"/>
      </colorScale>
    </cfRule>
  </conditionalFormatting>
  <conditionalFormatting sqref="M27:M30">
    <cfRule type="colorScale" priority="267">
      <colorScale>
        <cfvo type="min"/>
        <cfvo type="percentile" val="50"/>
        <cfvo type="max"/>
        <color rgb="FF63BE7B"/>
        <color rgb="FFFFEB84"/>
        <color rgb="FFF8696B"/>
      </colorScale>
    </cfRule>
  </conditionalFormatting>
  <conditionalFormatting sqref="N27:N30">
    <cfRule type="colorScale" priority="266">
      <colorScale>
        <cfvo type="min"/>
        <cfvo type="percentile" val="50"/>
        <cfvo type="max"/>
        <color rgb="FF63BE7B"/>
        <color rgb="FFFFEB84"/>
        <color rgb="FFF8696B"/>
      </colorScale>
    </cfRule>
  </conditionalFormatting>
  <conditionalFormatting sqref="O27:O30">
    <cfRule type="colorScale" priority="265">
      <colorScale>
        <cfvo type="min"/>
        <cfvo type="percentile" val="50"/>
        <cfvo type="max"/>
        <color rgb="FF63BE7B"/>
        <color rgb="FFFFEB84"/>
        <color rgb="FFF8696B"/>
      </colorScale>
    </cfRule>
  </conditionalFormatting>
  <conditionalFormatting sqref="P27:P30">
    <cfRule type="colorScale" priority="264">
      <colorScale>
        <cfvo type="min"/>
        <cfvo type="percentile" val="50"/>
        <cfvo type="max"/>
        <color rgb="FF63BE7B"/>
        <color rgb="FFFFEB84"/>
        <color rgb="FFF8696B"/>
      </colorScale>
    </cfRule>
  </conditionalFormatting>
  <conditionalFormatting sqref="Q27:Q30">
    <cfRule type="colorScale" priority="263">
      <colorScale>
        <cfvo type="min"/>
        <cfvo type="percentile" val="50"/>
        <cfvo type="max"/>
        <color rgb="FF63BE7B"/>
        <color rgb="FFFFEB84"/>
        <color rgb="FFF8696B"/>
      </colorScale>
    </cfRule>
  </conditionalFormatting>
  <conditionalFormatting sqref="R27:R30">
    <cfRule type="colorScale" priority="262">
      <colorScale>
        <cfvo type="min"/>
        <cfvo type="percentile" val="50"/>
        <cfvo type="max"/>
        <color rgb="FF63BE7B"/>
        <color rgb="FFFFEB84"/>
        <color rgb="FFF8696B"/>
      </colorScale>
    </cfRule>
  </conditionalFormatting>
  <conditionalFormatting sqref="S27:S30">
    <cfRule type="colorScale" priority="261">
      <colorScale>
        <cfvo type="min"/>
        <cfvo type="percentile" val="50"/>
        <cfvo type="max"/>
        <color rgb="FF63BE7B"/>
        <color rgb="FFFFEB84"/>
        <color rgb="FFF8696B"/>
      </colorScale>
    </cfRule>
  </conditionalFormatting>
  <conditionalFormatting sqref="T27:T30">
    <cfRule type="colorScale" priority="260">
      <colorScale>
        <cfvo type="min"/>
        <cfvo type="percentile" val="50"/>
        <cfvo type="max"/>
        <color rgb="FF63BE7B"/>
        <color rgb="FFFFEB84"/>
        <color rgb="FFF8696B"/>
      </colorScale>
    </cfRule>
  </conditionalFormatting>
  <conditionalFormatting sqref="U27:U30">
    <cfRule type="colorScale" priority="259">
      <colorScale>
        <cfvo type="min"/>
        <cfvo type="percentile" val="50"/>
        <cfvo type="max"/>
        <color rgb="FF63BE7B"/>
        <color rgb="FFFFEB84"/>
        <color rgb="FFF8696B"/>
      </colorScale>
    </cfRule>
  </conditionalFormatting>
  <conditionalFormatting sqref="T27:T30">
    <cfRule type="colorScale" priority="258">
      <colorScale>
        <cfvo type="min"/>
        <cfvo type="percentile" val="50"/>
        <cfvo type="max"/>
        <color rgb="FF63BE7B"/>
        <color rgb="FFFFEB84"/>
        <color rgb="FFF8696B"/>
      </colorScale>
    </cfRule>
  </conditionalFormatting>
  <conditionalFormatting sqref="T27:T30">
    <cfRule type="colorScale" priority="257">
      <colorScale>
        <cfvo type="min"/>
        <cfvo type="percentile" val="50"/>
        <cfvo type="max"/>
        <color rgb="FF63BE7B"/>
        <color rgb="FFFFEB84"/>
        <color rgb="FFF8696B"/>
      </colorScale>
    </cfRule>
  </conditionalFormatting>
  <conditionalFormatting sqref="T27:T30">
    <cfRule type="colorScale" priority="256">
      <colorScale>
        <cfvo type="min"/>
        <cfvo type="percentile" val="50"/>
        <cfvo type="max"/>
        <color rgb="FF63BE7B"/>
        <color rgb="FFFFEB84"/>
        <color rgb="FFF8696B"/>
      </colorScale>
    </cfRule>
  </conditionalFormatting>
  <conditionalFormatting sqref="T27:T30">
    <cfRule type="colorScale" priority="255">
      <colorScale>
        <cfvo type="min"/>
        <cfvo type="percentile" val="50"/>
        <cfvo type="max"/>
        <color rgb="FF63BE7B"/>
        <color rgb="FFFFEB84"/>
        <color rgb="FFF8696B"/>
      </colorScale>
    </cfRule>
  </conditionalFormatting>
  <conditionalFormatting sqref="T27:T30">
    <cfRule type="colorScale" priority="254">
      <colorScale>
        <cfvo type="min"/>
        <cfvo type="percentile" val="50"/>
        <cfvo type="max"/>
        <color rgb="FF63BE7B"/>
        <color rgb="FFFFEB84"/>
        <color rgb="FFF8696B"/>
      </colorScale>
    </cfRule>
  </conditionalFormatting>
  <conditionalFormatting sqref="T27:T30">
    <cfRule type="colorScale" priority="186">
      <colorScale>
        <cfvo type="min"/>
        <cfvo type="percentile" val="50"/>
        <cfvo type="max"/>
        <color rgb="FF63BE7B"/>
        <color rgb="FFFFEB84"/>
        <color rgb="FFF8696B"/>
      </colorScale>
    </cfRule>
    <cfRule type="colorScale" priority="193">
      <colorScale>
        <cfvo type="min"/>
        <cfvo type="percentile" val="50"/>
        <cfvo type="max"/>
        <color rgb="FF63BE7B"/>
        <color rgb="FFFFEB84"/>
        <color rgb="FFF8696B"/>
      </colorScale>
    </cfRule>
    <cfRule type="colorScale" priority="200">
      <colorScale>
        <cfvo type="min"/>
        <cfvo type="percentile" val="50"/>
        <cfvo type="max"/>
        <color rgb="FF63BE7B"/>
        <color rgb="FFFFEB84"/>
        <color rgb="FFF8696B"/>
      </colorScale>
    </cfRule>
    <cfRule type="colorScale" priority="207">
      <colorScale>
        <cfvo type="min"/>
        <cfvo type="percentile" val="50"/>
        <cfvo type="max"/>
        <color rgb="FF63BE7B"/>
        <color rgb="FFFFEB84"/>
        <color rgb="FFF8696B"/>
      </colorScale>
    </cfRule>
    <cfRule type="colorScale" priority="214">
      <colorScale>
        <cfvo type="min"/>
        <cfvo type="percentile" val="50"/>
        <cfvo type="max"/>
        <color rgb="FF63BE7B"/>
        <color rgb="FFFFEB84"/>
        <color rgb="FFF8696B"/>
      </colorScale>
    </cfRule>
    <cfRule type="colorScale" priority="221">
      <colorScale>
        <cfvo type="min"/>
        <cfvo type="percentile" val="50"/>
        <cfvo type="max"/>
        <color rgb="FF63BE7B"/>
        <color rgb="FFFFEB84"/>
        <color rgb="FFF8696B"/>
      </colorScale>
    </cfRule>
    <cfRule type="colorScale" priority="228">
      <colorScale>
        <cfvo type="min"/>
        <cfvo type="percentile" val="50"/>
        <cfvo type="max"/>
        <color rgb="FF63BE7B"/>
        <color rgb="FFFFEB84"/>
        <color rgb="FFF8696B"/>
      </colorScale>
    </cfRule>
    <cfRule type="colorScale" priority="235">
      <colorScale>
        <cfvo type="min"/>
        <cfvo type="percentile" val="50"/>
        <cfvo type="max"/>
        <color rgb="FF63BE7B"/>
        <color rgb="FFFFEB84"/>
        <color rgb="FFF8696B"/>
      </colorScale>
    </cfRule>
    <cfRule type="colorScale" priority="253">
      <colorScale>
        <cfvo type="min"/>
        <cfvo type="percentile" val="50"/>
        <cfvo type="max"/>
        <color rgb="FF63BE7B"/>
        <color rgb="FFFFEB84"/>
        <color rgb="FFF8696B"/>
      </colorScale>
    </cfRule>
  </conditionalFormatting>
  <conditionalFormatting sqref="T27:T30">
    <cfRule type="colorScale" priority="252">
      <colorScale>
        <cfvo type="min"/>
        <cfvo type="percentile" val="50"/>
        <cfvo type="max"/>
        <color rgb="FF63BE7B"/>
        <color rgb="FFFFEB84"/>
        <color rgb="FFF8696B"/>
      </colorScale>
    </cfRule>
  </conditionalFormatting>
  <conditionalFormatting sqref="T27:T30">
    <cfRule type="colorScale" priority="251">
      <colorScale>
        <cfvo type="min"/>
        <cfvo type="percentile" val="50"/>
        <cfvo type="max"/>
        <color rgb="FF63BE7B"/>
        <color rgb="FFFFEB84"/>
        <color rgb="FFF8696B"/>
      </colorScale>
    </cfRule>
  </conditionalFormatting>
  <conditionalFormatting sqref="T27:T30">
    <cfRule type="colorScale" priority="184">
      <colorScale>
        <cfvo type="min"/>
        <cfvo type="percentile" val="50"/>
        <cfvo type="max"/>
        <color rgb="FF63BE7B"/>
        <color rgb="FFFFEB84"/>
        <color rgb="FFF8696B"/>
      </colorScale>
    </cfRule>
    <cfRule type="colorScale" priority="191">
      <colorScale>
        <cfvo type="min"/>
        <cfvo type="percentile" val="50"/>
        <cfvo type="max"/>
        <color rgb="FF63BE7B"/>
        <color rgb="FFFFEB84"/>
        <color rgb="FFF8696B"/>
      </colorScale>
    </cfRule>
    <cfRule type="colorScale" priority="198">
      <colorScale>
        <cfvo type="min"/>
        <cfvo type="percentile" val="50"/>
        <cfvo type="max"/>
        <color rgb="FF63BE7B"/>
        <color rgb="FFFFEB84"/>
        <color rgb="FFF8696B"/>
      </colorScale>
    </cfRule>
    <cfRule type="colorScale" priority="205">
      <colorScale>
        <cfvo type="min"/>
        <cfvo type="percentile" val="50"/>
        <cfvo type="max"/>
        <color rgb="FF63BE7B"/>
        <color rgb="FFFFEB84"/>
        <color rgb="FFF8696B"/>
      </colorScale>
    </cfRule>
    <cfRule type="colorScale" priority="212">
      <colorScale>
        <cfvo type="min"/>
        <cfvo type="percentile" val="50"/>
        <cfvo type="max"/>
        <color rgb="FF63BE7B"/>
        <color rgb="FFFFEB84"/>
        <color rgb="FFF8696B"/>
      </colorScale>
    </cfRule>
    <cfRule type="colorScale" priority="219">
      <colorScale>
        <cfvo type="min"/>
        <cfvo type="percentile" val="50"/>
        <cfvo type="max"/>
        <color rgb="FF63BE7B"/>
        <color rgb="FFFFEB84"/>
        <color rgb="FFF8696B"/>
      </colorScale>
    </cfRule>
    <cfRule type="colorScale" priority="226">
      <colorScale>
        <cfvo type="min"/>
        <cfvo type="percentile" val="50"/>
        <cfvo type="max"/>
        <color rgb="FF63BE7B"/>
        <color rgb="FFFFEB84"/>
        <color rgb="FFF8696B"/>
      </colorScale>
    </cfRule>
    <cfRule type="colorScale" priority="233">
      <colorScale>
        <cfvo type="min"/>
        <cfvo type="percentile" val="50"/>
        <cfvo type="max"/>
        <color rgb="FF63BE7B"/>
        <color rgb="FFFFEB84"/>
        <color rgb="FFF8696B"/>
      </colorScale>
    </cfRule>
    <cfRule type="colorScale" priority="240">
      <colorScale>
        <cfvo type="min"/>
        <cfvo type="percentile" val="50"/>
        <cfvo type="max"/>
        <color rgb="FF63BE7B"/>
        <color rgb="FFFFEB84"/>
        <color rgb="FFF8696B"/>
      </colorScale>
    </cfRule>
    <cfRule type="colorScale" priority="250">
      <colorScale>
        <cfvo type="min"/>
        <cfvo type="percentile" val="50"/>
        <cfvo type="max"/>
        <color rgb="FF63BE7B"/>
        <color rgb="FFFFEB84"/>
        <color rgb="FFF8696B"/>
      </colorScale>
    </cfRule>
  </conditionalFormatting>
  <conditionalFormatting sqref="T27:T30">
    <cfRule type="colorScale" priority="183">
      <colorScale>
        <cfvo type="min"/>
        <cfvo type="percentile" val="50"/>
        <cfvo type="max"/>
        <color rgb="FF63BE7B"/>
        <color rgb="FFFFEB84"/>
        <color rgb="FFF8696B"/>
      </colorScale>
    </cfRule>
    <cfRule type="colorScale" priority="190">
      <colorScale>
        <cfvo type="min"/>
        <cfvo type="percentile" val="50"/>
        <cfvo type="max"/>
        <color rgb="FF63BE7B"/>
        <color rgb="FFFFEB84"/>
        <color rgb="FFF8696B"/>
      </colorScale>
    </cfRule>
    <cfRule type="colorScale" priority="197">
      <colorScale>
        <cfvo type="min"/>
        <cfvo type="percentile" val="50"/>
        <cfvo type="max"/>
        <color rgb="FF63BE7B"/>
        <color rgb="FFFFEB84"/>
        <color rgb="FFF8696B"/>
      </colorScale>
    </cfRule>
    <cfRule type="colorScale" priority="204">
      <colorScale>
        <cfvo type="min"/>
        <cfvo type="percentile" val="50"/>
        <cfvo type="max"/>
        <color rgb="FF63BE7B"/>
        <color rgb="FFFFEB84"/>
        <color rgb="FFF8696B"/>
      </colorScale>
    </cfRule>
    <cfRule type="colorScale" priority="211">
      <colorScale>
        <cfvo type="min"/>
        <cfvo type="percentile" val="50"/>
        <cfvo type="max"/>
        <color rgb="FF63BE7B"/>
        <color rgb="FFFFEB84"/>
        <color rgb="FFF8696B"/>
      </colorScale>
    </cfRule>
    <cfRule type="colorScale" priority="218">
      <colorScale>
        <cfvo type="min"/>
        <cfvo type="percentile" val="50"/>
        <cfvo type="max"/>
        <color rgb="FF63BE7B"/>
        <color rgb="FFFFEB84"/>
        <color rgb="FFF8696B"/>
      </colorScale>
    </cfRule>
    <cfRule type="colorScale" priority="225">
      <colorScale>
        <cfvo type="min"/>
        <cfvo type="percentile" val="50"/>
        <cfvo type="max"/>
        <color rgb="FF63BE7B"/>
        <color rgb="FFFFEB84"/>
        <color rgb="FFF8696B"/>
      </colorScale>
    </cfRule>
    <cfRule type="colorScale" priority="232">
      <colorScale>
        <cfvo type="min"/>
        <cfvo type="percentile" val="50"/>
        <cfvo type="max"/>
        <color rgb="FF63BE7B"/>
        <color rgb="FFFFEB84"/>
        <color rgb="FFF8696B"/>
      </colorScale>
    </cfRule>
    <cfRule type="colorScale" priority="239">
      <colorScale>
        <cfvo type="min"/>
        <cfvo type="percentile" val="50"/>
        <cfvo type="max"/>
        <color rgb="FF63BE7B"/>
        <color rgb="FFFFEB84"/>
        <color rgb="FFF8696B"/>
      </colorScale>
    </cfRule>
    <cfRule type="colorScale" priority="249">
      <colorScale>
        <cfvo type="min"/>
        <cfvo type="percentile" val="50"/>
        <cfvo type="max"/>
        <color rgb="FF63BE7B"/>
        <color rgb="FFFFEB84"/>
        <color rgb="FFF8696B"/>
      </colorScale>
    </cfRule>
  </conditionalFormatting>
  <conditionalFormatting sqref="T27:T30">
    <cfRule type="colorScale" priority="182">
      <colorScale>
        <cfvo type="min"/>
        <cfvo type="percentile" val="50"/>
        <cfvo type="max"/>
        <color rgb="FF63BE7B"/>
        <color rgb="FFFFEB84"/>
        <color rgb="FFF8696B"/>
      </colorScale>
    </cfRule>
    <cfRule type="colorScale" priority="189">
      <colorScale>
        <cfvo type="min"/>
        <cfvo type="percentile" val="50"/>
        <cfvo type="max"/>
        <color rgb="FF63BE7B"/>
        <color rgb="FFFFEB84"/>
        <color rgb="FFF8696B"/>
      </colorScale>
    </cfRule>
    <cfRule type="colorScale" priority="196">
      <colorScale>
        <cfvo type="min"/>
        <cfvo type="percentile" val="50"/>
        <cfvo type="max"/>
        <color rgb="FF63BE7B"/>
        <color rgb="FFFFEB84"/>
        <color rgb="FFF8696B"/>
      </colorScale>
    </cfRule>
    <cfRule type="colorScale" priority="203">
      <colorScale>
        <cfvo type="min"/>
        <cfvo type="percentile" val="50"/>
        <cfvo type="max"/>
        <color rgb="FF63BE7B"/>
        <color rgb="FFFFEB84"/>
        <color rgb="FFF8696B"/>
      </colorScale>
    </cfRule>
    <cfRule type="colorScale" priority="210">
      <colorScale>
        <cfvo type="min"/>
        <cfvo type="percentile" val="50"/>
        <cfvo type="max"/>
        <color rgb="FF63BE7B"/>
        <color rgb="FFFFEB84"/>
        <color rgb="FFF8696B"/>
      </colorScale>
    </cfRule>
    <cfRule type="colorScale" priority="217">
      <colorScale>
        <cfvo type="min"/>
        <cfvo type="percentile" val="50"/>
        <cfvo type="max"/>
        <color rgb="FF63BE7B"/>
        <color rgb="FFFFEB84"/>
        <color rgb="FFF8696B"/>
      </colorScale>
    </cfRule>
    <cfRule type="colorScale" priority="224">
      <colorScale>
        <cfvo type="min"/>
        <cfvo type="percentile" val="50"/>
        <cfvo type="max"/>
        <color rgb="FF63BE7B"/>
        <color rgb="FFFFEB84"/>
        <color rgb="FFF8696B"/>
      </colorScale>
    </cfRule>
    <cfRule type="colorScale" priority="231">
      <colorScale>
        <cfvo type="min"/>
        <cfvo type="percentile" val="50"/>
        <cfvo type="max"/>
        <color rgb="FF63BE7B"/>
        <color rgb="FFFFEB84"/>
        <color rgb="FFF8696B"/>
      </colorScale>
    </cfRule>
    <cfRule type="colorScale" priority="238">
      <colorScale>
        <cfvo type="min"/>
        <cfvo type="percentile" val="50"/>
        <cfvo type="max"/>
        <color rgb="FF63BE7B"/>
        <color rgb="FFFFEB84"/>
        <color rgb="FFF8696B"/>
      </colorScale>
    </cfRule>
    <cfRule type="colorScale" priority="248">
      <colorScale>
        <cfvo type="min"/>
        <cfvo type="percentile" val="50"/>
        <cfvo type="max"/>
        <color rgb="FF63BE7B"/>
        <color rgb="FFFFEB84"/>
        <color rgb="FFF8696B"/>
      </colorScale>
    </cfRule>
  </conditionalFormatting>
  <conditionalFormatting sqref="T27:T30">
    <cfRule type="colorScale" priority="188">
      <colorScale>
        <cfvo type="min"/>
        <cfvo type="percentile" val="50"/>
        <cfvo type="max"/>
        <color rgb="FF63BE7B"/>
        <color rgb="FFFFEB84"/>
        <color rgb="FFF8696B"/>
      </colorScale>
    </cfRule>
    <cfRule type="colorScale" priority="195">
      <colorScale>
        <cfvo type="min"/>
        <cfvo type="percentile" val="50"/>
        <cfvo type="max"/>
        <color rgb="FF63BE7B"/>
        <color rgb="FFFFEB84"/>
        <color rgb="FFF8696B"/>
      </colorScale>
    </cfRule>
    <cfRule type="colorScale" priority="202">
      <colorScale>
        <cfvo type="min"/>
        <cfvo type="percentile" val="50"/>
        <cfvo type="max"/>
        <color rgb="FF63BE7B"/>
        <color rgb="FFFFEB84"/>
        <color rgb="FFF8696B"/>
      </colorScale>
    </cfRule>
    <cfRule type="colorScale" priority="209">
      <colorScale>
        <cfvo type="min"/>
        <cfvo type="percentile" val="50"/>
        <cfvo type="max"/>
        <color rgb="FF63BE7B"/>
        <color rgb="FFFFEB84"/>
        <color rgb="FFF8696B"/>
      </colorScale>
    </cfRule>
    <cfRule type="colorScale" priority="216">
      <colorScale>
        <cfvo type="min"/>
        <cfvo type="percentile" val="50"/>
        <cfvo type="max"/>
        <color rgb="FF63BE7B"/>
        <color rgb="FFFFEB84"/>
        <color rgb="FFF8696B"/>
      </colorScale>
    </cfRule>
    <cfRule type="colorScale" priority="223">
      <colorScale>
        <cfvo type="min"/>
        <cfvo type="percentile" val="50"/>
        <cfvo type="max"/>
        <color rgb="FF63BE7B"/>
        <color rgb="FFFFEB84"/>
        <color rgb="FFF8696B"/>
      </colorScale>
    </cfRule>
    <cfRule type="colorScale" priority="230">
      <colorScale>
        <cfvo type="min"/>
        <cfvo type="percentile" val="50"/>
        <cfvo type="max"/>
        <color rgb="FF63BE7B"/>
        <color rgb="FFFFEB84"/>
        <color rgb="FFF8696B"/>
      </colorScale>
    </cfRule>
    <cfRule type="colorScale" priority="237">
      <colorScale>
        <cfvo type="min"/>
        <cfvo type="percentile" val="50"/>
        <cfvo type="max"/>
        <color rgb="FF63BE7B"/>
        <color rgb="FFFFEB84"/>
        <color rgb="FFF8696B"/>
      </colorScale>
    </cfRule>
    <cfRule type="colorScale" priority="247">
      <colorScale>
        <cfvo type="min"/>
        <cfvo type="percentile" val="50"/>
        <cfvo type="max"/>
        <color rgb="FF63BE7B"/>
        <color rgb="FFFFEB84"/>
        <color rgb="FFF8696B"/>
      </colorScale>
    </cfRule>
  </conditionalFormatting>
  <conditionalFormatting sqref="T27:T30">
    <cfRule type="colorScale" priority="246">
      <colorScale>
        <cfvo type="min"/>
        <cfvo type="percentile" val="50"/>
        <cfvo type="max"/>
        <color rgb="FF63BE7B"/>
        <color rgb="FFFFEB84"/>
        <color rgb="FFF8696B"/>
      </colorScale>
    </cfRule>
  </conditionalFormatting>
  <conditionalFormatting sqref="T27:T30">
    <cfRule type="colorScale" priority="245">
      <colorScale>
        <cfvo type="min"/>
        <cfvo type="percentile" val="50"/>
        <cfvo type="max"/>
        <color rgb="FF63BE7B"/>
        <color rgb="FFFFEB84"/>
        <color rgb="FFF8696B"/>
      </colorScale>
    </cfRule>
  </conditionalFormatting>
  <conditionalFormatting sqref="T27:T30">
    <cfRule type="colorScale" priority="244">
      <colorScale>
        <cfvo type="min"/>
        <cfvo type="percentile" val="50"/>
        <cfvo type="max"/>
        <color rgb="FF63BE7B"/>
        <color rgb="FFFFEB84"/>
        <color rgb="FFF8696B"/>
      </colorScale>
    </cfRule>
  </conditionalFormatting>
  <conditionalFormatting sqref="T27:T30">
    <cfRule type="colorScale" priority="243">
      <colorScale>
        <cfvo type="min"/>
        <cfvo type="percentile" val="50"/>
        <cfvo type="max"/>
        <color rgb="FF63BE7B"/>
        <color rgb="FFFFEB84"/>
        <color rgb="FFF8696B"/>
      </colorScale>
    </cfRule>
  </conditionalFormatting>
  <conditionalFormatting sqref="T27:T30">
    <cfRule type="colorScale" priority="187">
      <colorScale>
        <cfvo type="min"/>
        <cfvo type="percentile" val="50"/>
        <cfvo type="max"/>
        <color rgb="FF63BE7B"/>
        <color rgb="FFFFEB84"/>
        <color rgb="FFF8696B"/>
      </colorScale>
    </cfRule>
    <cfRule type="colorScale" priority="194">
      <colorScale>
        <cfvo type="min"/>
        <cfvo type="percentile" val="50"/>
        <cfvo type="max"/>
        <color rgb="FF63BE7B"/>
        <color rgb="FFFFEB84"/>
        <color rgb="FFF8696B"/>
      </colorScale>
    </cfRule>
    <cfRule type="colorScale" priority="201">
      <colorScale>
        <cfvo type="min"/>
        <cfvo type="percentile" val="50"/>
        <cfvo type="max"/>
        <color rgb="FF63BE7B"/>
        <color rgb="FFFFEB84"/>
        <color rgb="FFF8696B"/>
      </colorScale>
    </cfRule>
    <cfRule type="colorScale" priority="208">
      <colorScale>
        <cfvo type="min"/>
        <cfvo type="percentile" val="50"/>
        <cfvo type="max"/>
        <color rgb="FF63BE7B"/>
        <color rgb="FFFFEB84"/>
        <color rgb="FFF8696B"/>
      </colorScale>
    </cfRule>
    <cfRule type="colorScale" priority="215">
      <colorScale>
        <cfvo type="min"/>
        <cfvo type="percentile" val="50"/>
        <cfvo type="max"/>
        <color rgb="FF63BE7B"/>
        <color rgb="FFFFEB84"/>
        <color rgb="FFF8696B"/>
      </colorScale>
    </cfRule>
    <cfRule type="colorScale" priority="222">
      <colorScale>
        <cfvo type="min"/>
        <cfvo type="percentile" val="50"/>
        <cfvo type="max"/>
        <color rgb="FF63BE7B"/>
        <color rgb="FFFFEB84"/>
        <color rgb="FFF8696B"/>
      </colorScale>
    </cfRule>
    <cfRule type="colorScale" priority="229">
      <colorScale>
        <cfvo type="min"/>
        <cfvo type="percentile" val="50"/>
        <cfvo type="max"/>
        <color rgb="FF63BE7B"/>
        <color rgb="FFFFEB84"/>
        <color rgb="FFF8696B"/>
      </colorScale>
    </cfRule>
    <cfRule type="colorScale" priority="236">
      <colorScale>
        <cfvo type="min"/>
        <cfvo type="percentile" val="50"/>
        <cfvo type="max"/>
        <color rgb="FF63BE7B"/>
        <color rgb="FFFFEB84"/>
        <color rgb="FFF8696B"/>
      </colorScale>
    </cfRule>
    <cfRule type="colorScale" priority="242">
      <colorScale>
        <cfvo type="min"/>
        <cfvo type="percentile" val="50"/>
        <cfvo type="max"/>
        <color rgb="FF63BE7B"/>
        <color rgb="FFFFEB84"/>
        <color rgb="FFF8696B"/>
      </colorScale>
    </cfRule>
  </conditionalFormatting>
  <conditionalFormatting sqref="T27:T30">
    <cfRule type="colorScale" priority="185">
      <colorScale>
        <cfvo type="min"/>
        <cfvo type="percentile" val="50"/>
        <cfvo type="max"/>
        <color rgb="FF63BE7B"/>
        <color rgb="FFFFEB84"/>
        <color rgb="FFF8696B"/>
      </colorScale>
    </cfRule>
    <cfRule type="colorScale" priority="192">
      <colorScale>
        <cfvo type="min"/>
        <cfvo type="percentile" val="50"/>
        <cfvo type="max"/>
        <color rgb="FF63BE7B"/>
        <color rgb="FFFFEB84"/>
        <color rgb="FFF8696B"/>
      </colorScale>
    </cfRule>
    <cfRule type="colorScale" priority="199">
      <colorScale>
        <cfvo type="min"/>
        <cfvo type="percentile" val="50"/>
        <cfvo type="max"/>
        <color rgb="FF63BE7B"/>
        <color rgb="FFFFEB84"/>
        <color rgb="FFF8696B"/>
      </colorScale>
    </cfRule>
    <cfRule type="colorScale" priority="206">
      <colorScale>
        <cfvo type="min"/>
        <cfvo type="percentile" val="50"/>
        <cfvo type="max"/>
        <color rgb="FF63BE7B"/>
        <color rgb="FFFFEB84"/>
        <color rgb="FFF8696B"/>
      </colorScale>
    </cfRule>
    <cfRule type="colorScale" priority="213">
      <colorScale>
        <cfvo type="min"/>
        <cfvo type="percentile" val="50"/>
        <cfvo type="max"/>
        <color rgb="FF63BE7B"/>
        <color rgb="FFFFEB84"/>
        <color rgb="FFF8696B"/>
      </colorScale>
    </cfRule>
    <cfRule type="colorScale" priority="220">
      <colorScale>
        <cfvo type="min"/>
        <cfvo type="percentile" val="50"/>
        <cfvo type="max"/>
        <color rgb="FF63BE7B"/>
        <color rgb="FFFFEB84"/>
        <color rgb="FFF8696B"/>
      </colorScale>
    </cfRule>
    <cfRule type="colorScale" priority="227">
      <colorScale>
        <cfvo type="min"/>
        <cfvo type="percentile" val="50"/>
        <cfvo type="max"/>
        <color rgb="FF63BE7B"/>
        <color rgb="FFFFEB84"/>
        <color rgb="FFF8696B"/>
      </colorScale>
    </cfRule>
    <cfRule type="colorScale" priority="234">
      <colorScale>
        <cfvo type="min"/>
        <cfvo type="percentile" val="50"/>
        <cfvo type="max"/>
        <color rgb="FF63BE7B"/>
        <color rgb="FFFFEB84"/>
        <color rgb="FFF8696B"/>
      </colorScale>
    </cfRule>
    <cfRule type="colorScale" priority="241">
      <colorScale>
        <cfvo type="min"/>
        <cfvo type="percentile" val="50"/>
        <cfvo type="max"/>
        <color rgb="FF63BE7B"/>
        <color rgb="FFFFEB84"/>
        <color rgb="FFF8696B"/>
      </colorScale>
    </cfRule>
  </conditionalFormatting>
  <conditionalFormatting sqref="V27:V30">
    <cfRule type="colorScale" priority="181">
      <colorScale>
        <cfvo type="min"/>
        <cfvo type="percentile" val="50"/>
        <cfvo type="max"/>
        <color rgb="FF63BE7B"/>
        <color rgb="FFFFEB84"/>
        <color rgb="FFF8696B"/>
      </colorScale>
    </cfRule>
  </conditionalFormatting>
  <conditionalFormatting sqref="W27:W30">
    <cfRule type="colorScale" priority="180">
      <colorScale>
        <cfvo type="min"/>
        <cfvo type="percentile" val="50"/>
        <cfvo type="max"/>
        <color rgb="FF63BE7B"/>
        <color rgb="FFFFEB84"/>
        <color rgb="FFF8696B"/>
      </colorScale>
    </cfRule>
  </conditionalFormatting>
  <conditionalFormatting sqref="X27:X30">
    <cfRule type="colorScale" priority="179">
      <colorScale>
        <cfvo type="min"/>
        <cfvo type="percentile" val="50"/>
        <cfvo type="max"/>
        <color rgb="FF63BE7B"/>
        <color rgb="FFFFEB84"/>
        <color rgb="FFF8696B"/>
      </colorScale>
    </cfRule>
  </conditionalFormatting>
  <conditionalFormatting sqref="Y27:Y30">
    <cfRule type="colorScale" priority="178">
      <colorScale>
        <cfvo type="min"/>
        <cfvo type="percentile" val="50"/>
        <cfvo type="max"/>
        <color rgb="FF63BE7B"/>
        <color rgb="FFFFEB84"/>
        <color rgb="FFF8696B"/>
      </colorScale>
    </cfRule>
  </conditionalFormatting>
  <conditionalFormatting sqref="Z27:Z30">
    <cfRule type="colorScale" priority="177">
      <colorScale>
        <cfvo type="min"/>
        <cfvo type="percentile" val="50"/>
        <cfvo type="max"/>
        <color rgb="FF63BE7B"/>
        <color rgb="FFFFEB84"/>
        <color rgb="FFF8696B"/>
      </colorScale>
    </cfRule>
  </conditionalFormatting>
  <conditionalFormatting sqref="AA27:AA30">
    <cfRule type="colorScale" priority="176">
      <colorScale>
        <cfvo type="min"/>
        <cfvo type="percentile" val="50"/>
        <cfvo type="max"/>
        <color rgb="FF63BE7B"/>
        <color rgb="FFFFEB84"/>
        <color rgb="FFF8696B"/>
      </colorScale>
    </cfRule>
  </conditionalFormatting>
  <conditionalFormatting sqref="AB27:AB30">
    <cfRule type="colorScale" priority="175">
      <colorScale>
        <cfvo type="min"/>
        <cfvo type="percentile" val="50"/>
        <cfvo type="max"/>
        <color rgb="FF63BE7B"/>
        <color rgb="FFFFEB84"/>
        <color rgb="FFF8696B"/>
      </colorScale>
    </cfRule>
  </conditionalFormatting>
  <conditionalFormatting sqref="AC27:AC30">
    <cfRule type="colorScale" priority="174">
      <colorScale>
        <cfvo type="min"/>
        <cfvo type="percentile" val="50"/>
        <cfvo type="max"/>
        <color rgb="FF63BE7B"/>
        <color rgb="FFFFEB84"/>
        <color rgb="FFF8696B"/>
      </colorScale>
    </cfRule>
  </conditionalFormatting>
  <conditionalFormatting sqref="AD27:AD30">
    <cfRule type="colorScale" priority="173">
      <colorScale>
        <cfvo type="min"/>
        <cfvo type="percentile" val="50"/>
        <cfvo type="max"/>
        <color rgb="FF63BE7B"/>
        <color rgb="FFFFEB84"/>
        <color rgb="FFF8696B"/>
      </colorScale>
    </cfRule>
  </conditionalFormatting>
  <conditionalFormatting sqref="AE27:AE30">
    <cfRule type="colorScale" priority="172">
      <colorScale>
        <cfvo type="min"/>
        <cfvo type="percentile" val="50"/>
        <cfvo type="max"/>
        <color rgb="FF63BE7B"/>
        <color rgb="FFFFEB84"/>
        <color rgb="FFF8696B"/>
      </colorScale>
    </cfRule>
  </conditionalFormatting>
  <conditionalFormatting sqref="AD27:AD30">
    <cfRule type="colorScale" priority="171">
      <colorScale>
        <cfvo type="min"/>
        <cfvo type="percentile" val="50"/>
        <cfvo type="max"/>
        <color rgb="FF63BE7B"/>
        <color rgb="FFFFEB84"/>
        <color rgb="FFF8696B"/>
      </colorScale>
    </cfRule>
  </conditionalFormatting>
  <conditionalFormatting sqref="AD27:AD30">
    <cfRule type="colorScale" priority="170">
      <colorScale>
        <cfvo type="min"/>
        <cfvo type="percentile" val="50"/>
        <cfvo type="max"/>
        <color rgb="FF63BE7B"/>
        <color rgb="FFFFEB84"/>
        <color rgb="FFF8696B"/>
      </colorScale>
    </cfRule>
  </conditionalFormatting>
  <conditionalFormatting sqref="AD27:AD30">
    <cfRule type="colorScale" priority="169">
      <colorScale>
        <cfvo type="min"/>
        <cfvo type="percentile" val="50"/>
        <cfvo type="max"/>
        <color rgb="FF63BE7B"/>
        <color rgb="FFFFEB84"/>
        <color rgb="FFF8696B"/>
      </colorScale>
    </cfRule>
  </conditionalFormatting>
  <conditionalFormatting sqref="AD27:AD30">
    <cfRule type="colorScale" priority="168">
      <colorScale>
        <cfvo type="min"/>
        <cfvo type="percentile" val="50"/>
        <cfvo type="max"/>
        <color rgb="FF63BE7B"/>
        <color rgb="FFFFEB84"/>
        <color rgb="FFF8696B"/>
      </colorScale>
    </cfRule>
  </conditionalFormatting>
  <conditionalFormatting sqref="AD27:AD30">
    <cfRule type="colorScale" priority="167">
      <colorScale>
        <cfvo type="min"/>
        <cfvo type="percentile" val="50"/>
        <cfvo type="max"/>
        <color rgb="FF63BE7B"/>
        <color rgb="FFFFEB84"/>
        <color rgb="FFF8696B"/>
      </colorScale>
    </cfRule>
  </conditionalFormatting>
  <conditionalFormatting sqref="AD27:AD30">
    <cfRule type="colorScale" priority="99">
      <colorScale>
        <cfvo type="min"/>
        <cfvo type="percentile" val="50"/>
        <cfvo type="max"/>
        <color rgb="FF63BE7B"/>
        <color rgb="FFFFEB84"/>
        <color rgb="FFF8696B"/>
      </colorScale>
    </cfRule>
    <cfRule type="colorScale" priority="106">
      <colorScale>
        <cfvo type="min"/>
        <cfvo type="percentile" val="50"/>
        <cfvo type="max"/>
        <color rgb="FF63BE7B"/>
        <color rgb="FFFFEB84"/>
        <color rgb="FFF8696B"/>
      </colorScale>
    </cfRule>
    <cfRule type="colorScale" priority="113">
      <colorScale>
        <cfvo type="min"/>
        <cfvo type="percentile" val="50"/>
        <cfvo type="max"/>
        <color rgb="FF63BE7B"/>
        <color rgb="FFFFEB84"/>
        <color rgb="FFF8696B"/>
      </colorScale>
    </cfRule>
    <cfRule type="colorScale" priority="120">
      <colorScale>
        <cfvo type="min"/>
        <cfvo type="percentile" val="50"/>
        <cfvo type="max"/>
        <color rgb="FF63BE7B"/>
        <color rgb="FFFFEB84"/>
        <color rgb="FFF8696B"/>
      </colorScale>
    </cfRule>
    <cfRule type="colorScale" priority="127">
      <colorScale>
        <cfvo type="min"/>
        <cfvo type="percentile" val="50"/>
        <cfvo type="max"/>
        <color rgb="FF63BE7B"/>
        <color rgb="FFFFEB84"/>
        <color rgb="FFF8696B"/>
      </colorScale>
    </cfRule>
    <cfRule type="colorScale" priority="134">
      <colorScale>
        <cfvo type="min"/>
        <cfvo type="percentile" val="50"/>
        <cfvo type="max"/>
        <color rgb="FF63BE7B"/>
        <color rgb="FFFFEB84"/>
        <color rgb="FFF8696B"/>
      </colorScale>
    </cfRule>
    <cfRule type="colorScale" priority="141">
      <colorScale>
        <cfvo type="min"/>
        <cfvo type="percentile" val="50"/>
        <cfvo type="max"/>
        <color rgb="FF63BE7B"/>
        <color rgb="FFFFEB84"/>
        <color rgb="FFF8696B"/>
      </colorScale>
    </cfRule>
    <cfRule type="colorScale" priority="148">
      <colorScale>
        <cfvo type="min"/>
        <cfvo type="percentile" val="50"/>
        <cfvo type="max"/>
        <color rgb="FF63BE7B"/>
        <color rgb="FFFFEB84"/>
        <color rgb="FFF8696B"/>
      </colorScale>
    </cfRule>
    <cfRule type="colorScale" priority="166">
      <colorScale>
        <cfvo type="min"/>
        <cfvo type="percentile" val="50"/>
        <cfvo type="max"/>
        <color rgb="FF63BE7B"/>
        <color rgb="FFFFEB84"/>
        <color rgb="FFF8696B"/>
      </colorScale>
    </cfRule>
  </conditionalFormatting>
  <conditionalFormatting sqref="AD27:AD30">
    <cfRule type="colorScale" priority="165">
      <colorScale>
        <cfvo type="min"/>
        <cfvo type="percentile" val="50"/>
        <cfvo type="max"/>
        <color rgb="FF63BE7B"/>
        <color rgb="FFFFEB84"/>
        <color rgb="FFF8696B"/>
      </colorScale>
    </cfRule>
  </conditionalFormatting>
  <conditionalFormatting sqref="AD27:AD30">
    <cfRule type="colorScale" priority="164">
      <colorScale>
        <cfvo type="min"/>
        <cfvo type="percentile" val="50"/>
        <cfvo type="max"/>
        <color rgb="FF63BE7B"/>
        <color rgb="FFFFEB84"/>
        <color rgb="FFF8696B"/>
      </colorScale>
    </cfRule>
  </conditionalFormatting>
  <conditionalFormatting sqref="AD27:AD30">
    <cfRule type="colorScale" priority="97">
      <colorScale>
        <cfvo type="min"/>
        <cfvo type="percentile" val="50"/>
        <cfvo type="max"/>
        <color rgb="FF63BE7B"/>
        <color rgb="FFFFEB84"/>
        <color rgb="FFF8696B"/>
      </colorScale>
    </cfRule>
    <cfRule type="colorScale" priority="104">
      <colorScale>
        <cfvo type="min"/>
        <cfvo type="percentile" val="50"/>
        <cfvo type="max"/>
        <color rgb="FF63BE7B"/>
        <color rgb="FFFFEB84"/>
        <color rgb="FFF8696B"/>
      </colorScale>
    </cfRule>
    <cfRule type="colorScale" priority="111">
      <colorScale>
        <cfvo type="min"/>
        <cfvo type="percentile" val="50"/>
        <cfvo type="max"/>
        <color rgb="FF63BE7B"/>
        <color rgb="FFFFEB84"/>
        <color rgb="FFF8696B"/>
      </colorScale>
    </cfRule>
    <cfRule type="colorScale" priority="118">
      <colorScale>
        <cfvo type="min"/>
        <cfvo type="percentile" val="50"/>
        <cfvo type="max"/>
        <color rgb="FF63BE7B"/>
        <color rgb="FFFFEB84"/>
        <color rgb="FFF8696B"/>
      </colorScale>
    </cfRule>
    <cfRule type="colorScale" priority="125">
      <colorScale>
        <cfvo type="min"/>
        <cfvo type="percentile" val="50"/>
        <cfvo type="max"/>
        <color rgb="FF63BE7B"/>
        <color rgb="FFFFEB84"/>
        <color rgb="FFF8696B"/>
      </colorScale>
    </cfRule>
    <cfRule type="colorScale" priority="132">
      <colorScale>
        <cfvo type="min"/>
        <cfvo type="percentile" val="50"/>
        <cfvo type="max"/>
        <color rgb="FF63BE7B"/>
        <color rgb="FFFFEB84"/>
        <color rgb="FFF8696B"/>
      </colorScale>
    </cfRule>
    <cfRule type="colorScale" priority="139">
      <colorScale>
        <cfvo type="min"/>
        <cfvo type="percentile" val="50"/>
        <cfvo type="max"/>
        <color rgb="FF63BE7B"/>
        <color rgb="FFFFEB84"/>
        <color rgb="FFF8696B"/>
      </colorScale>
    </cfRule>
    <cfRule type="colorScale" priority="146">
      <colorScale>
        <cfvo type="min"/>
        <cfvo type="percentile" val="50"/>
        <cfvo type="max"/>
        <color rgb="FF63BE7B"/>
        <color rgb="FFFFEB84"/>
        <color rgb="FFF8696B"/>
      </colorScale>
    </cfRule>
    <cfRule type="colorScale" priority="153">
      <colorScale>
        <cfvo type="min"/>
        <cfvo type="percentile" val="50"/>
        <cfvo type="max"/>
        <color rgb="FF63BE7B"/>
        <color rgb="FFFFEB84"/>
        <color rgb="FFF8696B"/>
      </colorScale>
    </cfRule>
    <cfRule type="colorScale" priority="163">
      <colorScale>
        <cfvo type="min"/>
        <cfvo type="percentile" val="50"/>
        <cfvo type="max"/>
        <color rgb="FF63BE7B"/>
        <color rgb="FFFFEB84"/>
        <color rgb="FFF8696B"/>
      </colorScale>
    </cfRule>
  </conditionalFormatting>
  <conditionalFormatting sqref="AD27:AD30">
    <cfRule type="colorScale" priority="96">
      <colorScale>
        <cfvo type="min"/>
        <cfvo type="percentile" val="50"/>
        <cfvo type="max"/>
        <color rgb="FF63BE7B"/>
        <color rgb="FFFFEB84"/>
        <color rgb="FFF8696B"/>
      </colorScale>
    </cfRule>
    <cfRule type="colorScale" priority="103">
      <colorScale>
        <cfvo type="min"/>
        <cfvo type="percentile" val="50"/>
        <cfvo type="max"/>
        <color rgb="FF63BE7B"/>
        <color rgb="FFFFEB84"/>
        <color rgb="FFF8696B"/>
      </colorScale>
    </cfRule>
    <cfRule type="colorScale" priority="110">
      <colorScale>
        <cfvo type="min"/>
        <cfvo type="percentile" val="50"/>
        <cfvo type="max"/>
        <color rgb="FF63BE7B"/>
        <color rgb="FFFFEB84"/>
        <color rgb="FFF8696B"/>
      </colorScale>
    </cfRule>
    <cfRule type="colorScale" priority="117">
      <colorScale>
        <cfvo type="min"/>
        <cfvo type="percentile" val="50"/>
        <cfvo type="max"/>
        <color rgb="FF63BE7B"/>
        <color rgb="FFFFEB84"/>
        <color rgb="FFF8696B"/>
      </colorScale>
    </cfRule>
    <cfRule type="colorScale" priority="124">
      <colorScale>
        <cfvo type="min"/>
        <cfvo type="percentile" val="50"/>
        <cfvo type="max"/>
        <color rgb="FF63BE7B"/>
        <color rgb="FFFFEB84"/>
        <color rgb="FFF8696B"/>
      </colorScale>
    </cfRule>
    <cfRule type="colorScale" priority="131">
      <colorScale>
        <cfvo type="min"/>
        <cfvo type="percentile" val="50"/>
        <cfvo type="max"/>
        <color rgb="FF63BE7B"/>
        <color rgb="FFFFEB84"/>
        <color rgb="FFF8696B"/>
      </colorScale>
    </cfRule>
    <cfRule type="colorScale" priority="138">
      <colorScale>
        <cfvo type="min"/>
        <cfvo type="percentile" val="50"/>
        <cfvo type="max"/>
        <color rgb="FF63BE7B"/>
        <color rgb="FFFFEB84"/>
        <color rgb="FFF8696B"/>
      </colorScale>
    </cfRule>
    <cfRule type="colorScale" priority="145">
      <colorScale>
        <cfvo type="min"/>
        <cfvo type="percentile" val="50"/>
        <cfvo type="max"/>
        <color rgb="FF63BE7B"/>
        <color rgb="FFFFEB84"/>
        <color rgb="FFF8696B"/>
      </colorScale>
    </cfRule>
    <cfRule type="colorScale" priority="152">
      <colorScale>
        <cfvo type="min"/>
        <cfvo type="percentile" val="50"/>
        <cfvo type="max"/>
        <color rgb="FF63BE7B"/>
        <color rgb="FFFFEB84"/>
        <color rgb="FFF8696B"/>
      </colorScale>
    </cfRule>
    <cfRule type="colorScale" priority="162">
      <colorScale>
        <cfvo type="min"/>
        <cfvo type="percentile" val="50"/>
        <cfvo type="max"/>
        <color rgb="FF63BE7B"/>
        <color rgb="FFFFEB84"/>
        <color rgb="FFF8696B"/>
      </colorScale>
    </cfRule>
  </conditionalFormatting>
  <conditionalFormatting sqref="AD27:AD30">
    <cfRule type="colorScale" priority="95">
      <colorScale>
        <cfvo type="min"/>
        <cfvo type="percentile" val="50"/>
        <cfvo type="max"/>
        <color rgb="FF63BE7B"/>
        <color rgb="FFFFEB84"/>
        <color rgb="FFF8696B"/>
      </colorScale>
    </cfRule>
    <cfRule type="colorScale" priority="102">
      <colorScale>
        <cfvo type="min"/>
        <cfvo type="percentile" val="50"/>
        <cfvo type="max"/>
        <color rgb="FF63BE7B"/>
        <color rgb="FFFFEB84"/>
        <color rgb="FFF8696B"/>
      </colorScale>
    </cfRule>
    <cfRule type="colorScale" priority="109">
      <colorScale>
        <cfvo type="min"/>
        <cfvo type="percentile" val="50"/>
        <cfvo type="max"/>
        <color rgb="FF63BE7B"/>
        <color rgb="FFFFEB84"/>
        <color rgb="FFF8696B"/>
      </colorScale>
    </cfRule>
    <cfRule type="colorScale" priority="116">
      <colorScale>
        <cfvo type="min"/>
        <cfvo type="percentile" val="50"/>
        <cfvo type="max"/>
        <color rgb="FF63BE7B"/>
        <color rgb="FFFFEB84"/>
        <color rgb="FFF8696B"/>
      </colorScale>
    </cfRule>
    <cfRule type="colorScale" priority="123">
      <colorScale>
        <cfvo type="min"/>
        <cfvo type="percentile" val="50"/>
        <cfvo type="max"/>
        <color rgb="FF63BE7B"/>
        <color rgb="FFFFEB84"/>
        <color rgb="FFF8696B"/>
      </colorScale>
    </cfRule>
    <cfRule type="colorScale" priority="130">
      <colorScale>
        <cfvo type="min"/>
        <cfvo type="percentile" val="50"/>
        <cfvo type="max"/>
        <color rgb="FF63BE7B"/>
        <color rgb="FFFFEB84"/>
        <color rgb="FFF8696B"/>
      </colorScale>
    </cfRule>
    <cfRule type="colorScale" priority="137">
      <colorScale>
        <cfvo type="min"/>
        <cfvo type="percentile" val="50"/>
        <cfvo type="max"/>
        <color rgb="FF63BE7B"/>
        <color rgb="FFFFEB84"/>
        <color rgb="FFF8696B"/>
      </colorScale>
    </cfRule>
    <cfRule type="colorScale" priority="144">
      <colorScale>
        <cfvo type="min"/>
        <cfvo type="percentile" val="50"/>
        <cfvo type="max"/>
        <color rgb="FF63BE7B"/>
        <color rgb="FFFFEB84"/>
        <color rgb="FFF8696B"/>
      </colorScale>
    </cfRule>
    <cfRule type="colorScale" priority="151">
      <colorScale>
        <cfvo type="min"/>
        <cfvo type="percentile" val="50"/>
        <cfvo type="max"/>
        <color rgb="FF63BE7B"/>
        <color rgb="FFFFEB84"/>
        <color rgb="FFF8696B"/>
      </colorScale>
    </cfRule>
    <cfRule type="colorScale" priority="161">
      <colorScale>
        <cfvo type="min"/>
        <cfvo type="percentile" val="50"/>
        <cfvo type="max"/>
        <color rgb="FF63BE7B"/>
        <color rgb="FFFFEB84"/>
        <color rgb="FFF8696B"/>
      </colorScale>
    </cfRule>
  </conditionalFormatting>
  <conditionalFormatting sqref="AD27:AD30">
    <cfRule type="colorScale" priority="101">
      <colorScale>
        <cfvo type="min"/>
        <cfvo type="percentile" val="50"/>
        <cfvo type="max"/>
        <color rgb="FF63BE7B"/>
        <color rgb="FFFFEB84"/>
        <color rgb="FFF8696B"/>
      </colorScale>
    </cfRule>
    <cfRule type="colorScale" priority="108">
      <colorScale>
        <cfvo type="min"/>
        <cfvo type="percentile" val="50"/>
        <cfvo type="max"/>
        <color rgb="FF63BE7B"/>
        <color rgb="FFFFEB84"/>
        <color rgb="FFF8696B"/>
      </colorScale>
    </cfRule>
    <cfRule type="colorScale" priority="115">
      <colorScale>
        <cfvo type="min"/>
        <cfvo type="percentile" val="50"/>
        <cfvo type="max"/>
        <color rgb="FF63BE7B"/>
        <color rgb="FFFFEB84"/>
        <color rgb="FFF8696B"/>
      </colorScale>
    </cfRule>
    <cfRule type="colorScale" priority="122">
      <colorScale>
        <cfvo type="min"/>
        <cfvo type="percentile" val="50"/>
        <cfvo type="max"/>
        <color rgb="FF63BE7B"/>
        <color rgb="FFFFEB84"/>
        <color rgb="FFF8696B"/>
      </colorScale>
    </cfRule>
    <cfRule type="colorScale" priority="129">
      <colorScale>
        <cfvo type="min"/>
        <cfvo type="percentile" val="50"/>
        <cfvo type="max"/>
        <color rgb="FF63BE7B"/>
        <color rgb="FFFFEB84"/>
        <color rgb="FFF8696B"/>
      </colorScale>
    </cfRule>
    <cfRule type="colorScale" priority="136">
      <colorScale>
        <cfvo type="min"/>
        <cfvo type="percentile" val="50"/>
        <cfvo type="max"/>
        <color rgb="FF63BE7B"/>
        <color rgb="FFFFEB84"/>
        <color rgb="FFF8696B"/>
      </colorScale>
    </cfRule>
    <cfRule type="colorScale" priority="143">
      <colorScale>
        <cfvo type="min"/>
        <cfvo type="percentile" val="50"/>
        <cfvo type="max"/>
        <color rgb="FF63BE7B"/>
        <color rgb="FFFFEB84"/>
        <color rgb="FFF8696B"/>
      </colorScale>
    </cfRule>
    <cfRule type="colorScale" priority="150">
      <colorScale>
        <cfvo type="min"/>
        <cfvo type="percentile" val="50"/>
        <cfvo type="max"/>
        <color rgb="FF63BE7B"/>
        <color rgb="FFFFEB84"/>
        <color rgb="FFF8696B"/>
      </colorScale>
    </cfRule>
    <cfRule type="colorScale" priority="160">
      <colorScale>
        <cfvo type="min"/>
        <cfvo type="percentile" val="50"/>
        <cfvo type="max"/>
        <color rgb="FF63BE7B"/>
        <color rgb="FFFFEB84"/>
        <color rgb="FFF8696B"/>
      </colorScale>
    </cfRule>
  </conditionalFormatting>
  <conditionalFormatting sqref="AD27:AD30">
    <cfRule type="colorScale" priority="159">
      <colorScale>
        <cfvo type="min"/>
        <cfvo type="percentile" val="50"/>
        <cfvo type="max"/>
        <color rgb="FF63BE7B"/>
        <color rgb="FFFFEB84"/>
        <color rgb="FFF8696B"/>
      </colorScale>
    </cfRule>
  </conditionalFormatting>
  <conditionalFormatting sqref="AD27:AD30">
    <cfRule type="colorScale" priority="158">
      <colorScale>
        <cfvo type="min"/>
        <cfvo type="percentile" val="50"/>
        <cfvo type="max"/>
        <color rgb="FF63BE7B"/>
        <color rgb="FFFFEB84"/>
        <color rgb="FFF8696B"/>
      </colorScale>
    </cfRule>
  </conditionalFormatting>
  <conditionalFormatting sqref="AD27:AD30">
    <cfRule type="colorScale" priority="157">
      <colorScale>
        <cfvo type="min"/>
        <cfvo type="percentile" val="50"/>
        <cfvo type="max"/>
        <color rgb="FF63BE7B"/>
        <color rgb="FFFFEB84"/>
        <color rgb="FFF8696B"/>
      </colorScale>
    </cfRule>
  </conditionalFormatting>
  <conditionalFormatting sqref="AD27:AD30">
    <cfRule type="colorScale" priority="156">
      <colorScale>
        <cfvo type="min"/>
        <cfvo type="percentile" val="50"/>
        <cfvo type="max"/>
        <color rgb="FF63BE7B"/>
        <color rgb="FFFFEB84"/>
        <color rgb="FFF8696B"/>
      </colorScale>
    </cfRule>
  </conditionalFormatting>
  <conditionalFormatting sqref="AD27:AD30">
    <cfRule type="colorScale" priority="100">
      <colorScale>
        <cfvo type="min"/>
        <cfvo type="percentile" val="50"/>
        <cfvo type="max"/>
        <color rgb="FF63BE7B"/>
        <color rgb="FFFFEB84"/>
        <color rgb="FFF8696B"/>
      </colorScale>
    </cfRule>
    <cfRule type="colorScale" priority="107">
      <colorScale>
        <cfvo type="min"/>
        <cfvo type="percentile" val="50"/>
        <cfvo type="max"/>
        <color rgb="FF63BE7B"/>
        <color rgb="FFFFEB84"/>
        <color rgb="FFF8696B"/>
      </colorScale>
    </cfRule>
    <cfRule type="colorScale" priority="114">
      <colorScale>
        <cfvo type="min"/>
        <cfvo type="percentile" val="50"/>
        <cfvo type="max"/>
        <color rgb="FF63BE7B"/>
        <color rgb="FFFFEB84"/>
        <color rgb="FFF8696B"/>
      </colorScale>
    </cfRule>
    <cfRule type="colorScale" priority="121">
      <colorScale>
        <cfvo type="min"/>
        <cfvo type="percentile" val="50"/>
        <cfvo type="max"/>
        <color rgb="FF63BE7B"/>
        <color rgb="FFFFEB84"/>
        <color rgb="FFF8696B"/>
      </colorScale>
    </cfRule>
    <cfRule type="colorScale" priority="128">
      <colorScale>
        <cfvo type="min"/>
        <cfvo type="percentile" val="50"/>
        <cfvo type="max"/>
        <color rgb="FF63BE7B"/>
        <color rgb="FFFFEB84"/>
        <color rgb="FFF8696B"/>
      </colorScale>
    </cfRule>
    <cfRule type="colorScale" priority="135">
      <colorScale>
        <cfvo type="min"/>
        <cfvo type="percentile" val="50"/>
        <cfvo type="max"/>
        <color rgb="FF63BE7B"/>
        <color rgb="FFFFEB84"/>
        <color rgb="FFF8696B"/>
      </colorScale>
    </cfRule>
    <cfRule type="colorScale" priority="142">
      <colorScale>
        <cfvo type="min"/>
        <cfvo type="percentile" val="50"/>
        <cfvo type="max"/>
        <color rgb="FF63BE7B"/>
        <color rgb="FFFFEB84"/>
        <color rgb="FFF8696B"/>
      </colorScale>
    </cfRule>
    <cfRule type="colorScale" priority="149">
      <colorScale>
        <cfvo type="min"/>
        <cfvo type="percentile" val="50"/>
        <cfvo type="max"/>
        <color rgb="FF63BE7B"/>
        <color rgb="FFFFEB84"/>
        <color rgb="FFF8696B"/>
      </colorScale>
    </cfRule>
    <cfRule type="colorScale" priority="155">
      <colorScale>
        <cfvo type="min"/>
        <cfvo type="percentile" val="50"/>
        <cfvo type="max"/>
        <color rgb="FF63BE7B"/>
        <color rgb="FFFFEB84"/>
        <color rgb="FFF8696B"/>
      </colorScale>
    </cfRule>
  </conditionalFormatting>
  <conditionalFormatting sqref="AD27:AD30">
    <cfRule type="colorScale" priority="98">
      <colorScale>
        <cfvo type="min"/>
        <cfvo type="percentile" val="50"/>
        <cfvo type="max"/>
        <color rgb="FF63BE7B"/>
        <color rgb="FFFFEB84"/>
        <color rgb="FFF8696B"/>
      </colorScale>
    </cfRule>
    <cfRule type="colorScale" priority="105">
      <colorScale>
        <cfvo type="min"/>
        <cfvo type="percentile" val="50"/>
        <cfvo type="max"/>
        <color rgb="FF63BE7B"/>
        <color rgb="FFFFEB84"/>
        <color rgb="FFF8696B"/>
      </colorScale>
    </cfRule>
    <cfRule type="colorScale" priority="112">
      <colorScale>
        <cfvo type="min"/>
        <cfvo type="percentile" val="50"/>
        <cfvo type="max"/>
        <color rgb="FF63BE7B"/>
        <color rgb="FFFFEB84"/>
        <color rgb="FFF8696B"/>
      </colorScale>
    </cfRule>
    <cfRule type="colorScale" priority="119">
      <colorScale>
        <cfvo type="min"/>
        <cfvo type="percentile" val="50"/>
        <cfvo type="max"/>
        <color rgb="FF63BE7B"/>
        <color rgb="FFFFEB84"/>
        <color rgb="FFF8696B"/>
      </colorScale>
    </cfRule>
    <cfRule type="colorScale" priority="126">
      <colorScale>
        <cfvo type="min"/>
        <cfvo type="percentile" val="50"/>
        <cfvo type="max"/>
        <color rgb="FF63BE7B"/>
        <color rgb="FFFFEB84"/>
        <color rgb="FFF8696B"/>
      </colorScale>
    </cfRule>
    <cfRule type="colorScale" priority="133">
      <colorScale>
        <cfvo type="min"/>
        <cfvo type="percentile" val="50"/>
        <cfvo type="max"/>
        <color rgb="FF63BE7B"/>
        <color rgb="FFFFEB84"/>
        <color rgb="FFF8696B"/>
      </colorScale>
    </cfRule>
    <cfRule type="colorScale" priority="140">
      <colorScale>
        <cfvo type="min"/>
        <cfvo type="percentile" val="50"/>
        <cfvo type="max"/>
        <color rgb="FF63BE7B"/>
        <color rgb="FFFFEB84"/>
        <color rgb="FFF8696B"/>
      </colorScale>
    </cfRule>
    <cfRule type="colorScale" priority="147">
      <colorScale>
        <cfvo type="min"/>
        <cfvo type="percentile" val="50"/>
        <cfvo type="max"/>
        <color rgb="FF63BE7B"/>
        <color rgb="FFFFEB84"/>
        <color rgb="FFF8696B"/>
      </colorScale>
    </cfRule>
    <cfRule type="colorScale" priority="154">
      <colorScale>
        <cfvo type="min"/>
        <cfvo type="percentile" val="50"/>
        <cfvo type="max"/>
        <color rgb="FF63BE7B"/>
        <color rgb="FFFFEB84"/>
        <color rgb="FFF8696B"/>
      </colorScale>
    </cfRule>
  </conditionalFormatting>
  <conditionalFormatting sqref="AF27:AF30">
    <cfRule type="colorScale" priority="94">
      <colorScale>
        <cfvo type="min"/>
        <cfvo type="percentile" val="50"/>
        <cfvo type="max"/>
        <color rgb="FF63BE7B"/>
        <color rgb="FFFFEB84"/>
        <color rgb="FFF8696B"/>
      </colorScale>
    </cfRule>
  </conditionalFormatting>
  <conditionalFormatting sqref="AG27:AG30">
    <cfRule type="colorScale" priority="93">
      <colorScale>
        <cfvo type="min"/>
        <cfvo type="percentile" val="50"/>
        <cfvo type="max"/>
        <color rgb="FF63BE7B"/>
        <color rgb="FFFFEB84"/>
        <color rgb="FFF8696B"/>
      </colorScale>
    </cfRule>
  </conditionalFormatting>
  <conditionalFormatting sqref="AH27:AH30">
    <cfRule type="colorScale" priority="92">
      <colorScale>
        <cfvo type="min"/>
        <cfvo type="percentile" val="50"/>
        <cfvo type="max"/>
        <color rgb="FF63BE7B"/>
        <color rgb="FFFFEB84"/>
        <color rgb="FFF8696B"/>
      </colorScale>
    </cfRule>
  </conditionalFormatting>
  <conditionalFormatting sqref="AI27:AI30">
    <cfRule type="colorScale" priority="91">
      <colorScale>
        <cfvo type="min"/>
        <cfvo type="percentile" val="50"/>
        <cfvo type="max"/>
        <color rgb="FF63BE7B"/>
        <color rgb="FFFFEB84"/>
        <color rgb="FFF8696B"/>
      </colorScale>
    </cfRule>
  </conditionalFormatting>
  <conditionalFormatting sqref="AJ27:AJ30">
    <cfRule type="colorScale" priority="90">
      <colorScale>
        <cfvo type="min"/>
        <cfvo type="percentile" val="50"/>
        <cfvo type="max"/>
        <color rgb="FF63BE7B"/>
        <color rgb="FFFFEB84"/>
        <color rgb="FFF8696B"/>
      </colorScale>
    </cfRule>
  </conditionalFormatting>
  <conditionalFormatting sqref="AK27:AK30">
    <cfRule type="colorScale" priority="89">
      <colorScale>
        <cfvo type="min"/>
        <cfvo type="percentile" val="50"/>
        <cfvo type="max"/>
        <color rgb="FF63BE7B"/>
        <color rgb="FFFFEB84"/>
        <color rgb="FFF8696B"/>
      </colorScale>
    </cfRule>
  </conditionalFormatting>
  <conditionalFormatting sqref="AL27:AL30">
    <cfRule type="colorScale" priority="88">
      <colorScale>
        <cfvo type="min"/>
        <cfvo type="percentile" val="50"/>
        <cfvo type="max"/>
        <color rgb="FF63BE7B"/>
        <color rgb="FFFFEB84"/>
        <color rgb="FFF8696B"/>
      </colorScale>
    </cfRule>
  </conditionalFormatting>
  <conditionalFormatting sqref="AM27:AM30">
    <cfRule type="colorScale" priority="87">
      <colorScale>
        <cfvo type="min"/>
        <cfvo type="percentile" val="50"/>
        <cfvo type="max"/>
        <color rgb="FF63BE7B"/>
        <color rgb="FFFFEB84"/>
        <color rgb="FFF8696B"/>
      </colorScale>
    </cfRule>
  </conditionalFormatting>
  <conditionalFormatting sqref="AN27:AN30">
    <cfRule type="colorScale" priority="86">
      <colorScale>
        <cfvo type="min"/>
        <cfvo type="percentile" val="50"/>
        <cfvo type="max"/>
        <color rgb="FF63BE7B"/>
        <color rgb="FFFFEB84"/>
        <color rgb="FFF8696B"/>
      </colorScale>
    </cfRule>
  </conditionalFormatting>
  <conditionalFormatting sqref="AM27:AM30">
    <cfRule type="colorScale" priority="85">
      <colorScale>
        <cfvo type="min"/>
        <cfvo type="percentile" val="50"/>
        <cfvo type="max"/>
        <color rgb="FF63BE7B"/>
        <color rgb="FFFFEB84"/>
        <color rgb="FFF8696B"/>
      </colorScale>
    </cfRule>
  </conditionalFormatting>
  <conditionalFormatting sqref="AM27:AM30">
    <cfRule type="colorScale" priority="84">
      <colorScale>
        <cfvo type="min"/>
        <cfvo type="percentile" val="50"/>
        <cfvo type="max"/>
        <color rgb="FF63BE7B"/>
        <color rgb="FFFFEB84"/>
        <color rgb="FFF8696B"/>
      </colorScale>
    </cfRule>
  </conditionalFormatting>
  <conditionalFormatting sqref="AM27:AM30">
    <cfRule type="colorScale" priority="83">
      <colorScale>
        <cfvo type="min"/>
        <cfvo type="percentile" val="50"/>
        <cfvo type="max"/>
        <color rgb="FF63BE7B"/>
        <color rgb="FFFFEB84"/>
        <color rgb="FFF8696B"/>
      </colorScale>
    </cfRule>
  </conditionalFormatting>
  <conditionalFormatting sqref="AM27:AM30">
    <cfRule type="colorScale" priority="82">
      <colorScale>
        <cfvo type="min"/>
        <cfvo type="percentile" val="50"/>
        <cfvo type="max"/>
        <color rgb="FF63BE7B"/>
        <color rgb="FFFFEB84"/>
        <color rgb="FFF8696B"/>
      </colorScale>
    </cfRule>
  </conditionalFormatting>
  <conditionalFormatting sqref="AM27:AM30">
    <cfRule type="colorScale" priority="81">
      <colorScale>
        <cfvo type="min"/>
        <cfvo type="percentile" val="50"/>
        <cfvo type="max"/>
        <color rgb="FF63BE7B"/>
        <color rgb="FFFFEB84"/>
        <color rgb="FFF8696B"/>
      </colorScale>
    </cfRule>
  </conditionalFormatting>
  <conditionalFormatting sqref="AM27:AM30">
    <cfRule type="colorScale" priority="13">
      <colorScale>
        <cfvo type="min"/>
        <cfvo type="percentile" val="50"/>
        <cfvo type="max"/>
        <color rgb="FF63BE7B"/>
        <color rgb="FFFFEB84"/>
        <color rgb="FFF8696B"/>
      </colorScale>
    </cfRule>
    <cfRule type="colorScale" priority="20">
      <colorScale>
        <cfvo type="min"/>
        <cfvo type="percentile" val="50"/>
        <cfvo type="max"/>
        <color rgb="FF63BE7B"/>
        <color rgb="FFFFEB84"/>
        <color rgb="FFF8696B"/>
      </colorScale>
    </cfRule>
    <cfRule type="colorScale" priority="27">
      <colorScale>
        <cfvo type="min"/>
        <cfvo type="percentile" val="50"/>
        <cfvo type="max"/>
        <color rgb="FF63BE7B"/>
        <color rgb="FFFFEB84"/>
        <color rgb="FFF8696B"/>
      </colorScale>
    </cfRule>
    <cfRule type="colorScale" priority="34">
      <colorScale>
        <cfvo type="min"/>
        <cfvo type="percentile" val="50"/>
        <cfvo type="max"/>
        <color rgb="FF63BE7B"/>
        <color rgb="FFFFEB84"/>
        <color rgb="FFF8696B"/>
      </colorScale>
    </cfRule>
    <cfRule type="colorScale" priority="41">
      <colorScale>
        <cfvo type="min"/>
        <cfvo type="percentile" val="50"/>
        <cfvo type="max"/>
        <color rgb="FF63BE7B"/>
        <color rgb="FFFFEB84"/>
        <color rgb="FFF8696B"/>
      </colorScale>
    </cfRule>
    <cfRule type="colorScale" priority="48">
      <colorScale>
        <cfvo type="min"/>
        <cfvo type="percentile" val="50"/>
        <cfvo type="max"/>
        <color rgb="FF63BE7B"/>
        <color rgb="FFFFEB84"/>
        <color rgb="FFF8696B"/>
      </colorScale>
    </cfRule>
    <cfRule type="colorScale" priority="55">
      <colorScale>
        <cfvo type="min"/>
        <cfvo type="percentile" val="50"/>
        <cfvo type="max"/>
        <color rgb="FF63BE7B"/>
        <color rgb="FFFFEB84"/>
        <color rgb="FFF8696B"/>
      </colorScale>
    </cfRule>
    <cfRule type="colorScale" priority="62">
      <colorScale>
        <cfvo type="min"/>
        <cfvo type="percentile" val="50"/>
        <cfvo type="max"/>
        <color rgb="FF63BE7B"/>
        <color rgb="FFFFEB84"/>
        <color rgb="FFF8696B"/>
      </colorScale>
    </cfRule>
    <cfRule type="colorScale" priority="80">
      <colorScale>
        <cfvo type="min"/>
        <cfvo type="percentile" val="50"/>
        <cfvo type="max"/>
        <color rgb="FF63BE7B"/>
        <color rgb="FFFFEB84"/>
        <color rgb="FFF8696B"/>
      </colorScale>
    </cfRule>
  </conditionalFormatting>
  <conditionalFormatting sqref="AM27:AM30">
    <cfRule type="colorScale" priority="79">
      <colorScale>
        <cfvo type="min"/>
        <cfvo type="percentile" val="50"/>
        <cfvo type="max"/>
        <color rgb="FF63BE7B"/>
        <color rgb="FFFFEB84"/>
        <color rgb="FFF8696B"/>
      </colorScale>
    </cfRule>
  </conditionalFormatting>
  <conditionalFormatting sqref="AM27:AM30">
    <cfRule type="colorScale" priority="78">
      <colorScale>
        <cfvo type="min"/>
        <cfvo type="percentile" val="50"/>
        <cfvo type="max"/>
        <color rgb="FF63BE7B"/>
        <color rgb="FFFFEB84"/>
        <color rgb="FFF8696B"/>
      </colorScale>
    </cfRule>
  </conditionalFormatting>
  <conditionalFormatting sqref="AM27:AM30">
    <cfRule type="colorScale" priority="11">
      <colorScale>
        <cfvo type="min"/>
        <cfvo type="percentile" val="50"/>
        <cfvo type="max"/>
        <color rgb="FF63BE7B"/>
        <color rgb="FFFFEB84"/>
        <color rgb="FFF8696B"/>
      </colorScale>
    </cfRule>
    <cfRule type="colorScale" priority="18">
      <colorScale>
        <cfvo type="min"/>
        <cfvo type="percentile" val="50"/>
        <cfvo type="max"/>
        <color rgb="FF63BE7B"/>
        <color rgb="FFFFEB84"/>
        <color rgb="FFF8696B"/>
      </colorScale>
    </cfRule>
    <cfRule type="colorScale" priority="25">
      <colorScale>
        <cfvo type="min"/>
        <cfvo type="percentile" val="50"/>
        <cfvo type="max"/>
        <color rgb="FF63BE7B"/>
        <color rgb="FFFFEB84"/>
        <color rgb="FFF8696B"/>
      </colorScale>
    </cfRule>
    <cfRule type="colorScale" priority="32">
      <colorScale>
        <cfvo type="min"/>
        <cfvo type="percentile" val="50"/>
        <cfvo type="max"/>
        <color rgb="FF63BE7B"/>
        <color rgb="FFFFEB84"/>
        <color rgb="FFF8696B"/>
      </colorScale>
    </cfRule>
    <cfRule type="colorScale" priority="39">
      <colorScale>
        <cfvo type="min"/>
        <cfvo type="percentile" val="50"/>
        <cfvo type="max"/>
        <color rgb="FF63BE7B"/>
        <color rgb="FFFFEB84"/>
        <color rgb="FFF8696B"/>
      </colorScale>
    </cfRule>
    <cfRule type="colorScale" priority="46">
      <colorScale>
        <cfvo type="min"/>
        <cfvo type="percentile" val="50"/>
        <cfvo type="max"/>
        <color rgb="FF63BE7B"/>
        <color rgb="FFFFEB84"/>
        <color rgb="FFF8696B"/>
      </colorScale>
    </cfRule>
    <cfRule type="colorScale" priority="53">
      <colorScale>
        <cfvo type="min"/>
        <cfvo type="percentile" val="50"/>
        <cfvo type="max"/>
        <color rgb="FF63BE7B"/>
        <color rgb="FFFFEB84"/>
        <color rgb="FFF8696B"/>
      </colorScale>
    </cfRule>
    <cfRule type="colorScale" priority="60">
      <colorScale>
        <cfvo type="min"/>
        <cfvo type="percentile" val="50"/>
        <cfvo type="max"/>
        <color rgb="FF63BE7B"/>
        <color rgb="FFFFEB84"/>
        <color rgb="FFF8696B"/>
      </colorScale>
    </cfRule>
    <cfRule type="colorScale" priority="67">
      <colorScale>
        <cfvo type="min"/>
        <cfvo type="percentile" val="50"/>
        <cfvo type="max"/>
        <color rgb="FF63BE7B"/>
        <color rgb="FFFFEB84"/>
        <color rgb="FFF8696B"/>
      </colorScale>
    </cfRule>
    <cfRule type="colorScale" priority="77">
      <colorScale>
        <cfvo type="min"/>
        <cfvo type="percentile" val="50"/>
        <cfvo type="max"/>
        <color rgb="FF63BE7B"/>
        <color rgb="FFFFEB84"/>
        <color rgb="FFF8696B"/>
      </colorScale>
    </cfRule>
  </conditionalFormatting>
  <conditionalFormatting sqref="AM27:AM30">
    <cfRule type="colorScale" priority="10">
      <colorScale>
        <cfvo type="min"/>
        <cfvo type="percentile" val="50"/>
        <cfvo type="max"/>
        <color rgb="FF63BE7B"/>
        <color rgb="FFFFEB84"/>
        <color rgb="FFF8696B"/>
      </colorScale>
    </cfRule>
    <cfRule type="colorScale" priority="17">
      <colorScale>
        <cfvo type="min"/>
        <cfvo type="percentile" val="50"/>
        <cfvo type="max"/>
        <color rgb="FF63BE7B"/>
        <color rgb="FFFFEB84"/>
        <color rgb="FFF8696B"/>
      </colorScale>
    </cfRule>
    <cfRule type="colorScale" priority="24">
      <colorScale>
        <cfvo type="min"/>
        <cfvo type="percentile" val="50"/>
        <cfvo type="max"/>
        <color rgb="FF63BE7B"/>
        <color rgb="FFFFEB84"/>
        <color rgb="FFF8696B"/>
      </colorScale>
    </cfRule>
    <cfRule type="colorScale" priority="31">
      <colorScale>
        <cfvo type="min"/>
        <cfvo type="percentile" val="50"/>
        <cfvo type="max"/>
        <color rgb="FF63BE7B"/>
        <color rgb="FFFFEB84"/>
        <color rgb="FFF8696B"/>
      </colorScale>
    </cfRule>
    <cfRule type="colorScale" priority="38">
      <colorScale>
        <cfvo type="min"/>
        <cfvo type="percentile" val="50"/>
        <cfvo type="max"/>
        <color rgb="FF63BE7B"/>
        <color rgb="FFFFEB84"/>
        <color rgb="FFF8696B"/>
      </colorScale>
    </cfRule>
    <cfRule type="colorScale" priority="45">
      <colorScale>
        <cfvo type="min"/>
        <cfvo type="percentile" val="50"/>
        <cfvo type="max"/>
        <color rgb="FF63BE7B"/>
        <color rgb="FFFFEB84"/>
        <color rgb="FFF8696B"/>
      </colorScale>
    </cfRule>
    <cfRule type="colorScale" priority="52">
      <colorScale>
        <cfvo type="min"/>
        <cfvo type="percentile" val="50"/>
        <cfvo type="max"/>
        <color rgb="FF63BE7B"/>
        <color rgb="FFFFEB84"/>
        <color rgb="FFF8696B"/>
      </colorScale>
    </cfRule>
    <cfRule type="colorScale" priority="59">
      <colorScale>
        <cfvo type="min"/>
        <cfvo type="percentile" val="50"/>
        <cfvo type="max"/>
        <color rgb="FF63BE7B"/>
        <color rgb="FFFFEB84"/>
        <color rgb="FFF8696B"/>
      </colorScale>
    </cfRule>
    <cfRule type="colorScale" priority="66">
      <colorScale>
        <cfvo type="min"/>
        <cfvo type="percentile" val="50"/>
        <cfvo type="max"/>
        <color rgb="FF63BE7B"/>
        <color rgb="FFFFEB84"/>
        <color rgb="FFF8696B"/>
      </colorScale>
    </cfRule>
    <cfRule type="colorScale" priority="76">
      <colorScale>
        <cfvo type="min"/>
        <cfvo type="percentile" val="50"/>
        <cfvo type="max"/>
        <color rgb="FF63BE7B"/>
        <color rgb="FFFFEB84"/>
        <color rgb="FFF8696B"/>
      </colorScale>
    </cfRule>
  </conditionalFormatting>
  <conditionalFormatting sqref="AM27:AM30">
    <cfRule type="colorScale" priority="9">
      <colorScale>
        <cfvo type="min"/>
        <cfvo type="percentile" val="50"/>
        <cfvo type="max"/>
        <color rgb="FF63BE7B"/>
        <color rgb="FFFFEB84"/>
        <color rgb="FFF8696B"/>
      </colorScale>
    </cfRule>
    <cfRule type="colorScale" priority="16">
      <colorScale>
        <cfvo type="min"/>
        <cfvo type="percentile" val="50"/>
        <cfvo type="max"/>
        <color rgb="FF63BE7B"/>
        <color rgb="FFFFEB84"/>
        <color rgb="FFF8696B"/>
      </colorScale>
    </cfRule>
    <cfRule type="colorScale" priority="23">
      <colorScale>
        <cfvo type="min"/>
        <cfvo type="percentile" val="50"/>
        <cfvo type="max"/>
        <color rgb="FF63BE7B"/>
        <color rgb="FFFFEB84"/>
        <color rgb="FFF8696B"/>
      </colorScale>
    </cfRule>
    <cfRule type="colorScale" priority="30">
      <colorScale>
        <cfvo type="min"/>
        <cfvo type="percentile" val="50"/>
        <cfvo type="max"/>
        <color rgb="FF63BE7B"/>
        <color rgb="FFFFEB84"/>
        <color rgb="FFF8696B"/>
      </colorScale>
    </cfRule>
    <cfRule type="colorScale" priority="37">
      <colorScale>
        <cfvo type="min"/>
        <cfvo type="percentile" val="50"/>
        <cfvo type="max"/>
        <color rgb="FF63BE7B"/>
        <color rgb="FFFFEB84"/>
        <color rgb="FFF8696B"/>
      </colorScale>
    </cfRule>
    <cfRule type="colorScale" priority="44">
      <colorScale>
        <cfvo type="min"/>
        <cfvo type="percentile" val="50"/>
        <cfvo type="max"/>
        <color rgb="FF63BE7B"/>
        <color rgb="FFFFEB84"/>
        <color rgb="FFF8696B"/>
      </colorScale>
    </cfRule>
    <cfRule type="colorScale" priority="51">
      <colorScale>
        <cfvo type="min"/>
        <cfvo type="percentile" val="50"/>
        <cfvo type="max"/>
        <color rgb="FF63BE7B"/>
        <color rgb="FFFFEB84"/>
        <color rgb="FFF8696B"/>
      </colorScale>
    </cfRule>
    <cfRule type="colorScale" priority="58">
      <colorScale>
        <cfvo type="min"/>
        <cfvo type="percentile" val="50"/>
        <cfvo type="max"/>
        <color rgb="FF63BE7B"/>
        <color rgb="FFFFEB84"/>
        <color rgb="FFF8696B"/>
      </colorScale>
    </cfRule>
    <cfRule type="colorScale" priority="65">
      <colorScale>
        <cfvo type="min"/>
        <cfvo type="percentile" val="50"/>
        <cfvo type="max"/>
        <color rgb="FF63BE7B"/>
        <color rgb="FFFFEB84"/>
        <color rgb="FFF8696B"/>
      </colorScale>
    </cfRule>
    <cfRule type="colorScale" priority="75">
      <colorScale>
        <cfvo type="min"/>
        <cfvo type="percentile" val="50"/>
        <cfvo type="max"/>
        <color rgb="FF63BE7B"/>
        <color rgb="FFFFEB84"/>
        <color rgb="FFF8696B"/>
      </colorScale>
    </cfRule>
  </conditionalFormatting>
  <conditionalFormatting sqref="AM27:AM30">
    <cfRule type="colorScale" priority="15">
      <colorScale>
        <cfvo type="min"/>
        <cfvo type="percentile" val="50"/>
        <cfvo type="max"/>
        <color rgb="FF63BE7B"/>
        <color rgb="FFFFEB84"/>
        <color rgb="FFF8696B"/>
      </colorScale>
    </cfRule>
    <cfRule type="colorScale" priority="22">
      <colorScale>
        <cfvo type="min"/>
        <cfvo type="percentile" val="50"/>
        <cfvo type="max"/>
        <color rgb="FF63BE7B"/>
        <color rgb="FFFFEB84"/>
        <color rgb="FFF8696B"/>
      </colorScale>
    </cfRule>
    <cfRule type="colorScale" priority="29">
      <colorScale>
        <cfvo type="min"/>
        <cfvo type="percentile" val="50"/>
        <cfvo type="max"/>
        <color rgb="FF63BE7B"/>
        <color rgb="FFFFEB84"/>
        <color rgb="FFF8696B"/>
      </colorScale>
    </cfRule>
    <cfRule type="colorScale" priority="36">
      <colorScale>
        <cfvo type="min"/>
        <cfvo type="percentile" val="50"/>
        <cfvo type="max"/>
        <color rgb="FF63BE7B"/>
        <color rgb="FFFFEB84"/>
        <color rgb="FFF8696B"/>
      </colorScale>
    </cfRule>
    <cfRule type="colorScale" priority="43">
      <colorScale>
        <cfvo type="min"/>
        <cfvo type="percentile" val="50"/>
        <cfvo type="max"/>
        <color rgb="FF63BE7B"/>
        <color rgb="FFFFEB84"/>
        <color rgb="FFF8696B"/>
      </colorScale>
    </cfRule>
    <cfRule type="colorScale" priority="50">
      <colorScale>
        <cfvo type="min"/>
        <cfvo type="percentile" val="50"/>
        <cfvo type="max"/>
        <color rgb="FF63BE7B"/>
        <color rgb="FFFFEB84"/>
        <color rgb="FFF8696B"/>
      </colorScale>
    </cfRule>
    <cfRule type="colorScale" priority="57">
      <colorScale>
        <cfvo type="min"/>
        <cfvo type="percentile" val="50"/>
        <cfvo type="max"/>
        <color rgb="FF63BE7B"/>
        <color rgb="FFFFEB84"/>
        <color rgb="FFF8696B"/>
      </colorScale>
    </cfRule>
    <cfRule type="colorScale" priority="64">
      <colorScale>
        <cfvo type="min"/>
        <cfvo type="percentile" val="50"/>
        <cfvo type="max"/>
        <color rgb="FF63BE7B"/>
        <color rgb="FFFFEB84"/>
        <color rgb="FFF8696B"/>
      </colorScale>
    </cfRule>
    <cfRule type="colorScale" priority="74">
      <colorScale>
        <cfvo type="min"/>
        <cfvo type="percentile" val="50"/>
        <cfvo type="max"/>
        <color rgb="FF63BE7B"/>
        <color rgb="FFFFEB84"/>
        <color rgb="FFF8696B"/>
      </colorScale>
    </cfRule>
  </conditionalFormatting>
  <conditionalFormatting sqref="AM27:AM30">
    <cfRule type="colorScale" priority="73">
      <colorScale>
        <cfvo type="min"/>
        <cfvo type="percentile" val="50"/>
        <cfvo type="max"/>
        <color rgb="FF63BE7B"/>
        <color rgb="FFFFEB84"/>
        <color rgb="FFF8696B"/>
      </colorScale>
    </cfRule>
  </conditionalFormatting>
  <conditionalFormatting sqref="AM27:AM30">
    <cfRule type="colorScale" priority="72">
      <colorScale>
        <cfvo type="min"/>
        <cfvo type="percentile" val="50"/>
        <cfvo type="max"/>
        <color rgb="FF63BE7B"/>
        <color rgb="FFFFEB84"/>
        <color rgb="FFF8696B"/>
      </colorScale>
    </cfRule>
  </conditionalFormatting>
  <conditionalFormatting sqref="AM27:AM30">
    <cfRule type="colorScale" priority="71">
      <colorScale>
        <cfvo type="min"/>
        <cfvo type="percentile" val="50"/>
        <cfvo type="max"/>
        <color rgb="FF63BE7B"/>
        <color rgb="FFFFEB84"/>
        <color rgb="FFF8696B"/>
      </colorScale>
    </cfRule>
  </conditionalFormatting>
  <conditionalFormatting sqref="AM27:AM30">
    <cfRule type="colorScale" priority="70">
      <colorScale>
        <cfvo type="min"/>
        <cfvo type="percentile" val="50"/>
        <cfvo type="max"/>
        <color rgb="FF63BE7B"/>
        <color rgb="FFFFEB84"/>
        <color rgb="FFF8696B"/>
      </colorScale>
    </cfRule>
  </conditionalFormatting>
  <conditionalFormatting sqref="AM27:AM30">
    <cfRule type="colorScale" priority="14">
      <colorScale>
        <cfvo type="min"/>
        <cfvo type="percentile" val="50"/>
        <cfvo type="max"/>
        <color rgb="FF63BE7B"/>
        <color rgb="FFFFEB84"/>
        <color rgb="FFF8696B"/>
      </colorScale>
    </cfRule>
    <cfRule type="colorScale" priority="21">
      <colorScale>
        <cfvo type="min"/>
        <cfvo type="percentile" val="50"/>
        <cfvo type="max"/>
        <color rgb="FF63BE7B"/>
        <color rgb="FFFFEB84"/>
        <color rgb="FFF8696B"/>
      </colorScale>
    </cfRule>
    <cfRule type="colorScale" priority="28">
      <colorScale>
        <cfvo type="min"/>
        <cfvo type="percentile" val="50"/>
        <cfvo type="max"/>
        <color rgb="FF63BE7B"/>
        <color rgb="FFFFEB84"/>
        <color rgb="FFF8696B"/>
      </colorScale>
    </cfRule>
    <cfRule type="colorScale" priority="35">
      <colorScale>
        <cfvo type="min"/>
        <cfvo type="percentile" val="50"/>
        <cfvo type="max"/>
        <color rgb="FF63BE7B"/>
        <color rgb="FFFFEB84"/>
        <color rgb="FFF8696B"/>
      </colorScale>
    </cfRule>
    <cfRule type="colorScale" priority="42">
      <colorScale>
        <cfvo type="min"/>
        <cfvo type="percentile" val="50"/>
        <cfvo type="max"/>
        <color rgb="FF63BE7B"/>
        <color rgb="FFFFEB84"/>
        <color rgb="FFF8696B"/>
      </colorScale>
    </cfRule>
    <cfRule type="colorScale" priority="49">
      <colorScale>
        <cfvo type="min"/>
        <cfvo type="percentile" val="50"/>
        <cfvo type="max"/>
        <color rgb="FF63BE7B"/>
        <color rgb="FFFFEB84"/>
        <color rgb="FFF8696B"/>
      </colorScale>
    </cfRule>
    <cfRule type="colorScale" priority="56">
      <colorScale>
        <cfvo type="min"/>
        <cfvo type="percentile" val="50"/>
        <cfvo type="max"/>
        <color rgb="FF63BE7B"/>
        <color rgb="FFFFEB84"/>
        <color rgb="FFF8696B"/>
      </colorScale>
    </cfRule>
    <cfRule type="colorScale" priority="63">
      <colorScale>
        <cfvo type="min"/>
        <cfvo type="percentile" val="50"/>
        <cfvo type="max"/>
        <color rgb="FF63BE7B"/>
        <color rgb="FFFFEB84"/>
        <color rgb="FFF8696B"/>
      </colorScale>
    </cfRule>
    <cfRule type="colorScale" priority="69">
      <colorScale>
        <cfvo type="min"/>
        <cfvo type="percentile" val="50"/>
        <cfvo type="max"/>
        <color rgb="FF63BE7B"/>
        <color rgb="FFFFEB84"/>
        <color rgb="FFF8696B"/>
      </colorScale>
    </cfRule>
  </conditionalFormatting>
  <conditionalFormatting sqref="AM27:AM30">
    <cfRule type="colorScale" priority="12">
      <colorScale>
        <cfvo type="min"/>
        <cfvo type="percentile" val="50"/>
        <cfvo type="max"/>
        <color rgb="FF63BE7B"/>
        <color rgb="FFFFEB84"/>
        <color rgb="FFF8696B"/>
      </colorScale>
    </cfRule>
    <cfRule type="colorScale" priority="19">
      <colorScale>
        <cfvo type="min"/>
        <cfvo type="percentile" val="50"/>
        <cfvo type="max"/>
        <color rgb="FF63BE7B"/>
        <color rgb="FFFFEB84"/>
        <color rgb="FFF8696B"/>
      </colorScale>
    </cfRule>
    <cfRule type="colorScale" priority="26">
      <colorScale>
        <cfvo type="min"/>
        <cfvo type="percentile" val="50"/>
        <cfvo type="max"/>
        <color rgb="FF63BE7B"/>
        <color rgb="FFFFEB84"/>
        <color rgb="FFF8696B"/>
      </colorScale>
    </cfRule>
    <cfRule type="colorScale" priority="33">
      <colorScale>
        <cfvo type="min"/>
        <cfvo type="percentile" val="50"/>
        <cfvo type="max"/>
        <color rgb="FF63BE7B"/>
        <color rgb="FFFFEB84"/>
        <color rgb="FFF8696B"/>
      </colorScale>
    </cfRule>
    <cfRule type="colorScale" priority="40">
      <colorScale>
        <cfvo type="min"/>
        <cfvo type="percentile" val="50"/>
        <cfvo type="max"/>
        <color rgb="FF63BE7B"/>
        <color rgb="FFFFEB84"/>
        <color rgb="FFF8696B"/>
      </colorScale>
    </cfRule>
    <cfRule type="colorScale" priority="47">
      <colorScale>
        <cfvo type="min"/>
        <cfvo type="percentile" val="50"/>
        <cfvo type="max"/>
        <color rgb="FF63BE7B"/>
        <color rgb="FFFFEB84"/>
        <color rgb="FFF8696B"/>
      </colorScale>
    </cfRule>
    <cfRule type="colorScale" priority="54">
      <colorScale>
        <cfvo type="min"/>
        <cfvo type="percentile" val="50"/>
        <cfvo type="max"/>
        <color rgb="FF63BE7B"/>
        <color rgb="FFFFEB84"/>
        <color rgb="FFF8696B"/>
      </colorScale>
    </cfRule>
    <cfRule type="colorScale" priority="61">
      <colorScale>
        <cfvo type="min"/>
        <cfvo type="percentile" val="50"/>
        <cfvo type="max"/>
        <color rgb="FF63BE7B"/>
        <color rgb="FFFFEB84"/>
        <color rgb="FFF8696B"/>
      </colorScale>
    </cfRule>
    <cfRule type="colorScale" priority="68">
      <colorScale>
        <cfvo type="min"/>
        <cfvo type="percentile" val="50"/>
        <cfvo type="max"/>
        <color rgb="FF63BE7B"/>
        <color rgb="FFFFEB84"/>
        <color rgb="FFF8696B"/>
      </colorScale>
    </cfRule>
  </conditionalFormatting>
  <conditionalFormatting sqref="AO27:AO30">
    <cfRule type="colorScale" priority="8">
      <colorScale>
        <cfvo type="min"/>
        <cfvo type="percentile" val="50"/>
        <cfvo type="max"/>
        <color rgb="FF63BE7B"/>
        <color rgb="FFFFEB84"/>
        <color rgb="FFF8696B"/>
      </colorScale>
    </cfRule>
  </conditionalFormatting>
  <conditionalFormatting sqref="AP2:AP30">
    <cfRule type="colorScale" priority="6">
      <colorScale>
        <cfvo type="min"/>
        <cfvo type="percentile" val="50"/>
        <cfvo type="max"/>
        <color rgb="FFF8696B"/>
        <color rgb="FFFFEB84"/>
        <color rgb="FF63BE7B"/>
      </colorScale>
    </cfRule>
  </conditionalFormatting>
  <conditionalFormatting sqref="AP27:AP30">
    <cfRule type="colorScale" priority="5">
      <colorScale>
        <cfvo type="min"/>
        <cfvo type="percentile" val="50"/>
        <cfvo type="max"/>
        <color rgb="FFF8696B"/>
        <color rgb="FFFFEB84"/>
        <color rgb="FF63BE7B"/>
      </colorScale>
    </cfRule>
  </conditionalFormatting>
  <conditionalFormatting sqref="A2:I200 A251:I2000 E201:I250">
    <cfRule type="expression" dxfId="50" priority="3">
      <formula>$E2="Q"</formula>
    </cfRule>
    <cfRule type="expression" dxfId="49" priority="4">
      <formula>$E2="F"</formula>
    </cfRule>
  </conditionalFormatting>
  <conditionalFormatting sqref="A224:D250">
    <cfRule type="expression" dxfId="48" priority="1">
      <formula>$E224="F"</formula>
    </cfRule>
    <cfRule type="expression" dxfId="47" priority="2">
      <formula>$E224="Q"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193"/>
  <sheetViews>
    <sheetView zoomScale="70" zoomScaleNormal="70" workbookViewId="0">
      <pane ySplit="1" topLeftCell="A160" activePane="bottomLeft" state="frozen"/>
      <selection activeCell="K55" sqref="K55"/>
      <selection pane="bottomLeft" activeCell="A192" sqref="A192:F193"/>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89</v>
      </c>
      <c r="G1" t="s">
        <v>5</v>
      </c>
      <c r="H1" t="s">
        <v>8</v>
      </c>
      <c r="I1" t="s">
        <v>7</v>
      </c>
      <c r="J1" t="s">
        <v>9</v>
      </c>
      <c r="K1" t="s">
        <v>472</v>
      </c>
      <c r="L1" t="s">
        <v>18</v>
      </c>
    </row>
    <row r="2" spans="1:12">
      <c r="A2" s="4" t="s">
        <v>19</v>
      </c>
      <c r="B2" s="4">
        <v>2022</v>
      </c>
      <c r="C2" s="5">
        <v>44850</v>
      </c>
      <c r="D2" s="4" t="s">
        <v>20</v>
      </c>
      <c r="E2" s="4" t="s">
        <v>64</v>
      </c>
      <c r="F2" s="4" t="s">
        <v>64</v>
      </c>
      <c r="G2" s="4" t="s">
        <v>473</v>
      </c>
      <c r="H2" s="4" t="s">
        <v>25</v>
      </c>
      <c r="I2" s="14">
        <f>(C2-VLOOKUP(G2,Riders!$A$2:$C$267,2,FALSE))/365</f>
        <v>33.709589041095889</v>
      </c>
      <c r="J2" s="4">
        <v>1</v>
      </c>
      <c r="K2" s="7">
        <v>0.65069444444444446</v>
      </c>
      <c r="L2">
        <v>42.817999999999998</v>
      </c>
    </row>
    <row r="3" spans="1:12">
      <c r="A3" s="4" t="s">
        <v>19</v>
      </c>
      <c r="B3" s="4">
        <v>2022</v>
      </c>
      <c r="C3" s="5">
        <v>44850</v>
      </c>
      <c r="D3" s="4" t="s">
        <v>20</v>
      </c>
      <c r="E3" s="4" t="s">
        <v>64</v>
      </c>
      <c r="F3" s="4" t="s">
        <v>64</v>
      </c>
      <c r="G3" s="4" t="s">
        <v>474</v>
      </c>
      <c r="H3" s="4" t="s">
        <v>35</v>
      </c>
      <c r="I3" s="14">
        <f>(C3-VLOOKUP(G3,Riders!$A$2:$C$267,2,FALSE))/365</f>
        <v>22.476712328767125</v>
      </c>
      <c r="J3" s="4">
        <v>2</v>
      </c>
    </row>
    <row r="4" spans="1:12">
      <c r="A4" s="4" t="s">
        <v>19</v>
      </c>
      <c r="B4" s="4">
        <v>2022</v>
      </c>
      <c r="C4" s="5">
        <v>44850</v>
      </c>
      <c r="D4" s="4" t="s">
        <v>20</v>
      </c>
      <c r="E4" s="4" t="s">
        <v>64</v>
      </c>
      <c r="F4" s="4" t="s">
        <v>64</v>
      </c>
      <c r="G4" s="4" t="s">
        <v>475</v>
      </c>
      <c r="H4" s="4" t="s">
        <v>113</v>
      </c>
      <c r="I4" s="14">
        <f>(C4-VLOOKUP(G4,Riders!$A$2:$C$267,2,FALSE))/365</f>
        <v>22.153424657534245</v>
      </c>
      <c r="J4" s="4">
        <v>3</v>
      </c>
    </row>
    <row r="5" spans="1:12">
      <c r="A5" s="4" t="s">
        <v>19</v>
      </c>
      <c r="B5" s="4">
        <v>2022</v>
      </c>
      <c r="C5" s="5">
        <v>44850</v>
      </c>
      <c r="D5" s="4" t="s">
        <v>20</v>
      </c>
      <c r="E5" s="4" t="s">
        <v>64</v>
      </c>
      <c r="F5" s="4" t="s">
        <v>64</v>
      </c>
      <c r="G5" s="4" t="s">
        <v>476</v>
      </c>
      <c r="H5" s="4" t="s">
        <v>78</v>
      </c>
      <c r="I5" s="14">
        <f>(C5-VLOOKUP(G5,Riders!$A$2:$C$267,2,FALSE))/365</f>
        <v>23.945205479452056</v>
      </c>
      <c r="J5" s="4">
        <v>4</v>
      </c>
    </row>
    <row r="6" spans="1:12">
      <c r="A6" s="4" t="s">
        <v>19</v>
      </c>
      <c r="B6" s="4">
        <v>2022</v>
      </c>
      <c r="C6" s="5">
        <v>44850</v>
      </c>
      <c r="D6" s="4" t="s">
        <v>20</v>
      </c>
      <c r="E6" s="4" t="s">
        <v>64</v>
      </c>
      <c r="F6" s="4" t="s">
        <v>64</v>
      </c>
      <c r="G6" s="4" t="s">
        <v>477</v>
      </c>
      <c r="H6" s="4" t="s">
        <v>478</v>
      </c>
      <c r="I6" s="14">
        <f>(C6-VLOOKUP(G6,Riders!$A$2:$C$267,2,FALSE))/365</f>
        <v>21.561643835616437</v>
      </c>
      <c r="J6" s="4">
        <v>5</v>
      </c>
    </row>
    <row r="7" spans="1:12">
      <c r="A7" s="4" t="s">
        <v>19</v>
      </c>
      <c r="B7" s="4">
        <v>2022</v>
      </c>
      <c r="C7" s="5">
        <v>44850</v>
      </c>
      <c r="D7" s="4" t="s">
        <v>20</v>
      </c>
      <c r="E7" s="4" t="s">
        <v>64</v>
      </c>
      <c r="F7" s="4" t="s">
        <v>64</v>
      </c>
      <c r="G7" s="4" t="s">
        <v>479</v>
      </c>
      <c r="H7" s="4" t="s">
        <v>480</v>
      </c>
      <c r="I7" s="14">
        <f>(C7-VLOOKUP(G7,Riders!$A$2:$C$267,2,FALSE))/365</f>
        <v>31.413698630136988</v>
      </c>
      <c r="J7" s="4">
        <v>6</v>
      </c>
    </row>
    <row r="8" spans="1:12">
      <c r="A8" s="4" t="s">
        <v>19</v>
      </c>
      <c r="B8" s="4">
        <v>2022</v>
      </c>
      <c r="C8" s="5">
        <v>44850</v>
      </c>
      <c r="D8" s="4" t="s">
        <v>20</v>
      </c>
      <c r="E8" s="4" t="s">
        <v>64</v>
      </c>
      <c r="F8" s="4" t="s">
        <v>64</v>
      </c>
      <c r="G8" s="4" t="s">
        <v>481</v>
      </c>
      <c r="H8" s="4" t="s">
        <v>29</v>
      </c>
      <c r="I8" s="14">
        <f>(C8-VLOOKUP(G8,Riders!$A$2:$C$267,2,FALSE))/365</f>
        <v>20.339726027397262</v>
      </c>
      <c r="J8" s="4">
        <v>7</v>
      </c>
    </row>
    <row r="9" spans="1:12">
      <c r="A9" s="4" t="s">
        <v>19</v>
      </c>
      <c r="B9" s="4">
        <v>2022</v>
      </c>
      <c r="C9" s="5">
        <v>44850</v>
      </c>
      <c r="D9" s="4" t="s">
        <v>20</v>
      </c>
      <c r="E9" s="4" t="s">
        <v>64</v>
      </c>
      <c r="F9" s="4" t="s">
        <v>64</v>
      </c>
      <c r="G9" s="4" t="s">
        <v>482</v>
      </c>
      <c r="H9" s="4" t="s">
        <v>23</v>
      </c>
      <c r="I9" s="14" t="e">
        <f>(C9-VLOOKUP(G9,Riders!$A$2:$C$267,2,FALSE))/365</f>
        <v>#N/A</v>
      </c>
      <c r="J9" s="4">
        <v>8</v>
      </c>
    </row>
    <row r="10" spans="1:12">
      <c r="A10" s="4" t="s">
        <v>19</v>
      </c>
      <c r="B10" s="4">
        <v>2022</v>
      </c>
      <c r="C10" s="5">
        <v>44850</v>
      </c>
      <c r="D10" s="4" t="s">
        <v>20</v>
      </c>
      <c r="E10" s="4" t="s">
        <v>64</v>
      </c>
      <c r="F10" s="4" t="s">
        <v>64</v>
      </c>
      <c r="G10" s="4" t="s">
        <v>483</v>
      </c>
      <c r="H10" s="4" t="s">
        <v>484</v>
      </c>
      <c r="I10" s="14">
        <f>(C10-VLOOKUP(G10,Riders!$A$2:$C$267,2,FALSE))/365</f>
        <v>20.616438356164384</v>
      </c>
      <c r="J10" s="4">
        <v>9</v>
      </c>
    </row>
    <row r="11" spans="1:12">
      <c r="A11" s="4" t="s">
        <v>19</v>
      </c>
      <c r="B11" s="4">
        <v>2022</v>
      </c>
      <c r="C11" s="5">
        <v>44850</v>
      </c>
      <c r="D11" s="4" t="s">
        <v>20</v>
      </c>
      <c r="E11" s="4" t="s">
        <v>64</v>
      </c>
      <c r="F11" s="4" t="s">
        <v>64</v>
      </c>
      <c r="G11" s="4" t="s">
        <v>485</v>
      </c>
      <c r="H11" s="4" t="s">
        <v>46</v>
      </c>
      <c r="I11" s="14">
        <f>(C11-VLOOKUP(G11,Riders!$A$2:$C$267,2,FALSE))/365</f>
        <v>22.197260273972603</v>
      </c>
      <c r="J11" s="4">
        <v>10</v>
      </c>
    </row>
    <row r="12" spans="1:12">
      <c r="A12" s="4" t="s">
        <v>19</v>
      </c>
      <c r="B12" s="4">
        <v>2022</v>
      </c>
      <c r="C12" s="5">
        <v>44850</v>
      </c>
      <c r="D12" s="4" t="s">
        <v>20</v>
      </c>
      <c r="E12" s="4" t="s">
        <v>64</v>
      </c>
      <c r="F12" s="4" t="s">
        <v>64</v>
      </c>
      <c r="G12" s="4" t="s">
        <v>486</v>
      </c>
      <c r="H12" s="4" t="s">
        <v>27</v>
      </c>
      <c r="I12" s="14">
        <f>(C12-VLOOKUP(G12,Riders!$A$2:$C$267,2,FALSE))/365</f>
        <v>28.660273972602738</v>
      </c>
      <c r="J12" s="4">
        <v>11</v>
      </c>
    </row>
    <row r="13" spans="1:12">
      <c r="A13" s="4" t="s">
        <v>19</v>
      </c>
      <c r="B13" s="4">
        <v>2022</v>
      </c>
      <c r="C13" s="5">
        <v>44850</v>
      </c>
      <c r="D13" s="4" t="s">
        <v>20</v>
      </c>
      <c r="E13" s="4" t="s">
        <v>64</v>
      </c>
      <c r="F13" s="4" t="s">
        <v>64</v>
      </c>
      <c r="G13" s="4" t="s">
        <v>487</v>
      </c>
      <c r="H13" s="4" t="s">
        <v>164</v>
      </c>
      <c r="I13" s="14">
        <f>(C13-VLOOKUP(G13,Riders!$A$2:$C$267,2,FALSE))/365</f>
        <v>25.279452054794522</v>
      </c>
      <c r="J13" s="4">
        <v>12</v>
      </c>
    </row>
    <row r="14" spans="1:12">
      <c r="A14" s="4" t="s">
        <v>19</v>
      </c>
      <c r="B14" s="4">
        <v>2022</v>
      </c>
      <c r="C14" s="5">
        <v>44850</v>
      </c>
      <c r="D14" s="4" t="s">
        <v>20</v>
      </c>
      <c r="E14" s="4" t="s">
        <v>64</v>
      </c>
      <c r="F14" s="4" t="s">
        <v>64</v>
      </c>
      <c r="G14" s="4" t="s">
        <v>488</v>
      </c>
      <c r="H14" s="4" t="s">
        <v>44</v>
      </c>
      <c r="I14" s="14">
        <f>(C14-VLOOKUP(G14,Riders!$A$2:$C$267,2,FALSE))/365</f>
        <v>28.512328767123286</v>
      </c>
      <c r="J14" s="4">
        <v>13</v>
      </c>
    </row>
    <row r="15" spans="1:12">
      <c r="A15" s="4" t="s">
        <v>19</v>
      </c>
      <c r="B15" s="4">
        <v>2022</v>
      </c>
      <c r="C15" s="5">
        <v>44850</v>
      </c>
      <c r="D15" s="4" t="s">
        <v>20</v>
      </c>
      <c r="E15" s="4" t="s">
        <v>64</v>
      </c>
      <c r="F15" s="4" t="s">
        <v>64</v>
      </c>
      <c r="G15" s="4" t="s">
        <v>489</v>
      </c>
      <c r="H15" s="4" t="s">
        <v>102</v>
      </c>
      <c r="I15" s="14">
        <f>(C15-VLOOKUP(G15,Riders!$A$2:$C$267,2,FALSE))/365</f>
        <v>22.326027397260273</v>
      </c>
      <c r="J15" s="4">
        <v>14</v>
      </c>
    </row>
    <row r="16" spans="1:12">
      <c r="A16" s="4" t="s">
        <v>19</v>
      </c>
      <c r="B16" s="4">
        <v>2022</v>
      </c>
      <c r="C16" s="5">
        <v>44850</v>
      </c>
      <c r="D16" s="4" t="s">
        <v>20</v>
      </c>
      <c r="E16" s="4" t="s">
        <v>64</v>
      </c>
      <c r="F16" s="4" t="s">
        <v>64</v>
      </c>
      <c r="G16" s="4" t="s">
        <v>490</v>
      </c>
      <c r="H16" s="4" t="s">
        <v>42</v>
      </c>
      <c r="I16" s="14">
        <f>(C16-VLOOKUP(G16,Riders!$A$2:$C$267,2,FALSE))/365</f>
        <v>29.556164383561644</v>
      </c>
      <c r="J16" s="4">
        <v>15</v>
      </c>
    </row>
    <row r="17" spans="1:12">
      <c r="A17" s="4" t="s">
        <v>19</v>
      </c>
      <c r="B17" s="4">
        <v>2022</v>
      </c>
      <c r="C17" s="5">
        <v>44850</v>
      </c>
      <c r="D17" s="4" t="s">
        <v>20</v>
      </c>
      <c r="E17" s="4" t="s">
        <v>64</v>
      </c>
      <c r="F17" s="4" t="s">
        <v>64</v>
      </c>
      <c r="G17" s="4" t="s">
        <v>491</v>
      </c>
      <c r="H17" s="4" t="s">
        <v>492</v>
      </c>
      <c r="I17" s="14">
        <f>(C17-VLOOKUP(G17,Riders!$A$2:$C$267,2,FALSE))/365</f>
        <v>26.931506849315067</v>
      </c>
      <c r="J17" s="4">
        <v>16</v>
      </c>
    </row>
    <row r="18" spans="1:12">
      <c r="A18" s="4" t="s">
        <v>19</v>
      </c>
      <c r="B18" s="4">
        <v>2022</v>
      </c>
      <c r="C18" s="5">
        <v>44850</v>
      </c>
      <c r="D18" s="4" t="s">
        <v>20</v>
      </c>
      <c r="E18" s="4" t="s">
        <v>64</v>
      </c>
      <c r="F18" s="4" t="s">
        <v>64</v>
      </c>
      <c r="G18" s="4" t="s">
        <v>493</v>
      </c>
      <c r="H18" s="4" t="s">
        <v>31</v>
      </c>
      <c r="I18" s="14">
        <f>(C18-VLOOKUP(G18,Riders!$A$2:$C$267,2,FALSE))/365</f>
        <v>28.854794520547944</v>
      </c>
      <c r="J18" s="4">
        <v>17</v>
      </c>
    </row>
    <row r="19" spans="1:12">
      <c r="A19" s="4" t="s">
        <v>19</v>
      </c>
      <c r="B19" s="4">
        <v>2022</v>
      </c>
      <c r="C19" s="5">
        <v>44850</v>
      </c>
      <c r="D19" s="4" t="s">
        <v>20</v>
      </c>
      <c r="E19" s="4" t="s">
        <v>64</v>
      </c>
      <c r="F19" s="4" t="s">
        <v>64</v>
      </c>
      <c r="G19" s="4" t="s">
        <v>494</v>
      </c>
      <c r="H19" s="4" t="s">
        <v>37</v>
      </c>
      <c r="I19" s="14">
        <f>(C19-VLOOKUP(G19,Riders!$A$2:$C$267,2,FALSE))/365</f>
        <v>24.323287671232876</v>
      </c>
      <c r="J19" s="4">
        <v>18</v>
      </c>
    </row>
    <row r="20" spans="1:12">
      <c r="A20" s="4" t="s">
        <v>19</v>
      </c>
      <c r="B20" s="4">
        <v>2022</v>
      </c>
      <c r="C20" s="5">
        <v>44850</v>
      </c>
      <c r="D20" s="4" t="s">
        <v>20</v>
      </c>
      <c r="E20" s="4" t="s">
        <v>64</v>
      </c>
      <c r="F20" s="4" t="s">
        <v>64</v>
      </c>
      <c r="G20" s="4" t="s">
        <v>495</v>
      </c>
      <c r="H20" s="4" t="s">
        <v>104</v>
      </c>
      <c r="I20" s="14">
        <f>(C20-VLOOKUP(G20,Riders!$A$2:$C$267,2,FALSE))/365</f>
        <v>26.723287671232878</v>
      </c>
      <c r="J20" s="4">
        <v>19</v>
      </c>
    </row>
    <row r="21" spans="1:12">
      <c r="A21" s="4" t="s">
        <v>19</v>
      </c>
      <c r="B21" s="4">
        <v>2022</v>
      </c>
      <c r="C21" s="5">
        <v>44850</v>
      </c>
      <c r="D21" s="4" t="s">
        <v>20</v>
      </c>
      <c r="E21" s="4" t="s">
        <v>64</v>
      </c>
      <c r="F21" s="4" t="s">
        <v>64</v>
      </c>
      <c r="G21" s="4" t="s">
        <v>496</v>
      </c>
      <c r="H21" s="4" t="s">
        <v>85</v>
      </c>
      <c r="I21" s="14">
        <f>(C21-VLOOKUP(G21,Riders!$A$2:$C$267,2,FALSE))/365</f>
        <v>27.758904109589039</v>
      </c>
      <c r="J21" s="4">
        <v>20</v>
      </c>
    </row>
    <row r="22" spans="1:12">
      <c r="A22" s="4" t="s">
        <v>19</v>
      </c>
      <c r="B22" s="4">
        <v>2022</v>
      </c>
      <c r="C22" s="5">
        <v>44850</v>
      </c>
      <c r="D22" s="4" t="s">
        <v>20</v>
      </c>
      <c r="E22" s="4" t="s">
        <v>64</v>
      </c>
      <c r="F22" s="4" t="s">
        <v>64</v>
      </c>
      <c r="G22" s="4" t="s">
        <v>497</v>
      </c>
      <c r="H22" s="4" t="s">
        <v>56</v>
      </c>
      <c r="I22" s="14" t="e">
        <f>(C22-VLOOKUP(G22,Riders!$A$2:$C$267,2,FALSE))/365</f>
        <v>#N/A</v>
      </c>
      <c r="J22" s="4">
        <v>21</v>
      </c>
    </row>
    <row r="23" spans="1:12">
      <c r="A23" s="4" t="s">
        <v>19</v>
      </c>
      <c r="B23" s="4">
        <v>2022</v>
      </c>
      <c r="C23" s="5">
        <v>44850</v>
      </c>
      <c r="D23" s="4" t="s">
        <v>20</v>
      </c>
      <c r="E23" s="4" t="s">
        <v>64</v>
      </c>
      <c r="F23" s="4" t="s">
        <v>64</v>
      </c>
      <c r="G23" s="4" t="s">
        <v>498</v>
      </c>
      <c r="H23" s="4" t="s">
        <v>39</v>
      </c>
      <c r="I23" s="14">
        <f>(C23-VLOOKUP(G23,Riders!$A$2:$C$267,2,FALSE))/365</f>
        <v>22.512328767123286</v>
      </c>
      <c r="J23" s="4">
        <v>22</v>
      </c>
    </row>
    <row r="24" spans="1:12">
      <c r="A24" s="4" t="s">
        <v>19</v>
      </c>
      <c r="B24" s="4">
        <v>2022</v>
      </c>
      <c r="C24" s="5">
        <v>44850</v>
      </c>
      <c r="D24" s="4" t="s">
        <v>20</v>
      </c>
      <c r="E24" s="4" t="s">
        <v>64</v>
      </c>
      <c r="F24" s="4" t="s">
        <v>64</v>
      </c>
      <c r="G24" s="4" t="s">
        <v>499</v>
      </c>
      <c r="H24" s="4" t="s">
        <v>145</v>
      </c>
      <c r="I24" s="14">
        <f>(C24-VLOOKUP(G24,Riders!$A$2:$C$267,2,FALSE))/365</f>
        <v>30.715068493150685</v>
      </c>
      <c r="J24" s="4">
        <v>23</v>
      </c>
    </row>
    <row r="25" spans="1:12">
      <c r="A25" s="4" t="s">
        <v>19</v>
      </c>
      <c r="B25" s="4">
        <v>2022</v>
      </c>
      <c r="C25" s="5">
        <v>44850</v>
      </c>
      <c r="D25" s="4" t="s">
        <v>20</v>
      </c>
      <c r="E25" s="4" t="s">
        <v>64</v>
      </c>
      <c r="F25" s="4" t="s">
        <v>64</v>
      </c>
      <c r="G25" s="4" t="s">
        <v>500</v>
      </c>
      <c r="H25" s="4" t="s">
        <v>33</v>
      </c>
      <c r="I25" s="14">
        <f>(C25-VLOOKUP(G25,Riders!$A$2:$C$267,2,FALSE))/365</f>
        <v>19.216438356164385</v>
      </c>
      <c r="J25" s="4">
        <v>24</v>
      </c>
    </row>
    <row r="26" spans="1:12">
      <c r="A26" s="1" t="s">
        <v>139</v>
      </c>
      <c r="B26" s="1">
        <v>2022</v>
      </c>
      <c r="C26" s="2">
        <v>44750</v>
      </c>
      <c r="D26" s="1" t="s">
        <v>66</v>
      </c>
      <c r="E26" s="1" t="s">
        <v>64</v>
      </c>
      <c r="F26" s="1" t="s">
        <v>64</v>
      </c>
      <c r="G26" s="1" t="s">
        <v>495</v>
      </c>
      <c r="H26" s="1" t="s">
        <v>104</v>
      </c>
      <c r="I26" s="13">
        <f>(C26-VLOOKUP(G26,Riders!$A$2:$C$267,2,FALSE))/365</f>
        <v>26.449315068493149</v>
      </c>
      <c r="J26" s="1">
        <v>1</v>
      </c>
      <c r="K26" s="7">
        <v>0.38055555555555554</v>
      </c>
      <c r="L26">
        <v>50.911999999999999</v>
      </c>
    </row>
    <row r="27" spans="1:12">
      <c r="A27" s="1" t="s">
        <v>139</v>
      </c>
      <c r="B27" s="1">
        <v>2022</v>
      </c>
      <c r="C27" s="2">
        <v>44750</v>
      </c>
      <c r="D27" s="1" t="s">
        <v>66</v>
      </c>
      <c r="E27" s="1" t="s">
        <v>64</v>
      </c>
      <c r="F27" s="1" t="s">
        <v>64</v>
      </c>
      <c r="G27" s="1" t="s">
        <v>591</v>
      </c>
      <c r="H27" s="1" t="s">
        <v>25</v>
      </c>
      <c r="I27" s="13">
        <f>(C27-VLOOKUP(G27,Riders!$A$2:$C$267,2,FALSE))/365</f>
        <v>30.512328767123286</v>
      </c>
      <c r="J27" s="1">
        <v>2</v>
      </c>
    </row>
    <row r="28" spans="1:12">
      <c r="A28" s="1" t="s">
        <v>139</v>
      </c>
      <c r="B28" s="1">
        <v>2022</v>
      </c>
      <c r="C28" s="2">
        <v>44750</v>
      </c>
      <c r="D28" s="1" t="s">
        <v>66</v>
      </c>
      <c r="E28" s="1" t="s">
        <v>64</v>
      </c>
      <c r="F28" s="1" t="s">
        <v>64</v>
      </c>
      <c r="G28" s="1" t="s">
        <v>488</v>
      </c>
      <c r="H28" s="1" t="s">
        <v>44</v>
      </c>
      <c r="I28" s="13">
        <f>(C28-VLOOKUP(G28,Riders!$A$2:$C$267,2,FALSE))/365</f>
        <v>28.238356164383561</v>
      </c>
      <c r="J28" s="1">
        <v>3</v>
      </c>
    </row>
    <row r="29" spans="1:12">
      <c r="A29" s="1" t="s">
        <v>139</v>
      </c>
      <c r="B29" s="1">
        <v>2022</v>
      </c>
      <c r="C29" s="2">
        <v>44750</v>
      </c>
      <c r="D29" s="1" t="s">
        <v>66</v>
      </c>
      <c r="E29" s="1" t="s">
        <v>64</v>
      </c>
      <c r="F29" s="1" t="s">
        <v>64</v>
      </c>
      <c r="G29" s="1" t="s">
        <v>695</v>
      </c>
      <c r="H29" s="1" t="s">
        <v>724</v>
      </c>
      <c r="I29" s="13" t="e">
        <f>(C29-VLOOKUP(G29,Riders!$A$2:$C$267,2,FALSE))/365</f>
        <v>#N/A</v>
      </c>
      <c r="J29" s="1">
        <v>4</v>
      </c>
    </row>
    <row r="30" spans="1:12">
      <c r="A30" s="1" t="s">
        <v>139</v>
      </c>
      <c r="B30" s="1">
        <v>2022</v>
      </c>
      <c r="C30" s="2">
        <v>44750</v>
      </c>
      <c r="D30" s="1" t="s">
        <v>66</v>
      </c>
      <c r="E30" s="1" t="s">
        <v>64</v>
      </c>
      <c r="F30" s="1" t="s">
        <v>64</v>
      </c>
      <c r="G30" s="1" t="s">
        <v>498</v>
      </c>
      <c r="H30" s="1" t="s">
        <v>39</v>
      </c>
      <c r="I30" s="13">
        <f>(C30-VLOOKUP(G30,Riders!$A$2:$C$267,2,FALSE))/365</f>
        <v>22.238356164383561</v>
      </c>
      <c r="J30" s="1">
        <v>5</v>
      </c>
    </row>
    <row r="31" spans="1:12">
      <c r="A31" s="1" t="s">
        <v>139</v>
      </c>
      <c r="B31" s="1">
        <v>2022</v>
      </c>
      <c r="C31" s="2">
        <v>44750</v>
      </c>
      <c r="D31" s="1" t="s">
        <v>66</v>
      </c>
      <c r="E31" s="1" t="s">
        <v>64</v>
      </c>
      <c r="F31" s="1" t="s">
        <v>64</v>
      </c>
      <c r="G31" s="1" t="s">
        <v>494</v>
      </c>
      <c r="H31" s="1" t="s">
        <v>37</v>
      </c>
      <c r="I31" s="13">
        <f>(C31-VLOOKUP(G31,Riders!$A$2:$C$267,2,FALSE))/365</f>
        <v>24.049315068493151</v>
      </c>
      <c r="J31" s="1">
        <v>6</v>
      </c>
    </row>
    <row r="32" spans="1:12">
      <c r="A32" s="1" t="s">
        <v>139</v>
      </c>
      <c r="B32" s="1">
        <v>2022</v>
      </c>
      <c r="C32" s="2">
        <v>44750</v>
      </c>
      <c r="D32" s="1" t="s">
        <v>66</v>
      </c>
      <c r="E32" s="1" t="s">
        <v>64</v>
      </c>
      <c r="F32" s="1" t="s">
        <v>64</v>
      </c>
      <c r="G32" s="1" t="s">
        <v>606</v>
      </c>
      <c r="H32" s="1" t="s">
        <v>33</v>
      </c>
      <c r="I32" s="13">
        <f>(C32-VLOOKUP(G32,Riders!$A$2:$C$267,2,FALSE))/365</f>
        <v>20.493150684931507</v>
      </c>
      <c r="J32" s="1">
        <v>7</v>
      </c>
    </row>
    <row r="33" spans="1:12">
      <c r="A33" s="1" t="s">
        <v>139</v>
      </c>
      <c r="B33" s="1">
        <v>2022</v>
      </c>
      <c r="C33" s="2">
        <v>44750</v>
      </c>
      <c r="D33" s="1" t="s">
        <v>66</v>
      </c>
      <c r="E33" s="1" t="s">
        <v>64</v>
      </c>
      <c r="F33" s="1" t="s">
        <v>64</v>
      </c>
      <c r="G33" s="1" t="s">
        <v>613</v>
      </c>
      <c r="H33" s="1" t="s">
        <v>145</v>
      </c>
      <c r="I33" s="13">
        <f>(C33-VLOOKUP(G33,Riders!$A$2:$C$267,2,FALSE))/365</f>
        <v>23.460273972602739</v>
      </c>
      <c r="J33" s="1">
        <v>8</v>
      </c>
    </row>
    <row r="34" spans="1:12">
      <c r="A34" s="1" t="s">
        <v>139</v>
      </c>
      <c r="B34" s="1">
        <v>2022</v>
      </c>
      <c r="C34" s="2">
        <v>44750</v>
      </c>
      <c r="D34" s="1" t="s">
        <v>66</v>
      </c>
      <c r="E34" s="1" t="s">
        <v>64</v>
      </c>
      <c r="F34" s="1" t="s">
        <v>64</v>
      </c>
      <c r="G34" s="1" t="s">
        <v>716</v>
      </c>
      <c r="H34" s="1" t="s">
        <v>152</v>
      </c>
      <c r="I34" s="13" t="e">
        <f>(C34-VLOOKUP(G34,Riders!$A$2:$C$267,2,FALSE))/365</f>
        <v>#N/A</v>
      </c>
      <c r="J34" s="1">
        <v>9</v>
      </c>
    </row>
    <row r="35" spans="1:12">
      <c r="A35" s="1" t="s">
        <v>139</v>
      </c>
      <c r="B35" s="1">
        <v>2022</v>
      </c>
      <c r="C35" s="2">
        <v>44750</v>
      </c>
      <c r="D35" s="1" t="s">
        <v>66</v>
      </c>
      <c r="E35" s="1" t="s">
        <v>64</v>
      </c>
      <c r="F35" s="1" t="s">
        <v>64</v>
      </c>
      <c r="G35" s="1" t="s">
        <v>663</v>
      </c>
      <c r="H35" s="1" t="s">
        <v>723</v>
      </c>
      <c r="I35" s="13">
        <f>(C35-VLOOKUP(G35,Riders!$A$2:$C$267,2,FALSE))/365</f>
        <v>21.580821917808219</v>
      </c>
      <c r="J35" s="1">
        <v>10</v>
      </c>
    </row>
    <row r="36" spans="1:12">
      <c r="A36" s="1" t="s">
        <v>139</v>
      </c>
      <c r="B36" s="1">
        <v>2022</v>
      </c>
      <c r="C36" s="2">
        <v>44750</v>
      </c>
      <c r="D36" s="1" t="s">
        <v>66</v>
      </c>
      <c r="E36" s="1" t="s">
        <v>64</v>
      </c>
      <c r="F36" s="1" t="s">
        <v>64</v>
      </c>
      <c r="G36" s="1" t="s">
        <v>611</v>
      </c>
      <c r="H36" s="1" t="s">
        <v>164</v>
      </c>
      <c r="I36" s="13" t="e">
        <f>(C36-VLOOKUP(G36,Riders!$A$2:$C$267,2,FALSE))/365</f>
        <v>#N/A</v>
      </c>
      <c r="J36" s="1">
        <v>11</v>
      </c>
    </row>
    <row r="37" spans="1:12">
      <c r="A37" s="1" t="s">
        <v>139</v>
      </c>
      <c r="B37" s="1">
        <v>2022</v>
      </c>
      <c r="C37" s="2">
        <v>44750</v>
      </c>
      <c r="D37" s="1" t="s">
        <v>66</v>
      </c>
      <c r="E37" s="1" t="s">
        <v>64</v>
      </c>
      <c r="F37" s="1" t="s">
        <v>64</v>
      </c>
      <c r="G37" s="1" t="s">
        <v>630</v>
      </c>
      <c r="H37" s="1" t="s">
        <v>725</v>
      </c>
      <c r="I37" s="13" t="e">
        <f>(C37-VLOOKUP(G37,Riders!$A$2:$C$267,2,FALSE))/365</f>
        <v>#N/A</v>
      </c>
      <c r="J37" s="1">
        <v>12</v>
      </c>
    </row>
    <row r="38" spans="1:12">
      <c r="A38" s="1" t="s">
        <v>139</v>
      </c>
      <c r="B38" s="1">
        <v>2022</v>
      </c>
      <c r="C38" s="2">
        <v>44750</v>
      </c>
      <c r="D38" s="1" t="s">
        <v>66</v>
      </c>
      <c r="E38" s="1" t="s">
        <v>64</v>
      </c>
      <c r="F38" s="1" t="s">
        <v>64</v>
      </c>
      <c r="G38" s="1" t="s">
        <v>615</v>
      </c>
      <c r="H38" s="1" t="s">
        <v>56</v>
      </c>
      <c r="I38" s="13">
        <f>(C38-VLOOKUP(G38,Riders!$A$2:$C$267,2,FALSE))/365</f>
        <v>19.715068493150685</v>
      </c>
      <c r="J38" s="1">
        <v>13</v>
      </c>
    </row>
    <row r="39" spans="1:12">
      <c r="A39" s="1" t="s">
        <v>139</v>
      </c>
      <c r="B39" s="1">
        <v>2022</v>
      </c>
      <c r="C39" s="2">
        <v>44750</v>
      </c>
      <c r="D39" s="1" t="s">
        <v>66</v>
      </c>
      <c r="E39" s="1" t="s">
        <v>64</v>
      </c>
      <c r="F39" s="1" t="s">
        <v>64</v>
      </c>
      <c r="G39" s="1" t="s">
        <v>715</v>
      </c>
      <c r="H39" s="1" t="s">
        <v>161</v>
      </c>
      <c r="I39" s="13" t="e">
        <f>(C39-VLOOKUP(G39,Riders!$A$2:$C$267,2,FALSE))/365</f>
        <v>#N/A</v>
      </c>
      <c r="J39" s="1">
        <v>14</v>
      </c>
    </row>
    <row r="40" spans="1:12">
      <c r="A40" s="1" t="s">
        <v>139</v>
      </c>
      <c r="B40" s="1">
        <v>2022</v>
      </c>
      <c r="C40" s="2">
        <v>44750</v>
      </c>
      <c r="D40" s="1" t="s">
        <v>66</v>
      </c>
      <c r="E40" s="1" t="s">
        <v>64</v>
      </c>
      <c r="F40" s="1" t="s">
        <v>64</v>
      </c>
      <c r="G40" s="1" t="s">
        <v>718</v>
      </c>
      <c r="H40" s="1" t="s">
        <v>620</v>
      </c>
      <c r="I40" s="13" t="e">
        <f>(C40-VLOOKUP(G40,Riders!$A$2:$C$267,2,FALSE))/365</f>
        <v>#N/A</v>
      </c>
      <c r="J40" s="1">
        <v>15</v>
      </c>
    </row>
    <row r="41" spans="1:12">
      <c r="A41" s="1" t="s">
        <v>139</v>
      </c>
      <c r="B41" s="1">
        <v>2022</v>
      </c>
      <c r="C41" s="2">
        <v>44750</v>
      </c>
      <c r="D41" s="1" t="s">
        <v>66</v>
      </c>
      <c r="E41" s="1" t="s">
        <v>64</v>
      </c>
      <c r="F41" s="1" t="s">
        <v>64</v>
      </c>
      <c r="G41" s="1" t="s">
        <v>693</v>
      </c>
      <c r="H41" s="1" t="s">
        <v>726</v>
      </c>
      <c r="I41" s="13" t="e">
        <f>(C41-VLOOKUP(G41,Riders!$A$2:$C$267,2,FALSE))/365</f>
        <v>#N/A</v>
      </c>
      <c r="J41" s="1">
        <v>16</v>
      </c>
    </row>
    <row r="42" spans="1:12">
      <c r="A42" s="1" t="s">
        <v>139</v>
      </c>
      <c r="B42" s="1">
        <v>2022</v>
      </c>
      <c r="C42" s="2">
        <v>44750</v>
      </c>
      <c r="D42" s="1" t="s">
        <v>66</v>
      </c>
      <c r="E42" s="1" t="s">
        <v>64</v>
      </c>
      <c r="F42" s="1" t="s">
        <v>64</v>
      </c>
      <c r="G42" s="1" t="s">
        <v>712</v>
      </c>
      <c r="H42" s="1" t="s">
        <v>727</v>
      </c>
      <c r="I42" s="13" t="e">
        <f>(C42-VLOOKUP(G42,Riders!$A$2:$C$267,2,FALSE))/365</f>
        <v>#N/A</v>
      </c>
      <c r="J42" s="1">
        <v>17</v>
      </c>
    </row>
    <row r="43" spans="1:12">
      <c r="A43" s="4" t="s">
        <v>162</v>
      </c>
      <c r="B43" s="4">
        <v>2022</v>
      </c>
      <c r="C43" s="5">
        <v>44694</v>
      </c>
      <c r="D43" s="4" t="s">
        <v>66</v>
      </c>
      <c r="E43" s="4" t="s">
        <v>64</v>
      </c>
      <c r="F43" s="4" t="s">
        <v>64</v>
      </c>
      <c r="G43" s="4" t="s">
        <v>476</v>
      </c>
      <c r="H43" s="4" t="s">
        <v>78</v>
      </c>
      <c r="I43" s="14">
        <f>(C43-VLOOKUP(G43,Riders!$A$2:$C$1999,2,FALSE))/365</f>
        <v>23.517808219178082</v>
      </c>
      <c r="J43" s="4">
        <v>1</v>
      </c>
      <c r="K43" s="7">
        <v>0.4597222222222222</v>
      </c>
      <c r="L43">
        <v>53.021000000000001</v>
      </c>
    </row>
    <row r="44" spans="1:12">
      <c r="A44" s="4" t="s">
        <v>162</v>
      </c>
      <c r="B44" s="4">
        <v>2022</v>
      </c>
      <c r="C44" s="5">
        <v>44694</v>
      </c>
      <c r="D44" s="4" t="s">
        <v>66</v>
      </c>
      <c r="E44" s="4" t="s">
        <v>64</v>
      </c>
      <c r="F44" s="4" t="s">
        <v>64</v>
      </c>
      <c r="G44" s="4" t="s">
        <v>592</v>
      </c>
      <c r="H44" s="4" t="s">
        <v>23</v>
      </c>
      <c r="I44" s="14">
        <f>(C44-VLOOKUP(G44,Riders!$A$2:$C$1999,2,FALSE))/365</f>
        <v>31.24931506849315</v>
      </c>
      <c r="J44" s="4">
        <v>2</v>
      </c>
    </row>
    <row r="45" spans="1:12">
      <c r="A45" s="4" t="s">
        <v>162</v>
      </c>
      <c r="B45" s="4">
        <v>2022</v>
      </c>
      <c r="C45" s="5">
        <v>44694</v>
      </c>
      <c r="D45" s="4" t="s">
        <v>66</v>
      </c>
      <c r="E45" s="4" t="s">
        <v>64</v>
      </c>
      <c r="F45" s="4" t="s">
        <v>64</v>
      </c>
      <c r="G45" s="4" t="s">
        <v>487</v>
      </c>
      <c r="H45" s="4" t="s">
        <v>164</v>
      </c>
      <c r="I45" s="14">
        <f>(C45-VLOOKUP(G45,Riders!$A$2:$C$1999,2,FALSE))/365</f>
        <v>24.852054794520548</v>
      </c>
      <c r="J45" s="4">
        <v>3</v>
      </c>
    </row>
    <row r="46" spans="1:12">
      <c r="A46" s="4" t="s">
        <v>162</v>
      </c>
      <c r="B46" s="4">
        <v>2022</v>
      </c>
      <c r="C46" s="5">
        <v>44694</v>
      </c>
      <c r="D46" s="4" t="s">
        <v>66</v>
      </c>
      <c r="E46" s="4" t="s">
        <v>64</v>
      </c>
      <c r="F46" s="4" t="s">
        <v>64</v>
      </c>
      <c r="G46" s="4" t="s">
        <v>606</v>
      </c>
      <c r="H46" s="4" t="s">
        <v>33</v>
      </c>
      <c r="I46" s="14">
        <f>(C46-VLOOKUP(G46,Riders!$A$2:$C$1999,2,FALSE))/365</f>
        <v>20.339726027397262</v>
      </c>
      <c r="J46" s="4">
        <v>4</v>
      </c>
    </row>
    <row r="47" spans="1:12">
      <c r="A47" s="4" t="s">
        <v>162</v>
      </c>
      <c r="B47" s="4">
        <v>2022</v>
      </c>
      <c r="C47" s="5">
        <v>44694</v>
      </c>
      <c r="D47" s="4" t="s">
        <v>66</v>
      </c>
      <c r="E47" s="4" t="s">
        <v>64</v>
      </c>
      <c r="F47" s="4" t="s">
        <v>64</v>
      </c>
      <c r="G47" s="4" t="s">
        <v>481</v>
      </c>
      <c r="H47" s="4" t="s">
        <v>29</v>
      </c>
      <c r="I47" s="14">
        <f>(C47-VLOOKUP(G47,Riders!$A$2:$C$1999,2,FALSE))/365</f>
        <v>19.912328767123288</v>
      </c>
      <c r="J47" s="4">
        <v>5</v>
      </c>
    </row>
    <row r="48" spans="1:12">
      <c r="A48" s="4" t="s">
        <v>162</v>
      </c>
      <c r="B48" s="4">
        <v>2022</v>
      </c>
      <c r="C48" s="5">
        <v>44694</v>
      </c>
      <c r="D48" s="4" t="s">
        <v>66</v>
      </c>
      <c r="E48" s="4" t="s">
        <v>64</v>
      </c>
      <c r="F48" s="4" t="s">
        <v>64</v>
      </c>
      <c r="G48" s="4" t="s">
        <v>744</v>
      </c>
      <c r="H48" s="4" t="s">
        <v>25</v>
      </c>
      <c r="I48" s="14">
        <f>(C48-VLOOKUP(G48,Riders!$A$2:$C$1999,2,FALSE))/365</f>
        <v>24.567123287671233</v>
      </c>
      <c r="J48" s="4">
        <v>6</v>
      </c>
    </row>
    <row r="49" spans="1:12">
      <c r="A49" s="4" t="s">
        <v>162</v>
      </c>
      <c r="B49" s="4">
        <v>2022</v>
      </c>
      <c r="C49" s="5">
        <v>44694</v>
      </c>
      <c r="D49" s="4" t="s">
        <v>66</v>
      </c>
      <c r="E49" s="4" t="s">
        <v>64</v>
      </c>
      <c r="F49" s="4" t="s">
        <v>64</v>
      </c>
      <c r="G49" s="4" t="s">
        <v>493</v>
      </c>
      <c r="H49" s="4" t="s">
        <v>31</v>
      </c>
      <c r="I49" s="14">
        <f>(C49-VLOOKUP(G49,Riders!$A$2:$C$1999,2,FALSE))/365</f>
        <v>28.427397260273974</v>
      </c>
      <c r="J49" s="4">
        <v>7</v>
      </c>
    </row>
    <row r="50" spans="1:12">
      <c r="A50" s="4" t="s">
        <v>162</v>
      </c>
      <c r="B50" s="4">
        <v>2022</v>
      </c>
      <c r="C50" s="5">
        <v>44694</v>
      </c>
      <c r="D50" s="4" t="s">
        <v>66</v>
      </c>
      <c r="E50" s="4" t="s">
        <v>64</v>
      </c>
      <c r="F50" s="4" t="s">
        <v>64</v>
      </c>
      <c r="G50" s="4" t="s">
        <v>648</v>
      </c>
      <c r="H50" s="4" t="s">
        <v>113</v>
      </c>
      <c r="I50" s="14">
        <f>(C50-VLOOKUP(G50,Riders!$A$2:$C$1999,2,FALSE))/365</f>
        <v>23.016438356164382</v>
      </c>
      <c r="J50" s="4">
        <v>8</v>
      </c>
    </row>
    <row r="51" spans="1:12">
      <c r="A51" s="4" t="s">
        <v>162</v>
      </c>
      <c r="B51" s="4">
        <v>2022</v>
      </c>
      <c r="C51" s="5">
        <v>44694</v>
      </c>
      <c r="D51" s="4" t="s">
        <v>66</v>
      </c>
      <c r="E51" s="4" t="s">
        <v>64</v>
      </c>
      <c r="F51" s="4" t="s">
        <v>64</v>
      </c>
      <c r="G51" s="4" t="s">
        <v>490</v>
      </c>
      <c r="H51" s="4" t="s">
        <v>42</v>
      </c>
      <c r="I51" s="14">
        <f>(C51-VLOOKUP(G51,Riders!$A$2:$C$1999,2,FALSE))/365</f>
        <v>29.12876712328767</v>
      </c>
      <c r="J51" s="4">
        <v>9</v>
      </c>
    </row>
    <row r="52" spans="1:12">
      <c r="A52" s="4" t="s">
        <v>162</v>
      </c>
      <c r="B52" s="4">
        <v>2022</v>
      </c>
      <c r="C52" s="5">
        <v>44694</v>
      </c>
      <c r="D52" s="4" t="s">
        <v>66</v>
      </c>
      <c r="E52" s="4" t="s">
        <v>64</v>
      </c>
      <c r="F52" s="4" t="s">
        <v>64</v>
      </c>
      <c r="G52" s="4" t="s">
        <v>748</v>
      </c>
      <c r="H52" s="4" t="s">
        <v>35</v>
      </c>
      <c r="I52" s="14">
        <f>(C52-VLOOKUP(G52,Riders!$A$2:$C$1999,2,FALSE))/365</f>
        <v>22.241095890410961</v>
      </c>
      <c r="J52" s="4">
        <v>10</v>
      </c>
    </row>
    <row r="53" spans="1:12">
      <c r="A53" s="4" t="s">
        <v>162</v>
      </c>
      <c r="B53" s="4">
        <v>2022</v>
      </c>
      <c r="C53" s="5">
        <v>44694</v>
      </c>
      <c r="D53" s="4" t="s">
        <v>66</v>
      </c>
      <c r="E53" s="4" t="s">
        <v>64</v>
      </c>
      <c r="F53" s="4" t="s">
        <v>64</v>
      </c>
      <c r="G53" s="4" t="s">
        <v>699</v>
      </c>
      <c r="H53" s="4" t="s">
        <v>39</v>
      </c>
      <c r="I53" s="14">
        <f>(C53-VLOOKUP(G53,Riders!$A$2:$C$1999,2,FALSE))/365</f>
        <v>28.213698630136985</v>
      </c>
      <c r="J53" s="4">
        <v>11</v>
      </c>
    </row>
    <row r="54" spans="1:12">
      <c r="A54" s="4" t="s">
        <v>162</v>
      </c>
      <c r="B54" s="4">
        <v>2022</v>
      </c>
      <c r="C54" s="5">
        <v>44694</v>
      </c>
      <c r="D54" s="4" t="s">
        <v>66</v>
      </c>
      <c r="E54" s="4" t="s">
        <v>64</v>
      </c>
      <c r="F54" s="4" t="s">
        <v>64</v>
      </c>
      <c r="G54" s="4" t="s">
        <v>479</v>
      </c>
      <c r="H54" s="4" t="s">
        <v>480</v>
      </c>
      <c r="I54" s="14">
        <f>(C54-VLOOKUP(G54,Riders!$A$2:$C$1999,2,FALSE))/365</f>
        <v>30.986301369863014</v>
      </c>
      <c r="J54" s="4">
        <v>12</v>
      </c>
    </row>
    <row r="55" spans="1:12">
      <c r="A55" s="4" t="s">
        <v>162</v>
      </c>
      <c r="B55" s="4">
        <v>2022</v>
      </c>
      <c r="C55" s="5">
        <v>44694</v>
      </c>
      <c r="D55" s="4" t="s">
        <v>66</v>
      </c>
      <c r="E55" s="4" t="s">
        <v>64</v>
      </c>
      <c r="F55" s="4" t="s">
        <v>64</v>
      </c>
      <c r="G55" s="4" t="s">
        <v>734</v>
      </c>
      <c r="H55" s="4" t="s">
        <v>102</v>
      </c>
      <c r="I55" s="14">
        <f>(C55-VLOOKUP(G55,Riders!$A$2:$C$1999,2,FALSE))/365</f>
        <v>21.287671232876711</v>
      </c>
      <c r="J55" s="4">
        <v>13</v>
      </c>
    </row>
    <row r="56" spans="1:12">
      <c r="A56" s="4" t="s">
        <v>162</v>
      </c>
      <c r="B56" s="4">
        <v>2022</v>
      </c>
      <c r="C56" s="5">
        <v>44694</v>
      </c>
      <c r="D56" s="4" t="s">
        <v>66</v>
      </c>
      <c r="E56" s="4" t="s">
        <v>64</v>
      </c>
      <c r="F56" s="4" t="s">
        <v>64</v>
      </c>
      <c r="G56" s="4" t="s">
        <v>740</v>
      </c>
      <c r="H56" s="4" t="s">
        <v>150</v>
      </c>
      <c r="I56" s="14">
        <f>(C56-VLOOKUP(G56,Riders!$A$2:$C$1999,2,FALSE))/365</f>
        <v>19.539726027397261</v>
      </c>
      <c r="J56" s="4">
        <v>14</v>
      </c>
    </row>
    <row r="57" spans="1:12">
      <c r="A57" s="4" t="s">
        <v>162</v>
      </c>
      <c r="B57" s="4">
        <v>2022</v>
      </c>
      <c r="C57" s="5">
        <v>44694</v>
      </c>
      <c r="D57" s="4" t="s">
        <v>66</v>
      </c>
      <c r="E57" s="4" t="s">
        <v>64</v>
      </c>
      <c r="F57" s="4" t="s">
        <v>64</v>
      </c>
      <c r="G57" s="4" t="s">
        <v>496</v>
      </c>
      <c r="H57" s="4" t="s">
        <v>85</v>
      </c>
      <c r="I57" s="14">
        <f>(C57-VLOOKUP(G57,Riders!$A$2:$C$1999,2,FALSE))/365</f>
        <v>27.331506849315069</v>
      </c>
      <c r="J57" s="4">
        <v>15</v>
      </c>
    </row>
    <row r="58" spans="1:12">
      <c r="A58" s="4" t="s">
        <v>162</v>
      </c>
      <c r="B58" s="4">
        <v>2022</v>
      </c>
      <c r="C58" s="5">
        <v>44694</v>
      </c>
      <c r="D58" s="4" t="s">
        <v>66</v>
      </c>
      <c r="E58" s="4" t="s">
        <v>64</v>
      </c>
      <c r="F58" s="4" t="s">
        <v>64</v>
      </c>
      <c r="G58" s="4" t="s">
        <v>491</v>
      </c>
      <c r="H58" s="4" t="s">
        <v>492</v>
      </c>
      <c r="I58" s="14">
        <f>(C58-VLOOKUP(G58,Riders!$A$2:$C$1999,2,FALSE))/365</f>
        <v>26.504109589041096</v>
      </c>
      <c r="J58" s="4">
        <v>16</v>
      </c>
    </row>
    <row r="59" spans="1:12">
      <c r="A59" s="4" t="s">
        <v>162</v>
      </c>
      <c r="B59" s="4">
        <v>2022</v>
      </c>
      <c r="C59" s="5">
        <v>44694</v>
      </c>
      <c r="D59" s="4" t="s">
        <v>66</v>
      </c>
      <c r="E59" s="4" t="s">
        <v>64</v>
      </c>
      <c r="F59" s="4" t="s">
        <v>64</v>
      </c>
      <c r="G59" s="4" t="s">
        <v>695</v>
      </c>
      <c r="H59" s="4" t="s">
        <v>724</v>
      </c>
      <c r="I59" s="14">
        <f>(C59-VLOOKUP(G59,Riders!$A$2:$C$1999,2,FALSE))/365</f>
        <v>25.720547945205478</v>
      </c>
      <c r="J59" s="4">
        <v>17</v>
      </c>
    </row>
    <row r="60" spans="1:12">
      <c r="A60" s="4" t="s">
        <v>162</v>
      </c>
      <c r="B60" s="4">
        <v>2022</v>
      </c>
      <c r="C60" s="5">
        <v>44694</v>
      </c>
      <c r="D60" s="4" t="s">
        <v>66</v>
      </c>
      <c r="E60" s="4" t="s">
        <v>64</v>
      </c>
      <c r="F60" s="4" t="s">
        <v>64</v>
      </c>
      <c r="G60" s="4" t="s">
        <v>713</v>
      </c>
      <c r="H60" s="4" t="s">
        <v>727</v>
      </c>
      <c r="I60" s="14">
        <f>(C60-VLOOKUP(G60,Riders!$A$2:$C$1999,2,FALSE))/365</f>
        <v>27.172602739726027</v>
      </c>
      <c r="J60" s="4">
        <v>18</v>
      </c>
    </row>
    <row r="61" spans="1:12">
      <c r="A61" s="4" t="s">
        <v>162</v>
      </c>
      <c r="B61" s="4">
        <v>2022</v>
      </c>
      <c r="C61" s="5">
        <v>44694</v>
      </c>
      <c r="D61" s="4" t="s">
        <v>66</v>
      </c>
      <c r="E61" s="4" t="s">
        <v>64</v>
      </c>
      <c r="F61" s="4" t="s">
        <v>64</v>
      </c>
      <c r="G61" s="4" t="s">
        <v>670</v>
      </c>
      <c r="H61" s="4" t="s">
        <v>524</v>
      </c>
      <c r="I61" s="14">
        <f>(C61-VLOOKUP(G61,Riders!$A$2:$C$1999,2,FALSE))/365</f>
        <v>22.005479452054793</v>
      </c>
      <c r="J61" s="4">
        <v>19</v>
      </c>
    </row>
    <row r="62" spans="1:12">
      <c r="A62" s="4" t="s">
        <v>162</v>
      </c>
      <c r="B62" s="4">
        <v>2022</v>
      </c>
      <c r="C62" s="5">
        <v>44694</v>
      </c>
      <c r="D62" s="4" t="s">
        <v>66</v>
      </c>
      <c r="E62" s="4" t="s">
        <v>64</v>
      </c>
      <c r="F62" s="4" t="s">
        <v>64</v>
      </c>
      <c r="G62" s="4" t="s">
        <v>615</v>
      </c>
      <c r="H62" s="4" t="s">
        <v>56</v>
      </c>
      <c r="I62" s="14">
        <f>(C62-VLOOKUP(G62,Riders!$A$2:$C$1999,2,FALSE))/365</f>
        <v>19.561643835616437</v>
      </c>
      <c r="J62" s="4">
        <v>20</v>
      </c>
    </row>
    <row r="63" spans="1:12">
      <c r="A63" s="4" t="s">
        <v>162</v>
      </c>
      <c r="B63" s="4">
        <v>2022</v>
      </c>
      <c r="C63" s="5">
        <v>44694</v>
      </c>
      <c r="D63" s="4" t="s">
        <v>66</v>
      </c>
      <c r="E63" s="4" t="s">
        <v>64</v>
      </c>
      <c r="F63" s="4" t="s">
        <v>64</v>
      </c>
      <c r="G63" s="4" t="s">
        <v>494</v>
      </c>
      <c r="H63" s="4" t="s">
        <v>37</v>
      </c>
      <c r="I63" s="14">
        <f>(C63-VLOOKUP(G63,Riders!$A$2:$C$1999,2,FALSE))/365</f>
        <v>23.895890410958906</v>
      </c>
      <c r="J63" s="4">
        <v>21</v>
      </c>
    </row>
    <row r="64" spans="1:12">
      <c r="A64" s="40" t="s">
        <v>65</v>
      </c>
      <c r="B64" s="40">
        <v>2022</v>
      </c>
      <c r="C64" s="12">
        <v>44673</v>
      </c>
      <c r="D64" s="4" t="s">
        <v>66</v>
      </c>
      <c r="E64" s="40" t="s">
        <v>21</v>
      </c>
      <c r="F64" s="4">
        <v>1</v>
      </c>
      <c r="G64" t="s">
        <v>642</v>
      </c>
      <c r="H64" t="s">
        <v>23</v>
      </c>
      <c r="I64" s="14">
        <f>(C64-VLOOKUP(G64,Riders!$A$2:$C$1999,2,FALSE))/365</f>
        <v>32.652054794520545</v>
      </c>
      <c r="J64" s="40">
        <v>1</v>
      </c>
      <c r="K64" s="7">
        <v>0.35416666666666669</v>
      </c>
      <c r="L64">
        <v>52.941000000000003</v>
      </c>
    </row>
    <row r="65" spans="1:12">
      <c r="A65" s="40" t="s">
        <v>65</v>
      </c>
      <c r="B65" s="4">
        <v>2022</v>
      </c>
      <c r="C65" s="12">
        <v>44673</v>
      </c>
      <c r="D65" s="4" t="s">
        <v>66</v>
      </c>
      <c r="E65" s="40" t="s">
        <v>21</v>
      </c>
      <c r="F65" s="4">
        <v>1</v>
      </c>
      <c r="G65" t="s">
        <v>493</v>
      </c>
      <c r="H65" t="s">
        <v>760</v>
      </c>
      <c r="I65" s="14">
        <f>(C65-VLOOKUP(G65,Riders!$A$2:$C$1999,2,FALSE))/365</f>
        <v>28.36986301369863</v>
      </c>
      <c r="J65" s="40">
        <v>2</v>
      </c>
    </row>
    <row r="66" spans="1:12">
      <c r="A66" s="40" t="s">
        <v>65</v>
      </c>
      <c r="B66" s="40">
        <v>2022</v>
      </c>
      <c r="C66" s="12">
        <v>44673</v>
      </c>
      <c r="D66" s="4" t="s">
        <v>66</v>
      </c>
      <c r="E66" s="40" t="s">
        <v>21</v>
      </c>
      <c r="F66" s="4">
        <v>1</v>
      </c>
      <c r="G66" t="s">
        <v>761</v>
      </c>
      <c r="H66" t="s">
        <v>82</v>
      </c>
      <c r="I66" s="14" t="e">
        <f>(C66-VLOOKUP(G66,Riders!$A$2:$C$1999,2,FALSE))/365</f>
        <v>#N/A</v>
      </c>
      <c r="J66" s="40">
        <v>3</v>
      </c>
    </row>
    <row r="67" spans="1:12">
      <c r="A67" s="40" t="s">
        <v>65</v>
      </c>
      <c r="B67" s="4">
        <v>2022</v>
      </c>
      <c r="C67" s="12">
        <v>44673</v>
      </c>
      <c r="D67" s="4" t="s">
        <v>66</v>
      </c>
      <c r="E67" s="40" t="s">
        <v>21</v>
      </c>
      <c r="F67" s="4">
        <v>1</v>
      </c>
      <c r="G67" t="s">
        <v>473</v>
      </c>
      <c r="H67" t="s">
        <v>25</v>
      </c>
      <c r="I67" s="14">
        <f>(C67-VLOOKUP(G67,Riders!$A$2:$C$1999,2,FALSE))/365</f>
        <v>33.224657534246575</v>
      </c>
      <c r="J67" s="40">
        <v>4</v>
      </c>
    </row>
    <row r="68" spans="1:12">
      <c r="A68" s="40" t="s">
        <v>65</v>
      </c>
      <c r="B68" s="40">
        <v>2022</v>
      </c>
      <c r="C68" s="12">
        <v>44673</v>
      </c>
      <c r="D68" s="4" t="s">
        <v>66</v>
      </c>
      <c r="E68" s="40" t="s">
        <v>21</v>
      </c>
      <c r="F68" s="4">
        <v>1</v>
      </c>
      <c r="G68" t="s">
        <v>617</v>
      </c>
      <c r="H68" t="s">
        <v>46</v>
      </c>
      <c r="I68" s="14">
        <f>(C68-VLOOKUP(G68,Riders!$A$2:$C$1999,2,FALSE))/365</f>
        <v>24.493150684931507</v>
      </c>
      <c r="J68" s="40">
        <v>5</v>
      </c>
    </row>
    <row r="69" spans="1:12">
      <c r="A69" s="40" t="s">
        <v>65</v>
      </c>
      <c r="B69" s="4">
        <v>2022</v>
      </c>
      <c r="C69" s="12">
        <v>44673</v>
      </c>
      <c r="D69" s="4" t="s">
        <v>66</v>
      </c>
      <c r="E69" s="40" t="s">
        <v>21</v>
      </c>
      <c r="F69" s="4">
        <v>1</v>
      </c>
      <c r="G69" t="s">
        <v>602</v>
      </c>
      <c r="H69" t="s">
        <v>102</v>
      </c>
      <c r="I69" s="14">
        <f>(C69-VLOOKUP(G69,Riders!$A$2:$C$1999,2,FALSE))/365</f>
        <v>26.273972602739725</v>
      </c>
      <c r="J69" s="40">
        <v>6</v>
      </c>
    </row>
    <row r="70" spans="1:12">
      <c r="A70" s="40" t="s">
        <v>65</v>
      </c>
      <c r="B70" s="40">
        <v>2022</v>
      </c>
      <c r="C70" s="12">
        <v>44673</v>
      </c>
      <c r="D70" s="4" t="s">
        <v>66</v>
      </c>
      <c r="E70" s="40" t="s">
        <v>21</v>
      </c>
      <c r="F70" s="4">
        <v>1</v>
      </c>
      <c r="G70" t="s">
        <v>762</v>
      </c>
      <c r="H70" t="s">
        <v>75</v>
      </c>
      <c r="I70" s="14">
        <f>(C70-VLOOKUP(G70,Riders!$A$2:$C$1999,2,FALSE))/365</f>
        <v>22.013698630136986</v>
      </c>
      <c r="J70" s="40">
        <v>7</v>
      </c>
    </row>
    <row r="71" spans="1:12">
      <c r="A71" s="40" t="s">
        <v>65</v>
      </c>
      <c r="B71" s="4">
        <v>2022</v>
      </c>
      <c r="C71" s="12">
        <v>44673</v>
      </c>
      <c r="D71" s="4" t="s">
        <v>66</v>
      </c>
      <c r="E71" s="40" t="s">
        <v>21</v>
      </c>
      <c r="F71" s="4">
        <v>1</v>
      </c>
      <c r="G71" t="s">
        <v>629</v>
      </c>
      <c r="H71" t="s">
        <v>763</v>
      </c>
      <c r="I71" s="14">
        <f>(C71-VLOOKUP(G71,Riders!$A$2:$C$1999,2,FALSE))/365</f>
        <v>25.67945205479452</v>
      </c>
      <c r="J71" s="40">
        <v>8</v>
      </c>
    </row>
    <row r="72" spans="1:12">
      <c r="A72" s="40" t="s">
        <v>65</v>
      </c>
      <c r="B72" s="40">
        <v>2022</v>
      </c>
      <c r="C72" s="12">
        <v>44673</v>
      </c>
      <c r="D72" s="4" t="s">
        <v>66</v>
      </c>
      <c r="E72" s="40" t="s">
        <v>21</v>
      </c>
      <c r="F72" s="4">
        <v>1</v>
      </c>
      <c r="G72" t="s">
        <v>483</v>
      </c>
      <c r="H72" t="s">
        <v>484</v>
      </c>
      <c r="I72" s="14">
        <f>(C72-VLOOKUP(G72,Riders!$A$2:$C$1999,2,FALSE))/365</f>
        <v>20.13150684931507</v>
      </c>
      <c r="J72" s="40">
        <v>9</v>
      </c>
    </row>
    <row r="73" spans="1:12">
      <c r="A73" s="40" t="s">
        <v>65</v>
      </c>
      <c r="B73" s="4">
        <v>2022</v>
      </c>
      <c r="C73" s="12">
        <v>44673</v>
      </c>
      <c r="D73" s="4" t="s">
        <v>66</v>
      </c>
      <c r="E73" s="40" t="s">
        <v>21</v>
      </c>
      <c r="F73" s="4">
        <v>1</v>
      </c>
      <c r="G73" t="s">
        <v>496</v>
      </c>
      <c r="H73" t="s">
        <v>85</v>
      </c>
      <c r="I73" s="14">
        <f>(C73-VLOOKUP(G73,Riders!$A$2:$C$1999,2,FALSE))/365</f>
        <v>27.273972602739725</v>
      </c>
      <c r="J73" s="40">
        <v>10</v>
      </c>
    </row>
    <row r="74" spans="1:12">
      <c r="A74" s="40" t="s">
        <v>65</v>
      </c>
      <c r="B74" s="40">
        <v>2022</v>
      </c>
      <c r="C74" s="12">
        <v>44673</v>
      </c>
      <c r="D74" s="4" t="s">
        <v>66</v>
      </c>
      <c r="E74" s="40" t="s">
        <v>21</v>
      </c>
      <c r="F74" s="4">
        <v>1</v>
      </c>
      <c r="G74" t="s">
        <v>606</v>
      </c>
      <c r="H74" t="s">
        <v>33</v>
      </c>
      <c r="I74" s="14">
        <f>(C74-VLOOKUP(G74,Riders!$A$2:$C$1999,2,FALSE))/365</f>
        <v>20.282191780821918</v>
      </c>
      <c r="J74" s="40">
        <v>11</v>
      </c>
    </row>
    <row r="75" spans="1:12">
      <c r="A75" s="40" t="s">
        <v>65</v>
      </c>
      <c r="B75" s="4">
        <v>2022</v>
      </c>
      <c r="C75" s="12">
        <v>44673</v>
      </c>
      <c r="D75" s="4" t="s">
        <v>66</v>
      </c>
      <c r="E75" s="40" t="s">
        <v>21</v>
      </c>
      <c r="F75" s="4">
        <v>1</v>
      </c>
      <c r="G75" t="s">
        <v>481</v>
      </c>
      <c r="H75" t="s">
        <v>29</v>
      </c>
      <c r="I75" s="14">
        <f>(C75-VLOOKUP(G75,Riders!$A$2:$C$1999,2,FALSE))/365</f>
        <v>19.854794520547944</v>
      </c>
      <c r="J75" s="40">
        <v>12</v>
      </c>
    </row>
    <row r="76" spans="1:12">
      <c r="A76" s="40" t="s">
        <v>65</v>
      </c>
      <c r="B76" s="40">
        <v>2022</v>
      </c>
      <c r="C76" s="12">
        <v>44673</v>
      </c>
      <c r="D76" s="4" t="s">
        <v>66</v>
      </c>
      <c r="E76" s="40" t="s">
        <v>21</v>
      </c>
      <c r="F76" s="4">
        <v>1</v>
      </c>
      <c r="G76" t="s">
        <v>764</v>
      </c>
      <c r="H76" t="s">
        <v>63</v>
      </c>
      <c r="I76" s="14" t="e">
        <f>(C76-VLOOKUP(G76,Riders!$A$2:$C$1999,2,FALSE))/365</f>
        <v>#N/A</v>
      </c>
      <c r="J76" s="40">
        <v>13</v>
      </c>
    </row>
    <row r="77" spans="1:12">
      <c r="A77" s="40" t="s">
        <v>65</v>
      </c>
      <c r="B77" s="4">
        <v>2022</v>
      </c>
      <c r="C77" s="12">
        <v>44673</v>
      </c>
      <c r="D77" s="4" t="s">
        <v>66</v>
      </c>
      <c r="E77" s="40" t="s">
        <v>21</v>
      </c>
      <c r="F77" s="4">
        <v>1</v>
      </c>
      <c r="G77" t="s">
        <v>765</v>
      </c>
      <c r="H77" t="s">
        <v>164</v>
      </c>
      <c r="I77" s="14">
        <f>(C77-VLOOKUP(G77,Riders!$A$2:$C$1999,2,FALSE))/365</f>
        <v>122.39178082191781</v>
      </c>
      <c r="J77" s="40">
        <v>14</v>
      </c>
    </row>
    <row r="78" spans="1:12">
      <c r="A78" s="40" t="s">
        <v>65</v>
      </c>
      <c r="B78" s="40">
        <v>2022</v>
      </c>
      <c r="C78" s="12">
        <v>44673</v>
      </c>
      <c r="D78" s="4" t="s">
        <v>66</v>
      </c>
      <c r="E78" s="40" t="s">
        <v>21</v>
      </c>
      <c r="F78" s="4">
        <v>1</v>
      </c>
      <c r="G78" t="s">
        <v>638</v>
      </c>
      <c r="H78" t="s">
        <v>639</v>
      </c>
      <c r="I78" s="14">
        <f>(C78-VLOOKUP(G78,Riders!$A$2:$C$1999,2,FALSE))/365</f>
        <v>22.972602739726028</v>
      </c>
      <c r="J78" s="40">
        <v>15</v>
      </c>
    </row>
    <row r="79" spans="1:12">
      <c r="A79" s="40" t="s">
        <v>65</v>
      </c>
      <c r="B79" s="4">
        <v>2022</v>
      </c>
      <c r="C79" s="12">
        <v>44673</v>
      </c>
      <c r="D79" s="4" t="s">
        <v>66</v>
      </c>
      <c r="E79" s="40" t="s">
        <v>21</v>
      </c>
      <c r="F79" s="40">
        <v>2</v>
      </c>
      <c r="G79" t="s">
        <v>505</v>
      </c>
      <c r="H79" t="s">
        <v>35</v>
      </c>
      <c r="I79" s="14">
        <f>(C79-VLOOKUP(G79,Riders!$A$2:$C$1999,2,FALSE))/365</f>
        <v>23.438356164383563</v>
      </c>
      <c r="J79" s="40">
        <v>1</v>
      </c>
      <c r="K79" s="7">
        <v>0.3527777777777778</v>
      </c>
      <c r="L79">
        <v>53.15</v>
      </c>
    </row>
    <row r="80" spans="1:12">
      <c r="A80" s="40" t="s">
        <v>65</v>
      </c>
      <c r="B80" s="40">
        <v>2022</v>
      </c>
      <c r="C80" s="12">
        <v>44673</v>
      </c>
      <c r="D80" s="4" t="s">
        <v>66</v>
      </c>
      <c r="E80" s="40" t="s">
        <v>21</v>
      </c>
      <c r="F80" s="40">
        <v>2</v>
      </c>
      <c r="G80" t="s">
        <v>475</v>
      </c>
      <c r="H80" t="s">
        <v>113</v>
      </c>
      <c r="I80" s="14">
        <f>(C80-VLOOKUP(G80,Riders!$A$2:$C$1999,2,FALSE))/365</f>
        <v>21.668493150684931</v>
      </c>
      <c r="J80" s="40">
        <v>2</v>
      </c>
    </row>
    <row r="81" spans="1:12">
      <c r="A81" s="40" t="s">
        <v>65</v>
      </c>
      <c r="B81" s="4">
        <v>2022</v>
      </c>
      <c r="C81" s="12">
        <v>44673</v>
      </c>
      <c r="D81" s="4" t="s">
        <v>66</v>
      </c>
      <c r="E81" s="40" t="s">
        <v>21</v>
      </c>
      <c r="F81" s="40">
        <v>2</v>
      </c>
      <c r="G81" t="s">
        <v>592</v>
      </c>
      <c r="H81" t="s">
        <v>228</v>
      </c>
      <c r="I81" s="14">
        <f>(C81-VLOOKUP(G81,Riders!$A$2:$C$1999,2,FALSE))/365</f>
        <v>31.19178082191781</v>
      </c>
      <c r="J81" s="40">
        <v>3</v>
      </c>
    </row>
    <row r="82" spans="1:12">
      <c r="A82" s="40" t="s">
        <v>65</v>
      </c>
      <c r="B82" s="40">
        <v>2022</v>
      </c>
      <c r="C82" s="12">
        <v>44673</v>
      </c>
      <c r="D82" s="4" t="s">
        <v>66</v>
      </c>
      <c r="E82" s="40" t="s">
        <v>21</v>
      </c>
      <c r="F82" s="40">
        <v>2</v>
      </c>
      <c r="G82" t="s">
        <v>643</v>
      </c>
      <c r="H82" t="s">
        <v>78</v>
      </c>
      <c r="I82" s="14">
        <f>(C82-VLOOKUP(G82,Riders!$A$2:$C$1999,2,FALSE))/365</f>
        <v>21.835616438356166</v>
      </c>
      <c r="J82" s="40">
        <v>4</v>
      </c>
    </row>
    <row r="83" spans="1:12">
      <c r="A83" s="40" t="s">
        <v>65</v>
      </c>
      <c r="B83" s="4">
        <v>2022</v>
      </c>
      <c r="C83" s="12">
        <v>44673</v>
      </c>
      <c r="D83" s="4" t="s">
        <v>66</v>
      </c>
      <c r="E83" s="40" t="s">
        <v>21</v>
      </c>
      <c r="F83" s="40">
        <v>2</v>
      </c>
      <c r="G83" t="s">
        <v>477</v>
      </c>
      <c r="H83" t="s">
        <v>478</v>
      </c>
      <c r="I83" s="14">
        <f>(C83-VLOOKUP(G83,Riders!$A$2:$C$1999,2,FALSE))/365</f>
        <v>21.076712328767123</v>
      </c>
      <c r="J83" s="40">
        <v>5</v>
      </c>
    </row>
    <row r="84" spans="1:12">
      <c r="A84" s="40" t="s">
        <v>65</v>
      </c>
      <c r="B84" s="40">
        <v>2022</v>
      </c>
      <c r="C84" s="12">
        <v>44673</v>
      </c>
      <c r="D84" s="4" t="s">
        <v>66</v>
      </c>
      <c r="E84" s="40" t="s">
        <v>21</v>
      </c>
      <c r="F84" s="40">
        <v>2</v>
      </c>
      <c r="G84" t="s">
        <v>618</v>
      </c>
      <c r="H84" t="s">
        <v>37</v>
      </c>
      <c r="I84" s="14">
        <f>(C84-VLOOKUP(G84,Riders!$A$2:$C$1999,2,FALSE))/365</f>
        <v>34.194520547945203</v>
      </c>
      <c r="J84" s="40">
        <v>6</v>
      </c>
    </row>
    <row r="85" spans="1:12">
      <c r="A85" s="40" t="s">
        <v>65</v>
      </c>
      <c r="B85" s="4">
        <v>2022</v>
      </c>
      <c r="C85" s="12">
        <v>44673</v>
      </c>
      <c r="D85" s="4" t="s">
        <v>66</v>
      </c>
      <c r="E85" s="40" t="s">
        <v>21</v>
      </c>
      <c r="F85" s="40">
        <v>2</v>
      </c>
      <c r="G85" t="s">
        <v>641</v>
      </c>
      <c r="H85" t="s">
        <v>42</v>
      </c>
      <c r="I85" s="14">
        <f>(C85-VLOOKUP(G85,Riders!$A$2:$C$1999,2,FALSE))/365</f>
        <v>21.323287671232876</v>
      </c>
      <c r="J85" s="40">
        <v>7</v>
      </c>
    </row>
    <row r="86" spans="1:12">
      <c r="A86" s="40" t="s">
        <v>65</v>
      </c>
      <c r="B86" s="40">
        <v>2022</v>
      </c>
      <c r="C86" s="12">
        <v>44673</v>
      </c>
      <c r="D86" s="4" t="s">
        <v>66</v>
      </c>
      <c r="E86" s="40" t="s">
        <v>21</v>
      </c>
      <c r="F86" s="40">
        <v>2</v>
      </c>
      <c r="G86" t="s">
        <v>766</v>
      </c>
      <c r="H86" t="s">
        <v>178</v>
      </c>
      <c r="I86" s="14" t="e">
        <f>(C86-VLOOKUP(G86,Riders!$A$2:$C$1999,2,FALSE))/365</f>
        <v>#N/A</v>
      </c>
      <c r="J86" s="40">
        <v>8</v>
      </c>
    </row>
    <row r="87" spans="1:12">
      <c r="A87" s="40" t="s">
        <v>65</v>
      </c>
      <c r="B87" s="4">
        <v>2022</v>
      </c>
      <c r="C87" s="12">
        <v>44673</v>
      </c>
      <c r="D87" s="4" t="s">
        <v>66</v>
      </c>
      <c r="E87" s="40" t="s">
        <v>21</v>
      </c>
      <c r="F87" s="40">
        <v>2</v>
      </c>
      <c r="G87" t="s">
        <v>479</v>
      </c>
      <c r="H87" t="s">
        <v>480</v>
      </c>
      <c r="I87" s="14">
        <f>(C87-VLOOKUP(G87,Riders!$A$2:$C$1999,2,FALSE))/365</f>
        <v>30.92876712328767</v>
      </c>
      <c r="J87" s="40">
        <v>9</v>
      </c>
    </row>
    <row r="88" spans="1:12">
      <c r="A88" s="40" t="s">
        <v>65</v>
      </c>
      <c r="B88" s="40">
        <v>2022</v>
      </c>
      <c r="C88" s="12">
        <v>44673</v>
      </c>
      <c r="D88" s="4" t="s">
        <v>66</v>
      </c>
      <c r="E88" s="40" t="s">
        <v>21</v>
      </c>
      <c r="F88" s="40">
        <v>2</v>
      </c>
      <c r="G88" t="s">
        <v>596</v>
      </c>
      <c r="H88" t="s">
        <v>31</v>
      </c>
      <c r="I88" s="14">
        <f>(C88-VLOOKUP(G88,Riders!$A$2:$C$1999,2,FALSE))/365</f>
        <v>32.898630136986299</v>
      </c>
      <c r="J88" s="40">
        <v>10</v>
      </c>
    </row>
    <row r="89" spans="1:12">
      <c r="A89" s="40" t="s">
        <v>65</v>
      </c>
      <c r="B89" s="4">
        <v>2022</v>
      </c>
      <c r="C89" s="12">
        <v>44673</v>
      </c>
      <c r="D89" s="4" t="s">
        <v>66</v>
      </c>
      <c r="E89" s="40" t="s">
        <v>21</v>
      </c>
      <c r="F89" s="40">
        <v>2</v>
      </c>
      <c r="G89" t="s">
        <v>486</v>
      </c>
      <c r="H89" t="s">
        <v>27</v>
      </c>
      <c r="I89" s="14">
        <f>(C89-VLOOKUP(G89,Riders!$A$2:$C$1999,2,FALSE))/365</f>
        <v>28.175342465753424</v>
      </c>
      <c r="J89" s="40">
        <v>11</v>
      </c>
    </row>
    <row r="90" spans="1:12">
      <c r="A90" s="40" t="s">
        <v>65</v>
      </c>
      <c r="B90" s="40">
        <v>2022</v>
      </c>
      <c r="C90" s="12">
        <v>44673</v>
      </c>
      <c r="D90" s="4" t="s">
        <v>66</v>
      </c>
      <c r="E90" s="40" t="s">
        <v>21</v>
      </c>
      <c r="F90" s="40">
        <v>2</v>
      </c>
      <c r="G90" t="s">
        <v>670</v>
      </c>
      <c r="H90" t="s">
        <v>524</v>
      </c>
      <c r="I90" s="14">
        <f>(C90-VLOOKUP(G90,Riders!$A$2:$C$1999,2,FALSE))/365</f>
        <v>21.947945205479453</v>
      </c>
      <c r="J90" s="40">
        <v>12</v>
      </c>
    </row>
    <row r="91" spans="1:12">
      <c r="A91" s="40" t="s">
        <v>65</v>
      </c>
      <c r="B91" s="4">
        <v>2022</v>
      </c>
      <c r="C91" s="12">
        <v>44673</v>
      </c>
      <c r="D91" s="4" t="s">
        <v>66</v>
      </c>
      <c r="E91" s="40" t="s">
        <v>21</v>
      </c>
      <c r="F91" s="40">
        <v>2</v>
      </c>
      <c r="G91" t="s">
        <v>499</v>
      </c>
      <c r="H91" t="s">
        <v>145</v>
      </c>
      <c r="I91" s="14">
        <f>(C91-VLOOKUP(G91,Riders!$A$2:$C$1999,2,FALSE))/365</f>
        <v>30.230136986301371</v>
      </c>
      <c r="J91" s="40">
        <v>13</v>
      </c>
    </row>
    <row r="92" spans="1:12">
      <c r="A92" s="40" t="s">
        <v>65</v>
      </c>
      <c r="B92" s="40">
        <v>2022</v>
      </c>
      <c r="C92" s="12">
        <v>44673</v>
      </c>
      <c r="D92" s="4" t="s">
        <v>66</v>
      </c>
      <c r="E92" s="40" t="s">
        <v>21</v>
      </c>
      <c r="F92" s="40">
        <v>2</v>
      </c>
      <c r="G92" t="s">
        <v>767</v>
      </c>
      <c r="H92" t="s">
        <v>647</v>
      </c>
      <c r="I92" s="14">
        <f>(C92-VLOOKUP(G92,Riders!$A$2:$C$1999,2,FALSE))/365</f>
        <v>20.342465753424658</v>
      </c>
      <c r="J92" s="40">
        <v>14</v>
      </c>
    </row>
    <row r="93" spans="1:12">
      <c r="A93" s="40" t="s">
        <v>65</v>
      </c>
      <c r="B93" s="4">
        <v>2022</v>
      </c>
      <c r="C93" s="12">
        <v>44673</v>
      </c>
      <c r="D93" s="4" t="s">
        <v>66</v>
      </c>
      <c r="E93" s="40" t="s">
        <v>21</v>
      </c>
      <c r="F93" s="40">
        <v>2</v>
      </c>
      <c r="G93" t="s">
        <v>768</v>
      </c>
      <c r="H93" t="s">
        <v>727</v>
      </c>
      <c r="I93" s="14" t="e">
        <f>(C93-VLOOKUP(G93,Riders!$A$2:$C$1999,2,FALSE))/365</f>
        <v>#N/A</v>
      </c>
      <c r="J93" s="40">
        <v>15</v>
      </c>
    </row>
    <row r="94" spans="1:12">
      <c r="A94" s="40" t="s">
        <v>65</v>
      </c>
      <c r="B94" s="40">
        <v>2022</v>
      </c>
      <c r="C94" s="12">
        <v>44673</v>
      </c>
      <c r="D94" s="4" t="s">
        <v>66</v>
      </c>
      <c r="E94" s="40" t="s">
        <v>64</v>
      </c>
      <c r="F94" t="s">
        <v>64</v>
      </c>
      <c r="G94" t="s">
        <v>473</v>
      </c>
      <c r="H94" t="s">
        <v>25</v>
      </c>
      <c r="I94" s="14">
        <f>(C94-VLOOKUP(G94,Riders!$A$2:$C$1999,2,FALSE))/365</f>
        <v>33.224657534246575</v>
      </c>
      <c r="J94" s="40">
        <v>1</v>
      </c>
      <c r="K94" s="7">
        <v>0.53263888888888888</v>
      </c>
      <c r="L94">
        <v>52.802999999999997</v>
      </c>
    </row>
    <row r="95" spans="1:12">
      <c r="A95" s="40" t="s">
        <v>65</v>
      </c>
      <c r="B95" s="4">
        <v>2022</v>
      </c>
      <c r="C95" s="12">
        <v>44673</v>
      </c>
      <c r="D95" s="4" t="s">
        <v>66</v>
      </c>
      <c r="E95" s="40" t="s">
        <v>64</v>
      </c>
      <c r="F95" t="s">
        <v>64</v>
      </c>
      <c r="G95" t="s">
        <v>592</v>
      </c>
      <c r="H95" t="s">
        <v>228</v>
      </c>
      <c r="I95" s="14">
        <f>(C95-VLOOKUP(G95,Riders!$A$2:$C$1999,2,FALSE))/365</f>
        <v>31.19178082191781</v>
      </c>
      <c r="J95" s="40">
        <v>2</v>
      </c>
    </row>
    <row r="96" spans="1:12">
      <c r="A96" s="40" t="s">
        <v>65</v>
      </c>
      <c r="B96" s="40">
        <v>2022</v>
      </c>
      <c r="C96" s="12">
        <v>44673</v>
      </c>
      <c r="D96" s="4" t="s">
        <v>66</v>
      </c>
      <c r="E96" s="40" t="s">
        <v>64</v>
      </c>
      <c r="F96" t="s">
        <v>64</v>
      </c>
      <c r="G96" t="s">
        <v>481</v>
      </c>
      <c r="H96" t="s">
        <v>29</v>
      </c>
      <c r="I96" s="14">
        <f>(C96-VLOOKUP(G96,Riders!$A$2:$C$1999,2,FALSE))/365</f>
        <v>19.854794520547944</v>
      </c>
      <c r="J96" s="40">
        <v>3</v>
      </c>
    </row>
    <row r="97" spans="1:10">
      <c r="A97" s="40" t="s">
        <v>65</v>
      </c>
      <c r="B97" s="4">
        <v>2022</v>
      </c>
      <c r="C97" s="12">
        <v>44673</v>
      </c>
      <c r="D97" s="4" t="s">
        <v>66</v>
      </c>
      <c r="E97" s="40" t="s">
        <v>64</v>
      </c>
      <c r="F97" t="s">
        <v>64</v>
      </c>
      <c r="G97" t="s">
        <v>596</v>
      </c>
      <c r="H97" t="s">
        <v>31</v>
      </c>
      <c r="I97" s="14">
        <f>(C97-VLOOKUP(G97,Riders!$A$2:$C$1999,2,FALSE))/365</f>
        <v>32.898630136986299</v>
      </c>
      <c r="J97" s="40">
        <v>4</v>
      </c>
    </row>
    <row r="98" spans="1:10">
      <c r="A98" s="40" t="s">
        <v>65</v>
      </c>
      <c r="B98" s="40">
        <v>2022</v>
      </c>
      <c r="C98" s="12">
        <v>44673</v>
      </c>
      <c r="D98" s="4" t="s">
        <v>66</v>
      </c>
      <c r="E98" s="40" t="s">
        <v>64</v>
      </c>
      <c r="F98" t="s">
        <v>64</v>
      </c>
      <c r="G98" t="s">
        <v>493</v>
      </c>
      <c r="H98" t="s">
        <v>760</v>
      </c>
      <c r="I98" s="14">
        <f>(C98-VLOOKUP(G98,Riders!$A$2:$C$1999,2,FALSE))/365</f>
        <v>28.36986301369863</v>
      </c>
      <c r="J98" s="40">
        <v>5</v>
      </c>
    </row>
    <row r="99" spans="1:10">
      <c r="A99" s="40" t="s">
        <v>65</v>
      </c>
      <c r="B99" s="4">
        <v>2022</v>
      </c>
      <c r="C99" s="12">
        <v>44673</v>
      </c>
      <c r="D99" s="4" t="s">
        <v>66</v>
      </c>
      <c r="E99" s="40" t="s">
        <v>64</v>
      </c>
      <c r="F99" t="s">
        <v>64</v>
      </c>
      <c r="G99" t="s">
        <v>602</v>
      </c>
      <c r="H99" t="s">
        <v>102</v>
      </c>
      <c r="I99" s="14">
        <f>(C99-VLOOKUP(G99,Riders!$A$2:$C$1999,2,FALSE))/365</f>
        <v>26.273972602739725</v>
      </c>
      <c r="J99" s="40">
        <v>6</v>
      </c>
    </row>
    <row r="100" spans="1:10">
      <c r="A100" s="40" t="s">
        <v>65</v>
      </c>
      <c r="B100" s="40">
        <v>2022</v>
      </c>
      <c r="C100" s="12">
        <v>44673</v>
      </c>
      <c r="D100" s="4" t="s">
        <v>66</v>
      </c>
      <c r="E100" s="40" t="s">
        <v>64</v>
      </c>
      <c r="F100" t="s">
        <v>64</v>
      </c>
      <c r="G100" t="s">
        <v>617</v>
      </c>
      <c r="H100" t="s">
        <v>46</v>
      </c>
      <c r="I100" s="14">
        <f>(C100-VLOOKUP(G100,Riders!$A$2:$C$1999,2,FALSE))/365</f>
        <v>24.493150684931507</v>
      </c>
      <c r="J100" s="40">
        <v>7</v>
      </c>
    </row>
    <row r="101" spans="1:10">
      <c r="A101" s="40" t="s">
        <v>65</v>
      </c>
      <c r="B101" s="4">
        <v>2022</v>
      </c>
      <c r="C101" s="12">
        <v>44673</v>
      </c>
      <c r="D101" s="4" t="s">
        <v>66</v>
      </c>
      <c r="E101" s="40" t="s">
        <v>64</v>
      </c>
      <c r="F101" t="s">
        <v>64</v>
      </c>
      <c r="G101" t="s">
        <v>629</v>
      </c>
      <c r="H101" t="s">
        <v>763</v>
      </c>
      <c r="I101" s="14">
        <f>(C101-VLOOKUP(G101,Riders!$A$2:$C$1999,2,FALSE))/365</f>
        <v>25.67945205479452</v>
      </c>
      <c r="J101" s="40">
        <v>8</v>
      </c>
    </row>
    <row r="102" spans="1:10">
      <c r="A102" s="40" t="s">
        <v>65</v>
      </c>
      <c r="B102" s="40">
        <v>2022</v>
      </c>
      <c r="C102" s="12">
        <v>44673</v>
      </c>
      <c r="D102" s="4" t="s">
        <v>66</v>
      </c>
      <c r="E102" s="40" t="s">
        <v>64</v>
      </c>
      <c r="F102" t="s">
        <v>64</v>
      </c>
      <c r="G102" t="s">
        <v>762</v>
      </c>
      <c r="H102" t="s">
        <v>75</v>
      </c>
      <c r="I102" s="14">
        <f>(C102-VLOOKUP(G102,Riders!$A$2:$C$1999,2,FALSE))/365</f>
        <v>22.013698630136986</v>
      </c>
      <c r="J102" s="40">
        <v>9</v>
      </c>
    </row>
    <row r="103" spans="1:10">
      <c r="A103" s="40" t="s">
        <v>65</v>
      </c>
      <c r="B103" s="4">
        <v>2022</v>
      </c>
      <c r="C103" s="12">
        <v>44673</v>
      </c>
      <c r="D103" s="4" t="s">
        <v>66</v>
      </c>
      <c r="E103" s="40" t="s">
        <v>64</v>
      </c>
      <c r="F103" t="s">
        <v>64</v>
      </c>
      <c r="G103" t="s">
        <v>641</v>
      </c>
      <c r="H103" t="s">
        <v>42</v>
      </c>
      <c r="I103" s="14">
        <f>(C103-VLOOKUP(G103,Riders!$A$2:$C$1999,2,FALSE))/365</f>
        <v>21.323287671232876</v>
      </c>
      <c r="J103" s="40">
        <v>10</v>
      </c>
    </row>
    <row r="104" spans="1:10">
      <c r="A104" s="40" t="s">
        <v>65</v>
      </c>
      <c r="B104" s="40">
        <v>2022</v>
      </c>
      <c r="C104" s="12">
        <v>44673</v>
      </c>
      <c r="D104" s="4" t="s">
        <v>66</v>
      </c>
      <c r="E104" s="40" t="s">
        <v>64</v>
      </c>
      <c r="F104" t="s">
        <v>64</v>
      </c>
      <c r="G104" t="s">
        <v>483</v>
      </c>
      <c r="H104" t="s">
        <v>484</v>
      </c>
      <c r="I104" s="14">
        <f>(C104-VLOOKUP(G104,Riders!$A$2:$C$1999,2,FALSE))/365</f>
        <v>20.13150684931507</v>
      </c>
      <c r="J104" s="40">
        <v>11</v>
      </c>
    </row>
    <row r="105" spans="1:10">
      <c r="A105" s="40" t="s">
        <v>65</v>
      </c>
      <c r="B105" s="4">
        <v>2022</v>
      </c>
      <c r="C105" s="12">
        <v>44673</v>
      </c>
      <c r="D105" s="4" t="s">
        <v>66</v>
      </c>
      <c r="E105" s="40" t="s">
        <v>64</v>
      </c>
      <c r="F105" t="s">
        <v>64</v>
      </c>
      <c r="G105" t="s">
        <v>766</v>
      </c>
      <c r="H105" t="s">
        <v>178</v>
      </c>
      <c r="I105" s="14" t="e">
        <f>(C105-VLOOKUP(G105,Riders!$A$2:$C$1999,2,FALSE))/365</f>
        <v>#N/A</v>
      </c>
      <c r="J105" s="40">
        <v>12</v>
      </c>
    </row>
    <row r="106" spans="1:10">
      <c r="A106" s="40" t="s">
        <v>65</v>
      </c>
      <c r="B106" s="40">
        <v>2022</v>
      </c>
      <c r="C106" s="12">
        <v>44673</v>
      </c>
      <c r="D106" s="4" t="s">
        <v>66</v>
      </c>
      <c r="E106" s="40" t="s">
        <v>64</v>
      </c>
      <c r="F106" t="s">
        <v>64</v>
      </c>
      <c r="G106" t="s">
        <v>479</v>
      </c>
      <c r="H106" t="s">
        <v>480</v>
      </c>
      <c r="I106" s="14">
        <f>(C106-VLOOKUP(G106,Riders!$A$2:$C$1999,2,FALSE))/365</f>
        <v>30.92876712328767</v>
      </c>
      <c r="J106" s="40">
        <v>13</v>
      </c>
    </row>
    <row r="107" spans="1:10">
      <c r="A107" s="40" t="s">
        <v>65</v>
      </c>
      <c r="B107" s="4">
        <v>2022</v>
      </c>
      <c r="C107" s="12">
        <v>44673</v>
      </c>
      <c r="D107" s="4" t="s">
        <v>66</v>
      </c>
      <c r="E107" s="40" t="s">
        <v>64</v>
      </c>
      <c r="F107" t="s">
        <v>64</v>
      </c>
      <c r="G107" t="s">
        <v>475</v>
      </c>
      <c r="H107" t="s">
        <v>113</v>
      </c>
      <c r="I107" s="14">
        <f>(C107-VLOOKUP(G107,Riders!$A$2:$C$1999,2,FALSE))/365</f>
        <v>21.668493150684931</v>
      </c>
      <c r="J107" s="40">
        <v>14</v>
      </c>
    </row>
    <row r="108" spans="1:10">
      <c r="A108" s="40" t="s">
        <v>65</v>
      </c>
      <c r="B108" s="40">
        <v>2022</v>
      </c>
      <c r="C108" s="12">
        <v>44673</v>
      </c>
      <c r="D108" s="4" t="s">
        <v>66</v>
      </c>
      <c r="E108" s="40" t="s">
        <v>64</v>
      </c>
      <c r="F108" t="s">
        <v>64</v>
      </c>
      <c r="G108" t="s">
        <v>505</v>
      </c>
      <c r="H108" t="s">
        <v>35</v>
      </c>
      <c r="I108" s="14">
        <f>(C108-VLOOKUP(G108,Riders!$A$2:$C$1999,2,FALSE))/365</f>
        <v>23.438356164383563</v>
      </c>
      <c r="J108" s="40">
        <v>15</v>
      </c>
    </row>
    <row r="109" spans="1:10">
      <c r="A109" s="40" t="s">
        <v>65</v>
      </c>
      <c r="B109" s="4">
        <v>2022</v>
      </c>
      <c r="C109" s="12">
        <v>44673</v>
      </c>
      <c r="D109" s="4" t="s">
        <v>66</v>
      </c>
      <c r="E109" s="40" t="s">
        <v>64</v>
      </c>
      <c r="F109" t="s">
        <v>64</v>
      </c>
      <c r="G109" t="s">
        <v>643</v>
      </c>
      <c r="H109" t="s">
        <v>78</v>
      </c>
      <c r="I109" s="14">
        <f>(C109-VLOOKUP(G109,Riders!$A$2:$C$1999,2,FALSE))/365</f>
        <v>21.835616438356166</v>
      </c>
      <c r="J109" s="40">
        <v>16</v>
      </c>
    </row>
    <row r="110" spans="1:10">
      <c r="A110" s="40" t="s">
        <v>65</v>
      </c>
      <c r="B110" s="40">
        <v>2022</v>
      </c>
      <c r="C110" s="12">
        <v>44673</v>
      </c>
      <c r="D110" s="4" t="s">
        <v>66</v>
      </c>
      <c r="E110" s="40" t="s">
        <v>64</v>
      </c>
      <c r="F110" t="s">
        <v>64</v>
      </c>
      <c r="G110" t="s">
        <v>606</v>
      </c>
      <c r="H110" t="s">
        <v>33</v>
      </c>
      <c r="I110" s="14">
        <f>(C110-VLOOKUP(G110,Riders!$A$2:$C$1999,2,FALSE))/365</f>
        <v>20.282191780821918</v>
      </c>
      <c r="J110" s="40">
        <v>17</v>
      </c>
    </row>
    <row r="111" spans="1:10">
      <c r="A111" s="40" t="s">
        <v>65</v>
      </c>
      <c r="B111" s="4">
        <v>2022</v>
      </c>
      <c r="C111" s="12">
        <v>44673</v>
      </c>
      <c r="D111" s="4" t="s">
        <v>66</v>
      </c>
      <c r="E111" s="40" t="s">
        <v>64</v>
      </c>
      <c r="F111" t="s">
        <v>64</v>
      </c>
      <c r="G111" t="s">
        <v>496</v>
      </c>
      <c r="H111" t="s">
        <v>85</v>
      </c>
      <c r="I111" s="14">
        <f>(C111-VLOOKUP(G111,Riders!$A$2:$C$1999,2,FALSE))/365</f>
        <v>27.273972602739725</v>
      </c>
      <c r="J111" s="40">
        <v>18</v>
      </c>
    </row>
    <row r="112" spans="1:10">
      <c r="A112" s="40" t="s">
        <v>65</v>
      </c>
      <c r="B112" s="40">
        <v>2022</v>
      </c>
      <c r="C112" s="12">
        <v>44673</v>
      </c>
      <c r="D112" s="4" t="s">
        <v>66</v>
      </c>
      <c r="E112" s="40" t="s">
        <v>64</v>
      </c>
      <c r="F112" t="s">
        <v>64</v>
      </c>
      <c r="G112" t="s">
        <v>477</v>
      </c>
      <c r="H112" t="s">
        <v>478</v>
      </c>
      <c r="I112" s="14">
        <f>(C112-VLOOKUP(G112,Riders!$A$2:$C$1999,2,FALSE))/365</f>
        <v>21.076712328767123</v>
      </c>
      <c r="J112" s="40">
        <v>19</v>
      </c>
    </row>
    <row r="113" spans="1:12">
      <c r="A113" s="40" t="s">
        <v>65</v>
      </c>
      <c r="B113" s="4">
        <v>2022</v>
      </c>
      <c r="C113" s="12">
        <v>44673</v>
      </c>
      <c r="D113" s="4" t="s">
        <v>66</v>
      </c>
      <c r="E113" s="40" t="s">
        <v>64</v>
      </c>
      <c r="F113" t="s">
        <v>64</v>
      </c>
      <c r="G113" t="s">
        <v>618</v>
      </c>
      <c r="H113" t="s">
        <v>37</v>
      </c>
      <c r="I113" s="14">
        <f>(C113-VLOOKUP(G113,Riders!$A$2:$C$1999,2,FALSE))/365</f>
        <v>34.194520547945203</v>
      </c>
      <c r="J113" s="40">
        <v>20</v>
      </c>
    </row>
    <row r="114" spans="1:12">
      <c r="A114" s="40" t="s">
        <v>65</v>
      </c>
      <c r="B114" s="40">
        <v>2022</v>
      </c>
      <c r="C114" s="12">
        <v>44673</v>
      </c>
      <c r="D114" s="4" t="s">
        <v>66</v>
      </c>
      <c r="E114" s="40" t="s">
        <v>64</v>
      </c>
      <c r="F114" t="s">
        <v>64</v>
      </c>
      <c r="G114" t="s">
        <v>670</v>
      </c>
      <c r="H114" t="s">
        <v>524</v>
      </c>
      <c r="I114" s="14">
        <f>(C114-VLOOKUP(G114,Riders!$A$2:$C$1999,2,FALSE))/365</f>
        <v>21.947945205479453</v>
      </c>
      <c r="J114" s="40">
        <v>21</v>
      </c>
    </row>
    <row r="115" spans="1:12">
      <c r="A115" s="40" t="s">
        <v>65</v>
      </c>
      <c r="B115" s="4">
        <v>2022</v>
      </c>
      <c r="C115" s="12">
        <v>44673</v>
      </c>
      <c r="D115" s="4" t="s">
        <v>66</v>
      </c>
      <c r="E115" s="40" t="s">
        <v>64</v>
      </c>
      <c r="F115" t="s">
        <v>64</v>
      </c>
      <c r="G115" t="s">
        <v>486</v>
      </c>
      <c r="H115" t="s">
        <v>27</v>
      </c>
      <c r="I115" s="14">
        <f>(C115-VLOOKUP(G115,Riders!$A$2:$C$1999,2,FALSE))/365</f>
        <v>28.175342465753424</v>
      </c>
      <c r="J115" s="40">
        <v>22</v>
      </c>
    </row>
    <row r="116" spans="1:12">
      <c r="A116" s="40" t="s">
        <v>65</v>
      </c>
      <c r="B116" s="40">
        <v>2022</v>
      </c>
      <c r="C116" s="12">
        <v>44673</v>
      </c>
      <c r="D116" s="4" t="s">
        <v>66</v>
      </c>
      <c r="E116" s="40" t="s">
        <v>64</v>
      </c>
      <c r="F116" t="s">
        <v>64</v>
      </c>
      <c r="G116" t="s">
        <v>761</v>
      </c>
      <c r="H116" t="s">
        <v>82</v>
      </c>
      <c r="I116" s="14" t="e">
        <f>(C116-VLOOKUP(G116,Riders!$A$2:$C$1999,2,FALSE))/365</f>
        <v>#N/A</v>
      </c>
      <c r="J116" s="40">
        <v>23</v>
      </c>
    </row>
    <row r="117" spans="1:12">
      <c r="A117" s="40" t="s">
        <v>65</v>
      </c>
      <c r="B117" s="55">
        <v>2022</v>
      </c>
      <c r="C117" s="12">
        <v>44673</v>
      </c>
      <c r="D117" s="55" t="s">
        <v>66</v>
      </c>
      <c r="E117" s="40" t="s">
        <v>64</v>
      </c>
      <c r="F117" t="s">
        <v>64</v>
      </c>
      <c r="G117" t="s">
        <v>642</v>
      </c>
      <c r="H117" t="s">
        <v>23</v>
      </c>
      <c r="I117" s="56">
        <f>(C117-VLOOKUP(G117,Riders!$A$2:$C$1999,2,FALSE))/365</f>
        <v>32.652054794520545</v>
      </c>
      <c r="J117" s="40">
        <v>24</v>
      </c>
      <c r="K117" s="7"/>
    </row>
    <row r="118" spans="1:12">
      <c r="A118" s="1" t="s">
        <v>182</v>
      </c>
      <c r="B118" s="1">
        <v>2021</v>
      </c>
      <c r="C118" s="2">
        <v>44493</v>
      </c>
      <c r="D118" s="1" t="s">
        <v>20</v>
      </c>
      <c r="E118" s="1" t="s">
        <v>64</v>
      </c>
      <c r="F118" s="1" t="s">
        <v>64</v>
      </c>
      <c r="G118" s="1" t="s">
        <v>473</v>
      </c>
      <c r="H118" s="1" t="s">
        <v>25</v>
      </c>
      <c r="I118" s="1"/>
      <c r="J118" s="1">
        <v>1</v>
      </c>
      <c r="K118" s="7">
        <v>0.5756944444444444</v>
      </c>
      <c r="L118">
        <v>52.110999999999997</v>
      </c>
    </row>
    <row r="119" spans="1:12">
      <c r="A119" s="1" t="s">
        <v>182</v>
      </c>
      <c r="B119" s="1">
        <v>2021</v>
      </c>
      <c r="C119" s="2">
        <v>44493</v>
      </c>
      <c r="D119" s="1" t="s">
        <v>20</v>
      </c>
      <c r="E119" s="1" t="s">
        <v>64</v>
      </c>
      <c r="F119" s="1" t="s">
        <v>64</v>
      </c>
      <c r="G119" s="1" t="s">
        <v>840</v>
      </c>
      <c r="H119" s="1" t="s">
        <v>480</v>
      </c>
      <c r="I119" s="1"/>
      <c r="J119" s="1">
        <v>2</v>
      </c>
    </row>
    <row r="120" spans="1:12">
      <c r="A120" s="1" t="s">
        <v>182</v>
      </c>
      <c r="B120" s="1">
        <v>2021</v>
      </c>
      <c r="C120" s="2">
        <v>44493</v>
      </c>
      <c r="D120" s="1" t="s">
        <v>20</v>
      </c>
      <c r="E120" s="1" t="s">
        <v>64</v>
      </c>
      <c r="F120" s="1" t="s">
        <v>64</v>
      </c>
      <c r="G120" s="1" t="s">
        <v>847</v>
      </c>
      <c r="H120" s="1" t="s">
        <v>185</v>
      </c>
      <c r="I120" s="1"/>
      <c r="J120" s="1">
        <v>3</v>
      </c>
    </row>
    <row r="121" spans="1:12">
      <c r="A121" s="1" t="s">
        <v>182</v>
      </c>
      <c r="B121" s="1">
        <v>2021</v>
      </c>
      <c r="C121" s="2">
        <v>44493</v>
      </c>
      <c r="D121" s="1" t="s">
        <v>20</v>
      </c>
      <c r="E121" s="1" t="s">
        <v>64</v>
      </c>
      <c r="F121" s="1" t="s">
        <v>64</v>
      </c>
      <c r="G121" s="1" t="s">
        <v>584</v>
      </c>
      <c r="H121" s="1" t="s">
        <v>27</v>
      </c>
      <c r="I121" s="1"/>
      <c r="J121" s="1">
        <v>4</v>
      </c>
    </row>
    <row r="122" spans="1:12">
      <c r="A122" s="1" t="s">
        <v>182</v>
      </c>
      <c r="B122" s="1">
        <v>2021</v>
      </c>
      <c r="C122" s="2">
        <v>44493</v>
      </c>
      <c r="D122" s="1" t="s">
        <v>20</v>
      </c>
      <c r="E122" s="1" t="s">
        <v>64</v>
      </c>
      <c r="F122" s="1" t="s">
        <v>64</v>
      </c>
      <c r="G122" s="1" t="s">
        <v>476</v>
      </c>
      <c r="H122" s="1" t="s">
        <v>78</v>
      </c>
      <c r="I122" s="1"/>
      <c r="J122" s="1">
        <v>5</v>
      </c>
    </row>
    <row r="123" spans="1:12">
      <c r="A123" s="1" t="s">
        <v>182</v>
      </c>
      <c r="B123" s="1">
        <v>2021</v>
      </c>
      <c r="C123" s="2">
        <v>44493</v>
      </c>
      <c r="D123" s="1" t="s">
        <v>20</v>
      </c>
      <c r="E123" s="1" t="s">
        <v>64</v>
      </c>
      <c r="F123" s="1" t="s">
        <v>64</v>
      </c>
      <c r="G123" s="1" t="s">
        <v>475</v>
      </c>
      <c r="H123" s="1" t="s">
        <v>113</v>
      </c>
      <c r="I123" s="1"/>
      <c r="J123" s="1">
        <v>6</v>
      </c>
    </row>
    <row r="124" spans="1:12">
      <c r="A124" s="1" t="s">
        <v>182</v>
      </c>
      <c r="B124" s="1">
        <v>2021</v>
      </c>
      <c r="C124" s="2">
        <v>44493</v>
      </c>
      <c r="D124" s="1" t="s">
        <v>20</v>
      </c>
      <c r="E124" s="1" t="s">
        <v>64</v>
      </c>
      <c r="F124" s="1" t="s">
        <v>64</v>
      </c>
      <c r="G124" s="1" t="s">
        <v>494</v>
      </c>
      <c r="H124" s="1" t="s">
        <v>37</v>
      </c>
      <c r="I124" s="1"/>
      <c r="J124" s="1">
        <v>7</v>
      </c>
    </row>
    <row r="125" spans="1:12">
      <c r="A125" s="1" t="s">
        <v>182</v>
      </c>
      <c r="B125" s="1">
        <v>2021</v>
      </c>
      <c r="C125" s="2">
        <v>44493</v>
      </c>
      <c r="D125" s="1" t="s">
        <v>20</v>
      </c>
      <c r="E125" s="1" t="s">
        <v>64</v>
      </c>
      <c r="F125" s="1" t="s">
        <v>64</v>
      </c>
      <c r="G125" s="1" t="s">
        <v>487</v>
      </c>
      <c r="H125" s="1" t="s">
        <v>164</v>
      </c>
      <c r="I125" s="1"/>
      <c r="J125" s="1">
        <v>8</v>
      </c>
    </row>
    <row r="126" spans="1:12">
      <c r="A126" s="1" t="s">
        <v>182</v>
      </c>
      <c r="B126" s="1">
        <v>2021</v>
      </c>
      <c r="C126" s="2">
        <v>44493</v>
      </c>
      <c r="D126" s="1" t="s">
        <v>20</v>
      </c>
      <c r="E126" s="1" t="s">
        <v>64</v>
      </c>
      <c r="F126" s="1" t="s">
        <v>64</v>
      </c>
      <c r="G126" s="1" t="s">
        <v>477</v>
      </c>
      <c r="H126" s="1" t="s">
        <v>478</v>
      </c>
      <c r="I126" s="1"/>
      <c r="J126" s="1">
        <v>9</v>
      </c>
    </row>
    <row r="127" spans="1:12">
      <c r="A127" s="1" t="s">
        <v>182</v>
      </c>
      <c r="B127" s="1">
        <v>2021</v>
      </c>
      <c r="C127" s="2">
        <v>44493</v>
      </c>
      <c r="D127" s="1" t="s">
        <v>20</v>
      </c>
      <c r="E127" s="1" t="s">
        <v>64</v>
      </c>
      <c r="F127" s="1" t="s">
        <v>64</v>
      </c>
      <c r="G127" s="1" t="s">
        <v>491</v>
      </c>
      <c r="H127" s="1" t="s">
        <v>492</v>
      </c>
      <c r="I127" s="1"/>
      <c r="J127" s="1">
        <v>10</v>
      </c>
    </row>
    <row r="128" spans="1:12">
      <c r="A128" s="1" t="s">
        <v>182</v>
      </c>
      <c r="B128" s="1">
        <v>2021</v>
      </c>
      <c r="C128" s="2">
        <v>44493</v>
      </c>
      <c r="D128" s="1" t="s">
        <v>20</v>
      </c>
      <c r="E128" s="1" t="s">
        <v>64</v>
      </c>
      <c r="F128" s="1" t="s">
        <v>64</v>
      </c>
      <c r="G128" s="1" t="s">
        <v>819</v>
      </c>
      <c r="H128" s="1" t="s">
        <v>42</v>
      </c>
      <c r="I128" s="1"/>
      <c r="J128" s="1">
        <v>11</v>
      </c>
    </row>
    <row r="129" spans="1:12">
      <c r="A129" s="1" t="s">
        <v>182</v>
      </c>
      <c r="B129" s="1">
        <v>2021</v>
      </c>
      <c r="C129" s="2">
        <v>44493</v>
      </c>
      <c r="D129" s="1" t="s">
        <v>20</v>
      </c>
      <c r="E129" s="1" t="s">
        <v>64</v>
      </c>
      <c r="F129" s="1" t="s">
        <v>64</v>
      </c>
      <c r="G129" s="1" t="s">
        <v>483</v>
      </c>
      <c r="H129" s="1" t="s">
        <v>484</v>
      </c>
      <c r="I129" s="1"/>
      <c r="J129" s="1">
        <v>12</v>
      </c>
    </row>
    <row r="130" spans="1:12">
      <c r="A130" s="1" t="s">
        <v>182</v>
      </c>
      <c r="B130" s="1">
        <v>2021</v>
      </c>
      <c r="C130" s="2">
        <v>44493</v>
      </c>
      <c r="D130" s="1" t="s">
        <v>20</v>
      </c>
      <c r="E130" s="1" t="s">
        <v>64</v>
      </c>
      <c r="F130" s="1" t="s">
        <v>64</v>
      </c>
      <c r="G130" s="1" t="s">
        <v>857</v>
      </c>
      <c r="H130" s="1" t="s">
        <v>207</v>
      </c>
      <c r="I130" s="1"/>
      <c r="J130" s="1">
        <v>13</v>
      </c>
    </row>
    <row r="131" spans="1:12">
      <c r="A131" s="1" t="s">
        <v>182</v>
      </c>
      <c r="B131" s="1">
        <v>2021</v>
      </c>
      <c r="C131" s="2">
        <v>44493</v>
      </c>
      <c r="D131" s="1" t="s">
        <v>20</v>
      </c>
      <c r="E131" s="1" t="s">
        <v>64</v>
      </c>
      <c r="F131" s="1" t="s">
        <v>64</v>
      </c>
      <c r="G131" s="1" t="s">
        <v>488</v>
      </c>
      <c r="H131" s="1" t="s">
        <v>44</v>
      </c>
      <c r="I131" s="1"/>
      <c r="J131" s="1">
        <v>14</v>
      </c>
    </row>
    <row r="132" spans="1:12">
      <c r="A132" s="1" t="s">
        <v>182</v>
      </c>
      <c r="B132" s="1">
        <v>2021</v>
      </c>
      <c r="C132" s="2">
        <v>44493</v>
      </c>
      <c r="D132" s="1" t="s">
        <v>20</v>
      </c>
      <c r="E132" s="1" t="s">
        <v>64</v>
      </c>
      <c r="F132" s="1" t="s">
        <v>64</v>
      </c>
      <c r="G132" s="1" t="s">
        <v>811</v>
      </c>
      <c r="H132" s="1" t="s">
        <v>188</v>
      </c>
      <c r="I132" s="1"/>
      <c r="J132" s="1">
        <v>15</v>
      </c>
    </row>
    <row r="133" spans="1:12">
      <c r="A133" s="1" t="s">
        <v>182</v>
      </c>
      <c r="B133" s="1">
        <v>2021</v>
      </c>
      <c r="C133" s="2">
        <v>44493</v>
      </c>
      <c r="D133" s="1" t="s">
        <v>20</v>
      </c>
      <c r="E133" s="1" t="s">
        <v>64</v>
      </c>
      <c r="F133" s="1" t="s">
        <v>64</v>
      </c>
      <c r="G133" s="1" t="s">
        <v>598</v>
      </c>
      <c r="H133" s="1" t="s">
        <v>29</v>
      </c>
      <c r="I133" s="1"/>
      <c r="J133" s="1">
        <v>16</v>
      </c>
    </row>
    <row r="134" spans="1:12">
      <c r="A134" s="1" t="s">
        <v>182</v>
      </c>
      <c r="B134" s="1">
        <v>2021</v>
      </c>
      <c r="C134" s="2">
        <v>44493</v>
      </c>
      <c r="D134" s="1" t="s">
        <v>20</v>
      </c>
      <c r="E134" s="1" t="s">
        <v>64</v>
      </c>
      <c r="F134" s="1" t="s">
        <v>64</v>
      </c>
      <c r="G134" s="1" t="s">
        <v>495</v>
      </c>
      <c r="H134" s="1" t="s">
        <v>104</v>
      </c>
      <c r="I134" s="1"/>
      <c r="J134" s="1">
        <v>17</v>
      </c>
    </row>
    <row r="135" spans="1:12">
      <c r="A135" s="1" t="s">
        <v>182</v>
      </c>
      <c r="B135" s="1">
        <v>2021</v>
      </c>
      <c r="C135" s="2">
        <v>44493</v>
      </c>
      <c r="D135" s="1" t="s">
        <v>20</v>
      </c>
      <c r="E135" s="1" t="s">
        <v>64</v>
      </c>
      <c r="F135" s="1" t="s">
        <v>64</v>
      </c>
      <c r="G135" s="1" t="s">
        <v>493</v>
      </c>
      <c r="H135" s="1" t="s">
        <v>31</v>
      </c>
      <c r="I135" s="1"/>
      <c r="J135" s="1">
        <v>18</v>
      </c>
    </row>
    <row r="136" spans="1:12">
      <c r="A136" s="1" t="s">
        <v>182</v>
      </c>
      <c r="B136" s="1">
        <v>2021</v>
      </c>
      <c r="C136" s="2">
        <v>44493</v>
      </c>
      <c r="D136" s="1" t="s">
        <v>20</v>
      </c>
      <c r="E136" s="1" t="s">
        <v>64</v>
      </c>
      <c r="F136" s="1" t="s">
        <v>64</v>
      </c>
      <c r="G136" s="1" t="s">
        <v>836</v>
      </c>
      <c r="H136" s="1" t="s">
        <v>56</v>
      </c>
      <c r="I136" s="1"/>
      <c r="J136" s="1">
        <v>19</v>
      </c>
    </row>
    <row r="137" spans="1:12">
      <c r="A137" s="1" t="s">
        <v>182</v>
      </c>
      <c r="B137" s="1">
        <v>2021</v>
      </c>
      <c r="C137" s="2">
        <v>44493</v>
      </c>
      <c r="D137" s="1" t="s">
        <v>20</v>
      </c>
      <c r="E137" s="1" t="s">
        <v>64</v>
      </c>
      <c r="F137" s="1" t="s">
        <v>64</v>
      </c>
      <c r="G137" s="1" t="s">
        <v>499</v>
      </c>
      <c r="H137" s="1" t="s">
        <v>145</v>
      </c>
      <c r="I137" s="1"/>
      <c r="J137" s="1">
        <v>20</v>
      </c>
    </row>
    <row r="138" spans="1:12">
      <c r="A138" s="1" t="s">
        <v>182</v>
      </c>
      <c r="B138" s="1">
        <v>2021</v>
      </c>
      <c r="C138" s="2">
        <v>44493</v>
      </c>
      <c r="D138" s="1" t="s">
        <v>20</v>
      </c>
      <c r="E138" s="1" t="s">
        <v>64</v>
      </c>
      <c r="F138" s="1" t="s">
        <v>64</v>
      </c>
      <c r="G138" s="1" t="s">
        <v>767</v>
      </c>
      <c r="H138" s="1" t="s">
        <v>647</v>
      </c>
      <c r="I138" s="1"/>
      <c r="J138" s="1">
        <v>21</v>
      </c>
    </row>
    <row r="139" spans="1:12">
      <c r="A139" s="1" t="s">
        <v>182</v>
      </c>
      <c r="B139" s="1">
        <v>2021</v>
      </c>
      <c r="C139" s="2">
        <v>44493</v>
      </c>
      <c r="D139" s="1" t="s">
        <v>20</v>
      </c>
      <c r="E139" s="1" t="s">
        <v>64</v>
      </c>
      <c r="F139" s="1" t="s">
        <v>64</v>
      </c>
      <c r="G139" s="1" t="s">
        <v>508</v>
      </c>
      <c r="H139" s="1" t="s">
        <v>85</v>
      </c>
      <c r="I139" s="1"/>
      <c r="J139" s="1">
        <v>22</v>
      </c>
      <c r="K139" s="7"/>
    </row>
    <row r="140" spans="1:12">
      <c r="A140" s="4" t="s">
        <v>139</v>
      </c>
      <c r="B140" s="4">
        <v>2021</v>
      </c>
      <c r="C140" s="5">
        <v>44449</v>
      </c>
      <c r="D140" s="4" t="s">
        <v>66</v>
      </c>
      <c r="E140" s="4" t="s">
        <v>64</v>
      </c>
      <c r="F140" s="4" t="s">
        <v>64</v>
      </c>
      <c r="G140" s="4" t="s">
        <v>495</v>
      </c>
      <c r="H140" s="4" t="s">
        <v>104</v>
      </c>
      <c r="I140" s="4"/>
      <c r="J140" s="4">
        <v>1</v>
      </c>
      <c r="K140" s="7">
        <v>0.5</v>
      </c>
      <c r="L140">
        <v>48.706000000000003</v>
      </c>
    </row>
    <row r="141" spans="1:12">
      <c r="A141" s="4" t="s">
        <v>139</v>
      </c>
      <c r="B141" s="4">
        <v>2021</v>
      </c>
      <c r="C141" s="5">
        <v>44449</v>
      </c>
      <c r="D141" s="4" t="s">
        <v>66</v>
      </c>
      <c r="E141" s="4" t="s">
        <v>64</v>
      </c>
      <c r="F141" s="4" t="s">
        <v>64</v>
      </c>
      <c r="G141" s="4" t="s">
        <v>890</v>
      </c>
      <c r="H141" s="4" t="s">
        <v>78</v>
      </c>
      <c r="I141" s="4"/>
      <c r="J141" s="4">
        <v>2</v>
      </c>
    </row>
    <row r="142" spans="1:12">
      <c r="A142" s="4" t="s">
        <v>139</v>
      </c>
      <c r="B142" s="4">
        <v>2021</v>
      </c>
      <c r="C142" s="5">
        <v>44449</v>
      </c>
      <c r="D142" s="4" t="s">
        <v>66</v>
      </c>
      <c r="E142" s="4" t="s">
        <v>64</v>
      </c>
      <c r="F142" s="4" t="s">
        <v>64</v>
      </c>
      <c r="G142" s="4" t="s">
        <v>740</v>
      </c>
      <c r="H142" s="4" t="s">
        <v>150</v>
      </c>
      <c r="I142" s="4"/>
      <c r="J142" s="4">
        <v>3</v>
      </c>
    </row>
    <row r="143" spans="1:12">
      <c r="A143" s="4" t="s">
        <v>139</v>
      </c>
      <c r="B143" s="4">
        <v>2021</v>
      </c>
      <c r="C143" s="5">
        <v>44449</v>
      </c>
      <c r="D143" s="4" t="s">
        <v>66</v>
      </c>
      <c r="E143" s="4" t="s">
        <v>64</v>
      </c>
      <c r="F143" s="4" t="s">
        <v>64</v>
      </c>
      <c r="G143" s="4" t="s">
        <v>836</v>
      </c>
      <c r="H143" s="4" t="s">
        <v>56</v>
      </c>
      <c r="I143" s="4"/>
      <c r="J143" s="4">
        <v>4</v>
      </c>
    </row>
    <row r="144" spans="1:12">
      <c r="A144" s="4" t="s">
        <v>139</v>
      </c>
      <c r="B144" s="4">
        <v>2021</v>
      </c>
      <c r="C144" s="5">
        <v>44449</v>
      </c>
      <c r="D144" s="4" t="s">
        <v>66</v>
      </c>
      <c r="E144" s="4" t="s">
        <v>64</v>
      </c>
      <c r="F144" s="4" t="s">
        <v>64</v>
      </c>
      <c r="G144" s="4" t="s">
        <v>695</v>
      </c>
      <c r="H144" s="4" t="s">
        <v>724</v>
      </c>
      <c r="I144" s="4"/>
      <c r="J144" s="4">
        <v>5</v>
      </c>
    </row>
    <row r="145" spans="1:12">
      <c r="A145" s="4" t="s">
        <v>139</v>
      </c>
      <c r="B145" s="4">
        <v>2021</v>
      </c>
      <c r="C145" s="5">
        <v>44449</v>
      </c>
      <c r="D145" s="4" t="s">
        <v>66</v>
      </c>
      <c r="E145" s="4" t="s">
        <v>64</v>
      </c>
      <c r="F145" s="4" t="s">
        <v>64</v>
      </c>
      <c r="G145" s="4" t="s">
        <v>891</v>
      </c>
      <c r="H145" s="4" t="s">
        <v>207</v>
      </c>
      <c r="I145" s="4"/>
      <c r="J145" s="4">
        <v>6</v>
      </c>
    </row>
    <row r="146" spans="1:12">
      <c r="A146" s="4" t="s">
        <v>139</v>
      </c>
      <c r="B146" s="4">
        <v>2021</v>
      </c>
      <c r="C146" s="5">
        <v>44449</v>
      </c>
      <c r="D146" s="4" t="s">
        <v>66</v>
      </c>
      <c r="E146" s="4" t="s">
        <v>64</v>
      </c>
      <c r="F146" s="4" t="s">
        <v>64</v>
      </c>
      <c r="G146" s="4" t="s">
        <v>606</v>
      </c>
      <c r="H146" s="4" t="s">
        <v>33</v>
      </c>
      <c r="I146" s="4"/>
      <c r="J146" s="4">
        <v>7</v>
      </c>
    </row>
    <row r="147" spans="1:12">
      <c r="A147" s="4" t="s">
        <v>139</v>
      </c>
      <c r="B147" s="4">
        <v>2021</v>
      </c>
      <c r="C147" s="5">
        <v>44449</v>
      </c>
      <c r="D147" s="4" t="s">
        <v>66</v>
      </c>
      <c r="E147" s="4" t="s">
        <v>64</v>
      </c>
      <c r="F147" s="4" t="s">
        <v>64</v>
      </c>
      <c r="G147" s="4" t="s">
        <v>712</v>
      </c>
      <c r="H147" s="4" t="s">
        <v>164</v>
      </c>
      <c r="I147" s="4"/>
      <c r="J147" s="4">
        <v>8</v>
      </c>
    </row>
    <row r="148" spans="1:12">
      <c r="A148" s="4" t="s">
        <v>139</v>
      </c>
      <c r="B148" s="4">
        <v>2021</v>
      </c>
      <c r="C148" s="5">
        <v>44449</v>
      </c>
      <c r="D148" s="4" t="s">
        <v>66</v>
      </c>
      <c r="E148" s="4" t="s">
        <v>64</v>
      </c>
      <c r="F148" s="4" t="s">
        <v>64</v>
      </c>
      <c r="G148" s="4" t="s">
        <v>488</v>
      </c>
      <c r="H148" s="4" t="s">
        <v>44</v>
      </c>
      <c r="I148" s="4"/>
      <c r="J148" s="4">
        <v>9</v>
      </c>
    </row>
    <row r="149" spans="1:12">
      <c r="A149" s="4" t="s">
        <v>139</v>
      </c>
      <c r="B149" s="4">
        <v>2021</v>
      </c>
      <c r="C149" s="5">
        <v>44449</v>
      </c>
      <c r="D149" s="4" t="s">
        <v>66</v>
      </c>
      <c r="E149" s="4" t="s">
        <v>64</v>
      </c>
      <c r="F149" s="4" t="s">
        <v>64</v>
      </c>
      <c r="G149" s="4" t="s">
        <v>823</v>
      </c>
      <c r="H149" s="4" t="s">
        <v>166</v>
      </c>
      <c r="I149" s="4"/>
      <c r="J149" s="4">
        <v>10</v>
      </c>
    </row>
    <row r="150" spans="1:12">
      <c r="A150" s="4" t="s">
        <v>139</v>
      </c>
      <c r="B150" s="4">
        <v>2021</v>
      </c>
      <c r="C150" s="5">
        <v>44449</v>
      </c>
      <c r="D150" s="4" t="s">
        <v>66</v>
      </c>
      <c r="E150" s="4" t="s">
        <v>64</v>
      </c>
      <c r="F150" s="4" t="s">
        <v>64</v>
      </c>
      <c r="G150" s="4" t="s">
        <v>670</v>
      </c>
      <c r="H150" s="4" t="s">
        <v>524</v>
      </c>
      <c r="I150" s="4"/>
      <c r="J150" s="4">
        <v>11</v>
      </c>
    </row>
    <row r="151" spans="1:12">
      <c r="A151" s="4" t="s">
        <v>139</v>
      </c>
      <c r="B151" s="4">
        <v>2021</v>
      </c>
      <c r="C151" s="5">
        <v>44449</v>
      </c>
      <c r="D151" s="4" t="s">
        <v>66</v>
      </c>
      <c r="E151" s="4" t="s">
        <v>64</v>
      </c>
      <c r="F151" s="4" t="s">
        <v>64</v>
      </c>
      <c r="G151" s="4" t="s">
        <v>892</v>
      </c>
      <c r="H151" s="4" t="s">
        <v>52</v>
      </c>
      <c r="I151" s="4"/>
      <c r="J151" s="4">
        <v>12</v>
      </c>
    </row>
    <row r="152" spans="1:12">
      <c r="A152" s="4" t="s">
        <v>139</v>
      </c>
      <c r="B152" s="4">
        <v>2021</v>
      </c>
      <c r="C152" s="5">
        <v>44449</v>
      </c>
      <c r="D152" s="4" t="s">
        <v>66</v>
      </c>
      <c r="E152" s="4" t="s">
        <v>64</v>
      </c>
      <c r="F152" s="4" t="s">
        <v>64</v>
      </c>
      <c r="G152" s="4" t="s">
        <v>893</v>
      </c>
      <c r="H152" s="4" t="s">
        <v>224</v>
      </c>
      <c r="I152" s="4"/>
      <c r="J152" s="4">
        <v>13</v>
      </c>
    </row>
    <row r="153" spans="1:12">
      <c r="A153" s="4" t="s">
        <v>139</v>
      </c>
      <c r="B153" s="4">
        <v>2021</v>
      </c>
      <c r="C153" s="5">
        <v>44449</v>
      </c>
      <c r="D153" s="4" t="s">
        <v>66</v>
      </c>
      <c r="E153" s="4" t="s">
        <v>64</v>
      </c>
      <c r="F153" s="4" t="s">
        <v>64</v>
      </c>
      <c r="G153" s="4" t="s">
        <v>894</v>
      </c>
      <c r="H153" s="4" t="s">
        <v>63</v>
      </c>
      <c r="I153" s="4"/>
      <c r="J153" s="4">
        <v>14</v>
      </c>
      <c r="K153" s="7"/>
    </row>
    <row r="154" spans="1:12">
      <c r="A154" s="1" t="s">
        <v>1274</v>
      </c>
      <c r="B154" s="1">
        <v>2021</v>
      </c>
      <c r="C154" s="2">
        <v>44386</v>
      </c>
      <c r="D154" s="1" t="s">
        <v>66</v>
      </c>
      <c r="E154" s="1" t="s">
        <v>64</v>
      </c>
      <c r="F154" s="1" t="s">
        <v>64</v>
      </c>
      <c r="G154" s="1" t="s">
        <v>744</v>
      </c>
      <c r="H154" s="1" t="s">
        <v>25</v>
      </c>
      <c r="I154" s="1"/>
      <c r="J154" s="1">
        <v>1</v>
      </c>
      <c r="K154" s="7">
        <v>0.44791666666666669</v>
      </c>
      <c r="L154">
        <v>40.459000000000003</v>
      </c>
    </row>
    <row r="155" spans="1:12">
      <c r="A155" s="1" t="s">
        <v>1274</v>
      </c>
      <c r="B155" s="1">
        <v>2021</v>
      </c>
      <c r="C155" s="2">
        <v>44386</v>
      </c>
      <c r="D155" s="1" t="s">
        <v>66</v>
      </c>
      <c r="E155" s="1" t="s">
        <v>64</v>
      </c>
      <c r="F155" s="1" t="s">
        <v>64</v>
      </c>
      <c r="G155" s="1" t="s">
        <v>1287</v>
      </c>
      <c r="H155" s="1" t="s">
        <v>198</v>
      </c>
      <c r="I155" s="1"/>
      <c r="J155" s="1">
        <v>2</v>
      </c>
    </row>
    <row r="156" spans="1:12">
      <c r="A156" s="1" t="s">
        <v>1274</v>
      </c>
      <c r="B156" s="1">
        <v>2021</v>
      </c>
      <c r="C156" s="2">
        <v>44386</v>
      </c>
      <c r="D156" s="1" t="s">
        <v>66</v>
      </c>
      <c r="E156" s="1" t="s">
        <v>64</v>
      </c>
      <c r="F156" s="1" t="s">
        <v>64</v>
      </c>
      <c r="G156" s="1" t="s">
        <v>340</v>
      </c>
      <c r="H156" s="1" t="s">
        <v>142</v>
      </c>
      <c r="I156" s="1"/>
      <c r="J156" s="1">
        <v>3</v>
      </c>
    </row>
    <row r="157" spans="1:12">
      <c r="A157" s="1" t="s">
        <v>1274</v>
      </c>
      <c r="B157" s="1">
        <v>2021</v>
      </c>
      <c r="C157" s="2">
        <v>44386</v>
      </c>
      <c r="D157" s="1" t="s">
        <v>66</v>
      </c>
      <c r="E157" s="1" t="s">
        <v>64</v>
      </c>
      <c r="F157" s="1" t="s">
        <v>64</v>
      </c>
      <c r="G157" s="1" t="s">
        <v>811</v>
      </c>
      <c r="H157" s="1" t="s">
        <v>188</v>
      </c>
      <c r="I157" s="1"/>
      <c r="J157" s="1">
        <v>4</v>
      </c>
    </row>
    <row r="158" spans="1:12">
      <c r="A158" s="1" t="s">
        <v>1274</v>
      </c>
      <c r="B158" s="1">
        <v>2021</v>
      </c>
      <c r="C158" s="2">
        <v>44386</v>
      </c>
      <c r="D158" s="1" t="s">
        <v>66</v>
      </c>
      <c r="E158" s="1" t="s">
        <v>64</v>
      </c>
      <c r="F158" s="1" t="s">
        <v>64</v>
      </c>
      <c r="G158" s="1" t="s">
        <v>490</v>
      </c>
      <c r="H158" s="1" t="s">
        <v>42</v>
      </c>
      <c r="I158" s="1"/>
      <c r="J158" s="1">
        <v>5</v>
      </c>
    </row>
    <row r="159" spans="1:12">
      <c r="A159" s="1" t="s">
        <v>1274</v>
      </c>
      <c r="B159" s="1">
        <v>2021</v>
      </c>
      <c r="C159" s="2">
        <v>44386</v>
      </c>
      <c r="D159" s="1" t="s">
        <v>66</v>
      </c>
      <c r="E159" s="1" t="s">
        <v>64</v>
      </c>
      <c r="F159" s="1" t="s">
        <v>64</v>
      </c>
      <c r="G159" s="1" t="s">
        <v>48</v>
      </c>
      <c r="H159" s="1" t="s">
        <v>27</v>
      </c>
      <c r="I159" s="1"/>
      <c r="J159" s="1">
        <v>6</v>
      </c>
    </row>
    <row r="160" spans="1:12">
      <c r="A160" s="1" t="s">
        <v>1274</v>
      </c>
      <c r="B160" s="1">
        <v>2021</v>
      </c>
      <c r="C160" s="2">
        <v>44386</v>
      </c>
      <c r="D160" s="1" t="s">
        <v>66</v>
      </c>
      <c r="E160" s="1" t="s">
        <v>64</v>
      </c>
      <c r="F160" s="1" t="s">
        <v>64</v>
      </c>
      <c r="G160" s="1" t="s">
        <v>491</v>
      </c>
      <c r="H160" s="1" t="s">
        <v>492</v>
      </c>
      <c r="I160" s="1"/>
      <c r="J160" s="1">
        <v>7</v>
      </c>
    </row>
    <row r="161" spans="1:10">
      <c r="A161" s="1" t="s">
        <v>1274</v>
      </c>
      <c r="B161" s="1">
        <v>2021</v>
      </c>
      <c r="C161" s="2">
        <v>44386</v>
      </c>
      <c r="D161" s="1" t="s">
        <v>66</v>
      </c>
      <c r="E161" s="1" t="s">
        <v>64</v>
      </c>
      <c r="F161" s="1" t="s">
        <v>64</v>
      </c>
      <c r="G161" s="1" t="s">
        <v>791</v>
      </c>
      <c r="H161" s="1" t="s">
        <v>480</v>
      </c>
      <c r="I161" s="1"/>
      <c r="J161" s="1">
        <v>8</v>
      </c>
    </row>
    <row r="162" spans="1:10">
      <c r="A162" s="1" t="s">
        <v>1274</v>
      </c>
      <c r="B162" s="1">
        <v>2021</v>
      </c>
      <c r="C162" s="2">
        <v>44386</v>
      </c>
      <c r="D162" s="1" t="s">
        <v>66</v>
      </c>
      <c r="E162" s="1" t="s">
        <v>64</v>
      </c>
      <c r="F162" s="1" t="s">
        <v>64</v>
      </c>
      <c r="G162" s="1" t="s">
        <v>1288</v>
      </c>
      <c r="H162" s="1" t="s">
        <v>1286</v>
      </c>
      <c r="I162" s="1"/>
      <c r="J162" s="1">
        <v>9</v>
      </c>
    </row>
    <row r="163" spans="1:10">
      <c r="A163" s="1" t="s">
        <v>1274</v>
      </c>
      <c r="B163" s="1">
        <v>2021</v>
      </c>
      <c r="C163" s="2">
        <v>44386</v>
      </c>
      <c r="D163" s="1" t="s">
        <v>66</v>
      </c>
      <c r="E163" s="1" t="s">
        <v>64</v>
      </c>
      <c r="F163" s="1" t="s">
        <v>64</v>
      </c>
      <c r="G163" s="1" t="s">
        <v>1289</v>
      </c>
      <c r="H163" s="1" t="s">
        <v>369</v>
      </c>
      <c r="I163" s="1"/>
      <c r="J163" s="1">
        <v>10</v>
      </c>
    </row>
    <row r="164" spans="1:10">
      <c r="A164" s="1" t="s">
        <v>1274</v>
      </c>
      <c r="B164" s="1">
        <v>2021</v>
      </c>
      <c r="C164" s="2">
        <v>44386</v>
      </c>
      <c r="D164" s="1" t="s">
        <v>66</v>
      </c>
      <c r="E164" s="1" t="s">
        <v>64</v>
      </c>
      <c r="F164" s="1" t="s">
        <v>64</v>
      </c>
      <c r="G164" s="1" t="s">
        <v>1278</v>
      </c>
      <c r="H164" s="1" t="s">
        <v>85</v>
      </c>
      <c r="I164" s="1"/>
      <c r="J164" s="1">
        <v>11</v>
      </c>
    </row>
    <row r="165" spans="1:10">
      <c r="A165" s="1" t="s">
        <v>1274</v>
      </c>
      <c r="B165" s="1">
        <v>2021</v>
      </c>
      <c r="C165" s="2">
        <v>44386</v>
      </c>
      <c r="D165" s="1" t="s">
        <v>66</v>
      </c>
      <c r="E165" s="1" t="s">
        <v>64</v>
      </c>
      <c r="F165" s="1" t="s">
        <v>64</v>
      </c>
      <c r="G165" s="1" t="s">
        <v>856</v>
      </c>
      <c r="H165" s="1" t="s">
        <v>207</v>
      </c>
      <c r="I165" s="1"/>
      <c r="J165" s="1">
        <v>12</v>
      </c>
    </row>
    <row r="166" spans="1:10">
      <c r="A166" s="1" t="s">
        <v>1274</v>
      </c>
      <c r="B166" s="1">
        <v>2021</v>
      </c>
      <c r="C166" s="2">
        <v>44386</v>
      </c>
      <c r="D166" s="1" t="s">
        <v>66</v>
      </c>
      <c r="E166" s="1" t="s">
        <v>64</v>
      </c>
      <c r="F166" s="1" t="s">
        <v>64</v>
      </c>
      <c r="G166" s="1" t="s">
        <v>871</v>
      </c>
      <c r="H166" s="1" t="s">
        <v>178</v>
      </c>
      <c r="I166" s="1"/>
      <c r="J166" s="1">
        <v>13</v>
      </c>
    </row>
    <row r="167" spans="1:10">
      <c r="A167" s="1" t="s">
        <v>1274</v>
      </c>
      <c r="B167" s="1">
        <v>2021</v>
      </c>
      <c r="C167" s="2">
        <v>44386</v>
      </c>
      <c r="D167" s="1" t="s">
        <v>66</v>
      </c>
      <c r="E167" s="1" t="s">
        <v>64</v>
      </c>
      <c r="F167" s="1" t="s">
        <v>64</v>
      </c>
      <c r="G167" s="1" t="s">
        <v>1290</v>
      </c>
      <c r="H167" s="1" t="s">
        <v>58</v>
      </c>
      <c r="I167" s="1"/>
      <c r="J167" s="1">
        <v>14</v>
      </c>
    </row>
    <row r="168" spans="1:10">
      <c r="A168" s="1" t="s">
        <v>1274</v>
      </c>
      <c r="B168" s="1">
        <v>2021</v>
      </c>
      <c r="C168" s="2">
        <v>44386</v>
      </c>
      <c r="D168" s="1" t="s">
        <v>66</v>
      </c>
      <c r="E168" s="1" t="s">
        <v>64</v>
      </c>
      <c r="F168" s="1" t="s">
        <v>64</v>
      </c>
      <c r="G168" s="1" t="s">
        <v>1291</v>
      </c>
      <c r="H168" s="1" t="s">
        <v>647</v>
      </c>
      <c r="I168" s="1"/>
      <c r="J168" s="1">
        <v>15</v>
      </c>
    </row>
    <row r="169" spans="1:10">
      <c r="A169" s="1" t="s">
        <v>1274</v>
      </c>
      <c r="B169" s="1">
        <v>2021</v>
      </c>
      <c r="C169" s="2">
        <v>44386</v>
      </c>
      <c r="D169" s="1" t="s">
        <v>66</v>
      </c>
      <c r="E169" s="1" t="s">
        <v>64</v>
      </c>
      <c r="F169" s="1" t="s">
        <v>64</v>
      </c>
      <c r="G169" s="1" t="s">
        <v>847</v>
      </c>
      <c r="H169" s="1" t="s">
        <v>1276</v>
      </c>
      <c r="I169" s="1"/>
      <c r="J169" s="1" t="s">
        <v>1292</v>
      </c>
    </row>
    <row r="170" spans="1:10">
      <c r="A170" s="4" t="s">
        <v>3227</v>
      </c>
      <c r="B170" s="4">
        <v>2023</v>
      </c>
      <c r="C170" s="5">
        <v>44981</v>
      </c>
      <c r="D170" s="4" t="s">
        <v>66</v>
      </c>
      <c r="E170" s="4" t="s">
        <v>64</v>
      </c>
      <c r="F170" s="4" t="s">
        <v>64</v>
      </c>
      <c r="G170" s="4" t="s">
        <v>493</v>
      </c>
      <c r="H170" s="4" t="s">
        <v>760</v>
      </c>
      <c r="I170" s="4"/>
      <c r="J170" s="4">
        <v>1</v>
      </c>
    </row>
    <row r="171" spans="1:10">
      <c r="A171" s="4" t="s">
        <v>3227</v>
      </c>
      <c r="B171" s="4">
        <v>2023</v>
      </c>
      <c r="C171" s="5">
        <v>44981</v>
      </c>
      <c r="D171" s="4" t="s">
        <v>66</v>
      </c>
      <c r="E171" s="4" t="s">
        <v>64</v>
      </c>
      <c r="F171" s="4" t="s">
        <v>64</v>
      </c>
      <c r="G171" s="4" t="s">
        <v>476</v>
      </c>
      <c r="H171" s="4" t="s">
        <v>78</v>
      </c>
      <c r="I171" s="4"/>
      <c r="J171" s="4">
        <v>2</v>
      </c>
    </row>
    <row r="172" spans="1:10">
      <c r="A172" s="4" t="s">
        <v>3227</v>
      </c>
      <c r="B172" s="4">
        <v>2023</v>
      </c>
      <c r="C172" s="5">
        <v>44981</v>
      </c>
      <c r="D172" s="4" t="s">
        <v>66</v>
      </c>
      <c r="E172" s="4" t="s">
        <v>64</v>
      </c>
      <c r="F172" s="4" t="s">
        <v>64</v>
      </c>
      <c r="G172" s="4" t="s">
        <v>592</v>
      </c>
      <c r="H172" s="4" t="s">
        <v>23</v>
      </c>
      <c r="I172" s="4"/>
      <c r="J172" s="4">
        <v>3</v>
      </c>
    </row>
    <row r="173" spans="1:10">
      <c r="A173" s="4" t="s">
        <v>3227</v>
      </c>
      <c r="B173" s="4">
        <v>2023</v>
      </c>
      <c r="C173" s="5">
        <v>44981</v>
      </c>
      <c r="D173" s="4" t="s">
        <v>66</v>
      </c>
      <c r="E173" s="4" t="s">
        <v>64</v>
      </c>
      <c r="F173" s="4" t="s">
        <v>64</v>
      </c>
      <c r="G173" s="4" t="s">
        <v>596</v>
      </c>
      <c r="H173" s="4" t="s">
        <v>31</v>
      </c>
      <c r="I173" s="4"/>
      <c r="J173" s="4">
        <v>4</v>
      </c>
    </row>
    <row r="174" spans="1:10">
      <c r="A174" s="4" t="s">
        <v>3227</v>
      </c>
      <c r="B174" s="4">
        <v>2023</v>
      </c>
      <c r="C174" s="5">
        <v>44981</v>
      </c>
      <c r="D174" s="4" t="s">
        <v>66</v>
      </c>
      <c r="E174" s="4" t="s">
        <v>64</v>
      </c>
      <c r="F174" s="4" t="s">
        <v>64</v>
      </c>
      <c r="G174" s="4" t="s">
        <v>486</v>
      </c>
      <c r="H174" s="4" t="s">
        <v>27</v>
      </c>
      <c r="I174" s="4"/>
      <c r="J174" s="4">
        <v>5</v>
      </c>
    </row>
    <row r="175" spans="1:10">
      <c r="A175" s="4" t="s">
        <v>3227</v>
      </c>
      <c r="B175" s="4">
        <v>2023</v>
      </c>
      <c r="C175" s="5">
        <v>44981</v>
      </c>
      <c r="D175" s="4" t="s">
        <v>66</v>
      </c>
      <c r="E175" s="4" t="s">
        <v>64</v>
      </c>
      <c r="F175" s="4" t="s">
        <v>64</v>
      </c>
      <c r="G175" s="4" t="s">
        <v>1713</v>
      </c>
      <c r="H175" s="4" t="s">
        <v>35</v>
      </c>
      <c r="I175" s="4"/>
      <c r="J175" s="4">
        <v>6</v>
      </c>
    </row>
    <row r="176" spans="1:10">
      <c r="A176" s="4" t="s">
        <v>3227</v>
      </c>
      <c r="B176" s="4">
        <v>2023</v>
      </c>
      <c r="C176" s="5">
        <v>44981</v>
      </c>
      <c r="D176" s="4" t="s">
        <v>66</v>
      </c>
      <c r="E176" s="4" t="s">
        <v>64</v>
      </c>
      <c r="F176" s="4" t="s">
        <v>64</v>
      </c>
      <c r="G176" s="4" t="s">
        <v>598</v>
      </c>
      <c r="H176" s="4" t="s">
        <v>29</v>
      </c>
      <c r="I176" s="4"/>
      <c r="J176" s="4">
        <v>7</v>
      </c>
    </row>
    <row r="177" spans="1:10">
      <c r="A177" s="4" t="s">
        <v>3227</v>
      </c>
      <c r="B177" s="4">
        <v>2023</v>
      </c>
      <c r="C177" s="5">
        <v>44981</v>
      </c>
      <c r="D177" s="4" t="s">
        <v>66</v>
      </c>
      <c r="E177" s="4" t="s">
        <v>64</v>
      </c>
      <c r="F177" s="4" t="s">
        <v>64</v>
      </c>
      <c r="G177" s="4" t="s">
        <v>479</v>
      </c>
      <c r="H177" s="4" t="s">
        <v>480</v>
      </c>
      <c r="I177" s="4"/>
      <c r="J177" s="4">
        <v>8</v>
      </c>
    </row>
    <row r="178" spans="1:10">
      <c r="A178" s="4" t="s">
        <v>3227</v>
      </c>
      <c r="B178" s="4">
        <v>2023</v>
      </c>
      <c r="C178" s="5">
        <v>44981</v>
      </c>
      <c r="D178" s="4" t="s">
        <v>66</v>
      </c>
      <c r="E178" s="4" t="s">
        <v>64</v>
      </c>
      <c r="F178" s="4" t="s">
        <v>64</v>
      </c>
      <c r="G178" s="4" t="s">
        <v>477</v>
      </c>
      <c r="H178" s="4" t="s">
        <v>478</v>
      </c>
      <c r="I178" s="4"/>
      <c r="J178" s="4">
        <v>9</v>
      </c>
    </row>
    <row r="179" spans="1:10">
      <c r="A179" s="4" t="s">
        <v>3227</v>
      </c>
      <c r="B179" s="4">
        <v>2023</v>
      </c>
      <c r="C179" s="5">
        <v>44981</v>
      </c>
      <c r="D179" s="4" t="s">
        <v>66</v>
      </c>
      <c r="E179" s="4" t="s">
        <v>64</v>
      </c>
      <c r="F179" s="4" t="s">
        <v>64</v>
      </c>
      <c r="G179" s="4" t="s">
        <v>483</v>
      </c>
      <c r="H179" s="4" t="s">
        <v>484</v>
      </c>
      <c r="I179" s="4"/>
      <c r="J179" s="4">
        <v>10</v>
      </c>
    </row>
    <row r="180" spans="1:10">
      <c r="A180" s="4" t="s">
        <v>3227</v>
      </c>
      <c r="B180" s="4">
        <v>2023</v>
      </c>
      <c r="C180" s="5">
        <v>44981</v>
      </c>
      <c r="D180" s="4" t="s">
        <v>66</v>
      </c>
      <c r="E180" s="4" t="s">
        <v>64</v>
      </c>
      <c r="F180" s="4" t="s">
        <v>64</v>
      </c>
      <c r="G180" s="4" t="s">
        <v>641</v>
      </c>
      <c r="H180" s="4" t="s">
        <v>42</v>
      </c>
      <c r="I180" s="4"/>
      <c r="J180" s="4">
        <v>11</v>
      </c>
    </row>
    <row r="181" spans="1:10">
      <c r="A181" s="4" t="s">
        <v>3227</v>
      </c>
      <c r="B181" s="4">
        <v>2023</v>
      </c>
      <c r="C181" s="5">
        <v>44981</v>
      </c>
      <c r="D181" s="4" t="s">
        <v>66</v>
      </c>
      <c r="E181" s="4" t="s">
        <v>64</v>
      </c>
      <c r="F181" s="4" t="s">
        <v>64</v>
      </c>
      <c r="G181" s="4" t="s">
        <v>591</v>
      </c>
      <c r="H181" s="4" t="s">
        <v>25</v>
      </c>
      <c r="I181" s="4"/>
      <c r="J181" s="4">
        <v>12</v>
      </c>
    </row>
    <row r="182" spans="1:10">
      <c r="A182" s="4" t="s">
        <v>3227</v>
      </c>
      <c r="B182" s="4">
        <v>2023</v>
      </c>
      <c r="C182" s="5">
        <v>44981</v>
      </c>
      <c r="D182" s="4" t="s">
        <v>66</v>
      </c>
      <c r="E182" s="4" t="s">
        <v>64</v>
      </c>
      <c r="F182" s="4" t="s">
        <v>64</v>
      </c>
      <c r="G182" s="4" t="s">
        <v>340</v>
      </c>
      <c r="H182" s="4" t="s">
        <v>142</v>
      </c>
      <c r="I182" s="4"/>
      <c r="J182" s="4">
        <v>13</v>
      </c>
    </row>
    <row r="183" spans="1:10">
      <c r="A183" s="4" t="s">
        <v>3227</v>
      </c>
      <c r="B183" s="4">
        <v>2023</v>
      </c>
      <c r="C183" s="5">
        <v>44981</v>
      </c>
      <c r="D183" s="4" t="s">
        <v>66</v>
      </c>
      <c r="E183" s="4" t="s">
        <v>64</v>
      </c>
      <c r="F183" s="4" t="s">
        <v>64</v>
      </c>
      <c r="G183" s="4" t="s">
        <v>494</v>
      </c>
      <c r="H183" s="4" t="s">
        <v>37</v>
      </c>
      <c r="I183" s="4"/>
      <c r="J183" s="4">
        <v>14</v>
      </c>
    </row>
    <row r="184" spans="1:10">
      <c r="A184" s="4" t="s">
        <v>3227</v>
      </c>
      <c r="B184" s="4">
        <v>2023</v>
      </c>
      <c r="C184" s="5">
        <v>44981</v>
      </c>
      <c r="D184" s="4" t="s">
        <v>66</v>
      </c>
      <c r="E184" s="4" t="s">
        <v>64</v>
      </c>
      <c r="F184" s="4" t="s">
        <v>64</v>
      </c>
      <c r="G184" s="4" t="s">
        <v>3228</v>
      </c>
      <c r="H184" s="4" t="s">
        <v>102</v>
      </c>
      <c r="I184" s="4"/>
      <c r="J184" s="4">
        <v>15</v>
      </c>
    </row>
    <row r="185" spans="1:10">
      <c r="A185" s="4" t="s">
        <v>3227</v>
      </c>
      <c r="B185" s="4">
        <v>2023</v>
      </c>
      <c r="C185" s="5">
        <v>44981</v>
      </c>
      <c r="D185" s="4" t="s">
        <v>66</v>
      </c>
      <c r="E185" s="4" t="s">
        <v>64</v>
      </c>
      <c r="F185" s="4" t="s">
        <v>64</v>
      </c>
      <c r="G185" s="4" t="s">
        <v>765</v>
      </c>
      <c r="H185" s="4" t="s">
        <v>727</v>
      </c>
      <c r="I185" s="4"/>
      <c r="J185" s="4">
        <v>16</v>
      </c>
    </row>
    <row r="186" spans="1:10">
      <c r="A186" s="4" t="s">
        <v>3227</v>
      </c>
      <c r="B186" s="4">
        <v>2023</v>
      </c>
      <c r="C186" s="5">
        <v>44981</v>
      </c>
      <c r="D186" s="4" t="s">
        <v>66</v>
      </c>
      <c r="E186" s="4" t="s">
        <v>64</v>
      </c>
      <c r="F186" s="4" t="s">
        <v>64</v>
      </c>
      <c r="G186" s="4" t="s">
        <v>611</v>
      </c>
      <c r="H186" s="4" t="s">
        <v>164</v>
      </c>
      <c r="I186" s="4"/>
      <c r="J186" s="4">
        <v>17</v>
      </c>
    </row>
    <row r="187" spans="1:10">
      <c r="A187" s="4" t="s">
        <v>3227</v>
      </c>
      <c r="B187" s="4">
        <v>2023</v>
      </c>
      <c r="C187" s="5">
        <v>44981</v>
      </c>
      <c r="D187" s="4" t="s">
        <v>66</v>
      </c>
      <c r="E187" s="4" t="s">
        <v>64</v>
      </c>
      <c r="F187" s="4" t="s">
        <v>64</v>
      </c>
      <c r="G187" s="4" t="s">
        <v>606</v>
      </c>
      <c r="H187" s="4" t="s">
        <v>33</v>
      </c>
      <c r="I187" s="4"/>
      <c r="J187" s="4">
        <v>18</v>
      </c>
    </row>
    <row r="188" spans="1:10">
      <c r="A188" s="4" t="s">
        <v>3227</v>
      </c>
      <c r="B188" s="4">
        <v>2023</v>
      </c>
      <c r="C188" s="5">
        <v>44981</v>
      </c>
      <c r="D188" s="4" t="s">
        <v>66</v>
      </c>
      <c r="E188" s="4" t="s">
        <v>64</v>
      </c>
      <c r="F188" s="4" t="s">
        <v>64</v>
      </c>
      <c r="G188" s="4" t="s">
        <v>485</v>
      </c>
      <c r="H188" s="4" t="s">
        <v>46</v>
      </c>
      <c r="I188" s="4"/>
      <c r="J188" s="4">
        <v>19</v>
      </c>
    </row>
    <row r="189" spans="1:10">
      <c r="A189" s="4" t="s">
        <v>3227</v>
      </c>
      <c r="B189" s="4">
        <v>2023</v>
      </c>
      <c r="C189" s="5">
        <v>44981</v>
      </c>
      <c r="D189" s="4" t="s">
        <v>66</v>
      </c>
      <c r="E189" s="4" t="s">
        <v>64</v>
      </c>
      <c r="F189" s="4" t="s">
        <v>64</v>
      </c>
      <c r="G189" s="4" t="s">
        <v>670</v>
      </c>
      <c r="H189" s="4" t="s">
        <v>524</v>
      </c>
      <c r="I189" s="4"/>
      <c r="J189" s="4">
        <v>20</v>
      </c>
    </row>
    <row r="190" spans="1:10">
      <c r="A190" s="4" t="s">
        <v>3227</v>
      </c>
      <c r="B190" s="4">
        <v>2023</v>
      </c>
      <c r="C190" s="5">
        <v>44981</v>
      </c>
      <c r="D190" s="4" t="s">
        <v>66</v>
      </c>
      <c r="E190" s="4" t="s">
        <v>64</v>
      </c>
      <c r="F190" s="4" t="s">
        <v>64</v>
      </c>
      <c r="G190" s="4" t="s">
        <v>648</v>
      </c>
      <c r="H190" s="4" t="s">
        <v>113</v>
      </c>
      <c r="I190" s="4"/>
      <c r="J190" s="4">
        <v>21</v>
      </c>
    </row>
    <row r="191" spans="1:10">
      <c r="A191" s="4" t="s">
        <v>3227</v>
      </c>
      <c r="B191" s="4">
        <v>2023</v>
      </c>
      <c r="C191" s="5">
        <v>44981</v>
      </c>
      <c r="D191" s="4" t="s">
        <v>66</v>
      </c>
      <c r="E191" s="4" t="s">
        <v>64</v>
      </c>
      <c r="F191" s="4" t="s">
        <v>64</v>
      </c>
      <c r="G191" s="4" t="s">
        <v>3229</v>
      </c>
      <c r="H191" s="4" t="s">
        <v>85</v>
      </c>
      <c r="I191" s="4"/>
      <c r="J191" s="4">
        <v>22</v>
      </c>
    </row>
    <row r="192" spans="1:10">
      <c r="A192" s="4" t="s">
        <v>3227</v>
      </c>
      <c r="B192" s="4">
        <v>2023</v>
      </c>
      <c r="C192" s="5">
        <v>44981</v>
      </c>
      <c r="D192" s="4" t="s">
        <v>66</v>
      </c>
      <c r="E192" s="4" t="s">
        <v>64</v>
      </c>
      <c r="F192" s="4" t="s">
        <v>64</v>
      </c>
      <c r="G192" s="4" t="s">
        <v>3230</v>
      </c>
      <c r="H192" s="4" t="s">
        <v>161</v>
      </c>
      <c r="I192" s="4"/>
      <c r="J192" s="4">
        <v>23</v>
      </c>
    </row>
    <row r="193" spans="1:10">
      <c r="A193" s="4" t="s">
        <v>3227</v>
      </c>
      <c r="B193" s="4">
        <v>2023</v>
      </c>
      <c r="C193" s="5">
        <v>44981</v>
      </c>
      <c r="D193" s="4" t="s">
        <v>66</v>
      </c>
      <c r="E193" s="4" t="s">
        <v>64</v>
      </c>
      <c r="F193" s="4" t="s">
        <v>64</v>
      </c>
      <c r="G193" s="4" t="s">
        <v>3231</v>
      </c>
      <c r="H193" s="4" t="s">
        <v>620</v>
      </c>
      <c r="I193" s="4"/>
      <c r="J193" s="4">
        <v>24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K321" sqref="K321"/>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11" t="s">
        <v>0</v>
      </c>
      <c r="B1" s="11" t="s">
        <v>1</v>
      </c>
      <c r="C1" s="11" t="s">
        <v>2</v>
      </c>
      <c r="D1" s="11" t="s">
        <v>3</v>
      </c>
      <c r="E1" t="s">
        <v>559</v>
      </c>
      <c r="F1" t="s">
        <v>560</v>
      </c>
      <c r="G1" t="s">
        <v>7</v>
      </c>
      <c r="H1" t="s">
        <v>9</v>
      </c>
      <c r="I1" t="s">
        <v>561</v>
      </c>
      <c r="J1" t="s">
        <v>562</v>
      </c>
      <c r="K1" t="s">
        <v>563</v>
      </c>
      <c r="L1" t="s">
        <v>564</v>
      </c>
      <c r="M1" t="s">
        <v>565</v>
      </c>
      <c r="N1" t="s">
        <v>566</v>
      </c>
      <c r="O1" t="s">
        <v>567</v>
      </c>
      <c r="P1" t="s">
        <v>568</v>
      </c>
      <c r="Q1" t="s">
        <v>569</v>
      </c>
      <c r="R1" t="s">
        <v>570</v>
      </c>
      <c r="S1" t="s">
        <v>571</v>
      </c>
      <c r="T1" t="s">
        <v>572</v>
      </c>
      <c r="U1" t="s">
        <v>573</v>
      </c>
      <c r="V1" t="s">
        <v>574</v>
      </c>
      <c r="W1" t="s">
        <v>575</v>
      </c>
      <c r="X1" t="s">
        <v>576</v>
      </c>
      <c r="Y1" t="s">
        <v>581</v>
      </c>
      <c r="Z1" t="s">
        <v>582</v>
      </c>
      <c r="AA1" t="s">
        <v>583</v>
      </c>
      <c r="AB1" t="s">
        <v>472</v>
      </c>
      <c r="AC1" t="s">
        <v>18</v>
      </c>
    </row>
    <row r="2" spans="1:29">
      <c r="A2" s="4" t="s">
        <v>19</v>
      </c>
      <c r="B2" s="4">
        <v>2022</v>
      </c>
      <c r="C2" s="5">
        <v>44848</v>
      </c>
      <c r="D2" s="4" t="s">
        <v>20</v>
      </c>
      <c r="E2" s="4" t="s">
        <v>592</v>
      </c>
      <c r="F2" s="4" t="s">
        <v>23</v>
      </c>
      <c r="G2" s="14">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9">
        <v>1.9270833333333333</v>
      </c>
      <c r="AC2">
        <v>51.892000000000003</v>
      </c>
    </row>
    <row r="3" spans="1:29">
      <c r="A3" s="4" t="s">
        <v>19</v>
      </c>
      <c r="B3" s="4">
        <v>2022</v>
      </c>
      <c r="C3" s="5">
        <v>44848</v>
      </c>
      <c r="D3" s="4" t="s">
        <v>20</v>
      </c>
      <c r="E3" s="4" t="s">
        <v>597</v>
      </c>
      <c r="F3" s="4" t="s">
        <v>29</v>
      </c>
      <c r="G3" s="14">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19</v>
      </c>
      <c r="B4" s="4">
        <v>2022</v>
      </c>
      <c r="C4" s="5">
        <v>44848</v>
      </c>
      <c r="D4" s="4" t="s">
        <v>20</v>
      </c>
      <c r="E4" s="4" t="s">
        <v>588</v>
      </c>
      <c r="F4" s="4" t="s">
        <v>78</v>
      </c>
      <c r="G4" s="14">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19</v>
      </c>
      <c r="B5" s="4">
        <v>2022</v>
      </c>
      <c r="C5" s="5">
        <v>44848</v>
      </c>
      <c r="D5" s="4" t="s">
        <v>20</v>
      </c>
      <c r="E5" s="4" t="s">
        <v>474</v>
      </c>
      <c r="F5" s="4" t="s">
        <v>35</v>
      </c>
      <c r="G5" s="14">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19</v>
      </c>
      <c r="B6" s="4">
        <v>2022</v>
      </c>
      <c r="C6" s="5">
        <v>44848</v>
      </c>
      <c r="D6" s="4" t="s">
        <v>20</v>
      </c>
      <c r="E6" s="4" t="s">
        <v>629</v>
      </c>
      <c r="F6" s="4" t="s">
        <v>113</v>
      </c>
      <c r="G6" s="14">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19</v>
      </c>
      <c r="B7" s="4">
        <v>2022</v>
      </c>
      <c r="C7" s="5">
        <v>44848</v>
      </c>
      <c r="D7" s="4" t="s">
        <v>20</v>
      </c>
      <c r="E7" s="4" t="s">
        <v>630</v>
      </c>
      <c r="F7" s="4" t="s">
        <v>164</v>
      </c>
      <c r="G7" s="14">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c r="A8" s="4" t="s">
        <v>19</v>
      </c>
      <c r="B8" s="4">
        <v>2022</v>
      </c>
      <c r="C8" s="5">
        <v>44848</v>
      </c>
      <c r="D8" s="4" t="s">
        <v>20</v>
      </c>
      <c r="E8" s="4" t="s">
        <v>631</v>
      </c>
      <c r="F8" s="4" t="s">
        <v>632</v>
      </c>
      <c r="G8" s="14">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c r="A9" s="4" t="s">
        <v>19</v>
      </c>
      <c r="B9" s="4">
        <v>2022</v>
      </c>
      <c r="C9" s="5">
        <v>44848</v>
      </c>
      <c r="D9" s="4" t="s">
        <v>20</v>
      </c>
      <c r="E9" s="4" t="s">
        <v>633</v>
      </c>
      <c r="F9" s="4" t="s">
        <v>46</v>
      </c>
      <c r="G9" s="14">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19</v>
      </c>
      <c r="B10" s="4">
        <v>2022</v>
      </c>
      <c r="C10" s="5">
        <v>44848</v>
      </c>
      <c r="D10" s="4" t="s">
        <v>20</v>
      </c>
      <c r="E10" s="4" t="s">
        <v>591</v>
      </c>
      <c r="F10" s="4" t="s">
        <v>25</v>
      </c>
      <c r="G10" s="14">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19</v>
      </c>
      <c r="B11" s="4">
        <v>2022</v>
      </c>
      <c r="C11" s="5">
        <v>44848</v>
      </c>
      <c r="D11" s="4" t="s">
        <v>20</v>
      </c>
      <c r="E11" s="4" t="s">
        <v>634</v>
      </c>
      <c r="F11" s="4" t="s">
        <v>85</v>
      </c>
      <c r="G11" s="14">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19</v>
      </c>
      <c r="B12" s="4">
        <v>2022</v>
      </c>
      <c r="C12" s="5">
        <v>44848</v>
      </c>
      <c r="D12" s="4" t="s">
        <v>20</v>
      </c>
      <c r="E12" s="4" t="s">
        <v>635</v>
      </c>
      <c r="F12" s="4" t="s">
        <v>207</v>
      </c>
      <c r="G12" s="14">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19</v>
      </c>
      <c r="B13" s="4">
        <v>2022</v>
      </c>
      <c r="C13" s="5">
        <v>44848</v>
      </c>
      <c r="D13" s="4" t="s">
        <v>20</v>
      </c>
      <c r="E13" s="4" t="s">
        <v>636</v>
      </c>
      <c r="F13" s="4" t="s">
        <v>478</v>
      </c>
      <c r="G13" s="14">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19</v>
      </c>
      <c r="B14" s="4">
        <v>2022</v>
      </c>
      <c r="C14" s="5">
        <v>44848</v>
      </c>
      <c r="D14" s="4" t="s">
        <v>20</v>
      </c>
      <c r="E14" s="4" t="s">
        <v>606</v>
      </c>
      <c r="F14" s="4" t="s">
        <v>33</v>
      </c>
      <c r="G14" s="14">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19</v>
      </c>
      <c r="B15" s="4">
        <v>2022</v>
      </c>
      <c r="C15" s="5">
        <v>44848</v>
      </c>
      <c r="D15" s="4" t="s">
        <v>20</v>
      </c>
      <c r="E15" s="4" t="s">
        <v>486</v>
      </c>
      <c r="F15" s="4" t="s">
        <v>27</v>
      </c>
      <c r="G15" s="14">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19</v>
      </c>
      <c r="B16" s="4">
        <v>2022</v>
      </c>
      <c r="C16" s="5">
        <v>44848</v>
      </c>
      <c r="D16" s="4" t="s">
        <v>20</v>
      </c>
      <c r="E16" s="4" t="s">
        <v>479</v>
      </c>
      <c r="F16" s="4" t="s">
        <v>480</v>
      </c>
      <c r="G16" s="14">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19</v>
      </c>
      <c r="B17" s="4">
        <v>2022</v>
      </c>
      <c r="C17" s="5">
        <v>44848</v>
      </c>
      <c r="D17" s="4" t="s">
        <v>20</v>
      </c>
      <c r="E17" s="4" t="s">
        <v>613</v>
      </c>
      <c r="F17" s="4" t="s">
        <v>145</v>
      </c>
      <c r="G17" s="14">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19</v>
      </c>
      <c r="B18" s="4">
        <v>2022</v>
      </c>
      <c r="C18" s="5">
        <v>44848</v>
      </c>
      <c r="D18" s="4" t="s">
        <v>20</v>
      </c>
      <c r="E18" s="4" t="s">
        <v>637</v>
      </c>
      <c r="F18" s="4" t="s">
        <v>102</v>
      </c>
      <c r="G18" s="14">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19</v>
      </c>
      <c r="B19" s="4">
        <v>2022</v>
      </c>
      <c r="C19" s="5">
        <v>44848</v>
      </c>
      <c r="D19" s="4" t="s">
        <v>20</v>
      </c>
      <c r="E19" s="4" t="s">
        <v>497</v>
      </c>
      <c r="F19" s="4" t="s">
        <v>56</v>
      </c>
      <c r="G19" s="14">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19</v>
      </c>
      <c r="B20" s="4">
        <v>2022</v>
      </c>
      <c r="C20" s="5">
        <v>44848</v>
      </c>
      <c r="D20" s="4" t="s">
        <v>20</v>
      </c>
      <c r="E20" s="4" t="s">
        <v>638</v>
      </c>
      <c r="F20" s="4" t="s">
        <v>639</v>
      </c>
      <c r="G20" s="14">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19</v>
      </c>
      <c r="B21" s="4">
        <v>2022</v>
      </c>
      <c r="C21" s="5">
        <v>44848</v>
      </c>
      <c r="D21" s="4" t="s">
        <v>20</v>
      </c>
      <c r="E21" s="4" t="s">
        <v>640</v>
      </c>
      <c r="F21" s="4" t="s">
        <v>492</v>
      </c>
      <c r="G21" s="14">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608</v>
      </c>
    </row>
    <row r="22" spans="1:29">
      <c r="A22" s="4" t="s">
        <v>19</v>
      </c>
      <c r="B22" s="4">
        <v>2022</v>
      </c>
      <c r="C22" s="5">
        <v>44848</v>
      </c>
      <c r="D22" s="4" t="s">
        <v>20</v>
      </c>
      <c r="E22" s="4" t="s">
        <v>641</v>
      </c>
      <c r="F22" s="4" t="s">
        <v>42</v>
      </c>
      <c r="G22" s="14">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608</v>
      </c>
    </row>
    <row r="23" spans="1:29">
      <c r="A23" s="1" t="s">
        <v>182</v>
      </c>
      <c r="B23" s="1">
        <v>2021</v>
      </c>
      <c r="C23" s="2">
        <v>44491</v>
      </c>
      <c r="D23" s="1" t="s">
        <v>20</v>
      </c>
      <c r="E23" s="1" t="s">
        <v>585</v>
      </c>
      <c r="F23" s="1" t="s">
        <v>27</v>
      </c>
      <c r="G23" s="14">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9">
        <v>1.8798611111111112</v>
      </c>
      <c r="AC23">
        <v>53.195</v>
      </c>
    </row>
    <row r="24" spans="1:29">
      <c r="A24" s="1" t="s">
        <v>182</v>
      </c>
      <c r="B24" s="1">
        <v>2021</v>
      </c>
      <c r="C24" s="2">
        <v>44491</v>
      </c>
      <c r="D24" s="1" t="s">
        <v>20</v>
      </c>
      <c r="E24" s="1" t="s">
        <v>809</v>
      </c>
      <c r="F24" s="1" t="s">
        <v>78</v>
      </c>
      <c r="G24" s="14">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182</v>
      </c>
      <c r="B25" s="1">
        <v>2021</v>
      </c>
      <c r="C25" s="2">
        <v>44491</v>
      </c>
      <c r="D25" s="1" t="s">
        <v>20</v>
      </c>
      <c r="E25" s="1" t="s">
        <v>616</v>
      </c>
      <c r="F25" s="1" t="s">
        <v>23</v>
      </c>
      <c r="G25" s="14">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182</v>
      </c>
      <c r="B26" s="1">
        <v>2021</v>
      </c>
      <c r="C26" s="2">
        <v>44491</v>
      </c>
      <c r="D26" s="1" t="s">
        <v>20</v>
      </c>
      <c r="E26" s="1" t="s">
        <v>618</v>
      </c>
      <c r="F26" s="1" t="s">
        <v>37</v>
      </c>
      <c r="G26" s="14">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182</v>
      </c>
      <c r="B27" s="1">
        <v>2021</v>
      </c>
      <c r="C27" s="2">
        <v>44491</v>
      </c>
      <c r="D27" s="1" t="s">
        <v>20</v>
      </c>
      <c r="E27" s="1" t="s">
        <v>475</v>
      </c>
      <c r="F27" s="1" t="s">
        <v>113</v>
      </c>
      <c r="G27" s="14">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182</v>
      </c>
      <c r="B28" s="1">
        <v>2021</v>
      </c>
      <c r="C28" s="2">
        <v>44491</v>
      </c>
      <c r="D28" s="1" t="s">
        <v>20</v>
      </c>
      <c r="E28" s="1" t="s">
        <v>853</v>
      </c>
      <c r="F28" s="1" t="s">
        <v>85</v>
      </c>
      <c r="G28" s="14"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c r="A29" s="1" t="s">
        <v>182</v>
      </c>
      <c r="B29" s="1">
        <v>2021</v>
      </c>
      <c r="C29" s="2">
        <v>44491</v>
      </c>
      <c r="D29" s="1" t="s">
        <v>20</v>
      </c>
      <c r="E29" s="1" t="s">
        <v>474</v>
      </c>
      <c r="F29" s="1" t="s">
        <v>35</v>
      </c>
      <c r="G29" s="14">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182</v>
      </c>
      <c r="B30" s="1">
        <v>2021</v>
      </c>
      <c r="C30" s="2">
        <v>44491</v>
      </c>
      <c r="D30" s="1" t="s">
        <v>20</v>
      </c>
      <c r="E30" s="1" t="s">
        <v>591</v>
      </c>
      <c r="F30" s="1" t="s">
        <v>25</v>
      </c>
      <c r="G30" s="14">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182</v>
      </c>
      <c r="B31" s="1">
        <v>2021</v>
      </c>
      <c r="C31" s="2">
        <v>44491</v>
      </c>
      <c r="D31" s="1" t="s">
        <v>20</v>
      </c>
      <c r="E31" s="1" t="s">
        <v>598</v>
      </c>
      <c r="F31" s="1" t="s">
        <v>29</v>
      </c>
      <c r="G31" s="14">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182</v>
      </c>
      <c r="B32" s="1">
        <v>2021</v>
      </c>
      <c r="C32" s="2">
        <v>44491</v>
      </c>
      <c r="D32" s="1" t="s">
        <v>20</v>
      </c>
      <c r="E32" s="1" t="s">
        <v>848</v>
      </c>
      <c r="F32" s="1" t="s">
        <v>185</v>
      </c>
      <c r="G32" s="14">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182</v>
      </c>
      <c r="B33" s="1">
        <v>2021</v>
      </c>
      <c r="C33" s="2">
        <v>44491</v>
      </c>
      <c r="D33" s="1" t="s">
        <v>20</v>
      </c>
      <c r="E33" s="1" t="s">
        <v>858</v>
      </c>
      <c r="F33" s="1" t="s">
        <v>207</v>
      </c>
      <c r="G33" s="14">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182</v>
      </c>
      <c r="B34" s="1">
        <v>2021</v>
      </c>
      <c r="C34" s="2">
        <v>44491</v>
      </c>
      <c r="D34" s="1" t="s">
        <v>20</v>
      </c>
      <c r="E34" s="1" t="s">
        <v>487</v>
      </c>
      <c r="F34" s="1" t="s">
        <v>164</v>
      </c>
      <c r="G34" s="14">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182</v>
      </c>
      <c r="B35" s="1">
        <v>2021</v>
      </c>
      <c r="C35" s="2">
        <v>44491</v>
      </c>
      <c r="D35" s="1" t="s">
        <v>20</v>
      </c>
      <c r="E35" s="1" t="s">
        <v>633</v>
      </c>
      <c r="F35" s="1" t="s">
        <v>46</v>
      </c>
      <c r="G35" s="14">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182</v>
      </c>
      <c r="B36" s="1">
        <v>2021</v>
      </c>
      <c r="C36" s="2">
        <v>44491</v>
      </c>
      <c r="D36" s="1" t="s">
        <v>20</v>
      </c>
      <c r="E36" s="1" t="s">
        <v>519</v>
      </c>
      <c r="F36" s="1" t="s">
        <v>250</v>
      </c>
      <c r="G36" s="14">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182</v>
      </c>
      <c r="B37" s="1">
        <v>2021</v>
      </c>
      <c r="C37" s="2">
        <v>44491</v>
      </c>
      <c r="D37" s="1" t="s">
        <v>20</v>
      </c>
      <c r="E37" s="1" t="s">
        <v>638</v>
      </c>
      <c r="F37" s="1" t="s">
        <v>639</v>
      </c>
      <c r="G37" s="14">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182</v>
      </c>
      <c r="B38" s="1">
        <v>2021</v>
      </c>
      <c r="C38" s="2">
        <v>44491</v>
      </c>
      <c r="D38" s="1" t="s">
        <v>20</v>
      </c>
      <c r="E38" s="1" t="s">
        <v>499</v>
      </c>
      <c r="F38" s="1" t="s">
        <v>145</v>
      </c>
      <c r="G38" s="14">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182</v>
      </c>
      <c r="B39" s="1">
        <v>2021</v>
      </c>
      <c r="C39" s="2">
        <v>44491</v>
      </c>
      <c r="D39" s="1" t="s">
        <v>20</v>
      </c>
      <c r="E39" s="1" t="s">
        <v>818</v>
      </c>
      <c r="F39" s="1" t="s">
        <v>42</v>
      </c>
      <c r="G39" s="14">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182</v>
      </c>
      <c r="B40" s="1">
        <v>2021</v>
      </c>
      <c r="C40" s="2">
        <v>44491</v>
      </c>
      <c r="D40" s="1" t="s">
        <v>20</v>
      </c>
      <c r="E40" s="1" t="s">
        <v>836</v>
      </c>
      <c r="F40" s="1" t="s">
        <v>56</v>
      </c>
      <c r="G40" s="14"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c r="A41" s="1" t="s">
        <v>182</v>
      </c>
      <c r="B41" s="1">
        <v>2021</v>
      </c>
      <c r="C41" s="2">
        <v>44491</v>
      </c>
      <c r="D41" s="1" t="s">
        <v>20</v>
      </c>
      <c r="E41" s="1" t="s">
        <v>812</v>
      </c>
      <c r="F41" s="1" t="s">
        <v>188</v>
      </c>
      <c r="G41" s="14">
        <f>(C41-VLOOKUP(E41,Riders!$A$2:$C$1999,2,FALSE))/365</f>
        <v>21.523287671232875</v>
      </c>
      <c r="H41" s="1" t="s">
        <v>608</v>
      </c>
      <c r="I41" s="3">
        <v>1</v>
      </c>
      <c r="J41" s="3">
        <v>1</v>
      </c>
      <c r="K41" s="3"/>
      <c r="L41" s="3"/>
      <c r="M41" s="3"/>
      <c r="N41" s="3">
        <v>1</v>
      </c>
      <c r="O41" s="3">
        <v>2</v>
      </c>
      <c r="P41" s="3"/>
      <c r="Q41" s="3"/>
      <c r="R41" s="3"/>
      <c r="S41" s="3"/>
      <c r="T41" s="3"/>
      <c r="U41" s="3"/>
      <c r="V41" s="3"/>
      <c r="W41" s="3"/>
      <c r="X41" s="3"/>
      <c r="Y41" s="3"/>
      <c r="Z41" s="3"/>
      <c r="AA41" s="3" t="s">
        <v>608</v>
      </c>
    </row>
    <row r="42" spans="1:29">
      <c r="A42" s="1" t="s">
        <v>182</v>
      </c>
      <c r="B42" s="1">
        <v>2021</v>
      </c>
      <c r="C42" s="2">
        <v>44491</v>
      </c>
      <c r="D42" s="1" t="s">
        <v>20</v>
      </c>
      <c r="E42" s="1" t="s">
        <v>640</v>
      </c>
      <c r="F42" s="1" t="s">
        <v>492</v>
      </c>
      <c r="G42" s="14">
        <f>(C42-VLOOKUP(E42,Riders!$A$2:$C$1999,2,FALSE))/365</f>
        <v>35.978082191780821</v>
      </c>
      <c r="H42" s="1" t="s">
        <v>608</v>
      </c>
      <c r="I42" s="3"/>
      <c r="J42" s="3"/>
      <c r="K42" s="3"/>
      <c r="L42" s="3"/>
      <c r="M42" s="3"/>
      <c r="N42" s="3"/>
      <c r="O42" s="3"/>
      <c r="P42" s="3"/>
      <c r="Q42" s="3"/>
      <c r="R42" s="3"/>
      <c r="S42" s="3"/>
      <c r="T42" s="3"/>
      <c r="U42" s="3"/>
      <c r="V42" s="3"/>
      <c r="W42" s="3"/>
      <c r="X42" s="3"/>
      <c r="Y42" s="3"/>
      <c r="Z42" s="3">
        <v>20</v>
      </c>
      <c r="AA42" s="3" t="s">
        <v>608</v>
      </c>
    </row>
    <row r="43" spans="1:29">
      <c r="A43" s="1" t="s">
        <v>182</v>
      </c>
      <c r="B43" s="1">
        <v>2021</v>
      </c>
      <c r="C43" s="2">
        <v>44491</v>
      </c>
      <c r="D43" s="1" t="s">
        <v>20</v>
      </c>
      <c r="E43" s="1" t="s">
        <v>815</v>
      </c>
      <c r="F43" s="1" t="s">
        <v>44</v>
      </c>
      <c r="G43" s="14" t="e">
        <f>(C43-VLOOKUP(E43,Riders!$A$2:$C$1999,2,FALSE))/365</f>
        <v>#N/A</v>
      </c>
      <c r="H43" s="1" t="s">
        <v>608</v>
      </c>
      <c r="I43" s="3"/>
      <c r="J43" s="3"/>
      <c r="K43" s="3"/>
      <c r="L43" s="3"/>
      <c r="M43" s="3"/>
      <c r="N43" s="3"/>
      <c r="O43" s="3"/>
      <c r="P43" s="3"/>
      <c r="Q43" s="3"/>
      <c r="R43" s="3"/>
      <c r="S43" s="3"/>
      <c r="T43" s="3"/>
      <c r="U43" s="3"/>
      <c r="V43" s="3"/>
      <c r="W43" s="3"/>
      <c r="X43" s="3"/>
      <c r="Y43" s="3"/>
      <c r="Z43" s="3">
        <v>60</v>
      </c>
      <c r="AA43" s="3" t="s">
        <v>608</v>
      </c>
    </row>
    <row r="44" spans="1:29">
      <c r="A44" s="4" t="s">
        <v>217</v>
      </c>
      <c r="B44" s="4">
        <v>2020</v>
      </c>
      <c r="C44" s="5">
        <v>43889</v>
      </c>
      <c r="D44" s="4" t="s">
        <v>20</v>
      </c>
      <c r="E44" s="4" t="s">
        <v>474</v>
      </c>
      <c r="F44" s="4" t="s">
        <v>35</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9">
        <v>1.9118055555555555</v>
      </c>
      <c r="AC44">
        <v>52.293999999999997</v>
      </c>
    </row>
    <row r="45" spans="1:29">
      <c r="A45" s="4" t="s">
        <v>217</v>
      </c>
      <c r="B45" s="4">
        <v>2020</v>
      </c>
      <c r="C45" s="5">
        <v>43889</v>
      </c>
      <c r="D45" s="4" t="s">
        <v>20</v>
      </c>
      <c r="E45" s="4" t="s">
        <v>618</v>
      </c>
      <c r="F45" s="4" t="s">
        <v>37</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217</v>
      </c>
      <c r="B46" s="4">
        <v>2020</v>
      </c>
      <c r="C46" s="5">
        <v>43889</v>
      </c>
      <c r="D46" s="4" t="s">
        <v>20</v>
      </c>
      <c r="E46" s="4" t="s">
        <v>642</v>
      </c>
      <c r="F46" s="4" t="s">
        <v>23</v>
      </c>
      <c r="G46" s="4"/>
      <c r="H46" s="4">
        <v>3</v>
      </c>
      <c r="I46" s="4"/>
      <c r="J46" s="4"/>
      <c r="K46" s="4"/>
      <c r="L46" s="4">
        <v>5</v>
      </c>
      <c r="M46" s="4"/>
      <c r="N46" s="4"/>
      <c r="O46" s="4"/>
      <c r="P46" s="4"/>
      <c r="Q46" s="4"/>
      <c r="R46" s="4"/>
      <c r="S46" s="4"/>
      <c r="T46" s="4"/>
      <c r="U46" s="4">
        <v>5</v>
      </c>
      <c r="V46" s="4"/>
      <c r="W46" s="4"/>
      <c r="X46" s="4">
        <v>6</v>
      </c>
      <c r="Y46" s="4">
        <v>20</v>
      </c>
      <c r="Z46" s="4"/>
      <c r="AA46" s="4">
        <v>36</v>
      </c>
    </row>
    <row r="47" spans="1:29">
      <c r="A47" s="4" t="s">
        <v>217</v>
      </c>
      <c r="B47" s="4">
        <v>2020</v>
      </c>
      <c r="C47" s="5">
        <v>43889</v>
      </c>
      <c r="D47" s="4" t="s">
        <v>20</v>
      </c>
      <c r="E47" s="4" t="s">
        <v>633</v>
      </c>
      <c r="F47" s="4" t="s">
        <v>46</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217</v>
      </c>
      <c r="B48" s="4">
        <v>2020</v>
      </c>
      <c r="C48" s="5">
        <v>43889</v>
      </c>
      <c r="D48" s="4" t="s">
        <v>20</v>
      </c>
      <c r="E48" s="4" t="s">
        <v>1655</v>
      </c>
      <c r="F48" s="4" t="s">
        <v>198</v>
      </c>
      <c r="G48" s="4"/>
      <c r="H48" s="4">
        <v>5</v>
      </c>
      <c r="I48" s="4">
        <v>5</v>
      </c>
      <c r="J48" s="4"/>
      <c r="K48" s="4"/>
      <c r="L48" s="4">
        <v>2</v>
      </c>
      <c r="M48" s="4"/>
      <c r="N48" s="4"/>
      <c r="O48" s="4"/>
      <c r="P48" s="4"/>
      <c r="Q48" s="4"/>
      <c r="R48" s="4"/>
      <c r="S48" s="4"/>
      <c r="T48" s="4"/>
      <c r="U48" s="4"/>
      <c r="V48" s="4"/>
      <c r="W48" s="4">
        <v>2</v>
      </c>
      <c r="X48" s="4"/>
      <c r="Y48" s="4">
        <v>20</v>
      </c>
      <c r="Z48" s="4"/>
      <c r="AA48" s="4">
        <v>29</v>
      </c>
    </row>
    <row r="49" spans="1:27">
      <c r="A49" s="4" t="s">
        <v>217</v>
      </c>
      <c r="B49" s="4">
        <v>2020</v>
      </c>
      <c r="C49" s="5">
        <v>43889</v>
      </c>
      <c r="D49" s="4" t="s">
        <v>20</v>
      </c>
      <c r="E49" s="4" t="s">
        <v>1656</v>
      </c>
      <c r="F49" s="4" t="s">
        <v>188</v>
      </c>
      <c r="G49" s="4"/>
      <c r="H49" s="4">
        <v>6</v>
      </c>
      <c r="I49" s="4"/>
      <c r="J49" s="4"/>
      <c r="K49" s="4"/>
      <c r="L49" s="4"/>
      <c r="M49" s="4"/>
      <c r="N49" s="4"/>
      <c r="O49" s="4"/>
      <c r="P49" s="4"/>
      <c r="Q49" s="4"/>
      <c r="R49" s="4"/>
      <c r="S49" s="4"/>
      <c r="T49" s="4"/>
      <c r="U49" s="4"/>
      <c r="V49" s="4">
        <v>2</v>
      </c>
      <c r="W49" s="4"/>
      <c r="X49" s="4">
        <v>4</v>
      </c>
      <c r="Y49" s="4">
        <v>20</v>
      </c>
      <c r="Z49" s="4"/>
      <c r="AA49" s="4">
        <v>26</v>
      </c>
    </row>
    <row r="50" spans="1:27">
      <c r="A50" s="4" t="s">
        <v>217</v>
      </c>
      <c r="B50" s="4">
        <v>2020</v>
      </c>
      <c r="C50" s="5">
        <v>43889</v>
      </c>
      <c r="D50" s="4" t="s">
        <v>20</v>
      </c>
      <c r="E50" s="4" t="s">
        <v>809</v>
      </c>
      <c r="F50" s="4" t="s">
        <v>78</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217</v>
      </c>
      <c r="B51" s="4">
        <v>2020</v>
      </c>
      <c r="C51" s="5">
        <v>43889</v>
      </c>
      <c r="D51" s="4" t="s">
        <v>20</v>
      </c>
      <c r="E51" s="4" t="s">
        <v>1657</v>
      </c>
      <c r="F51" s="4" t="s">
        <v>27</v>
      </c>
      <c r="G51" s="4"/>
      <c r="H51" s="4">
        <v>8</v>
      </c>
      <c r="I51" s="4">
        <v>3</v>
      </c>
      <c r="J51" s="4"/>
      <c r="K51" s="4"/>
      <c r="L51" s="4"/>
      <c r="M51" s="4">
        <v>5</v>
      </c>
      <c r="N51" s="4"/>
      <c r="O51" s="4"/>
      <c r="P51" s="4">
        <v>3</v>
      </c>
      <c r="Q51" s="4"/>
      <c r="R51" s="4"/>
      <c r="S51" s="4"/>
      <c r="T51" s="4"/>
      <c r="U51" s="4"/>
      <c r="V51" s="4"/>
      <c r="W51" s="4"/>
      <c r="X51" s="4">
        <v>2</v>
      </c>
      <c r="Y51" s="4"/>
      <c r="Z51" s="4"/>
      <c r="AA51" s="4">
        <v>13</v>
      </c>
    </row>
    <row r="52" spans="1:27">
      <c r="A52" s="4" t="s">
        <v>217</v>
      </c>
      <c r="B52" s="4">
        <v>2020</v>
      </c>
      <c r="C52" s="5">
        <v>43889</v>
      </c>
      <c r="D52" s="4" t="s">
        <v>20</v>
      </c>
      <c r="E52" s="4" t="s">
        <v>591</v>
      </c>
      <c r="F52" s="4" t="s">
        <v>25</v>
      </c>
      <c r="G52" s="4"/>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217</v>
      </c>
      <c r="B53" s="4">
        <v>2020</v>
      </c>
      <c r="C53" s="5">
        <v>43889</v>
      </c>
      <c r="D53" s="4" t="s">
        <v>20</v>
      </c>
      <c r="E53" s="4" t="s">
        <v>1658</v>
      </c>
      <c r="F53" s="4" t="s">
        <v>85</v>
      </c>
      <c r="G53" s="4"/>
      <c r="H53" s="4">
        <v>10</v>
      </c>
      <c r="I53" s="4">
        <v>1</v>
      </c>
      <c r="J53" s="4"/>
      <c r="K53" s="4"/>
      <c r="L53" s="4"/>
      <c r="M53" s="4"/>
      <c r="N53" s="4"/>
      <c r="O53" s="4">
        <v>5</v>
      </c>
      <c r="P53" s="4">
        <v>1</v>
      </c>
      <c r="Q53" s="4"/>
      <c r="R53" s="4">
        <v>5</v>
      </c>
      <c r="S53" s="4"/>
      <c r="T53" s="4"/>
      <c r="U53" s="4"/>
      <c r="V53" s="4"/>
      <c r="W53" s="4"/>
      <c r="X53" s="4"/>
      <c r="Y53" s="4"/>
      <c r="Z53" s="4"/>
      <c r="AA53" s="4">
        <v>12</v>
      </c>
    </row>
    <row r="54" spans="1:27">
      <c r="A54" s="4" t="s">
        <v>217</v>
      </c>
      <c r="B54" s="4">
        <v>2020</v>
      </c>
      <c r="C54" s="5">
        <v>43889</v>
      </c>
      <c r="D54" s="4" t="s">
        <v>20</v>
      </c>
      <c r="E54" s="4" t="s">
        <v>1659</v>
      </c>
      <c r="F54" s="4" t="s">
        <v>56</v>
      </c>
      <c r="G54" s="4"/>
      <c r="H54" s="4">
        <v>11</v>
      </c>
      <c r="I54" s="4"/>
      <c r="J54" s="4"/>
      <c r="K54" s="4"/>
      <c r="L54" s="4"/>
      <c r="M54" s="4"/>
      <c r="N54" s="4"/>
      <c r="O54" s="4"/>
      <c r="P54" s="4"/>
      <c r="Q54" s="4"/>
      <c r="R54" s="4">
        <v>2</v>
      </c>
      <c r="S54" s="4">
        <v>3</v>
      </c>
      <c r="T54" s="4"/>
      <c r="U54" s="4"/>
      <c r="V54" s="4">
        <v>5</v>
      </c>
      <c r="W54" s="4"/>
      <c r="X54" s="4"/>
      <c r="Y54" s="4"/>
      <c r="Z54" s="4"/>
      <c r="AA54" s="4">
        <v>10</v>
      </c>
    </row>
    <row r="55" spans="1:27">
      <c r="A55" s="4" t="s">
        <v>217</v>
      </c>
      <c r="B55" s="4">
        <v>2020</v>
      </c>
      <c r="C55" s="5">
        <v>43889</v>
      </c>
      <c r="D55" s="4" t="s">
        <v>20</v>
      </c>
      <c r="E55" s="4" t="s">
        <v>1660</v>
      </c>
      <c r="F55" s="4" t="s">
        <v>113</v>
      </c>
      <c r="G55" s="4"/>
      <c r="H55" s="4">
        <v>12</v>
      </c>
      <c r="I55" s="4"/>
      <c r="J55" s="4">
        <v>5</v>
      </c>
      <c r="K55" s="4"/>
      <c r="L55" s="4">
        <v>1</v>
      </c>
      <c r="M55" s="4">
        <v>1</v>
      </c>
      <c r="N55" s="4"/>
      <c r="O55" s="4"/>
      <c r="P55" s="4"/>
      <c r="Q55" s="4"/>
      <c r="R55" s="4"/>
      <c r="S55" s="4"/>
      <c r="T55" s="4"/>
      <c r="U55" s="4"/>
      <c r="V55" s="4">
        <v>3</v>
      </c>
      <c r="W55" s="4"/>
      <c r="X55" s="4"/>
      <c r="Y55" s="4"/>
      <c r="Z55" s="4"/>
      <c r="AA55" s="4">
        <v>10</v>
      </c>
    </row>
    <row r="56" spans="1:27">
      <c r="A56" s="4" t="s">
        <v>217</v>
      </c>
      <c r="B56" s="4">
        <v>2020</v>
      </c>
      <c r="C56" s="5">
        <v>43889</v>
      </c>
      <c r="D56" s="4" t="s">
        <v>20</v>
      </c>
      <c r="E56" s="4" t="s">
        <v>649</v>
      </c>
      <c r="F56" s="4" t="s">
        <v>29</v>
      </c>
      <c r="G56" s="4"/>
      <c r="H56" s="4">
        <v>13</v>
      </c>
      <c r="I56" s="4"/>
      <c r="J56" s="4"/>
      <c r="K56" s="4">
        <v>3</v>
      </c>
      <c r="L56" s="4"/>
      <c r="M56" s="4"/>
      <c r="N56" s="4">
        <v>3</v>
      </c>
      <c r="O56" s="4"/>
      <c r="P56" s="4"/>
      <c r="Q56" s="4"/>
      <c r="R56" s="4"/>
      <c r="S56" s="4"/>
      <c r="T56" s="4"/>
      <c r="U56" s="4"/>
      <c r="V56" s="4"/>
      <c r="W56" s="4"/>
      <c r="X56" s="4"/>
      <c r="Y56" s="4"/>
      <c r="Z56" s="4"/>
      <c r="AA56" s="4">
        <v>6</v>
      </c>
    </row>
    <row r="57" spans="1:27">
      <c r="A57" s="4" t="s">
        <v>217</v>
      </c>
      <c r="B57" s="4">
        <v>2020</v>
      </c>
      <c r="C57" s="5">
        <v>43889</v>
      </c>
      <c r="D57" s="4" t="s">
        <v>20</v>
      </c>
      <c r="E57" s="4" t="s">
        <v>828</v>
      </c>
      <c r="F57" s="4" t="s">
        <v>82</v>
      </c>
      <c r="G57" s="4"/>
      <c r="H57" s="4">
        <v>14</v>
      </c>
      <c r="I57" s="4"/>
      <c r="J57" s="4"/>
      <c r="K57" s="4">
        <v>2</v>
      </c>
      <c r="L57" s="4"/>
      <c r="M57" s="4"/>
      <c r="N57" s="4"/>
      <c r="O57" s="4">
        <v>2</v>
      </c>
      <c r="P57" s="4"/>
      <c r="Q57" s="4"/>
      <c r="R57" s="4"/>
      <c r="S57" s="4">
        <v>1</v>
      </c>
      <c r="T57" s="4"/>
      <c r="U57" s="4"/>
      <c r="V57" s="4"/>
      <c r="W57" s="4"/>
      <c r="X57" s="4"/>
      <c r="Y57" s="4"/>
      <c r="Z57" s="4"/>
      <c r="AA57" s="4">
        <v>5</v>
      </c>
    </row>
    <row r="58" spans="1:27">
      <c r="A58" s="4" t="s">
        <v>217</v>
      </c>
      <c r="B58" s="4">
        <v>2020</v>
      </c>
      <c r="C58" s="5">
        <v>43889</v>
      </c>
      <c r="D58" s="4" t="s">
        <v>20</v>
      </c>
      <c r="E58" s="4" t="s">
        <v>858</v>
      </c>
      <c r="F58" s="4" t="s">
        <v>207</v>
      </c>
      <c r="G58" s="4"/>
      <c r="H58" s="4">
        <v>15</v>
      </c>
      <c r="I58" s="4"/>
      <c r="J58" s="4"/>
      <c r="K58" s="4">
        <v>5</v>
      </c>
      <c r="L58" s="4"/>
      <c r="M58" s="4"/>
      <c r="N58" s="4"/>
      <c r="O58" s="4"/>
      <c r="P58" s="4"/>
      <c r="Q58" s="4"/>
      <c r="R58" s="4"/>
      <c r="S58" s="4"/>
      <c r="T58" s="4"/>
      <c r="U58" s="4"/>
      <c r="V58" s="4"/>
      <c r="W58" s="4"/>
      <c r="X58" s="4"/>
      <c r="Y58" s="4"/>
      <c r="Z58" s="4"/>
      <c r="AA58" s="4">
        <v>5</v>
      </c>
    </row>
    <row r="59" spans="1:27">
      <c r="A59" s="4" t="s">
        <v>217</v>
      </c>
      <c r="B59" s="4">
        <v>2020</v>
      </c>
      <c r="C59" s="5">
        <v>43889</v>
      </c>
      <c r="D59" s="4" t="s">
        <v>20</v>
      </c>
      <c r="E59" s="4" t="s">
        <v>340</v>
      </c>
      <c r="F59" s="4" t="s">
        <v>142</v>
      </c>
      <c r="G59" s="4"/>
      <c r="H59" s="4">
        <v>16</v>
      </c>
      <c r="I59" s="4"/>
      <c r="J59" s="4">
        <v>3</v>
      </c>
      <c r="K59" s="4"/>
      <c r="L59" s="4"/>
      <c r="M59" s="4"/>
      <c r="N59" s="4"/>
      <c r="O59" s="4"/>
      <c r="P59" s="4"/>
      <c r="Q59" s="4"/>
      <c r="R59" s="4"/>
      <c r="S59" s="4"/>
      <c r="T59" s="4"/>
      <c r="U59" s="4"/>
      <c r="V59" s="4"/>
      <c r="W59" s="4"/>
      <c r="X59" s="4"/>
      <c r="Y59" s="4"/>
      <c r="Z59" s="4"/>
      <c r="AA59" s="4">
        <v>3</v>
      </c>
    </row>
    <row r="60" spans="1:27">
      <c r="A60" s="4" t="s">
        <v>217</v>
      </c>
      <c r="B60" s="4">
        <v>2020</v>
      </c>
      <c r="C60" s="5">
        <v>43889</v>
      </c>
      <c r="D60" s="4" t="s">
        <v>20</v>
      </c>
      <c r="E60" s="4" t="s">
        <v>1649</v>
      </c>
      <c r="F60" s="4" t="s">
        <v>164</v>
      </c>
      <c r="G60" s="4"/>
      <c r="H60" s="4">
        <v>17</v>
      </c>
      <c r="I60" s="4">
        <v>2</v>
      </c>
      <c r="J60" s="4"/>
      <c r="K60" s="4"/>
      <c r="L60" s="4"/>
      <c r="M60" s="4"/>
      <c r="N60" s="4">
        <v>1</v>
      </c>
      <c r="O60" s="4"/>
      <c r="P60" s="4"/>
      <c r="Q60" s="4"/>
      <c r="R60" s="4"/>
      <c r="S60" s="4"/>
      <c r="T60" s="4"/>
      <c r="U60" s="4"/>
      <c r="V60" s="4"/>
      <c r="W60" s="4"/>
      <c r="X60" s="4"/>
      <c r="Y60" s="4"/>
      <c r="Z60" s="4"/>
      <c r="AA60" s="4">
        <v>3</v>
      </c>
    </row>
    <row r="61" spans="1:27">
      <c r="A61" s="4" t="s">
        <v>217</v>
      </c>
      <c r="B61" s="4">
        <v>2020</v>
      </c>
      <c r="C61" s="5">
        <v>43889</v>
      </c>
      <c r="D61" s="4" t="s">
        <v>20</v>
      </c>
      <c r="E61" s="4" t="s">
        <v>1645</v>
      </c>
      <c r="F61" s="4" t="s">
        <v>178</v>
      </c>
      <c r="G61" s="4"/>
      <c r="H61" s="4">
        <v>18</v>
      </c>
      <c r="I61" s="4"/>
      <c r="J61" s="4"/>
      <c r="K61" s="4"/>
      <c r="L61" s="4"/>
      <c r="M61" s="4"/>
      <c r="N61" s="4"/>
      <c r="O61" s="4"/>
      <c r="P61" s="4"/>
      <c r="Q61" s="4"/>
      <c r="R61" s="4"/>
      <c r="S61" s="4"/>
      <c r="T61" s="4">
        <v>2</v>
      </c>
      <c r="U61" s="4"/>
      <c r="V61" s="4"/>
      <c r="W61" s="4"/>
      <c r="X61" s="4"/>
      <c r="Y61" s="4"/>
      <c r="Z61" s="4"/>
      <c r="AA61" s="4">
        <v>2</v>
      </c>
    </row>
    <row r="62" spans="1:27">
      <c r="A62" s="4" t="s">
        <v>217</v>
      </c>
      <c r="B62" s="4">
        <v>2020</v>
      </c>
      <c r="C62" s="5">
        <v>43889</v>
      </c>
      <c r="D62" s="4" t="s">
        <v>20</v>
      </c>
      <c r="E62" s="4" t="s">
        <v>1661</v>
      </c>
      <c r="F62" s="4" t="s">
        <v>647</v>
      </c>
      <c r="G62" s="4"/>
      <c r="H62" s="4">
        <v>19</v>
      </c>
      <c r="I62" s="4"/>
      <c r="J62" s="4">
        <v>1</v>
      </c>
      <c r="K62" s="4"/>
      <c r="L62" s="4"/>
      <c r="M62" s="4"/>
      <c r="N62" s="4"/>
      <c r="O62" s="4"/>
      <c r="P62" s="4"/>
      <c r="Q62" s="4"/>
      <c r="R62" s="4"/>
      <c r="S62" s="4"/>
      <c r="T62" s="4"/>
      <c r="U62" s="4"/>
      <c r="V62" s="4"/>
      <c r="W62" s="4"/>
      <c r="X62" s="4"/>
      <c r="Y62" s="4"/>
      <c r="Z62" s="4"/>
      <c r="AA62" s="4">
        <v>1</v>
      </c>
    </row>
    <row r="63" spans="1:27">
      <c r="A63" s="4" t="s">
        <v>217</v>
      </c>
      <c r="B63" s="4">
        <v>2020</v>
      </c>
      <c r="C63" s="5">
        <v>43889</v>
      </c>
      <c r="D63" s="4" t="s">
        <v>20</v>
      </c>
      <c r="E63" s="4" t="s">
        <v>696</v>
      </c>
      <c r="F63" s="4" t="s">
        <v>33</v>
      </c>
      <c r="G63" s="4"/>
      <c r="H63" s="4">
        <v>20</v>
      </c>
      <c r="I63" s="4"/>
      <c r="J63" s="4"/>
      <c r="K63" s="4"/>
      <c r="L63" s="4"/>
      <c r="M63" s="4"/>
      <c r="N63" s="4"/>
      <c r="O63" s="4"/>
      <c r="P63" s="4"/>
      <c r="Q63" s="4"/>
      <c r="R63" s="4"/>
      <c r="S63" s="4"/>
      <c r="T63" s="4"/>
      <c r="U63" s="4"/>
      <c r="V63" s="4"/>
      <c r="W63" s="4"/>
      <c r="X63" s="4"/>
      <c r="Y63" s="4"/>
      <c r="Z63" s="4"/>
      <c r="AA63" s="4">
        <v>0</v>
      </c>
    </row>
    <row r="64" spans="1:27">
      <c r="A64" s="4" t="s">
        <v>217</v>
      </c>
      <c r="B64" s="4">
        <v>2020</v>
      </c>
      <c r="C64" s="5">
        <v>43889</v>
      </c>
      <c r="D64" s="4" t="s">
        <v>20</v>
      </c>
      <c r="E64" s="4" t="s">
        <v>1662</v>
      </c>
      <c r="F64" s="4" t="s">
        <v>58</v>
      </c>
      <c r="G64" s="4"/>
      <c r="H64" s="4">
        <v>21</v>
      </c>
      <c r="I64" s="4"/>
      <c r="J64" s="4"/>
      <c r="K64" s="4"/>
      <c r="L64" s="4"/>
      <c r="M64" s="4"/>
      <c r="N64" s="4"/>
      <c r="O64" s="4"/>
      <c r="P64" s="4"/>
      <c r="Q64" s="4"/>
      <c r="R64" s="4"/>
      <c r="S64" s="4"/>
      <c r="T64" s="4"/>
      <c r="U64" s="4"/>
      <c r="V64" s="4"/>
      <c r="W64" s="4"/>
      <c r="X64" s="4"/>
      <c r="Y64" s="4"/>
      <c r="Z64" s="4"/>
      <c r="AA64" s="4">
        <v>0</v>
      </c>
    </row>
    <row r="65" spans="1:29">
      <c r="A65" s="4" t="s">
        <v>217</v>
      </c>
      <c r="B65" s="4">
        <v>2020</v>
      </c>
      <c r="C65" s="5">
        <v>43889</v>
      </c>
      <c r="D65" s="4" t="s">
        <v>20</v>
      </c>
      <c r="E65" s="4" t="s">
        <v>491</v>
      </c>
      <c r="F65" s="4" t="s">
        <v>492</v>
      </c>
      <c r="G65" s="4"/>
      <c r="H65" s="4">
        <v>22</v>
      </c>
      <c r="I65" s="4"/>
      <c r="J65" s="4"/>
      <c r="K65" s="4"/>
      <c r="L65" s="4"/>
      <c r="M65" s="4">
        <v>2</v>
      </c>
      <c r="N65" s="4"/>
      <c r="O65" s="4"/>
      <c r="P65" s="4"/>
      <c r="Q65" s="4"/>
      <c r="R65" s="4"/>
      <c r="S65" s="4"/>
      <c r="T65" s="4"/>
      <c r="U65" s="4"/>
      <c r="V65" s="4"/>
      <c r="W65" s="4"/>
      <c r="X65" s="4"/>
      <c r="Y65" s="4"/>
      <c r="Z65" s="4">
        <v>20</v>
      </c>
      <c r="AA65" s="4">
        <v>-18</v>
      </c>
    </row>
    <row r="66" spans="1:29">
      <c r="A66" s="4" t="s">
        <v>217</v>
      </c>
      <c r="B66" s="4">
        <v>2020</v>
      </c>
      <c r="C66" s="5">
        <v>43889</v>
      </c>
      <c r="D66" s="4" t="s">
        <v>20</v>
      </c>
      <c r="E66" s="4" t="s">
        <v>818</v>
      </c>
      <c r="F66" s="4" t="s">
        <v>42</v>
      </c>
      <c r="G66" s="4"/>
      <c r="H66" s="4" t="s">
        <v>608</v>
      </c>
      <c r="I66" s="4"/>
      <c r="J66" s="4">
        <v>2</v>
      </c>
      <c r="K66" s="4"/>
      <c r="L66" s="4"/>
      <c r="M66" s="4"/>
      <c r="N66" s="4"/>
      <c r="O66" s="4"/>
      <c r="P66" s="4"/>
      <c r="Q66" s="4"/>
      <c r="R66" s="4"/>
      <c r="S66" s="4"/>
      <c r="T66" s="4"/>
      <c r="U66" s="4"/>
      <c r="V66" s="4"/>
      <c r="W66" s="4"/>
      <c r="X66" s="4"/>
      <c r="Y66" s="4"/>
      <c r="Z66" s="4">
        <v>40</v>
      </c>
      <c r="AA66" s="4" t="s">
        <v>608</v>
      </c>
    </row>
    <row r="67" spans="1:29">
      <c r="A67" s="1" t="s">
        <v>233</v>
      </c>
      <c r="B67" s="1">
        <v>2019</v>
      </c>
      <c r="C67" s="2">
        <v>43770</v>
      </c>
      <c r="D67" s="1" t="s">
        <v>66</v>
      </c>
      <c r="E67" s="1" t="s">
        <v>1660</v>
      </c>
      <c r="F67" s="1" t="s">
        <v>113</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9">
        <v>1.8868055555555554</v>
      </c>
      <c r="AC67">
        <v>52.987000000000002</v>
      </c>
    </row>
    <row r="68" spans="1:29">
      <c r="A68" s="1" t="s">
        <v>233</v>
      </c>
      <c r="B68" s="1">
        <v>2019</v>
      </c>
      <c r="C68" s="2">
        <v>43770</v>
      </c>
      <c r="D68" s="1" t="s">
        <v>66</v>
      </c>
      <c r="E68" s="1" t="s">
        <v>618</v>
      </c>
      <c r="F68" s="1" t="s">
        <v>37</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233</v>
      </c>
      <c r="B69" s="1">
        <v>2019</v>
      </c>
      <c r="C69" s="2">
        <v>43770</v>
      </c>
      <c r="D69" s="1" t="s">
        <v>66</v>
      </c>
      <c r="E69" s="1" t="s">
        <v>808</v>
      </c>
      <c r="F69" s="1" t="s">
        <v>647</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233</v>
      </c>
      <c r="B70" s="1">
        <v>2019</v>
      </c>
      <c r="C70" s="2">
        <v>43770</v>
      </c>
      <c r="D70" s="1" t="s">
        <v>66</v>
      </c>
      <c r="E70" s="1" t="s">
        <v>890</v>
      </c>
      <c r="F70" s="1" t="s">
        <v>78</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233</v>
      </c>
      <c r="B71" s="1">
        <v>2019</v>
      </c>
      <c r="C71" s="2">
        <v>43770</v>
      </c>
      <c r="D71" s="1" t="s">
        <v>66</v>
      </c>
      <c r="E71" s="1" t="s">
        <v>1733</v>
      </c>
      <c r="F71" s="1" t="s">
        <v>27</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233</v>
      </c>
      <c r="B72" s="1">
        <v>2019</v>
      </c>
      <c r="C72" s="2">
        <v>43770</v>
      </c>
      <c r="D72" s="1" t="s">
        <v>66</v>
      </c>
      <c r="E72" s="1" t="s">
        <v>1656</v>
      </c>
      <c r="F72" s="1" t="s">
        <v>1746</v>
      </c>
      <c r="G72" s="1"/>
      <c r="H72" s="1">
        <v>6</v>
      </c>
      <c r="I72" s="1"/>
      <c r="J72" s="1"/>
      <c r="K72" s="1"/>
      <c r="L72" s="1">
        <v>5</v>
      </c>
      <c r="M72" s="1"/>
      <c r="N72" s="1"/>
      <c r="O72" s="1"/>
      <c r="P72" s="1"/>
      <c r="Q72" s="1"/>
      <c r="R72" s="1">
        <v>2</v>
      </c>
      <c r="S72" s="1"/>
      <c r="T72" s="1"/>
      <c r="U72" s="1">
        <v>3</v>
      </c>
      <c r="V72" s="1"/>
      <c r="W72" s="1"/>
      <c r="X72" s="1"/>
      <c r="Y72" s="1">
        <v>40</v>
      </c>
      <c r="Z72" s="1"/>
      <c r="AA72" s="1">
        <v>50</v>
      </c>
    </row>
    <row r="73" spans="1:29">
      <c r="A73" s="1" t="s">
        <v>233</v>
      </c>
      <c r="B73" s="1">
        <v>2019</v>
      </c>
      <c r="C73" s="2">
        <v>43770</v>
      </c>
      <c r="D73" s="1" t="s">
        <v>66</v>
      </c>
      <c r="E73" s="1" t="s">
        <v>649</v>
      </c>
      <c r="F73" s="1" t="s">
        <v>1737</v>
      </c>
      <c r="G73" s="1"/>
      <c r="H73" s="1">
        <v>7</v>
      </c>
      <c r="I73" s="1"/>
      <c r="J73" s="1"/>
      <c r="K73" s="1">
        <v>2</v>
      </c>
      <c r="L73" s="1">
        <v>3</v>
      </c>
      <c r="M73" s="1"/>
      <c r="N73" s="1"/>
      <c r="O73" s="1"/>
      <c r="P73" s="1"/>
      <c r="Q73" s="1"/>
      <c r="R73" s="1"/>
      <c r="S73" s="1"/>
      <c r="T73" s="1"/>
      <c r="U73" s="1"/>
      <c r="V73" s="1"/>
      <c r="W73" s="1"/>
      <c r="X73" s="1"/>
      <c r="Y73" s="1">
        <v>40</v>
      </c>
      <c r="Z73" s="1"/>
      <c r="AA73" s="1">
        <v>45</v>
      </c>
    </row>
    <row r="74" spans="1:29">
      <c r="A74" s="1" t="s">
        <v>233</v>
      </c>
      <c r="B74" s="1">
        <v>2019</v>
      </c>
      <c r="C74" s="2">
        <v>43770</v>
      </c>
      <c r="D74" s="1" t="s">
        <v>66</v>
      </c>
      <c r="E74" s="1" t="s">
        <v>858</v>
      </c>
      <c r="F74" s="1" t="s">
        <v>207</v>
      </c>
      <c r="G74" s="1"/>
      <c r="H74" s="1">
        <v>8</v>
      </c>
      <c r="I74" s="1"/>
      <c r="J74" s="1">
        <v>1</v>
      </c>
      <c r="K74" s="1"/>
      <c r="L74" s="1"/>
      <c r="M74" s="1"/>
      <c r="N74" s="1"/>
      <c r="O74" s="1"/>
      <c r="P74" s="1"/>
      <c r="Q74" s="1"/>
      <c r="R74" s="1">
        <v>3</v>
      </c>
      <c r="S74" s="1"/>
      <c r="T74" s="1"/>
      <c r="U74" s="1"/>
      <c r="V74" s="1"/>
      <c r="W74" s="1"/>
      <c r="X74" s="1"/>
      <c r="Y74" s="1">
        <v>40</v>
      </c>
      <c r="Z74" s="1"/>
      <c r="AA74" s="1">
        <v>44</v>
      </c>
    </row>
    <row r="75" spans="1:29">
      <c r="A75" s="1" t="s">
        <v>233</v>
      </c>
      <c r="B75" s="1">
        <v>2019</v>
      </c>
      <c r="C75" s="2">
        <v>43770</v>
      </c>
      <c r="D75" s="1" t="s">
        <v>66</v>
      </c>
      <c r="E75" s="1" t="s">
        <v>340</v>
      </c>
      <c r="F75" s="1" t="s">
        <v>142</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233</v>
      </c>
      <c r="B76" s="1">
        <v>2019</v>
      </c>
      <c r="C76" s="2">
        <v>43770</v>
      </c>
      <c r="D76" s="1" t="s">
        <v>66</v>
      </c>
      <c r="E76" s="1" t="s">
        <v>847</v>
      </c>
      <c r="F76" s="1" t="s">
        <v>198</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233</v>
      </c>
      <c r="B77" s="1">
        <v>2019</v>
      </c>
      <c r="C77" s="2">
        <v>43770</v>
      </c>
      <c r="D77" s="1" t="s">
        <v>66</v>
      </c>
      <c r="E77" s="1" t="s">
        <v>1698</v>
      </c>
      <c r="F77" s="1" t="s">
        <v>524</v>
      </c>
      <c r="G77" s="1"/>
      <c r="H77" s="1">
        <v>11</v>
      </c>
      <c r="I77" s="1"/>
      <c r="J77" s="1"/>
      <c r="K77" s="1"/>
      <c r="L77" s="1"/>
      <c r="M77" s="1"/>
      <c r="N77" s="1"/>
      <c r="O77" s="1"/>
      <c r="P77" s="1"/>
      <c r="Q77" s="1"/>
      <c r="R77" s="1"/>
      <c r="S77" s="1"/>
      <c r="T77" s="1"/>
      <c r="U77" s="1"/>
      <c r="V77" s="1">
        <v>5</v>
      </c>
      <c r="W77" s="1"/>
      <c r="X77" s="1"/>
      <c r="Y77" s="1">
        <v>20</v>
      </c>
      <c r="Z77" s="1"/>
      <c r="AA77" s="1">
        <v>25</v>
      </c>
    </row>
    <row r="78" spans="1:29">
      <c r="A78" s="1" t="s">
        <v>233</v>
      </c>
      <c r="B78" s="1">
        <v>2019</v>
      </c>
      <c r="C78" s="2">
        <v>43770</v>
      </c>
      <c r="D78" s="1" t="s">
        <v>66</v>
      </c>
      <c r="E78" s="1" t="s">
        <v>2314</v>
      </c>
      <c r="F78" s="1" t="s">
        <v>166</v>
      </c>
      <c r="G78" s="1"/>
      <c r="H78" s="1">
        <v>12</v>
      </c>
      <c r="I78" s="1"/>
      <c r="J78" s="1"/>
      <c r="K78" s="1"/>
      <c r="L78" s="1"/>
      <c r="M78" s="1"/>
      <c r="N78" s="1"/>
      <c r="O78" s="1"/>
      <c r="P78" s="1">
        <v>5</v>
      </c>
      <c r="Q78" s="1"/>
      <c r="R78" s="1"/>
      <c r="S78" s="1"/>
      <c r="T78" s="1"/>
      <c r="U78" s="1"/>
      <c r="V78" s="1"/>
      <c r="W78" s="1"/>
      <c r="X78" s="1"/>
      <c r="Y78" s="1">
        <v>20</v>
      </c>
      <c r="Z78" s="1"/>
      <c r="AA78" s="1">
        <v>25</v>
      </c>
    </row>
    <row r="79" spans="1:29">
      <c r="A79" s="1" t="s">
        <v>233</v>
      </c>
      <c r="B79" s="1">
        <v>2019</v>
      </c>
      <c r="C79" s="2">
        <v>43770</v>
      </c>
      <c r="D79" s="1" t="s">
        <v>66</v>
      </c>
      <c r="E79" s="1" t="s">
        <v>2315</v>
      </c>
      <c r="F79" s="1" t="s">
        <v>2316</v>
      </c>
      <c r="G79" s="1"/>
      <c r="H79" s="1">
        <v>13</v>
      </c>
      <c r="I79" s="1"/>
      <c r="J79" s="1"/>
      <c r="K79" s="1"/>
      <c r="L79" s="1"/>
      <c r="M79" s="1"/>
      <c r="N79" s="1"/>
      <c r="O79" s="1">
        <v>2</v>
      </c>
      <c r="P79" s="1"/>
      <c r="Q79" s="1"/>
      <c r="R79" s="1"/>
      <c r="S79" s="1"/>
      <c r="T79" s="1"/>
      <c r="U79" s="1"/>
      <c r="V79" s="1"/>
      <c r="W79" s="1"/>
      <c r="X79" s="1"/>
      <c r="Y79" s="1">
        <v>20</v>
      </c>
      <c r="Z79" s="1"/>
      <c r="AA79" s="1">
        <v>22</v>
      </c>
    </row>
    <row r="80" spans="1:29">
      <c r="A80" s="1" t="s">
        <v>233</v>
      </c>
      <c r="B80" s="1">
        <v>2019</v>
      </c>
      <c r="C80" s="2">
        <v>43770</v>
      </c>
      <c r="D80" s="1" t="s">
        <v>66</v>
      </c>
      <c r="E80" s="1" t="s">
        <v>1664</v>
      </c>
      <c r="F80" s="1" t="s">
        <v>152</v>
      </c>
      <c r="G80" s="1"/>
      <c r="H80" s="1">
        <v>14</v>
      </c>
      <c r="I80" s="1"/>
      <c r="J80" s="1"/>
      <c r="K80" s="1"/>
      <c r="L80" s="1"/>
      <c r="M80" s="1"/>
      <c r="N80" s="1"/>
      <c r="O80" s="1"/>
      <c r="P80" s="1"/>
      <c r="Q80" s="1"/>
      <c r="R80" s="1"/>
      <c r="S80" s="1"/>
      <c r="T80" s="1"/>
      <c r="U80" s="1"/>
      <c r="V80" s="1"/>
      <c r="W80" s="1"/>
      <c r="X80" s="1"/>
      <c r="Y80" s="1">
        <v>20</v>
      </c>
      <c r="Z80" s="1"/>
      <c r="AA80" s="1">
        <v>20</v>
      </c>
    </row>
    <row r="81" spans="1:29">
      <c r="A81" s="1" t="s">
        <v>233</v>
      </c>
      <c r="B81" s="1">
        <v>2019</v>
      </c>
      <c r="C81" s="2">
        <v>43770</v>
      </c>
      <c r="D81" s="1" t="s">
        <v>66</v>
      </c>
      <c r="E81" s="1" t="s">
        <v>853</v>
      </c>
      <c r="F81" s="1" t="s">
        <v>85</v>
      </c>
      <c r="G81" s="1"/>
      <c r="H81" s="1">
        <v>15</v>
      </c>
      <c r="I81" s="1"/>
      <c r="J81" s="1"/>
      <c r="K81" s="1"/>
      <c r="L81" s="1"/>
      <c r="M81" s="1"/>
      <c r="N81" s="1"/>
      <c r="O81" s="1">
        <v>1</v>
      </c>
      <c r="P81" s="1"/>
      <c r="Q81" s="1"/>
      <c r="R81" s="1"/>
      <c r="S81" s="1"/>
      <c r="T81" s="1"/>
      <c r="U81" s="1">
        <v>5</v>
      </c>
      <c r="V81" s="1"/>
      <c r="W81" s="1"/>
      <c r="X81" s="1">
        <v>4</v>
      </c>
      <c r="Y81" s="1"/>
      <c r="Z81" s="1"/>
      <c r="AA81" s="1">
        <v>10</v>
      </c>
    </row>
    <row r="82" spans="1:29">
      <c r="A82" s="1" t="s">
        <v>233</v>
      </c>
      <c r="B82" s="1">
        <v>2019</v>
      </c>
      <c r="C82" s="2">
        <v>43770</v>
      </c>
      <c r="D82" s="1" t="s">
        <v>66</v>
      </c>
      <c r="E82" s="1" t="s">
        <v>1677</v>
      </c>
      <c r="F82" s="1" t="s">
        <v>188</v>
      </c>
      <c r="G82" s="1"/>
      <c r="H82" s="1">
        <v>16</v>
      </c>
      <c r="I82" s="1"/>
      <c r="J82" s="1">
        <v>5</v>
      </c>
      <c r="K82" s="1"/>
      <c r="L82" s="1"/>
      <c r="M82" s="1"/>
      <c r="N82" s="1">
        <v>1</v>
      </c>
      <c r="O82" s="1"/>
      <c r="P82" s="1">
        <v>2</v>
      </c>
      <c r="Q82" s="1"/>
      <c r="R82" s="1"/>
      <c r="S82" s="1"/>
      <c r="T82" s="1"/>
      <c r="U82" s="1"/>
      <c r="V82" s="1"/>
      <c r="W82" s="1"/>
      <c r="X82" s="1"/>
      <c r="Y82" s="1"/>
      <c r="Z82" s="1"/>
      <c r="AA82" s="1">
        <v>8</v>
      </c>
    </row>
    <row r="83" spans="1:29">
      <c r="A83" s="1" t="s">
        <v>233</v>
      </c>
      <c r="B83" s="1">
        <v>2019</v>
      </c>
      <c r="C83" s="2">
        <v>43770</v>
      </c>
      <c r="D83" s="1" t="s">
        <v>66</v>
      </c>
      <c r="E83" s="1" t="s">
        <v>689</v>
      </c>
      <c r="F83" s="1" t="s">
        <v>25</v>
      </c>
      <c r="G83" s="1"/>
      <c r="H83" s="1">
        <v>17</v>
      </c>
      <c r="I83" s="1"/>
      <c r="J83" s="1">
        <v>2</v>
      </c>
      <c r="K83" s="1"/>
      <c r="L83" s="1"/>
      <c r="M83" s="1">
        <v>3</v>
      </c>
      <c r="N83" s="1"/>
      <c r="O83" s="1"/>
      <c r="P83" s="1"/>
      <c r="Q83" s="1"/>
      <c r="R83" s="1"/>
      <c r="S83" s="1"/>
      <c r="T83" s="1"/>
      <c r="U83" s="1"/>
      <c r="V83" s="1">
        <v>1</v>
      </c>
      <c r="W83" s="1"/>
      <c r="X83" s="1"/>
      <c r="Y83" s="1"/>
      <c r="Z83" s="1"/>
      <c r="AA83" s="1">
        <v>6</v>
      </c>
    </row>
    <row r="84" spans="1:29">
      <c r="A84" s="1" t="s">
        <v>233</v>
      </c>
      <c r="B84" s="1">
        <v>2019</v>
      </c>
      <c r="C84" s="2">
        <v>43770</v>
      </c>
      <c r="D84" s="1" t="s">
        <v>66</v>
      </c>
      <c r="E84" s="1" t="s">
        <v>828</v>
      </c>
      <c r="F84" s="1" t="s">
        <v>82</v>
      </c>
      <c r="G84" s="1"/>
      <c r="H84" s="1">
        <v>18</v>
      </c>
      <c r="I84" s="1"/>
      <c r="J84" s="1"/>
      <c r="K84" s="1"/>
      <c r="L84" s="1"/>
      <c r="M84" s="1"/>
      <c r="N84" s="1"/>
      <c r="O84" s="1"/>
      <c r="P84" s="1"/>
      <c r="Q84" s="1"/>
      <c r="R84" s="1"/>
      <c r="S84" s="1"/>
      <c r="T84" s="1"/>
      <c r="U84" s="1">
        <v>1</v>
      </c>
      <c r="V84" s="1"/>
      <c r="W84" s="1"/>
      <c r="X84" s="1">
        <v>2</v>
      </c>
      <c r="Y84" s="1"/>
      <c r="Z84" s="1"/>
      <c r="AA84" s="1">
        <v>3</v>
      </c>
    </row>
    <row r="85" spans="1:29">
      <c r="A85" s="1" t="s">
        <v>233</v>
      </c>
      <c r="B85" s="1">
        <v>2019</v>
      </c>
      <c r="C85" s="2">
        <v>43770</v>
      </c>
      <c r="D85" s="1" t="s">
        <v>66</v>
      </c>
      <c r="E85" s="1" t="s">
        <v>840</v>
      </c>
      <c r="F85" s="1" t="s">
        <v>480</v>
      </c>
      <c r="G85" s="1"/>
      <c r="H85" s="1">
        <v>19</v>
      </c>
      <c r="I85" s="1"/>
      <c r="J85" s="1"/>
      <c r="K85" s="1"/>
      <c r="L85" s="1"/>
      <c r="M85" s="1">
        <v>1</v>
      </c>
      <c r="N85" s="1"/>
      <c r="O85" s="1"/>
      <c r="P85" s="1"/>
      <c r="Q85" s="1"/>
      <c r="R85" s="1"/>
      <c r="S85" s="1"/>
      <c r="T85" s="1"/>
      <c r="U85" s="1"/>
      <c r="V85" s="1"/>
      <c r="W85" s="1"/>
      <c r="X85" s="1"/>
      <c r="Y85" s="1"/>
      <c r="Z85" s="1"/>
      <c r="AA85" s="1">
        <v>1</v>
      </c>
    </row>
    <row r="86" spans="1:29">
      <c r="A86" s="1" t="s">
        <v>233</v>
      </c>
      <c r="B86" s="1">
        <v>2019</v>
      </c>
      <c r="C86" s="2">
        <v>43770</v>
      </c>
      <c r="D86" s="1" t="s">
        <v>66</v>
      </c>
      <c r="E86" s="1" t="s">
        <v>874</v>
      </c>
      <c r="F86" s="1" t="s">
        <v>23</v>
      </c>
      <c r="G86" s="1"/>
      <c r="H86" s="1">
        <v>20</v>
      </c>
      <c r="I86" s="1"/>
      <c r="J86" s="1"/>
      <c r="K86" s="1"/>
      <c r="L86" s="1"/>
      <c r="M86" s="1"/>
      <c r="N86" s="1"/>
      <c r="O86" s="1"/>
      <c r="P86" s="1"/>
      <c r="Q86" s="1"/>
      <c r="R86" s="1"/>
      <c r="S86" s="1"/>
      <c r="T86" s="1"/>
      <c r="U86" s="1"/>
      <c r="V86" s="1"/>
      <c r="W86" s="1"/>
      <c r="X86" s="1"/>
      <c r="Y86" s="1"/>
      <c r="Z86" s="1"/>
      <c r="AA86" s="1">
        <v>0</v>
      </c>
    </row>
    <row r="87" spans="1:29">
      <c r="A87" s="4" t="s">
        <v>281</v>
      </c>
      <c r="B87" s="4">
        <v>2019</v>
      </c>
      <c r="C87" s="5">
        <v>43525</v>
      </c>
      <c r="D87" s="4" t="s">
        <v>20</v>
      </c>
      <c r="E87" s="4" t="s">
        <v>753</v>
      </c>
      <c r="F87" s="4" t="s">
        <v>23</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9">
        <v>1.8041666666666665</v>
      </c>
      <c r="AC87">
        <v>55.405999999999999</v>
      </c>
    </row>
    <row r="88" spans="1:29">
      <c r="A88" s="4" t="s">
        <v>281</v>
      </c>
      <c r="B88" s="4">
        <v>2019</v>
      </c>
      <c r="C88" s="5">
        <v>43525</v>
      </c>
      <c r="D88" s="4" t="s">
        <v>20</v>
      </c>
      <c r="E88" s="4" t="s">
        <v>618</v>
      </c>
      <c r="F88" s="4" t="s">
        <v>37</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281</v>
      </c>
      <c r="B89" s="4">
        <v>2019</v>
      </c>
      <c r="C89" s="5">
        <v>43525</v>
      </c>
      <c r="D89" s="4" t="s">
        <v>20</v>
      </c>
      <c r="E89" s="4" t="s">
        <v>1645</v>
      </c>
      <c r="F89" s="4" t="s">
        <v>178</v>
      </c>
      <c r="G89" s="4"/>
      <c r="H89" s="4">
        <v>3</v>
      </c>
      <c r="I89" s="4"/>
      <c r="J89" s="4"/>
      <c r="K89" s="4"/>
      <c r="L89" s="4"/>
      <c r="M89" s="4"/>
      <c r="N89" s="4">
        <v>2</v>
      </c>
      <c r="O89" s="4"/>
      <c r="P89" s="4"/>
      <c r="Q89" s="4"/>
      <c r="R89" s="4"/>
      <c r="S89" s="4"/>
      <c r="T89" s="4">
        <v>5</v>
      </c>
      <c r="U89" s="4"/>
      <c r="V89" s="4"/>
      <c r="W89" s="4"/>
      <c r="X89" s="4"/>
      <c r="Y89" s="4">
        <v>60</v>
      </c>
      <c r="Z89" s="4"/>
      <c r="AA89" s="4">
        <v>67</v>
      </c>
    </row>
    <row r="90" spans="1:29">
      <c r="A90" s="4" t="s">
        <v>281</v>
      </c>
      <c r="B90" s="4">
        <v>2019</v>
      </c>
      <c r="C90" s="5">
        <v>43525</v>
      </c>
      <c r="D90" s="4" t="s">
        <v>20</v>
      </c>
      <c r="E90" s="4" t="s">
        <v>633</v>
      </c>
      <c r="F90" s="4" t="s">
        <v>46</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281</v>
      </c>
      <c r="B91" s="4">
        <v>2019</v>
      </c>
      <c r="C91" s="5">
        <v>43525</v>
      </c>
      <c r="D91" s="4" t="s">
        <v>20</v>
      </c>
      <c r="E91" s="4" t="s">
        <v>689</v>
      </c>
      <c r="F91" s="4" t="s">
        <v>25</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281</v>
      </c>
      <c r="B92" s="4">
        <v>2019</v>
      </c>
      <c r="C92" s="5">
        <v>43525</v>
      </c>
      <c r="D92" s="4" t="s">
        <v>20</v>
      </c>
      <c r="E92" s="4" t="s">
        <v>858</v>
      </c>
      <c r="F92" s="4" t="s">
        <v>207</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281</v>
      </c>
      <c r="B93" s="4">
        <v>2019</v>
      </c>
      <c r="C93" s="5">
        <v>43525</v>
      </c>
      <c r="D93" s="4" t="s">
        <v>20</v>
      </c>
      <c r="E93" s="4" t="s">
        <v>807</v>
      </c>
      <c r="F93" s="4" t="s">
        <v>102</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281</v>
      </c>
      <c r="B94" s="4">
        <v>2019</v>
      </c>
      <c r="C94" s="5">
        <v>43525</v>
      </c>
      <c r="D94" s="4" t="s">
        <v>20</v>
      </c>
      <c r="E94" s="4" t="s">
        <v>1660</v>
      </c>
      <c r="F94" s="4" t="s">
        <v>113</v>
      </c>
      <c r="G94" s="4"/>
      <c r="H94" s="4">
        <v>8</v>
      </c>
      <c r="I94" s="4"/>
      <c r="J94" s="4"/>
      <c r="K94" s="4"/>
      <c r="L94" s="4"/>
      <c r="M94" s="4"/>
      <c r="N94" s="4"/>
      <c r="O94" s="4"/>
      <c r="P94" s="4">
        <v>5</v>
      </c>
      <c r="Q94" s="4">
        <v>5</v>
      </c>
      <c r="R94" s="4"/>
      <c r="S94" s="4"/>
      <c r="T94" s="4"/>
      <c r="U94" s="4"/>
      <c r="V94" s="4"/>
      <c r="W94" s="4"/>
      <c r="X94" s="4"/>
      <c r="Y94" s="4">
        <v>40</v>
      </c>
      <c r="Z94" s="4"/>
      <c r="AA94" s="4">
        <v>50</v>
      </c>
    </row>
    <row r="95" spans="1:29">
      <c r="A95" s="4" t="s">
        <v>281</v>
      </c>
      <c r="B95" s="4">
        <v>2019</v>
      </c>
      <c r="C95" s="5">
        <v>43525</v>
      </c>
      <c r="D95" s="4" t="s">
        <v>20</v>
      </c>
      <c r="E95" s="4" t="s">
        <v>890</v>
      </c>
      <c r="F95" s="4" t="s">
        <v>78</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281</v>
      </c>
      <c r="B96" s="4">
        <v>2019</v>
      </c>
      <c r="C96" s="5">
        <v>43525</v>
      </c>
      <c r="D96" s="4" t="s">
        <v>20</v>
      </c>
      <c r="E96" s="4" t="s">
        <v>1708</v>
      </c>
      <c r="F96" s="4" t="s">
        <v>150</v>
      </c>
      <c r="G96" s="4"/>
      <c r="H96" s="4">
        <v>10</v>
      </c>
      <c r="I96" s="4">
        <v>5</v>
      </c>
      <c r="J96" s="4"/>
      <c r="K96" s="4"/>
      <c r="L96" s="4"/>
      <c r="M96" s="4"/>
      <c r="N96" s="4">
        <v>3</v>
      </c>
      <c r="O96" s="4"/>
      <c r="P96" s="4"/>
      <c r="Q96" s="4"/>
      <c r="R96" s="4"/>
      <c r="S96" s="4"/>
      <c r="T96" s="4"/>
      <c r="U96" s="4"/>
      <c r="V96" s="4"/>
      <c r="W96" s="4"/>
      <c r="X96" s="4"/>
      <c r="Y96" s="4">
        <v>40</v>
      </c>
      <c r="Z96" s="4"/>
      <c r="AA96" s="4">
        <v>48</v>
      </c>
    </row>
    <row r="97" spans="1:27">
      <c r="A97" s="4" t="s">
        <v>281</v>
      </c>
      <c r="B97" s="4">
        <v>2019</v>
      </c>
      <c r="C97" s="5">
        <v>43525</v>
      </c>
      <c r="D97" s="4" t="s">
        <v>20</v>
      </c>
      <c r="E97" s="4" t="s">
        <v>1656</v>
      </c>
      <c r="F97" s="4" t="s">
        <v>188</v>
      </c>
      <c r="G97" s="4"/>
      <c r="H97" s="4">
        <v>11</v>
      </c>
      <c r="I97" s="4"/>
      <c r="J97" s="4"/>
      <c r="K97" s="4"/>
      <c r="L97" s="4"/>
      <c r="M97" s="4"/>
      <c r="N97" s="4">
        <v>1</v>
      </c>
      <c r="O97" s="4"/>
      <c r="P97" s="4"/>
      <c r="Q97" s="4"/>
      <c r="R97" s="4"/>
      <c r="S97" s="4"/>
      <c r="T97" s="4"/>
      <c r="U97" s="4"/>
      <c r="V97" s="4"/>
      <c r="W97" s="4"/>
      <c r="X97" s="4">
        <v>4</v>
      </c>
      <c r="Y97" s="4">
        <v>40</v>
      </c>
      <c r="Z97" s="4"/>
      <c r="AA97" s="4">
        <v>45</v>
      </c>
    </row>
    <row r="98" spans="1:27">
      <c r="A98" s="4" t="s">
        <v>281</v>
      </c>
      <c r="B98" s="4">
        <v>2019</v>
      </c>
      <c r="C98" s="5">
        <v>43525</v>
      </c>
      <c r="D98" s="4" t="s">
        <v>20</v>
      </c>
      <c r="E98" s="4" t="s">
        <v>1733</v>
      </c>
      <c r="F98" s="4" t="s">
        <v>27</v>
      </c>
      <c r="G98" s="4"/>
      <c r="H98" s="4">
        <v>12</v>
      </c>
      <c r="I98" s="4"/>
      <c r="J98" s="4">
        <v>3</v>
      </c>
      <c r="K98" s="4"/>
      <c r="L98" s="4"/>
      <c r="M98" s="4"/>
      <c r="N98" s="4"/>
      <c r="O98" s="4"/>
      <c r="P98" s="4"/>
      <c r="Q98" s="4"/>
      <c r="R98" s="4"/>
      <c r="S98" s="4"/>
      <c r="T98" s="4"/>
      <c r="U98" s="4"/>
      <c r="V98" s="4"/>
      <c r="W98" s="4"/>
      <c r="X98" s="4"/>
      <c r="Y98" s="4">
        <v>40</v>
      </c>
      <c r="Z98" s="4"/>
      <c r="AA98" s="4">
        <v>43</v>
      </c>
    </row>
    <row r="99" spans="1:27">
      <c r="A99" s="4" t="s">
        <v>281</v>
      </c>
      <c r="B99" s="4">
        <v>2019</v>
      </c>
      <c r="C99" s="5">
        <v>43525</v>
      </c>
      <c r="D99" s="4" t="s">
        <v>20</v>
      </c>
      <c r="E99" s="4" t="s">
        <v>1698</v>
      </c>
      <c r="F99" s="4" t="s">
        <v>524</v>
      </c>
      <c r="G99" s="4"/>
      <c r="H99" s="4">
        <v>13</v>
      </c>
      <c r="I99" s="4"/>
      <c r="J99" s="4"/>
      <c r="K99" s="4"/>
      <c r="L99" s="4"/>
      <c r="M99" s="4"/>
      <c r="N99" s="4"/>
      <c r="O99" s="4"/>
      <c r="P99" s="4"/>
      <c r="Q99" s="4"/>
      <c r="R99" s="4"/>
      <c r="S99" s="4"/>
      <c r="T99" s="4"/>
      <c r="U99" s="4"/>
      <c r="V99" s="4"/>
      <c r="W99" s="4"/>
      <c r="X99" s="4"/>
      <c r="Y99" s="4">
        <v>40</v>
      </c>
      <c r="Z99" s="4"/>
      <c r="AA99" s="4">
        <v>40</v>
      </c>
    </row>
    <row r="100" spans="1:27">
      <c r="A100" s="4" t="s">
        <v>281</v>
      </c>
      <c r="B100" s="4">
        <v>2019</v>
      </c>
      <c r="C100" s="5">
        <v>43525</v>
      </c>
      <c r="D100" s="4" t="s">
        <v>20</v>
      </c>
      <c r="E100" s="4" t="s">
        <v>1658</v>
      </c>
      <c r="F100" s="4" t="s">
        <v>85</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281</v>
      </c>
      <c r="B101" s="4">
        <v>2019</v>
      </c>
      <c r="C101" s="5">
        <v>43525</v>
      </c>
      <c r="D101" s="4" t="s">
        <v>20</v>
      </c>
      <c r="E101" s="4" t="s">
        <v>1291</v>
      </c>
      <c r="F101" s="4" t="s">
        <v>647</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281</v>
      </c>
      <c r="B102" s="4">
        <v>2019</v>
      </c>
      <c r="C102" s="5">
        <v>43525</v>
      </c>
      <c r="D102" s="4" t="s">
        <v>20</v>
      </c>
      <c r="E102" s="4" t="s">
        <v>1702</v>
      </c>
      <c r="F102" s="4" t="s">
        <v>256</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281</v>
      </c>
      <c r="B103" s="4">
        <v>2019</v>
      </c>
      <c r="C103" s="5">
        <v>43525</v>
      </c>
      <c r="D103" s="4" t="s">
        <v>20</v>
      </c>
      <c r="E103" s="4" t="s">
        <v>717</v>
      </c>
      <c r="F103" s="4" t="s">
        <v>152</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281</v>
      </c>
      <c r="B104" s="4">
        <v>2019</v>
      </c>
      <c r="C104" s="5">
        <v>43525</v>
      </c>
      <c r="D104" s="4" t="s">
        <v>20</v>
      </c>
      <c r="E104" s="4" t="s">
        <v>505</v>
      </c>
      <c r="F104" s="4" t="s">
        <v>35</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281</v>
      </c>
      <c r="B105" s="4">
        <v>2019</v>
      </c>
      <c r="C105" s="5">
        <v>43525</v>
      </c>
      <c r="D105" s="4" t="s">
        <v>20</v>
      </c>
      <c r="E105" s="4" t="s">
        <v>818</v>
      </c>
      <c r="F105" s="4" t="s">
        <v>42</v>
      </c>
      <c r="G105" s="4"/>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281</v>
      </c>
      <c r="B106" s="4">
        <v>2019</v>
      </c>
      <c r="C106" s="5">
        <v>43525</v>
      </c>
      <c r="D106" s="4" t="s">
        <v>20</v>
      </c>
      <c r="E106" s="4" t="s">
        <v>828</v>
      </c>
      <c r="F106" s="4" t="s">
        <v>82</v>
      </c>
      <c r="G106" s="4"/>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281</v>
      </c>
      <c r="B107" s="4">
        <v>2019</v>
      </c>
      <c r="C107" s="5">
        <v>43525</v>
      </c>
      <c r="D107" s="4" t="s">
        <v>20</v>
      </c>
      <c r="E107" s="4" t="s">
        <v>3017</v>
      </c>
      <c r="F107" s="4" t="s">
        <v>116</v>
      </c>
      <c r="G107" s="4"/>
      <c r="H107" s="4">
        <v>21</v>
      </c>
      <c r="I107" s="4"/>
      <c r="J107" s="4"/>
      <c r="K107" s="4"/>
      <c r="L107" s="4"/>
      <c r="M107" s="4"/>
      <c r="N107" s="4"/>
      <c r="O107" s="4"/>
      <c r="P107" s="4"/>
      <c r="Q107" s="4"/>
      <c r="R107" s="4"/>
      <c r="S107" s="4"/>
      <c r="T107" s="4"/>
      <c r="U107" s="4"/>
      <c r="V107" s="4"/>
      <c r="W107" s="4"/>
      <c r="X107" s="4"/>
      <c r="Y107" s="4"/>
      <c r="Z107" s="4"/>
      <c r="AA107" s="4">
        <v>0</v>
      </c>
    </row>
    <row r="108" spans="1:27">
      <c r="A108" s="4" t="s">
        <v>281</v>
      </c>
      <c r="B108" s="4">
        <v>2019</v>
      </c>
      <c r="C108" s="5">
        <v>43525</v>
      </c>
      <c r="D108" s="4" t="s">
        <v>20</v>
      </c>
      <c r="E108" s="4" t="s">
        <v>491</v>
      </c>
      <c r="F108" s="4" t="s">
        <v>492</v>
      </c>
      <c r="G108" s="4"/>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281</v>
      </c>
      <c r="B109" s="4">
        <v>2019</v>
      </c>
      <c r="C109" s="5">
        <v>43525</v>
      </c>
      <c r="D109" s="4" t="s">
        <v>20</v>
      </c>
      <c r="E109" s="4" t="s">
        <v>1288</v>
      </c>
      <c r="F109" s="4" t="s">
        <v>58</v>
      </c>
      <c r="G109" s="4"/>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3020</v>
      </c>
      <c r="F313" s="4" t="s">
        <v>3021</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46" priority="7" operator="between">
      <formula>1</formula>
      <formula>1</formula>
    </cfRule>
    <cfRule type="cellIs" dxfId="45" priority="8" operator="between">
      <formula>2</formula>
      <formula>2</formula>
    </cfRule>
    <cfRule type="cellIs" dxfId="44" priority="9" operator="between">
      <formula>3</formula>
      <formula>3</formula>
    </cfRule>
    <cfRule type="cellIs" dxfId="43" priority="10" operator="between">
      <formula>5</formula>
      <formula>5</formula>
    </cfRule>
  </conditionalFormatting>
  <conditionalFormatting sqref="X2:X2000">
    <cfRule type="cellIs" dxfId="42" priority="3" operator="between">
      <formula>2</formula>
      <formula>2</formula>
    </cfRule>
    <cfRule type="cellIs" dxfId="41" priority="4" operator="between">
      <formula>4</formula>
      <formula>4</formula>
    </cfRule>
    <cfRule type="cellIs" dxfId="40" priority="5" operator="between">
      <formula>6</formula>
      <formula>6</formula>
    </cfRule>
    <cfRule type="cellIs" dxfId="39" priority="6" operator="between">
      <formula>10</formula>
      <formula>10</formula>
    </cfRule>
  </conditionalFormatting>
  <conditionalFormatting sqref="A87:D109">
    <cfRule type="expression" dxfId="38" priority="1">
      <formula>$E87="F"</formula>
    </cfRule>
    <cfRule type="expression" dxfId="37" priority="2">
      <formula>$E87="Q"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8</v>
      </c>
      <c r="G1" t="s">
        <v>7</v>
      </c>
      <c r="H1" t="s">
        <v>9</v>
      </c>
      <c r="I1" t="s">
        <v>472</v>
      </c>
      <c r="J1" t="s">
        <v>18</v>
      </c>
    </row>
    <row r="2" spans="1:10">
      <c r="A2" s="4" t="s">
        <v>19</v>
      </c>
      <c r="B2" s="4">
        <v>2022</v>
      </c>
      <c r="C2" s="5">
        <v>44847</v>
      </c>
      <c r="D2" s="4" t="s">
        <v>20</v>
      </c>
      <c r="E2" s="4" t="s">
        <v>500</v>
      </c>
      <c r="F2" s="4" t="s">
        <v>33</v>
      </c>
      <c r="G2" s="14" t="e">
        <f>(C2-VLOOKUP(E2,Riders!$A$2:$C$213,2,FALSE))/365</f>
        <v>#N/A</v>
      </c>
      <c r="H2" s="4">
        <v>1</v>
      </c>
    </row>
    <row r="3" spans="1:10">
      <c r="A3" s="4" t="s">
        <v>19</v>
      </c>
      <c r="B3" s="4">
        <v>2022</v>
      </c>
      <c r="C3" s="5">
        <v>44847</v>
      </c>
      <c r="D3" s="4" t="s">
        <v>20</v>
      </c>
      <c r="E3" s="4" t="s">
        <v>596</v>
      </c>
      <c r="F3" s="4" t="s">
        <v>31</v>
      </c>
      <c r="G3" s="14">
        <f>(C3-VLOOKUP(E3,Riders!$A$2:$C$213,2,FALSE))/365</f>
        <v>33.375342465753427</v>
      </c>
      <c r="H3" s="4">
        <v>2</v>
      </c>
    </row>
    <row r="4" spans="1:10">
      <c r="A4" s="4" t="s">
        <v>19</v>
      </c>
      <c r="B4" s="4">
        <v>2022</v>
      </c>
      <c r="C4" s="5">
        <v>44847</v>
      </c>
      <c r="D4" s="4" t="s">
        <v>20</v>
      </c>
      <c r="E4" s="4" t="s">
        <v>642</v>
      </c>
      <c r="F4" s="4" t="s">
        <v>23</v>
      </c>
      <c r="G4" s="14">
        <f>(C4-VLOOKUP(E4,Riders!$A$2:$C$213,2,FALSE))/365</f>
        <v>33.128767123287673</v>
      </c>
      <c r="H4" s="4">
        <v>3</v>
      </c>
    </row>
    <row r="5" spans="1:10">
      <c r="A5" s="4" t="s">
        <v>19</v>
      </c>
      <c r="B5" s="4">
        <v>2022</v>
      </c>
      <c r="C5" s="5">
        <v>44847</v>
      </c>
      <c r="D5" s="4" t="s">
        <v>20</v>
      </c>
      <c r="E5" s="4" t="s">
        <v>643</v>
      </c>
      <c r="F5" s="4" t="s">
        <v>78</v>
      </c>
      <c r="G5" s="14">
        <f>(C5-VLOOKUP(E5,Riders!$A$2:$C$213,2,FALSE))/365</f>
        <v>22.312328767123287</v>
      </c>
      <c r="H5" s="4">
        <v>4</v>
      </c>
    </row>
    <row r="6" spans="1:10">
      <c r="A6" s="4" t="s">
        <v>19</v>
      </c>
      <c r="B6" s="4">
        <v>2022</v>
      </c>
      <c r="C6" s="5">
        <v>44847</v>
      </c>
      <c r="D6" s="4" t="s">
        <v>20</v>
      </c>
      <c r="E6" s="4" t="s">
        <v>584</v>
      </c>
      <c r="F6" s="4" t="s">
        <v>27</v>
      </c>
      <c r="G6" s="14">
        <f>(C6-VLOOKUP(E6,Riders!$A$2:$C$213,2,FALSE))/365</f>
        <v>22.06027397260274</v>
      </c>
      <c r="H6" s="4">
        <v>5</v>
      </c>
    </row>
    <row r="7" spans="1:10">
      <c r="A7" s="4" t="s">
        <v>19</v>
      </c>
      <c r="B7" s="4">
        <v>2022</v>
      </c>
      <c r="C7" s="5">
        <v>44847</v>
      </c>
      <c r="D7" s="4" t="s">
        <v>20</v>
      </c>
      <c r="E7" s="4" t="s">
        <v>618</v>
      </c>
      <c r="F7" s="4" t="s">
        <v>37</v>
      </c>
      <c r="G7" s="14">
        <f>(C7-VLOOKUP(E7,Riders!$A$2:$C$213,2,FALSE))/365</f>
        <v>34.671232876712331</v>
      </c>
      <c r="H7" s="4">
        <v>6</v>
      </c>
    </row>
    <row r="8" spans="1:10">
      <c r="A8" s="4" t="s">
        <v>19</v>
      </c>
      <c r="B8" s="4">
        <v>2022</v>
      </c>
      <c r="C8" s="5">
        <v>44847</v>
      </c>
      <c r="D8" s="4" t="s">
        <v>20</v>
      </c>
      <c r="E8" s="4" t="s">
        <v>485</v>
      </c>
      <c r="F8" s="4" t="s">
        <v>46</v>
      </c>
      <c r="G8" s="14">
        <f>(C8-VLOOKUP(E8,Riders!$A$2:$C$213,2,FALSE))/365</f>
        <v>22.18904109589041</v>
      </c>
      <c r="H8" s="4">
        <v>7</v>
      </c>
    </row>
    <row r="9" spans="1:10">
      <c r="A9" s="4" t="s">
        <v>19</v>
      </c>
      <c r="B9" s="4">
        <v>2022</v>
      </c>
      <c r="C9" s="5">
        <v>44847</v>
      </c>
      <c r="D9" s="4" t="s">
        <v>20</v>
      </c>
      <c r="E9" s="4" t="s">
        <v>487</v>
      </c>
      <c r="F9" s="4" t="s">
        <v>164</v>
      </c>
      <c r="G9" s="14" t="e">
        <f>(C9-VLOOKUP(E9,Riders!$A$2:$C$213,2,FALSE))/365</f>
        <v>#N/A</v>
      </c>
      <c r="H9" s="4">
        <v>8</v>
      </c>
    </row>
    <row r="10" spans="1:10">
      <c r="A10" s="4" t="s">
        <v>19</v>
      </c>
      <c r="B10" s="4">
        <v>2022</v>
      </c>
      <c r="C10" s="5">
        <v>44847</v>
      </c>
      <c r="D10" s="4" t="s">
        <v>20</v>
      </c>
      <c r="E10" s="4" t="s">
        <v>594</v>
      </c>
      <c r="F10" s="4" t="s">
        <v>480</v>
      </c>
      <c r="G10" s="14">
        <f>(C10-VLOOKUP(E10,Riders!$A$2:$C$213,2,FALSE))/365</f>
        <v>26.12054794520548</v>
      </c>
      <c r="H10" s="4">
        <v>9</v>
      </c>
    </row>
    <row r="11" spans="1:10">
      <c r="A11" s="4" t="s">
        <v>19</v>
      </c>
      <c r="B11" s="4">
        <v>2022</v>
      </c>
      <c r="C11" s="5">
        <v>44847</v>
      </c>
      <c r="D11" s="4" t="s">
        <v>20</v>
      </c>
      <c r="E11" s="4" t="s">
        <v>600</v>
      </c>
      <c r="F11" s="4" t="s">
        <v>35</v>
      </c>
      <c r="G11" s="14">
        <f>(C11-VLOOKUP(E11,Riders!$A$2:$C$213,2,FALSE))/365</f>
        <v>31.901369863013699</v>
      </c>
      <c r="H11" s="4">
        <v>10</v>
      </c>
    </row>
    <row r="12" spans="1:10">
      <c r="A12" s="4" t="s">
        <v>19</v>
      </c>
      <c r="B12" s="4">
        <v>2022</v>
      </c>
      <c r="C12" s="5">
        <v>44847</v>
      </c>
      <c r="D12" s="4" t="s">
        <v>20</v>
      </c>
      <c r="E12" s="4" t="s">
        <v>644</v>
      </c>
      <c r="F12" s="4" t="s">
        <v>25</v>
      </c>
      <c r="G12" s="14">
        <f>(C12-VLOOKUP(E12,Riders!$A$2:$C$213,2,FALSE))/365</f>
        <v>21.539726027397261</v>
      </c>
      <c r="H12" s="4">
        <v>11</v>
      </c>
    </row>
    <row r="13" spans="1:10">
      <c r="A13" s="4" t="s">
        <v>19</v>
      </c>
      <c r="B13" s="4">
        <v>2022</v>
      </c>
      <c r="C13" s="5">
        <v>44847</v>
      </c>
      <c r="D13" s="4" t="s">
        <v>20</v>
      </c>
      <c r="E13" s="4" t="s">
        <v>645</v>
      </c>
      <c r="F13" s="4" t="s">
        <v>484</v>
      </c>
      <c r="G13" s="14">
        <f>(C13-VLOOKUP(E13,Riders!$A$2:$C$213,2,FALSE))/365</f>
        <v>24.279452054794522</v>
      </c>
      <c r="H13" s="4">
        <v>12</v>
      </c>
    </row>
    <row r="14" spans="1:10">
      <c r="A14" s="4" t="s">
        <v>19</v>
      </c>
      <c r="B14" s="4">
        <v>2022</v>
      </c>
      <c r="C14" s="5">
        <v>44847</v>
      </c>
      <c r="D14" s="4" t="s">
        <v>20</v>
      </c>
      <c r="E14" s="4" t="s">
        <v>646</v>
      </c>
      <c r="F14" s="4" t="s">
        <v>647</v>
      </c>
      <c r="G14" s="14" t="e">
        <f>(C14-VLOOKUP(E14,Riders!$A$2:$C$213,2,FALSE))/365</f>
        <v>#N/A</v>
      </c>
      <c r="H14" s="4">
        <v>13</v>
      </c>
    </row>
    <row r="15" spans="1:10">
      <c r="A15" s="4" t="s">
        <v>19</v>
      </c>
      <c r="B15" s="4">
        <v>2022</v>
      </c>
      <c r="C15" s="5">
        <v>44847</v>
      </c>
      <c r="D15" s="4" t="s">
        <v>20</v>
      </c>
      <c r="E15" s="4" t="s">
        <v>648</v>
      </c>
      <c r="F15" s="4" t="s">
        <v>113</v>
      </c>
      <c r="G15" s="14">
        <f>(C15-VLOOKUP(E15,Riders!$A$2:$C$213,2,FALSE))/365</f>
        <v>23.435616438356163</v>
      </c>
      <c r="H15" s="4">
        <v>14</v>
      </c>
    </row>
    <row r="16" spans="1:10">
      <c r="A16" s="4" t="s">
        <v>19</v>
      </c>
      <c r="B16" s="4">
        <v>2022</v>
      </c>
      <c r="C16" s="5">
        <v>44847</v>
      </c>
      <c r="D16" s="4" t="s">
        <v>20</v>
      </c>
      <c r="E16" s="4" t="s">
        <v>612</v>
      </c>
      <c r="F16" s="4" t="s">
        <v>42</v>
      </c>
      <c r="G16" s="14">
        <f>(C16-VLOOKUP(E16,Riders!$A$2:$C$213,2,FALSE))/365</f>
        <v>22.991780821917807</v>
      </c>
      <c r="H16" s="4">
        <v>15</v>
      </c>
    </row>
    <row r="17" spans="1:10">
      <c r="A17" s="4" t="s">
        <v>19</v>
      </c>
      <c r="B17" s="4">
        <v>2022</v>
      </c>
      <c r="C17" s="5">
        <v>44847</v>
      </c>
      <c r="D17" s="4" t="s">
        <v>20</v>
      </c>
      <c r="E17" s="4" t="s">
        <v>649</v>
      </c>
      <c r="F17" s="4" t="s">
        <v>29</v>
      </c>
      <c r="G17" s="14" t="e">
        <f>(C17-VLOOKUP(E17,Riders!$A$2:$C$213,2,FALSE))/365</f>
        <v>#N/A</v>
      </c>
      <c r="H17" s="4">
        <v>16</v>
      </c>
    </row>
    <row r="18" spans="1:10">
      <c r="A18" s="4" t="s">
        <v>19</v>
      </c>
      <c r="B18" s="4">
        <v>2022</v>
      </c>
      <c r="C18" s="5">
        <v>44847</v>
      </c>
      <c r="D18" s="4" t="s">
        <v>20</v>
      </c>
      <c r="E18" s="4" t="s">
        <v>477</v>
      </c>
      <c r="F18" s="4" t="s">
        <v>478</v>
      </c>
      <c r="G18" s="14">
        <f>(C18-VLOOKUP(E18,Riders!$A$2:$C$213,2,FALSE))/365</f>
        <v>21.553424657534247</v>
      </c>
      <c r="H18" s="4">
        <v>17</v>
      </c>
    </row>
    <row r="19" spans="1:10">
      <c r="A19" s="4" t="s">
        <v>19</v>
      </c>
      <c r="B19" s="4">
        <v>2022</v>
      </c>
      <c r="C19" s="5">
        <v>44847</v>
      </c>
      <c r="D19" s="4" t="s">
        <v>20</v>
      </c>
      <c r="E19" s="4" t="s">
        <v>499</v>
      </c>
      <c r="F19" s="4" t="s">
        <v>145</v>
      </c>
      <c r="G19" s="14">
        <f>(C19-VLOOKUP(E19,Riders!$A$2:$C$213,2,FALSE))/365</f>
        <v>30.706849315068492</v>
      </c>
      <c r="H19" s="4">
        <v>18</v>
      </c>
    </row>
    <row r="20" spans="1:10">
      <c r="A20" s="4" t="s">
        <v>19</v>
      </c>
      <c r="B20" s="4">
        <v>2022</v>
      </c>
      <c r="C20" s="5">
        <v>44847</v>
      </c>
      <c r="D20" s="4" t="s">
        <v>20</v>
      </c>
      <c r="E20" s="4" t="s">
        <v>650</v>
      </c>
      <c r="F20" s="4" t="s">
        <v>85</v>
      </c>
      <c r="G20" s="14">
        <f>(C20-VLOOKUP(E20,Riders!$A$2:$C$213,2,FALSE))/365</f>
        <v>23.221917808219178</v>
      </c>
      <c r="H20" s="4">
        <v>19</v>
      </c>
    </row>
    <row r="21" spans="1:10">
      <c r="A21" s="4" t="s">
        <v>19</v>
      </c>
      <c r="B21" s="4">
        <v>2022</v>
      </c>
      <c r="C21" s="5">
        <v>44847</v>
      </c>
      <c r="D21" s="4" t="s">
        <v>20</v>
      </c>
      <c r="E21" s="4" t="s">
        <v>491</v>
      </c>
      <c r="F21" s="4" t="s">
        <v>492</v>
      </c>
      <c r="G21" s="14">
        <f>(C21-VLOOKUP(E21,Riders!$A$2:$C$213,2,FALSE))/365</f>
        <v>26.923287671232877</v>
      </c>
      <c r="H21" s="4" t="s">
        <v>608</v>
      </c>
    </row>
    <row r="22" spans="1:10">
      <c r="A22" s="4" t="s">
        <v>19</v>
      </c>
      <c r="B22" s="4">
        <v>2022</v>
      </c>
      <c r="C22" s="5">
        <v>44847</v>
      </c>
      <c r="D22" s="4" t="s">
        <v>20</v>
      </c>
      <c r="E22" s="4" t="s">
        <v>495</v>
      </c>
      <c r="F22" s="4" t="s">
        <v>104</v>
      </c>
      <c r="G22" s="14">
        <f>(C22-VLOOKUP(E22,Riders!$A$2:$C$213,2,FALSE))/365</f>
        <v>26.715068493150685</v>
      </c>
      <c r="H22" s="4" t="s">
        <v>608</v>
      </c>
    </row>
    <row r="23" spans="1:10">
      <c r="A23" s="4" t="s">
        <v>19</v>
      </c>
      <c r="B23" s="4">
        <v>2022</v>
      </c>
      <c r="C23" s="5">
        <v>44847</v>
      </c>
      <c r="D23" s="4" t="s">
        <v>20</v>
      </c>
      <c r="E23" s="4" t="s">
        <v>489</v>
      </c>
      <c r="F23" s="4" t="s">
        <v>102</v>
      </c>
      <c r="G23" s="14" t="e">
        <f>(C23-VLOOKUP(E23,Riders!$A$2:$C$213,2,FALSE))/365</f>
        <v>#N/A</v>
      </c>
      <c r="H23" s="4" t="s">
        <v>608</v>
      </c>
    </row>
    <row r="24" spans="1:10">
      <c r="A24" s="4" t="s">
        <v>19</v>
      </c>
      <c r="B24" s="4">
        <v>2022</v>
      </c>
      <c r="C24" s="5">
        <v>44847</v>
      </c>
      <c r="D24" s="4" t="s">
        <v>20</v>
      </c>
      <c r="E24" s="4" t="s">
        <v>638</v>
      </c>
      <c r="F24" s="4" t="s">
        <v>639</v>
      </c>
      <c r="G24" s="14">
        <f>(C24-VLOOKUP(E24,Riders!$A$2:$C$213,2,FALSE))/365</f>
        <v>23.449315068493149</v>
      </c>
      <c r="H24" s="4" t="s">
        <v>608</v>
      </c>
    </row>
    <row r="25" spans="1:10">
      <c r="A25" s="1" t="s">
        <v>162</v>
      </c>
      <c r="B25" s="1">
        <v>2022</v>
      </c>
      <c r="C25" s="2">
        <v>44694</v>
      </c>
      <c r="D25" s="1" t="s">
        <v>66</v>
      </c>
      <c r="E25" s="1" t="s">
        <v>648</v>
      </c>
      <c r="F25" s="1" t="s">
        <v>113</v>
      </c>
      <c r="G25" s="13">
        <f>(C25-VLOOKUP(E25,Riders!$A$2:$C$1999,2,FALSE))/365</f>
        <v>23.016438356164382</v>
      </c>
      <c r="H25" s="1">
        <v>1</v>
      </c>
      <c r="I25" s="7">
        <v>0.68819444444444444</v>
      </c>
      <c r="J25">
        <v>54.49</v>
      </c>
    </row>
    <row r="26" spans="1:10">
      <c r="A26" s="1" t="s">
        <v>162</v>
      </c>
      <c r="B26" s="1">
        <v>2022</v>
      </c>
      <c r="C26" s="2">
        <v>44694</v>
      </c>
      <c r="D26" s="1" t="s">
        <v>66</v>
      </c>
      <c r="E26" s="1" t="s">
        <v>494</v>
      </c>
      <c r="F26" s="1" t="s">
        <v>37</v>
      </c>
      <c r="G26" s="13">
        <f>(C26-VLOOKUP(E26,Riders!$A$2:$C$1999,2,FALSE))/365</f>
        <v>23.895890410958906</v>
      </c>
      <c r="H26" s="1">
        <v>2</v>
      </c>
    </row>
    <row r="27" spans="1:10">
      <c r="A27" s="1" t="s">
        <v>162</v>
      </c>
      <c r="B27" s="1">
        <v>2022</v>
      </c>
      <c r="C27" s="2">
        <v>44694</v>
      </c>
      <c r="D27" s="1" t="s">
        <v>66</v>
      </c>
      <c r="E27" s="1" t="s">
        <v>644</v>
      </c>
      <c r="F27" s="1" t="s">
        <v>25</v>
      </c>
      <c r="G27" s="13">
        <f>(C27-VLOOKUP(E27,Riders!$A$2:$C$1999,2,FALSE))/365</f>
        <v>21.12054794520548</v>
      </c>
      <c r="H27" s="1">
        <v>3</v>
      </c>
    </row>
    <row r="28" spans="1:10">
      <c r="A28" s="1" t="s">
        <v>162</v>
      </c>
      <c r="B28" s="1">
        <v>2022</v>
      </c>
      <c r="C28" s="2">
        <v>44694</v>
      </c>
      <c r="D28" s="1" t="s">
        <v>66</v>
      </c>
      <c r="E28" s="1" t="s">
        <v>643</v>
      </c>
      <c r="F28" s="1" t="s">
        <v>78</v>
      </c>
      <c r="G28" s="13">
        <f>(C28-VLOOKUP(E28,Riders!$A$2:$C$1999,2,FALSE))/365</f>
        <v>21.893150684931506</v>
      </c>
      <c r="H28" s="1">
        <v>4</v>
      </c>
    </row>
    <row r="29" spans="1:10">
      <c r="A29" s="1" t="s">
        <v>162</v>
      </c>
      <c r="B29" s="1">
        <v>2022</v>
      </c>
      <c r="C29" s="2">
        <v>44694</v>
      </c>
      <c r="D29" s="1" t="s">
        <v>66</v>
      </c>
      <c r="E29" s="1" t="s">
        <v>615</v>
      </c>
      <c r="F29" s="1" t="s">
        <v>56</v>
      </c>
      <c r="G29" s="13">
        <f>(C29-VLOOKUP(E29,Riders!$A$2:$C$1999,2,FALSE))/365</f>
        <v>19.561643835616437</v>
      </c>
      <c r="H29" s="1">
        <v>5</v>
      </c>
    </row>
    <row r="30" spans="1:10">
      <c r="A30" s="1" t="s">
        <v>162</v>
      </c>
      <c r="B30" s="1">
        <v>2022</v>
      </c>
      <c r="C30" s="2">
        <v>44694</v>
      </c>
      <c r="D30" s="1" t="s">
        <v>66</v>
      </c>
      <c r="E30" s="1" t="s">
        <v>612</v>
      </c>
      <c r="F30" s="1" t="s">
        <v>42</v>
      </c>
      <c r="G30" s="13">
        <f>(C30-VLOOKUP(E30,Riders!$A$2:$C$1999,2,FALSE))/365</f>
        <v>22.572602739726026</v>
      </c>
      <c r="H30" s="1">
        <v>6</v>
      </c>
    </row>
    <row r="31" spans="1:10">
      <c r="A31" s="1" t="s">
        <v>162</v>
      </c>
      <c r="B31" s="1">
        <v>2022</v>
      </c>
      <c r="C31" s="2">
        <v>44694</v>
      </c>
      <c r="D31" s="1" t="s">
        <v>66</v>
      </c>
      <c r="E31" s="1" t="s">
        <v>642</v>
      </c>
      <c r="F31" s="1" t="s">
        <v>23</v>
      </c>
      <c r="G31" s="13">
        <f>(C31-VLOOKUP(E31,Riders!$A$2:$C$1999,2,FALSE))/365</f>
        <v>32.709589041095889</v>
      </c>
      <c r="H31" s="1">
        <v>7</v>
      </c>
    </row>
    <row r="32" spans="1:10">
      <c r="A32" s="1" t="s">
        <v>162</v>
      </c>
      <c r="B32" s="1">
        <v>2022</v>
      </c>
      <c r="C32" s="2">
        <v>44694</v>
      </c>
      <c r="D32" s="1" t="s">
        <v>66</v>
      </c>
      <c r="E32" s="1" t="s">
        <v>750</v>
      </c>
      <c r="F32" s="1" t="s">
        <v>46</v>
      </c>
      <c r="G32" s="13">
        <f>(C32-VLOOKUP(E32,Riders!$A$2:$C$1999,2,FALSE))/365</f>
        <v>25.038356164383561</v>
      </c>
      <c r="H32" s="1">
        <v>8</v>
      </c>
    </row>
    <row r="33" spans="1:8">
      <c r="A33" s="1" t="s">
        <v>162</v>
      </c>
      <c r="B33" s="1">
        <v>2022</v>
      </c>
      <c r="C33" s="2">
        <v>44694</v>
      </c>
      <c r="D33" s="1" t="s">
        <v>66</v>
      </c>
      <c r="E33" s="1" t="s">
        <v>489</v>
      </c>
      <c r="F33" s="1" t="s">
        <v>102</v>
      </c>
      <c r="G33" s="13">
        <f>(C33-VLOOKUP(E33,Riders!$A$2:$C$1999,2,FALSE))/365</f>
        <v>21.898630136986302</v>
      </c>
      <c r="H33" s="1">
        <v>9</v>
      </c>
    </row>
    <row r="34" spans="1:8">
      <c r="A34" s="1" t="s">
        <v>162</v>
      </c>
      <c r="B34" s="1">
        <v>2022</v>
      </c>
      <c r="C34" s="2">
        <v>44694</v>
      </c>
      <c r="D34" s="1" t="s">
        <v>66</v>
      </c>
      <c r="E34" s="1" t="s">
        <v>739</v>
      </c>
      <c r="F34" s="1" t="s">
        <v>33</v>
      </c>
      <c r="G34" s="13">
        <f>(C34-VLOOKUP(E34,Riders!$A$2:$C$1999,2,FALSE))/365</f>
        <v>21.227397260273971</v>
      </c>
      <c r="H34" s="1">
        <v>10</v>
      </c>
    </row>
    <row r="35" spans="1:8">
      <c r="A35" s="1" t="s">
        <v>162</v>
      </c>
      <c r="B35" s="1">
        <v>2022</v>
      </c>
      <c r="C35" s="2">
        <v>44694</v>
      </c>
      <c r="D35" s="1" t="s">
        <v>66</v>
      </c>
      <c r="E35" s="1" t="s">
        <v>487</v>
      </c>
      <c r="F35" s="1" t="s">
        <v>164</v>
      </c>
      <c r="G35" s="13">
        <f>(C35-VLOOKUP(E35,Riders!$A$2:$C$1999,2,FALSE))/365</f>
        <v>24.852054794520548</v>
      </c>
      <c r="H35" s="1">
        <v>11</v>
      </c>
    </row>
    <row r="36" spans="1:8">
      <c r="A36" s="1" t="s">
        <v>162</v>
      </c>
      <c r="B36" s="1">
        <v>2022</v>
      </c>
      <c r="C36" s="2">
        <v>44694</v>
      </c>
      <c r="D36" s="1" t="s">
        <v>66</v>
      </c>
      <c r="E36" s="1" t="s">
        <v>751</v>
      </c>
      <c r="F36" s="1" t="s">
        <v>480</v>
      </c>
      <c r="G36" s="13">
        <f>(C36-VLOOKUP(E36,Riders!$A$2:$C$1999,2,FALSE))/365</f>
        <v>21.528767123287672</v>
      </c>
      <c r="H36" s="1">
        <v>12</v>
      </c>
    </row>
    <row r="37" spans="1:8">
      <c r="A37" s="1" t="s">
        <v>162</v>
      </c>
      <c r="B37" s="1">
        <v>2022</v>
      </c>
      <c r="C37" s="2">
        <v>44694</v>
      </c>
      <c r="D37" s="1" t="s">
        <v>66</v>
      </c>
      <c r="E37" s="1" t="s">
        <v>616</v>
      </c>
      <c r="F37" s="1" t="s">
        <v>228</v>
      </c>
      <c r="G37" s="13">
        <f>(C37-VLOOKUP(E37,Riders!$A$2:$C$1999,2,FALSE))/365</f>
        <v>23.290410958904111</v>
      </c>
      <c r="H37" s="1">
        <v>13</v>
      </c>
    </row>
    <row r="38" spans="1:8">
      <c r="A38" s="1" t="s">
        <v>162</v>
      </c>
      <c r="B38" s="1">
        <v>2022</v>
      </c>
      <c r="C38" s="2">
        <v>44694</v>
      </c>
      <c r="D38" s="1" t="s">
        <v>66</v>
      </c>
      <c r="E38" s="1" t="s">
        <v>713</v>
      </c>
      <c r="F38" s="1" t="s">
        <v>727</v>
      </c>
      <c r="G38" s="13">
        <f>(C38-VLOOKUP(E38,Riders!$A$2:$C$1999,2,FALSE))/365</f>
        <v>27.172602739726027</v>
      </c>
      <c r="H38" s="1">
        <v>14</v>
      </c>
    </row>
    <row r="39" spans="1:8">
      <c r="A39" s="1" t="s">
        <v>162</v>
      </c>
      <c r="B39" s="1">
        <v>2022</v>
      </c>
      <c r="C39" s="2">
        <v>44694</v>
      </c>
      <c r="D39" s="1" t="s">
        <v>66</v>
      </c>
      <c r="E39" s="1" t="s">
        <v>745</v>
      </c>
      <c r="F39" s="1" t="s">
        <v>754</v>
      </c>
      <c r="G39" s="13">
        <f>(C39-VLOOKUP(E39,Riders!$A$2:$C$1999,2,FALSE))/365</f>
        <v>30.704109589041096</v>
      </c>
      <c r="H39" s="1">
        <v>15</v>
      </c>
    </row>
    <row r="40" spans="1:8">
      <c r="A40" s="1" t="s">
        <v>162</v>
      </c>
      <c r="B40" s="1">
        <v>2022</v>
      </c>
      <c r="C40" s="2">
        <v>44694</v>
      </c>
      <c r="D40" s="1" t="s">
        <v>66</v>
      </c>
      <c r="E40" s="1" t="s">
        <v>605</v>
      </c>
      <c r="F40" s="1" t="s">
        <v>85</v>
      </c>
      <c r="G40" s="13">
        <f>(C40-VLOOKUP(E40,Riders!$A$2:$C$1999,2,FALSE))/365</f>
        <v>25.69041095890411</v>
      </c>
      <c r="H40" s="1">
        <v>16</v>
      </c>
    </row>
    <row r="41" spans="1:8">
      <c r="A41" s="1" t="s">
        <v>162</v>
      </c>
      <c r="B41" s="1">
        <v>2022</v>
      </c>
      <c r="C41" s="2">
        <v>44694</v>
      </c>
      <c r="D41" s="1" t="s">
        <v>66</v>
      </c>
      <c r="E41" s="1" t="s">
        <v>598</v>
      </c>
      <c r="F41" s="1" t="s">
        <v>29</v>
      </c>
      <c r="G41" s="13">
        <f>(C41-VLOOKUP(E41,Riders!$A$2:$C$1999,2,FALSE))/365</f>
        <v>31.673972602739727</v>
      </c>
      <c r="H41" s="1">
        <v>17</v>
      </c>
    </row>
    <row r="42" spans="1:8">
      <c r="A42" s="1" t="s">
        <v>162</v>
      </c>
      <c r="B42" s="1">
        <v>2022</v>
      </c>
      <c r="C42" s="2">
        <v>44694</v>
      </c>
      <c r="D42" s="1" t="s">
        <v>66</v>
      </c>
      <c r="E42" s="1" t="s">
        <v>746</v>
      </c>
      <c r="F42" s="1" t="s">
        <v>35</v>
      </c>
      <c r="G42" s="13">
        <f>(C42-VLOOKUP(E42,Riders!$A$2:$C$1999,2,FALSE))/365</f>
        <v>26.731506849315068</v>
      </c>
      <c r="H42" s="1">
        <v>18</v>
      </c>
    </row>
    <row r="43" spans="1:8">
      <c r="A43" s="1" t="s">
        <v>162</v>
      </c>
      <c r="B43" s="1">
        <v>2022</v>
      </c>
      <c r="C43" s="2">
        <v>44694</v>
      </c>
      <c r="D43" s="1" t="s">
        <v>66</v>
      </c>
      <c r="E43" s="1" t="s">
        <v>519</v>
      </c>
      <c r="F43" s="1" t="s">
        <v>250</v>
      </c>
      <c r="G43" s="13">
        <f>(C43-VLOOKUP(E43,Riders!$A$2:$C$1999,2,FALSE))/365</f>
        <v>31.334246575342465</v>
      </c>
      <c r="H43" s="1">
        <v>19</v>
      </c>
    </row>
    <row r="44" spans="1:8">
      <c r="A44" s="1" t="s">
        <v>162</v>
      </c>
      <c r="B44" s="1">
        <v>2022</v>
      </c>
      <c r="C44" s="2">
        <v>44694</v>
      </c>
      <c r="D44" s="1" t="s">
        <v>66</v>
      </c>
      <c r="E44" s="1" t="s">
        <v>596</v>
      </c>
      <c r="F44" s="1" t="s">
        <v>31</v>
      </c>
      <c r="G44" s="13">
        <f>(C44-VLOOKUP(E44,Riders!$A$2:$C$1999,2,FALSE))/365</f>
        <v>32.956164383561642</v>
      </c>
      <c r="H44" s="1">
        <v>20</v>
      </c>
    </row>
    <row r="45" spans="1:8">
      <c r="A45" s="1" t="s">
        <v>162</v>
      </c>
      <c r="B45" s="1">
        <v>2022</v>
      </c>
      <c r="C45" s="2">
        <v>44694</v>
      </c>
      <c r="D45" s="1" t="s">
        <v>66</v>
      </c>
      <c r="E45" s="1" t="s">
        <v>498</v>
      </c>
      <c r="F45" s="1" t="s">
        <v>39</v>
      </c>
      <c r="G45" s="13">
        <f>(C45-VLOOKUP(E45,Riders!$A$2:$C$1999,2,FALSE))/365</f>
        <v>22.084931506849315</v>
      </c>
      <c r="H45" s="1">
        <v>21</v>
      </c>
    </row>
    <row r="46" spans="1:8">
      <c r="A46" s="1" t="s">
        <v>162</v>
      </c>
      <c r="B46" s="1">
        <v>2022</v>
      </c>
      <c r="C46" s="2">
        <v>44694</v>
      </c>
      <c r="D46" s="1" t="s">
        <v>66</v>
      </c>
      <c r="E46" s="1" t="s">
        <v>491</v>
      </c>
      <c r="F46" s="1" t="s">
        <v>492</v>
      </c>
      <c r="G46" s="13">
        <f>(C46-VLOOKUP(E46,Riders!$A$2:$C$1999,2,FALSE))/365</f>
        <v>26.504109589041096</v>
      </c>
      <c r="H46" s="1" t="s">
        <v>608</v>
      </c>
    </row>
    <row r="47" spans="1:8">
      <c r="A47" s="1" t="s">
        <v>162</v>
      </c>
      <c r="B47" s="1">
        <v>2022</v>
      </c>
      <c r="C47" s="2">
        <v>44694</v>
      </c>
      <c r="D47" s="1" t="s">
        <v>66</v>
      </c>
      <c r="E47" s="1" t="s">
        <v>694</v>
      </c>
      <c r="F47" s="1" t="s">
        <v>724</v>
      </c>
      <c r="G47" s="13">
        <f>(C47-VLOOKUP(E47,Riders!$A$2:$C$1999,2,FALSE))/365</f>
        <v>28.882191780821916</v>
      </c>
      <c r="H47" s="1" t="s">
        <v>608</v>
      </c>
    </row>
    <row r="48" spans="1:8">
      <c r="A48" s="1" t="s">
        <v>162</v>
      </c>
      <c r="B48" s="1">
        <v>2022</v>
      </c>
      <c r="C48" s="2">
        <v>44694</v>
      </c>
      <c r="D48" s="1" t="s">
        <v>66</v>
      </c>
      <c r="E48" s="1" t="s">
        <v>752</v>
      </c>
      <c r="F48" s="1" t="s">
        <v>524</v>
      </c>
      <c r="G48" s="13">
        <f>(C48-VLOOKUP(E48,Riders!$A$2:$C$1999,2,FALSE))/365</f>
        <v>21.208219178082192</v>
      </c>
      <c r="H48" s="1" t="s">
        <v>608</v>
      </c>
    </row>
    <row r="49" spans="1:10">
      <c r="A49" s="4" t="s">
        <v>182</v>
      </c>
      <c r="B49" s="4">
        <v>2021</v>
      </c>
      <c r="C49" s="5">
        <v>44490</v>
      </c>
      <c r="D49" s="4" t="s">
        <v>20</v>
      </c>
      <c r="E49" s="4" t="s">
        <v>584</v>
      </c>
      <c r="F49" s="4" t="s">
        <v>27</v>
      </c>
      <c r="G49" s="14">
        <f>(C49-VLOOKUP(E49,Riders!$A$2:$C$1999,2,FALSE))/365</f>
        <v>21.082191780821919</v>
      </c>
      <c r="H49" s="4">
        <v>1</v>
      </c>
      <c r="I49" s="7">
        <v>0.70763888888888893</v>
      </c>
      <c r="J49">
        <v>52.993000000000002</v>
      </c>
    </row>
    <row r="50" spans="1:10">
      <c r="A50" s="4" t="s">
        <v>182</v>
      </c>
      <c r="B50" s="4">
        <v>2021</v>
      </c>
      <c r="C50" s="5">
        <v>44490</v>
      </c>
      <c r="D50" s="4" t="s">
        <v>20</v>
      </c>
      <c r="E50" s="4" t="s">
        <v>643</v>
      </c>
      <c r="F50" s="4" t="s">
        <v>78</v>
      </c>
      <c r="G50" s="14">
        <f>(C50-VLOOKUP(E50,Riders!$A$2:$C$1999,2,FALSE))/365</f>
        <v>21.334246575342465</v>
      </c>
      <c r="H50" s="4">
        <v>2</v>
      </c>
    </row>
    <row r="51" spans="1:10">
      <c r="A51" s="4" t="s">
        <v>182</v>
      </c>
      <c r="B51" s="4">
        <v>2021</v>
      </c>
      <c r="C51" s="5">
        <v>44490</v>
      </c>
      <c r="D51" s="4" t="s">
        <v>20</v>
      </c>
      <c r="E51" s="4" t="s">
        <v>648</v>
      </c>
      <c r="F51" s="4" t="s">
        <v>113</v>
      </c>
      <c r="G51" s="14">
        <f>(C51-VLOOKUP(E51,Riders!$A$2:$C$1999,2,FALSE))/365</f>
        <v>22.457534246575342</v>
      </c>
      <c r="H51" s="4">
        <v>3</v>
      </c>
    </row>
    <row r="52" spans="1:10">
      <c r="A52" s="4" t="s">
        <v>182</v>
      </c>
      <c r="B52" s="4">
        <v>2021</v>
      </c>
      <c r="C52" s="5">
        <v>44490</v>
      </c>
      <c r="D52" s="4" t="s">
        <v>20</v>
      </c>
      <c r="E52" s="4" t="s">
        <v>642</v>
      </c>
      <c r="F52" s="4" t="s">
        <v>23</v>
      </c>
      <c r="G52" s="14">
        <f>(C52-VLOOKUP(E52,Riders!$A$2:$C$1999,2,FALSE))/365</f>
        <v>32.150684931506852</v>
      </c>
      <c r="H52" s="4">
        <v>4</v>
      </c>
    </row>
    <row r="53" spans="1:10">
      <c r="A53" s="4" t="s">
        <v>182</v>
      </c>
      <c r="B53" s="4">
        <v>2021</v>
      </c>
      <c r="C53" s="5">
        <v>44490</v>
      </c>
      <c r="D53" s="4" t="s">
        <v>20</v>
      </c>
      <c r="E53" s="4" t="s">
        <v>596</v>
      </c>
      <c r="F53" s="4" t="s">
        <v>31</v>
      </c>
      <c r="G53" s="14">
        <f>(C53-VLOOKUP(E53,Riders!$A$2:$C$1999,2,FALSE))/365</f>
        <v>32.397260273972606</v>
      </c>
      <c r="H53" s="4">
        <v>5</v>
      </c>
    </row>
    <row r="54" spans="1:10">
      <c r="A54" s="4" t="s">
        <v>182</v>
      </c>
      <c r="B54" s="4">
        <v>2021</v>
      </c>
      <c r="C54" s="5">
        <v>44490</v>
      </c>
      <c r="D54" s="4" t="s">
        <v>20</v>
      </c>
      <c r="E54" s="4" t="s">
        <v>612</v>
      </c>
      <c r="F54" s="4" t="s">
        <v>42</v>
      </c>
      <c r="G54" s="14">
        <f>(C54-VLOOKUP(E54,Riders!$A$2:$C$1999,2,FALSE))/365</f>
        <v>22.013698630136986</v>
      </c>
      <c r="H54" s="4">
        <v>6</v>
      </c>
    </row>
    <row r="55" spans="1:10">
      <c r="A55" s="4" t="s">
        <v>182</v>
      </c>
      <c r="B55" s="4">
        <v>2021</v>
      </c>
      <c r="C55" s="5">
        <v>44490</v>
      </c>
      <c r="D55" s="4" t="s">
        <v>20</v>
      </c>
      <c r="E55" s="4" t="s">
        <v>481</v>
      </c>
      <c r="F55" s="4" t="s">
        <v>29</v>
      </c>
      <c r="G55" s="14">
        <f>(C55-VLOOKUP(E55,Riders!$A$2:$C$1999,2,FALSE))/365</f>
        <v>19.353424657534248</v>
      </c>
      <c r="H55" s="4">
        <v>7</v>
      </c>
    </row>
    <row r="56" spans="1:10">
      <c r="A56" s="4" t="s">
        <v>182</v>
      </c>
      <c r="B56" s="4">
        <v>2021</v>
      </c>
      <c r="C56" s="5">
        <v>44490</v>
      </c>
      <c r="D56" s="4" t="s">
        <v>20</v>
      </c>
      <c r="E56" s="4" t="s">
        <v>483</v>
      </c>
      <c r="F56" s="4" t="s">
        <v>484</v>
      </c>
      <c r="G56" s="14">
        <f>(C56-VLOOKUP(E56,Riders!$A$2:$C$1999,2,FALSE))/365</f>
        <v>19.63013698630137</v>
      </c>
      <c r="H56" s="4">
        <v>8</v>
      </c>
    </row>
    <row r="57" spans="1:10">
      <c r="A57" s="4" t="s">
        <v>182</v>
      </c>
      <c r="B57" s="4">
        <v>2021</v>
      </c>
      <c r="C57" s="5">
        <v>44490</v>
      </c>
      <c r="D57" s="4" t="s">
        <v>20</v>
      </c>
      <c r="E57" s="4" t="s">
        <v>473</v>
      </c>
      <c r="F57" s="4" t="s">
        <v>25</v>
      </c>
      <c r="G57" s="14">
        <f>(C57-VLOOKUP(E57,Riders!$A$2:$C$1999,2,FALSE))/365</f>
        <v>32.723287671232875</v>
      </c>
      <c r="H57" s="4">
        <v>9</v>
      </c>
    </row>
    <row r="58" spans="1:10">
      <c r="A58" s="4" t="s">
        <v>182</v>
      </c>
      <c r="B58" s="4">
        <v>2021</v>
      </c>
      <c r="C58" s="5">
        <v>44490</v>
      </c>
      <c r="D58" s="4" t="s">
        <v>20</v>
      </c>
      <c r="E58" s="4" t="s">
        <v>841</v>
      </c>
      <c r="F58" s="4" t="s">
        <v>480</v>
      </c>
      <c r="G58" s="14" t="e">
        <f>(C58-VLOOKUP(E58,Riders!$A$2:$C$1999,2,FALSE))/365</f>
        <v>#N/A</v>
      </c>
      <c r="H58" s="4">
        <v>10</v>
      </c>
    </row>
    <row r="59" spans="1:10">
      <c r="A59" s="4" t="s">
        <v>182</v>
      </c>
      <c r="B59" s="4">
        <v>2021</v>
      </c>
      <c r="C59" s="5">
        <v>44490</v>
      </c>
      <c r="D59" s="4" t="s">
        <v>20</v>
      </c>
      <c r="E59" s="4" t="s">
        <v>618</v>
      </c>
      <c r="F59" s="4" t="s">
        <v>37</v>
      </c>
      <c r="G59" s="14">
        <f>(C59-VLOOKUP(E59,Riders!$A$2:$C$1999,2,FALSE))/365</f>
        <v>33.69315068493151</v>
      </c>
      <c r="H59" s="4">
        <v>11</v>
      </c>
    </row>
    <row r="60" spans="1:10">
      <c r="A60" s="4" t="s">
        <v>182</v>
      </c>
      <c r="B60" s="4">
        <v>2021</v>
      </c>
      <c r="C60" s="5">
        <v>44490</v>
      </c>
      <c r="D60" s="4" t="s">
        <v>20</v>
      </c>
      <c r="E60" s="4" t="s">
        <v>851</v>
      </c>
      <c r="F60" s="4" t="s">
        <v>85</v>
      </c>
      <c r="G60" s="14">
        <f>(C60-VLOOKUP(E60,Riders!$A$2:$C$1999,2,FALSE))/365</f>
        <v>23.027397260273972</v>
      </c>
      <c r="H60" s="4">
        <v>12</v>
      </c>
    </row>
    <row r="61" spans="1:10">
      <c r="A61" s="4" t="s">
        <v>182</v>
      </c>
      <c r="B61" s="4">
        <v>2021</v>
      </c>
      <c r="C61" s="5">
        <v>44490</v>
      </c>
      <c r="D61" s="4" t="s">
        <v>20</v>
      </c>
      <c r="E61" s="4" t="s">
        <v>847</v>
      </c>
      <c r="F61" s="4" t="s">
        <v>185</v>
      </c>
      <c r="G61" s="14">
        <f>(C61-VLOOKUP(E61,Riders!$A$2:$C$1999,2,FALSE))/365</f>
        <v>24.402739726027399</v>
      </c>
      <c r="H61" s="4">
        <v>13</v>
      </c>
    </row>
    <row r="62" spans="1:10">
      <c r="A62" s="4" t="s">
        <v>182</v>
      </c>
      <c r="B62" s="4">
        <v>2021</v>
      </c>
      <c r="C62" s="5">
        <v>44490</v>
      </c>
      <c r="D62" s="4" t="s">
        <v>20</v>
      </c>
      <c r="E62" s="4" t="s">
        <v>811</v>
      </c>
      <c r="F62" s="4" t="s">
        <v>188</v>
      </c>
      <c r="G62" s="14">
        <f>(C62-VLOOKUP(E62,Riders!$A$2:$C$1999,2,FALSE))/365</f>
        <v>25.383561643835616</v>
      </c>
      <c r="H62" s="4">
        <v>14</v>
      </c>
    </row>
    <row r="63" spans="1:10">
      <c r="A63" s="4" t="s">
        <v>182</v>
      </c>
      <c r="B63" s="4">
        <v>2021</v>
      </c>
      <c r="C63" s="5">
        <v>44490</v>
      </c>
      <c r="D63" s="4" t="s">
        <v>20</v>
      </c>
      <c r="E63" s="4" t="s">
        <v>857</v>
      </c>
      <c r="F63" s="4" t="s">
        <v>207</v>
      </c>
      <c r="G63" s="14">
        <f>(C63-VLOOKUP(E63,Riders!$A$2:$C$1999,2,FALSE))/365</f>
        <v>26.043835616438358</v>
      </c>
      <c r="H63" s="4">
        <v>15</v>
      </c>
    </row>
    <row r="64" spans="1:10">
      <c r="A64" s="4" t="s">
        <v>182</v>
      </c>
      <c r="B64" s="4">
        <v>2021</v>
      </c>
      <c r="C64" s="5">
        <v>44490</v>
      </c>
      <c r="D64" s="4" t="s">
        <v>20</v>
      </c>
      <c r="E64" s="4" t="s">
        <v>607</v>
      </c>
      <c r="F64" s="4" t="s">
        <v>46</v>
      </c>
      <c r="G64" s="14">
        <f>(C64-VLOOKUP(E64,Riders!$A$2:$C$1999,2,FALSE))/365</f>
        <v>23.106849315068494</v>
      </c>
      <c r="H64" s="4">
        <v>16</v>
      </c>
    </row>
    <row r="65" spans="1:10">
      <c r="A65" s="4" t="s">
        <v>182</v>
      </c>
      <c r="B65" s="4">
        <v>2021</v>
      </c>
      <c r="C65" s="5">
        <v>44490</v>
      </c>
      <c r="D65" s="4" t="s">
        <v>20</v>
      </c>
      <c r="E65" s="4" t="s">
        <v>829</v>
      </c>
      <c r="F65" s="4" t="s">
        <v>82</v>
      </c>
      <c r="G65" s="14">
        <f>(C65-VLOOKUP(E65,Riders!$A$2:$C$1999,2,FALSE))/365</f>
        <v>33.350684931506848</v>
      </c>
      <c r="H65" s="4">
        <v>17</v>
      </c>
    </row>
    <row r="66" spans="1:10">
      <c r="A66" s="4" t="s">
        <v>182</v>
      </c>
      <c r="B66" s="4">
        <v>2021</v>
      </c>
      <c r="C66" s="5">
        <v>44490</v>
      </c>
      <c r="D66" s="4" t="s">
        <v>20</v>
      </c>
      <c r="E66" s="4" t="s">
        <v>767</v>
      </c>
      <c r="F66" s="4" t="s">
        <v>647</v>
      </c>
      <c r="G66" s="14">
        <f>(C66-VLOOKUP(E66,Riders!$A$2:$C$1999,2,FALSE))/365</f>
        <v>19.841095890410958</v>
      </c>
      <c r="H66" s="4">
        <v>18</v>
      </c>
    </row>
    <row r="67" spans="1:10">
      <c r="A67" s="4" t="s">
        <v>182</v>
      </c>
      <c r="B67" s="4">
        <v>2021</v>
      </c>
      <c r="C67" s="5">
        <v>44490</v>
      </c>
      <c r="D67" s="4" t="s">
        <v>20</v>
      </c>
      <c r="E67" s="4" t="s">
        <v>487</v>
      </c>
      <c r="F67" s="4" t="s">
        <v>164</v>
      </c>
      <c r="G67" s="14">
        <f>(C67-VLOOKUP(E67,Riders!$A$2:$C$1999,2,FALSE))/365</f>
        <v>24.293150684931508</v>
      </c>
      <c r="H67" s="4">
        <v>19</v>
      </c>
    </row>
    <row r="68" spans="1:10">
      <c r="A68" s="4" t="s">
        <v>182</v>
      </c>
      <c r="B68" s="4">
        <v>2021</v>
      </c>
      <c r="C68" s="5">
        <v>44490</v>
      </c>
      <c r="D68" s="4" t="s">
        <v>20</v>
      </c>
      <c r="E68" s="4" t="s">
        <v>491</v>
      </c>
      <c r="F68" s="4" t="s">
        <v>492</v>
      </c>
      <c r="G68" s="14">
        <f>(C68-VLOOKUP(E68,Riders!$A$2:$C$1999,2,FALSE))/365</f>
        <v>25.945205479452056</v>
      </c>
      <c r="H68" s="4">
        <v>20</v>
      </c>
    </row>
    <row r="69" spans="1:10">
      <c r="A69" s="4" t="s">
        <v>182</v>
      </c>
      <c r="B69" s="4">
        <v>2021</v>
      </c>
      <c r="C69" s="5">
        <v>44490</v>
      </c>
      <c r="D69" s="4" t="s">
        <v>20</v>
      </c>
      <c r="E69" s="4" t="s">
        <v>495</v>
      </c>
      <c r="F69" s="4" t="s">
        <v>104</v>
      </c>
      <c r="G69" s="14">
        <f>(C69-VLOOKUP(E69,Riders!$A$2:$C$1999,2,FALSE))/365</f>
        <v>25.736986301369864</v>
      </c>
      <c r="H69" s="4">
        <v>21</v>
      </c>
    </row>
    <row r="70" spans="1:10">
      <c r="A70" s="4" t="s">
        <v>182</v>
      </c>
      <c r="B70" s="4">
        <v>2021</v>
      </c>
      <c r="C70" s="5">
        <v>44490</v>
      </c>
      <c r="D70" s="4" t="s">
        <v>20</v>
      </c>
      <c r="E70" s="4" t="s">
        <v>638</v>
      </c>
      <c r="F70" s="4" t="s">
        <v>639</v>
      </c>
      <c r="G70" s="14">
        <f>(C70-VLOOKUP(E70,Riders!$A$2:$C$1999,2,FALSE))/365</f>
        <v>22.471232876712328</v>
      </c>
      <c r="H70" s="4">
        <v>22</v>
      </c>
    </row>
    <row r="71" spans="1:10">
      <c r="A71" s="1" t="s">
        <v>217</v>
      </c>
      <c r="B71" s="1">
        <v>2020</v>
      </c>
      <c r="C71" s="2">
        <v>43888</v>
      </c>
      <c r="D71" s="1" t="s">
        <v>20</v>
      </c>
      <c r="E71" s="1" t="s">
        <v>811</v>
      </c>
      <c r="F71" s="1" t="s">
        <v>188</v>
      </c>
      <c r="G71" s="1"/>
      <c r="H71" s="1">
        <v>1</v>
      </c>
      <c r="I71" s="7">
        <v>0.70763888888888893</v>
      </c>
      <c r="J71">
        <v>52.985999999999997</v>
      </c>
    </row>
    <row r="72" spans="1:10">
      <c r="A72" s="1" t="s">
        <v>217</v>
      </c>
      <c r="B72" s="1">
        <v>2020</v>
      </c>
      <c r="C72" s="2">
        <v>43888</v>
      </c>
      <c r="D72" s="1" t="s">
        <v>20</v>
      </c>
      <c r="E72" s="1" t="s">
        <v>590</v>
      </c>
      <c r="F72" s="1" t="s">
        <v>25</v>
      </c>
      <c r="G72" s="1"/>
      <c r="H72" s="1">
        <v>2</v>
      </c>
    </row>
    <row r="73" spans="1:10">
      <c r="A73" s="1" t="s">
        <v>217</v>
      </c>
      <c r="B73" s="1">
        <v>2020</v>
      </c>
      <c r="C73" s="2">
        <v>43888</v>
      </c>
      <c r="D73" s="1" t="s">
        <v>20</v>
      </c>
      <c r="E73" s="1" t="s">
        <v>618</v>
      </c>
      <c r="F73" s="1" t="s">
        <v>37</v>
      </c>
      <c r="G73" s="1"/>
      <c r="H73" s="1">
        <v>3</v>
      </c>
    </row>
    <row r="74" spans="1:10">
      <c r="A74" s="1" t="s">
        <v>217</v>
      </c>
      <c r="B74" s="1">
        <v>2020</v>
      </c>
      <c r="C74" s="2">
        <v>43888</v>
      </c>
      <c r="D74" s="1" t="s">
        <v>20</v>
      </c>
      <c r="E74" s="1" t="s">
        <v>787</v>
      </c>
      <c r="F74" s="1" t="s">
        <v>113</v>
      </c>
      <c r="G74" s="1"/>
      <c r="H74" s="1">
        <v>4</v>
      </c>
    </row>
    <row r="75" spans="1:10">
      <c r="A75" s="1" t="s">
        <v>217</v>
      </c>
      <c r="B75" s="1">
        <v>2020</v>
      </c>
      <c r="C75" s="2">
        <v>43888</v>
      </c>
      <c r="D75" s="1" t="s">
        <v>20</v>
      </c>
      <c r="E75" s="1" t="s">
        <v>642</v>
      </c>
      <c r="F75" s="1" t="s">
        <v>23</v>
      </c>
      <c r="G75" s="1"/>
      <c r="H75" s="1">
        <v>5</v>
      </c>
    </row>
    <row r="76" spans="1:10">
      <c r="A76" s="1" t="s">
        <v>217</v>
      </c>
      <c r="B76" s="1">
        <v>2020</v>
      </c>
      <c r="C76" s="2">
        <v>43888</v>
      </c>
      <c r="D76" s="1" t="s">
        <v>20</v>
      </c>
      <c r="E76" s="1" t="s">
        <v>1650</v>
      </c>
      <c r="F76" s="1" t="s">
        <v>164</v>
      </c>
      <c r="G76" s="1"/>
      <c r="H76" s="1">
        <v>6</v>
      </c>
    </row>
    <row r="77" spans="1:10">
      <c r="A77" s="1" t="s">
        <v>217</v>
      </c>
      <c r="B77" s="1">
        <v>2020</v>
      </c>
      <c r="C77" s="2">
        <v>43888</v>
      </c>
      <c r="D77" s="1" t="s">
        <v>20</v>
      </c>
      <c r="E77" s="1" t="s">
        <v>1663</v>
      </c>
      <c r="F77" s="1" t="s">
        <v>29</v>
      </c>
      <c r="G77" s="1"/>
      <c r="H77" s="1">
        <v>7</v>
      </c>
    </row>
    <row r="78" spans="1:10">
      <c r="A78" s="1" t="s">
        <v>217</v>
      </c>
      <c r="B78" s="1">
        <v>2020</v>
      </c>
      <c r="C78" s="2">
        <v>43888</v>
      </c>
      <c r="D78" s="1" t="s">
        <v>20</v>
      </c>
      <c r="E78" s="1" t="s">
        <v>1652</v>
      </c>
      <c r="F78" s="1" t="s">
        <v>56</v>
      </c>
      <c r="G78" s="1"/>
      <c r="H78" s="1">
        <v>8</v>
      </c>
    </row>
    <row r="79" spans="1:10">
      <c r="A79" s="1" t="s">
        <v>217</v>
      </c>
      <c r="B79" s="1">
        <v>2020</v>
      </c>
      <c r="C79" s="2">
        <v>43888</v>
      </c>
      <c r="D79" s="1" t="s">
        <v>20</v>
      </c>
      <c r="E79" s="1" t="s">
        <v>840</v>
      </c>
      <c r="F79" s="1" t="s">
        <v>480</v>
      </c>
      <c r="G79" s="1"/>
      <c r="H79" s="1">
        <v>9</v>
      </c>
    </row>
    <row r="80" spans="1:10">
      <c r="A80" s="1" t="s">
        <v>217</v>
      </c>
      <c r="B80" s="1">
        <v>2020</v>
      </c>
      <c r="C80" s="2">
        <v>43888</v>
      </c>
      <c r="D80" s="1" t="s">
        <v>20</v>
      </c>
      <c r="E80" s="1" t="s">
        <v>1654</v>
      </c>
      <c r="F80" s="1" t="s">
        <v>39</v>
      </c>
      <c r="G80" s="1"/>
      <c r="H80" s="1">
        <v>10</v>
      </c>
    </row>
    <row r="81" spans="1:10">
      <c r="A81" s="1" t="s">
        <v>217</v>
      </c>
      <c r="B81" s="1">
        <v>2020</v>
      </c>
      <c r="C81" s="2">
        <v>43888</v>
      </c>
      <c r="D81" s="1" t="s">
        <v>20</v>
      </c>
      <c r="E81" s="1" t="s">
        <v>1646</v>
      </c>
      <c r="F81" s="1" t="s">
        <v>178</v>
      </c>
      <c r="G81" s="1"/>
      <c r="H81" s="1">
        <v>11</v>
      </c>
    </row>
    <row r="82" spans="1:10">
      <c r="A82" s="1" t="s">
        <v>217</v>
      </c>
      <c r="B82" s="1">
        <v>2020</v>
      </c>
      <c r="C82" s="2">
        <v>43888</v>
      </c>
      <c r="D82" s="1" t="s">
        <v>20</v>
      </c>
      <c r="E82" s="1" t="s">
        <v>1648</v>
      </c>
      <c r="F82" s="1" t="s">
        <v>102</v>
      </c>
      <c r="G82" s="1"/>
      <c r="H82" s="1">
        <v>12</v>
      </c>
    </row>
    <row r="83" spans="1:10">
      <c r="A83" s="1" t="s">
        <v>217</v>
      </c>
      <c r="B83" s="1">
        <v>2020</v>
      </c>
      <c r="C83" s="2">
        <v>43888</v>
      </c>
      <c r="D83" s="1" t="s">
        <v>20</v>
      </c>
      <c r="E83" s="1" t="s">
        <v>340</v>
      </c>
      <c r="F83" s="1" t="s">
        <v>142</v>
      </c>
      <c r="G83" s="1"/>
      <c r="H83" s="1">
        <v>13</v>
      </c>
    </row>
    <row r="84" spans="1:10">
      <c r="A84" s="1" t="s">
        <v>217</v>
      </c>
      <c r="B84" s="1">
        <v>2020</v>
      </c>
      <c r="C84" s="2">
        <v>43888</v>
      </c>
      <c r="D84" s="1" t="s">
        <v>20</v>
      </c>
      <c r="E84" s="1" t="s">
        <v>829</v>
      </c>
      <c r="F84" s="1" t="s">
        <v>82</v>
      </c>
      <c r="G84" s="1"/>
      <c r="H84" s="1">
        <v>14</v>
      </c>
    </row>
    <row r="85" spans="1:10">
      <c r="A85" s="1" t="s">
        <v>217</v>
      </c>
      <c r="B85" s="1">
        <v>2020</v>
      </c>
      <c r="C85" s="2">
        <v>43888</v>
      </c>
      <c r="D85" s="1" t="s">
        <v>20</v>
      </c>
      <c r="E85" s="1" t="s">
        <v>612</v>
      </c>
      <c r="F85" s="1" t="s">
        <v>42</v>
      </c>
      <c r="G85" s="1"/>
      <c r="H85" s="1">
        <v>15</v>
      </c>
    </row>
    <row r="86" spans="1:10">
      <c r="A86" s="1" t="s">
        <v>217</v>
      </c>
      <c r="B86" s="1">
        <v>2020</v>
      </c>
      <c r="C86" s="2">
        <v>43888</v>
      </c>
      <c r="D86" s="1" t="s">
        <v>20</v>
      </c>
      <c r="E86" s="1" t="s">
        <v>857</v>
      </c>
      <c r="F86" s="1" t="s">
        <v>207</v>
      </c>
      <c r="G86" s="1"/>
      <c r="H86" s="1">
        <v>16</v>
      </c>
    </row>
    <row r="87" spans="1:10">
      <c r="A87" s="1" t="s">
        <v>217</v>
      </c>
      <c r="B87" s="1">
        <v>2020</v>
      </c>
      <c r="C87" s="2">
        <v>43888</v>
      </c>
      <c r="D87" s="1" t="s">
        <v>20</v>
      </c>
      <c r="E87" s="1" t="s">
        <v>491</v>
      </c>
      <c r="F87" s="1" t="s">
        <v>492</v>
      </c>
      <c r="G87" s="1"/>
      <c r="H87" s="1">
        <v>17</v>
      </c>
    </row>
    <row r="88" spans="1:10">
      <c r="A88" s="1" t="s">
        <v>217</v>
      </c>
      <c r="B88" s="1">
        <v>2020</v>
      </c>
      <c r="C88" s="2">
        <v>43888</v>
      </c>
      <c r="D88" s="1" t="s">
        <v>20</v>
      </c>
      <c r="E88" s="1" t="s">
        <v>485</v>
      </c>
      <c r="F88" s="1" t="s">
        <v>46</v>
      </c>
      <c r="G88" s="1"/>
      <c r="H88" s="1">
        <v>18</v>
      </c>
    </row>
    <row r="89" spans="1:10">
      <c r="A89" s="1" t="s">
        <v>217</v>
      </c>
      <c r="B89" s="1">
        <v>2020</v>
      </c>
      <c r="C89" s="2">
        <v>43888</v>
      </c>
      <c r="D89" s="1" t="s">
        <v>20</v>
      </c>
      <c r="E89" s="1" t="s">
        <v>1664</v>
      </c>
      <c r="F89" s="1" t="s">
        <v>152</v>
      </c>
      <c r="G89" s="1"/>
      <c r="H89" s="1">
        <v>19</v>
      </c>
    </row>
    <row r="90" spans="1:10">
      <c r="A90" s="1" t="s">
        <v>217</v>
      </c>
      <c r="B90" s="1">
        <v>2020</v>
      </c>
      <c r="C90" s="2">
        <v>43888</v>
      </c>
      <c r="D90" s="1" t="s">
        <v>20</v>
      </c>
      <c r="E90" s="1" t="s">
        <v>1665</v>
      </c>
      <c r="F90" s="1" t="s">
        <v>85</v>
      </c>
      <c r="G90" s="1"/>
      <c r="H90" s="1">
        <v>20</v>
      </c>
    </row>
    <row r="91" spans="1:10">
      <c r="A91" s="1" t="s">
        <v>217</v>
      </c>
      <c r="B91" s="1">
        <v>2020</v>
      </c>
      <c r="C91" s="2">
        <v>43888</v>
      </c>
      <c r="D91" s="1" t="s">
        <v>20</v>
      </c>
      <c r="E91" s="1" t="s">
        <v>521</v>
      </c>
      <c r="F91" s="1" t="s">
        <v>58</v>
      </c>
      <c r="G91" s="1"/>
      <c r="H91" s="1">
        <v>21</v>
      </c>
    </row>
    <row r="92" spans="1:10">
      <c r="A92" s="1" t="s">
        <v>217</v>
      </c>
      <c r="B92" s="1">
        <v>2020</v>
      </c>
      <c r="C92" s="2">
        <v>43888</v>
      </c>
      <c r="D92" s="1" t="s">
        <v>20</v>
      </c>
      <c r="E92" s="1" t="s">
        <v>1291</v>
      </c>
      <c r="F92" s="1" t="s">
        <v>647</v>
      </c>
      <c r="G92" s="1"/>
      <c r="H92" s="1">
        <v>22</v>
      </c>
    </row>
    <row r="93" spans="1:10">
      <c r="A93" s="1" t="s">
        <v>217</v>
      </c>
      <c r="B93" s="1">
        <v>2020</v>
      </c>
      <c r="C93" s="2">
        <v>43888</v>
      </c>
      <c r="D93" s="1" t="s">
        <v>20</v>
      </c>
      <c r="E93" s="1" t="s">
        <v>1628</v>
      </c>
      <c r="F93" s="1" t="s">
        <v>35</v>
      </c>
      <c r="G93" s="1"/>
      <c r="H93" s="1">
        <v>23</v>
      </c>
    </row>
    <row r="94" spans="1:10">
      <c r="A94" s="1" t="s">
        <v>217</v>
      </c>
      <c r="B94" s="1">
        <v>2020</v>
      </c>
      <c r="C94" s="2">
        <v>43888</v>
      </c>
      <c r="D94" s="1" t="s">
        <v>20</v>
      </c>
      <c r="E94" s="1" t="s">
        <v>1666</v>
      </c>
      <c r="F94" s="1" t="s">
        <v>198</v>
      </c>
      <c r="G94" s="1"/>
      <c r="H94" s="1">
        <v>24</v>
      </c>
    </row>
    <row r="95" spans="1:10">
      <c r="A95" s="4" t="s">
        <v>225</v>
      </c>
      <c r="B95" s="4">
        <v>2019</v>
      </c>
      <c r="C95" s="5">
        <v>43807</v>
      </c>
      <c r="D95" s="4" t="s">
        <v>66</v>
      </c>
      <c r="E95" s="4" t="s">
        <v>857</v>
      </c>
      <c r="F95" s="4" t="s">
        <v>207</v>
      </c>
      <c r="G95" s="4"/>
      <c r="H95" s="4">
        <v>1</v>
      </c>
      <c r="I95" s="7">
        <v>0.71736111111111101</v>
      </c>
      <c r="J95">
        <v>52.258000000000003</v>
      </c>
    </row>
    <row r="96" spans="1:10">
      <c r="A96" s="4" t="s">
        <v>225</v>
      </c>
      <c r="B96" s="4">
        <v>2019</v>
      </c>
      <c r="C96" s="5">
        <v>43807</v>
      </c>
      <c r="D96" s="4" t="s">
        <v>66</v>
      </c>
      <c r="E96" s="4" t="s">
        <v>642</v>
      </c>
      <c r="F96" s="4" t="s">
        <v>23</v>
      </c>
      <c r="G96" s="4"/>
      <c r="H96" s="4">
        <v>2</v>
      </c>
    </row>
    <row r="97" spans="1:8">
      <c r="A97" s="4" t="s">
        <v>225</v>
      </c>
      <c r="B97" s="4">
        <v>2019</v>
      </c>
      <c r="C97" s="5">
        <v>43807</v>
      </c>
      <c r="D97" s="4" t="s">
        <v>66</v>
      </c>
      <c r="E97" s="4" t="s">
        <v>340</v>
      </c>
      <c r="F97" s="4" t="s">
        <v>142</v>
      </c>
      <c r="G97" s="4"/>
      <c r="H97" s="4">
        <v>3</v>
      </c>
    </row>
    <row r="98" spans="1:8">
      <c r="A98" s="4" t="s">
        <v>225</v>
      </c>
      <c r="B98" s="4">
        <v>2019</v>
      </c>
      <c r="C98" s="5">
        <v>43807</v>
      </c>
      <c r="D98" s="4" t="s">
        <v>66</v>
      </c>
      <c r="E98" s="4" t="s">
        <v>811</v>
      </c>
      <c r="F98" s="4" t="s">
        <v>188</v>
      </c>
      <c r="G98" s="4"/>
      <c r="H98" s="4">
        <v>4</v>
      </c>
    </row>
    <row r="99" spans="1:8">
      <c r="A99" s="4" t="s">
        <v>225</v>
      </c>
      <c r="B99" s="4">
        <v>2019</v>
      </c>
      <c r="C99" s="5">
        <v>43807</v>
      </c>
      <c r="D99" s="4" t="s">
        <v>66</v>
      </c>
      <c r="E99" s="4" t="s">
        <v>744</v>
      </c>
      <c r="F99" s="4" t="s">
        <v>25</v>
      </c>
      <c r="G99" s="4"/>
      <c r="H99" s="4">
        <v>5</v>
      </c>
    </row>
    <row r="100" spans="1:8">
      <c r="A100" s="4" t="s">
        <v>225</v>
      </c>
      <c r="B100" s="4">
        <v>2019</v>
      </c>
      <c r="C100" s="5">
        <v>43807</v>
      </c>
      <c r="D100" s="4" t="s">
        <v>66</v>
      </c>
      <c r="E100" s="4" t="s">
        <v>1713</v>
      </c>
      <c r="F100" s="4" t="s">
        <v>1712</v>
      </c>
      <c r="G100" s="4"/>
      <c r="H100" s="4">
        <v>6</v>
      </c>
    </row>
    <row r="101" spans="1:8">
      <c r="A101" s="4" t="s">
        <v>225</v>
      </c>
      <c r="B101" s="4">
        <v>2019</v>
      </c>
      <c r="C101" s="5">
        <v>43807</v>
      </c>
      <c r="D101" s="4" t="s">
        <v>66</v>
      </c>
      <c r="E101" s="4" t="s">
        <v>607</v>
      </c>
      <c r="F101" s="4" t="s">
        <v>46</v>
      </c>
      <c r="G101" s="4"/>
      <c r="H101" s="4">
        <v>7</v>
      </c>
    </row>
    <row r="102" spans="1:8">
      <c r="A102" s="4" t="s">
        <v>225</v>
      </c>
      <c r="B102" s="4">
        <v>2019</v>
      </c>
      <c r="C102" s="5">
        <v>43807</v>
      </c>
      <c r="D102" s="4" t="s">
        <v>66</v>
      </c>
      <c r="E102" s="4" t="s">
        <v>522</v>
      </c>
      <c r="F102" s="4" t="s">
        <v>58</v>
      </c>
      <c r="G102" s="4"/>
      <c r="H102" s="4">
        <v>8</v>
      </c>
    </row>
    <row r="103" spans="1:8">
      <c r="A103" s="4" t="s">
        <v>225</v>
      </c>
      <c r="B103" s="4">
        <v>2019</v>
      </c>
      <c r="C103" s="5">
        <v>43807</v>
      </c>
      <c r="D103" s="4" t="s">
        <v>66</v>
      </c>
      <c r="E103" s="4" t="s">
        <v>1654</v>
      </c>
      <c r="F103" s="4" t="s">
        <v>39</v>
      </c>
      <c r="G103" s="4"/>
      <c r="H103" s="4">
        <v>9</v>
      </c>
    </row>
    <row r="104" spans="1:8">
      <c r="A104" s="4" t="s">
        <v>225</v>
      </c>
      <c r="B104" s="4">
        <v>2019</v>
      </c>
      <c r="C104" s="5">
        <v>43807</v>
      </c>
      <c r="D104" s="4" t="s">
        <v>66</v>
      </c>
      <c r="E104" s="4" t="s">
        <v>1665</v>
      </c>
      <c r="F104" s="4" t="s">
        <v>85</v>
      </c>
      <c r="G104" s="4"/>
      <c r="H104" s="4">
        <v>10</v>
      </c>
    </row>
    <row r="105" spans="1:8">
      <c r="A105" s="4" t="s">
        <v>225</v>
      </c>
      <c r="B105" s="4">
        <v>2019</v>
      </c>
      <c r="C105" s="5">
        <v>43807</v>
      </c>
      <c r="D105" s="4" t="s">
        <v>66</v>
      </c>
      <c r="E105" s="4" t="s">
        <v>1680</v>
      </c>
      <c r="F105" s="4" t="s">
        <v>178</v>
      </c>
      <c r="G105" s="4"/>
      <c r="H105" s="4">
        <v>11</v>
      </c>
    </row>
    <row r="106" spans="1:8">
      <c r="A106" s="4" t="s">
        <v>225</v>
      </c>
      <c r="B106" s="4">
        <v>2019</v>
      </c>
      <c r="C106" s="5">
        <v>43807</v>
      </c>
      <c r="D106" s="4" t="s">
        <v>66</v>
      </c>
      <c r="E106" s="4" t="s">
        <v>791</v>
      </c>
      <c r="F106" s="4" t="s">
        <v>480</v>
      </c>
      <c r="G106" s="4"/>
      <c r="H106" s="4">
        <v>12</v>
      </c>
    </row>
    <row r="107" spans="1:8">
      <c r="A107" s="4" t="s">
        <v>225</v>
      </c>
      <c r="B107" s="4">
        <v>2019</v>
      </c>
      <c r="C107" s="5">
        <v>43807</v>
      </c>
      <c r="D107" s="4" t="s">
        <v>66</v>
      </c>
      <c r="E107" s="4" t="s">
        <v>828</v>
      </c>
      <c r="F107" s="4" t="s">
        <v>82</v>
      </c>
      <c r="G107" s="4"/>
      <c r="H107" s="4">
        <v>13</v>
      </c>
    </row>
    <row r="108" spans="1:8">
      <c r="A108" s="4" t="s">
        <v>225</v>
      </c>
      <c r="B108" s="4">
        <v>2019</v>
      </c>
      <c r="C108" s="5">
        <v>43807</v>
      </c>
      <c r="D108" s="4" t="s">
        <v>66</v>
      </c>
      <c r="E108" s="4" t="s">
        <v>1652</v>
      </c>
      <c r="F108" s="4" t="s">
        <v>56</v>
      </c>
      <c r="G108" s="4"/>
      <c r="H108" s="4">
        <v>14</v>
      </c>
    </row>
    <row r="109" spans="1:8">
      <c r="A109" s="4" t="s">
        <v>225</v>
      </c>
      <c r="B109" s="4">
        <v>2019</v>
      </c>
      <c r="C109" s="5">
        <v>43807</v>
      </c>
      <c r="D109" s="4" t="s">
        <v>66</v>
      </c>
      <c r="E109" s="4" t="s">
        <v>1661</v>
      </c>
      <c r="F109" s="4" t="s">
        <v>647</v>
      </c>
      <c r="G109" s="4"/>
      <c r="H109" s="4">
        <v>15</v>
      </c>
    </row>
    <row r="110" spans="1:8">
      <c r="A110" s="4" t="s">
        <v>225</v>
      </c>
      <c r="B110" s="4">
        <v>2019</v>
      </c>
      <c r="C110" s="5">
        <v>43807</v>
      </c>
      <c r="D110" s="4" t="s">
        <v>66</v>
      </c>
      <c r="E110" s="4" t="s">
        <v>1684</v>
      </c>
      <c r="F110" s="4" t="s">
        <v>212</v>
      </c>
      <c r="G110" s="4"/>
      <c r="H110" s="4">
        <v>16</v>
      </c>
    </row>
    <row r="111" spans="1:8">
      <c r="A111" s="4" t="s">
        <v>225</v>
      </c>
      <c r="B111" s="4">
        <v>2019</v>
      </c>
      <c r="C111" s="5">
        <v>43807</v>
      </c>
      <c r="D111" s="4" t="s">
        <v>66</v>
      </c>
      <c r="E111" s="4" t="s">
        <v>1707</v>
      </c>
      <c r="F111" s="4" t="s">
        <v>150</v>
      </c>
      <c r="G111" s="4"/>
      <c r="H111" s="4">
        <v>17</v>
      </c>
    </row>
    <row r="112" spans="1:8">
      <c r="A112" s="4" t="s">
        <v>225</v>
      </c>
      <c r="B112" s="4">
        <v>2019</v>
      </c>
      <c r="C112" s="5">
        <v>43807</v>
      </c>
      <c r="D112" s="4" t="s">
        <v>66</v>
      </c>
      <c r="E112" s="4" t="s">
        <v>1650</v>
      </c>
      <c r="F112" s="4" t="s">
        <v>164</v>
      </c>
      <c r="G112" s="4"/>
      <c r="H112" s="4">
        <v>18</v>
      </c>
    </row>
    <row r="113" spans="1:10">
      <c r="A113" s="4" t="s">
        <v>225</v>
      </c>
      <c r="B113" s="4">
        <v>2019</v>
      </c>
      <c r="C113" s="5">
        <v>43807</v>
      </c>
      <c r="D113" s="4" t="s">
        <v>66</v>
      </c>
      <c r="E113" s="4" t="s">
        <v>1628</v>
      </c>
      <c r="F113" s="4" t="s">
        <v>35</v>
      </c>
      <c r="G113" s="4"/>
      <c r="H113" s="4">
        <v>19</v>
      </c>
    </row>
    <row r="114" spans="1:10">
      <c r="A114" s="4" t="s">
        <v>225</v>
      </c>
      <c r="B114" s="4">
        <v>2019</v>
      </c>
      <c r="C114" s="5">
        <v>43807</v>
      </c>
      <c r="D114" s="4" t="s">
        <v>66</v>
      </c>
      <c r="E114" s="4" t="s">
        <v>1664</v>
      </c>
      <c r="F114" s="4" t="s">
        <v>152</v>
      </c>
      <c r="G114" s="4"/>
      <c r="H114" s="4">
        <v>20</v>
      </c>
    </row>
    <row r="115" spans="1:10">
      <c r="A115" s="4" t="s">
        <v>225</v>
      </c>
      <c r="B115" s="4">
        <v>2019</v>
      </c>
      <c r="C115" s="5">
        <v>43807</v>
      </c>
      <c r="D115" s="4" t="s">
        <v>66</v>
      </c>
      <c r="E115" s="4" t="s">
        <v>1698</v>
      </c>
      <c r="F115" s="4" t="s">
        <v>524</v>
      </c>
      <c r="G115" s="4"/>
      <c r="H115" s="4">
        <v>21</v>
      </c>
    </row>
    <row r="116" spans="1:10">
      <c r="A116" s="4" t="s">
        <v>225</v>
      </c>
      <c r="B116" s="4">
        <v>2019</v>
      </c>
      <c r="C116" s="5">
        <v>43807</v>
      </c>
      <c r="D116" s="4" t="s">
        <v>66</v>
      </c>
      <c r="E116" s="4" t="s">
        <v>1674</v>
      </c>
      <c r="F116" s="4" t="s">
        <v>31</v>
      </c>
      <c r="G116" s="4"/>
      <c r="H116" s="4" t="s">
        <v>608</v>
      </c>
    </row>
    <row r="117" spans="1:10">
      <c r="A117" s="1" t="s">
        <v>226</v>
      </c>
      <c r="B117" s="1">
        <v>2019</v>
      </c>
      <c r="C117" s="2">
        <v>43800</v>
      </c>
      <c r="D117" s="1" t="s">
        <v>66</v>
      </c>
      <c r="E117" s="1" t="s">
        <v>642</v>
      </c>
      <c r="F117" s="1" t="s">
        <v>23</v>
      </c>
      <c r="G117" s="1"/>
      <c r="H117" s="1">
        <v>1</v>
      </c>
      <c r="I117" s="7">
        <v>0.71666666666666667</v>
      </c>
      <c r="J117">
        <v>52.305</v>
      </c>
    </row>
    <row r="118" spans="1:10">
      <c r="A118" s="1" t="s">
        <v>226</v>
      </c>
      <c r="B118" s="1">
        <v>2019</v>
      </c>
      <c r="C118" s="2">
        <v>43800</v>
      </c>
      <c r="D118" s="1" t="s">
        <v>66</v>
      </c>
      <c r="E118" s="1" t="s">
        <v>340</v>
      </c>
      <c r="F118" s="1" t="s">
        <v>142</v>
      </c>
      <c r="G118" s="1"/>
      <c r="H118" s="1">
        <v>2</v>
      </c>
    </row>
    <row r="119" spans="1:10">
      <c r="A119" s="1" t="s">
        <v>226</v>
      </c>
      <c r="B119" s="1">
        <v>2019</v>
      </c>
      <c r="C119" s="2">
        <v>43800</v>
      </c>
      <c r="D119" s="1" t="s">
        <v>66</v>
      </c>
      <c r="E119" s="1" t="s">
        <v>474</v>
      </c>
      <c r="F119" s="1" t="s">
        <v>35</v>
      </c>
      <c r="G119" s="1"/>
      <c r="H119" s="1">
        <v>3</v>
      </c>
    </row>
    <row r="120" spans="1:10">
      <c r="A120" s="1" t="s">
        <v>226</v>
      </c>
      <c r="B120" s="1">
        <v>2019</v>
      </c>
      <c r="C120" s="2">
        <v>43800</v>
      </c>
      <c r="D120" s="1" t="s">
        <v>66</v>
      </c>
      <c r="E120" s="1" t="s">
        <v>744</v>
      </c>
      <c r="F120" s="1" t="s">
        <v>25</v>
      </c>
      <c r="G120" s="1"/>
      <c r="H120" s="1">
        <v>4</v>
      </c>
    </row>
    <row r="121" spans="1:10">
      <c r="A121" s="1" t="s">
        <v>226</v>
      </c>
      <c r="B121" s="1">
        <v>2019</v>
      </c>
      <c r="C121" s="2">
        <v>43800</v>
      </c>
      <c r="D121" s="1" t="s">
        <v>66</v>
      </c>
      <c r="E121" s="1" t="s">
        <v>650</v>
      </c>
      <c r="F121" s="1" t="s">
        <v>85</v>
      </c>
      <c r="G121" s="1"/>
      <c r="H121" s="1">
        <v>5</v>
      </c>
    </row>
    <row r="122" spans="1:10">
      <c r="A122" s="1" t="s">
        <v>226</v>
      </c>
      <c r="B122" s="1">
        <v>2019</v>
      </c>
      <c r="C122" s="2">
        <v>43800</v>
      </c>
      <c r="D122" s="1" t="s">
        <v>66</v>
      </c>
      <c r="E122" s="1" t="s">
        <v>1652</v>
      </c>
      <c r="F122" s="1" t="s">
        <v>56</v>
      </c>
      <c r="G122" s="1"/>
      <c r="H122" s="1">
        <v>6</v>
      </c>
    </row>
    <row r="123" spans="1:10">
      <c r="A123" s="1" t="s">
        <v>226</v>
      </c>
      <c r="B123" s="1">
        <v>2019</v>
      </c>
      <c r="C123" s="2">
        <v>43800</v>
      </c>
      <c r="D123" s="1" t="s">
        <v>66</v>
      </c>
      <c r="E123" s="1" t="s">
        <v>1720</v>
      </c>
      <c r="F123" s="1" t="s">
        <v>484</v>
      </c>
      <c r="G123" s="1"/>
      <c r="H123" s="1">
        <v>7</v>
      </c>
    </row>
    <row r="124" spans="1:10">
      <c r="A124" s="1" t="s">
        <v>226</v>
      </c>
      <c r="B124" s="1">
        <v>2019</v>
      </c>
      <c r="C124" s="2">
        <v>43800</v>
      </c>
      <c r="D124" s="1" t="s">
        <v>66</v>
      </c>
      <c r="E124" s="1" t="s">
        <v>1654</v>
      </c>
      <c r="F124" s="1" t="s">
        <v>39</v>
      </c>
      <c r="G124" s="1"/>
      <c r="H124" s="1">
        <v>8</v>
      </c>
    </row>
    <row r="125" spans="1:10">
      <c r="A125" s="1" t="s">
        <v>226</v>
      </c>
      <c r="B125" s="1">
        <v>2019</v>
      </c>
      <c r="C125" s="2">
        <v>43800</v>
      </c>
      <c r="D125" s="1" t="s">
        <v>66</v>
      </c>
      <c r="E125" s="1" t="s">
        <v>876</v>
      </c>
      <c r="F125" s="1" t="s">
        <v>46</v>
      </c>
      <c r="G125" s="1"/>
      <c r="H125" s="1">
        <v>9</v>
      </c>
    </row>
    <row r="126" spans="1:10">
      <c r="A126" s="1" t="s">
        <v>226</v>
      </c>
      <c r="B126" s="1">
        <v>2019</v>
      </c>
      <c r="C126" s="2">
        <v>43800</v>
      </c>
      <c r="D126" s="1" t="s">
        <v>66</v>
      </c>
      <c r="E126" s="1" t="s">
        <v>1674</v>
      </c>
      <c r="F126" s="1" t="s">
        <v>760</v>
      </c>
      <c r="G126" s="1"/>
      <c r="H126" s="1">
        <v>10</v>
      </c>
    </row>
    <row r="127" spans="1:10">
      <c r="A127" s="1" t="s">
        <v>226</v>
      </c>
      <c r="B127" s="1">
        <v>2019</v>
      </c>
      <c r="C127" s="2">
        <v>43800</v>
      </c>
      <c r="D127" s="1" t="s">
        <v>66</v>
      </c>
      <c r="E127" s="1" t="s">
        <v>1646</v>
      </c>
      <c r="F127" s="1" t="s">
        <v>178</v>
      </c>
      <c r="G127" s="1"/>
      <c r="H127" s="1">
        <v>11</v>
      </c>
    </row>
    <row r="128" spans="1:10">
      <c r="A128" s="1" t="s">
        <v>226</v>
      </c>
      <c r="B128" s="1">
        <v>2019</v>
      </c>
      <c r="C128" s="2">
        <v>43800</v>
      </c>
      <c r="D128" s="1" t="s">
        <v>66</v>
      </c>
      <c r="E128" s="1" t="s">
        <v>1664</v>
      </c>
      <c r="F128" s="1" t="s">
        <v>152</v>
      </c>
      <c r="G128" s="1"/>
      <c r="H128" s="1">
        <v>12</v>
      </c>
    </row>
    <row r="129" spans="1:10">
      <c r="A129" s="1" t="s">
        <v>226</v>
      </c>
      <c r="B129" s="1">
        <v>2019</v>
      </c>
      <c r="C129" s="2">
        <v>43800</v>
      </c>
      <c r="D129" s="1" t="s">
        <v>66</v>
      </c>
      <c r="E129" s="1" t="s">
        <v>811</v>
      </c>
      <c r="F129" s="1" t="s">
        <v>188</v>
      </c>
      <c r="G129" s="1"/>
      <c r="H129" s="1">
        <v>13</v>
      </c>
    </row>
    <row r="130" spans="1:10">
      <c r="A130" s="1" t="s">
        <v>226</v>
      </c>
      <c r="B130" s="1">
        <v>2019</v>
      </c>
      <c r="C130" s="2">
        <v>43800</v>
      </c>
      <c r="D130" s="1" t="s">
        <v>66</v>
      </c>
      <c r="E130" s="1" t="s">
        <v>828</v>
      </c>
      <c r="F130" s="1" t="s">
        <v>82</v>
      </c>
      <c r="G130" s="1"/>
      <c r="H130" s="1">
        <v>14</v>
      </c>
    </row>
    <row r="131" spans="1:10">
      <c r="A131" s="1" t="s">
        <v>226</v>
      </c>
      <c r="B131" s="1">
        <v>2019</v>
      </c>
      <c r="C131" s="2">
        <v>43800</v>
      </c>
      <c r="D131" s="1" t="s">
        <v>66</v>
      </c>
      <c r="E131" s="1" t="s">
        <v>1661</v>
      </c>
      <c r="F131" s="1" t="s">
        <v>647</v>
      </c>
      <c r="G131" s="1"/>
      <c r="H131" s="1">
        <v>15</v>
      </c>
    </row>
    <row r="132" spans="1:10">
      <c r="A132" s="1" t="s">
        <v>226</v>
      </c>
      <c r="B132" s="1">
        <v>2019</v>
      </c>
      <c r="C132" s="2">
        <v>43800</v>
      </c>
      <c r="D132" s="1" t="s">
        <v>66</v>
      </c>
      <c r="E132" s="1" t="s">
        <v>1684</v>
      </c>
      <c r="F132" s="1" t="s">
        <v>212</v>
      </c>
      <c r="G132" s="1"/>
      <c r="H132" s="1">
        <v>16</v>
      </c>
    </row>
    <row r="133" spans="1:10">
      <c r="A133" s="1" t="s">
        <v>226</v>
      </c>
      <c r="B133" s="1">
        <v>2019</v>
      </c>
      <c r="C133" s="2">
        <v>43800</v>
      </c>
      <c r="D133" s="1" t="s">
        <v>66</v>
      </c>
      <c r="E133" s="1" t="s">
        <v>1707</v>
      </c>
      <c r="F133" s="1" t="s">
        <v>150</v>
      </c>
      <c r="G133" s="1"/>
      <c r="H133" s="1">
        <v>17</v>
      </c>
    </row>
    <row r="134" spans="1:10">
      <c r="A134" s="1" t="s">
        <v>226</v>
      </c>
      <c r="B134" s="1">
        <v>2019</v>
      </c>
      <c r="C134" s="2">
        <v>43800</v>
      </c>
      <c r="D134" s="1" t="s">
        <v>66</v>
      </c>
      <c r="E134" s="1" t="s">
        <v>521</v>
      </c>
      <c r="F134" s="1" t="s">
        <v>58</v>
      </c>
      <c r="G134" s="1"/>
      <c r="H134" s="1">
        <v>18</v>
      </c>
    </row>
    <row r="135" spans="1:10">
      <c r="A135" s="1" t="s">
        <v>226</v>
      </c>
      <c r="B135" s="1">
        <v>2019</v>
      </c>
      <c r="C135" s="2">
        <v>43800</v>
      </c>
      <c r="D135" s="1" t="s">
        <v>66</v>
      </c>
      <c r="E135" s="1" t="s">
        <v>1721</v>
      </c>
      <c r="F135" s="1" t="s">
        <v>1722</v>
      </c>
      <c r="G135" s="1"/>
      <c r="H135" s="1">
        <v>19</v>
      </c>
    </row>
    <row r="136" spans="1:10">
      <c r="A136" s="1" t="s">
        <v>226</v>
      </c>
      <c r="B136" s="1">
        <v>2019</v>
      </c>
      <c r="C136" s="2">
        <v>43800</v>
      </c>
      <c r="D136" s="1" t="s">
        <v>66</v>
      </c>
      <c r="E136" s="1" t="s">
        <v>618</v>
      </c>
      <c r="F136" s="1" t="s">
        <v>37</v>
      </c>
      <c r="G136" s="1"/>
      <c r="H136" s="1">
        <v>20</v>
      </c>
    </row>
    <row r="137" spans="1:10">
      <c r="A137" s="1" t="s">
        <v>226</v>
      </c>
      <c r="B137" s="1">
        <v>2019</v>
      </c>
      <c r="C137" s="2">
        <v>43800</v>
      </c>
      <c r="D137" s="1" t="s">
        <v>66</v>
      </c>
      <c r="E137" s="1" t="s">
        <v>1666</v>
      </c>
      <c r="F137" s="1" t="s">
        <v>1276</v>
      </c>
      <c r="G137" s="1"/>
      <c r="H137" s="1">
        <v>21</v>
      </c>
    </row>
    <row r="138" spans="1:10">
      <c r="A138" s="1" t="s">
        <v>226</v>
      </c>
      <c r="B138" s="1">
        <v>2019</v>
      </c>
      <c r="C138" s="2">
        <v>43800</v>
      </c>
      <c r="D138" s="1" t="s">
        <v>66</v>
      </c>
      <c r="E138" s="1" t="s">
        <v>791</v>
      </c>
      <c r="F138" s="1" t="s">
        <v>480</v>
      </c>
      <c r="G138" s="1"/>
      <c r="H138" s="1">
        <v>22</v>
      </c>
    </row>
    <row r="139" spans="1:10">
      <c r="A139" s="1" t="s">
        <v>226</v>
      </c>
      <c r="B139" s="1">
        <v>2019</v>
      </c>
      <c r="C139" s="2">
        <v>43800</v>
      </c>
      <c r="D139" s="1" t="s">
        <v>66</v>
      </c>
      <c r="E139" s="1" t="s">
        <v>1723</v>
      </c>
      <c r="F139" s="1" t="s">
        <v>33</v>
      </c>
      <c r="G139" s="1"/>
      <c r="H139" s="1">
        <v>23</v>
      </c>
    </row>
    <row r="140" spans="1:10">
      <c r="A140" s="4" t="s">
        <v>65</v>
      </c>
      <c r="B140" s="4">
        <v>2019</v>
      </c>
      <c r="C140" s="5">
        <v>43779</v>
      </c>
      <c r="D140" s="4" t="s">
        <v>66</v>
      </c>
      <c r="E140" s="4" t="s">
        <v>1646</v>
      </c>
      <c r="F140" s="4" t="s">
        <v>178</v>
      </c>
      <c r="G140" s="4"/>
      <c r="H140" s="4">
        <v>1</v>
      </c>
      <c r="I140" s="7">
        <v>0.68472222222222223</v>
      </c>
      <c r="J140">
        <v>54.720999999999997</v>
      </c>
    </row>
    <row r="141" spans="1:10">
      <c r="A141" s="4" t="s">
        <v>65</v>
      </c>
      <c r="B141" s="4">
        <v>2019</v>
      </c>
      <c r="C141" s="5">
        <v>43779</v>
      </c>
      <c r="D141" s="4" t="s">
        <v>66</v>
      </c>
      <c r="E141" s="4" t="s">
        <v>618</v>
      </c>
      <c r="F141" s="4" t="s">
        <v>37</v>
      </c>
      <c r="G141" s="4"/>
      <c r="H141" s="4">
        <v>2</v>
      </c>
    </row>
    <row r="142" spans="1:10">
      <c r="A142" s="4" t="s">
        <v>65</v>
      </c>
      <c r="B142" s="4">
        <v>2019</v>
      </c>
      <c r="C142" s="5">
        <v>43779</v>
      </c>
      <c r="D142" s="4" t="s">
        <v>66</v>
      </c>
      <c r="E142" s="4" t="s">
        <v>1663</v>
      </c>
      <c r="F142" s="4" t="s">
        <v>29</v>
      </c>
      <c r="G142" s="4"/>
      <c r="H142" s="4">
        <v>3</v>
      </c>
    </row>
    <row r="143" spans="1:10">
      <c r="A143" s="4" t="s">
        <v>65</v>
      </c>
      <c r="B143" s="4">
        <v>2019</v>
      </c>
      <c r="C143" s="5">
        <v>43779</v>
      </c>
      <c r="D143" s="4" t="s">
        <v>66</v>
      </c>
      <c r="E143" s="4" t="s">
        <v>587</v>
      </c>
      <c r="F143" s="4" t="s">
        <v>113</v>
      </c>
      <c r="G143" s="4"/>
      <c r="H143" s="4">
        <v>4</v>
      </c>
    </row>
    <row r="144" spans="1:10">
      <c r="A144" s="4" t="s">
        <v>65</v>
      </c>
      <c r="B144" s="4">
        <v>2019</v>
      </c>
      <c r="C144" s="5">
        <v>43779</v>
      </c>
      <c r="D144" s="4" t="s">
        <v>66</v>
      </c>
      <c r="E144" s="4" t="s">
        <v>1670</v>
      </c>
      <c r="F144" s="4" t="s">
        <v>102</v>
      </c>
      <c r="G144" s="4"/>
      <c r="H144" s="4">
        <v>5</v>
      </c>
    </row>
    <row r="145" spans="1:10">
      <c r="A145" s="4" t="s">
        <v>65</v>
      </c>
      <c r="B145" s="4">
        <v>2019</v>
      </c>
      <c r="C145" s="5">
        <v>43779</v>
      </c>
      <c r="D145" s="4" t="s">
        <v>66</v>
      </c>
      <c r="E145" s="4" t="s">
        <v>1733</v>
      </c>
      <c r="F145" s="4" t="s">
        <v>27</v>
      </c>
      <c r="G145" s="4"/>
      <c r="H145" s="4">
        <v>6</v>
      </c>
    </row>
    <row r="146" spans="1:10">
      <c r="A146" s="4" t="s">
        <v>65</v>
      </c>
      <c r="B146" s="4">
        <v>2019</v>
      </c>
      <c r="C146" s="5">
        <v>43779</v>
      </c>
      <c r="D146" s="4" t="s">
        <v>66</v>
      </c>
      <c r="E146" s="4" t="s">
        <v>840</v>
      </c>
      <c r="F146" s="4" t="s">
        <v>480</v>
      </c>
      <c r="G146" s="4"/>
      <c r="H146" s="4">
        <v>7</v>
      </c>
    </row>
    <row r="147" spans="1:10">
      <c r="A147" s="4" t="s">
        <v>65</v>
      </c>
      <c r="B147" s="4">
        <v>2019</v>
      </c>
      <c r="C147" s="5">
        <v>43779</v>
      </c>
      <c r="D147" s="4" t="s">
        <v>66</v>
      </c>
      <c r="E147" s="4" t="s">
        <v>1734</v>
      </c>
      <c r="F147" s="4" t="s">
        <v>164</v>
      </c>
      <c r="G147" s="4"/>
      <c r="H147" s="4">
        <v>8</v>
      </c>
    </row>
    <row r="148" spans="1:10">
      <c r="A148" s="4" t="s">
        <v>65</v>
      </c>
      <c r="B148" s="4">
        <v>2019</v>
      </c>
      <c r="C148" s="5">
        <v>43779</v>
      </c>
      <c r="D148" s="4" t="s">
        <v>66</v>
      </c>
      <c r="E148" s="4" t="s">
        <v>340</v>
      </c>
      <c r="F148" s="4" t="s">
        <v>142</v>
      </c>
      <c r="G148" s="4"/>
      <c r="H148" s="4">
        <v>9</v>
      </c>
    </row>
    <row r="149" spans="1:10">
      <c r="A149" s="4" t="s">
        <v>65</v>
      </c>
      <c r="B149" s="4">
        <v>2019</v>
      </c>
      <c r="C149" s="5">
        <v>43779</v>
      </c>
      <c r="D149" s="4" t="s">
        <v>66</v>
      </c>
      <c r="E149" s="4" t="s">
        <v>588</v>
      </c>
      <c r="F149" s="4" t="s">
        <v>78</v>
      </c>
      <c r="G149" s="4"/>
      <c r="H149" s="4">
        <v>10</v>
      </c>
    </row>
    <row r="150" spans="1:10">
      <c r="A150" s="4" t="s">
        <v>65</v>
      </c>
      <c r="B150" s="4">
        <v>2019</v>
      </c>
      <c r="C150" s="5">
        <v>43779</v>
      </c>
      <c r="D150" s="4" t="s">
        <v>66</v>
      </c>
      <c r="E150" s="4" t="s">
        <v>879</v>
      </c>
      <c r="F150" s="4" t="s">
        <v>85</v>
      </c>
      <c r="G150" s="4"/>
      <c r="H150" s="4">
        <v>11</v>
      </c>
    </row>
    <row r="151" spans="1:10">
      <c r="A151" s="4" t="s">
        <v>65</v>
      </c>
      <c r="B151" s="4">
        <v>2019</v>
      </c>
      <c r="C151" s="5">
        <v>43779</v>
      </c>
      <c r="D151" s="4" t="s">
        <v>66</v>
      </c>
      <c r="E151" s="4" t="s">
        <v>1735</v>
      </c>
      <c r="F151" s="4" t="s">
        <v>198</v>
      </c>
      <c r="G151" s="4"/>
      <c r="H151" s="4">
        <v>12</v>
      </c>
    </row>
    <row r="152" spans="1:10">
      <c r="A152" s="4" t="s">
        <v>65</v>
      </c>
      <c r="B152" s="4">
        <v>2019</v>
      </c>
      <c r="C152" s="5">
        <v>43779</v>
      </c>
      <c r="D152" s="4" t="s">
        <v>66</v>
      </c>
      <c r="E152" s="4" t="s">
        <v>1664</v>
      </c>
      <c r="F152" s="4" t="s">
        <v>152</v>
      </c>
      <c r="G152" s="4"/>
      <c r="H152" s="4">
        <v>13</v>
      </c>
    </row>
    <row r="153" spans="1:10">
      <c r="A153" s="4" t="s">
        <v>65</v>
      </c>
      <c r="B153" s="4">
        <v>2019</v>
      </c>
      <c r="C153" s="5">
        <v>43779</v>
      </c>
      <c r="D153" s="4" t="s">
        <v>66</v>
      </c>
      <c r="E153" s="4" t="s">
        <v>591</v>
      </c>
      <c r="F153" s="4" t="s">
        <v>25</v>
      </c>
      <c r="G153" s="4"/>
      <c r="H153" s="4">
        <v>14</v>
      </c>
    </row>
    <row r="154" spans="1:10">
      <c r="A154" s="4" t="s">
        <v>65</v>
      </c>
      <c r="B154" s="4">
        <v>2019</v>
      </c>
      <c r="C154" s="5">
        <v>43779</v>
      </c>
      <c r="D154" s="4" t="s">
        <v>66</v>
      </c>
      <c r="E154" s="4" t="s">
        <v>521</v>
      </c>
      <c r="F154" s="4" t="s">
        <v>58</v>
      </c>
      <c r="G154" s="4"/>
      <c r="H154" s="4">
        <v>15</v>
      </c>
    </row>
    <row r="155" spans="1:10">
      <c r="A155" s="4" t="s">
        <v>65</v>
      </c>
      <c r="B155" s="4">
        <v>2019</v>
      </c>
      <c r="C155" s="5">
        <v>43779</v>
      </c>
      <c r="D155" s="4" t="s">
        <v>66</v>
      </c>
      <c r="E155" s="4" t="s">
        <v>1661</v>
      </c>
      <c r="F155" s="4" t="s">
        <v>647</v>
      </c>
      <c r="G155" s="4"/>
      <c r="H155" s="4">
        <v>16</v>
      </c>
    </row>
    <row r="156" spans="1:10">
      <c r="A156" s="4" t="s">
        <v>65</v>
      </c>
      <c r="B156" s="4">
        <v>2019</v>
      </c>
      <c r="C156" s="5">
        <v>43779</v>
      </c>
      <c r="D156" s="4" t="s">
        <v>66</v>
      </c>
      <c r="E156" s="4" t="s">
        <v>857</v>
      </c>
      <c r="F156" s="4" t="s">
        <v>207</v>
      </c>
      <c r="G156" s="4"/>
      <c r="H156" s="4">
        <v>17</v>
      </c>
    </row>
    <row r="157" spans="1:10">
      <c r="A157" s="4" t="s">
        <v>65</v>
      </c>
      <c r="B157" s="4">
        <v>2019</v>
      </c>
      <c r="C157" s="5">
        <v>43779</v>
      </c>
      <c r="D157" s="4" t="s">
        <v>66</v>
      </c>
      <c r="E157" s="4" t="s">
        <v>829</v>
      </c>
      <c r="F157" s="4" t="s">
        <v>82</v>
      </c>
      <c r="G157" s="4"/>
      <c r="H157" s="4">
        <v>18</v>
      </c>
    </row>
    <row r="158" spans="1:10">
      <c r="A158" s="4" t="s">
        <v>65</v>
      </c>
      <c r="B158" s="4">
        <v>2019</v>
      </c>
      <c r="C158" s="5">
        <v>43779</v>
      </c>
      <c r="D158" s="4" t="s">
        <v>66</v>
      </c>
      <c r="E158" s="4" t="s">
        <v>491</v>
      </c>
      <c r="F158" s="4" t="s">
        <v>492</v>
      </c>
      <c r="G158" s="4"/>
      <c r="H158" s="4">
        <v>19</v>
      </c>
    </row>
    <row r="159" spans="1:10">
      <c r="A159" s="4" t="s">
        <v>65</v>
      </c>
      <c r="B159" s="4">
        <v>2019</v>
      </c>
      <c r="C159" s="5">
        <v>43779</v>
      </c>
      <c r="D159" s="4" t="s">
        <v>66</v>
      </c>
      <c r="E159" s="4" t="s">
        <v>823</v>
      </c>
      <c r="F159" s="4" t="s">
        <v>166</v>
      </c>
      <c r="G159" s="4"/>
      <c r="H159" s="4">
        <v>20</v>
      </c>
    </row>
    <row r="160" spans="1:10">
      <c r="A160" s="1" t="s">
        <v>233</v>
      </c>
      <c r="B160" s="1">
        <v>2019</v>
      </c>
      <c r="C160" s="2">
        <v>43771</v>
      </c>
      <c r="D160" s="1" t="s">
        <v>66</v>
      </c>
      <c r="E160" s="1" t="s">
        <v>811</v>
      </c>
      <c r="F160" s="1" t="s">
        <v>188</v>
      </c>
      <c r="G160" s="1"/>
      <c r="H160" s="1">
        <v>1</v>
      </c>
      <c r="I160" s="7">
        <v>0.70486111111111116</v>
      </c>
      <c r="J160">
        <v>53.177</v>
      </c>
    </row>
    <row r="161" spans="1:8">
      <c r="A161" s="1" t="s">
        <v>233</v>
      </c>
      <c r="B161" s="1">
        <v>2019</v>
      </c>
      <c r="C161" s="2">
        <v>43771</v>
      </c>
      <c r="D161" s="1" t="s">
        <v>66</v>
      </c>
      <c r="E161" s="1" t="s">
        <v>618</v>
      </c>
      <c r="F161" s="1" t="s">
        <v>37</v>
      </c>
      <c r="G161" s="1"/>
      <c r="H161" s="1">
        <v>2</v>
      </c>
    </row>
    <row r="162" spans="1:8">
      <c r="A162" s="1" t="s">
        <v>233</v>
      </c>
      <c r="B162" s="1">
        <v>2019</v>
      </c>
      <c r="C162" s="2">
        <v>43771</v>
      </c>
      <c r="D162" s="1" t="s">
        <v>66</v>
      </c>
      <c r="E162" s="1" t="s">
        <v>1734</v>
      </c>
      <c r="F162" s="1" t="s">
        <v>164</v>
      </c>
      <c r="G162" s="1"/>
      <c r="H162" s="1">
        <v>3</v>
      </c>
    </row>
    <row r="163" spans="1:8">
      <c r="A163" s="1" t="s">
        <v>233</v>
      </c>
      <c r="B163" s="1">
        <v>2019</v>
      </c>
      <c r="C163" s="2">
        <v>43771</v>
      </c>
      <c r="D163" s="1" t="s">
        <v>66</v>
      </c>
      <c r="E163" s="1" t="s">
        <v>785</v>
      </c>
      <c r="F163" s="1" t="s">
        <v>78</v>
      </c>
      <c r="G163" s="1"/>
      <c r="H163" s="1">
        <v>4</v>
      </c>
    </row>
    <row r="164" spans="1:8">
      <c r="A164" s="1" t="s">
        <v>233</v>
      </c>
      <c r="B164" s="1">
        <v>2019</v>
      </c>
      <c r="C164" s="2">
        <v>43771</v>
      </c>
      <c r="D164" s="1" t="s">
        <v>66</v>
      </c>
      <c r="E164" s="1" t="s">
        <v>591</v>
      </c>
      <c r="F164" s="1" t="s">
        <v>25</v>
      </c>
      <c r="G164" s="1"/>
      <c r="H164" s="1">
        <v>5</v>
      </c>
    </row>
    <row r="165" spans="1:8">
      <c r="A165" s="1" t="s">
        <v>233</v>
      </c>
      <c r="B165" s="1">
        <v>2019</v>
      </c>
      <c r="C165" s="2">
        <v>43771</v>
      </c>
      <c r="D165" s="1" t="s">
        <v>66</v>
      </c>
      <c r="E165" s="1" t="s">
        <v>840</v>
      </c>
      <c r="F165" s="1" t="s">
        <v>480</v>
      </c>
      <c r="G165" s="1"/>
      <c r="H165" s="1">
        <v>6</v>
      </c>
    </row>
    <row r="166" spans="1:8">
      <c r="A166" s="1" t="s">
        <v>233</v>
      </c>
      <c r="B166" s="1">
        <v>2019</v>
      </c>
      <c r="C166" s="2">
        <v>43771</v>
      </c>
      <c r="D166" s="1" t="s">
        <v>66</v>
      </c>
      <c r="E166" s="1" t="s">
        <v>828</v>
      </c>
      <c r="F166" s="1" t="s">
        <v>82</v>
      </c>
      <c r="G166" s="1"/>
      <c r="H166" s="1">
        <v>7</v>
      </c>
    </row>
    <row r="167" spans="1:8">
      <c r="A167" s="1" t="s">
        <v>233</v>
      </c>
      <c r="B167" s="1">
        <v>2019</v>
      </c>
      <c r="C167" s="2">
        <v>43771</v>
      </c>
      <c r="D167" s="1" t="s">
        <v>66</v>
      </c>
      <c r="E167" s="1" t="s">
        <v>857</v>
      </c>
      <c r="F167" s="1" t="s">
        <v>207</v>
      </c>
      <c r="G167" s="1"/>
      <c r="H167" s="1">
        <v>8</v>
      </c>
    </row>
    <row r="168" spans="1:8">
      <c r="A168" s="1" t="s">
        <v>233</v>
      </c>
      <c r="B168" s="1">
        <v>2019</v>
      </c>
      <c r="C168" s="2">
        <v>43771</v>
      </c>
      <c r="D168" s="1" t="s">
        <v>66</v>
      </c>
      <c r="E168" s="1" t="s">
        <v>1666</v>
      </c>
      <c r="F168" s="1" t="s">
        <v>1276</v>
      </c>
      <c r="G168" s="1"/>
      <c r="H168" s="1">
        <v>9</v>
      </c>
    </row>
    <row r="169" spans="1:8">
      <c r="A169" s="1" t="s">
        <v>233</v>
      </c>
      <c r="B169" s="1">
        <v>2019</v>
      </c>
      <c r="C169" s="2">
        <v>43771</v>
      </c>
      <c r="D169" s="1" t="s">
        <v>66</v>
      </c>
      <c r="E169" s="1" t="s">
        <v>1657</v>
      </c>
      <c r="F169" s="1" t="s">
        <v>27</v>
      </c>
      <c r="G169" s="1"/>
      <c r="H169" s="1">
        <v>10</v>
      </c>
    </row>
    <row r="170" spans="1:8">
      <c r="A170" s="1" t="s">
        <v>233</v>
      </c>
      <c r="B170" s="1">
        <v>2019</v>
      </c>
      <c r="C170" s="2">
        <v>43771</v>
      </c>
      <c r="D170" s="1" t="s">
        <v>66</v>
      </c>
      <c r="E170" s="1" t="s">
        <v>475</v>
      </c>
      <c r="F170" s="1" t="s">
        <v>113</v>
      </c>
      <c r="G170" s="1"/>
      <c r="H170" s="1">
        <v>11</v>
      </c>
    </row>
    <row r="171" spans="1:8">
      <c r="A171" s="1" t="s">
        <v>233</v>
      </c>
      <c r="B171" s="1">
        <v>2019</v>
      </c>
      <c r="C171" s="2">
        <v>43771</v>
      </c>
      <c r="D171" s="1" t="s">
        <v>66</v>
      </c>
      <c r="E171" s="1" t="s">
        <v>612</v>
      </c>
      <c r="F171" s="1" t="s">
        <v>42</v>
      </c>
      <c r="G171" s="1"/>
      <c r="H171" s="1">
        <v>12</v>
      </c>
    </row>
    <row r="172" spans="1:8">
      <c r="A172" s="1" t="s">
        <v>233</v>
      </c>
      <c r="B172" s="1">
        <v>2019</v>
      </c>
      <c r="C172" s="2">
        <v>43771</v>
      </c>
      <c r="D172" s="1" t="s">
        <v>66</v>
      </c>
      <c r="E172" s="1" t="s">
        <v>2311</v>
      </c>
      <c r="F172" s="1" t="s">
        <v>198</v>
      </c>
      <c r="G172" s="1"/>
      <c r="H172" s="1">
        <v>13</v>
      </c>
    </row>
    <row r="173" spans="1:8">
      <c r="A173" s="1" t="s">
        <v>233</v>
      </c>
      <c r="B173" s="1">
        <v>2019</v>
      </c>
      <c r="C173" s="2">
        <v>43771</v>
      </c>
      <c r="D173" s="1" t="s">
        <v>66</v>
      </c>
      <c r="E173" s="1" t="s">
        <v>361</v>
      </c>
      <c r="F173" s="1" t="s">
        <v>142</v>
      </c>
      <c r="G173" s="1"/>
      <c r="H173" s="1">
        <v>14</v>
      </c>
    </row>
    <row r="174" spans="1:8">
      <c r="A174" s="1" t="s">
        <v>233</v>
      </c>
      <c r="B174" s="1">
        <v>2019</v>
      </c>
      <c r="C174" s="2">
        <v>43771</v>
      </c>
      <c r="D174" s="1" t="s">
        <v>66</v>
      </c>
      <c r="E174" s="1" t="s">
        <v>485</v>
      </c>
      <c r="F174" s="1" t="s">
        <v>46</v>
      </c>
      <c r="G174" s="1"/>
      <c r="H174" s="1">
        <v>15</v>
      </c>
    </row>
    <row r="175" spans="1:8">
      <c r="A175" s="1" t="s">
        <v>233</v>
      </c>
      <c r="B175" s="1">
        <v>2019</v>
      </c>
      <c r="C175" s="2">
        <v>43771</v>
      </c>
      <c r="D175" s="1" t="s">
        <v>66</v>
      </c>
      <c r="E175" s="1" t="s">
        <v>777</v>
      </c>
      <c r="F175" s="1" t="s">
        <v>2312</v>
      </c>
      <c r="G175" s="1"/>
      <c r="H175" s="1">
        <v>16</v>
      </c>
    </row>
    <row r="176" spans="1:8">
      <c r="A176" s="1" t="s">
        <v>233</v>
      </c>
      <c r="B176" s="1">
        <v>2019</v>
      </c>
      <c r="C176" s="2">
        <v>43771</v>
      </c>
      <c r="D176" s="1" t="s">
        <v>66</v>
      </c>
      <c r="E176" s="1" t="s">
        <v>649</v>
      </c>
      <c r="F176" s="1" t="s">
        <v>1737</v>
      </c>
      <c r="G176" s="1"/>
      <c r="H176" s="1">
        <v>17</v>
      </c>
    </row>
    <row r="177" spans="1:10">
      <c r="A177" s="1" t="s">
        <v>233</v>
      </c>
      <c r="B177" s="1">
        <v>2019</v>
      </c>
      <c r="C177" s="2">
        <v>43771</v>
      </c>
      <c r="D177" s="1" t="s">
        <v>66</v>
      </c>
      <c r="E177" s="1" t="s">
        <v>1291</v>
      </c>
      <c r="F177" s="1" t="s">
        <v>647</v>
      </c>
      <c r="G177" s="1"/>
      <c r="H177" s="1">
        <v>18</v>
      </c>
    </row>
    <row r="178" spans="1:10">
      <c r="A178" s="1" t="s">
        <v>233</v>
      </c>
      <c r="B178" s="1">
        <v>2019</v>
      </c>
      <c r="C178" s="2">
        <v>43771</v>
      </c>
      <c r="D178" s="1" t="s">
        <v>66</v>
      </c>
      <c r="E178" s="1" t="s">
        <v>2313</v>
      </c>
      <c r="F178" s="1" t="s">
        <v>1704</v>
      </c>
      <c r="G178" s="1"/>
      <c r="H178" s="1">
        <v>19</v>
      </c>
    </row>
    <row r="179" spans="1:10">
      <c r="A179" s="1" t="s">
        <v>233</v>
      </c>
      <c r="B179" s="1">
        <v>2019</v>
      </c>
      <c r="C179" s="2">
        <v>43771</v>
      </c>
      <c r="D179" s="1" t="s">
        <v>66</v>
      </c>
      <c r="E179" s="1" t="s">
        <v>521</v>
      </c>
      <c r="F179" s="1" t="s">
        <v>58</v>
      </c>
      <c r="G179" s="1"/>
      <c r="H179" s="1">
        <v>20</v>
      </c>
    </row>
    <row r="180" spans="1:10">
      <c r="A180" s="4" t="s">
        <v>281</v>
      </c>
      <c r="B180" s="4">
        <v>2019</v>
      </c>
      <c r="C180" s="5">
        <v>43524</v>
      </c>
      <c r="D180" s="4" t="s">
        <v>20</v>
      </c>
      <c r="E180" s="4" t="s">
        <v>602</v>
      </c>
      <c r="F180" s="4" t="s">
        <v>102</v>
      </c>
      <c r="G180" s="4"/>
      <c r="H180" s="4">
        <v>1</v>
      </c>
      <c r="I180" s="7">
        <v>0.71666666666666667</v>
      </c>
      <c r="J180">
        <v>52.302</v>
      </c>
    </row>
    <row r="181" spans="1:10">
      <c r="A181" s="4" t="s">
        <v>281</v>
      </c>
      <c r="B181" s="4">
        <v>2019</v>
      </c>
      <c r="C181" s="5">
        <v>43524</v>
      </c>
      <c r="D181" s="4" t="s">
        <v>20</v>
      </c>
      <c r="E181" s="4" t="s">
        <v>642</v>
      </c>
      <c r="F181" s="4" t="s">
        <v>23</v>
      </c>
      <c r="G181" s="4"/>
      <c r="H181" s="4">
        <v>2</v>
      </c>
    </row>
    <row r="182" spans="1:10">
      <c r="A182" s="4" t="s">
        <v>281</v>
      </c>
      <c r="B182" s="4">
        <v>2019</v>
      </c>
      <c r="C182" s="5">
        <v>43524</v>
      </c>
      <c r="D182" s="4" t="s">
        <v>20</v>
      </c>
      <c r="E182" s="4" t="s">
        <v>505</v>
      </c>
      <c r="F182" s="4" t="s">
        <v>35</v>
      </c>
      <c r="G182" s="4"/>
      <c r="H182" s="4">
        <v>3</v>
      </c>
    </row>
    <row r="183" spans="1:10">
      <c r="A183" s="4" t="s">
        <v>281</v>
      </c>
      <c r="B183" s="4">
        <v>2019</v>
      </c>
      <c r="C183" s="5">
        <v>43524</v>
      </c>
      <c r="D183" s="4" t="s">
        <v>20</v>
      </c>
      <c r="E183" s="4" t="s">
        <v>340</v>
      </c>
      <c r="F183" s="4" t="s">
        <v>142</v>
      </c>
      <c r="G183" s="4"/>
      <c r="H183" s="4">
        <v>4</v>
      </c>
    </row>
    <row r="184" spans="1:10">
      <c r="A184" s="4" t="s">
        <v>281</v>
      </c>
      <c r="B184" s="4">
        <v>2019</v>
      </c>
      <c r="C184" s="5">
        <v>43524</v>
      </c>
      <c r="D184" s="4" t="s">
        <v>20</v>
      </c>
      <c r="E184" s="4" t="s">
        <v>841</v>
      </c>
      <c r="F184" s="4" t="s">
        <v>480</v>
      </c>
      <c r="G184" s="4"/>
      <c r="H184" s="4">
        <v>5</v>
      </c>
    </row>
    <row r="185" spans="1:10">
      <c r="A185" s="4" t="s">
        <v>281</v>
      </c>
      <c r="B185" s="4">
        <v>2019</v>
      </c>
      <c r="C185" s="5">
        <v>43524</v>
      </c>
      <c r="D185" s="4" t="s">
        <v>20</v>
      </c>
      <c r="E185" s="4" t="s">
        <v>787</v>
      </c>
      <c r="F185" s="4" t="s">
        <v>113</v>
      </c>
      <c r="G185" s="4"/>
      <c r="H185" s="4">
        <v>6</v>
      </c>
    </row>
    <row r="186" spans="1:10">
      <c r="A186" s="4" t="s">
        <v>281</v>
      </c>
      <c r="B186" s="4">
        <v>2019</v>
      </c>
      <c r="C186" s="5">
        <v>43524</v>
      </c>
      <c r="D186" s="4" t="s">
        <v>20</v>
      </c>
      <c r="E186" s="4" t="s">
        <v>1665</v>
      </c>
      <c r="F186" s="4" t="s">
        <v>85</v>
      </c>
      <c r="G186" s="4"/>
      <c r="H186" s="4">
        <v>7</v>
      </c>
    </row>
    <row r="187" spans="1:10">
      <c r="A187" s="4" t="s">
        <v>281</v>
      </c>
      <c r="B187" s="4">
        <v>2019</v>
      </c>
      <c r="C187" s="5">
        <v>43524</v>
      </c>
      <c r="D187" s="4" t="s">
        <v>20</v>
      </c>
      <c r="E187" s="4" t="s">
        <v>1654</v>
      </c>
      <c r="F187" s="4" t="s">
        <v>39</v>
      </c>
      <c r="G187" s="4"/>
      <c r="H187" s="4">
        <v>8</v>
      </c>
    </row>
    <row r="188" spans="1:10">
      <c r="A188" s="4" t="s">
        <v>281</v>
      </c>
      <c r="B188" s="4">
        <v>2019</v>
      </c>
      <c r="C188" s="5">
        <v>43524</v>
      </c>
      <c r="D188" s="4" t="s">
        <v>20</v>
      </c>
      <c r="E188" s="4" t="s">
        <v>454</v>
      </c>
      <c r="F188" s="4" t="s">
        <v>46</v>
      </c>
      <c r="G188" s="4"/>
      <c r="H188" s="4">
        <v>9</v>
      </c>
    </row>
    <row r="189" spans="1:10">
      <c r="A189" s="4" t="s">
        <v>281</v>
      </c>
      <c r="B189" s="4">
        <v>2019</v>
      </c>
      <c r="C189" s="5">
        <v>43524</v>
      </c>
      <c r="D189" s="4" t="s">
        <v>20</v>
      </c>
      <c r="E189" s="4" t="s">
        <v>591</v>
      </c>
      <c r="F189" s="4" t="s">
        <v>25</v>
      </c>
      <c r="G189" s="4"/>
      <c r="H189" s="4">
        <v>10</v>
      </c>
    </row>
    <row r="190" spans="1:10">
      <c r="A190" s="4" t="s">
        <v>281</v>
      </c>
      <c r="B190" s="4">
        <v>2019</v>
      </c>
      <c r="C190" s="5">
        <v>43524</v>
      </c>
      <c r="D190" s="4" t="s">
        <v>20</v>
      </c>
      <c r="E190" s="4" t="s">
        <v>3014</v>
      </c>
      <c r="F190" s="4" t="s">
        <v>78</v>
      </c>
      <c r="G190" s="4"/>
      <c r="H190" s="4">
        <v>11</v>
      </c>
    </row>
    <row r="191" spans="1:10">
      <c r="A191" s="4" t="s">
        <v>281</v>
      </c>
      <c r="B191" s="4">
        <v>2019</v>
      </c>
      <c r="C191" s="5">
        <v>43524</v>
      </c>
      <c r="D191" s="4" t="s">
        <v>20</v>
      </c>
      <c r="E191" s="4" t="s">
        <v>857</v>
      </c>
      <c r="F191" s="4" t="s">
        <v>207</v>
      </c>
      <c r="G191" s="4"/>
      <c r="H191" s="4">
        <v>12</v>
      </c>
    </row>
    <row r="192" spans="1:10">
      <c r="A192" s="4" t="s">
        <v>281</v>
      </c>
      <c r="B192" s="4">
        <v>2019</v>
      </c>
      <c r="C192" s="5">
        <v>43524</v>
      </c>
      <c r="D192" s="4" t="s">
        <v>20</v>
      </c>
      <c r="E192" s="4" t="s">
        <v>795</v>
      </c>
      <c r="F192" s="4" t="s">
        <v>27</v>
      </c>
      <c r="G192" s="4"/>
      <c r="H192" s="4">
        <v>13</v>
      </c>
    </row>
    <row r="193" spans="1:10">
      <c r="A193" s="4" t="s">
        <v>281</v>
      </c>
      <c r="B193" s="4">
        <v>2019</v>
      </c>
      <c r="C193" s="5">
        <v>43524</v>
      </c>
      <c r="D193" s="4" t="s">
        <v>20</v>
      </c>
      <c r="E193" s="4" t="s">
        <v>1650</v>
      </c>
      <c r="F193" s="4" t="s">
        <v>164</v>
      </c>
      <c r="G193" s="4"/>
      <c r="H193" s="4">
        <v>14</v>
      </c>
    </row>
    <row r="194" spans="1:10">
      <c r="A194" s="4" t="s">
        <v>281</v>
      </c>
      <c r="B194" s="4">
        <v>2019</v>
      </c>
      <c r="C194" s="5">
        <v>43524</v>
      </c>
      <c r="D194" s="4" t="s">
        <v>20</v>
      </c>
      <c r="E194" s="4" t="s">
        <v>3015</v>
      </c>
      <c r="F194" s="4" t="s">
        <v>58</v>
      </c>
      <c r="G194" s="4"/>
      <c r="H194" s="4">
        <v>15</v>
      </c>
    </row>
    <row r="195" spans="1:10">
      <c r="A195" s="4" t="s">
        <v>281</v>
      </c>
      <c r="B195" s="4">
        <v>2019</v>
      </c>
      <c r="C195" s="5">
        <v>43524</v>
      </c>
      <c r="D195" s="4" t="s">
        <v>20</v>
      </c>
      <c r="E195" s="4" t="s">
        <v>2311</v>
      </c>
      <c r="F195" s="4" t="s">
        <v>198</v>
      </c>
      <c r="G195" s="4"/>
      <c r="H195" s="4">
        <v>16</v>
      </c>
    </row>
    <row r="196" spans="1:10">
      <c r="A196" s="4" t="s">
        <v>281</v>
      </c>
      <c r="B196" s="4">
        <v>2019</v>
      </c>
      <c r="C196" s="5">
        <v>43524</v>
      </c>
      <c r="D196" s="4" t="s">
        <v>20</v>
      </c>
      <c r="E196" s="4" t="s">
        <v>3016</v>
      </c>
      <c r="F196" s="4" t="s">
        <v>116</v>
      </c>
      <c r="G196" s="4"/>
      <c r="H196" s="4">
        <v>17</v>
      </c>
    </row>
    <row r="197" spans="1:10">
      <c r="A197" s="4" t="s">
        <v>281</v>
      </c>
      <c r="B197" s="4">
        <v>2019</v>
      </c>
      <c r="C197" s="5">
        <v>43524</v>
      </c>
      <c r="D197" s="4" t="s">
        <v>20</v>
      </c>
      <c r="E197" s="4" t="s">
        <v>1646</v>
      </c>
      <c r="F197" s="4" t="s">
        <v>178</v>
      </c>
      <c r="G197" s="4"/>
      <c r="H197" s="4">
        <v>18</v>
      </c>
    </row>
    <row r="198" spans="1:10">
      <c r="A198" s="4" t="s">
        <v>281</v>
      </c>
      <c r="B198" s="4">
        <v>2019</v>
      </c>
      <c r="C198" s="5">
        <v>43524</v>
      </c>
      <c r="D198" s="4" t="s">
        <v>20</v>
      </c>
      <c r="E198" s="4" t="s">
        <v>491</v>
      </c>
      <c r="F198" s="4" t="s">
        <v>492</v>
      </c>
      <c r="G198" s="4"/>
      <c r="H198" s="4">
        <v>19</v>
      </c>
    </row>
    <row r="199" spans="1:10">
      <c r="A199" s="4" t="s">
        <v>281</v>
      </c>
      <c r="B199" s="4">
        <v>2019</v>
      </c>
      <c r="C199" s="5">
        <v>43524</v>
      </c>
      <c r="D199" s="4" t="s">
        <v>20</v>
      </c>
      <c r="E199" s="4" t="s">
        <v>1291</v>
      </c>
      <c r="F199" s="4" t="s">
        <v>647</v>
      </c>
      <c r="G199" s="4"/>
      <c r="H199" s="4">
        <v>20</v>
      </c>
    </row>
    <row r="200" spans="1:10">
      <c r="A200" s="4" t="s">
        <v>281</v>
      </c>
      <c r="B200" s="4">
        <v>2019</v>
      </c>
      <c r="C200" s="5">
        <v>43524</v>
      </c>
      <c r="D200" s="4" t="s">
        <v>20</v>
      </c>
      <c r="E200" s="4" t="s">
        <v>811</v>
      </c>
      <c r="F200" s="4" t="s">
        <v>188</v>
      </c>
      <c r="G200" s="4"/>
      <c r="H200" s="4">
        <v>21</v>
      </c>
    </row>
    <row r="201" spans="1:10">
      <c r="A201" s="4" t="s">
        <v>281</v>
      </c>
      <c r="B201" s="4">
        <v>2019</v>
      </c>
      <c r="C201" s="5">
        <v>43524</v>
      </c>
      <c r="D201" s="4" t="s">
        <v>20</v>
      </c>
      <c r="E201" s="4" t="s">
        <v>829</v>
      </c>
      <c r="F201" s="4" t="s">
        <v>82</v>
      </c>
      <c r="G201" s="4"/>
      <c r="H201" s="4">
        <v>22</v>
      </c>
    </row>
    <row r="202" spans="1:10">
      <c r="A202" s="4" t="s">
        <v>281</v>
      </c>
      <c r="B202" s="4">
        <v>2019</v>
      </c>
      <c r="C202" s="5">
        <v>43524</v>
      </c>
      <c r="D202" s="4" t="s">
        <v>20</v>
      </c>
      <c r="E202" s="4" t="s">
        <v>717</v>
      </c>
      <c r="F202" s="4" t="s">
        <v>152</v>
      </c>
      <c r="G202" s="4"/>
      <c r="H202" s="4" t="s">
        <v>608</v>
      </c>
    </row>
    <row r="203" spans="1:10">
      <c r="A203" s="4" t="s">
        <v>281</v>
      </c>
      <c r="B203" s="4">
        <v>2019</v>
      </c>
      <c r="C203" s="5">
        <v>43524</v>
      </c>
      <c r="D203" s="4" t="s">
        <v>20</v>
      </c>
      <c r="E203" s="4" t="s">
        <v>818</v>
      </c>
      <c r="F203" s="4" t="s">
        <v>42</v>
      </c>
      <c r="G203" s="4"/>
      <c r="H203" s="4" t="s">
        <v>608</v>
      </c>
    </row>
    <row r="204" spans="1:10">
      <c r="A204" s="1" t="s">
        <v>226</v>
      </c>
      <c r="B204" s="1">
        <v>2019</v>
      </c>
      <c r="C204" s="2">
        <v>43491</v>
      </c>
      <c r="D204" s="1" t="s">
        <v>66</v>
      </c>
      <c r="E204" s="1" t="s">
        <v>1654</v>
      </c>
      <c r="F204" s="1" t="s">
        <v>39</v>
      </c>
      <c r="G204" s="1"/>
      <c r="H204" s="1">
        <v>1</v>
      </c>
      <c r="I204" s="7">
        <v>0.70347222222222217</v>
      </c>
      <c r="J204">
        <v>53.271000000000001</v>
      </c>
    </row>
    <row r="205" spans="1:10">
      <c r="A205" s="1" t="s">
        <v>226</v>
      </c>
      <c r="B205" s="1">
        <v>2019</v>
      </c>
      <c r="C205" s="2">
        <v>43491</v>
      </c>
      <c r="D205" s="1" t="s">
        <v>66</v>
      </c>
      <c r="E205" s="1" t="s">
        <v>1650</v>
      </c>
      <c r="F205" s="1" t="s">
        <v>164</v>
      </c>
      <c r="G205" s="1"/>
      <c r="H205" s="1">
        <v>2</v>
      </c>
    </row>
    <row r="206" spans="1:10">
      <c r="A206" s="1" t="s">
        <v>226</v>
      </c>
      <c r="B206" s="1">
        <v>2019</v>
      </c>
      <c r="C206" s="2">
        <v>43491</v>
      </c>
      <c r="D206" s="1" t="s">
        <v>66</v>
      </c>
      <c r="E206" s="1" t="s">
        <v>2332</v>
      </c>
      <c r="F206" s="1" t="s">
        <v>27</v>
      </c>
      <c r="G206" s="1"/>
      <c r="H206" s="1">
        <v>3</v>
      </c>
    </row>
    <row r="207" spans="1:10">
      <c r="A207" s="1" t="s">
        <v>226</v>
      </c>
      <c r="B207" s="1">
        <v>2019</v>
      </c>
      <c r="C207" s="2">
        <v>43491</v>
      </c>
      <c r="D207" s="1" t="s">
        <v>66</v>
      </c>
      <c r="E207" s="1" t="s">
        <v>811</v>
      </c>
      <c r="F207" s="1" t="s">
        <v>188</v>
      </c>
      <c r="G207" s="1"/>
      <c r="H207" s="1">
        <v>4</v>
      </c>
    </row>
    <row r="208" spans="1:10">
      <c r="A208" s="1" t="s">
        <v>226</v>
      </c>
      <c r="B208" s="1">
        <v>2019</v>
      </c>
      <c r="C208" s="2">
        <v>43491</v>
      </c>
      <c r="D208" s="1" t="s">
        <v>66</v>
      </c>
      <c r="E208" s="1" t="s">
        <v>591</v>
      </c>
      <c r="F208" s="1" t="s">
        <v>25</v>
      </c>
      <c r="G208" s="1"/>
      <c r="H208" s="1">
        <v>5</v>
      </c>
    </row>
    <row r="209" spans="1:10">
      <c r="A209" s="1" t="s">
        <v>226</v>
      </c>
      <c r="B209" s="1">
        <v>2019</v>
      </c>
      <c r="C209" s="2">
        <v>43491</v>
      </c>
      <c r="D209" s="1" t="s">
        <v>66</v>
      </c>
      <c r="E209" s="1" t="s">
        <v>791</v>
      </c>
      <c r="F209" s="1" t="s">
        <v>480</v>
      </c>
      <c r="G209" s="1"/>
      <c r="H209" s="1">
        <v>6</v>
      </c>
    </row>
    <row r="210" spans="1:10">
      <c r="A210" s="1" t="s">
        <v>226</v>
      </c>
      <c r="B210" s="1">
        <v>2019</v>
      </c>
      <c r="C210" s="2">
        <v>43491</v>
      </c>
      <c r="D210" s="1" t="s">
        <v>66</v>
      </c>
      <c r="E210" s="1" t="s">
        <v>505</v>
      </c>
      <c r="F210" s="1" t="s">
        <v>35</v>
      </c>
      <c r="G210" s="1"/>
      <c r="H210" s="1">
        <v>7</v>
      </c>
    </row>
    <row r="211" spans="1:10">
      <c r="A211" s="1" t="s">
        <v>226</v>
      </c>
      <c r="B211" s="1">
        <v>2019</v>
      </c>
      <c r="C211" s="2">
        <v>43491</v>
      </c>
      <c r="D211" s="1" t="s">
        <v>66</v>
      </c>
      <c r="E211" s="1" t="s">
        <v>361</v>
      </c>
      <c r="F211" s="1" t="s">
        <v>142</v>
      </c>
      <c r="G211" s="1"/>
      <c r="H211" s="1">
        <v>8</v>
      </c>
    </row>
    <row r="212" spans="1:10">
      <c r="A212" s="1" t="s">
        <v>226</v>
      </c>
      <c r="B212" s="1">
        <v>2019</v>
      </c>
      <c r="C212" s="2">
        <v>43491</v>
      </c>
      <c r="D212" s="1" t="s">
        <v>66</v>
      </c>
      <c r="E212" s="1" t="s">
        <v>829</v>
      </c>
      <c r="F212" s="1" t="s">
        <v>82</v>
      </c>
      <c r="G212" s="1"/>
      <c r="H212" s="1">
        <v>9</v>
      </c>
    </row>
    <row r="213" spans="1:10">
      <c r="A213" s="1" t="s">
        <v>226</v>
      </c>
      <c r="B213" s="1">
        <v>2019</v>
      </c>
      <c r="C213" s="2">
        <v>43491</v>
      </c>
      <c r="D213" s="1" t="s">
        <v>66</v>
      </c>
      <c r="E213" s="1" t="s">
        <v>1291</v>
      </c>
      <c r="F213" s="1" t="s">
        <v>647</v>
      </c>
      <c r="G213" s="1"/>
      <c r="H213" s="1">
        <v>10</v>
      </c>
    </row>
    <row r="214" spans="1:10">
      <c r="A214" s="1" t="s">
        <v>226</v>
      </c>
      <c r="B214" s="1">
        <v>2019</v>
      </c>
      <c r="C214" s="2">
        <v>43491</v>
      </c>
      <c r="D214" s="1" t="s">
        <v>66</v>
      </c>
      <c r="E214" s="1" t="s">
        <v>858</v>
      </c>
      <c r="F214" s="1" t="s">
        <v>207</v>
      </c>
      <c r="G214" s="1"/>
      <c r="H214" s="1">
        <v>11</v>
      </c>
    </row>
    <row r="215" spans="1:10">
      <c r="A215" s="1" t="s">
        <v>226</v>
      </c>
      <c r="B215" s="1">
        <v>2019</v>
      </c>
      <c r="C215" s="2">
        <v>43491</v>
      </c>
      <c r="D215" s="1" t="s">
        <v>66</v>
      </c>
      <c r="E215" s="1" t="s">
        <v>650</v>
      </c>
      <c r="F215" s="1" t="s">
        <v>85</v>
      </c>
      <c r="G215" s="1"/>
      <c r="H215" s="1">
        <v>12</v>
      </c>
    </row>
    <row r="216" spans="1:10">
      <c r="A216" s="1" t="s">
        <v>226</v>
      </c>
      <c r="B216" s="1">
        <v>2019</v>
      </c>
      <c r="C216" s="2">
        <v>43491</v>
      </c>
      <c r="D216" s="1" t="s">
        <v>66</v>
      </c>
      <c r="E216" s="1" t="s">
        <v>1738</v>
      </c>
      <c r="F216" s="1" t="s">
        <v>102</v>
      </c>
      <c r="G216" s="1"/>
      <c r="H216" s="1">
        <v>13</v>
      </c>
    </row>
    <row r="217" spans="1:10">
      <c r="A217" s="1" t="s">
        <v>226</v>
      </c>
      <c r="B217" s="1">
        <v>2019</v>
      </c>
      <c r="C217" s="2">
        <v>43491</v>
      </c>
      <c r="D217" s="1" t="s">
        <v>66</v>
      </c>
      <c r="E217" s="1" t="s">
        <v>454</v>
      </c>
      <c r="F217" s="1" t="s">
        <v>46</v>
      </c>
      <c r="G217" s="1"/>
      <c r="H217" s="1">
        <v>14</v>
      </c>
    </row>
    <row r="218" spans="1:10">
      <c r="A218" s="1" t="s">
        <v>226</v>
      </c>
      <c r="B218" s="1">
        <v>2019</v>
      </c>
      <c r="C218" s="2">
        <v>43491</v>
      </c>
      <c r="D218" s="1" t="s">
        <v>66</v>
      </c>
      <c r="E218" s="1" t="s">
        <v>3015</v>
      </c>
      <c r="F218" s="1" t="s">
        <v>58</v>
      </c>
      <c r="G218" s="1"/>
      <c r="H218" s="1">
        <v>15</v>
      </c>
    </row>
    <row r="219" spans="1:10">
      <c r="A219" s="1" t="s">
        <v>226</v>
      </c>
      <c r="B219" s="1">
        <v>2019</v>
      </c>
      <c r="C219" s="2">
        <v>43491</v>
      </c>
      <c r="D219" s="1" t="s">
        <v>66</v>
      </c>
      <c r="E219" s="1" t="s">
        <v>649</v>
      </c>
      <c r="F219" s="1" t="s">
        <v>29</v>
      </c>
      <c r="G219" s="1"/>
      <c r="H219" s="1">
        <v>16</v>
      </c>
    </row>
    <row r="220" spans="1:10">
      <c r="A220" s="1" t="s">
        <v>226</v>
      </c>
      <c r="B220" s="1">
        <v>2019</v>
      </c>
      <c r="C220" s="2">
        <v>43491</v>
      </c>
      <c r="D220" s="1" t="s">
        <v>66</v>
      </c>
      <c r="E220" s="1" t="s">
        <v>823</v>
      </c>
      <c r="F220" s="1" t="s">
        <v>37</v>
      </c>
      <c r="G220" s="1"/>
      <c r="H220" s="1" t="s">
        <v>608</v>
      </c>
    </row>
    <row r="221" spans="1:10">
      <c r="A221" s="1" t="s">
        <v>226</v>
      </c>
      <c r="B221" s="1">
        <v>2019</v>
      </c>
      <c r="C221" s="2">
        <v>43491</v>
      </c>
      <c r="D221" s="1" t="s">
        <v>66</v>
      </c>
      <c r="E221" s="1" t="s">
        <v>3060</v>
      </c>
      <c r="F221" s="1" t="s">
        <v>3061</v>
      </c>
      <c r="G221" s="1"/>
      <c r="H221" s="1" t="s">
        <v>608</v>
      </c>
    </row>
    <row r="222" spans="1:10">
      <c r="A222" s="1" t="s">
        <v>226</v>
      </c>
      <c r="B222" s="1">
        <v>2019</v>
      </c>
      <c r="C222" s="2">
        <v>43491</v>
      </c>
      <c r="D222" s="1" t="s">
        <v>66</v>
      </c>
      <c r="E222" s="1" t="s">
        <v>3062</v>
      </c>
      <c r="F222" s="1" t="s">
        <v>198</v>
      </c>
      <c r="G222" s="1"/>
      <c r="H222" s="1" t="s">
        <v>608</v>
      </c>
    </row>
    <row r="223" spans="1:10">
      <c r="A223" s="4" t="s">
        <v>225</v>
      </c>
      <c r="B223" s="4">
        <v>2019</v>
      </c>
      <c r="C223" s="5">
        <v>43485</v>
      </c>
      <c r="D223" s="4" t="s">
        <v>66</v>
      </c>
      <c r="E223" s="4" t="s">
        <v>340</v>
      </c>
      <c r="F223" s="4" t="s">
        <v>142</v>
      </c>
      <c r="G223" s="4"/>
      <c r="H223" s="4">
        <v>1</v>
      </c>
      <c r="I223" s="7">
        <v>0.71388888888888891</v>
      </c>
      <c r="J223">
        <v>52.503999999999998</v>
      </c>
    </row>
    <row r="224" spans="1:10">
      <c r="A224" s="4" t="s">
        <v>225</v>
      </c>
      <c r="B224" s="4">
        <v>2019</v>
      </c>
      <c r="C224" s="5">
        <v>43485</v>
      </c>
      <c r="D224" s="4" t="s">
        <v>66</v>
      </c>
      <c r="E224" s="4" t="s">
        <v>1643</v>
      </c>
      <c r="F224" s="4" t="s">
        <v>85</v>
      </c>
      <c r="G224" s="4"/>
      <c r="H224" s="4">
        <v>2</v>
      </c>
    </row>
    <row r="225" spans="1:8">
      <c r="A225" s="4" t="s">
        <v>225</v>
      </c>
      <c r="B225" s="4">
        <v>2019</v>
      </c>
      <c r="C225" s="5">
        <v>43485</v>
      </c>
      <c r="D225" s="4" t="s">
        <v>66</v>
      </c>
      <c r="E225" s="4" t="s">
        <v>1291</v>
      </c>
      <c r="F225" s="4" t="s">
        <v>647</v>
      </c>
      <c r="G225" s="4"/>
      <c r="H225" s="4">
        <v>3</v>
      </c>
    </row>
    <row r="226" spans="1:8">
      <c r="A226" s="4" t="s">
        <v>225</v>
      </c>
      <c r="B226" s="4">
        <v>2019</v>
      </c>
      <c r="C226" s="5">
        <v>43485</v>
      </c>
      <c r="D226" s="4" t="s">
        <v>66</v>
      </c>
      <c r="E226" s="4" t="s">
        <v>3092</v>
      </c>
      <c r="F226" s="4" t="s">
        <v>102</v>
      </c>
      <c r="G226" s="4"/>
      <c r="H226" s="4">
        <v>4</v>
      </c>
    </row>
    <row r="227" spans="1:8">
      <c r="A227" s="4" t="s">
        <v>225</v>
      </c>
      <c r="B227" s="4">
        <v>2019</v>
      </c>
      <c r="C227" s="5">
        <v>43485</v>
      </c>
      <c r="D227" s="4" t="s">
        <v>66</v>
      </c>
      <c r="E227" s="4" t="s">
        <v>858</v>
      </c>
      <c r="F227" s="4" t="s">
        <v>207</v>
      </c>
      <c r="G227" s="4"/>
      <c r="H227" s="4">
        <v>5</v>
      </c>
    </row>
    <row r="228" spans="1:8">
      <c r="A228" s="4" t="s">
        <v>225</v>
      </c>
      <c r="B228" s="4">
        <v>2019</v>
      </c>
      <c r="C228" s="5">
        <v>43485</v>
      </c>
      <c r="D228" s="4" t="s">
        <v>66</v>
      </c>
      <c r="E228" s="4" t="s">
        <v>681</v>
      </c>
      <c r="F228" s="4" t="s">
        <v>25</v>
      </c>
      <c r="G228" s="4"/>
      <c r="H228" s="4">
        <v>6</v>
      </c>
    </row>
    <row r="229" spans="1:8">
      <c r="A229" s="4" t="s">
        <v>225</v>
      </c>
      <c r="B229" s="4">
        <v>2019</v>
      </c>
      <c r="C229" s="5">
        <v>43485</v>
      </c>
      <c r="D229" s="4" t="s">
        <v>66</v>
      </c>
      <c r="E229" s="4" t="s">
        <v>1628</v>
      </c>
      <c r="F229" s="4" t="s">
        <v>35</v>
      </c>
      <c r="G229" s="4"/>
      <c r="H229" s="4">
        <v>7</v>
      </c>
    </row>
    <row r="230" spans="1:8">
      <c r="A230" s="4" t="s">
        <v>225</v>
      </c>
      <c r="B230" s="4">
        <v>2019</v>
      </c>
      <c r="C230" s="5">
        <v>43485</v>
      </c>
      <c r="D230" s="4" t="s">
        <v>66</v>
      </c>
      <c r="E230" s="4" t="s">
        <v>1654</v>
      </c>
      <c r="F230" s="4" t="s">
        <v>39</v>
      </c>
      <c r="G230" s="4"/>
      <c r="H230" s="4">
        <v>8</v>
      </c>
    </row>
    <row r="231" spans="1:8">
      <c r="A231" s="4" t="s">
        <v>225</v>
      </c>
      <c r="B231" s="4">
        <v>2019</v>
      </c>
      <c r="C231" s="5">
        <v>43485</v>
      </c>
      <c r="D231" s="4" t="s">
        <v>66</v>
      </c>
      <c r="E231" s="4" t="s">
        <v>791</v>
      </c>
      <c r="F231" s="4" t="s">
        <v>480</v>
      </c>
      <c r="G231" s="4"/>
      <c r="H231" s="4">
        <v>9</v>
      </c>
    </row>
    <row r="232" spans="1:8">
      <c r="A232" s="4" t="s">
        <v>225</v>
      </c>
      <c r="B232" s="4">
        <v>2019</v>
      </c>
      <c r="C232" s="5">
        <v>43485</v>
      </c>
      <c r="D232" s="4" t="s">
        <v>66</v>
      </c>
      <c r="E232" s="4" t="s">
        <v>1650</v>
      </c>
      <c r="F232" s="4" t="s">
        <v>164</v>
      </c>
      <c r="G232" s="4"/>
      <c r="H232" s="4">
        <v>10</v>
      </c>
    </row>
    <row r="233" spans="1:8">
      <c r="A233" s="4" t="s">
        <v>225</v>
      </c>
      <c r="B233" s="4">
        <v>2019</v>
      </c>
      <c r="C233" s="5">
        <v>43485</v>
      </c>
      <c r="D233" s="4" t="s">
        <v>66</v>
      </c>
      <c r="E233" s="4" t="s">
        <v>642</v>
      </c>
      <c r="F233" s="4" t="s">
        <v>23</v>
      </c>
      <c r="G233" s="4"/>
      <c r="H233" s="4">
        <v>11</v>
      </c>
    </row>
    <row r="234" spans="1:8">
      <c r="A234" s="4" t="s">
        <v>225</v>
      </c>
      <c r="B234" s="4">
        <v>2019</v>
      </c>
      <c r="C234" s="5">
        <v>43485</v>
      </c>
      <c r="D234" s="4" t="s">
        <v>66</v>
      </c>
      <c r="E234" s="4" t="s">
        <v>811</v>
      </c>
      <c r="F234" s="4" t="s">
        <v>188</v>
      </c>
      <c r="G234" s="4"/>
      <c r="H234" s="4">
        <v>12</v>
      </c>
    </row>
    <row r="235" spans="1:8">
      <c r="A235" s="4" t="s">
        <v>225</v>
      </c>
      <c r="B235" s="4">
        <v>2019</v>
      </c>
      <c r="C235" s="5">
        <v>43485</v>
      </c>
      <c r="D235" s="4" t="s">
        <v>66</v>
      </c>
      <c r="E235" s="4" t="s">
        <v>3100</v>
      </c>
      <c r="F235" s="4" t="s">
        <v>37</v>
      </c>
      <c r="G235" s="4"/>
      <c r="H235" s="4">
        <v>13</v>
      </c>
    </row>
    <row r="236" spans="1:8">
      <c r="A236" s="4" t="s">
        <v>225</v>
      </c>
      <c r="B236" s="4">
        <v>2019</v>
      </c>
      <c r="C236" s="5">
        <v>43485</v>
      </c>
      <c r="D236" s="4" t="s">
        <v>66</v>
      </c>
      <c r="E236" s="4" t="s">
        <v>829</v>
      </c>
      <c r="F236" s="4" t="s">
        <v>82</v>
      </c>
      <c r="G236" s="4"/>
      <c r="H236" s="4" t="s">
        <v>608</v>
      </c>
    </row>
    <row r="237" spans="1:8">
      <c r="A237" s="4" t="s">
        <v>225</v>
      </c>
      <c r="B237" s="4">
        <v>2019</v>
      </c>
      <c r="C237" s="5">
        <v>43485</v>
      </c>
      <c r="D237" s="4" t="s">
        <v>66</v>
      </c>
      <c r="E237" s="4" t="s">
        <v>3060</v>
      </c>
      <c r="F237" s="4" t="s">
        <v>3061</v>
      </c>
      <c r="G237" s="4"/>
      <c r="H237" s="4" t="s">
        <v>608</v>
      </c>
    </row>
    <row r="238" spans="1:8">
      <c r="A238" s="4" t="s">
        <v>225</v>
      </c>
      <c r="B238" s="4">
        <v>2019</v>
      </c>
      <c r="C238" s="5">
        <v>43485</v>
      </c>
      <c r="D238" s="4" t="s">
        <v>66</v>
      </c>
      <c r="E238" s="4" t="s">
        <v>3062</v>
      </c>
      <c r="F238" s="4" t="s">
        <v>198</v>
      </c>
      <c r="G238" s="4"/>
      <c r="H238" s="4" t="s">
        <v>608</v>
      </c>
    </row>
  </sheetData>
  <conditionalFormatting sqref="A180:D203">
    <cfRule type="expression" dxfId="36" priority="7">
      <formula>$E180="F"</formula>
    </cfRule>
    <cfRule type="expression" dxfId="35" priority="8">
      <formula>$E180="Q"</formula>
    </cfRule>
  </conditionalFormatting>
  <conditionalFormatting sqref="A204:B222 D204:D222">
    <cfRule type="expression" dxfId="34" priority="5">
      <formula>$E204="F"</formula>
    </cfRule>
    <cfRule type="expression" dxfId="33" priority="6">
      <formula>$E204="Q"</formula>
    </cfRule>
  </conditionalFormatting>
  <conditionalFormatting sqref="A223:B223 D223:D238 A225:B225 A227:B227 A229:B229 A231:B231 A233:B233 A235:B235 A237:B237">
    <cfRule type="expression" dxfId="32" priority="3">
      <formula>$E223="F"</formula>
    </cfRule>
    <cfRule type="expression" dxfId="31" priority="4">
      <formula>$E223="Q"</formula>
    </cfRule>
  </conditionalFormatting>
  <conditionalFormatting sqref="A224:B224 A226:B226 A228:B228 A230:B230 A232:B232 A234:B234 A236:B236 A238:B238">
    <cfRule type="expression" dxfId="30" priority="1">
      <formula>$E224="F"</formula>
    </cfRule>
    <cfRule type="expression" dxfId="29" priority="2">
      <formula>$E224="Q"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322"/>
  <sheetViews>
    <sheetView zoomScale="85" zoomScaleNormal="85" workbookViewId="0">
      <pane ySplit="1" topLeftCell="A281" activePane="bottomLeft" state="frozen"/>
      <selection pane="bottomLeft" activeCell="R285" sqref="R285:R309"/>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11.7265625" customWidth="1"/>
    <col min="19" max="37" width="9.54296875" bestFit="1" customWidth="1"/>
    <col min="38" max="38" width="8.453125" bestFit="1" customWidth="1"/>
    <col min="39" max="50" width="9.54296875" bestFit="1" customWidth="1"/>
    <col min="51" max="51" width="8.453125" bestFit="1" customWidth="1"/>
    <col min="52" max="56" width="9.54296875" bestFit="1" customWidth="1"/>
    <col min="57" max="57" width="8.453125" bestFit="1" customWidth="1"/>
    <col min="58" max="80" width="9.54296875" bestFit="1" customWidth="1"/>
    <col min="81" max="81" width="8.453125" bestFit="1" customWidth="1"/>
    <col min="82" max="86" width="9.54296875" bestFit="1" customWidth="1"/>
    <col min="87" max="87" width="8.453125" bestFit="1" customWidth="1"/>
    <col min="88" max="102" width="9.54296875" bestFit="1" customWidth="1"/>
    <col min="103" max="103" width="8.453125" bestFit="1" customWidth="1"/>
    <col min="104" max="111" width="9.54296875" bestFit="1" customWidth="1"/>
    <col min="112" max="112" width="8.453125" bestFit="1" customWidth="1"/>
    <col min="113" max="113" width="9.54296875" bestFit="1" customWidth="1"/>
    <col min="114" max="114" width="8.453125" bestFit="1" customWidth="1"/>
    <col min="115" max="115" width="9.54296875" bestFit="1" customWidth="1"/>
    <col min="116" max="116" width="8.453125" bestFit="1" customWidth="1"/>
    <col min="117" max="145" width="9.54296875" bestFit="1" customWidth="1"/>
    <col min="146" max="146" width="8.453125" bestFit="1" customWidth="1"/>
    <col min="147" max="155" width="9.54296875" bestFit="1" customWidth="1"/>
    <col min="156" max="156" width="8.453125" bestFit="1" customWidth="1"/>
    <col min="157" max="166" width="9.54296875" bestFit="1" customWidth="1"/>
    <col min="167" max="167" width="8.453125" bestFit="1" customWidth="1"/>
    <col min="168" max="173" width="9.54296875" bestFit="1" customWidth="1"/>
    <col min="174" max="174" width="8.453125" bestFit="1" customWidth="1"/>
    <col min="175" max="199" width="9.54296875" bestFit="1" customWidth="1"/>
    <col min="200" max="200" width="8.453125" bestFit="1" customWidth="1"/>
    <col min="201" max="203" width="9.54296875" bestFit="1" customWidth="1"/>
    <col min="204" max="204" width="8.453125" bestFit="1" customWidth="1"/>
    <col min="205" max="223" width="9.54296875" bestFit="1" customWidth="1"/>
    <col min="224" max="224" width="8.453125" bestFit="1" customWidth="1"/>
    <col min="225" max="242" width="9.54296875" bestFit="1" customWidth="1"/>
    <col min="243" max="244" width="8.453125" bestFit="1" customWidth="1"/>
    <col min="245" max="249" width="9.54296875" bestFit="1" customWidth="1"/>
    <col min="250" max="250" width="10.81640625" bestFit="1" customWidth="1"/>
  </cols>
  <sheetData>
    <row r="1" spans="1:18">
      <c r="A1" s="83" t="s">
        <v>0</v>
      </c>
      <c r="B1" s="84" t="s">
        <v>1</v>
      </c>
      <c r="C1" s="84" t="s">
        <v>2</v>
      </c>
      <c r="D1" s="84" t="s">
        <v>3</v>
      </c>
      <c r="E1" s="84" t="s">
        <v>4</v>
      </c>
      <c r="F1" s="84" t="s">
        <v>5</v>
      </c>
      <c r="G1" s="84" t="s">
        <v>8</v>
      </c>
      <c r="H1" s="84" t="s">
        <v>7</v>
      </c>
      <c r="I1" s="84" t="s">
        <v>9</v>
      </c>
      <c r="J1" s="84" t="s">
        <v>10</v>
      </c>
      <c r="K1" s="84" t="s">
        <v>11</v>
      </c>
      <c r="L1" s="84" t="s">
        <v>12</v>
      </c>
      <c r="M1" s="84" t="s">
        <v>13</v>
      </c>
      <c r="N1" s="84" t="s">
        <v>14</v>
      </c>
      <c r="O1" s="84" t="s">
        <v>15</v>
      </c>
      <c r="P1" s="84" t="s">
        <v>16</v>
      </c>
      <c r="Q1" s="84" t="s">
        <v>17</v>
      </c>
      <c r="R1" s="85" t="s">
        <v>18</v>
      </c>
    </row>
    <row r="2" spans="1:18">
      <c r="A2" s="86" t="s">
        <v>19</v>
      </c>
      <c r="B2" s="86">
        <v>2022</v>
      </c>
      <c r="C2" s="87">
        <v>44848</v>
      </c>
      <c r="D2" s="86" t="s">
        <v>20</v>
      </c>
      <c r="E2" s="86" t="s">
        <v>21</v>
      </c>
      <c r="F2" s="88" t="s">
        <v>22</v>
      </c>
      <c r="G2" s="88" t="s">
        <v>23</v>
      </c>
      <c r="H2" s="89">
        <f>(C2-VLOOKUP(F2,Riders!$A$2:$C$267,2,FALSE))/365</f>
        <v>29.6</v>
      </c>
      <c r="I2" s="88">
        <v>1</v>
      </c>
      <c r="J2" s="90">
        <v>1.2898148148148147E-4</v>
      </c>
      <c r="K2" s="91">
        <v>2.0542824074074075E-4</v>
      </c>
      <c r="L2" s="91">
        <v>2.7818287037037037E-4</v>
      </c>
      <c r="M2" s="91">
        <v>3.5137731481481484E-4</v>
      </c>
      <c r="N2" s="91">
        <v>4.2699074074074075E-4</v>
      </c>
      <c r="O2" s="91">
        <v>5.055208333333333E-4</v>
      </c>
      <c r="P2" s="91">
        <v>5.8805555555555553E-4</v>
      </c>
      <c r="Q2" s="91">
        <v>6.7469907407407398E-4</v>
      </c>
      <c r="R2" s="92">
        <v>61.756</v>
      </c>
    </row>
    <row r="3" spans="1:18">
      <c r="A3" s="86" t="s">
        <v>19</v>
      </c>
      <c r="B3" s="86">
        <v>2022</v>
      </c>
      <c r="C3" s="87">
        <v>44848</v>
      </c>
      <c r="D3" s="86" t="s">
        <v>20</v>
      </c>
      <c r="E3" s="86" t="s">
        <v>21</v>
      </c>
      <c r="F3" s="88" t="s">
        <v>24</v>
      </c>
      <c r="G3" s="88" t="s">
        <v>25</v>
      </c>
      <c r="H3" s="89">
        <f>(C3-VLOOKUP(F3,Riders!$A$2:$C$267,2,FALSE))/365</f>
        <v>20.994520547945207</v>
      </c>
      <c r="I3" s="88">
        <v>2</v>
      </c>
      <c r="J3" s="93">
        <v>1.3421296296296296E-4</v>
      </c>
      <c r="K3" s="94">
        <v>2.1495370370370372E-4</v>
      </c>
      <c r="L3" s="94">
        <v>2.9085648148148151E-4</v>
      </c>
      <c r="M3" s="94">
        <v>3.6614583333333334E-4</v>
      </c>
      <c r="N3" s="94">
        <v>4.4258101851851853E-4</v>
      </c>
      <c r="O3" s="94">
        <v>5.2155092592592596E-4</v>
      </c>
      <c r="P3" s="94">
        <v>6.0328703703703705E-4</v>
      </c>
      <c r="Q3" s="94">
        <v>6.881944444444444E-4</v>
      </c>
      <c r="R3" s="95">
        <v>60.545000000000002</v>
      </c>
    </row>
    <row r="4" spans="1:18">
      <c r="A4" s="86" t="s">
        <v>19</v>
      </c>
      <c r="B4" s="86">
        <v>2022</v>
      </c>
      <c r="C4" s="87">
        <v>44848</v>
      </c>
      <c r="D4" s="86" t="s">
        <v>20</v>
      </c>
      <c r="E4" s="86" t="s">
        <v>21</v>
      </c>
      <c r="F4" s="88" t="s">
        <v>26</v>
      </c>
      <c r="G4" s="88" t="s">
        <v>27</v>
      </c>
      <c r="H4" s="89">
        <f>(C4-VLOOKUP(F4,Riders!$A$2:$C$267,2,FALSE))/365</f>
        <v>25.06027397260274</v>
      </c>
      <c r="I4" s="88">
        <v>3</v>
      </c>
      <c r="J4" s="90">
        <v>1.3474537037037038E-4</v>
      </c>
      <c r="K4" s="91">
        <v>2.1584490740740743E-4</v>
      </c>
      <c r="L4" s="91">
        <v>2.9199074074074077E-4</v>
      </c>
      <c r="M4" s="91">
        <v>3.6756944444444445E-4</v>
      </c>
      <c r="N4" s="91">
        <v>4.4372685185185183E-4</v>
      </c>
      <c r="O4" s="91">
        <v>5.2253472222222219E-4</v>
      </c>
      <c r="P4" s="91">
        <v>6.0399305555555564E-4</v>
      </c>
      <c r="Q4" s="91">
        <v>6.8922453703703691E-4</v>
      </c>
      <c r="R4" s="92">
        <v>60.454000000000001</v>
      </c>
    </row>
    <row r="5" spans="1:18">
      <c r="A5" s="86" t="s">
        <v>19</v>
      </c>
      <c r="B5" s="86">
        <v>2022</v>
      </c>
      <c r="C5" s="87">
        <v>44848</v>
      </c>
      <c r="D5" s="86" t="s">
        <v>20</v>
      </c>
      <c r="E5" s="86" t="s">
        <v>21</v>
      </c>
      <c r="F5" s="88" t="s">
        <v>28</v>
      </c>
      <c r="G5" s="88" t="s">
        <v>29</v>
      </c>
      <c r="H5" s="89" t="e">
        <f>(C5-VLOOKUP(F5,Riders!$A$2:$C$267,2,FALSE))/365</f>
        <v>#N/A</v>
      </c>
      <c r="I5" s="88">
        <v>4</v>
      </c>
      <c r="J5" s="93">
        <v>1.3546296296296296E-4</v>
      </c>
      <c r="K5" s="94">
        <v>2.175925925925926E-4</v>
      </c>
      <c r="L5" s="94">
        <v>2.9413194444444446E-4</v>
      </c>
      <c r="M5" s="94">
        <v>3.7011574074074073E-4</v>
      </c>
      <c r="N5" s="94">
        <v>4.4673611111111108E-4</v>
      </c>
      <c r="O5" s="94">
        <v>5.2550925925925931E-4</v>
      </c>
      <c r="P5" s="94">
        <v>6.066666666666666E-4</v>
      </c>
      <c r="Q5" s="94">
        <v>6.9155092592592586E-4</v>
      </c>
      <c r="R5" s="95">
        <v>60.250999999999998</v>
      </c>
    </row>
    <row r="6" spans="1:18">
      <c r="A6" s="86" t="s">
        <v>19</v>
      </c>
      <c r="B6" s="86">
        <v>2022</v>
      </c>
      <c r="C6" s="87">
        <v>44848</v>
      </c>
      <c r="D6" s="86" t="s">
        <v>20</v>
      </c>
      <c r="E6" s="86" t="s">
        <v>21</v>
      </c>
      <c r="F6" s="88" t="s">
        <v>30</v>
      </c>
      <c r="G6" s="88" t="s">
        <v>31</v>
      </c>
      <c r="H6" s="89">
        <f>(C6-VLOOKUP(F6,Riders!$A$2:$C$267,2,FALSE))/365</f>
        <v>26.641095890410959</v>
      </c>
      <c r="I6" s="88">
        <v>5</v>
      </c>
      <c r="J6" s="90">
        <v>1.3186342592592592E-4</v>
      </c>
      <c r="K6" s="91">
        <v>2.1100694444444444E-4</v>
      </c>
      <c r="L6" s="91">
        <v>2.8569444444444448E-4</v>
      </c>
      <c r="M6" s="91">
        <v>3.6063657407407404E-4</v>
      </c>
      <c r="N6" s="91">
        <v>4.3826388888888886E-4</v>
      </c>
      <c r="O6" s="91">
        <v>5.1884259259259266E-4</v>
      </c>
      <c r="P6" s="91">
        <v>6.033796296296296E-4</v>
      </c>
      <c r="Q6" s="91">
        <v>6.9208333333333329E-4</v>
      </c>
      <c r="R6" s="92">
        <v>60.204999999999998</v>
      </c>
    </row>
    <row r="7" spans="1:18">
      <c r="A7" s="86" t="s">
        <v>19</v>
      </c>
      <c r="B7" s="86">
        <v>2022</v>
      </c>
      <c r="C7" s="87">
        <v>44848</v>
      </c>
      <c r="D7" s="86" t="s">
        <v>20</v>
      </c>
      <c r="E7" s="86" t="s">
        <v>21</v>
      </c>
      <c r="F7" s="88" t="s">
        <v>32</v>
      </c>
      <c r="G7" s="88" t="s">
        <v>33</v>
      </c>
      <c r="H7" s="89">
        <f>(C7-VLOOKUP(F7,Riders!$A$2:$C$267,2,FALSE))/365</f>
        <v>20.926027397260274</v>
      </c>
      <c r="I7" s="88">
        <v>6</v>
      </c>
      <c r="J7" s="93">
        <v>1.3638888888888891E-4</v>
      </c>
      <c r="K7" s="94">
        <v>2.1604166666666666E-4</v>
      </c>
      <c r="L7" s="94">
        <v>2.9142361111111106E-4</v>
      </c>
      <c r="M7" s="94">
        <v>3.6682870370370369E-4</v>
      </c>
      <c r="N7" s="94">
        <v>4.4386574074074077E-4</v>
      </c>
      <c r="O7" s="94">
        <v>5.2362268518518524E-4</v>
      </c>
      <c r="P7" s="94">
        <v>6.0656250000000001E-4</v>
      </c>
      <c r="Q7" s="94">
        <v>6.9305555555555559E-4</v>
      </c>
      <c r="R7" s="95">
        <v>60.12</v>
      </c>
    </row>
    <row r="8" spans="1:18">
      <c r="A8" s="86" t="s">
        <v>19</v>
      </c>
      <c r="B8" s="86">
        <v>2022</v>
      </c>
      <c r="C8" s="87">
        <v>44848</v>
      </c>
      <c r="D8" s="86" t="s">
        <v>20</v>
      </c>
      <c r="E8" s="86" t="s">
        <v>21</v>
      </c>
      <c r="F8" s="88" t="s">
        <v>34</v>
      </c>
      <c r="G8" s="88" t="s">
        <v>35</v>
      </c>
      <c r="H8" s="89" t="e">
        <f>(C8-VLOOKUP(F8,Riders!$A$2:$C$267,2,FALSE))/365</f>
        <v>#N/A</v>
      </c>
      <c r="I8" s="88">
        <v>7</v>
      </c>
      <c r="J8" s="90">
        <v>1.3961805555555556E-4</v>
      </c>
      <c r="K8" s="91">
        <v>2.2114583333333337E-4</v>
      </c>
      <c r="L8" s="91">
        <v>2.9857638888888886E-4</v>
      </c>
      <c r="M8" s="91">
        <v>3.7438657407407407E-4</v>
      </c>
      <c r="N8" s="91">
        <v>4.5123842592592595E-4</v>
      </c>
      <c r="O8" s="91">
        <v>5.2969907407407403E-4</v>
      </c>
      <c r="P8" s="91">
        <v>6.106365740740741E-4</v>
      </c>
      <c r="Q8" s="91">
        <v>6.9363425925925929E-4</v>
      </c>
      <c r="R8" s="92">
        <v>60.07</v>
      </c>
    </row>
    <row r="9" spans="1:18">
      <c r="A9" s="86" t="s">
        <v>19</v>
      </c>
      <c r="B9" s="86">
        <v>2022</v>
      </c>
      <c r="C9" s="87">
        <v>44848</v>
      </c>
      <c r="D9" s="86" t="s">
        <v>20</v>
      </c>
      <c r="E9" s="86" t="s">
        <v>21</v>
      </c>
      <c r="F9" s="88" t="s">
        <v>36</v>
      </c>
      <c r="G9" s="88" t="s">
        <v>37</v>
      </c>
      <c r="H9" s="89">
        <f>(C9-VLOOKUP(F9,Riders!$A$2:$C$267,2,FALSE))/365</f>
        <v>24.397260273972602</v>
      </c>
      <c r="I9" s="88">
        <v>8</v>
      </c>
      <c r="J9" s="93">
        <v>1.3378472222222223E-4</v>
      </c>
      <c r="K9" s="94">
        <v>2.1405092592592591E-4</v>
      </c>
      <c r="L9" s="94">
        <v>2.8899305555555557E-4</v>
      </c>
      <c r="M9" s="94">
        <v>3.631365740740741E-4</v>
      </c>
      <c r="N9" s="94">
        <v>4.3954861111111104E-4</v>
      </c>
      <c r="O9" s="94">
        <v>5.1928240740740743E-4</v>
      </c>
      <c r="P9" s="94">
        <v>6.0376157407407405E-4</v>
      </c>
      <c r="Q9" s="94">
        <v>6.9372685185185195E-4</v>
      </c>
      <c r="R9" s="95">
        <v>60.061999999999998</v>
      </c>
    </row>
    <row r="10" spans="1:18">
      <c r="A10" s="86" t="s">
        <v>19</v>
      </c>
      <c r="B10" s="86">
        <v>2022</v>
      </c>
      <c r="C10" s="87">
        <v>44848</v>
      </c>
      <c r="D10" s="86" t="s">
        <v>20</v>
      </c>
      <c r="E10" s="86" t="s">
        <v>21</v>
      </c>
      <c r="F10" s="88" t="s">
        <v>38</v>
      </c>
      <c r="G10" s="88" t="s">
        <v>39</v>
      </c>
      <c r="H10" s="89">
        <f>(C10-VLOOKUP(F10,Riders!$A$2:$C$267,2,FALSE))/365</f>
        <v>21.726027397260275</v>
      </c>
      <c r="I10" s="88">
        <v>9</v>
      </c>
      <c r="J10" s="90">
        <v>1.3150462962962961E-4</v>
      </c>
      <c r="K10" s="91">
        <v>2.1226851851851851E-4</v>
      </c>
      <c r="L10" s="91">
        <v>2.8862268518518522E-4</v>
      </c>
      <c r="M10" s="91">
        <v>3.6513888888888897E-4</v>
      </c>
      <c r="N10" s="91">
        <v>4.4304398148148149E-4</v>
      </c>
      <c r="O10" s="91">
        <v>5.2400462962962969E-4</v>
      </c>
      <c r="P10" s="91">
        <v>6.0820601851851856E-4</v>
      </c>
      <c r="Q10" s="91">
        <v>6.9560185185185187E-4</v>
      </c>
      <c r="R10" s="92">
        <v>59.856999999999999</v>
      </c>
    </row>
    <row r="11" spans="1:18">
      <c r="A11" s="86" t="s">
        <v>19</v>
      </c>
      <c r="B11" s="86">
        <v>2022</v>
      </c>
      <c r="C11" s="87">
        <v>44848</v>
      </c>
      <c r="D11" s="86" t="s">
        <v>20</v>
      </c>
      <c r="E11" s="86" t="s">
        <v>21</v>
      </c>
      <c r="F11" s="88" t="s">
        <v>40</v>
      </c>
      <c r="G11" s="88" t="s">
        <v>29</v>
      </c>
      <c r="H11" s="89">
        <f>(C11-VLOOKUP(F11,Riders!$A$2:$C$267,2,FALSE))/365</f>
        <v>26.747945205479454</v>
      </c>
      <c r="I11" s="88">
        <v>10</v>
      </c>
      <c r="J11" s="93">
        <v>1.4228009259259258E-4</v>
      </c>
      <c r="K11" s="94">
        <v>2.246527777777778E-4</v>
      </c>
      <c r="L11" s="94">
        <v>3.0202546296296298E-4</v>
      </c>
      <c r="M11" s="94">
        <v>3.7859953703703704E-4</v>
      </c>
      <c r="N11" s="94">
        <v>4.5587962962962965E-4</v>
      </c>
      <c r="O11" s="94">
        <v>5.347106481481482E-4</v>
      </c>
      <c r="P11" s="94">
        <v>6.1543981481481486E-4</v>
      </c>
      <c r="Q11" s="94">
        <v>6.9907407407407407E-4</v>
      </c>
      <c r="R11" s="95">
        <v>59.616</v>
      </c>
    </row>
    <row r="12" spans="1:18">
      <c r="A12" s="86" t="s">
        <v>19</v>
      </c>
      <c r="B12" s="86">
        <v>2022</v>
      </c>
      <c r="C12" s="87">
        <v>44848</v>
      </c>
      <c r="D12" s="86" t="s">
        <v>20</v>
      </c>
      <c r="E12" s="86" t="s">
        <v>21</v>
      </c>
      <c r="F12" s="88" t="s">
        <v>41</v>
      </c>
      <c r="G12" s="88" t="s">
        <v>42</v>
      </c>
      <c r="H12" s="89">
        <f>(C12-VLOOKUP(F12,Riders!$A$2:$C$267,2,FALSE))/365</f>
        <v>29.698630136986303</v>
      </c>
      <c r="I12" s="88">
        <v>11</v>
      </c>
      <c r="J12" s="90">
        <v>1.3684027777777777E-4</v>
      </c>
      <c r="K12" s="91">
        <v>2.1891203703703707E-4</v>
      </c>
      <c r="L12" s="91">
        <v>2.9641203703703703E-4</v>
      </c>
      <c r="M12" s="91">
        <v>3.7290509259259265E-4</v>
      </c>
      <c r="N12" s="91">
        <v>4.502546296296296E-4</v>
      </c>
      <c r="O12" s="91">
        <v>5.3068287037037038E-4</v>
      </c>
      <c r="P12" s="91">
        <v>6.1386574074074067E-4</v>
      </c>
      <c r="Q12" s="91">
        <v>7.0023148148148147E-4</v>
      </c>
      <c r="R12" s="92">
        <v>59.47</v>
      </c>
    </row>
    <row r="13" spans="1:18">
      <c r="A13" s="86" t="s">
        <v>19</v>
      </c>
      <c r="B13" s="86">
        <v>2022</v>
      </c>
      <c r="C13" s="87">
        <v>44848</v>
      </c>
      <c r="D13" s="86" t="s">
        <v>20</v>
      </c>
      <c r="E13" s="86" t="s">
        <v>21</v>
      </c>
      <c r="F13" s="88" t="s">
        <v>43</v>
      </c>
      <c r="G13" s="88" t="s">
        <v>44</v>
      </c>
      <c r="H13" s="89">
        <f>(C13-VLOOKUP(F13,Riders!$A$2:$C$267,2,FALSE))/365</f>
        <v>22.054794520547944</v>
      </c>
      <c r="I13" s="88">
        <v>12</v>
      </c>
      <c r="J13" s="93">
        <v>1.4449074074074074E-4</v>
      </c>
      <c r="K13" s="94">
        <v>2.2599537037037041E-4</v>
      </c>
      <c r="L13" s="94">
        <v>3.0182870370370368E-4</v>
      </c>
      <c r="M13" s="94">
        <v>3.7665509259259255E-4</v>
      </c>
      <c r="N13" s="94">
        <v>4.5298611111111109E-4</v>
      </c>
      <c r="O13" s="94">
        <v>5.321875E-4</v>
      </c>
      <c r="P13" s="94">
        <v>6.150578703703703E-4</v>
      </c>
      <c r="Q13" s="94">
        <v>7.0138888888888887E-4</v>
      </c>
      <c r="R13" s="95">
        <v>59.411000000000001</v>
      </c>
    </row>
    <row r="14" spans="1:18">
      <c r="A14" s="86" t="s">
        <v>19</v>
      </c>
      <c r="B14" s="86">
        <v>2022</v>
      </c>
      <c r="C14" s="87">
        <v>44848</v>
      </c>
      <c r="D14" s="86" t="s">
        <v>20</v>
      </c>
      <c r="E14" s="86" t="s">
        <v>21</v>
      </c>
      <c r="F14" s="88" t="s">
        <v>45</v>
      </c>
      <c r="G14" s="88" t="s">
        <v>46</v>
      </c>
      <c r="H14" s="89">
        <f>(C14-VLOOKUP(F14,Riders!$A$2:$C$267,2,FALSE))/365</f>
        <v>26.660273972602738</v>
      </c>
      <c r="I14" s="88">
        <v>13</v>
      </c>
      <c r="J14" s="90">
        <v>1.3858796296296297E-4</v>
      </c>
      <c r="K14" s="91">
        <v>2.2040509259259257E-4</v>
      </c>
      <c r="L14" s="91">
        <v>2.9751157407407401E-4</v>
      </c>
      <c r="M14" s="91">
        <v>3.739583333333334E-4</v>
      </c>
      <c r="N14" s="91">
        <v>4.5168981481481487E-4</v>
      </c>
      <c r="O14" s="91">
        <v>5.3192129629629629E-4</v>
      </c>
      <c r="P14" s="91">
        <v>6.1458333333333341E-4</v>
      </c>
      <c r="Q14" s="91">
        <v>7.0138888888888887E-4</v>
      </c>
      <c r="R14" s="92">
        <v>59.408000000000001</v>
      </c>
    </row>
    <row r="15" spans="1:18">
      <c r="A15" s="86" t="s">
        <v>19</v>
      </c>
      <c r="B15" s="86">
        <v>2022</v>
      </c>
      <c r="C15" s="87">
        <v>44848</v>
      </c>
      <c r="D15" s="86" t="s">
        <v>20</v>
      </c>
      <c r="E15" s="86" t="s">
        <v>21</v>
      </c>
      <c r="F15" s="88" t="s">
        <v>47</v>
      </c>
      <c r="G15" s="88" t="s">
        <v>33</v>
      </c>
      <c r="H15" s="89">
        <f>(C15-VLOOKUP(F15,Riders!$A$2:$C$267,2,FALSE))/365</f>
        <v>25.876712328767123</v>
      </c>
      <c r="I15" s="88">
        <v>14</v>
      </c>
      <c r="J15" s="93">
        <v>1.3875000000000001E-4</v>
      </c>
      <c r="K15" s="94">
        <v>2.2123842592592592E-4</v>
      </c>
      <c r="L15" s="94">
        <v>2.9859953703703705E-4</v>
      </c>
      <c r="M15" s="94">
        <v>3.7504629629629628E-4</v>
      </c>
      <c r="N15" s="94">
        <v>4.5241898148148143E-4</v>
      </c>
      <c r="O15" s="94">
        <v>5.325578703703703E-4</v>
      </c>
      <c r="P15" s="94">
        <v>6.1608796296296292E-4</v>
      </c>
      <c r="Q15" s="94">
        <v>7.0370370370370378E-4</v>
      </c>
      <c r="R15" s="95">
        <v>59.23</v>
      </c>
    </row>
    <row r="16" spans="1:18">
      <c r="A16" s="86" t="s">
        <v>19</v>
      </c>
      <c r="B16" s="86">
        <v>2022</v>
      </c>
      <c r="C16" s="87">
        <v>44848</v>
      </c>
      <c r="D16" s="86" t="s">
        <v>20</v>
      </c>
      <c r="E16" s="86" t="s">
        <v>21</v>
      </c>
      <c r="F16" s="88" t="s">
        <v>48</v>
      </c>
      <c r="G16" s="88" t="s">
        <v>27</v>
      </c>
      <c r="H16" s="89">
        <f>(C16-VLOOKUP(F16,Riders!$A$2:$C$267,2,FALSE))/365</f>
        <v>31.92876712328767</v>
      </c>
      <c r="I16" s="88">
        <v>15</v>
      </c>
      <c r="J16" s="90">
        <v>1.4144675925925927E-4</v>
      </c>
      <c r="K16" s="91">
        <v>2.2524305555555554E-4</v>
      </c>
      <c r="L16" s="91">
        <v>3.0300925925925927E-4</v>
      </c>
      <c r="M16" s="91">
        <v>3.7981481481481482E-4</v>
      </c>
      <c r="N16" s="91">
        <v>4.5797453703703712E-4</v>
      </c>
      <c r="O16" s="91">
        <v>5.3840277777777773E-4</v>
      </c>
      <c r="P16" s="91">
        <v>6.2079861111111114E-4</v>
      </c>
      <c r="Q16" s="91">
        <v>7.0601851851851847E-4</v>
      </c>
      <c r="R16" s="92">
        <v>59.045999999999999</v>
      </c>
    </row>
    <row r="17" spans="1:18">
      <c r="A17" s="86" t="s">
        <v>19</v>
      </c>
      <c r="B17" s="86">
        <v>2022</v>
      </c>
      <c r="C17" s="87">
        <v>44848</v>
      </c>
      <c r="D17" s="86" t="s">
        <v>20</v>
      </c>
      <c r="E17" s="86" t="s">
        <v>21</v>
      </c>
      <c r="F17" s="88" t="s">
        <v>49</v>
      </c>
      <c r="G17" s="88" t="s">
        <v>39</v>
      </c>
      <c r="H17" s="89">
        <f>(C17-VLOOKUP(F17,Riders!$A$2:$C$267,2,FALSE))/365</f>
        <v>21.887671232876713</v>
      </c>
      <c r="I17" s="88">
        <v>16</v>
      </c>
      <c r="J17" s="93">
        <v>1.3344907407407405E-4</v>
      </c>
      <c r="K17" s="94">
        <v>2.1585648148148145E-4</v>
      </c>
      <c r="L17" s="94">
        <v>2.939699074074074E-4</v>
      </c>
      <c r="M17" s="94">
        <v>3.7296296296296291E-4</v>
      </c>
      <c r="N17" s="94">
        <v>4.5229166666666676E-4</v>
      </c>
      <c r="O17" s="94">
        <v>5.3356481481481473E-4</v>
      </c>
      <c r="P17" s="94">
        <v>6.1785879629629636E-4</v>
      </c>
      <c r="Q17" s="94">
        <v>7.0717592592592588E-4</v>
      </c>
      <c r="R17" s="95">
        <v>58.957999999999998</v>
      </c>
    </row>
    <row r="18" spans="1:18">
      <c r="A18" s="86" t="s">
        <v>19</v>
      </c>
      <c r="B18" s="86">
        <v>2022</v>
      </c>
      <c r="C18" s="87">
        <v>44848</v>
      </c>
      <c r="D18" s="86" t="s">
        <v>20</v>
      </c>
      <c r="E18" s="86" t="s">
        <v>21</v>
      </c>
      <c r="F18" s="88" t="s">
        <v>50</v>
      </c>
      <c r="G18" s="88" t="s">
        <v>44</v>
      </c>
      <c r="H18" s="89">
        <f>(C18-VLOOKUP(F18,Riders!$A$2:$C$267,2,FALSE))/365</f>
        <v>28.254794520547946</v>
      </c>
      <c r="I18" s="88">
        <v>17</v>
      </c>
      <c r="J18" s="90">
        <v>1.4490740740740743E-4</v>
      </c>
      <c r="K18" s="91">
        <v>2.2699074074074071E-4</v>
      </c>
      <c r="L18" s="91">
        <v>3.0326388888888889E-4</v>
      </c>
      <c r="M18" s="91">
        <v>3.7814814814814813E-4</v>
      </c>
      <c r="N18" s="91">
        <v>4.5479166666666666E-4</v>
      </c>
      <c r="O18" s="91">
        <v>5.3491898148148149E-4</v>
      </c>
      <c r="P18" s="91">
        <v>6.185532407407407E-4</v>
      </c>
      <c r="Q18" s="91">
        <v>7.0717592592592588E-4</v>
      </c>
      <c r="R18" s="92">
        <v>58.957000000000001</v>
      </c>
    </row>
    <row r="19" spans="1:18">
      <c r="A19" s="86" t="s">
        <v>19</v>
      </c>
      <c r="B19" s="86">
        <v>2022</v>
      </c>
      <c r="C19" s="87">
        <v>44848</v>
      </c>
      <c r="D19" s="86" t="s">
        <v>20</v>
      </c>
      <c r="E19" s="86" t="s">
        <v>21</v>
      </c>
      <c r="F19" s="88" t="s">
        <v>51</v>
      </c>
      <c r="G19" s="88" t="s">
        <v>52</v>
      </c>
      <c r="H19" s="89">
        <f>(C19-VLOOKUP(F19,Riders!$A$2:$C$267,2,FALSE))/365</f>
        <v>24.87945205479452</v>
      </c>
      <c r="I19" s="88">
        <v>18</v>
      </c>
      <c r="J19" s="93">
        <v>1.4192129629629629E-4</v>
      </c>
      <c r="K19" s="94">
        <v>2.2498842592592593E-4</v>
      </c>
      <c r="L19" s="94">
        <v>3.0283564814814816E-4</v>
      </c>
      <c r="M19" s="94">
        <v>3.7950231481481477E-4</v>
      </c>
      <c r="N19" s="94">
        <v>4.5729166666666666E-4</v>
      </c>
      <c r="O19" s="94">
        <v>5.3762731481481478E-4</v>
      </c>
      <c r="P19" s="94">
        <v>6.2131944444444441E-4</v>
      </c>
      <c r="Q19" s="94">
        <v>7.0833333333333338E-4</v>
      </c>
      <c r="R19" s="95">
        <v>58.813000000000002</v>
      </c>
    </row>
    <row r="20" spans="1:18">
      <c r="A20" s="86" t="s">
        <v>19</v>
      </c>
      <c r="B20" s="86">
        <v>2022</v>
      </c>
      <c r="C20" s="87">
        <v>44848</v>
      </c>
      <c r="D20" s="86" t="s">
        <v>20</v>
      </c>
      <c r="E20" s="86" t="s">
        <v>21</v>
      </c>
      <c r="F20" s="88" t="s">
        <v>53</v>
      </c>
      <c r="G20" s="88" t="s">
        <v>25</v>
      </c>
      <c r="H20" s="89">
        <f>(C20-VLOOKUP(F20,Riders!$A$2:$C$267,2,FALSE))/365</f>
        <v>22.268493150684932</v>
      </c>
      <c r="I20" s="88">
        <v>19</v>
      </c>
      <c r="J20" s="90">
        <v>1.4328703703703704E-4</v>
      </c>
      <c r="K20" s="91">
        <v>2.2655092592592594E-4</v>
      </c>
      <c r="L20" s="91">
        <v>3.0531250000000003E-4</v>
      </c>
      <c r="M20" s="91">
        <v>3.8258101851851848E-4</v>
      </c>
      <c r="N20" s="91">
        <v>4.6138888888888884E-4</v>
      </c>
      <c r="O20" s="91">
        <v>5.4159722222222218E-4</v>
      </c>
      <c r="P20" s="91">
        <v>6.2417824074074079E-4</v>
      </c>
      <c r="Q20" s="91">
        <v>7.0949074074074068E-4</v>
      </c>
      <c r="R20" s="92">
        <v>58.750999999999998</v>
      </c>
    </row>
    <row r="21" spans="1:18">
      <c r="A21" s="86" t="s">
        <v>19</v>
      </c>
      <c r="B21" s="86">
        <v>2022</v>
      </c>
      <c r="C21" s="87">
        <v>44848</v>
      </c>
      <c r="D21" s="86" t="s">
        <v>20</v>
      </c>
      <c r="E21" s="86" t="s">
        <v>21</v>
      </c>
      <c r="F21" s="88" t="s">
        <v>54</v>
      </c>
      <c r="G21" s="88" t="s">
        <v>42</v>
      </c>
      <c r="H21" s="89">
        <f>(C21-VLOOKUP(F21,Riders!$A$2:$C$267,2,FALSE))/365</f>
        <v>35.386301369863013</v>
      </c>
      <c r="I21" s="88">
        <v>20</v>
      </c>
      <c r="J21" s="93">
        <v>1.3736111111111113E-4</v>
      </c>
      <c r="K21" s="94">
        <v>2.2076388888888891E-4</v>
      </c>
      <c r="L21" s="94">
        <v>2.9935185185185181E-4</v>
      </c>
      <c r="M21" s="94">
        <v>3.7747685185185188E-4</v>
      </c>
      <c r="N21" s="94">
        <v>4.5692129629629636E-4</v>
      </c>
      <c r="O21" s="94">
        <v>5.3899305555555558E-4</v>
      </c>
      <c r="P21" s="94">
        <v>6.2407407407407409E-4</v>
      </c>
      <c r="Q21" s="94">
        <v>7.1296296296296299E-4</v>
      </c>
      <c r="R21" s="95">
        <v>58.439</v>
      </c>
    </row>
    <row r="22" spans="1:18">
      <c r="A22" s="86" t="s">
        <v>19</v>
      </c>
      <c r="B22" s="86">
        <v>2022</v>
      </c>
      <c r="C22" s="87">
        <v>44848</v>
      </c>
      <c r="D22" s="86" t="s">
        <v>20</v>
      </c>
      <c r="E22" s="86" t="s">
        <v>21</v>
      </c>
      <c r="F22" s="88" t="s">
        <v>55</v>
      </c>
      <c r="G22" s="88" t="s">
        <v>56</v>
      </c>
      <c r="H22" s="89" t="e">
        <f>(C22-VLOOKUP(F22,Riders!$A$2:$C$267,2,FALSE))/365</f>
        <v>#N/A</v>
      </c>
      <c r="I22" s="88">
        <v>21</v>
      </c>
      <c r="J22" s="90">
        <v>1.3717592592592593E-4</v>
      </c>
      <c r="K22" s="91">
        <v>2.1918981481481483E-4</v>
      </c>
      <c r="L22" s="91">
        <v>2.970601851851852E-4</v>
      </c>
      <c r="M22" s="91">
        <v>3.7476851851851858E-4</v>
      </c>
      <c r="N22" s="91">
        <v>4.5405092592592589E-4</v>
      </c>
      <c r="O22" s="91">
        <v>5.3613425925925931E-4</v>
      </c>
      <c r="P22" s="91">
        <v>6.2266203703703713E-4</v>
      </c>
      <c r="Q22" s="91">
        <v>7.1412037037037028E-4</v>
      </c>
      <c r="R22" s="92">
        <v>58.375999999999998</v>
      </c>
    </row>
    <row r="23" spans="1:18">
      <c r="A23" s="86" t="s">
        <v>19</v>
      </c>
      <c r="B23" s="86">
        <v>2022</v>
      </c>
      <c r="C23" s="87">
        <v>44848</v>
      </c>
      <c r="D23" s="86" t="s">
        <v>20</v>
      </c>
      <c r="E23" s="86" t="s">
        <v>21</v>
      </c>
      <c r="F23" s="88" t="s">
        <v>57</v>
      </c>
      <c r="G23" s="88" t="s">
        <v>58</v>
      </c>
      <c r="H23" s="89">
        <f>(C23-VLOOKUP(F23,Riders!$A$2:$C$267,2,FALSE))/365</f>
        <v>22.756164383561643</v>
      </c>
      <c r="I23" s="88">
        <v>22</v>
      </c>
      <c r="J23" s="93">
        <v>1.3916666666666667E-4</v>
      </c>
      <c r="K23" s="94">
        <v>2.216666666666667E-4</v>
      </c>
      <c r="L23" s="94">
        <v>2.9843750000000004E-4</v>
      </c>
      <c r="M23" s="94">
        <v>3.7552083333333334E-4</v>
      </c>
      <c r="N23" s="94">
        <v>4.5437499999999997E-4</v>
      </c>
      <c r="O23" s="94">
        <v>5.3685185185185183E-4</v>
      </c>
      <c r="P23" s="94">
        <v>6.2348379629629635E-4</v>
      </c>
      <c r="Q23" s="94">
        <v>7.1527777777777779E-4</v>
      </c>
      <c r="R23" s="95">
        <v>58.247999999999998</v>
      </c>
    </row>
    <row r="24" spans="1:18">
      <c r="A24" s="86" t="s">
        <v>19</v>
      </c>
      <c r="B24" s="86">
        <v>2022</v>
      </c>
      <c r="C24" s="87">
        <v>44848</v>
      </c>
      <c r="D24" s="86" t="s">
        <v>20</v>
      </c>
      <c r="E24" s="86" t="s">
        <v>21</v>
      </c>
      <c r="F24" s="88" t="s">
        <v>59</v>
      </c>
      <c r="G24" s="88" t="s">
        <v>37</v>
      </c>
      <c r="H24" s="89">
        <f>(C24-VLOOKUP(F24,Riders!$A$2:$C$267,2,FALSE))/365</f>
        <v>28.923287671232877</v>
      </c>
      <c r="I24" s="88">
        <v>23</v>
      </c>
      <c r="J24" s="90">
        <v>1.4130787037037036E-4</v>
      </c>
      <c r="K24" s="91">
        <v>2.2436342592592592E-4</v>
      </c>
      <c r="L24" s="91">
        <v>3.0175925925925927E-4</v>
      </c>
      <c r="M24" s="91">
        <v>3.7879629629629629E-4</v>
      </c>
      <c r="N24" s="91">
        <v>4.5759259259259261E-4</v>
      </c>
      <c r="O24" s="91">
        <v>5.4012731481481479E-4</v>
      </c>
      <c r="P24" s="91">
        <v>6.266782407407408E-4</v>
      </c>
      <c r="Q24" s="91">
        <v>7.1874999999999988E-4</v>
      </c>
      <c r="R24" s="92">
        <v>58.014000000000003</v>
      </c>
    </row>
    <row r="25" spans="1:18">
      <c r="A25" s="86" t="s">
        <v>19</v>
      </c>
      <c r="B25" s="86">
        <v>2022</v>
      </c>
      <c r="C25" s="87">
        <v>44848</v>
      </c>
      <c r="D25" s="86" t="s">
        <v>20</v>
      </c>
      <c r="E25" s="86" t="s">
        <v>21</v>
      </c>
      <c r="F25" s="88" t="s">
        <v>60</v>
      </c>
      <c r="G25" s="88" t="s">
        <v>61</v>
      </c>
      <c r="H25" s="89" t="e">
        <f>(C25-VLOOKUP(F25,Riders!$A$2:$C$267,2,FALSE))/365</f>
        <v>#N/A</v>
      </c>
      <c r="I25" s="88">
        <v>24</v>
      </c>
      <c r="J25" s="93">
        <v>1.3927083333333331E-4</v>
      </c>
      <c r="K25" s="94">
        <v>2.2130787037037038E-4</v>
      </c>
      <c r="L25" s="94">
        <v>2.9929398148148149E-4</v>
      </c>
      <c r="M25" s="94">
        <v>3.7799768518518521E-4</v>
      </c>
      <c r="N25" s="94">
        <v>4.5903935185185191E-4</v>
      </c>
      <c r="O25" s="94">
        <v>5.4363425925925922E-4</v>
      </c>
      <c r="P25" s="94">
        <v>6.3236111111111121E-4</v>
      </c>
      <c r="Q25" s="94">
        <v>7.245370370370371E-4</v>
      </c>
      <c r="R25" s="95">
        <v>57.491</v>
      </c>
    </row>
    <row r="26" spans="1:18">
      <c r="A26" s="86" t="s">
        <v>19</v>
      </c>
      <c r="B26" s="86">
        <v>2022</v>
      </c>
      <c r="C26" s="87">
        <v>44848</v>
      </c>
      <c r="D26" s="86" t="s">
        <v>20</v>
      </c>
      <c r="E26" s="86" t="s">
        <v>21</v>
      </c>
      <c r="F26" s="88" t="s">
        <v>62</v>
      </c>
      <c r="G26" s="88" t="s">
        <v>63</v>
      </c>
      <c r="H26" s="89" t="e">
        <f>(C26-VLOOKUP(F26,Riders!$A$2:$C$267,2,FALSE))/365</f>
        <v>#N/A</v>
      </c>
      <c r="I26" s="88">
        <v>25</v>
      </c>
      <c r="J26" s="90">
        <v>1.4631944444444444E-4</v>
      </c>
      <c r="K26" s="91">
        <v>2.299074074074074E-4</v>
      </c>
      <c r="L26" s="91">
        <v>3.0972222222222225E-4</v>
      </c>
      <c r="M26" s="91">
        <v>3.8883101851851844E-4</v>
      </c>
      <c r="N26" s="91">
        <v>4.6995370370370371E-4</v>
      </c>
      <c r="O26" s="91">
        <v>5.5268518518518525E-4</v>
      </c>
      <c r="P26" s="91">
        <v>6.3828703703703703E-4</v>
      </c>
      <c r="Q26" s="91">
        <v>7.256944444444445E-4</v>
      </c>
      <c r="R26" s="92">
        <v>57.372999999999998</v>
      </c>
    </row>
    <row r="27" spans="1:18">
      <c r="A27" s="96" t="s">
        <v>19</v>
      </c>
      <c r="B27" s="96">
        <v>2022</v>
      </c>
      <c r="C27" s="97">
        <v>44848</v>
      </c>
      <c r="D27" s="96" t="s">
        <v>20</v>
      </c>
      <c r="E27" s="96" t="s">
        <v>64</v>
      </c>
      <c r="F27" s="96" t="s">
        <v>22</v>
      </c>
      <c r="G27" s="96" t="s">
        <v>23</v>
      </c>
      <c r="H27" s="98">
        <f>(C27-VLOOKUP(F27,Riders!$A$2:$C$267,2,FALSE))/365</f>
        <v>29.6</v>
      </c>
      <c r="I27" s="96">
        <v>1</v>
      </c>
      <c r="J27" s="93">
        <v>1.2938657407407406E-4</v>
      </c>
      <c r="K27" s="94">
        <v>2.0540509259259261E-4</v>
      </c>
      <c r="L27" s="94">
        <v>2.7748842592592593E-4</v>
      </c>
      <c r="M27" s="94">
        <v>3.4994212962962968E-4</v>
      </c>
      <c r="N27" s="94">
        <v>4.2494212962962971E-4</v>
      </c>
      <c r="O27" s="94">
        <v>5.0343749999999998E-4</v>
      </c>
      <c r="P27" s="94">
        <v>5.8592592592592594E-4</v>
      </c>
      <c r="Q27" s="94">
        <v>6.7252314814814822E-4</v>
      </c>
      <c r="R27" s="99">
        <v>61.955736068564342</v>
      </c>
    </row>
    <row r="28" spans="1:18">
      <c r="A28" s="96" t="s">
        <v>19</v>
      </c>
      <c r="B28" s="96">
        <v>2022</v>
      </c>
      <c r="C28" s="97">
        <v>44848</v>
      </c>
      <c r="D28" s="96" t="s">
        <v>20</v>
      </c>
      <c r="E28" s="96" t="s">
        <v>64</v>
      </c>
      <c r="F28" s="96" t="s">
        <v>26</v>
      </c>
      <c r="G28" s="96" t="s">
        <v>27</v>
      </c>
      <c r="H28" s="98">
        <f>(C28-VLOOKUP(F28,Riders!$A$2:$C$267,2,FALSE))/365</f>
        <v>25.06027397260274</v>
      </c>
      <c r="I28" s="96">
        <v>2</v>
      </c>
      <c r="J28" s="90">
        <v>1.3465277777777778E-4</v>
      </c>
      <c r="K28" s="91">
        <v>2.1596064814814815E-4</v>
      </c>
      <c r="L28" s="91">
        <v>2.9190972222222221E-4</v>
      </c>
      <c r="M28" s="91">
        <v>3.6707175925925926E-4</v>
      </c>
      <c r="N28" s="91">
        <v>4.4324074074074074E-4</v>
      </c>
      <c r="O28" s="91">
        <v>5.2197916666666658E-4</v>
      </c>
      <c r="P28" s="91">
        <v>6.0370370370370363E-4</v>
      </c>
      <c r="Q28" s="91">
        <v>6.8944444444444446E-4</v>
      </c>
      <c r="R28" s="100">
        <v>60.43513295729251</v>
      </c>
    </row>
    <row r="29" spans="1:18">
      <c r="A29" s="96" t="s">
        <v>19</v>
      </c>
      <c r="B29" s="96">
        <v>2022</v>
      </c>
      <c r="C29" s="97">
        <v>44848</v>
      </c>
      <c r="D29" s="96" t="s">
        <v>20</v>
      </c>
      <c r="E29" s="96" t="s">
        <v>64</v>
      </c>
      <c r="F29" s="96" t="s">
        <v>36</v>
      </c>
      <c r="G29" s="96" t="s">
        <v>37</v>
      </c>
      <c r="H29" s="98">
        <f>(C29-VLOOKUP(F29,Riders!$A$2:$C$267,2,FALSE))/365</f>
        <v>24.397260273972602</v>
      </c>
      <c r="I29" s="96">
        <v>3</v>
      </c>
      <c r="J29" s="93">
        <v>1.3565972222222221E-4</v>
      </c>
      <c r="K29" s="94">
        <v>2.1690972222222226E-4</v>
      </c>
      <c r="L29" s="94">
        <v>2.9258101851851852E-4</v>
      </c>
      <c r="M29" s="94">
        <v>3.67662037037037E-4</v>
      </c>
      <c r="N29" s="94">
        <v>4.4407407407407411E-4</v>
      </c>
      <c r="O29" s="94">
        <v>5.2312500000000004E-4</v>
      </c>
      <c r="P29" s="94">
        <v>6.0583333333333333E-4</v>
      </c>
      <c r="Q29" s="94">
        <v>6.9295138888888889E-4</v>
      </c>
      <c r="R29" s="99">
        <v>60.129277947587312</v>
      </c>
    </row>
    <row r="30" spans="1:18">
      <c r="A30" s="96" t="s">
        <v>19</v>
      </c>
      <c r="B30" s="96">
        <v>2022</v>
      </c>
      <c r="C30" s="97">
        <v>44848</v>
      </c>
      <c r="D30" s="96" t="s">
        <v>20</v>
      </c>
      <c r="E30" s="96" t="s">
        <v>64</v>
      </c>
      <c r="F30" s="96" t="s">
        <v>28</v>
      </c>
      <c r="G30" s="96" t="s">
        <v>29</v>
      </c>
      <c r="H30" s="98" t="e">
        <f>(C30-VLOOKUP(F30,Riders!$A$2:$C$267,2,FALSE))/365</f>
        <v>#N/A</v>
      </c>
      <c r="I30" s="96">
        <v>4</v>
      </c>
      <c r="J30" s="90">
        <v>1.3532407407407408E-4</v>
      </c>
      <c r="K30" s="91">
        <v>2.1696759259259258E-4</v>
      </c>
      <c r="L30" s="91">
        <v>2.9375000000000001E-4</v>
      </c>
      <c r="M30" s="91">
        <v>3.7053240740740747E-4</v>
      </c>
      <c r="N30" s="91">
        <v>4.4787037037037034E-4</v>
      </c>
      <c r="O30" s="91">
        <v>5.2733796296296296E-4</v>
      </c>
      <c r="P30" s="91">
        <v>6.0912037037037033E-4</v>
      </c>
      <c r="Q30" s="91">
        <v>6.9425925925925937E-4</v>
      </c>
      <c r="R30" s="100">
        <v>60.016004267804739</v>
      </c>
    </row>
    <row r="31" spans="1:18">
      <c r="A31" s="96" t="s">
        <v>19</v>
      </c>
      <c r="B31" s="96">
        <v>2022</v>
      </c>
      <c r="C31" s="97">
        <v>44848</v>
      </c>
      <c r="D31" s="96" t="s">
        <v>20</v>
      </c>
      <c r="E31" s="96" t="s">
        <v>64</v>
      </c>
      <c r="F31" s="96" t="s">
        <v>24</v>
      </c>
      <c r="G31" s="96" t="s">
        <v>25</v>
      </c>
      <c r="H31" s="98">
        <f>(C31-VLOOKUP(F31,Riders!$A$2:$C$267,2,FALSE))/365</f>
        <v>20.994520547945207</v>
      </c>
      <c r="I31" s="96">
        <v>5</v>
      </c>
      <c r="J31" s="93">
        <v>1.3407407407407408E-4</v>
      </c>
      <c r="K31" s="94">
        <v>2.1476851851851854E-4</v>
      </c>
      <c r="L31" s="94">
        <v>2.9087962962962959E-4</v>
      </c>
      <c r="M31" s="94">
        <v>3.6714120370370367E-4</v>
      </c>
      <c r="N31" s="94">
        <v>4.4478009259259259E-4</v>
      </c>
      <c r="O31" s="94">
        <v>5.251388888888889E-4</v>
      </c>
      <c r="P31" s="94">
        <v>6.0826388888888887E-4</v>
      </c>
      <c r="Q31" s="94">
        <v>6.945833333333334E-4</v>
      </c>
      <c r="R31" s="99">
        <v>59.988002399520092</v>
      </c>
    </row>
    <row r="32" spans="1:18">
      <c r="A32" s="96" t="s">
        <v>19</v>
      </c>
      <c r="B32" s="96">
        <v>2022</v>
      </c>
      <c r="C32" s="97">
        <v>44848</v>
      </c>
      <c r="D32" s="96" t="s">
        <v>20</v>
      </c>
      <c r="E32" s="96" t="s">
        <v>64</v>
      </c>
      <c r="F32" s="96" t="s">
        <v>30</v>
      </c>
      <c r="G32" s="96" t="s">
        <v>31</v>
      </c>
      <c r="H32" s="98">
        <f>(C32-VLOOKUP(F32,Riders!$A$2:$C$267,2,FALSE))/365</f>
        <v>26.641095890410959</v>
      </c>
      <c r="I32" s="96">
        <v>6</v>
      </c>
      <c r="J32" s="90">
        <v>1.3229166666666665E-4</v>
      </c>
      <c r="K32" s="91">
        <v>2.128125E-4</v>
      </c>
      <c r="L32" s="91">
        <v>2.8831018518518523E-4</v>
      </c>
      <c r="M32" s="91">
        <v>3.6450231481481473E-4</v>
      </c>
      <c r="N32" s="91">
        <v>4.4238425925925928E-4</v>
      </c>
      <c r="O32" s="91">
        <v>5.2335648148148152E-4</v>
      </c>
      <c r="P32" s="91">
        <v>6.0770833333333326E-4</v>
      </c>
      <c r="Q32" s="91">
        <v>6.9646990740740737E-4</v>
      </c>
      <c r="R32" s="100">
        <v>59.825508932280847</v>
      </c>
    </row>
    <row r="33" spans="1:18">
      <c r="A33" s="96" t="s">
        <v>19</v>
      </c>
      <c r="B33" s="96">
        <v>2022</v>
      </c>
      <c r="C33" s="97">
        <v>44848</v>
      </c>
      <c r="D33" s="96" t="s">
        <v>20</v>
      </c>
      <c r="E33" s="96" t="s">
        <v>64</v>
      </c>
      <c r="F33" s="96" t="s">
        <v>34</v>
      </c>
      <c r="G33" s="96" t="s">
        <v>35</v>
      </c>
      <c r="H33" s="98" t="e">
        <f>(C33-VLOOKUP(F33,Riders!$A$2:$C$267,2,FALSE))/365</f>
        <v>#N/A</v>
      </c>
      <c r="I33" s="96">
        <v>7</v>
      </c>
      <c r="J33" s="93">
        <v>1.4024305555555556E-4</v>
      </c>
      <c r="K33" s="94">
        <v>2.2243055555555555E-4</v>
      </c>
      <c r="L33" s="94">
        <v>2.995601851851852E-4</v>
      </c>
      <c r="M33" s="94">
        <v>3.7600694444444444E-4</v>
      </c>
      <c r="N33" s="94">
        <v>4.5317129629629635E-4</v>
      </c>
      <c r="O33" s="94">
        <v>5.3246527777777786E-4</v>
      </c>
      <c r="P33" s="94">
        <v>6.14212962962963E-4</v>
      </c>
      <c r="Q33" s="94">
        <v>6.9837962962962963E-4</v>
      </c>
      <c r="R33" s="99">
        <v>59.661915810407685</v>
      </c>
    </row>
    <row r="34" spans="1:18">
      <c r="A34" s="96" t="s">
        <v>19</v>
      </c>
      <c r="B34" s="96">
        <v>2022</v>
      </c>
      <c r="C34" s="97">
        <v>44848</v>
      </c>
      <c r="D34" s="96" t="s">
        <v>20</v>
      </c>
      <c r="E34" s="96" t="s">
        <v>64</v>
      </c>
      <c r="F34" s="96" t="s">
        <v>32</v>
      </c>
      <c r="G34" s="96" t="s">
        <v>33</v>
      </c>
      <c r="H34" s="98">
        <f>(C34-VLOOKUP(F34,Riders!$A$2:$C$267,2,FALSE))/365</f>
        <v>20.926027397260274</v>
      </c>
      <c r="I34" s="96">
        <v>8</v>
      </c>
      <c r="J34" s="90">
        <v>1.3629629629629631E-4</v>
      </c>
      <c r="K34" s="91">
        <v>2.168865740740741E-4</v>
      </c>
      <c r="L34" s="91">
        <v>2.9326388888888886E-4</v>
      </c>
      <c r="M34" s="91">
        <v>3.6945601851851853E-4</v>
      </c>
      <c r="N34" s="91">
        <v>4.4704861111111117E-4</v>
      </c>
      <c r="O34" s="91">
        <v>5.2775462962962965E-4</v>
      </c>
      <c r="P34" s="91">
        <v>6.1141203703703694E-4</v>
      </c>
      <c r="Q34" s="91">
        <v>6.9864583333333335E-4</v>
      </c>
      <c r="R34" s="100">
        <v>59.639182943193681</v>
      </c>
    </row>
    <row r="35" spans="1:18">
      <c r="A35" s="86" t="s">
        <v>139</v>
      </c>
      <c r="B35" s="86">
        <v>2022</v>
      </c>
      <c r="C35" s="87">
        <v>44750</v>
      </c>
      <c r="D35" s="86" t="s">
        <v>66</v>
      </c>
      <c r="E35" s="86" t="s">
        <v>21</v>
      </c>
      <c r="F35" s="86" t="s">
        <v>28</v>
      </c>
      <c r="G35" s="86" t="s">
        <v>29</v>
      </c>
      <c r="H35" s="89" t="e">
        <f>(C35-VLOOKUP(F35,Riders!$A$2:$C$267,2,FALSE))/365</f>
        <v>#N/A</v>
      </c>
      <c r="I35" s="86">
        <v>1</v>
      </c>
      <c r="J35" s="93">
        <v>1.3780092592592595E-4</v>
      </c>
      <c r="K35" s="94">
        <v>2.190509259259259E-4</v>
      </c>
      <c r="L35" s="94">
        <v>2.9461805555555551E-4</v>
      </c>
      <c r="M35" s="94">
        <v>3.6895833333333333E-4</v>
      </c>
      <c r="N35" s="94">
        <v>4.4403935185185193E-4</v>
      </c>
      <c r="O35" s="94">
        <v>5.2165509259259255E-4</v>
      </c>
      <c r="P35" s="94">
        <v>6.0171296296296286E-4</v>
      </c>
      <c r="Q35" s="94">
        <v>6.850115740740741E-4</v>
      </c>
      <c r="R35" s="99">
        <v>60.826222860522087</v>
      </c>
    </row>
    <row r="36" spans="1:18">
      <c r="A36" s="86" t="s">
        <v>139</v>
      </c>
      <c r="B36" s="86">
        <v>2022</v>
      </c>
      <c r="C36" s="87">
        <v>44750</v>
      </c>
      <c r="D36" s="86" t="s">
        <v>66</v>
      </c>
      <c r="E36" s="86" t="s">
        <v>21</v>
      </c>
      <c r="F36" s="86" t="s">
        <v>128</v>
      </c>
      <c r="G36" s="86" t="s">
        <v>104</v>
      </c>
      <c r="H36" s="89">
        <f>(C36-VLOOKUP(F36,Riders!$A$2:$C$267,2,FALSE))/365</f>
        <v>23.805479452054794</v>
      </c>
      <c r="I36" s="86">
        <v>2</v>
      </c>
      <c r="J36" s="90">
        <v>1.4130787037037036E-4</v>
      </c>
      <c r="K36" s="91">
        <v>2.2027777777777776E-4</v>
      </c>
      <c r="L36" s="91">
        <v>2.9436342592592594E-4</v>
      </c>
      <c r="M36" s="91">
        <v>3.6868055555555563E-4</v>
      </c>
      <c r="N36" s="91">
        <v>4.4568287037037032E-4</v>
      </c>
      <c r="O36" s="91">
        <v>5.2447916666666669E-4</v>
      </c>
      <c r="P36" s="91">
        <v>6.0542824074074069E-4</v>
      </c>
      <c r="Q36" s="91">
        <v>6.8973379629629636E-4</v>
      </c>
      <c r="R36" s="100">
        <v>60.409779672109138</v>
      </c>
    </row>
    <row r="37" spans="1:18">
      <c r="A37" s="86" t="s">
        <v>139</v>
      </c>
      <c r="B37" s="86">
        <v>2022</v>
      </c>
      <c r="C37" s="87">
        <v>44750</v>
      </c>
      <c r="D37" s="86" t="s">
        <v>66</v>
      </c>
      <c r="E37" s="86" t="s">
        <v>21</v>
      </c>
      <c r="F37" s="86" t="s">
        <v>26</v>
      </c>
      <c r="G37" s="86" t="s">
        <v>27</v>
      </c>
      <c r="H37" s="89">
        <f>(C37-VLOOKUP(F37,Riders!$A$2:$C$267,2,FALSE))/365</f>
        <v>24.791780821917808</v>
      </c>
      <c r="I37" s="86">
        <v>3</v>
      </c>
      <c r="J37" s="93">
        <v>1.3942129629629629E-4</v>
      </c>
      <c r="K37" s="94">
        <v>2.2062500000000001E-4</v>
      </c>
      <c r="L37" s="94">
        <v>2.9703703703703706E-4</v>
      </c>
      <c r="M37" s="94">
        <v>3.7192129629629625E-4</v>
      </c>
      <c r="N37" s="94">
        <v>4.4775462962962971E-4</v>
      </c>
      <c r="O37" s="94">
        <v>5.2537037037037038E-4</v>
      </c>
      <c r="P37" s="94">
        <v>6.0603009259259258E-4</v>
      </c>
      <c r="Q37" s="94">
        <v>6.9002314814814827E-4</v>
      </c>
      <c r="R37" s="99">
        <v>60.384447650038567</v>
      </c>
    </row>
    <row r="38" spans="1:18">
      <c r="A38" s="86" t="s">
        <v>139</v>
      </c>
      <c r="B38" s="86">
        <v>2022</v>
      </c>
      <c r="C38" s="87">
        <v>44750</v>
      </c>
      <c r="D38" s="86" t="s">
        <v>66</v>
      </c>
      <c r="E38" s="86" t="s">
        <v>21</v>
      </c>
      <c r="F38" s="86" t="s">
        <v>50</v>
      </c>
      <c r="G38" s="86" t="s">
        <v>44</v>
      </c>
      <c r="H38" s="89">
        <f>(C38-VLOOKUP(F38,Riders!$A$2:$C$267,2,FALSE))/365</f>
        <v>27.986301369863014</v>
      </c>
      <c r="I38" s="86">
        <v>4</v>
      </c>
      <c r="J38" s="90">
        <v>1.4491898148148149E-4</v>
      </c>
      <c r="K38" s="91">
        <v>2.2758101851851853E-4</v>
      </c>
      <c r="L38" s="91">
        <v>3.0359953703703706E-4</v>
      </c>
      <c r="M38" s="91">
        <v>3.779050925925926E-4</v>
      </c>
      <c r="N38" s="91">
        <v>4.5262731481481478E-4</v>
      </c>
      <c r="O38" s="91">
        <v>5.2949074074074075E-4</v>
      </c>
      <c r="P38" s="91">
        <v>6.0900462962962959E-4</v>
      </c>
      <c r="Q38" s="91">
        <v>6.9256944444444444E-4</v>
      </c>
      <c r="R38" s="100">
        <v>60.162438584177281</v>
      </c>
    </row>
    <row r="39" spans="1:18">
      <c r="A39" s="86" t="s">
        <v>139</v>
      </c>
      <c r="B39" s="86">
        <v>2022</v>
      </c>
      <c r="C39" s="87">
        <v>44750</v>
      </c>
      <c r="D39" s="86" t="s">
        <v>66</v>
      </c>
      <c r="E39" s="86" t="s">
        <v>21</v>
      </c>
      <c r="F39" s="96" t="s">
        <v>32</v>
      </c>
      <c r="G39" s="96" t="s">
        <v>33</v>
      </c>
      <c r="H39" s="98">
        <f>(C39-VLOOKUP(F39,Riders!$A$2:$C$267,2,FALSE))/365</f>
        <v>20.657534246575342</v>
      </c>
      <c r="I39" s="86">
        <v>5</v>
      </c>
      <c r="J39" s="93">
        <v>1.4009259259259259E-4</v>
      </c>
      <c r="K39" s="94">
        <v>2.2168981481481478E-4</v>
      </c>
      <c r="L39" s="94">
        <v>2.9872685185185183E-4</v>
      </c>
      <c r="M39" s="94">
        <v>3.7542824074074068E-4</v>
      </c>
      <c r="N39" s="94">
        <v>4.5304398148148152E-4</v>
      </c>
      <c r="O39" s="94">
        <v>5.3313657407407411E-4</v>
      </c>
      <c r="P39" s="94">
        <v>6.1616898148148154E-4</v>
      </c>
      <c r="Q39" s="94">
        <v>7.0273148148148159E-4</v>
      </c>
      <c r="R39" s="99">
        <v>59.292443507477429</v>
      </c>
    </row>
    <row r="40" spans="1:18">
      <c r="A40" s="86" t="s">
        <v>139</v>
      </c>
      <c r="B40" s="86">
        <v>2022</v>
      </c>
      <c r="C40" s="87">
        <v>44750</v>
      </c>
      <c r="D40" s="86" t="s">
        <v>66</v>
      </c>
      <c r="E40" s="86" t="s">
        <v>21</v>
      </c>
      <c r="F40" s="86" t="s">
        <v>36</v>
      </c>
      <c r="G40" s="86" t="s">
        <v>37</v>
      </c>
      <c r="H40" s="89">
        <f>(C40-VLOOKUP(F40,Riders!$A$2:$C$267,2,FALSE))/365</f>
        <v>24.12876712328767</v>
      </c>
      <c r="I40" s="86">
        <v>6</v>
      </c>
      <c r="J40" s="90">
        <v>1.3570601851851851E-4</v>
      </c>
      <c r="K40" s="91">
        <v>2.1755787037037037E-4</v>
      </c>
      <c r="L40" s="91">
        <v>2.9431712962962956E-4</v>
      </c>
      <c r="M40" s="91">
        <v>3.7089120370370374E-4</v>
      </c>
      <c r="N40" s="91">
        <v>4.4899305555555556E-4</v>
      </c>
      <c r="O40" s="91">
        <v>5.2984953703703712E-4</v>
      </c>
      <c r="P40" s="91">
        <v>6.1475694444444447E-4</v>
      </c>
      <c r="Q40" s="91">
        <v>7.0421296296296291E-4</v>
      </c>
      <c r="R40" s="100">
        <v>59.167707580040769</v>
      </c>
    </row>
    <row r="41" spans="1:18">
      <c r="A41" s="86" t="s">
        <v>139</v>
      </c>
      <c r="B41" s="86">
        <v>2022</v>
      </c>
      <c r="C41" s="87">
        <v>44750</v>
      </c>
      <c r="D41" s="86" t="s">
        <v>66</v>
      </c>
      <c r="E41" s="86" t="s">
        <v>21</v>
      </c>
      <c r="F41" s="86" t="s">
        <v>43</v>
      </c>
      <c r="G41" s="86" t="s">
        <v>44</v>
      </c>
      <c r="H41" s="89">
        <f>(C41-VLOOKUP(F41,Riders!$A$2:$C$267,2,FALSE))/365</f>
        <v>21.786301369863015</v>
      </c>
      <c r="I41" s="86">
        <v>7</v>
      </c>
      <c r="J41" s="93">
        <v>1.466898148148148E-4</v>
      </c>
      <c r="K41" s="94">
        <v>2.299652777777778E-4</v>
      </c>
      <c r="L41" s="94">
        <v>3.0673611111111109E-4</v>
      </c>
      <c r="M41" s="94">
        <v>3.8225694444444445E-4</v>
      </c>
      <c r="N41" s="94">
        <v>4.5936342592592594E-4</v>
      </c>
      <c r="O41" s="94">
        <v>5.3900462962962962E-4</v>
      </c>
      <c r="P41" s="94">
        <v>6.2113425925925921E-4</v>
      </c>
      <c r="Q41" s="94">
        <v>7.0594907407407401E-4</v>
      </c>
      <c r="R41" s="99">
        <v>59.022198904810317</v>
      </c>
    </row>
    <row r="42" spans="1:18">
      <c r="A42" s="86" t="s">
        <v>139</v>
      </c>
      <c r="B42" s="86">
        <v>2022</v>
      </c>
      <c r="C42" s="87">
        <v>44750</v>
      </c>
      <c r="D42" s="86" t="s">
        <v>66</v>
      </c>
      <c r="E42" s="86" t="s">
        <v>21</v>
      </c>
      <c r="F42" s="86" t="s">
        <v>69</v>
      </c>
      <c r="G42" s="86" t="s">
        <v>25</v>
      </c>
      <c r="H42" s="89">
        <f>(C42-VLOOKUP(F42,Riders!$A$2:$C$267,2,FALSE))/365</f>
        <v>28.438356164383563</v>
      </c>
      <c r="I42" s="86">
        <v>8</v>
      </c>
      <c r="J42" s="90">
        <v>1.4425925925925926E-4</v>
      </c>
      <c r="K42" s="91">
        <v>2.2993055555555557E-4</v>
      </c>
      <c r="L42" s="91">
        <v>3.0935185185185183E-4</v>
      </c>
      <c r="M42" s="91">
        <v>3.8724537037037031E-4</v>
      </c>
      <c r="N42" s="91">
        <v>4.6554398148148149E-4</v>
      </c>
      <c r="O42" s="91">
        <v>5.4534722222222224E-4</v>
      </c>
      <c r="P42" s="91">
        <v>6.269444444444444E-4</v>
      </c>
      <c r="Q42" s="91">
        <v>7.1042824074074075E-4</v>
      </c>
      <c r="R42" s="100">
        <v>58.650070868835634</v>
      </c>
    </row>
    <row r="43" spans="1:18">
      <c r="A43" s="86" t="s">
        <v>139</v>
      </c>
      <c r="B43" s="86">
        <v>2022</v>
      </c>
      <c r="C43" s="87">
        <v>44750</v>
      </c>
      <c r="D43" s="86" t="s">
        <v>66</v>
      </c>
      <c r="E43" s="86" t="s">
        <v>21</v>
      </c>
      <c r="F43" s="86" t="s">
        <v>57</v>
      </c>
      <c r="G43" s="86" t="s">
        <v>58</v>
      </c>
      <c r="H43" s="89">
        <f>(C43-VLOOKUP(F43,Riders!$A$2:$C$267,2,FALSE))/365</f>
        <v>22.487671232876714</v>
      </c>
      <c r="I43" s="86">
        <v>9</v>
      </c>
      <c r="J43" s="93">
        <v>1.432175925925926E-4</v>
      </c>
      <c r="K43" s="94">
        <v>2.256134259259259E-4</v>
      </c>
      <c r="L43" s="94">
        <v>3.0361111111111111E-4</v>
      </c>
      <c r="M43" s="94">
        <v>3.8086805555555552E-4</v>
      </c>
      <c r="N43" s="94">
        <v>4.596412037037037E-4</v>
      </c>
      <c r="O43" s="94">
        <v>5.4109953703703709E-4</v>
      </c>
      <c r="P43" s="94">
        <v>6.2634259259259262E-4</v>
      </c>
      <c r="Q43" s="94">
        <v>7.1571759259259256E-4</v>
      </c>
      <c r="R43" s="99">
        <v>58.216630550794015</v>
      </c>
    </row>
    <row r="44" spans="1:18">
      <c r="A44" s="86" t="s">
        <v>139</v>
      </c>
      <c r="B44" s="86">
        <v>2022</v>
      </c>
      <c r="C44" s="87">
        <v>44750</v>
      </c>
      <c r="D44" s="86" t="s">
        <v>66</v>
      </c>
      <c r="E44" s="86" t="s">
        <v>21</v>
      </c>
      <c r="F44" s="86" t="s">
        <v>55</v>
      </c>
      <c r="G44" s="86" t="s">
        <v>56</v>
      </c>
      <c r="H44" s="89" t="e">
        <f>(C44-VLOOKUP(F44,Riders!$A$2:$C$267,2,FALSE))/365</f>
        <v>#N/A</v>
      </c>
      <c r="I44" s="86">
        <v>10</v>
      </c>
      <c r="J44" s="90">
        <v>1.3746527777777778E-4</v>
      </c>
      <c r="K44" s="91">
        <v>2.2104166666666667E-4</v>
      </c>
      <c r="L44" s="91">
        <v>3.0079861111111111E-4</v>
      </c>
      <c r="M44" s="91">
        <v>3.7978009259259264E-4</v>
      </c>
      <c r="N44" s="91">
        <v>4.5971064814814816E-4</v>
      </c>
      <c r="O44" s="91">
        <v>5.417592592592593E-4</v>
      </c>
      <c r="P44" s="91">
        <v>6.2741898148148151E-4</v>
      </c>
      <c r="Q44" s="91">
        <v>7.1746527777777781E-4</v>
      </c>
      <c r="R44" s="100">
        <v>58.074819726080428</v>
      </c>
    </row>
    <row r="45" spans="1:18">
      <c r="A45" s="86" t="s">
        <v>139</v>
      </c>
      <c r="B45" s="86">
        <v>2022</v>
      </c>
      <c r="C45" s="87">
        <v>44750</v>
      </c>
      <c r="D45" s="86" t="s">
        <v>66</v>
      </c>
      <c r="E45" s="86" t="s">
        <v>21</v>
      </c>
      <c r="F45" s="86" t="s">
        <v>59</v>
      </c>
      <c r="G45" s="86" t="s">
        <v>37</v>
      </c>
      <c r="H45" s="89">
        <f>(C45-VLOOKUP(F45,Riders!$A$2:$C$267,2,FALSE))/365</f>
        <v>28.654794520547945</v>
      </c>
      <c r="I45" s="86">
        <v>11</v>
      </c>
      <c r="J45" s="93">
        <v>1.4359953703703705E-4</v>
      </c>
      <c r="K45" s="94">
        <v>2.2731481481481485E-4</v>
      </c>
      <c r="L45" s="94">
        <v>3.0540509259259263E-4</v>
      </c>
      <c r="M45" s="94">
        <v>3.827430555555556E-4</v>
      </c>
      <c r="N45" s="94">
        <v>4.6171296296296303E-4</v>
      </c>
      <c r="O45" s="94">
        <v>5.4421296296296303E-4</v>
      </c>
      <c r="P45" s="94">
        <v>6.3082175925925925E-4</v>
      </c>
      <c r="Q45" s="94">
        <v>7.2140046296296308E-4</v>
      </c>
      <c r="R45" s="99">
        <v>57.758025959023882</v>
      </c>
    </row>
    <row r="46" spans="1:18">
      <c r="A46" s="86" t="s">
        <v>139</v>
      </c>
      <c r="B46" s="86">
        <v>2022</v>
      </c>
      <c r="C46" s="87">
        <v>44750</v>
      </c>
      <c r="D46" s="86" t="s">
        <v>66</v>
      </c>
      <c r="E46" s="86" t="s">
        <v>21</v>
      </c>
      <c r="F46" s="86" t="s">
        <v>674</v>
      </c>
      <c r="G46" s="86" t="s">
        <v>39</v>
      </c>
      <c r="H46" s="89">
        <f>(C46-VLOOKUP(F46,Riders!$A$2:$C$267,2,FALSE))/365</f>
        <v>19.830136986301369</v>
      </c>
      <c r="I46" s="86">
        <v>12</v>
      </c>
      <c r="J46" s="90">
        <v>1.4255787037037039E-4</v>
      </c>
      <c r="K46" s="91">
        <v>2.2734953703703705E-4</v>
      </c>
      <c r="L46" s="91">
        <v>3.0797453703703705E-4</v>
      </c>
      <c r="M46" s="91">
        <v>3.8767361111111104E-4</v>
      </c>
      <c r="N46" s="91">
        <v>4.6902777777777779E-4</v>
      </c>
      <c r="O46" s="91">
        <v>5.5240740740740738E-4</v>
      </c>
      <c r="P46" s="91">
        <v>6.3807870370370375E-4</v>
      </c>
      <c r="Q46" s="91">
        <v>7.2601851851851864E-4</v>
      </c>
      <c r="R46" s="100">
        <v>57.390638949113622</v>
      </c>
    </row>
    <row r="47" spans="1:18">
      <c r="A47" s="86" t="s">
        <v>139</v>
      </c>
      <c r="B47" s="86">
        <v>2022</v>
      </c>
      <c r="C47" s="87">
        <v>44750</v>
      </c>
      <c r="D47" s="86" t="s">
        <v>66</v>
      </c>
      <c r="E47" s="86" t="s">
        <v>21</v>
      </c>
      <c r="F47" s="86" t="s">
        <v>157</v>
      </c>
      <c r="G47" s="86" t="s">
        <v>142</v>
      </c>
      <c r="H47" s="89">
        <f>(C47-VLOOKUP(F47,Riders!$A$2:$C$267,2,FALSE))/365</f>
        <v>32.345205479452055</v>
      </c>
      <c r="I47" s="86">
        <v>13</v>
      </c>
      <c r="J47" s="93">
        <v>1.4777777777777779E-4</v>
      </c>
      <c r="K47" s="94">
        <v>2.3317129629629629E-4</v>
      </c>
      <c r="L47" s="94">
        <v>3.1267361111111112E-4</v>
      </c>
      <c r="M47" s="94">
        <v>3.9122685185185186E-4</v>
      </c>
      <c r="N47" s="94">
        <v>4.7089120370370378E-4</v>
      </c>
      <c r="O47" s="94">
        <v>5.5358796296296297E-4</v>
      </c>
      <c r="P47" s="94">
        <v>6.3924768518518519E-4</v>
      </c>
      <c r="Q47" s="94">
        <v>7.2901620370370362E-4</v>
      </c>
      <c r="R47" s="99">
        <v>57.154650959721849</v>
      </c>
    </row>
    <row r="48" spans="1:18">
      <c r="A48" s="86" t="s">
        <v>139</v>
      </c>
      <c r="B48" s="86">
        <v>2022</v>
      </c>
      <c r="C48" s="87">
        <v>44750</v>
      </c>
      <c r="D48" s="86" t="s">
        <v>66</v>
      </c>
      <c r="E48" s="86" t="s">
        <v>21</v>
      </c>
      <c r="F48" s="86" t="s">
        <v>148</v>
      </c>
      <c r="G48" s="86" t="s">
        <v>56</v>
      </c>
      <c r="H48" s="89" t="e">
        <f>(C48-VLOOKUP(F48,Riders!$A$2:$C$267,2,FALSE))/365</f>
        <v>#N/A</v>
      </c>
      <c r="I48" s="86">
        <v>14</v>
      </c>
      <c r="J48" s="90">
        <v>1.4646990740740742E-4</v>
      </c>
      <c r="K48" s="91">
        <v>2.3253472222222227E-4</v>
      </c>
      <c r="L48" s="91">
        <v>3.1427083333333329E-4</v>
      </c>
      <c r="M48" s="91">
        <v>3.9487268518518517E-4</v>
      </c>
      <c r="N48" s="91">
        <v>4.7611111111111118E-4</v>
      </c>
      <c r="O48" s="91">
        <v>5.5908564814814818E-4</v>
      </c>
      <c r="P48" s="91">
        <v>6.4321759259259258E-4</v>
      </c>
      <c r="Q48" s="91">
        <v>7.2932870370370371E-4</v>
      </c>
      <c r="R48" s="100">
        <v>57.130161551401272</v>
      </c>
    </row>
    <row r="49" spans="1:18">
      <c r="A49" s="86" t="s">
        <v>139</v>
      </c>
      <c r="B49" s="86">
        <v>2022</v>
      </c>
      <c r="C49" s="87">
        <v>44750</v>
      </c>
      <c r="D49" s="86" t="s">
        <v>66</v>
      </c>
      <c r="E49" s="86" t="s">
        <v>21</v>
      </c>
      <c r="F49" s="86" t="s">
        <v>690</v>
      </c>
      <c r="G49" s="86" t="s">
        <v>154</v>
      </c>
      <c r="H49" s="89" t="e">
        <f>(C49-VLOOKUP(F49,Riders!$A$2:$C$267,2,FALSE))/365</f>
        <v>#N/A</v>
      </c>
      <c r="I49" s="86">
        <v>15</v>
      </c>
      <c r="J49" s="93">
        <v>1.4835648148148146E-4</v>
      </c>
      <c r="K49" s="94">
        <v>2.3329861111111113E-4</v>
      </c>
      <c r="L49" s="94">
        <v>3.1255787037037038E-4</v>
      </c>
      <c r="M49" s="94">
        <v>3.915277777777778E-4</v>
      </c>
      <c r="N49" s="94">
        <v>4.7246527777777781E-4</v>
      </c>
      <c r="O49" s="94">
        <v>5.5665509259259264E-4</v>
      </c>
      <c r="P49" s="94">
        <v>6.4447916666666668E-4</v>
      </c>
      <c r="Q49" s="94">
        <v>7.3646990740740747E-4</v>
      </c>
      <c r="R49" s="99">
        <v>56.576197136615797</v>
      </c>
    </row>
    <row r="50" spans="1:18">
      <c r="A50" s="86" t="s">
        <v>139</v>
      </c>
      <c r="B50" s="86">
        <v>2022</v>
      </c>
      <c r="C50" s="87">
        <v>44750</v>
      </c>
      <c r="D50" s="86" t="s">
        <v>66</v>
      </c>
      <c r="E50" s="86" t="s">
        <v>21</v>
      </c>
      <c r="F50" s="86" t="s">
        <v>689</v>
      </c>
      <c r="G50" s="86" t="s">
        <v>25</v>
      </c>
      <c r="H50" s="89">
        <f>(C50-VLOOKUP(F50,Riders!$A$2:$C$267,2,FALSE))/365</f>
        <v>30.408219178082192</v>
      </c>
      <c r="I50" s="86">
        <v>16</v>
      </c>
      <c r="J50" s="90">
        <v>1.5458333333333331E-4</v>
      </c>
      <c r="K50" s="91">
        <v>2.4523148148148147E-4</v>
      </c>
      <c r="L50" s="91">
        <v>3.2956018518518518E-4</v>
      </c>
      <c r="M50" s="91">
        <v>4.1163194444444445E-4</v>
      </c>
      <c r="N50" s="91">
        <v>4.9321759259259251E-4</v>
      </c>
      <c r="O50" s="91">
        <v>5.7510416666666669E-4</v>
      </c>
      <c r="P50" s="91">
        <v>6.5806712962962965E-4</v>
      </c>
      <c r="Q50" s="91">
        <v>7.4309027777777774E-4</v>
      </c>
      <c r="R50" s="100">
        <v>56.072146161394322</v>
      </c>
    </row>
    <row r="51" spans="1:18">
      <c r="A51" s="86" t="s">
        <v>139</v>
      </c>
      <c r="B51" s="86">
        <v>2022</v>
      </c>
      <c r="C51" s="87">
        <v>44750</v>
      </c>
      <c r="D51" s="86" t="s">
        <v>66</v>
      </c>
      <c r="E51" s="86" t="s">
        <v>21</v>
      </c>
      <c r="F51" s="86" t="s">
        <v>151</v>
      </c>
      <c r="G51" s="86" t="s">
        <v>152</v>
      </c>
      <c r="H51" s="89" t="e">
        <f>(C51-VLOOKUP(F51,Riders!$A$2:$C$267,2,FALSE))/365</f>
        <v>#N/A</v>
      </c>
      <c r="I51" s="86">
        <v>17</v>
      </c>
      <c r="J51" s="93">
        <v>1.4069444444444446E-4</v>
      </c>
      <c r="K51" s="94">
        <v>2.2388888888888889E-4</v>
      </c>
      <c r="L51" s="94">
        <v>3.0356481481481483E-4</v>
      </c>
      <c r="M51" s="94">
        <v>3.8523148148148146E-4</v>
      </c>
      <c r="N51" s="94">
        <v>4.6947916666666671E-4</v>
      </c>
      <c r="O51" s="94">
        <v>5.579629629629629E-4</v>
      </c>
      <c r="P51" s="94">
        <v>6.4961805555555552E-4</v>
      </c>
      <c r="Q51" s="94">
        <v>7.462384259259258E-4</v>
      </c>
      <c r="R51" s="99">
        <v>55.835595191934864</v>
      </c>
    </row>
    <row r="52" spans="1:18">
      <c r="A52" s="86" t="s">
        <v>139</v>
      </c>
      <c r="B52" s="86">
        <v>2022</v>
      </c>
      <c r="C52" s="87">
        <v>44750</v>
      </c>
      <c r="D52" s="86" t="s">
        <v>66</v>
      </c>
      <c r="E52" s="86" t="s">
        <v>21</v>
      </c>
      <c r="F52" s="86" t="s">
        <v>340</v>
      </c>
      <c r="G52" s="86" t="s">
        <v>142</v>
      </c>
      <c r="H52" s="89" t="e">
        <f>(C52-VLOOKUP(F52,Riders!$A$2:$C$267,2,FALSE))/365</f>
        <v>#N/A</v>
      </c>
      <c r="I52" s="86">
        <v>18</v>
      </c>
      <c r="J52" s="90">
        <v>1.4839120370370372E-4</v>
      </c>
      <c r="K52" s="91">
        <v>2.3825231481481484E-4</v>
      </c>
      <c r="L52" s="91">
        <v>3.2325231481481479E-4</v>
      </c>
      <c r="M52" s="91">
        <v>4.0719907407407409E-4</v>
      </c>
      <c r="N52" s="91">
        <v>4.9148148148148152E-4</v>
      </c>
      <c r="O52" s="91">
        <v>5.7685185185185194E-4</v>
      </c>
      <c r="P52" s="91">
        <v>6.6311342592592594E-4</v>
      </c>
      <c r="Q52" s="91">
        <v>7.5056712962962967E-4</v>
      </c>
      <c r="R52" s="100">
        <v>55.513577695878112</v>
      </c>
    </row>
    <row r="53" spans="1:18">
      <c r="A53" s="86" t="s">
        <v>139</v>
      </c>
      <c r="B53" s="86">
        <v>2022</v>
      </c>
      <c r="C53" s="87">
        <v>44750</v>
      </c>
      <c r="D53" s="86" t="s">
        <v>66</v>
      </c>
      <c r="E53" s="86" t="s">
        <v>21</v>
      </c>
      <c r="F53" s="86" t="s">
        <v>160</v>
      </c>
      <c r="G53" s="86" t="s">
        <v>161</v>
      </c>
      <c r="H53" s="89" t="e">
        <f>(C53-VLOOKUP(F53,Riders!$A$2:$C$267,2,FALSE))/365</f>
        <v>#N/A</v>
      </c>
      <c r="I53" s="86">
        <v>19</v>
      </c>
      <c r="J53" s="93">
        <v>1.3981481481481481E-4</v>
      </c>
      <c r="K53" s="94">
        <v>2.2528935185185187E-4</v>
      </c>
      <c r="L53" s="94">
        <v>3.085532407407407E-4</v>
      </c>
      <c r="M53" s="94">
        <v>3.9321759259259252E-4</v>
      </c>
      <c r="N53" s="94">
        <v>4.7968750000000002E-4</v>
      </c>
      <c r="O53" s="94">
        <v>5.7004629629629636E-4</v>
      </c>
      <c r="P53" s="94">
        <v>6.635763888888889E-4</v>
      </c>
      <c r="Q53" s="94">
        <v>7.6158564814814806E-4</v>
      </c>
      <c r="R53" s="99">
        <v>54.710414735338382</v>
      </c>
    </row>
    <row r="54" spans="1:18">
      <c r="A54" s="86" t="s">
        <v>139</v>
      </c>
      <c r="B54" s="86">
        <v>2022</v>
      </c>
      <c r="C54" s="87">
        <v>44750</v>
      </c>
      <c r="D54" s="86" t="s">
        <v>66</v>
      </c>
      <c r="E54" s="86" t="s">
        <v>21</v>
      </c>
      <c r="F54" s="86" t="s">
        <v>155</v>
      </c>
      <c r="G54" s="86" t="s">
        <v>156</v>
      </c>
      <c r="H54" s="89" t="e">
        <f>(C54-VLOOKUP(F54,Riders!$A$2:$C$267,2,FALSE))/365</f>
        <v>#N/A</v>
      </c>
      <c r="I54" s="86">
        <v>20</v>
      </c>
      <c r="J54" s="90">
        <v>1.4424768518518516E-4</v>
      </c>
      <c r="K54" s="91">
        <v>2.2984953703703706E-4</v>
      </c>
      <c r="L54" s="91">
        <v>3.1194444444444444E-4</v>
      </c>
      <c r="M54" s="91">
        <v>3.9519675925925925E-4</v>
      </c>
      <c r="N54" s="91">
        <v>4.8122685185185188E-4</v>
      </c>
      <c r="O54" s="91">
        <v>5.7153935185185183E-4</v>
      </c>
      <c r="P54" s="91">
        <v>6.6688657407407408E-4</v>
      </c>
      <c r="Q54" s="91">
        <v>7.6675925925925924E-4</v>
      </c>
      <c r="R54" s="100">
        <v>54.341263132471923</v>
      </c>
    </row>
    <row r="55" spans="1:18">
      <c r="A55" s="86" t="s">
        <v>139</v>
      </c>
      <c r="B55" s="86">
        <v>2022</v>
      </c>
      <c r="C55" s="87">
        <v>44750</v>
      </c>
      <c r="D55" s="86" t="s">
        <v>66</v>
      </c>
      <c r="E55" s="86" t="s">
        <v>21</v>
      </c>
      <c r="F55" s="86" t="s">
        <v>662</v>
      </c>
      <c r="G55" s="86" t="s">
        <v>39</v>
      </c>
      <c r="H55" s="89">
        <f>(C55-VLOOKUP(F55,Riders!$A$2:$C$267,2,FALSE))/365</f>
        <v>21.413698630136988</v>
      </c>
      <c r="I55" s="86">
        <v>21</v>
      </c>
      <c r="J55" s="93">
        <v>1.4690972222222221E-4</v>
      </c>
      <c r="K55" s="94">
        <v>2.3315972222222219E-4</v>
      </c>
      <c r="L55" s="94">
        <v>3.153240740740741E-4</v>
      </c>
      <c r="M55" s="94">
        <v>3.9877314814814815E-4</v>
      </c>
      <c r="N55" s="94">
        <v>4.904513888888889E-4</v>
      </c>
      <c r="O55" s="94">
        <v>5.8321759259259253E-4</v>
      </c>
      <c r="P55" s="94">
        <v>6.7858796296296298E-4</v>
      </c>
      <c r="Q55" s="94">
        <v>7.7643518518518524E-4</v>
      </c>
      <c r="R55" s="99">
        <v>53.664062965833878</v>
      </c>
    </row>
    <row r="56" spans="1:18">
      <c r="A56" s="86" t="s">
        <v>139</v>
      </c>
      <c r="B56" s="86">
        <v>2022</v>
      </c>
      <c r="C56" s="87">
        <v>44750</v>
      </c>
      <c r="D56" s="86" t="s">
        <v>66</v>
      </c>
      <c r="E56" s="86" t="s">
        <v>21</v>
      </c>
      <c r="F56" s="86" t="s">
        <v>688</v>
      </c>
      <c r="G56" s="86" t="s">
        <v>161</v>
      </c>
      <c r="H56" s="89" t="e">
        <f>(C56-VLOOKUP(F56,Riders!$A$2:$C$267,2,FALSE))/365</f>
        <v>#N/A</v>
      </c>
      <c r="I56" s="86">
        <v>22</v>
      </c>
      <c r="J56" s="90">
        <v>1.4729166666666664E-4</v>
      </c>
      <c r="K56" s="91">
        <v>2.3853009259259262E-4</v>
      </c>
      <c r="L56" s="91">
        <v>3.2614583333333329E-4</v>
      </c>
      <c r="M56" s="91">
        <v>4.1471064814814821E-4</v>
      </c>
      <c r="N56" s="91">
        <v>5.052314814814815E-4</v>
      </c>
      <c r="O56" s="91">
        <v>5.9991898148148155E-4</v>
      </c>
      <c r="P56" s="91">
        <v>6.9782407407407391E-4</v>
      </c>
      <c r="Q56" s="91">
        <v>8.0063657407407395E-4</v>
      </c>
      <c r="R56" s="100">
        <v>52.041922659920502</v>
      </c>
    </row>
    <row r="57" spans="1:18">
      <c r="A57" s="96" t="s">
        <v>139</v>
      </c>
      <c r="B57" s="96">
        <v>2022</v>
      </c>
      <c r="C57" s="97">
        <v>44750</v>
      </c>
      <c r="D57" s="96" t="s">
        <v>66</v>
      </c>
      <c r="E57" s="96" t="s">
        <v>64</v>
      </c>
      <c r="F57" s="96" t="s">
        <v>28</v>
      </c>
      <c r="G57" s="96" t="s">
        <v>29</v>
      </c>
      <c r="H57" s="98" t="e">
        <f>(C57-VLOOKUP(F57,Riders!$A$2:$C$267,2,FALSE))/365</f>
        <v>#N/A</v>
      </c>
      <c r="I57" s="96">
        <v>1</v>
      </c>
      <c r="J57" s="93">
        <v>1.3717592592592593E-4</v>
      </c>
      <c r="K57" s="94">
        <v>2.1827546296296298E-4</v>
      </c>
      <c r="L57" s="94">
        <v>2.9417824074074074E-4</v>
      </c>
      <c r="M57" s="94">
        <v>3.6913194444444444E-4</v>
      </c>
      <c r="N57" s="94">
        <v>4.4523148148148156E-4</v>
      </c>
      <c r="O57" s="94">
        <v>5.2326388888888898E-4</v>
      </c>
      <c r="P57" s="94">
        <v>6.0392361111111118E-4</v>
      </c>
      <c r="Q57" s="94">
        <v>6.8766203703703708E-4</v>
      </c>
      <c r="R57" s="99">
        <v>60.591779715218635</v>
      </c>
    </row>
    <row r="58" spans="1:18">
      <c r="A58" s="96" t="s">
        <v>139</v>
      </c>
      <c r="B58" s="96">
        <v>2022</v>
      </c>
      <c r="C58" s="97">
        <v>44750</v>
      </c>
      <c r="D58" s="96" t="s">
        <v>66</v>
      </c>
      <c r="E58" s="96" t="s">
        <v>64</v>
      </c>
      <c r="F58" s="96" t="s">
        <v>50</v>
      </c>
      <c r="G58" s="96" t="s">
        <v>44</v>
      </c>
      <c r="H58" s="98">
        <f>(C58-VLOOKUP(F58,Riders!$A$2:$C$267,2,FALSE))/365</f>
        <v>27.986301369863014</v>
      </c>
      <c r="I58" s="96">
        <v>2</v>
      </c>
      <c r="J58" s="90">
        <v>1.433101851851852E-4</v>
      </c>
      <c r="K58" s="91">
        <v>2.2489583333333335E-4</v>
      </c>
      <c r="L58" s="91">
        <v>3.0034722222222219E-4</v>
      </c>
      <c r="M58" s="91">
        <v>3.7399305555555558E-4</v>
      </c>
      <c r="N58" s="91">
        <v>4.4880787037037041E-4</v>
      </c>
      <c r="O58" s="91">
        <v>5.2559027777777782E-4</v>
      </c>
      <c r="P58" s="91">
        <v>6.057175925925927E-4</v>
      </c>
      <c r="Q58" s="91">
        <v>6.8959490740740743E-4</v>
      </c>
      <c r="R58" s="100">
        <v>60.421946593712761</v>
      </c>
    </row>
    <row r="59" spans="1:18">
      <c r="A59" s="96" t="s">
        <v>139</v>
      </c>
      <c r="B59" s="96">
        <v>2022</v>
      </c>
      <c r="C59" s="97">
        <v>44750</v>
      </c>
      <c r="D59" s="96" t="s">
        <v>66</v>
      </c>
      <c r="E59" s="96" t="s">
        <v>64</v>
      </c>
      <c r="F59" s="96" t="s">
        <v>26</v>
      </c>
      <c r="G59" s="96" t="s">
        <v>27</v>
      </c>
      <c r="H59" s="98">
        <f>(C59-VLOOKUP(F59,Riders!$A$2:$C$267,2,FALSE))/365</f>
        <v>24.791780821917808</v>
      </c>
      <c r="I59" s="96">
        <v>3</v>
      </c>
      <c r="J59" s="93">
        <v>1.3790509259259257E-4</v>
      </c>
      <c r="K59" s="94">
        <v>2.1906249999999999E-4</v>
      </c>
      <c r="L59" s="94">
        <v>2.9574074074074073E-4</v>
      </c>
      <c r="M59" s="94">
        <v>3.713541666666667E-4</v>
      </c>
      <c r="N59" s="94">
        <v>4.4834490740740745E-4</v>
      </c>
      <c r="O59" s="94">
        <v>5.2711805555555552E-4</v>
      </c>
      <c r="P59" s="94">
        <v>6.0907407407407405E-4</v>
      </c>
      <c r="Q59" s="94">
        <v>6.9438657407407416E-4</v>
      </c>
      <c r="R59" s="99">
        <v>60.005000416701385</v>
      </c>
    </row>
    <row r="60" spans="1:18">
      <c r="A60" s="96" t="s">
        <v>139</v>
      </c>
      <c r="B60" s="96">
        <v>2022</v>
      </c>
      <c r="C60" s="97">
        <v>44750</v>
      </c>
      <c r="D60" s="96" t="s">
        <v>66</v>
      </c>
      <c r="E60" s="96" t="s">
        <v>64</v>
      </c>
      <c r="F60" s="96" t="s">
        <v>128</v>
      </c>
      <c r="G60" s="96" t="s">
        <v>104</v>
      </c>
      <c r="H60" s="98">
        <f>(C60-VLOOKUP(F60,Riders!$A$2:$C$267,2,FALSE))/365</f>
        <v>23.805479452054794</v>
      </c>
      <c r="I60" s="96">
        <v>4</v>
      </c>
      <c r="J60" s="90">
        <v>1.3972222222222221E-4</v>
      </c>
      <c r="K60" s="91">
        <v>2.192013888888889E-4</v>
      </c>
      <c r="L60" s="91">
        <v>2.9490740740740741E-4</v>
      </c>
      <c r="M60" s="91">
        <v>3.7126157407407404E-4</v>
      </c>
      <c r="N60" s="91">
        <v>4.5039351851851859E-4</v>
      </c>
      <c r="O60" s="91">
        <v>5.3090277777777782E-4</v>
      </c>
      <c r="P60" s="91">
        <v>6.1312499999999995E-4</v>
      </c>
      <c r="Q60" s="91">
        <v>6.984490740740741E-4</v>
      </c>
      <c r="R60" s="100">
        <v>59.655983826599936</v>
      </c>
    </row>
    <row r="61" spans="1:18">
      <c r="A61" s="96" t="s">
        <v>139</v>
      </c>
      <c r="B61" s="96">
        <v>2022</v>
      </c>
      <c r="C61" s="97">
        <v>44750</v>
      </c>
      <c r="D61" s="96" t="s">
        <v>66</v>
      </c>
      <c r="E61" s="96" t="s">
        <v>64</v>
      </c>
      <c r="F61" s="96" t="s">
        <v>36</v>
      </c>
      <c r="G61" s="96" t="s">
        <v>37</v>
      </c>
      <c r="H61" s="98">
        <f>(C61-VLOOKUP(F61,Riders!$A$2:$C$267,2,FALSE))/365</f>
        <v>24.12876712328767</v>
      </c>
      <c r="I61" s="96">
        <v>5</v>
      </c>
      <c r="J61" s="93">
        <v>1.3690972222222224E-4</v>
      </c>
      <c r="K61" s="94">
        <v>2.1854166666666669E-4</v>
      </c>
      <c r="L61" s="94">
        <v>2.9342592592592593E-4</v>
      </c>
      <c r="M61" s="94">
        <v>3.7178240740740742E-4</v>
      </c>
      <c r="N61" s="94">
        <v>4.4887731481481477E-4</v>
      </c>
      <c r="O61" s="94">
        <v>5.2809027777777782E-4</v>
      </c>
      <c r="P61" s="94">
        <v>6.1145833333333332E-4</v>
      </c>
      <c r="Q61" s="94">
        <v>6.9875000000000004E-4</v>
      </c>
      <c r="R61" s="99">
        <v>59.630292188431717</v>
      </c>
    </row>
    <row r="62" spans="1:18">
      <c r="A62" s="96" t="s">
        <v>139</v>
      </c>
      <c r="B62" s="96">
        <v>2022</v>
      </c>
      <c r="C62" s="97">
        <v>44750</v>
      </c>
      <c r="D62" s="96" t="s">
        <v>66</v>
      </c>
      <c r="E62" s="96" t="s">
        <v>64</v>
      </c>
      <c r="F62" s="96" t="s">
        <v>43</v>
      </c>
      <c r="G62" s="96" t="s">
        <v>44</v>
      </c>
      <c r="H62" s="98">
        <f>(C62-VLOOKUP(F62,Riders!$A$2:$C$267,2,FALSE))/365</f>
        <v>21.786301369863015</v>
      </c>
      <c r="I62" s="96">
        <v>6</v>
      </c>
      <c r="J62" s="90">
        <v>1.4347222222222222E-4</v>
      </c>
      <c r="K62" s="91">
        <v>2.2547453703703708E-4</v>
      </c>
      <c r="L62" s="91">
        <v>3.0144675925925928E-4</v>
      </c>
      <c r="M62" s="91">
        <v>3.7731481481481486E-4</v>
      </c>
      <c r="N62" s="91">
        <v>4.550925925925926E-4</v>
      </c>
      <c r="O62" s="91">
        <v>5.3480324074074075E-4</v>
      </c>
      <c r="P62" s="91">
        <v>6.1728009259259255E-4</v>
      </c>
      <c r="Q62" s="91">
        <v>7.0252314814814819E-4</v>
      </c>
      <c r="R62" s="100">
        <v>59.310026689512007</v>
      </c>
    </row>
    <row r="63" spans="1:18">
      <c r="A63" s="96" t="s">
        <v>139</v>
      </c>
      <c r="B63" s="96">
        <v>2022</v>
      </c>
      <c r="C63" s="97">
        <v>44750</v>
      </c>
      <c r="D63" s="96" t="s">
        <v>66</v>
      </c>
      <c r="E63" s="96" t="s">
        <v>64</v>
      </c>
      <c r="F63" s="96" t="s">
        <v>32</v>
      </c>
      <c r="G63" s="96" t="s">
        <v>33</v>
      </c>
      <c r="H63" s="98">
        <f>(C63-VLOOKUP(F63,Riders!$A$2:$C$267,2,FALSE))/365</f>
        <v>20.657534246575342</v>
      </c>
      <c r="I63" s="96">
        <v>7</v>
      </c>
      <c r="J63" s="93">
        <v>1.4023148148148147E-4</v>
      </c>
      <c r="K63" s="94">
        <v>2.2148148148148149E-4</v>
      </c>
      <c r="L63" s="94">
        <v>2.9931712962962963E-4</v>
      </c>
      <c r="M63" s="94">
        <v>3.7622685185185182E-4</v>
      </c>
      <c r="N63" s="94">
        <v>4.5489583333333325E-4</v>
      </c>
      <c r="O63" s="94">
        <v>5.3501157407407404E-4</v>
      </c>
      <c r="P63" s="94">
        <v>6.185532407407407E-4</v>
      </c>
      <c r="Q63" s="94">
        <v>7.0519675925925925E-4</v>
      </c>
      <c r="R63" s="99">
        <v>59.085164699896602</v>
      </c>
    </row>
    <row r="64" spans="1:18">
      <c r="A64" s="96" t="s">
        <v>139</v>
      </c>
      <c r="B64" s="96">
        <v>2022</v>
      </c>
      <c r="C64" s="97">
        <v>44750</v>
      </c>
      <c r="D64" s="96" t="s">
        <v>66</v>
      </c>
      <c r="E64" s="96" t="s">
        <v>64</v>
      </c>
      <c r="F64" s="96" t="s">
        <v>69</v>
      </c>
      <c r="G64" s="96" t="s">
        <v>25</v>
      </c>
      <c r="H64" s="98">
        <f>(C64-VLOOKUP(F64,Riders!$A$2:$C$267,2,FALSE))/365</f>
        <v>28.438356164383563</v>
      </c>
      <c r="I64" s="96">
        <v>8</v>
      </c>
      <c r="J64" s="90">
        <v>1.456712962962963E-4</v>
      </c>
      <c r="K64" s="91">
        <v>2.3009259259259258E-4</v>
      </c>
      <c r="L64" s="91">
        <v>3.0923611111111109E-4</v>
      </c>
      <c r="M64" s="91">
        <v>3.8666666666666672E-4</v>
      </c>
      <c r="N64" s="91">
        <v>4.650462962962963E-4</v>
      </c>
      <c r="O64" s="91">
        <v>5.4491898148148151E-4</v>
      </c>
      <c r="P64" s="91">
        <v>6.2726851851851854E-4</v>
      </c>
      <c r="Q64" s="91">
        <v>7.1130787037037039E-4</v>
      </c>
      <c r="R64" s="100">
        <v>58.577542021250629</v>
      </c>
    </row>
    <row r="65" spans="1:18">
      <c r="A65" s="86" t="s">
        <v>162</v>
      </c>
      <c r="B65" s="86">
        <v>2022</v>
      </c>
      <c r="C65" s="87">
        <v>44694</v>
      </c>
      <c r="D65" s="86" t="s">
        <v>66</v>
      </c>
      <c r="E65" s="86" t="s">
        <v>21</v>
      </c>
      <c r="F65" s="86" t="s">
        <v>733</v>
      </c>
      <c r="G65" s="86" t="s">
        <v>39</v>
      </c>
      <c r="H65" s="89">
        <f>(C65-VLOOKUP(F65,Riders!$A$2:$C$296,2,FALSE))/365</f>
        <v>21.304109589041097</v>
      </c>
      <c r="I65" s="86">
        <v>1</v>
      </c>
      <c r="J65" s="93">
        <v>1.3336805555555555E-4</v>
      </c>
      <c r="K65" s="94">
        <v>2.1303240740740736E-4</v>
      </c>
      <c r="L65" s="94">
        <v>2.8972222222222225E-4</v>
      </c>
      <c r="M65" s="94">
        <v>3.6681712962962964E-4</v>
      </c>
      <c r="N65" s="94">
        <v>4.4619212962962966E-4</v>
      </c>
      <c r="O65" s="94">
        <v>5.2752314814814817E-4</v>
      </c>
      <c r="P65" s="94">
        <v>6.1201388888888883E-4</v>
      </c>
      <c r="Q65" s="94">
        <v>6.9966435185185181E-4</v>
      </c>
      <c r="R65" s="99">
        <v>59.552364725149303</v>
      </c>
    </row>
    <row r="66" spans="1:18">
      <c r="A66" s="86" t="s">
        <v>162</v>
      </c>
      <c r="B66" s="86">
        <v>2022</v>
      </c>
      <c r="C66" s="87">
        <v>44694</v>
      </c>
      <c r="D66" s="86" t="s">
        <v>66</v>
      </c>
      <c r="E66" s="86" t="s">
        <v>21</v>
      </c>
      <c r="F66" s="86" t="s">
        <v>53</v>
      </c>
      <c r="G66" s="86" t="s">
        <v>25</v>
      </c>
      <c r="H66" s="89">
        <f>(C66-VLOOKUP(F66,Riders!$A$2:$C$296,2,FALSE))/365</f>
        <v>21.846575342465755</v>
      </c>
      <c r="I66" s="86">
        <v>2</v>
      </c>
      <c r="J66" s="90">
        <v>1.4020833333333336E-4</v>
      </c>
      <c r="K66" s="91">
        <v>2.2501157407407409E-4</v>
      </c>
      <c r="L66" s="91">
        <v>3.0438657407407405E-4</v>
      </c>
      <c r="M66" s="91">
        <v>3.8210648148148148E-4</v>
      </c>
      <c r="N66" s="91">
        <v>4.5966435185185189E-4</v>
      </c>
      <c r="O66" s="91">
        <v>5.3862268518518517E-4</v>
      </c>
      <c r="P66" s="91">
        <v>6.1981481481481479E-4</v>
      </c>
      <c r="Q66" s="91">
        <v>7.0410879629629632E-4</v>
      </c>
      <c r="R66" s="100">
        <v>59.176460918878931</v>
      </c>
    </row>
    <row r="67" spans="1:18">
      <c r="A67" s="86" t="s">
        <v>162</v>
      </c>
      <c r="B67" s="86">
        <v>2022</v>
      </c>
      <c r="C67" s="87">
        <v>44694</v>
      </c>
      <c r="D67" s="86" t="s">
        <v>66</v>
      </c>
      <c r="E67" s="86" t="s">
        <v>21</v>
      </c>
      <c r="F67" s="86" t="s">
        <v>50</v>
      </c>
      <c r="G67" s="86" t="s">
        <v>44</v>
      </c>
      <c r="H67" s="89">
        <f>(C67-VLOOKUP(F67,Riders!$A$2:$C$296,2,FALSE))/365</f>
        <v>27.832876712328765</v>
      </c>
      <c r="I67" s="86">
        <v>3</v>
      </c>
      <c r="J67" s="93">
        <v>1.4276620370370371E-4</v>
      </c>
      <c r="K67" s="94">
        <v>2.2489583333333335E-4</v>
      </c>
      <c r="L67" s="94">
        <v>3.0151620370370369E-4</v>
      </c>
      <c r="M67" s="94">
        <v>3.7694444444444445E-4</v>
      </c>
      <c r="N67" s="94">
        <v>4.5396990740740733E-4</v>
      </c>
      <c r="O67" s="94">
        <v>5.3412037037037035E-4</v>
      </c>
      <c r="P67" s="94">
        <v>6.1820601851851848E-4</v>
      </c>
      <c r="Q67" s="94">
        <v>7.0681712962962961E-4</v>
      </c>
      <c r="R67" s="99">
        <v>58.949712620150983</v>
      </c>
    </row>
    <row r="68" spans="1:18">
      <c r="A68" s="86" t="s">
        <v>162</v>
      </c>
      <c r="B68" s="86">
        <v>2022</v>
      </c>
      <c r="C68" s="87">
        <v>44694</v>
      </c>
      <c r="D68" s="86" t="s">
        <v>66</v>
      </c>
      <c r="E68" s="86" t="s">
        <v>21</v>
      </c>
      <c r="F68" s="86" t="s">
        <v>55</v>
      </c>
      <c r="G68" s="86" t="s">
        <v>56</v>
      </c>
      <c r="H68" s="89">
        <f>(C68-VLOOKUP(F68,Riders!$A$2:$C$296,2,FALSE))/365</f>
        <v>21.602739726027398</v>
      </c>
      <c r="I68" s="86">
        <v>4</v>
      </c>
      <c r="J68" s="90">
        <v>1.35E-4</v>
      </c>
      <c r="K68" s="91">
        <v>2.1775462962962962E-4</v>
      </c>
      <c r="L68" s="91">
        <v>2.9690972222222223E-4</v>
      </c>
      <c r="M68" s="91">
        <v>3.7563657407407402E-4</v>
      </c>
      <c r="N68" s="91">
        <v>4.5570601851851854E-4</v>
      </c>
      <c r="O68" s="91">
        <v>5.3859953703703698E-4</v>
      </c>
      <c r="P68" s="91">
        <v>6.2542824074074074E-4</v>
      </c>
      <c r="Q68" s="91">
        <v>7.1651620370370369E-4</v>
      </c>
      <c r="R68" s="100">
        <v>58.151743744649238</v>
      </c>
    </row>
    <row r="69" spans="1:18">
      <c r="A69" s="86" t="s">
        <v>162</v>
      </c>
      <c r="B69" s="86">
        <v>2022</v>
      </c>
      <c r="C69" s="87">
        <v>44694</v>
      </c>
      <c r="D69" s="86" t="s">
        <v>66</v>
      </c>
      <c r="E69" s="86" t="s">
        <v>21</v>
      </c>
      <c r="F69" s="86" t="s">
        <v>675</v>
      </c>
      <c r="G69" s="86" t="s">
        <v>39</v>
      </c>
      <c r="H69" s="89">
        <f>(C69-VLOOKUP(F69,Riders!$A$2:$C$296,2,FALSE))/365</f>
        <v>24.175342465753424</v>
      </c>
      <c r="I69" s="86">
        <v>5</v>
      </c>
      <c r="J69" s="93">
        <v>1.4113425925925928E-4</v>
      </c>
      <c r="K69" s="94">
        <v>2.2581018518518523E-4</v>
      </c>
      <c r="L69" s="94">
        <v>3.0456018518518516E-4</v>
      </c>
      <c r="M69" s="94">
        <v>3.8219907407407408E-4</v>
      </c>
      <c r="N69" s="94">
        <v>4.6179398148148148E-4</v>
      </c>
      <c r="O69" s="94">
        <v>5.4388888888888889E-4</v>
      </c>
      <c r="P69" s="94">
        <v>6.291782407407407E-4</v>
      </c>
      <c r="Q69" s="94">
        <v>7.1753472222222227E-4</v>
      </c>
      <c r="R69" s="99">
        <v>58.069199128962012</v>
      </c>
    </row>
    <row r="70" spans="1:18">
      <c r="A70" s="86" t="s">
        <v>162</v>
      </c>
      <c r="B70" s="86">
        <v>2022</v>
      </c>
      <c r="C70" s="87">
        <v>44694</v>
      </c>
      <c r="D70" s="86" t="s">
        <v>66</v>
      </c>
      <c r="E70" s="86" t="s">
        <v>21</v>
      </c>
      <c r="F70" s="86" t="s">
        <v>34</v>
      </c>
      <c r="G70" s="86" t="s">
        <v>35</v>
      </c>
      <c r="H70" s="89">
        <f>(C70-VLOOKUP(F70,Riders!$A$2:$C$296,2,FALSE))/365</f>
        <v>26.054794520547944</v>
      </c>
      <c r="I70" s="86">
        <v>6</v>
      </c>
      <c r="J70" s="90">
        <v>1.4369212962962963E-4</v>
      </c>
      <c r="K70" s="91">
        <v>2.2740740740740742E-4</v>
      </c>
      <c r="L70" s="91">
        <v>3.0692129629629629E-4</v>
      </c>
      <c r="M70" s="91">
        <v>3.8601851851851845E-4</v>
      </c>
      <c r="N70" s="91">
        <v>4.6626157407407407E-4</v>
      </c>
      <c r="O70" s="91">
        <v>5.4828703703703702E-4</v>
      </c>
      <c r="P70" s="91">
        <v>6.3280092592592587E-4</v>
      </c>
      <c r="Q70" s="91">
        <v>7.1868055555555541E-4</v>
      </c>
      <c r="R70" s="100">
        <v>57.97661609817375</v>
      </c>
    </row>
    <row r="71" spans="1:18">
      <c r="A71" s="86" t="s">
        <v>162</v>
      </c>
      <c r="B71" s="86">
        <v>2022</v>
      </c>
      <c r="C71" s="87">
        <v>44694</v>
      </c>
      <c r="D71" s="86" t="s">
        <v>66</v>
      </c>
      <c r="E71" s="86" t="s">
        <v>21</v>
      </c>
      <c r="F71" s="86" t="s">
        <v>54</v>
      </c>
      <c r="G71" s="86" t="s">
        <v>42</v>
      </c>
      <c r="H71" s="89">
        <f>(C71-VLOOKUP(F71,Riders!$A$2:$C$296,2,FALSE))/365</f>
        <v>34.964383561643835</v>
      </c>
      <c r="I71" s="86">
        <v>7</v>
      </c>
      <c r="J71" s="93">
        <v>1.3872685185185187E-4</v>
      </c>
      <c r="K71" s="94">
        <v>2.2285879629629628E-4</v>
      </c>
      <c r="L71" s="94">
        <v>3.0214120370370372E-4</v>
      </c>
      <c r="M71" s="94">
        <v>3.81099537037037E-4</v>
      </c>
      <c r="N71" s="94">
        <v>4.6179398148148148E-4</v>
      </c>
      <c r="O71" s="94">
        <v>5.4489583333333332E-4</v>
      </c>
      <c r="P71" s="94">
        <v>6.3049768518518522E-4</v>
      </c>
      <c r="Q71" s="94">
        <v>7.1906249999999998E-4</v>
      </c>
      <c r="R71" s="99">
        <v>57.945820657685069</v>
      </c>
    </row>
    <row r="72" spans="1:18">
      <c r="A72" s="86" t="s">
        <v>162</v>
      </c>
      <c r="B72" s="86">
        <v>2022</v>
      </c>
      <c r="C72" s="87">
        <v>44694</v>
      </c>
      <c r="D72" s="86" t="s">
        <v>66</v>
      </c>
      <c r="E72" s="86" t="s">
        <v>21</v>
      </c>
      <c r="F72" s="86" t="s">
        <v>62</v>
      </c>
      <c r="G72" s="86" t="s">
        <v>63</v>
      </c>
      <c r="H72" s="89" t="e">
        <f>(C72-VLOOKUP(F72,Riders!$A$2:$C$296,2,FALSE))/365</f>
        <v>#N/A</v>
      </c>
      <c r="I72" s="86">
        <v>8</v>
      </c>
      <c r="J72" s="90">
        <v>1.4747685185185184E-4</v>
      </c>
      <c r="K72" s="91">
        <v>2.3256944444444445E-4</v>
      </c>
      <c r="L72" s="91">
        <v>3.127893518518518E-4</v>
      </c>
      <c r="M72" s="91">
        <v>3.9229166666666666E-4</v>
      </c>
      <c r="N72" s="91">
        <v>4.7278935185185184E-4</v>
      </c>
      <c r="O72" s="91">
        <v>5.5494212962962962E-4</v>
      </c>
      <c r="P72" s="91">
        <v>6.3966435185185187E-4</v>
      </c>
      <c r="Q72" s="91">
        <v>7.2758101851851846E-4</v>
      </c>
      <c r="R72" s="100">
        <v>57.267390993112009</v>
      </c>
    </row>
    <row r="73" spans="1:18">
      <c r="A73" s="86" t="s">
        <v>162</v>
      </c>
      <c r="B73" s="86">
        <v>2022</v>
      </c>
      <c r="C73" s="87">
        <v>44694</v>
      </c>
      <c r="D73" s="86" t="s">
        <v>66</v>
      </c>
      <c r="E73" s="86" t="s">
        <v>21</v>
      </c>
      <c r="F73" s="86" t="s">
        <v>165</v>
      </c>
      <c r="G73" s="86" t="s">
        <v>166</v>
      </c>
      <c r="H73" s="89">
        <f>(C73-VLOOKUP(F73,Riders!$A$2:$C$296,2,FALSE))/365</f>
        <v>20.904109589041095</v>
      </c>
      <c r="I73" s="86">
        <v>9</v>
      </c>
      <c r="J73" s="93">
        <v>1.432060185185185E-4</v>
      </c>
      <c r="K73" s="94">
        <v>2.2655092592592594E-4</v>
      </c>
      <c r="L73" s="94">
        <v>3.0535879629629625E-4</v>
      </c>
      <c r="M73" s="94">
        <v>3.8468750000000005E-4</v>
      </c>
      <c r="N73" s="94">
        <v>4.6557870370370373E-4</v>
      </c>
      <c r="O73" s="94">
        <v>5.4993055555555557E-4</v>
      </c>
      <c r="P73" s="94">
        <v>6.3805555555555555E-4</v>
      </c>
      <c r="Q73" s="94">
        <v>7.304050925925925E-4</v>
      </c>
      <c r="R73" s="99">
        <v>57.045969543790711</v>
      </c>
    </row>
    <row r="74" spans="1:18">
      <c r="A74" s="86" t="s">
        <v>162</v>
      </c>
      <c r="B74" s="86">
        <v>2022</v>
      </c>
      <c r="C74" s="87">
        <v>44694</v>
      </c>
      <c r="D74" s="86" t="s">
        <v>66</v>
      </c>
      <c r="E74" s="86" t="s">
        <v>21</v>
      </c>
      <c r="F74" s="86" t="s">
        <v>731</v>
      </c>
      <c r="G74" s="86" t="s">
        <v>25</v>
      </c>
      <c r="H74" s="89" t="e">
        <f>(C74-VLOOKUP(F74,Riders!$A$2:$C$296,2,FALSE))/365</f>
        <v>#N/A</v>
      </c>
      <c r="I74" s="86">
        <v>10</v>
      </c>
      <c r="J74" s="90">
        <v>1.5049768518518518E-4</v>
      </c>
      <c r="K74" s="91">
        <v>2.4001157407407405E-4</v>
      </c>
      <c r="L74" s="91">
        <v>3.2310185185185182E-4</v>
      </c>
      <c r="M74" s="91">
        <v>4.0414351851851852E-4</v>
      </c>
      <c r="N74" s="91">
        <v>4.8534722222222225E-4</v>
      </c>
      <c r="O74" s="91">
        <v>5.6744212962962965E-4</v>
      </c>
      <c r="P74" s="91">
        <v>6.5131944444444449E-4</v>
      </c>
      <c r="Q74" s="91">
        <v>7.3653935185185194E-4</v>
      </c>
      <c r="R74" s="100">
        <v>56.570862862799935</v>
      </c>
    </row>
    <row r="75" spans="1:18">
      <c r="A75" s="86" t="s">
        <v>162</v>
      </c>
      <c r="B75" s="86">
        <v>2022</v>
      </c>
      <c r="C75" s="87">
        <v>44694</v>
      </c>
      <c r="D75" s="86" t="s">
        <v>66</v>
      </c>
      <c r="E75" s="86" t="s">
        <v>21</v>
      </c>
      <c r="F75" s="86" t="s">
        <v>513</v>
      </c>
      <c r="G75" s="86" t="s">
        <v>29</v>
      </c>
      <c r="H75" s="89">
        <f>(C75-VLOOKUP(F75,Riders!$A$2:$C$296,2,FALSE))/365</f>
        <v>27.027397260273972</v>
      </c>
      <c r="I75" s="86">
        <v>11</v>
      </c>
      <c r="J75" s="93">
        <v>1.4949074074074075E-4</v>
      </c>
      <c r="K75" s="94">
        <v>2.3934027777777774E-4</v>
      </c>
      <c r="L75" s="94">
        <v>3.2342592592592595E-4</v>
      </c>
      <c r="M75" s="94">
        <v>4.0597222222222223E-4</v>
      </c>
      <c r="N75" s="94">
        <v>4.8849537037037036E-4</v>
      </c>
      <c r="O75" s="94">
        <v>5.7230324074074074E-4</v>
      </c>
      <c r="P75" s="94">
        <v>6.5714120370370373E-4</v>
      </c>
      <c r="Q75" s="94">
        <v>7.4329861111111113E-4</v>
      </c>
      <c r="R75" s="99">
        <v>56.056430139673935</v>
      </c>
    </row>
    <row r="76" spans="1:18">
      <c r="A76" s="86" t="s">
        <v>162</v>
      </c>
      <c r="B76" s="86">
        <v>2022</v>
      </c>
      <c r="C76" s="87">
        <v>44694</v>
      </c>
      <c r="D76" s="86" t="s">
        <v>66</v>
      </c>
      <c r="E76" s="86" t="s">
        <v>21</v>
      </c>
      <c r="F76" s="86" t="s">
        <v>732</v>
      </c>
      <c r="G76" s="86" t="s">
        <v>29</v>
      </c>
      <c r="H76" s="89" t="e">
        <f>(C76-VLOOKUP(F76,Riders!$A$2:$C$296,2,FALSE))/365</f>
        <v>#N/A</v>
      </c>
      <c r="I76" s="86">
        <v>12</v>
      </c>
      <c r="J76" s="90">
        <v>1.5398148148148148E-4</v>
      </c>
      <c r="K76" s="91">
        <v>2.4450231481481485E-4</v>
      </c>
      <c r="L76" s="91">
        <v>3.2950231481481481E-4</v>
      </c>
      <c r="M76" s="91">
        <v>4.1233796296296293E-4</v>
      </c>
      <c r="N76" s="91">
        <v>4.9516203703703701E-4</v>
      </c>
      <c r="O76" s="91">
        <v>5.7866898148148155E-4</v>
      </c>
      <c r="P76" s="91">
        <v>6.6288194444444435E-4</v>
      </c>
      <c r="Q76" s="91">
        <v>7.4813657407407413E-4</v>
      </c>
      <c r="R76" s="100">
        <v>55.693930908584591</v>
      </c>
    </row>
    <row r="77" spans="1:18">
      <c r="A77" s="86" t="s">
        <v>162</v>
      </c>
      <c r="B77" s="86">
        <v>2022</v>
      </c>
      <c r="C77" s="87">
        <v>44694</v>
      </c>
      <c r="D77" s="86" t="s">
        <v>66</v>
      </c>
      <c r="E77" s="86" t="s">
        <v>21</v>
      </c>
      <c r="F77" s="86" t="s">
        <v>83</v>
      </c>
      <c r="G77" s="86" t="s">
        <v>82</v>
      </c>
      <c r="H77" s="89">
        <f>(C77-VLOOKUP(F77,Riders!$A$2:$C$296,2,FALSE))/365</f>
        <v>28.775342465753425</v>
      </c>
      <c r="I77" s="86">
        <v>13</v>
      </c>
      <c r="J77" s="93">
        <v>1.4224537037037035E-4</v>
      </c>
      <c r="K77" s="94">
        <v>2.2543981481481484E-4</v>
      </c>
      <c r="L77" s="94">
        <v>3.0590277777777777E-4</v>
      </c>
      <c r="M77" s="94">
        <v>3.8778935185185184E-4</v>
      </c>
      <c r="N77" s="94">
        <v>4.724884259259259E-4</v>
      </c>
      <c r="O77" s="94">
        <v>5.6047453703703695E-4</v>
      </c>
      <c r="P77" s="94">
        <v>6.5214120370370372E-4</v>
      </c>
      <c r="Q77" s="94">
        <v>7.4814814814814807E-4</v>
      </c>
      <c r="R77" s="99">
        <v>55.693069306930703</v>
      </c>
    </row>
    <row r="78" spans="1:18">
      <c r="A78" s="86" t="s">
        <v>162</v>
      </c>
      <c r="B78" s="86">
        <v>2022</v>
      </c>
      <c r="C78" s="87">
        <v>44694</v>
      </c>
      <c r="D78" s="86" t="s">
        <v>66</v>
      </c>
      <c r="E78" s="86" t="s">
        <v>21</v>
      </c>
      <c r="F78" s="86" t="s">
        <v>720</v>
      </c>
      <c r="G78" s="86" t="s">
        <v>56</v>
      </c>
      <c r="H78" s="89" t="e">
        <f>(C78-VLOOKUP(F78,Riders!$A$2:$C$296,2,FALSE))/365</f>
        <v>#N/A</v>
      </c>
      <c r="I78" s="86">
        <v>14</v>
      </c>
      <c r="J78" s="90">
        <v>1.3643518518518521E-4</v>
      </c>
      <c r="K78" s="91">
        <v>2.2225694444444444E-4</v>
      </c>
      <c r="L78" s="91">
        <v>3.0590277777777777E-4</v>
      </c>
      <c r="M78" s="91">
        <v>3.9002314814814818E-4</v>
      </c>
      <c r="N78" s="91">
        <v>4.7658564814814813E-4</v>
      </c>
      <c r="O78" s="91">
        <v>5.6820601851851856E-4</v>
      </c>
      <c r="P78" s="91">
        <v>6.6572916666666657E-4</v>
      </c>
      <c r="Q78" s="91">
        <v>7.7038194444444452E-4</v>
      </c>
      <c r="R78" s="100">
        <v>54.085725875512679</v>
      </c>
    </row>
    <row r="79" spans="1:18">
      <c r="A79" s="96" t="s">
        <v>162</v>
      </c>
      <c r="B79" s="96">
        <v>2022</v>
      </c>
      <c r="C79" s="97">
        <v>44694</v>
      </c>
      <c r="D79" s="96" t="s">
        <v>66</v>
      </c>
      <c r="E79" s="96" t="s">
        <v>64</v>
      </c>
      <c r="F79" s="96" t="s">
        <v>733</v>
      </c>
      <c r="G79" s="96" t="s">
        <v>39</v>
      </c>
      <c r="H79" s="98">
        <f>(C79-VLOOKUP(F79,Riders!$A$2:$C$296,2,FALSE))/365</f>
        <v>21.304109589041097</v>
      </c>
      <c r="I79" s="96">
        <v>1</v>
      </c>
      <c r="J79" s="93">
        <v>1.3178240740740742E-4</v>
      </c>
      <c r="K79" s="94">
        <v>2.1204861111111112E-4</v>
      </c>
      <c r="L79" s="94">
        <v>2.8929398148148147E-4</v>
      </c>
      <c r="M79" s="94">
        <v>3.6710648148148144E-4</v>
      </c>
      <c r="N79" s="94">
        <v>4.470601851851851E-4</v>
      </c>
      <c r="O79" s="94">
        <v>5.2946759259259266E-4</v>
      </c>
      <c r="P79" s="94">
        <v>6.1501157407407414E-4</v>
      </c>
      <c r="Q79" s="94">
        <v>7.0317129629629625E-4</v>
      </c>
      <c r="R79" s="99">
        <v>59.255357671922837</v>
      </c>
    </row>
    <row r="80" spans="1:18">
      <c r="A80" s="96" t="s">
        <v>162</v>
      </c>
      <c r="B80" s="96">
        <v>2022</v>
      </c>
      <c r="C80" s="97">
        <v>44694</v>
      </c>
      <c r="D80" s="96" t="s">
        <v>66</v>
      </c>
      <c r="E80" s="96" t="s">
        <v>64</v>
      </c>
      <c r="F80" s="96" t="s">
        <v>34</v>
      </c>
      <c r="G80" s="96" t="s">
        <v>35</v>
      </c>
      <c r="H80" s="98">
        <f>(C80-VLOOKUP(F80,Riders!$A$2:$C$296,2,FALSE))/365</f>
        <v>26.054794520547944</v>
      </c>
      <c r="I80" s="96">
        <v>2</v>
      </c>
      <c r="J80" s="90">
        <v>1.4162037037037038E-4</v>
      </c>
      <c r="K80" s="91">
        <v>2.2450231481481477E-4</v>
      </c>
      <c r="L80" s="91">
        <v>3.0271990740740742E-4</v>
      </c>
      <c r="M80" s="91">
        <v>3.8049768518518527E-4</v>
      </c>
      <c r="N80" s="91">
        <v>4.5878472222222224E-4</v>
      </c>
      <c r="O80" s="91">
        <v>5.3892361111111111E-4</v>
      </c>
      <c r="P80" s="91">
        <v>6.2125000000000006E-4</v>
      </c>
      <c r="Q80" s="91">
        <v>7.0616898148148156E-4</v>
      </c>
      <c r="R80" s="100">
        <v>59.003818858276098</v>
      </c>
    </row>
    <row r="81" spans="1:18">
      <c r="A81" s="96" t="s">
        <v>162</v>
      </c>
      <c r="B81" s="96">
        <v>2022</v>
      </c>
      <c r="C81" s="97">
        <v>44694</v>
      </c>
      <c r="D81" s="96" t="s">
        <v>66</v>
      </c>
      <c r="E81" s="96" t="s">
        <v>64</v>
      </c>
      <c r="F81" s="96" t="s">
        <v>50</v>
      </c>
      <c r="G81" s="96" t="s">
        <v>44</v>
      </c>
      <c r="H81" s="98">
        <f>(C81-VLOOKUP(F81,Riders!$A$2:$C$296,2,FALSE))/365</f>
        <v>27.832876712328765</v>
      </c>
      <c r="I81" s="96">
        <v>3</v>
      </c>
      <c r="J81" s="93">
        <v>1.408912037037037E-4</v>
      </c>
      <c r="K81" s="94">
        <v>2.2239583333333332E-4</v>
      </c>
      <c r="L81" s="94">
        <v>2.9857638888888886E-4</v>
      </c>
      <c r="M81" s="94">
        <v>3.7402777777777781E-4</v>
      </c>
      <c r="N81" s="94">
        <v>4.5145833333333339E-4</v>
      </c>
      <c r="O81" s="94">
        <v>5.3214120370370373E-4</v>
      </c>
      <c r="P81" s="94">
        <v>6.1716435185185192E-4</v>
      </c>
      <c r="Q81" s="94">
        <v>7.0723379629629641E-4</v>
      </c>
      <c r="R81" s="99">
        <v>58.914982407331628</v>
      </c>
    </row>
    <row r="82" spans="1:18">
      <c r="A82" s="96" t="s">
        <v>162</v>
      </c>
      <c r="B82" s="96">
        <v>2022</v>
      </c>
      <c r="C82" s="97">
        <v>44694</v>
      </c>
      <c r="D82" s="96" t="s">
        <v>66</v>
      </c>
      <c r="E82" s="96" t="s">
        <v>64</v>
      </c>
      <c r="F82" s="96" t="s">
        <v>53</v>
      </c>
      <c r="G82" s="96" t="s">
        <v>25</v>
      </c>
      <c r="H82" s="98">
        <f>(C82-VLOOKUP(F82,Riders!$A$2:$C$296,2,FALSE))/365</f>
        <v>21.846575342465755</v>
      </c>
      <c r="I82" s="96">
        <v>4</v>
      </c>
      <c r="J82" s="90">
        <v>1.3951388888888889E-4</v>
      </c>
      <c r="K82" s="91">
        <v>2.2374999999999999E-4</v>
      </c>
      <c r="L82" s="91">
        <v>3.0290509259259257E-4</v>
      </c>
      <c r="M82" s="91">
        <v>3.808217592592593E-4</v>
      </c>
      <c r="N82" s="91">
        <v>4.5968749999999997E-4</v>
      </c>
      <c r="O82" s="91">
        <v>5.3973379629629629E-4</v>
      </c>
      <c r="P82" s="91">
        <v>6.2215277777777779E-4</v>
      </c>
      <c r="Q82" s="91">
        <v>7.0755787037037044E-4</v>
      </c>
      <c r="R82" s="100">
        <v>58.88799829879116</v>
      </c>
    </row>
    <row r="83" spans="1:18">
      <c r="A83" s="96" t="s">
        <v>162</v>
      </c>
      <c r="B83" s="96">
        <v>2022</v>
      </c>
      <c r="C83" s="97">
        <v>44694</v>
      </c>
      <c r="D83" s="96" t="s">
        <v>66</v>
      </c>
      <c r="E83" s="96" t="s">
        <v>64</v>
      </c>
      <c r="F83" s="96" t="s">
        <v>55</v>
      </c>
      <c r="G83" s="96" t="s">
        <v>56</v>
      </c>
      <c r="H83" s="98">
        <f>(C83-VLOOKUP(F83,Riders!$A$2:$C$296,2,FALSE))/365</f>
        <v>21.602739726027398</v>
      </c>
      <c r="I83" s="96">
        <v>5</v>
      </c>
      <c r="J83" s="93">
        <v>1.3354166666666666E-4</v>
      </c>
      <c r="K83" s="94">
        <v>2.1541666666666663E-4</v>
      </c>
      <c r="L83" s="94">
        <v>2.9385416666666666E-4</v>
      </c>
      <c r="M83" s="94">
        <v>3.7192129629629625E-4</v>
      </c>
      <c r="N83" s="94">
        <v>4.5158564814814822E-4</v>
      </c>
      <c r="O83" s="94">
        <v>5.3443287037037034E-4</v>
      </c>
      <c r="P83" s="94">
        <v>6.2164351851851855E-4</v>
      </c>
      <c r="Q83" s="94">
        <v>7.1437500000000006E-4</v>
      </c>
      <c r="R83" s="99">
        <v>58.326042578011077</v>
      </c>
    </row>
    <row r="84" spans="1:18">
      <c r="A84" s="96" t="s">
        <v>162</v>
      </c>
      <c r="B84" s="96">
        <v>2022</v>
      </c>
      <c r="C84" s="97">
        <v>44694</v>
      </c>
      <c r="D84" s="96" t="s">
        <v>66</v>
      </c>
      <c r="E84" s="96" t="s">
        <v>64</v>
      </c>
      <c r="F84" s="96" t="s">
        <v>675</v>
      </c>
      <c r="G84" s="96" t="s">
        <v>39</v>
      </c>
      <c r="H84" s="98">
        <f>(C84-VLOOKUP(F84,Riders!$A$2:$C$296,2,FALSE))/365</f>
        <v>24.175342465753424</v>
      </c>
      <c r="I84" s="96">
        <v>6</v>
      </c>
      <c r="J84" s="90">
        <v>1.3693287037037035E-4</v>
      </c>
      <c r="K84" s="91">
        <v>2.1818287037037035E-4</v>
      </c>
      <c r="L84" s="91">
        <v>2.9565972222222222E-4</v>
      </c>
      <c r="M84" s="91">
        <v>3.7322916666666667E-4</v>
      </c>
      <c r="N84" s="91">
        <v>4.532523148148148E-4</v>
      </c>
      <c r="O84" s="91">
        <v>5.3684027777777779E-4</v>
      </c>
      <c r="P84" s="91">
        <v>6.242592592592593E-4</v>
      </c>
      <c r="Q84" s="91">
        <v>7.1535879629629629E-4</v>
      </c>
      <c r="R84" s="100">
        <v>58.245829760383124</v>
      </c>
    </row>
    <row r="85" spans="1:18">
      <c r="A85" s="96" t="s">
        <v>162</v>
      </c>
      <c r="B85" s="96">
        <v>2022</v>
      </c>
      <c r="C85" s="97">
        <v>44694</v>
      </c>
      <c r="D85" s="96" t="s">
        <v>66</v>
      </c>
      <c r="E85" s="96" t="s">
        <v>64</v>
      </c>
      <c r="F85" s="96" t="s">
        <v>54</v>
      </c>
      <c r="G85" s="96" t="s">
        <v>42</v>
      </c>
      <c r="H85" s="98">
        <f>(C85-VLOOKUP(F85,Riders!$A$2:$C$296,2,FALSE))/365</f>
        <v>34.964383561643835</v>
      </c>
      <c r="I85" s="96">
        <v>7</v>
      </c>
      <c r="J85" s="93">
        <v>1.3912037037037037E-4</v>
      </c>
      <c r="K85" s="94">
        <v>2.2336805555555554E-4</v>
      </c>
      <c r="L85" s="94">
        <v>3.0261574074074077E-4</v>
      </c>
      <c r="M85" s="94">
        <v>3.8168981481481479E-4</v>
      </c>
      <c r="N85" s="94">
        <v>4.6221064814814822E-4</v>
      </c>
      <c r="O85" s="94">
        <v>5.4527777777777777E-4</v>
      </c>
      <c r="P85" s="94">
        <v>6.3057870370370373E-4</v>
      </c>
      <c r="Q85" s="94">
        <v>7.1917824074074072E-4</v>
      </c>
      <c r="R85" s="99">
        <v>57.936495163911999</v>
      </c>
    </row>
    <row r="86" spans="1:18">
      <c r="A86" s="96" t="s">
        <v>162</v>
      </c>
      <c r="B86" s="96">
        <v>2022</v>
      </c>
      <c r="C86" s="97">
        <v>44694</v>
      </c>
      <c r="D86" s="96" t="s">
        <v>66</v>
      </c>
      <c r="E86" s="96" t="s">
        <v>64</v>
      </c>
      <c r="F86" s="96" t="s">
        <v>62</v>
      </c>
      <c r="G86" s="96" t="s">
        <v>63</v>
      </c>
      <c r="H86" s="98" t="e">
        <f>(C86-VLOOKUP(F86,Riders!$A$2:$C$296,2,FALSE))/365</f>
        <v>#N/A</v>
      </c>
      <c r="I86" s="96">
        <v>8</v>
      </c>
      <c r="J86" s="90">
        <v>1.4885416666666668E-4</v>
      </c>
      <c r="K86" s="91">
        <v>2.339814814814815E-4</v>
      </c>
      <c r="L86" s="91">
        <v>3.1446759259259259E-4</v>
      </c>
      <c r="M86" s="91">
        <v>3.9498842592592602E-4</v>
      </c>
      <c r="N86" s="91">
        <v>4.7645833333333329E-4</v>
      </c>
      <c r="O86" s="91">
        <v>5.5931712962962966E-4</v>
      </c>
      <c r="P86" s="91">
        <v>6.4457175925925934E-4</v>
      </c>
      <c r="Q86" s="91">
        <v>7.3245370370370359E-4</v>
      </c>
      <c r="R86" s="100">
        <v>56.886416787813673</v>
      </c>
    </row>
    <row r="87" spans="1:18">
      <c r="A87" s="86" t="s">
        <v>65</v>
      </c>
      <c r="B87" s="86">
        <v>2022</v>
      </c>
      <c r="C87" s="87">
        <v>44673</v>
      </c>
      <c r="D87" s="86" t="s">
        <v>66</v>
      </c>
      <c r="E87" s="86" t="s">
        <v>21</v>
      </c>
      <c r="F87" s="86" t="s">
        <v>26</v>
      </c>
      <c r="G87" s="86" t="s">
        <v>27</v>
      </c>
      <c r="H87" s="89">
        <f>(C87-VLOOKUP(F87,Riders!$A$2:$C$1999,2,FALSE))/365</f>
        <v>24.580821917808219</v>
      </c>
      <c r="I87" s="86">
        <v>1</v>
      </c>
      <c r="J87" s="93">
        <v>1.3856481481481481E-4</v>
      </c>
      <c r="K87" s="94">
        <v>2.1954861111111114E-4</v>
      </c>
      <c r="L87" s="94">
        <v>2.9574074074074073E-4</v>
      </c>
      <c r="M87" s="94">
        <v>3.716203703703703E-4</v>
      </c>
      <c r="N87" s="94">
        <v>4.4868055555555552E-4</v>
      </c>
      <c r="O87" s="94">
        <v>5.2797453703703698E-4</v>
      </c>
      <c r="P87" s="94">
        <v>6.1055555555555559E-4</v>
      </c>
      <c r="Q87" s="94">
        <v>6.9723379629629616E-4</v>
      </c>
      <c r="R87" s="101">
        <v>59.759964144021531</v>
      </c>
    </row>
    <row r="88" spans="1:18">
      <c r="A88" s="86" t="s">
        <v>65</v>
      </c>
      <c r="B88" s="86">
        <v>2022</v>
      </c>
      <c r="C88" s="87">
        <v>44673</v>
      </c>
      <c r="D88" s="86" t="s">
        <v>66</v>
      </c>
      <c r="E88" s="86" t="s">
        <v>21</v>
      </c>
      <c r="F88" s="86" t="s">
        <v>43</v>
      </c>
      <c r="G88" s="86" t="s">
        <v>44</v>
      </c>
      <c r="H88" s="89">
        <f>(C88-VLOOKUP(F88,Riders!$A$2:$C$1999,2,FALSE))/365</f>
        <v>21.575342465753426</v>
      </c>
      <c r="I88" s="86">
        <v>2</v>
      </c>
      <c r="J88" s="90">
        <v>1.4495370370370373E-4</v>
      </c>
      <c r="K88" s="91">
        <v>2.274537037037037E-4</v>
      </c>
      <c r="L88" s="91">
        <v>3.0402777777777779E-4</v>
      </c>
      <c r="M88" s="91">
        <v>3.792708333333334E-4</v>
      </c>
      <c r="N88" s="91">
        <v>4.5540509259259259E-4</v>
      </c>
      <c r="O88" s="91">
        <v>5.3340277777777772E-4</v>
      </c>
      <c r="P88" s="91">
        <v>6.1460648148148138E-4</v>
      </c>
      <c r="Q88" s="91">
        <v>6.9886574074074078E-4</v>
      </c>
      <c r="R88" s="102">
        <v>59.620416680467685</v>
      </c>
    </row>
    <row r="89" spans="1:18">
      <c r="A89" s="86" t="s">
        <v>65</v>
      </c>
      <c r="B89" s="86">
        <v>2022</v>
      </c>
      <c r="C89" s="87">
        <v>44673</v>
      </c>
      <c r="D89" s="86" t="s">
        <v>66</v>
      </c>
      <c r="E89" s="86" t="s">
        <v>21</v>
      </c>
      <c r="F89" s="86" t="s">
        <v>67</v>
      </c>
      <c r="G89" s="86" t="s">
        <v>31</v>
      </c>
      <c r="H89" s="89">
        <f>(C89-VLOOKUP(F89,Riders!$A$2:$C$1999,2,FALSE))/365</f>
        <v>28.487671232876714</v>
      </c>
      <c r="I89" s="86">
        <v>3</v>
      </c>
      <c r="J89" s="93">
        <v>1.4086805555555557E-4</v>
      </c>
      <c r="K89" s="94">
        <v>2.221412037037037E-4</v>
      </c>
      <c r="L89" s="94">
        <v>2.9841435185185185E-4</v>
      </c>
      <c r="M89" s="94">
        <v>3.7423611111111116E-4</v>
      </c>
      <c r="N89" s="94">
        <v>4.5167824074074072E-4</v>
      </c>
      <c r="O89" s="94">
        <v>5.3152777777777779E-4</v>
      </c>
      <c r="P89" s="94">
        <v>6.1466435185185181E-4</v>
      </c>
      <c r="Q89" s="94">
        <v>7.0039351851851849E-4</v>
      </c>
      <c r="R89" s="103">
        <v>59.490365865750078</v>
      </c>
    </row>
    <row r="90" spans="1:18">
      <c r="A90" s="86" t="s">
        <v>65</v>
      </c>
      <c r="B90" s="86">
        <v>2022</v>
      </c>
      <c r="C90" s="87">
        <v>44673</v>
      </c>
      <c r="D90" s="86" t="s">
        <v>66</v>
      </c>
      <c r="E90" s="86" t="s">
        <v>21</v>
      </c>
      <c r="F90" s="86" t="s">
        <v>36</v>
      </c>
      <c r="G90" s="86" t="s">
        <v>37</v>
      </c>
      <c r="H90" s="89">
        <f>(C90-VLOOKUP(F90,Riders!$A$2:$C$1999,2,FALSE))/365</f>
        <v>23.917808219178081</v>
      </c>
      <c r="I90" s="86">
        <v>4</v>
      </c>
      <c r="J90" s="90">
        <v>1.356828703703704E-4</v>
      </c>
      <c r="K90" s="91">
        <v>2.1754629629629628E-4</v>
      </c>
      <c r="L90" s="91">
        <v>2.941666666666667E-4</v>
      </c>
      <c r="M90" s="91">
        <v>3.699074074074075E-4</v>
      </c>
      <c r="N90" s="91">
        <v>4.471643518518518E-4</v>
      </c>
      <c r="O90" s="91">
        <v>5.2781249999999996E-4</v>
      </c>
      <c r="P90" s="91">
        <v>6.1291666666666667E-4</v>
      </c>
      <c r="Q90" s="91">
        <v>7.0317129629629625E-4</v>
      </c>
      <c r="R90" s="102">
        <v>59.255357671922837</v>
      </c>
    </row>
    <row r="91" spans="1:18">
      <c r="A91" s="86" t="s">
        <v>65</v>
      </c>
      <c r="B91" s="86">
        <v>2022</v>
      </c>
      <c r="C91" s="87">
        <v>44673</v>
      </c>
      <c r="D91" s="86" t="s">
        <v>66</v>
      </c>
      <c r="E91" s="86" t="s">
        <v>21</v>
      </c>
      <c r="F91" s="86" t="s">
        <v>68</v>
      </c>
      <c r="G91" s="86" t="s">
        <v>29</v>
      </c>
      <c r="H91" s="89">
        <f>(C91-VLOOKUP(F91,Riders!$A$2:$C$1999,2,FALSE))/365</f>
        <v>32.076712328767123</v>
      </c>
      <c r="I91" s="86">
        <v>5</v>
      </c>
      <c r="J91" s="93">
        <v>1.3798611111111111E-4</v>
      </c>
      <c r="K91" s="94">
        <v>2.1877314814814814E-4</v>
      </c>
      <c r="L91" s="94">
        <v>2.9585648148148152E-4</v>
      </c>
      <c r="M91" s="94">
        <v>3.7369212962962963E-4</v>
      </c>
      <c r="N91" s="94">
        <v>4.5296296296296295E-4</v>
      </c>
      <c r="O91" s="94">
        <v>5.3432870370370364E-4</v>
      </c>
      <c r="P91" s="94">
        <v>6.1847222222222219E-4</v>
      </c>
      <c r="Q91" s="94">
        <v>7.0535879629629627E-4</v>
      </c>
      <c r="R91" s="103">
        <v>59.071591487127321</v>
      </c>
    </row>
    <row r="92" spans="1:18">
      <c r="A92" s="86" t="s">
        <v>65</v>
      </c>
      <c r="B92" s="86">
        <v>2022</v>
      </c>
      <c r="C92" s="87">
        <v>44673</v>
      </c>
      <c r="D92" s="86" t="s">
        <v>66</v>
      </c>
      <c r="E92" s="86" t="s">
        <v>21</v>
      </c>
      <c r="F92" s="86" t="s">
        <v>69</v>
      </c>
      <c r="G92" s="86" t="s">
        <v>25</v>
      </c>
      <c r="H92" s="89">
        <f>(C92-VLOOKUP(F92,Riders!$A$2:$C$1999,2,FALSE))/365</f>
        <v>28.227397260273971</v>
      </c>
      <c r="I92" s="86">
        <v>6</v>
      </c>
      <c r="J92" s="90">
        <v>1.4215277777777777E-4</v>
      </c>
      <c r="K92" s="91">
        <v>2.2741898148148147E-4</v>
      </c>
      <c r="L92" s="91">
        <v>3.0704861111111107E-4</v>
      </c>
      <c r="M92" s="91">
        <v>3.8461805555555558E-4</v>
      </c>
      <c r="N92" s="91">
        <v>4.6229166666666662E-4</v>
      </c>
      <c r="O92" s="91">
        <v>5.4166666666666664E-4</v>
      </c>
      <c r="P92" s="91">
        <v>6.2256944444444436E-4</v>
      </c>
      <c r="Q92" s="91">
        <v>7.057060185185186E-4</v>
      </c>
      <c r="R92" s="102">
        <v>59.042527020156456</v>
      </c>
    </row>
    <row r="93" spans="1:18">
      <c r="A93" s="86" t="s">
        <v>65</v>
      </c>
      <c r="B93" s="86">
        <v>2022</v>
      </c>
      <c r="C93" s="87">
        <v>44673</v>
      </c>
      <c r="D93" s="86" t="s">
        <v>66</v>
      </c>
      <c r="E93" s="86" t="s">
        <v>21</v>
      </c>
      <c r="F93" s="86" t="s">
        <v>50</v>
      </c>
      <c r="G93" s="86" t="s">
        <v>44</v>
      </c>
      <c r="H93" s="89">
        <f>(C93-VLOOKUP(F93,Riders!$A$2:$C$1999,2,FALSE))/365</f>
        <v>27.775342465753425</v>
      </c>
      <c r="I93" s="86">
        <v>7</v>
      </c>
      <c r="J93" s="93">
        <v>1.4295138888888889E-4</v>
      </c>
      <c r="K93" s="94">
        <v>2.2556712962962963E-4</v>
      </c>
      <c r="L93" s="94">
        <v>3.0196759259259261E-4</v>
      </c>
      <c r="M93" s="94">
        <v>3.77511574074074E-4</v>
      </c>
      <c r="N93" s="94">
        <v>4.5439814814814816E-4</v>
      </c>
      <c r="O93" s="94">
        <v>5.3424768518518524E-4</v>
      </c>
      <c r="P93" s="94">
        <v>6.177662037037036E-4</v>
      </c>
      <c r="Q93" s="94">
        <v>7.0587962962962965E-4</v>
      </c>
      <c r="R93" s="103">
        <v>59.028005509280511</v>
      </c>
    </row>
    <row r="94" spans="1:18">
      <c r="A94" s="86" t="s">
        <v>65</v>
      </c>
      <c r="B94" s="86">
        <v>2022</v>
      </c>
      <c r="C94" s="87">
        <v>44673</v>
      </c>
      <c r="D94" s="86" t="s">
        <v>66</v>
      </c>
      <c r="E94" s="86" t="s">
        <v>21</v>
      </c>
      <c r="F94" s="86" t="s">
        <v>53</v>
      </c>
      <c r="G94" s="86" t="s">
        <v>25</v>
      </c>
      <c r="H94" s="89">
        <f>(C94-VLOOKUP(F94,Riders!$A$2:$C$1999,2,FALSE))/365</f>
        <v>21.789041095890411</v>
      </c>
      <c r="I94" s="86">
        <v>8</v>
      </c>
      <c r="J94" s="90">
        <v>1.426388888888889E-4</v>
      </c>
      <c r="K94" s="91">
        <v>2.2784722222222225E-4</v>
      </c>
      <c r="L94" s="91">
        <v>3.0723379629629628E-4</v>
      </c>
      <c r="M94" s="91">
        <v>3.845717592592592E-4</v>
      </c>
      <c r="N94" s="91">
        <v>4.6244212962962954E-4</v>
      </c>
      <c r="O94" s="91">
        <v>5.4187499999999993E-4</v>
      </c>
      <c r="P94" s="91">
        <v>6.2365740740740741E-4</v>
      </c>
      <c r="Q94" s="91">
        <v>7.0834490740740743E-4</v>
      </c>
      <c r="R94" s="102">
        <v>58.822568258688584</v>
      </c>
    </row>
    <row r="95" spans="1:18">
      <c r="A95" s="86" t="s">
        <v>65</v>
      </c>
      <c r="B95" s="86">
        <v>2022</v>
      </c>
      <c r="C95" s="87">
        <v>44673</v>
      </c>
      <c r="D95" s="86" t="s">
        <v>66</v>
      </c>
      <c r="E95" s="86" t="s">
        <v>21</v>
      </c>
      <c r="F95" s="86" t="s">
        <v>45</v>
      </c>
      <c r="G95" s="86" t="s">
        <v>46</v>
      </c>
      <c r="H95" s="89">
        <f>(C95-VLOOKUP(F95,Riders!$A$2:$C$1999,2,FALSE))/365</f>
        <v>26.18082191780822</v>
      </c>
      <c r="I95" s="86">
        <v>9</v>
      </c>
      <c r="J95" s="93">
        <v>1.383796296296296E-4</v>
      </c>
      <c r="K95" s="94">
        <v>2.2027777777777776E-4</v>
      </c>
      <c r="L95" s="94">
        <v>2.992824074074074E-4</v>
      </c>
      <c r="M95" s="94">
        <v>3.7740740740740741E-4</v>
      </c>
      <c r="N95" s="94">
        <v>4.5663194444444446E-4</v>
      </c>
      <c r="O95" s="94">
        <v>5.3781249999999999E-4</v>
      </c>
      <c r="P95" s="94">
        <v>6.2140046296296303E-4</v>
      </c>
      <c r="Q95" s="94">
        <v>7.0837962962962966E-4</v>
      </c>
      <c r="R95" s="103">
        <v>58.819684987909284</v>
      </c>
    </row>
    <row r="96" spans="1:18">
      <c r="A96" s="86" t="s">
        <v>65</v>
      </c>
      <c r="B96" s="86">
        <v>2022</v>
      </c>
      <c r="C96" s="87">
        <v>44673</v>
      </c>
      <c r="D96" s="86" t="s">
        <v>66</v>
      </c>
      <c r="E96" s="86" t="s">
        <v>21</v>
      </c>
      <c r="F96" s="86" t="s">
        <v>41</v>
      </c>
      <c r="G96" s="86" t="s">
        <v>42</v>
      </c>
      <c r="H96" s="89">
        <f>(C96-VLOOKUP(F96,Riders!$A$2:$C$1999,2,FALSE))/365</f>
        <v>29.219178082191782</v>
      </c>
      <c r="I96" s="86">
        <v>10</v>
      </c>
      <c r="J96" s="90">
        <v>1.379976851851852E-4</v>
      </c>
      <c r="K96" s="91">
        <v>2.1981481481481483E-4</v>
      </c>
      <c r="L96" s="91">
        <v>2.9740740740740742E-4</v>
      </c>
      <c r="M96" s="91">
        <v>3.7506944444444442E-4</v>
      </c>
      <c r="N96" s="91">
        <v>4.545138888888889E-4</v>
      </c>
      <c r="O96" s="91">
        <v>5.3722222222222225E-4</v>
      </c>
      <c r="P96" s="91">
        <v>6.2339120370370369E-4</v>
      </c>
      <c r="Q96" s="91">
        <v>7.1388888888888891E-4</v>
      </c>
      <c r="R96" s="102">
        <v>58.365758754863812</v>
      </c>
    </row>
    <row r="97" spans="1:18">
      <c r="A97" s="86" t="s">
        <v>65</v>
      </c>
      <c r="B97" s="86">
        <v>2022</v>
      </c>
      <c r="C97" s="87">
        <v>44673</v>
      </c>
      <c r="D97" s="86" t="s">
        <v>66</v>
      </c>
      <c r="E97" s="86" t="s">
        <v>21</v>
      </c>
      <c r="F97" s="86" t="s">
        <v>70</v>
      </c>
      <c r="G97" s="86" t="s">
        <v>29</v>
      </c>
      <c r="H97" s="89">
        <f>(C97-VLOOKUP(F97,Riders!$A$2:$C$1999,2,FALSE))/365</f>
        <v>21.739726027397261</v>
      </c>
      <c r="I97" s="86">
        <v>11</v>
      </c>
      <c r="J97" s="93">
        <v>1.4503472222222223E-4</v>
      </c>
      <c r="K97" s="94">
        <v>2.270138888888889E-4</v>
      </c>
      <c r="L97" s="94">
        <v>3.037152777777778E-4</v>
      </c>
      <c r="M97" s="94">
        <v>3.7969907407407402E-4</v>
      </c>
      <c r="N97" s="94">
        <v>4.5726851851851858E-4</v>
      </c>
      <c r="O97" s="94">
        <v>5.3844907407407411E-4</v>
      </c>
      <c r="P97" s="94">
        <v>6.2400462962962963E-4</v>
      </c>
      <c r="Q97" s="94">
        <v>7.1409722222222219E-4</v>
      </c>
      <c r="R97" s="103">
        <v>58.3487309151026</v>
      </c>
    </row>
    <row r="98" spans="1:18">
      <c r="A98" s="86" t="s">
        <v>65</v>
      </c>
      <c r="B98" s="86">
        <v>2022</v>
      </c>
      <c r="C98" s="87">
        <v>44673</v>
      </c>
      <c r="D98" s="86" t="s">
        <v>66</v>
      </c>
      <c r="E98" s="86" t="s">
        <v>21</v>
      </c>
      <c r="F98" s="86" t="s">
        <v>71</v>
      </c>
      <c r="G98" s="86" t="s">
        <v>61</v>
      </c>
      <c r="H98" s="89">
        <f>(C98-VLOOKUP(F98,Riders!$A$2:$C$1999,2,FALSE))/365</f>
        <v>19.846575342465755</v>
      </c>
      <c r="I98" s="86">
        <v>12</v>
      </c>
      <c r="J98" s="90">
        <v>1.4462962962962964E-4</v>
      </c>
      <c r="K98" s="91">
        <v>2.2684027777777777E-4</v>
      </c>
      <c r="L98" s="91">
        <v>3.0398148148148146E-4</v>
      </c>
      <c r="M98" s="91">
        <v>3.8006944444444443E-4</v>
      </c>
      <c r="N98" s="91">
        <v>4.5792824074074073E-4</v>
      </c>
      <c r="O98" s="91">
        <v>5.3893518518518516E-4</v>
      </c>
      <c r="P98" s="91">
        <v>6.2460648148148152E-4</v>
      </c>
      <c r="Q98" s="91">
        <v>7.1439814814814814E-4</v>
      </c>
      <c r="R98" s="102">
        <v>58.324152679670796</v>
      </c>
    </row>
    <row r="99" spans="1:18">
      <c r="A99" s="86" t="s">
        <v>65</v>
      </c>
      <c r="B99" s="86">
        <v>2022</v>
      </c>
      <c r="C99" s="87">
        <v>44673</v>
      </c>
      <c r="D99" s="86" t="s">
        <v>66</v>
      </c>
      <c r="E99" s="86" t="s">
        <v>21</v>
      </c>
      <c r="F99" s="86" t="s">
        <v>54</v>
      </c>
      <c r="G99" s="86" t="s">
        <v>42</v>
      </c>
      <c r="H99" s="89">
        <f>(C99-VLOOKUP(F99,Riders!$A$2:$C$1999,2,FALSE))/365</f>
        <v>34.906849315068492</v>
      </c>
      <c r="I99" s="86">
        <v>13</v>
      </c>
      <c r="J99" s="93">
        <v>1.3885416666666666E-4</v>
      </c>
      <c r="K99" s="94">
        <v>2.2262731481481482E-4</v>
      </c>
      <c r="L99" s="94">
        <v>3.0148148148148146E-4</v>
      </c>
      <c r="M99" s="94">
        <v>3.8006944444444443E-4</v>
      </c>
      <c r="N99" s="94">
        <v>4.6025462962962963E-4</v>
      </c>
      <c r="O99" s="94">
        <v>5.4253472222222225E-4</v>
      </c>
      <c r="P99" s="94">
        <v>6.2755787037037034E-4</v>
      </c>
      <c r="Q99" s="94">
        <v>7.1540509259259257E-4</v>
      </c>
      <c r="R99" s="103">
        <v>58.24206047467279</v>
      </c>
    </row>
    <row r="100" spans="1:18">
      <c r="A100" s="86" t="s">
        <v>65</v>
      </c>
      <c r="B100" s="86">
        <v>2022</v>
      </c>
      <c r="C100" s="87">
        <v>44673</v>
      </c>
      <c r="D100" s="86" t="s">
        <v>66</v>
      </c>
      <c r="E100" s="86" t="s">
        <v>21</v>
      </c>
      <c r="F100" s="86" t="s">
        <v>62</v>
      </c>
      <c r="G100" s="86" t="s">
        <v>63</v>
      </c>
      <c r="H100" s="89">
        <f>(C100-VLOOKUP(F100,Riders!$A$2:$C$1999,2,FALSE))/365</f>
        <v>32.421917808219177</v>
      </c>
      <c r="I100" s="86">
        <v>14</v>
      </c>
      <c r="J100" s="90">
        <v>1.4677083333333333E-4</v>
      </c>
      <c r="K100" s="91">
        <v>2.3115740740740743E-4</v>
      </c>
      <c r="L100" s="91">
        <v>3.1097222222222219E-4</v>
      </c>
      <c r="M100" s="91">
        <v>3.8958333333333331E-4</v>
      </c>
      <c r="N100" s="91">
        <v>4.6916666666666661E-4</v>
      </c>
      <c r="O100" s="91">
        <v>5.5099537037037042E-4</v>
      </c>
      <c r="P100" s="91">
        <v>6.3598379629629628E-4</v>
      </c>
      <c r="Q100" s="91">
        <v>7.2432870370370359E-4</v>
      </c>
      <c r="R100" s="102">
        <v>57.524527819500818</v>
      </c>
    </row>
    <row r="101" spans="1:18">
      <c r="A101" s="86" t="s">
        <v>65</v>
      </c>
      <c r="B101" s="86">
        <v>2022</v>
      </c>
      <c r="C101" s="87">
        <v>44673</v>
      </c>
      <c r="D101" s="86" t="s">
        <v>66</v>
      </c>
      <c r="E101" s="86" t="s">
        <v>21</v>
      </c>
      <c r="F101" s="86" t="s">
        <v>60</v>
      </c>
      <c r="G101" s="86" t="s">
        <v>61</v>
      </c>
      <c r="H101" s="89">
        <f>(C101-VLOOKUP(F101,Riders!$A$2:$C$1999,2,FALSE))/365</f>
        <v>18.600000000000001</v>
      </c>
      <c r="I101" s="86">
        <v>15</v>
      </c>
      <c r="J101" s="93">
        <v>1.3686342592592594E-4</v>
      </c>
      <c r="K101" s="94">
        <v>2.1958333333333335E-4</v>
      </c>
      <c r="L101" s="94">
        <v>2.9873842592592587E-4</v>
      </c>
      <c r="M101" s="94">
        <v>3.7777777777777782E-4</v>
      </c>
      <c r="N101" s="94">
        <v>4.5888888888888894E-4</v>
      </c>
      <c r="O101" s="94">
        <v>5.4337962962962966E-4</v>
      </c>
      <c r="P101" s="94">
        <v>6.31574074074074E-4</v>
      </c>
      <c r="Q101" s="94">
        <v>7.2440972222222221E-4</v>
      </c>
      <c r="R101" s="103">
        <v>57.518094233811055</v>
      </c>
    </row>
    <row r="102" spans="1:18">
      <c r="A102" s="86" t="s">
        <v>65</v>
      </c>
      <c r="B102" s="86">
        <v>2022</v>
      </c>
      <c r="C102" s="87">
        <v>44673</v>
      </c>
      <c r="D102" s="86" t="s">
        <v>66</v>
      </c>
      <c r="E102" s="86" t="s">
        <v>21</v>
      </c>
      <c r="F102" s="86" t="s">
        <v>72</v>
      </c>
      <c r="G102" s="86" t="s">
        <v>73</v>
      </c>
      <c r="H102" s="89">
        <f>(C102-VLOOKUP(F102,Riders!$A$2:$C$1999,2,FALSE))/365</f>
        <v>22.726027397260275</v>
      </c>
      <c r="I102" s="86">
        <v>16</v>
      </c>
      <c r="J102" s="90">
        <v>1.4228009259259258E-4</v>
      </c>
      <c r="K102" s="91">
        <v>2.2872685185185189E-4</v>
      </c>
      <c r="L102" s="91">
        <v>3.0958333333333337E-4</v>
      </c>
      <c r="M102" s="91">
        <v>3.8946759259259257E-4</v>
      </c>
      <c r="N102" s="91">
        <v>4.7061342592592592E-4</v>
      </c>
      <c r="O102" s="91">
        <v>5.5331018518518522E-4</v>
      </c>
      <c r="P102" s="91">
        <v>6.3836805555555554E-4</v>
      </c>
      <c r="Q102" s="91">
        <v>7.2640046296296298E-4</v>
      </c>
      <c r="R102" s="102">
        <v>57.360462707732509</v>
      </c>
    </row>
    <row r="103" spans="1:18">
      <c r="A103" s="86" t="s">
        <v>65</v>
      </c>
      <c r="B103" s="86">
        <v>2022</v>
      </c>
      <c r="C103" s="87">
        <v>44673</v>
      </c>
      <c r="D103" s="86" t="s">
        <v>66</v>
      </c>
      <c r="E103" s="86" t="s">
        <v>21</v>
      </c>
      <c r="F103" s="86" t="s">
        <v>74</v>
      </c>
      <c r="G103" s="86" t="s">
        <v>75</v>
      </c>
      <c r="H103" s="89">
        <f>(C103-VLOOKUP(F103,Riders!$A$2:$C$1999,2,FALSE))/365</f>
        <v>19.682191780821917</v>
      </c>
      <c r="I103" s="86">
        <v>17</v>
      </c>
      <c r="J103" s="93">
        <v>1.3532407407407408E-4</v>
      </c>
      <c r="K103" s="94">
        <v>2.1728009259259259E-4</v>
      </c>
      <c r="L103" s="94">
        <v>2.9582175925925924E-4</v>
      </c>
      <c r="M103" s="94">
        <v>3.7505787037037038E-4</v>
      </c>
      <c r="N103" s="94">
        <v>4.5667824074074073E-4</v>
      </c>
      <c r="O103" s="94">
        <v>5.4219907407407407E-4</v>
      </c>
      <c r="P103" s="94">
        <v>6.3204861111111111E-4</v>
      </c>
      <c r="Q103" s="94">
        <v>7.2666666666666669E-4</v>
      </c>
      <c r="R103" s="103">
        <v>57.339449541284402</v>
      </c>
    </row>
    <row r="104" spans="1:18">
      <c r="A104" s="86" t="s">
        <v>65</v>
      </c>
      <c r="B104" s="86">
        <v>2022</v>
      </c>
      <c r="C104" s="87">
        <v>44673</v>
      </c>
      <c r="D104" s="86" t="s">
        <v>66</v>
      </c>
      <c r="E104" s="86" t="s">
        <v>21</v>
      </c>
      <c r="F104" s="86" t="s">
        <v>51</v>
      </c>
      <c r="G104" s="86" t="s">
        <v>52</v>
      </c>
      <c r="H104" s="89">
        <f>(C104-VLOOKUP(F104,Riders!$A$2:$C$1999,2,FALSE))/365</f>
        <v>24.4</v>
      </c>
      <c r="I104" s="86">
        <v>18</v>
      </c>
      <c r="J104" s="90">
        <v>1.432175925925926E-4</v>
      </c>
      <c r="K104" s="91">
        <v>2.2673611111111112E-4</v>
      </c>
      <c r="L104" s="91">
        <v>3.0488425925925925E-4</v>
      </c>
      <c r="M104" s="91">
        <v>3.8374999999999998E-4</v>
      </c>
      <c r="N104" s="91">
        <v>4.6425925925925926E-4</v>
      </c>
      <c r="O104" s="91">
        <v>5.4825231481481478E-4</v>
      </c>
      <c r="P104" s="91">
        <v>6.3652777777777785E-4</v>
      </c>
      <c r="Q104" s="91">
        <v>7.2773148148148155E-4</v>
      </c>
      <c r="R104" s="102">
        <v>57.255550607545004</v>
      </c>
    </row>
    <row r="105" spans="1:18">
      <c r="A105" s="86" t="s">
        <v>65</v>
      </c>
      <c r="B105" s="86">
        <v>2022</v>
      </c>
      <c r="C105" s="87">
        <v>44673</v>
      </c>
      <c r="D105" s="86" t="s">
        <v>66</v>
      </c>
      <c r="E105" s="86" t="s">
        <v>21</v>
      </c>
      <c r="F105" s="86" t="s">
        <v>76</v>
      </c>
      <c r="G105" s="86" t="s">
        <v>52</v>
      </c>
      <c r="H105" s="89">
        <f>(C105-VLOOKUP(F105,Riders!$A$2:$C$1999,2,FALSE))/365</f>
        <v>21.142465753424659</v>
      </c>
      <c r="I105" s="86">
        <v>19</v>
      </c>
      <c r="J105" s="93">
        <v>1.4364583333333333E-4</v>
      </c>
      <c r="K105" s="94">
        <v>2.2951388888888888E-4</v>
      </c>
      <c r="L105" s="94">
        <v>3.0987268518518516E-4</v>
      </c>
      <c r="M105" s="94">
        <v>3.8946759259259257E-4</v>
      </c>
      <c r="N105" s="94">
        <v>4.7031250000000003E-4</v>
      </c>
      <c r="O105" s="94">
        <v>5.5416666666666667E-4</v>
      </c>
      <c r="P105" s="94">
        <v>6.4122685185185192E-4</v>
      </c>
      <c r="Q105" s="94">
        <v>7.3277777777777762E-4</v>
      </c>
      <c r="R105" s="103">
        <v>56.861258529188795</v>
      </c>
    </row>
    <row r="106" spans="1:18">
      <c r="A106" s="86" t="s">
        <v>65</v>
      </c>
      <c r="B106" s="86">
        <v>2022</v>
      </c>
      <c r="C106" s="87">
        <v>44673</v>
      </c>
      <c r="D106" s="86" t="s">
        <v>66</v>
      </c>
      <c r="E106" s="86" t="s">
        <v>21</v>
      </c>
      <c r="F106" s="86" t="s">
        <v>59</v>
      </c>
      <c r="G106" s="86" t="s">
        <v>37</v>
      </c>
      <c r="H106" s="89">
        <f>(C106-VLOOKUP(F106,Riders!$A$2:$C$1999,2,FALSE))/365</f>
        <v>28.443835616438356</v>
      </c>
      <c r="I106" s="86">
        <v>20</v>
      </c>
      <c r="J106" s="90">
        <v>1.4350694444444445E-4</v>
      </c>
      <c r="K106" s="91">
        <v>2.2753472222222221E-4</v>
      </c>
      <c r="L106" s="91">
        <v>3.0666666666666668E-4</v>
      </c>
      <c r="M106" s="91">
        <v>3.8587962962962968E-4</v>
      </c>
      <c r="N106" s="91">
        <v>4.6715277777777787E-4</v>
      </c>
      <c r="O106" s="91">
        <v>5.5179398148148145E-4</v>
      </c>
      <c r="P106" s="91">
        <v>6.4084490740740736E-4</v>
      </c>
      <c r="Q106" s="91">
        <v>7.3453703703703712E-4</v>
      </c>
      <c r="R106" s="102">
        <v>56.725072482037056</v>
      </c>
    </row>
    <row r="107" spans="1:18">
      <c r="A107" s="86" t="s">
        <v>65</v>
      </c>
      <c r="B107" s="86">
        <v>2022</v>
      </c>
      <c r="C107" s="87">
        <v>44673</v>
      </c>
      <c r="D107" s="86" t="s">
        <v>66</v>
      </c>
      <c r="E107" s="86" t="s">
        <v>21</v>
      </c>
      <c r="F107" s="86" t="s">
        <v>77</v>
      </c>
      <c r="G107" s="86" t="s">
        <v>78</v>
      </c>
      <c r="H107" s="89">
        <f>(C107-VLOOKUP(F107,Riders!$A$2:$C$1999,2,FALSE))/365</f>
        <v>22.978082191780821</v>
      </c>
      <c r="I107" s="86">
        <v>21</v>
      </c>
      <c r="J107" s="93">
        <v>1.479976851851852E-4</v>
      </c>
      <c r="K107" s="94">
        <v>2.3542824074074077E-4</v>
      </c>
      <c r="L107" s="94">
        <v>3.1690972222222222E-4</v>
      </c>
      <c r="M107" s="94">
        <v>3.9707175925925934E-4</v>
      </c>
      <c r="N107" s="94">
        <v>4.782986111111112E-4</v>
      </c>
      <c r="O107" s="94">
        <v>5.6171296296296297E-4</v>
      </c>
      <c r="P107" s="94">
        <v>6.4776620370370368E-4</v>
      </c>
      <c r="Q107" s="94">
        <v>7.3658564814814821E-4</v>
      </c>
      <c r="R107" s="103">
        <v>56.567307239044005</v>
      </c>
    </row>
    <row r="108" spans="1:18">
      <c r="A108" s="86" t="s">
        <v>65</v>
      </c>
      <c r="B108" s="86">
        <v>2022</v>
      </c>
      <c r="C108" s="87">
        <v>44673</v>
      </c>
      <c r="D108" s="86" t="s">
        <v>66</v>
      </c>
      <c r="E108" s="86" t="s">
        <v>21</v>
      </c>
      <c r="F108" s="86" t="s">
        <v>79</v>
      </c>
      <c r="G108" s="86" t="s">
        <v>78</v>
      </c>
      <c r="H108" s="89">
        <f>(C108-VLOOKUP(F108,Riders!$A$2:$C$1999,2,FALSE))/365</f>
        <v>22.290410958904111</v>
      </c>
      <c r="I108" s="86">
        <v>22</v>
      </c>
      <c r="J108" s="90">
        <v>1.4665509259259259E-4</v>
      </c>
      <c r="K108" s="91">
        <v>2.3313657407407408E-4</v>
      </c>
      <c r="L108" s="91">
        <v>3.1461805555555556E-4</v>
      </c>
      <c r="M108" s="91">
        <v>3.9540509259259254E-4</v>
      </c>
      <c r="N108" s="91">
        <v>4.7745370370370368E-4</v>
      </c>
      <c r="O108" s="91">
        <v>5.6206018518518519E-4</v>
      </c>
      <c r="P108" s="91">
        <v>6.4951388888888893E-4</v>
      </c>
      <c r="Q108" s="91">
        <v>7.3905092592592599E-4</v>
      </c>
      <c r="R108" s="102">
        <v>56.37861371253171</v>
      </c>
    </row>
    <row r="109" spans="1:18">
      <c r="A109" s="86" t="s">
        <v>65</v>
      </c>
      <c r="B109" s="86">
        <v>2022</v>
      </c>
      <c r="C109" s="87">
        <v>44673</v>
      </c>
      <c r="D109" s="86" t="s">
        <v>66</v>
      </c>
      <c r="E109" s="86" t="s">
        <v>21</v>
      </c>
      <c r="F109" s="86" t="s">
        <v>80</v>
      </c>
      <c r="G109" s="86" t="s">
        <v>27</v>
      </c>
      <c r="H109" s="89">
        <f>(C109-VLOOKUP(F109,Riders!$A$2:$C$1999,2,FALSE))/365</f>
        <v>24.778082191780822</v>
      </c>
      <c r="I109" s="86">
        <v>23</v>
      </c>
      <c r="J109" s="93">
        <v>1.5483796296296299E-4</v>
      </c>
      <c r="K109" s="94">
        <v>2.4438657407407406E-4</v>
      </c>
      <c r="L109" s="94">
        <v>3.2759259259259259E-4</v>
      </c>
      <c r="M109" s="94">
        <v>4.0789351851851842E-4</v>
      </c>
      <c r="N109" s="94">
        <v>4.8815972222222224E-4</v>
      </c>
      <c r="O109" s="94">
        <v>5.6891203703703704E-4</v>
      </c>
      <c r="P109" s="94">
        <v>6.5236111111111105E-4</v>
      </c>
      <c r="Q109" s="94">
        <v>7.3953703703703692E-4</v>
      </c>
      <c r="R109" s="103">
        <v>56.341555026918755</v>
      </c>
    </row>
    <row r="110" spans="1:18">
      <c r="A110" s="86" t="s">
        <v>65</v>
      </c>
      <c r="B110" s="86">
        <v>2022</v>
      </c>
      <c r="C110" s="87">
        <v>44673</v>
      </c>
      <c r="D110" s="86" t="s">
        <v>66</v>
      </c>
      <c r="E110" s="86" t="s">
        <v>21</v>
      </c>
      <c r="F110" s="86" t="s">
        <v>81</v>
      </c>
      <c r="G110" s="86" t="s">
        <v>82</v>
      </c>
      <c r="H110" s="89">
        <f>(C110-VLOOKUP(F110,Riders!$A$2:$C$1999,2,FALSE))/365</f>
        <v>20.465753424657535</v>
      </c>
      <c r="I110" s="86">
        <v>24</v>
      </c>
      <c r="J110" s="90">
        <v>1.4222222222222221E-4</v>
      </c>
      <c r="K110" s="91">
        <v>2.2616898148148149E-4</v>
      </c>
      <c r="L110" s="91">
        <v>3.0638888888888892E-4</v>
      </c>
      <c r="M110" s="91">
        <v>3.8780092592592593E-4</v>
      </c>
      <c r="N110" s="91">
        <v>4.7135416666666674E-4</v>
      </c>
      <c r="O110" s="91">
        <v>5.5812499999999992E-4</v>
      </c>
      <c r="P110" s="91">
        <v>6.4780092592592591E-4</v>
      </c>
      <c r="Q110" s="91">
        <v>7.4099537037037027E-4</v>
      </c>
      <c r="R110" s="102">
        <v>56.230670706944494</v>
      </c>
    </row>
    <row r="111" spans="1:18">
      <c r="A111" s="86" t="s">
        <v>65</v>
      </c>
      <c r="B111" s="86">
        <v>2022</v>
      </c>
      <c r="C111" s="87">
        <v>44673</v>
      </c>
      <c r="D111" s="86" t="s">
        <v>66</v>
      </c>
      <c r="E111" s="86" t="s">
        <v>21</v>
      </c>
      <c r="F111" s="86" t="s">
        <v>83</v>
      </c>
      <c r="G111" s="86" t="s">
        <v>82</v>
      </c>
      <c r="H111" s="89">
        <f>(C111-VLOOKUP(F111,Riders!$A$2:$C$1999,2,FALSE))/365</f>
        <v>28.717808219178082</v>
      </c>
      <c r="I111" s="86">
        <v>25</v>
      </c>
      <c r="J111" s="93">
        <v>1.4438657407407407E-4</v>
      </c>
      <c r="K111" s="94">
        <v>2.2709490740740738E-4</v>
      </c>
      <c r="L111" s="94">
        <v>3.0674768518518518E-4</v>
      </c>
      <c r="M111" s="94">
        <v>3.88136574074074E-4</v>
      </c>
      <c r="N111" s="94">
        <v>4.7201388888888884E-4</v>
      </c>
      <c r="O111" s="94">
        <v>5.5927083333333339E-4</v>
      </c>
      <c r="P111" s="94">
        <v>6.4971064814814817E-4</v>
      </c>
      <c r="Q111" s="94">
        <v>7.4422453703703706E-4</v>
      </c>
      <c r="R111" s="103">
        <v>55.986687609834995</v>
      </c>
    </row>
    <row r="112" spans="1:18">
      <c r="A112" s="86" t="s">
        <v>65</v>
      </c>
      <c r="B112" s="86">
        <v>2022</v>
      </c>
      <c r="C112" s="87">
        <v>44673</v>
      </c>
      <c r="D112" s="86" t="s">
        <v>66</v>
      </c>
      <c r="E112" s="86" t="s">
        <v>21</v>
      </c>
      <c r="F112" s="86" t="s">
        <v>84</v>
      </c>
      <c r="G112" s="86" t="s">
        <v>85</v>
      </c>
      <c r="H112" s="89">
        <f>(C112-VLOOKUP(F112,Riders!$A$2:$C$1999,2,FALSE))/365</f>
        <v>28.052054794520547</v>
      </c>
      <c r="I112" s="86">
        <v>26</v>
      </c>
      <c r="J112" s="90">
        <v>1.5328703703703704E-4</v>
      </c>
      <c r="K112" s="91">
        <v>2.4504629629629632E-4</v>
      </c>
      <c r="L112" s="91">
        <v>3.2991898148148144E-4</v>
      </c>
      <c r="M112" s="91">
        <v>4.1291666666666668E-4</v>
      </c>
      <c r="N112" s="91">
        <v>4.9520833333333339E-4</v>
      </c>
      <c r="O112" s="91">
        <v>5.791319444444444E-4</v>
      </c>
      <c r="P112" s="91">
        <v>6.6540509259259255E-4</v>
      </c>
      <c r="Q112" s="91">
        <v>7.5373842592592593E-4</v>
      </c>
      <c r="R112" s="102">
        <v>55.280008599112442</v>
      </c>
    </row>
    <row r="113" spans="1:18">
      <c r="A113" s="86" t="s">
        <v>65</v>
      </c>
      <c r="B113" s="86">
        <v>2022</v>
      </c>
      <c r="C113" s="87">
        <v>44673</v>
      </c>
      <c r="D113" s="86" t="s">
        <v>66</v>
      </c>
      <c r="E113" s="86" t="s">
        <v>21</v>
      </c>
      <c r="F113" s="86" t="s">
        <v>86</v>
      </c>
      <c r="G113" s="86" t="s">
        <v>87</v>
      </c>
      <c r="H113" s="89">
        <f>(C113-VLOOKUP(F113,Riders!$A$2:$C$1999,2,FALSE))/365</f>
        <v>46.646575342465752</v>
      </c>
      <c r="I113" s="86">
        <v>27</v>
      </c>
      <c r="J113" s="93">
        <v>1.5739583333333334E-4</v>
      </c>
      <c r="K113" s="94">
        <v>2.5079861111111114E-4</v>
      </c>
      <c r="L113" s="94">
        <v>3.3843749999999998E-4</v>
      </c>
      <c r="M113" s="94">
        <v>4.2535879629629624E-4</v>
      </c>
      <c r="N113" s="94">
        <v>5.1290509259259247E-4</v>
      </c>
      <c r="O113" s="94">
        <v>6.0254629629629634E-4</v>
      </c>
      <c r="P113" s="94">
        <v>6.9424768518518522E-4</v>
      </c>
      <c r="Q113" s="94">
        <v>7.9041666666666659E-4</v>
      </c>
      <c r="R113" s="103">
        <v>52.714812862414348</v>
      </c>
    </row>
    <row r="114" spans="1:18">
      <c r="A114" s="96" t="s">
        <v>65</v>
      </c>
      <c r="B114" s="96">
        <v>2022</v>
      </c>
      <c r="C114" s="97">
        <v>44673</v>
      </c>
      <c r="D114" s="96" t="s">
        <v>66</v>
      </c>
      <c r="E114" s="96" t="s">
        <v>64</v>
      </c>
      <c r="F114" s="96" t="s">
        <v>43</v>
      </c>
      <c r="G114" s="96" t="s">
        <v>44</v>
      </c>
      <c r="H114" s="98">
        <f>(C114-VLOOKUP(F114,Riders!$A$2:$C$1999,2,FALSE))/365</f>
        <v>21.575342465753426</v>
      </c>
      <c r="I114" s="96">
        <v>1</v>
      </c>
      <c r="J114" s="90">
        <v>1.4185185185185186E-4</v>
      </c>
      <c r="K114" s="91">
        <v>2.2368055555555555E-4</v>
      </c>
      <c r="L114" s="91">
        <v>2.9994212962962966E-4</v>
      </c>
      <c r="M114" s="91">
        <v>3.7483796296296305E-4</v>
      </c>
      <c r="N114" s="91">
        <v>4.5134259259259259E-4</v>
      </c>
      <c r="O114" s="91">
        <v>5.3033564814814816E-4</v>
      </c>
      <c r="P114" s="91">
        <v>6.1274305555555561E-4</v>
      </c>
      <c r="Q114" s="91">
        <v>6.9791666666666656E-4</v>
      </c>
      <c r="R114" s="102">
        <v>59.701492537313442</v>
      </c>
    </row>
    <row r="115" spans="1:18">
      <c r="A115" s="96" t="s">
        <v>65</v>
      </c>
      <c r="B115" s="96">
        <v>2022</v>
      </c>
      <c r="C115" s="97">
        <v>44673</v>
      </c>
      <c r="D115" s="96" t="s">
        <v>66</v>
      </c>
      <c r="E115" s="96" t="s">
        <v>64</v>
      </c>
      <c r="F115" s="96" t="s">
        <v>26</v>
      </c>
      <c r="G115" s="96" t="s">
        <v>27</v>
      </c>
      <c r="H115" s="98">
        <f>(C115-VLOOKUP(F115,Riders!$A$2:$C$1999,2,FALSE))/365</f>
        <v>24.580821917808219</v>
      </c>
      <c r="I115" s="96">
        <v>2</v>
      </c>
      <c r="J115" s="93">
        <v>1.3542824074074073E-4</v>
      </c>
      <c r="K115" s="94">
        <v>2.1520833333333334E-4</v>
      </c>
      <c r="L115" s="94">
        <v>2.9094907407407411E-4</v>
      </c>
      <c r="M115" s="94">
        <v>3.667013888888889E-4</v>
      </c>
      <c r="N115" s="94">
        <v>4.4467592592592589E-4</v>
      </c>
      <c r="O115" s="94">
        <v>5.2593750000000004E-4</v>
      </c>
      <c r="P115" s="94">
        <v>6.1188657407407405E-4</v>
      </c>
      <c r="Q115" s="94">
        <v>7.0254629629629627E-4</v>
      </c>
      <c r="R115" s="103">
        <v>59.308072487644154</v>
      </c>
    </row>
    <row r="116" spans="1:18">
      <c r="A116" s="96" t="s">
        <v>65</v>
      </c>
      <c r="B116" s="96">
        <v>2022</v>
      </c>
      <c r="C116" s="97">
        <v>44673</v>
      </c>
      <c r="D116" s="96" t="s">
        <v>66</v>
      </c>
      <c r="E116" s="96" t="s">
        <v>64</v>
      </c>
      <c r="F116" s="96" t="s">
        <v>36</v>
      </c>
      <c r="G116" s="96" t="s">
        <v>37</v>
      </c>
      <c r="H116" s="98">
        <f>(C116-VLOOKUP(F116,Riders!$A$2:$C$1999,2,FALSE))/365</f>
        <v>23.917808219178081</v>
      </c>
      <c r="I116" s="96">
        <v>3</v>
      </c>
      <c r="J116" s="90">
        <v>1.3542824074074073E-4</v>
      </c>
      <c r="K116" s="91">
        <v>2.1712962962962964E-4</v>
      </c>
      <c r="L116" s="91">
        <v>2.9400462962962963E-4</v>
      </c>
      <c r="M116" s="91">
        <v>3.7003472222222228E-4</v>
      </c>
      <c r="N116" s="91">
        <v>4.4767361111111115E-4</v>
      </c>
      <c r="O116" s="91">
        <v>5.285069444444444E-4</v>
      </c>
      <c r="P116" s="91">
        <v>6.1372685185185185E-4</v>
      </c>
      <c r="Q116" s="91">
        <v>7.0370370370370378E-4</v>
      </c>
      <c r="R116" s="102">
        <v>59.210526315789473</v>
      </c>
    </row>
    <row r="117" spans="1:18">
      <c r="A117" s="96" t="s">
        <v>65</v>
      </c>
      <c r="B117" s="96">
        <v>2022</v>
      </c>
      <c r="C117" s="97">
        <v>44673</v>
      </c>
      <c r="D117" s="96" t="s">
        <v>66</v>
      </c>
      <c r="E117" s="96" t="s">
        <v>64</v>
      </c>
      <c r="F117" s="96" t="s">
        <v>50</v>
      </c>
      <c r="G117" s="96" t="s">
        <v>44</v>
      </c>
      <c r="H117" s="98">
        <f>(C117-VLOOKUP(F117,Riders!$A$2:$C$1999,2,FALSE))/365</f>
        <v>27.775342465753425</v>
      </c>
      <c r="I117" s="96">
        <v>4</v>
      </c>
      <c r="J117" s="93">
        <v>1.4135416666666666E-4</v>
      </c>
      <c r="K117" s="94">
        <v>2.2281250000000003E-4</v>
      </c>
      <c r="L117" s="94">
        <v>2.9877314814814816E-4</v>
      </c>
      <c r="M117" s="94">
        <v>3.7396990740740744E-4</v>
      </c>
      <c r="N117" s="94">
        <v>4.5097222222222218E-4</v>
      </c>
      <c r="O117" s="94">
        <v>5.3122685185185185E-4</v>
      </c>
      <c r="P117" s="94">
        <v>6.1581018518518528E-4</v>
      </c>
      <c r="Q117" s="94">
        <v>7.0486111111111107E-4</v>
      </c>
      <c r="R117" s="103">
        <v>59.11330049261084</v>
      </c>
    </row>
    <row r="118" spans="1:18">
      <c r="A118" s="96" t="s">
        <v>65</v>
      </c>
      <c r="B118" s="96">
        <v>2022</v>
      </c>
      <c r="C118" s="97">
        <v>44673</v>
      </c>
      <c r="D118" s="96" t="s">
        <v>66</v>
      </c>
      <c r="E118" s="96" t="s">
        <v>64</v>
      </c>
      <c r="F118" s="96" t="s">
        <v>53</v>
      </c>
      <c r="G118" s="96" t="s">
        <v>25</v>
      </c>
      <c r="H118" s="98">
        <f>(C118-VLOOKUP(F118,Riders!$A$2:$C$1999,2,FALSE))/365</f>
        <v>21.789041095890411</v>
      </c>
      <c r="I118" s="96">
        <v>5</v>
      </c>
      <c r="J118" s="90">
        <v>1.4164351851851851E-4</v>
      </c>
      <c r="K118" s="91">
        <v>2.2625000000000002E-4</v>
      </c>
      <c r="L118" s="91">
        <v>3.0553240740740741E-4</v>
      </c>
      <c r="M118" s="91">
        <v>3.8349537037037041E-4</v>
      </c>
      <c r="N118" s="91">
        <v>4.6142361111111107E-4</v>
      </c>
      <c r="O118" s="91">
        <v>5.4043981481481488E-4</v>
      </c>
      <c r="P118" s="91">
        <v>6.2229166666666672E-4</v>
      </c>
      <c r="Q118" s="91">
        <v>7.0601851851851847E-4</v>
      </c>
      <c r="R118" s="102">
        <v>59.016393442622956</v>
      </c>
    </row>
    <row r="119" spans="1:18">
      <c r="A119" s="96" t="s">
        <v>65</v>
      </c>
      <c r="B119" s="96">
        <v>2022</v>
      </c>
      <c r="C119" s="97">
        <v>44673</v>
      </c>
      <c r="D119" s="96" t="s">
        <v>66</v>
      </c>
      <c r="E119" s="96" t="s">
        <v>64</v>
      </c>
      <c r="F119" s="96" t="s">
        <v>69</v>
      </c>
      <c r="G119" s="96" t="s">
        <v>25</v>
      </c>
      <c r="H119" s="98">
        <f>(C119-VLOOKUP(F119,Riders!$A$2:$C$1999,2,FALSE))/365</f>
        <v>28.227397260273971</v>
      </c>
      <c r="I119" s="96">
        <v>6</v>
      </c>
      <c r="J119" s="93">
        <v>1.4283564814814815E-4</v>
      </c>
      <c r="K119" s="94">
        <v>2.2750000000000003E-4</v>
      </c>
      <c r="L119" s="94">
        <v>3.0658564814814817E-4</v>
      </c>
      <c r="M119" s="94">
        <v>3.8391203703703705E-4</v>
      </c>
      <c r="N119" s="94">
        <v>4.6170138888888888E-4</v>
      </c>
      <c r="O119" s="94">
        <v>5.4113425925925932E-4</v>
      </c>
      <c r="P119" s="94">
        <v>6.2309027777777775E-4</v>
      </c>
      <c r="Q119" s="94">
        <v>7.0717592592592588E-4</v>
      </c>
      <c r="R119" s="103">
        <v>58.919803600654667</v>
      </c>
    </row>
    <row r="120" spans="1:18">
      <c r="A120" s="96" t="s">
        <v>65</v>
      </c>
      <c r="B120" s="96">
        <v>2022</v>
      </c>
      <c r="C120" s="97">
        <v>44673</v>
      </c>
      <c r="D120" s="96" t="s">
        <v>66</v>
      </c>
      <c r="E120" s="96" t="s">
        <v>64</v>
      </c>
      <c r="F120" s="96" t="s">
        <v>68</v>
      </c>
      <c r="G120" s="96" t="s">
        <v>29</v>
      </c>
      <c r="H120" s="98">
        <f>(C120-VLOOKUP(F120,Riders!$A$2:$C$1999,2,FALSE))/365</f>
        <v>32.076712328767123</v>
      </c>
      <c r="I120" s="96">
        <v>7</v>
      </c>
      <c r="J120" s="90">
        <v>1.4015046296296296E-4</v>
      </c>
      <c r="K120" s="91">
        <v>2.2186342592592592E-4</v>
      </c>
      <c r="L120" s="91">
        <v>2.99375E-4</v>
      </c>
      <c r="M120" s="91">
        <v>3.7716435185185184E-4</v>
      </c>
      <c r="N120" s="91">
        <v>4.5640046296296298E-4</v>
      </c>
      <c r="O120" s="91">
        <v>5.3777777777777775E-4</v>
      </c>
      <c r="P120" s="91">
        <v>6.2160879629629632E-4</v>
      </c>
      <c r="Q120" s="91">
        <v>7.0833333333333338E-4</v>
      </c>
      <c r="R120" s="102">
        <v>58.823529411764703</v>
      </c>
    </row>
    <row r="121" spans="1:18">
      <c r="A121" s="96" t="s">
        <v>65</v>
      </c>
      <c r="B121" s="96">
        <v>2022</v>
      </c>
      <c r="C121" s="97">
        <v>44673</v>
      </c>
      <c r="D121" s="96" t="s">
        <v>66</v>
      </c>
      <c r="E121" s="96" t="s">
        <v>64</v>
      </c>
      <c r="F121" s="96" t="s">
        <v>67</v>
      </c>
      <c r="G121" s="96" t="s">
        <v>31</v>
      </c>
      <c r="H121" s="98">
        <f>(C121-VLOOKUP(F121,Riders!$A$2:$C$1999,2,FALSE))/365</f>
        <v>28.487671232876714</v>
      </c>
      <c r="I121" s="96">
        <v>8</v>
      </c>
      <c r="J121" s="93">
        <v>1.4087962962962963E-4</v>
      </c>
      <c r="K121" s="94">
        <v>2.2243055555555555E-4</v>
      </c>
      <c r="L121" s="94">
        <v>2.9976851851851849E-4</v>
      </c>
      <c r="M121" s="94">
        <v>3.7701388888888881E-4</v>
      </c>
      <c r="N121" s="94">
        <v>4.5623842592592585E-4</v>
      </c>
      <c r="O121" s="94">
        <v>5.3820601851851848E-4</v>
      </c>
      <c r="P121" s="94">
        <v>6.2341435185185178E-4</v>
      </c>
      <c r="Q121" s="94">
        <v>7.1180555555555548E-4</v>
      </c>
      <c r="R121" s="103">
        <v>58.536585365853668</v>
      </c>
    </row>
    <row r="122" spans="1:18">
      <c r="A122" s="86" t="s">
        <v>182</v>
      </c>
      <c r="B122" s="86">
        <v>2021</v>
      </c>
      <c r="C122" s="87">
        <v>44491</v>
      </c>
      <c r="D122" s="86" t="s">
        <v>20</v>
      </c>
      <c r="E122" s="86" t="s">
        <v>21</v>
      </c>
      <c r="F122" s="86" t="s">
        <v>22</v>
      </c>
      <c r="G122" s="86" t="s">
        <v>23</v>
      </c>
      <c r="H122" s="98">
        <f>(C122-VLOOKUP(F122,Riders!$A$2:$C$1999,2,FALSE))/365</f>
        <v>28.621917808219177</v>
      </c>
      <c r="I122" s="86">
        <v>1</v>
      </c>
      <c r="J122" s="90">
        <v>1.3104166666666665E-4</v>
      </c>
      <c r="K122" s="91">
        <v>2.0861111111111113E-4</v>
      </c>
      <c r="L122" s="91">
        <v>2.8232638888888887E-4</v>
      </c>
      <c r="M122" s="91">
        <v>3.5668981481481484E-4</v>
      </c>
      <c r="N122" s="91">
        <v>4.32974537037037E-4</v>
      </c>
      <c r="O122" s="91">
        <v>5.1207175925925932E-4</v>
      </c>
      <c r="P122" s="91">
        <v>5.9410879629629636E-4</v>
      </c>
      <c r="Q122" s="91">
        <v>6.7993055555555558E-4</v>
      </c>
      <c r="R122" s="102">
        <v>61.28076805229292</v>
      </c>
    </row>
    <row r="123" spans="1:18">
      <c r="A123" s="86" t="s">
        <v>182</v>
      </c>
      <c r="B123" s="86">
        <v>2021</v>
      </c>
      <c r="C123" s="87">
        <v>44491</v>
      </c>
      <c r="D123" s="86" t="s">
        <v>20</v>
      </c>
      <c r="E123" s="86" t="s">
        <v>21</v>
      </c>
      <c r="F123" s="86" t="s">
        <v>128</v>
      </c>
      <c r="G123" s="86" t="s">
        <v>104</v>
      </c>
      <c r="H123" s="98">
        <f>(C123-VLOOKUP(F123,Riders!$A$2:$C$1999,2,FALSE))/365</f>
        <v>23.095890410958905</v>
      </c>
      <c r="I123" s="86">
        <v>2</v>
      </c>
      <c r="J123" s="93">
        <v>1.372800925925926E-4</v>
      </c>
      <c r="K123" s="94">
        <v>2.1532407407407405E-4</v>
      </c>
      <c r="L123" s="94">
        <v>2.8849537037037033E-4</v>
      </c>
      <c r="M123" s="94">
        <v>3.6189814814814814E-4</v>
      </c>
      <c r="N123" s="94">
        <v>4.3768518518518527E-4</v>
      </c>
      <c r="O123" s="94">
        <v>5.1638888888888893E-4</v>
      </c>
      <c r="P123" s="94">
        <v>5.9906249999999999E-4</v>
      </c>
      <c r="Q123" s="94">
        <v>6.8598379629629641E-4</v>
      </c>
      <c r="R123" s="103">
        <v>60.74001585989302</v>
      </c>
    </row>
    <row r="124" spans="1:18">
      <c r="A124" s="86" t="s">
        <v>182</v>
      </c>
      <c r="B124" s="86">
        <v>2021</v>
      </c>
      <c r="C124" s="87">
        <v>44491</v>
      </c>
      <c r="D124" s="86" t="s">
        <v>20</v>
      </c>
      <c r="E124" s="86" t="s">
        <v>21</v>
      </c>
      <c r="F124" s="86" t="s">
        <v>68</v>
      </c>
      <c r="G124" s="86" t="s">
        <v>29</v>
      </c>
      <c r="H124" s="98">
        <f>(C124-VLOOKUP(F124,Riders!$A$2:$C$1999,2,FALSE))/365</f>
        <v>31.578082191780823</v>
      </c>
      <c r="I124" s="86">
        <v>3</v>
      </c>
      <c r="J124" s="90">
        <v>1.372337962962963E-4</v>
      </c>
      <c r="K124" s="91">
        <v>2.1842592592592592E-4</v>
      </c>
      <c r="L124" s="91">
        <v>2.9535879629629628E-4</v>
      </c>
      <c r="M124" s="91">
        <v>3.7200231481481481E-4</v>
      </c>
      <c r="N124" s="91">
        <v>4.4997685185185185E-4</v>
      </c>
      <c r="O124" s="91">
        <v>5.300578703703703E-4</v>
      </c>
      <c r="P124" s="91">
        <v>6.1249999999999998E-4</v>
      </c>
      <c r="Q124" s="91">
        <v>6.9714120370370362E-4</v>
      </c>
      <c r="R124" s="102">
        <v>59.76790131655406</v>
      </c>
    </row>
    <row r="125" spans="1:18">
      <c r="A125" s="86" t="s">
        <v>182</v>
      </c>
      <c r="B125" s="86">
        <v>2021</v>
      </c>
      <c r="C125" s="87">
        <v>44491</v>
      </c>
      <c r="D125" s="86" t="s">
        <v>20</v>
      </c>
      <c r="E125" s="86" t="s">
        <v>21</v>
      </c>
      <c r="F125" s="86" t="s">
        <v>295</v>
      </c>
      <c r="G125" s="86" t="s">
        <v>23</v>
      </c>
      <c r="H125" s="98">
        <f>(C125-VLOOKUP(F125,Riders!$A$2:$C$1999,2,FALSE))/365</f>
        <v>23.876712328767123</v>
      </c>
      <c r="I125" s="86">
        <v>4</v>
      </c>
      <c r="J125" s="93">
        <v>1.3368055555555556E-4</v>
      </c>
      <c r="K125" s="94">
        <v>2.1364583333333329E-4</v>
      </c>
      <c r="L125" s="94">
        <v>2.8994212962962963E-4</v>
      </c>
      <c r="M125" s="94">
        <v>3.6655092592592598E-4</v>
      </c>
      <c r="N125" s="94">
        <v>4.4460648148148143E-4</v>
      </c>
      <c r="O125" s="94">
        <v>5.2574074074074079E-4</v>
      </c>
      <c r="P125" s="94">
        <v>6.1040509259259262E-4</v>
      </c>
      <c r="Q125" s="94">
        <v>6.9954861111111118E-4</v>
      </c>
      <c r="R125" s="103">
        <v>59.56221769990568</v>
      </c>
    </row>
    <row r="126" spans="1:18">
      <c r="A126" s="86" t="s">
        <v>182</v>
      </c>
      <c r="B126" s="86">
        <v>2021</v>
      </c>
      <c r="C126" s="87">
        <v>44491</v>
      </c>
      <c r="D126" s="86" t="s">
        <v>20</v>
      </c>
      <c r="E126" s="86" t="s">
        <v>21</v>
      </c>
      <c r="F126" s="86" t="s">
        <v>45</v>
      </c>
      <c r="G126" s="86" t="s">
        <v>46</v>
      </c>
      <c r="H126" s="98">
        <f>(C126-VLOOKUP(F126,Riders!$A$2:$C$1999,2,FALSE))/365</f>
        <v>25.682191780821917</v>
      </c>
      <c r="I126" s="86">
        <v>5</v>
      </c>
      <c r="J126" s="90">
        <v>1.3479166666666669E-4</v>
      </c>
      <c r="K126" s="91">
        <v>2.1406250000000003E-4</v>
      </c>
      <c r="L126" s="91">
        <v>2.8978009259259262E-4</v>
      </c>
      <c r="M126" s="91">
        <v>3.6549768518518523E-4</v>
      </c>
      <c r="N126" s="91">
        <v>4.4339120370370366E-4</v>
      </c>
      <c r="O126" s="91">
        <v>5.248495370370371E-4</v>
      </c>
      <c r="P126" s="91">
        <v>6.1026620370370369E-4</v>
      </c>
      <c r="Q126" s="91">
        <v>7.003472222222221E-4</v>
      </c>
      <c r="R126" s="102">
        <v>59.494298463063963</v>
      </c>
    </row>
    <row r="127" spans="1:18">
      <c r="A127" s="86" t="s">
        <v>182</v>
      </c>
      <c r="B127" s="86">
        <v>2021</v>
      </c>
      <c r="C127" s="87">
        <v>44491</v>
      </c>
      <c r="D127" s="86" t="s">
        <v>20</v>
      </c>
      <c r="E127" s="86" t="s">
        <v>21</v>
      </c>
      <c r="F127" s="86" t="s">
        <v>801</v>
      </c>
      <c r="G127" s="86" t="s">
        <v>185</v>
      </c>
      <c r="H127" s="98">
        <f>(C127-VLOOKUP(F127,Riders!$A$2:$C$1999,2,FALSE))/365</f>
        <v>27.649315068493152</v>
      </c>
      <c r="I127" s="86">
        <v>6</v>
      </c>
      <c r="J127" s="93">
        <v>1.3435185185185186E-4</v>
      </c>
      <c r="K127" s="94">
        <v>2.1377314814814813E-4</v>
      </c>
      <c r="L127" s="94">
        <v>2.8988425925925926E-4</v>
      </c>
      <c r="M127" s="94">
        <v>3.6624999999999998E-4</v>
      </c>
      <c r="N127" s="94">
        <v>4.4539351851851852E-4</v>
      </c>
      <c r="O127" s="94">
        <v>5.2758101851851848E-4</v>
      </c>
      <c r="P127" s="94">
        <v>6.1350694444444441E-4</v>
      </c>
      <c r="Q127" s="94">
        <v>7.0311342592592604E-4</v>
      </c>
      <c r="R127" s="103">
        <v>59.260234736374251</v>
      </c>
    </row>
    <row r="128" spans="1:18">
      <c r="A128" s="86" t="s">
        <v>182</v>
      </c>
      <c r="B128" s="86">
        <v>2021</v>
      </c>
      <c r="C128" s="87">
        <v>44491</v>
      </c>
      <c r="D128" s="86" t="s">
        <v>20</v>
      </c>
      <c r="E128" s="86" t="s">
        <v>21</v>
      </c>
      <c r="F128" s="86" t="s">
        <v>30</v>
      </c>
      <c r="G128" s="86" t="s">
        <v>31</v>
      </c>
      <c r="H128" s="98">
        <f>(C128-VLOOKUP(F128,Riders!$A$2:$C$1999,2,FALSE))/365</f>
        <v>25.663013698630138</v>
      </c>
      <c r="I128" s="86">
        <v>7</v>
      </c>
      <c r="J128" s="90">
        <v>1.3629629629629631E-4</v>
      </c>
      <c r="K128" s="91">
        <v>2.1849537037037039E-4</v>
      </c>
      <c r="L128" s="91">
        <v>2.9596064814814817E-4</v>
      </c>
      <c r="M128" s="91">
        <v>3.7305555555555556E-4</v>
      </c>
      <c r="N128" s="91">
        <v>4.5144675925925929E-4</v>
      </c>
      <c r="O128" s="91">
        <v>5.3214120370370373E-4</v>
      </c>
      <c r="P128" s="91">
        <v>6.163194444444444E-4</v>
      </c>
      <c r="Q128" s="91">
        <v>7.0483796296296299E-4</v>
      </c>
      <c r="R128" s="102">
        <v>59.115241879864691</v>
      </c>
    </row>
    <row r="129" spans="1:18">
      <c r="A129" s="86" t="s">
        <v>182</v>
      </c>
      <c r="B129" s="86">
        <v>2021</v>
      </c>
      <c r="C129" s="87">
        <v>44491</v>
      </c>
      <c r="D129" s="86" t="s">
        <v>20</v>
      </c>
      <c r="E129" s="86" t="s">
        <v>21</v>
      </c>
      <c r="F129" s="86" t="s">
        <v>36</v>
      </c>
      <c r="G129" s="86" t="s">
        <v>37</v>
      </c>
      <c r="H129" s="98">
        <f>(C129-VLOOKUP(F129,Riders!$A$2:$C$1999,2,FALSE))/365</f>
        <v>23.419178082191781</v>
      </c>
      <c r="I129" s="86">
        <v>8</v>
      </c>
      <c r="J129" s="93">
        <v>1.3625000000000001E-4</v>
      </c>
      <c r="K129" s="94">
        <v>2.1815972222222221E-4</v>
      </c>
      <c r="L129" s="94">
        <v>2.9565972222222222E-4</v>
      </c>
      <c r="M129" s="94">
        <v>3.7212962962962964E-4</v>
      </c>
      <c r="N129" s="94">
        <v>4.5019675925925929E-4</v>
      </c>
      <c r="O129" s="94">
        <v>5.3100694444444441E-4</v>
      </c>
      <c r="P129" s="94">
        <v>6.1620370370370377E-4</v>
      </c>
      <c r="Q129" s="94">
        <v>7.0601851851851847E-4</v>
      </c>
      <c r="R129" s="103">
        <v>59.016393442622956</v>
      </c>
    </row>
    <row r="130" spans="1:18">
      <c r="A130" s="86" t="s">
        <v>182</v>
      </c>
      <c r="B130" s="86">
        <v>2021</v>
      </c>
      <c r="C130" s="87">
        <v>44491</v>
      </c>
      <c r="D130" s="86" t="s">
        <v>20</v>
      </c>
      <c r="E130" s="86" t="s">
        <v>21</v>
      </c>
      <c r="F130" s="86" t="s">
        <v>53</v>
      </c>
      <c r="G130" s="86" t="s">
        <v>25</v>
      </c>
      <c r="H130" s="98">
        <f>(C130-VLOOKUP(F130,Riders!$A$2:$C$1999,2,FALSE))/365</f>
        <v>21.290410958904111</v>
      </c>
      <c r="I130" s="86">
        <v>9</v>
      </c>
      <c r="J130" s="90">
        <v>1.432175925925926E-4</v>
      </c>
      <c r="K130" s="91">
        <v>2.2819444444444447E-4</v>
      </c>
      <c r="L130" s="91">
        <v>3.0817129629629635E-4</v>
      </c>
      <c r="M130" s="91">
        <v>3.8612268518518515E-4</v>
      </c>
      <c r="N130" s="91">
        <v>4.6430555555555553E-4</v>
      </c>
      <c r="O130" s="91">
        <v>5.4372685185185188E-4</v>
      </c>
      <c r="P130" s="91">
        <v>6.2509259259259256E-4</v>
      </c>
      <c r="Q130" s="91">
        <v>7.0927083333333335E-4</v>
      </c>
      <c r="R130" s="102">
        <v>58.745777647231606</v>
      </c>
    </row>
    <row r="131" spans="1:18">
      <c r="A131" s="86" t="s">
        <v>182</v>
      </c>
      <c r="B131" s="86">
        <v>2021</v>
      </c>
      <c r="C131" s="87">
        <v>44491</v>
      </c>
      <c r="D131" s="86" t="s">
        <v>20</v>
      </c>
      <c r="E131" s="86" t="s">
        <v>21</v>
      </c>
      <c r="F131" s="86" t="s">
        <v>41</v>
      </c>
      <c r="G131" s="86" t="s">
        <v>42</v>
      </c>
      <c r="H131" s="98">
        <f>(C131-VLOOKUP(F131,Riders!$A$2:$C$1999,2,FALSE))/365</f>
        <v>28.720547945205478</v>
      </c>
      <c r="I131" s="86">
        <v>10</v>
      </c>
      <c r="J131" s="93">
        <v>1.3956018518518519E-4</v>
      </c>
      <c r="K131" s="94">
        <v>2.2127314814814815E-4</v>
      </c>
      <c r="L131" s="94">
        <v>2.9832175925925924E-4</v>
      </c>
      <c r="M131" s="94">
        <v>3.7497685185185187E-4</v>
      </c>
      <c r="N131" s="94">
        <v>4.5340277777777783E-4</v>
      </c>
      <c r="O131" s="94">
        <v>5.3511574074074084E-4</v>
      </c>
      <c r="P131" s="94">
        <v>6.202893518518519E-4</v>
      </c>
      <c r="Q131" s="94">
        <v>7.0939814814814824E-4</v>
      </c>
      <c r="R131" s="103">
        <v>58.735234614631594</v>
      </c>
    </row>
    <row r="132" spans="1:18">
      <c r="A132" s="86" t="s">
        <v>182</v>
      </c>
      <c r="B132" s="86">
        <v>2021</v>
      </c>
      <c r="C132" s="87">
        <v>44491</v>
      </c>
      <c r="D132" s="86" t="s">
        <v>20</v>
      </c>
      <c r="E132" s="86" t="s">
        <v>21</v>
      </c>
      <c r="F132" s="86" t="s">
        <v>50</v>
      </c>
      <c r="G132" s="86" t="s">
        <v>44</v>
      </c>
      <c r="H132" s="98">
        <f>(C132-VLOOKUP(F132,Riders!$A$2:$C$1999,2,FALSE))/365</f>
        <v>27.276712328767122</v>
      </c>
      <c r="I132" s="86">
        <v>11</v>
      </c>
      <c r="J132" s="90">
        <v>1.4037037037037037E-4</v>
      </c>
      <c r="K132" s="91">
        <v>2.2221064814814814E-4</v>
      </c>
      <c r="L132" s="91">
        <v>2.9871527777777779E-4</v>
      </c>
      <c r="M132" s="91">
        <v>3.748263888888889E-4</v>
      </c>
      <c r="N132" s="91">
        <v>4.5276620370370371E-4</v>
      </c>
      <c r="O132" s="91">
        <v>5.3410879629629631E-4</v>
      </c>
      <c r="P132" s="91">
        <v>6.1956018518518512E-4</v>
      </c>
      <c r="Q132" s="91">
        <v>7.099421296296297E-4</v>
      </c>
      <c r="R132" s="102">
        <v>58.690229707037929</v>
      </c>
    </row>
    <row r="133" spans="1:18">
      <c r="A133" s="86" t="s">
        <v>182</v>
      </c>
      <c r="B133" s="86">
        <v>2021</v>
      </c>
      <c r="C133" s="87">
        <v>44491</v>
      </c>
      <c r="D133" s="86" t="s">
        <v>20</v>
      </c>
      <c r="E133" s="86" t="s">
        <v>21</v>
      </c>
      <c r="F133" s="86" t="s">
        <v>802</v>
      </c>
      <c r="G133" s="86" t="s">
        <v>29</v>
      </c>
      <c r="H133" s="98" t="e">
        <f>(C133-VLOOKUP(F133,Riders!$A$2:$C$1999,2,FALSE))/365</f>
        <v>#N/A</v>
      </c>
      <c r="I133" s="86">
        <v>12</v>
      </c>
      <c r="J133" s="93">
        <v>1.4225694444444445E-4</v>
      </c>
      <c r="K133" s="94">
        <v>2.234375E-4</v>
      </c>
      <c r="L133" s="94">
        <v>2.9968749999999999E-4</v>
      </c>
      <c r="M133" s="94">
        <v>3.7542824074074068E-4</v>
      </c>
      <c r="N133" s="94">
        <v>4.5329861111111108E-4</v>
      </c>
      <c r="O133" s="94">
        <v>5.3512731481481478E-4</v>
      </c>
      <c r="P133" s="94">
        <v>6.2087962962962965E-4</v>
      </c>
      <c r="Q133" s="94">
        <v>7.1100694444444434E-4</v>
      </c>
      <c r="R133" s="103">
        <v>58.60233432631734</v>
      </c>
    </row>
    <row r="134" spans="1:18">
      <c r="A134" s="86" t="s">
        <v>182</v>
      </c>
      <c r="B134" s="86">
        <v>2021</v>
      </c>
      <c r="C134" s="87">
        <v>44491</v>
      </c>
      <c r="D134" s="86" t="s">
        <v>20</v>
      </c>
      <c r="E134" s="86" t="s">
        <v>21</v>
      </c>
      <c r="F134" s="86" t="s">
        <v>47</v>
      </c>
      <c r="G134" s="86" t="s">
        <v>33</v>
      </c>
      <c r="H134" s="98">
        <f>(C134-VLOOKUP(F134,Riders!$A$2:$C$1999,2,FALSE))/365</f>
        <v>24.898630136986302</v>
      </c>
      <c r="I134" s="86">
        <v>13</v>
      </c>
      <c r="J134" s="90">
        <v>1.4187499999999999E-4</v>
      </c>
      <c r="K134" s="91">
        <v>2.2479166666666665E-4</v>
      </c>
      <c r="L134" s="91">
        <v>3.0287037037037039E-4</v>
      </c>
      <c r="M134" s="91">
        <v>3.7966435185185179E-4</v>
      </c>
      <c r="N134" s="91">
        <v>4.578935185185185E-4</v>
      </c>
      <c r="O134" s="91">
        <v>5.3862268518518517E-4</v>
      </c>
      <c r="P134" s="91">
        <v>6.2302083333333339E-4</v>
      </c>
      <c r="Q134" s="91">
        <v>7.1111111111111115E-4</v>
      </c>
      <c r="R134" s="102">
        <v>58.593749999999993</v>
      </c>
    </row>
    <row r="135" spans="1:18">
      <c r="A135" s="86" t="s">
        <v>182</v>
      </c>
      <c r="B135" s="86">
        <v>2021</v>
      </c>
      <c r="C135" s="87">
        <v>44491</v>
      </c>
      <c r="D135" s="86" t="s">
        <v>20</v>
      </c>
      <c r="E135" s="86" t="s">
        <v>21</v>
      </c>
      <c r="F135" s="86" t="s">
        <v>51</v>
      </c>
      <c r="G135" s="86" t="s">
        <v>52</v>
      </c>
      <c r="H135" s="98">
        <f>(C135-VLOOKUP(F135,Riders!$A$2:$C$1999,2,FALSE))/365</f>
        <v>23.901369863013699</v>
      </c>
      <c r="I135" s="86">
        <v>14</v>
      </c>
      <c r="J135" s="93">
        <v>1.432638888888889E-4</v>
      </c>
      <c r="K135" s="94">
        <v>2.2695601851851856E-4</v>
      </c>
      <c r="L135" s="94">
        <v>3.0512731481481482E-4</v>
      </c>
      <c r="M135" s="94">
        <v>3.8260416666666673E-4</v>
      </c>
      <c r="N135" s="94">
        <v>4.6162037037037032E-4</v>
      </c>
      <c r="O135" s="94">
        <v>5.4280092592592596E-4</v>
      </c>
      <c r="P135" s="94">
        <v>6.2593750000000008E-4</v>
      </c>
      <c r="Q135" s="94">
        <v>7.128356481481482E-4</v>
      </c>
      <c r="R135" s="103">
        <v>58.451996298040228</v>
      </c>
    </row>
    <row r="136" spans="1:18">
      <c r="A136" s="86" t="s">
        <v>182</v>
      </c>
      <c r="B136" s="86">
        <v>2021</v>
      </c>
      <c r="C136" s="87">
        <v>44491</v>
      </c>
      <c r="D136" s="86" t="s">
        <v>20</v>
      </c>
      <c r="E136" s="86" t="s">
        <v>21</v>
      </c>
      <c r="F136" s="86" t="s">
        <v>199</v>
      </c>
      <c r="G136" s="86" t="s">
        <v>185</v>
      </c>
      <c r="H136" s="98">
        <f>(C136-VLOOKUP(F136,Riders!$A$2:$C$1999,2,FALSE))/365</f>
        <v>20.205479452054796</v>
      </c>
      <c r="I136" s="86">
        <v>15</v>
      </c>
      <c r="J136" s="90">
        <v>1.3203703703703704E-4</v>
      </c>
      <c r="K136" s="91">
        <v>2.1326388888888889E-4</v>
      </c>
      <c r="L136" s="91">
        <v>2.9261574074074075E-4</v>
      </c>
      <c r="M136" s="91">
        <v>3.7304398148148152E-4</v>
      </c>
      <c r="N136" s="91">
        <v>4.5460648148148145E-4</v>
      </c>
      <c r="O136" s="91">
        <v>5.3900462962962962E-4</v>
      </c>
      <c r="P136" s="91">
        <v>6.2582175925925923E-4</v>
      </c>
      <c r="Q136" s="91">
        <v>7.1568287037037043E-4</v>
      </c>
      <c r="R136" s="102">
        <v>58.2194550012129</v>
      </c>
    </row>
    <row r="137" spans="1:18">
      <c r="A137" s="86" t="s">
        <v>182</v>
      </c>
      <c r="B137" s="86">
        <v>2021</v>
      </c>
      <c r="C137" s="87">
        <v>44491</v>
      </c>
      <c r="D137" s="86" t="s">
        <v>20</v>
      </c>
      <c r="E137" s="86" t="s">
        <v>21</v>
      </c>
      <c r="F137" s="86" t="s">
        <v>57</v>
      </c>
      <c r="G137" s="86" t="s">
        <v>58</v>
      </c>
      <c r="H137" s="98">
        <f>(C137-VLOOKUP(F137,Riders!$A$2:$C$1999,2,FALSE))/365</f>
        <v>21.778082191780822</v>
      </c>
      <c r="I137" s="86">
        <v>16</v>
      </c>
      <c r="J137" s="93">
        <v>1.4390046296296294E-4</v>
      </c>
      <c r="K137" s="94">
        <v>2.2743055555555551E-4</v>
      </c>
      <c r="L137" s="94">
        <v>3.052777777777778E-4</v>
      </c>
      <c r="M137" s="94">
        <v>3.8277777777777784E-4</v>
      </c>
      <c r="N137" s="94">
        <v>4.6189814814814813E-4</v>
      </c>
      <c r="O137" s="94">
        <v>5.4384259259259262E-4</v>
      </c>
      <c r="P137" s="94">
        <v>6.3008101851851853E-4</v>
      </c>
      <c r="Q137" s="94">
        <v>7.2027777777777769E-4</v>
      </c>
      <c r="R137" s="103">
        <v>57.848052448900894</v>
      </c>
    </row>
    <row r="138" spans="1:18">
      <c r="A138" s="86" t="s">
        <v>182</v>
      </c>
      <c r="B138" s="86">
        <v>2021</v>
      </c>
      <c r="C138" s="87">
        <v>44491</v>
      </c>
      <c r="D138" s="86" t="s">
        <v>20</v>
      </c>
      <c r="E138" s="86" t="s">
        <v>21</v>
      </c>
      <c r="F138" s="86" t="s">
        <v>742</v>
      </c>
      <c r="G138" s="86" t="s">
        <v>42</v>
      </c>
      <c r="H138" s="98">
        <f>(C138-VLOOKUP(F138,Riders!$A$2:$C$1999,2,FALSE))/365</f>
        <v>28.246575342465754</v>
      </c>
      <c r="I138" s="86">
        <v>17</v>
      </c>
      <c r="J138" s="90">
        <v>1.3336805555555555E-4</v>
      </c>
      <c r="K138" s="91">
        <v>2.133449074074074E-4</v>
      </c>
      <c r="L138" s="91">
        <v>2.9133101851851851E-4</v>
      </c>
      <c r="M138" s="91">
        <v>3.701736111111111E-4</v>
      </c>
      <c r="N138" s="91">
        <v>4.5185185185185177E-4</v>
      </c>
      <c r="O138" s="91">
        <v>5.3813657407407402E-4</v>
      </c>
      <c r="P138" s="91">
        <v>6.2902777777777772E-4</v>
      </c>
      <c r="Q138" s="91">
        <v>7.2510416666666654E-4</v>
      </c>
      <c r="R138" s="102">
        <v>57.463008188478682</v>
      </c>
    </row>
    <row r="139" spans="1:18">
      <c r="A139" s="86" t="s">
        <v>182</v>
      </c>
      <c r="B139" s="86">
        <v>2021</v>
      </c>
      <c r="C139" s="87">
        <v>44491</v>
      </c>
      <c r="D139" s="86" t="s">
        <v>20</v>
      </c>
      <c r="E139" s="86" t="s">
        <v>21</v>
      </c>
      <c r="F139" s="86" t="s">
        <v>71</v>
      </c>
      <c r="G139" s="86" t="s">
        <v>61</v>
      </c>
      <c r="H139" s="98">
        <f>(C139-VLOOKUP(F139,Riders!$A$2:$C$1999,2,FALSE))/365</f>
        <v>19.347945205479451</v>
      </c>
      <c r="I139" s="86">
        <v>18</v>
      </c>
      <c r="J139" s="93">
        <v>1.4628472222222221E-4</v>
      </c>
      <c r="K139" s="94">
        <v>2.3027777777777779E-4</v>
      </c>
      <c r="L139" s="94">
        <v>3.0888888888888887E-4</v>
      </c>
      <c r="M139" s="94">
        <v>3.8649305555555556E-4</v>
      </c>
      <c r="N139" s="94">
        <v>4.6604166666666663E-4</v>
      </c>
      <c r="O139" s="94">
        <v>5.4835648148148148E-4</v>
      </c>
      <c r="P139" s="94">
        <v>6.3442129629629623E-4</v>
      </c>
      <c r="Q139" s="94">
        <v>7.2518518518518516E-4</v>
      </c>
      <c r="R139" s="103">
        <v>57.45658835546476</v>
      </c>
    </row>
    <row r="140" spans="1:18">
      <c r="A140" s="86" t="s">
        <v>182</v>
      </c>
      <c r="B140" s="86">
        <v>2021</v>
      </c>
      <c r="C140" s="87">
        <v>44491</v>
      </c>
      <c r="D140" s="86" t="s">
        <v>20</v>
      </c>
      <c r="E140" s="86" t="s">
        <v>21</v>
      </c>
      <c r="F140" s="86" t="s">
        <v>803</v>
      </c>
      <c r="G140" s="86" t="s">
        <v>56</v>
      </c>
      <c r="H140" s="98" t="e">
        <f>(C140-VLOOKUP(F140,Riders!$A$2:$C$1999,2,FALSE))/365</f>
        <v>#N/A</v>
      </c>
      <c r="I140" s="86">
        <v>19</v>
      </c>
      <c r="J140" s="90">
        <v>1.3875000000000001E-4</v>
      </c>
      <c r="K140" s="91">
        <v>2.2171296296296294E-4</v>
      </c>
      <c r="L140" s="91">
        <v>3.0194444444444447E-4</v>
      </c>
      <c r="M140" s="91">
        <v>3.8289351851851852E-4</v>
      </c>
      <c r="N140" s="91">
        <v>4.6458333333333334E-4</v>
      </c>
      <c r="O140" s="91">
        <v>5.4805555555555543E-4</v>
      </c>
      <c r="P140" s="91">
        <v>6.3510416666666663E-4</v>
      </c>
      <c r="Q140" s="91">
        <v>7.2724537037037029E-4</v>
      </c>
      <c r="R140" s="102">
        <v>57.293821816214155</v>
      </c>
    </row>
    <row r="141" spans="1:18">
      <c r="A141" s="86" t="s">
        <v>182</v>
      </c>
      <c r="B141" s="86">
        <v>2021</v>
      </c>
      <c r="C141" s="87">
        <v>44491</v>
      </c>
      <c r="D141" s="86" t="s">
        <v>20</v>
      </c>
      <c r="E141" s="86" t="s">
        <v>21</v>
      </c>
      <c r="F141" s="86" t="s">
        <v>804</v>
      </c>
      <c r="G141" s="86" t="s">
        <v>207</v>
      </c>
      <c r="H141" s="98">
        <f>(C141-VLOOKUP(F141,Riders!$A$2:$C$1999,2,FALSE))/365</f>
        <v>20.843835616438355</v>
      </c>
      <c r="I141" s="86">
        <v>20</v>
      </c>
      <c r="J141" s="93">
        <v>1.4094907407407407E-4</v>
      </c>
      <c r="K141" s="94">
        <v>2.2670138888888892E-4</v>
      </c>
      <c r="L141" s="94">
        <v>3.0718750000000001E-4</v>
      </c>
      <c r="M141" s="94">
        <v>3.8726851851851851E-4</v>
      </c>
      <c r="N141" s="94">
        <v>4.7033564814814816E-4</v>
      </c>
      <c r="O141" s="94">
        <v>5.5726851851851857E-4</v>
      </c>
      <c r="P141" s="94">
        <v>6.4748842592592592E-4</v>
      </c>
      <c r="Q141" s="94">
        <v>7.4159722222222238E-4</v>
      </c>
      <c r="R141" s="103">
        <v>56.185036052064788</v>
      </c>
    </row>
    <row r="142" spans="1:18">
      <c r="A142" s="86" t="s">
        <v>182</v>
      </c>
      <c r="B142" s="86">
        <v>2021</v>
      </c>
      <c r="C142" s="87">
        <v>44491</v>
      </c>
      <c r="D142" s="86" t="s">
        <v>20</v>
      </c>
      <c r="E142" s="86" t="s">
        <v>21</v>
      </c>
      <c r="F142" s="86" t="s">
        <v>189</v>
      </c>
      <c r="G142" s="86" t="s">
        <v>63</v>
      </c>
      <c r="H142" s="98">
        <f>(C142-VLOOKUP(F142,Riders!$A$2:$C$1999,2,FALSE))/365</f>
        <v>24.345205479452055</v>
      </c>
      <c r="I142" s="86">
        <v>21</v>
      </c>
      <c r="J142" s="90">
        <v>1.4644675925925928E-4</v>
      </c>
      <c r="K142" s="91">
        <v>2.3196759259259261E-4</v>
      </c>
      <c r="L142" s="91">
        <v>3.1349537037037034E-4</v>
      </c>
      <c r="M142" s="91">
        <v>3.9504629629629628E-4</v>
      </c>
      <c r="N142" s="91">
        <v>4.7844907407407412E-4</v>
      </c>
      <c r="O142" s="91">
        <v>5.6358796296296289E-4</v>
      </c>
      <c r="P142" s="91">
        <v>6.5209490740740755E-4</v>
      </c>
      <c r="Q142" s="91">
        <v>7.4452546296296289E-4</v>
      </c>
      <c r="R142" s="102">
        <v>55.964058637896997</v>
      </c>
    </row>
    <row r="143" spans="1:18">
      <c r="A143" s="86" t="s">
        <v>182</v>
      </c>
      <c r="B143" s="86">
        <v>2021</v>
      </c>
      <c r="C143" s="87">
        <v>44491</v>
      </c>
      <c r="D143" s="86" t="s">
        <v>20</v>
      </c>
      <c r="E143" s="86" t="s">
        <v>21</v>
      </c>
      <c r="F143" s="86" t="s">
        <v>805</v>
      </c>
      <c r="G143" s="86" t="s">
        <v>806</v>
      </c>
      <c r="H143" s="98">
        <f>(C143-VLOOKUP(F143,Riders!$A$2:$C$1999,2,FALSE))/365</f>
        <v>25.361643835616437</v>
      </c>
      <c r="I143" s="86">
        <v>22</v>
      </c>
      <c r="J143" s="93">
        <v>1.438888888888889E-4</v>
      </c>
      <c r="K143" s="94">
        <v>2.2900462962962968E-4</v>
      </c>
      <c r="L143" s="94">
        <v>3.0952546296296294E-4</v>
      </c>
      <c r="M143" s="94">
        <v>3.8957175925925921E-4</v>
      </c>
      <c r="N143" s="94">
        <v>4.719907407407407E-4</v>
      </c>
      <c r="O143" s="94">
        <v>5.5821759259259258E-4</v>
      </c>
      <c r="P143" s="94">
        <v>6.4914351851851852E-4</v>
      </c>
      <c r="Q143" s="94">
        <v>7.4502314814814819E-4</v>
      </c>
      <c r="R143" s="103">
        <v>55.92667391642069</v>
      </c>
    </row>
    <row r="144" spans="1:18">
      <c r="A144" s="86" t="s">
        <v>182</v>
      </c>
      <c r="B144" s="86">
        <v>2021</v>
      </c>
      <c r="C144" s="87">
        <v>44491</v>
      </c>
      <c r="D144" s="86" t="s">
        <v>20</v>
      </c>
      <c r="E144" s="86" t="s">
        <v>21</v>
      </c>
      <c r="F144" s="86" t="s">
        <v>83</v>
      </c>
      <c r="G144" s="86" t="s">
        <v>250</v>
      </c>
      <c r="H144" s="98">
        <f>(C144-VLOOKUP(F144,Riders!$A$2:$C$1999,2,FALSE))/365</f>
        <v>28.219178082191782</v>
      </c>
      <c r="I144" s="86">
        <v>23</v>
      </c>
      <c r="J144" s="90">
        <v>1.4556712962962963E-4</v>
      </c>
      <c r="K144" s="91">
        <v>2.3056712962962964E-4</v>
      </c>
      <c r="L144" s="91">
        <v>3.1229166666666666E-4</v>
      </c>
      <c r="M144" s="91">
        <v>3.9387731481481478E-4</v>
      </c>
      <c r="N144" s="91">
        <v>4.7733796296296288E-4</v>
      </c>
      <c r="O144" s="91">
        <v>5.637731481481481E-4</v>
      </c>
      <c r="P144" s="91">
        <v>6.5291666666666666E-4</v>
      </c>
      <c r="Q144" s="91">
        <v>7.4589120370370358E-4</v>
      </c>
      <c r="R144" s="102">
        <v>55.861587400108625</v>
      </c>
    </row>
    <row r="145" spans="1:18">
      <c r="A145" s="96" t="s">
        <v>182</v>
      </c>
      <c r="B145" s="96">
        <v>2021</v>
      </c>
      <c r="C145" s="97">
        <v>44491</v>
      </c>
      <c r="D145" s="96" t="s">
        <v>20</v>
      </c>
      <c r="E145" s="96" t="s">
        <v>64</v>
      </c>
      <c r="F145" s="96" t="s">
        <v>22</v>
      </c>
      <c r="G145" s="96" t="s">
        <v>23</v>
      </c>
      <c r="H145" s="98">
        <f>(C145-VLOOKUP(F145,Riders!$A$2:$C$1999,2,FALSE))/365</f>
        <v>28.621917808219177</v>
      </c>
      <c r="I145" s="96">
        <v>1</v>
      </c>
      <c r="J145" s="93">
        <v>1.2986111111111111E-4</v>
      </c>
      <c r="K145" s="94">
        <v>2.0652777777777778E-4</v>
      </c>
      <c r="L145" s="94">
        <v>2.7962962962962962E-4</v>
      </c>
      <c r="M145" s="94">
        <v>3.5298611111111105E-4</v>
      </c>
      <c r="N145" s="94">
        <v>4.2865740740740749E-4</v>
      </c>
      <c r="O145" s="94">
        <v>5.0776620370370374E-4</v>
      </c>
      <c r="P145" s="94">
        <v>5.9009259259259258E-4</v>
      </c>
      <c r="Q145" s="94">
        <v>6.7613425925925924E-4</v>
      </c>
      <c r="R145" s="103">
        <v>61.62484165839296</v>
      </c>
    </row>
    <row r="146" spans="1:18">
      <c r="A146" s="96" t="s">
        <v>182</v>
      </c>
      <c r="B146" s="96">
        <v>2021</v>
      </c>
      <c r="C146" s="97">
        <v>44491</v>
      </c>
      <c r="D146" s="96" t="s">
        <v>20</v>
      </c>
      <c r="E146" s="96" t="s">
        <v>64</v>
      </c>
      <c r="F146" s="96" t="s">
        <v>128</v>
      </c>
      <c r="G146" s="96" t="s">
        <v>104</v>
      </c>
      <c r="H146" s="98">
        <f>(C146-VLOOKUP(F146,Riders!$A$2:$C$1999,2,FALSE))/365</f>
        <v>23.095890410958905</v>
      </c>
      <c r="I146" s="96">
        <v>2</v>
      </c>
      <c r="J146" s="90">
        <v>1.356712962962963E-4</v>
      </c>
      <c r="K146" s="91">
        <v>2.1400462962962961E-4</v>
      </c>
      <c r="L146" s="91">
        <v>2.8798611111111109E-4</v>
      </c>
      <c r="M146" s="91">
        <v>3.6271990740740736E-4</v>
      </c>
      <c r="N146" s="91">
        <v>4.4019675925925926E-4</v>
      </c>
      <c r="O146" s="91">
        <v>5.2053240740740738E-4</v>
      </c>
      <c r="P146" s="91">
        <v>6.0398148148148149E-4</v>
      </c>
      <c r="Q146" s="91">
        <v>6.9202546296296286E-4</v>
      </c>
      <c r="R146" s="102">
        <v>60.20973056145575</v>
      </c>
    </row>
    <row r="147" spans="1:18">
      <c r="A147" s="96" t="s">
        <v>182</v>
      </c>
      <c r="B147" s="96">
        <v>2021</v>
      </c>
      <c r="C147" s="97">
        <v>44491</v>
      </c>
      <c r="D147" s="96" t="s">
        <v>20</v>
      </c>
      <c r="E147" s="96" t="s">
        <v>64</v>
      </c>
      <c r="F147" s="96" t="s">
        <v>68</v>
      </c>
      <c r="G147" s="96" t="s">
        <v>29</v>
      </c>
      <c r="H147" s="98">
        <f>(C147-VLOOKUP(F147,Riders!$A$2:$C$1999,2,FALSE))/365</f>
        <v>31.578082191780823</v>
      </c>
      <c r="I147" s="96">
        <v>3</v>
      </c>
      <c r="J147" s="93">
        <v>1.3831018518518519E-4</v>
      </c>
      <c r="K147" s="94">
        <v>2.185185185185185E-4</v>
      </c>
      <c r="L147" s="94">
        <v>2.9449074074074073E-4</v>
      </c>
      <c r="M147" s="94">
        <v>3.701967592592593E-4</v>
      </c>
      <c r="N147" s="94">
        <v>4.4752314814814812E-4</v>
      </c>
      <c r="O147" s="94">
        <v>5.2741898148148147E-4</v>
      </c>
      <c r="P147" s="94">
        <v>6.0976851851851849E-4</v>
      </c>
      <c r="Q147" s="94">
        <v>6.9453703703703702E-4</v>
      </c>
      <c r="R147" s="103">
        <v>59.992001066524466</v>
      </c>
    </row>
    <row r="148" spans="1:18">
      <c r="A148" s="96" t="s">
        <v>182</v>
      </c>
      <c r="B148" s="96">
        <v>2021</v>
      </c>
      <c r="C148" s="97">
        <v>44491</v>
      </c>
      <c r="D148" s="96" t="s">
        <v>20</v>
      </c>
      <c r="E148" s="96" t="s">
        <v>64</v>
      </c>
      <c r="F148" s="96" t="s">
        <v>45</v>
      </c>
      <c r="G148" s="96" t="s">
        <v>46</v>
      </c>
      <c r="H148" s="98">
        <f>(C148-VLOOKUP(F148,Riders!$A$2:$C$1999,2,FALSE))/365</f>
        <v>25.682191780821917</v>
      </c>
      <c r="I148" s="96">
        <v>4</v>
      </c>
      <c r="J148" s="90">
        <v>1.3601851851851852E-4</v>
      </c>
      <c r="K148" s="91">
        <v>2.1603009259259256E-4</v>
      </c>
      <c r="L148" s="91">
        <v>2.9258101851851852E-4</v>
      </c>
      <c r="M148" s="91">
        <v>3.6891203703703701E-4</v>
      </c>
      <c r="N148" s="91">
        <v>4.4712962962962957E-4</v>
      </c>
      <c r="O148" s="91">
        <v>5.2835648148148154E-4</v>
      </c>
      <c r="P148" s="91">
        <v>6.1319444444444431E-4</v>
      </c>
      <c r="Q148" s="91">
        <v>7.0166666666666674E-4</v>
      </c>
      <c r="R148" s="102">
        <v>59.38242280285035</v>
      </c>
    </row>
    <row r="149" spans="1:18">
      <c r="A149" s="96" t="s">
        <v>182</v>
      </c>
      <c r="B149" s="96">
        <v>2021</v>
      </c>
      <c r="C149" s="97">
        <v>44491</v>
      </c>
      <c r="D149" s="96" t="s">
        <v>20</v>
      </c>
      <c r="E149" s="96" t="s">
        <v>64</v>
      </c>
      <c r="F149" s="96" t="s">
        <v>295</v>
      </c>
      <c r="G149" s="96" t="s">
        <v>23</v>
      </c>
      <c r="H149" s="98">
        <f>(C149-VLOOKUP(F149,Riders!$A$2:$C$1999,2,FALSE))/365</f>
        <v>23.876712328767123</v>
      </c>
      <c r="I149" s="96">
        <v>5</v>
      </c>
      <c r="J149" s="93">
        <v>1.3416666666666668E-4</v>
      </c>
      <c r="K149" s="94">
        <v>2.1550925925925926E-4</v>
      </c>
      <c r="L149" s="94">
        <v>2.9266203703703708E-4</v>
      </c>
      <c r="M149" s="94">
        <v>3.6997685185185186E-4</v>
      </c>
      <c r="N149" s="94">
        <v>4.4884259259259253E-4</v>
      </c>
      <c r="O149" s="94">
        <v>5.3024305555555561E-4</v>
      </c>
      <c r="P149" s="94">
        <v>6.1429398148148151E-4</v>
      </c>
      <c r="Q149" s="94">
        <v>7.0218750000000001E-4</v>
      </c>
      <c r="R149" s="103">
        <v>59.338377095386434</v>
      </c>
    </row>
    <row r="150" spans="1:18">
      <c r="A150" s="96" t="s">
        <v>182</v>
      </c>
      <c r="B150" s="96">
        <v>2021</v>
      </c>
      <c r="C150" s="97">
        <v>44491</v>
      </c>
      <c r="D150" s="96" t="s">
        <v>20</v>
      </c>
      <c r="E150" s="96" t="s">
        <v>64</v>
      </c>
      <c r="F150" s="96" t="s">
        <v>801</v>
      </c>
      <c r="G150" s="96" t="s">
        <v>185</v>
      </c>
      <c r="H150" s="98">
        <f>(C150-VLOOKUP(F150,Riders!$A$2:$C$1999,2,FALSE))/365</f>
        <v>27.649315068493152</v>
      </c>
      <c r="I150" s="96">
        <v>6</v>
      </c>
      <c r="J150" s="90">
        <v>1.3410879629629629E-4</v>
      </c>
      <c r="K150" s="91">
        <v>2.1424768518518518E-4</v>
      </c>
      <c r="L150" s="91">
        <v>2.9064814814814811E-4</v>
      </c>
      <c r="M150" s="91">
        <v>3.6721064814814819E-4</v>
      </c>
      <c r="N150" s="91">
        <v>4.4618055555555551E-4</v>
      </c>
      <c r="O150" s="91">
        <v>5.2855324074074078E-4</v>
      </c>
      <c r="P150" s="91">
        <v>6.1494212962962956E-4</v>
      </c>
      <c r="Q150" s="91">
        <v>7.0518518518518532E-4</v>
      </c>
      <c r="R150" s="102">
        <v>59.086134453781504</v>
      </c>
    </row>
    <row r="151" spans="1:18">
      <c r="A151" s="96" t="s">
        <v>182</v>
      </c>
      <c r="B151" s="96">
        <v>2021</v>
      </c>
      <c r="C151" s="97">
        <v>44491</v>
      </c>
      <c r="D151" s="96" t="s">
        <v>20</v>
      </c>
      <c r="E151" s="96" t="s">
        <v>64</v>
      </c>
      <c r="F151" s="96" t="s">
        <v>36</v>
      </c>
      <c r="G151" s="96" t="s">
        <v>37</v>
      </c>
      <c r="H151" s="98">
        <f>(C151-VLOOKUP(F151,Riders!$A$2:$C$1999,2,FALSE))/365</f>
        <v>23.419178082191781</v>
      </c>
      <c r="I151" s="96">
        <v>7</v>
      </c>
      <c r="J151" s="93">
        <v>1.3637731481481481E-4</v>
      </c>
      <c r="K151" s="94">
        <v>2.1853009259259257E-4</v>
      </c>
      <c r="L151" s="94">
        <v>2.9619212962962965E-4</v>
      </c>
      <c r="M151" s="94">
        <v>3.7291666666666674E-4</v>
      </c>
      <c r="N151" s="94">
        <v>4.5104166666666665E-4</v>
      </c>
      <c r="O151" s="94">
        <v>5.3221064814814808E-4</v>
      </c>
      <c r="P151" s="94">
        <v>6.1759259259259254E-4</v>
      </c>
      <c r="Q151" s="94">
        <v>7.0848379629629636E-4</v>
      </c>
      <c r="R151" s="103">
        <v>58.811036871252831</v>
      </c>
    </row>
    <row r="152" spans="1:18">
      <c r="A152" s="96" t="s">
        <v>182</v>
      </c>
      <c r="B152" s="96">
        <v>2021</v>
      </c>
      <c r="C152" s="97">
        <v>44491</v>
      </c>
      <c r="D152" s="96" t="s">
        <v>20</v>
      </c>
      <c r="E152" s="96" t="s">
        <v>64</v>
      </c>
      <c r="F152" s="96" t="s">
        <v>30</v>
      </c>
      <c r="G152" s="96" t="s">
        <v>31</v>
      </c>
      <c r="H152" s="98">
        <f>(C152-VLOOKUP(F152,Riders!$A$2:$C$1999,2,FALSE))/365</f>
        <v>25.663013698630138</v>
      </c>
      <c r="I152" s="96">
        <v>8</v>
      </c>
      <c r="J152" s="90">
        <v>1.3783564814814816E-4</v>
      </c>
      <c r="K152" s="91">
        <v>2.2064814814814812E-4</v>
      </c>
      <c r="L152" s="91">
        <v>2.9832175925925924E-4</v>
      </c>
      <c r="M152" s="91">
        <v>3.7572916666666674E-4</v>
      </c>
      <c r="N152" s="91">
        <v>4.549074074074074E-4</v>
      </c>
      <c r="O152" s="91">
        <v>5.3652777777777781E-4</v>
      </c>
      <c r="P152" s="91">
        <v>6.213425925925925E-4</v>
      </c>
      <c r="Q152" s="91">
        <v>7.1047453703703713E-4</v>
      </c>
      <c r="R152" s="102">
        <v>58.64624908365235</v>
      </c>
    </row>
    <row r="153" spans="1:18">
      <c r="A153" s="86" t="s">
        <v>139</v>
      </c>
      <c r="B153" s="86">
        <v>2021</v>
      </c>
      <c r="C153" s="87">
        <v>44449</v>
      </c>
      <c r="D153" s="86" t="s">
        <v>66</v>
      </c>
      <c r="E153" s="86" t="s">
        <v>21</v>
      </c>
      <c r="F153" s="86" t="s">
        <v>128</v>
      </c>
      <c r="G153" s="86" t="str">
        <f>VLOOKUP(F153,Riders!$A$2:$D$388,4,FALSE)</f>
        <v>TTO</v>
      </c>
      <c r="H153" s="89">
        <f>(C153-VLOOKUP(F153,Riders!$A$2:$C$1999,2,FALSE))/365</f>
        <v>22.980821917808218</v>
      </c>
      <c r="I153" s="86">
        <v>1</v>
      </c>
      <c r="J153" s="93">
        <v>1.348958333333333E-4</v>
      </c>
      <c r="K153" s="94">
        <v>2.1289351851851851E-4</v>
      </c>
      <c r="L153" s="94">
        <v>2.8692129629629624E-4</v>
      </c>
      <c r="M153" s="94">
        <v>3.6067129629629627E-4</v>
      </c>
      <c r="N153" s="94">
        <v>4.3701388888888891E-4</v>
      </c>
      <c r="O153" s="94">
        <v>5.1622685185185181E-4</v>
      </c>
      <c r="P153" s="94">
        <v>5.9968750000000007E-4</v>
      </c>
      <c r="Q153" s="94">
        <v>6.8724537037037029E-4</v>
      </c>
      <c r="R153" s="103">
        <v>60.628515611842779</v>
      </c>
    </row>
    <row r="154" spans="1:18">
      <c r="A154" s="86" t="s">
        <v>139</v>
      </c>
      <c r="B154" s="86">
        <v>2021</v>
      </c>
      <c r="C154" s="87">
        <v>44449</v>
      </c>
      <c r="D154" s="86" t="s">
        <v>66</v>
      </c>
      <c r="E154" s="86" t="s">
        <v>21</v>
      </c>
      <c r="F154" s="86" t="s">
        <v>45</v>
      </c>
      <c r="G154" s="86" t="str">
        <f>VLOOKUP(F154,Riders!$A$2:$D$388,4,FALSE)</f>
        <v>POL</v>
      </c>
      <c r="H154" s="89">
        <f>(C154-VLOOKUP(F154,Riders!$A$2:$C$1999,2,FALSE))/365</f>
        <v>25.567123287671233</v>
      </c>
      <c r="I154" s="86">
        <v>2</v>
      </c>
      <c r="J154" s="90">
        <v>1.3834490740740739E-4</v>
      </c>
      <c r="K154" s="91">
        <v>2.1857638888888892E-4</v>
      </c>
      <c r="L154" s="91">
        <v>2.9431712962962956E-4</v>
      </c>
      <c r="M154" s="91">
        <v>3.6982638888888888E-4</v>
      </c>
      <c r="N154" s="91">
        <v>4.4658564814814816E-4</v>
      </c>
      <c r="O154" s="91">
        <v>5.2585648148148142E-4</v>
      </c>
      <c r="P154" s="91">
        <v>6.0831018518518515E-4</v>
      </c>
      <c r="Q154" s="91">
        <v>6.9398148148148151E-4</v>
      </c>
      <c r="R154" s="102">
        <v>60.040026684456301</v>
      </c>
    </row>
    <row r="155" spans="1:18">
      <c r="A155" s="86" t="s">
        <v>139</v>
      </c>
      <c r="B155" s="86">
        <v>2021</v>
      </c>
      <c r="C155" s="87">
        <v>44449</v>
      </c>
      <c r="D155" s="86" t="s">
        <v>66</v>
      </c>
      <c r="E155" s="86" t="s">
        <v>21</v>
      </c>
      <c r="F155" s="86" t="s">
        <v>50</v>
      </c>
      <c r="G155" s="86" t="str">
        <f>VLOOKUP(F155,Riders!$A$2:$D$388,4,FALSE)</f>
        <v>COL</v>
      </c>
      <c r="H155" s="89">
        <f>(C155-VLOOKUP(F155,Riders!$A$2:$C$1999,2,FALSE))/365</f>
        <v>27.161643835616438</v>
      </c>
      <c r="I155" s="86">
        <v>3</v>
      </c>
      <c r="J155" s="93">
        <v>1.3969907407407407E-4</v>
      </c>
      <c r="K155" s="94">
        <v>2.2053240740740738E-4</v>
      </c>
      <c r="L155" s="94">
        <v>2.9593749999999998E-4</v>
      </c>
      <c r="M155" s="94">
        <v>3.7099537037037033E-4</v>
      </c>
      <c r="N155" s="94">
        <v>4.4790509259259263E-4</v>
      </c>
      <c r="O155" s="94">
        <v>5.282407407407408E-4</v>
      </c>
      <c r="P155" s="94">
        <v>6.1229166666666669E-4</v>
      </c>
      <c r="Q155" s="94">
        <v>7.0112268518518516E-4</v>
      </c>
      <c r="R155" s="103">
        <v>59.428495963814647</v>
      </c>
    </row>
    <row r="156" spans="1:18">
      <c r="A156" s="86" t="s">
        <v>139</v>
      </c>
      <c r="B156" s="86">
        <v>2021</v>
      </c>
      <c r="C156" s="87">
        <v>44449</v>
      </c>
      <c r="D156" s="86" t="s">
        <v>66</v>
      </c>
      <c r="E156" s="86" t="s">
        <v>21</v>
      </c>
      <c r="F156" s="86" t="s">
        <v>742</v>
      </c>
      <c r="G156" s="86" t="str">
        <f>VLOOKUP(F156,Riders!$A$2:$D$388,4,FALSE)</f>
        <v>CZE</v>
      </c>
      <c r="H156" s="89">
        <f>(C156-VLOOKUP(F156,Riders!$A$2:$C$1999,2,FALSE))/365</f>
        <v>28.13150684931507</v>
      </c>
      <c r="I156" s="86">
        <v>4</v>
      </c>
      <c r="J156" s="90">
        <v>1.3447916666666667E-4</v>
      </c>
      <c r="K156" s="91">
        <v>2.1512731481481483E-4</v>
      </c>
      <c r="L156" s="91">
        <v>2.9234953703703704E-4</v>
      </c>
      <c r="M156" s="91">
        <v>3.7004629629629632E-4</v>
      </c>
      <c r="N156" s="91">
        <v>4.495949074074074E-4</v>
      </c>
      <c r="O156" s="91">
        <v>5.3290509259259252E-4</v>
      </c>
      <c r="P156" s="91">
        <v>6.2100694444444443E-4</v>
      </c>
      <c r="Q156" s="91">
        <v>7.13599537037037E-4</v>
      </c>
      <c r="R156" s="102">
        <v>58.389425026356342</v>
      </c>
    </row>
    <row r="157" spans="1:18">
      <c r="A157" s="86" t="s">
        <v>139</v>
      </c>
      <c r="B157" s="86">
        <v>2021</v>
      </c>
      <c r="C157" s="87">
        <v>44449</v>
      </c>
      <c r="D157" s="86" t="s">
        <v>66</v>
      </c>
      <c r="E157" s="86" t="s">
        <v>21</v>
      </c>
      <c r="F157" s="86" t="s">
        <v>47</v>
      </c>
      <c r="G157" s="86" t="str">
        <f>VLOOKUP(F157,Riders!$A$2:$D$388,4,FALSE)</f>
        <v>CAN</v>
      </c>
      <c r="H157" s="89">
        <f>(C157-VLOOKUP(F157,Riders!$A$2:$C$1999,2,FALSE))/365</f>
        <v>24.783561643835615</v>
      </c>
      <c r="I157" s="86">
        <v>5</v>
      </c>
      <c r="J157" s="93">
        <v>1.4162037037037038E-4</v>
      </c>
      <c r="K157" s="94">
        <v>2.2475694444444445E-4</v>
      </c>
      <c r="L157" s="94">
        <v>3.0309027777777778E-4</v>
      </c>
      <c r="M157" s="94">
        <v>3.8108796296296301E-4</v>
      </c>
      <c r="N157" s="94">
        <v>4.6115740740740747E-4</v>
      </c>
      <c r="O157" s="94">
        <v>5.4333333333333339E-4</v>
      </c>
      <c r="P157" s="94">
        <v>6.2932870370370367E-4</v>
      </c>
      <c r="Q157" s="94">
        <v>7.2020833333333323E-4</v>
      </c>
      <c r="R157" s="103">
        <v>57.85363031530229</v>
      </c>
    </row>
    <row r="158" spans="1:18">
      <c r="A158" s="86" t="s">
        <v>139</v>
      </c>
      <c r="B158" s="86">
        <v>2021</v>
      </c>
      <c r="C158" s="87">
        <v>44449</v>
      </c>
      <c r="D158" s="86" t="s">
        <v>66</v>
      </c>
      <c r="E158" s="86" t="s">
        <v>21</v>
      </c>
      <c r="F158" s="86" t="s">
        <v>71</v>
      </c>
      <c r="G158" s="86" t="str">
        <f>VLOOKUP(F158,Riders!$A$2:$D$388,4,FALSE)</f>
        <v>IND</v>
      </c>
      <c r="H158" s="89">
        <f>(C158-VLOOKUP(F158,Riders!$A$2:$C$1999,2,FALSE))/365</f>
        <v>19.232876712328768</v>
      </c>
      <c r="I158" s="86">
        <v>6</v>
      </c>
      <c r="J158" s="90">
        <v>1.4182870370370369E-4</v>
      </c>
      <c r="K158" s="91">
        <v>2.2481481481481482E-4</v>
      </c>
      <c r="L158" s="91">
        <v>3.0244212962962961E-4</v>
      </c>
      <c r="M158" s="91">
        <v>3.8057870370370367E-4</v>
      </c>
      <c r="N158" s="91">
        <v>4.6047453703703696E-4</v>
      </c>
      <c r="O158" s="91">
        <v>5.4390046296296294E-4</v>
      </c>
      <c r="P158" s="91">
        <v>6.3030092592592586E-4</v>
      </c>
      <c r="Q158" s="91">
        <v>7.2108796296296298E-4</v>
      </c>
      <c r="R158" s="102">
        <v>57.783056723700682</v>
      </c>
    </row>
    <row r="159" spans="1:18">
      <c r="A159" s="86" t="s">
        <v>139</v>
      </c>
      <c r="B159" s="86">
        <v>2021</v>
      </c>
      <c r="C159" s="87">
        <v>44449</v>
      </c>
      <c r="D159" s="86" t="s">
        <v>66</v>
      </c>
      <c r="E159" s="86" t="s">
        <v>21</v>
      </c>
      <c r="F159" s="86" t="s">
        <v>803</v>
      </c>
      <c r="G159" s="86" t="e">
        <f>VLOOKUP(F159,Riders!$A$2:$D$388,4,FALSE)</f>
        <v>#N/A</v>
      </c>
      <c r="H159" s="89" t="e">
        <f>(C159-VLOOKUP(F159,Riders!$A$2:$C$1999,2,FALSE))/365</f>
        <v>#N/A</v>
      </c>
      <c r="I159" s="86">
        <v>7</v>
      </c>
      <c r="J159" s="93">
        <v>1.384837962962963E-4</v>
      </c>
      <c r="K159" s="94">
        <v>2.208333333333333E-4</v>
      </c>
      <c r="L159" s="94">
        <v>2.9991898148148147E-4</v>
      </c>
      <c r="M159" s="94">
        <v>3.784027777777778E-4</v>
      </c>
      <c r="N159" s="94">
        <v>4.5859953703703704E-4</v>
      </c>
      <c r="O159" s="94">
        <v>5.4230324074074066E-4</v>
      </c>
      <c r="P159" s="94">
        <v>6.3059027777777777E-4</v>
      </c>
      <c r="Q159" s="94">
        <v>7.2370370370370373E-4</v>
      </c>
      <c r="R159" s="103">
        <v>57.574206755373595</v>
      </c>
    </row>
    <row r="160" spans="1:18">
      <c r="A160" s="86" t="s">
        <v>139</v>
      </c>
      <c r="B160" s="86">
        <v>2021</v>
      </c>
      <c r="C160" s="87">
        <v>44449</v>
      </c>
      <c r="D160" s="86" t="s">
        <v>66</v>
      </c>
      <c r="E160" s="86" t="s">
        <v>21</v>
      </c>
      <c r="F160" s="86" t="s">
        <v>769</v>
      </c>
      <c r="G160" s="86" t="str">
        <f>VLOOKUP(F160,Riders!$A$2:$D$388,4,FALSE)</f>
        <v>CAN</v>
      </c>
      <c r="H160" s="89">
        <f>(C160-VLOOKUP(F160,Riders!$A$2:$C$1999,2,FALSE))/365</f>
        <v>20.408219178082192</v>
      </c>
      <c r="I160" s="86">
        <v>8</v>
      </c>
      <c r="J160" s="90">
        <v>1.4800925925925927E-4</v>
      </c>
      <c r="K160" s="91">
        <v>2.3708333333333337E-4</v>
      </c>
      <c r="L160" s="91">
        <v>3.1967592592592594E-4</v>
      </c>
      <c r="M160" s="91">
        <v>3.9984953703703705E-4</v>
      </c>
      <c r="N160" s="91">
        <v>4.7964120370370375E-4</v>
      </c>
      <c r="O160" s="91">
        <v>5.6034722222222228E-4</v>
      </c>
      <c r="P160" s="91">
        <v>6.4285879629629621E-4</v>
      </c>
      <c r="Q160" s="91">
        <v>7.2719907407407401E-4</v>
      </c>
      <c r="R160" s="102">
        <v>57.297469361769863</v>
      </c>
    </row>
    <row r="161" spans="1:18">
      <c r="A161" s="86" t="s">
        <v>139</v>
      </c>
      <c r="B161" s="86">
        <v>2021</v>
      </c>
      <c r="C161" s="87">
        <v>44449</v>
      </c>
      <c r="D161" s="86" t="s">
        <v>66</v>
      </c>
      <c r="E161" s="86" t="s">
        <v>21</v>
      </c>
      <c r="F161" s="86" t="s">
        <v>643</v>
      </c>
      <c r="G161" s="86" t="str">
        <f>VLOOKUP(F161,Riders!$A$2:$D$388,4,FALSE)</f>
        <v>BEL</v>
      </c>
      <c r="H161" s="89">
        <f>(C161-VLOOKUP(F161,Riders!$A$2:$C$1999,2,FALSE))/365</f>
        <v>21.221917808219178</v>
      </c>
      <c r="I161" s="86">
        <v>9</v>
      </c>
      <c r="J161" s="93">
        <v>1.4590277777777778E-4</v>
      </c>
      <c r="K161" s="94">
        <v>2.3101851851851853E-4</v>
      </c>
      <c r="L161" s="94">
        <v>3.1105324074074076E-4</v>
      </c>
      <c r="M161" s="94">
        <v>3.9049768518518513E-4</v>
      </c>
      <c r="N161" s="94">
        <v>4.7107638888888888E-4</v>
      </c>
      <c r="O161" s="94">
        <v>5.5365740740740744E-4</v>
      </c>
      <c r="P161" s="94">
        <v>6.3927083333333338E-4</v>
      </c>
      <c r="Q161" s="94">
        <v>7.276967592592592E-4</v>
      </c>
      <c r="R161" s="103">
        <v>57.258282569624484</v>
      </c>
    </row>
    <row r="162" spans="1:18">
      <c r="A162" s="86" t="s">
        <v>139</v>
      </c>
      <c r="B162" s="86">
        <v>2021</v>
      </c>
      <c r="C162" s="87">
        <v>44449</v>
      </c>
      <c r="D162" s="86" t="s">
        <v>66</v>
      </c>
      <c r="E162" s="86" t="s">
        <v>21</v>
      </c>
      <c r="F162" s="86" t="s">
        <v>707</v>
      </c>
      <c r="G162" s="86" t="str">
        <f>VLOOKUP(F162,Riders!$A$2:$D$388,4,FALSE)</f>
        <v>COL</v>
      </c>
      <c r="H162" s="89">
        <f>(C162-VLOOKUP(F162,Riders!$A$2:$C$1999,2,FALSE))/365</f>
        <v>23.717808219178082</v>
      </c>
      <c r="I162" s="86">
        <v>10</v>
      </c>
      <c r="J162" s="90">
        <v>1.355787037037037E-4</v>
      </c>
      <c r="K162" s="91">
        <v>2.1468750000000001E-4</v>
      </c>
      <c r="L162" s="91">
        <v>2.9129629629629628E-4</v>
      </c>
      <c r="M162" s="91">
        <v>3.694097222222222E-4</v>
      </c>
      <c r="N162" s="91">
        <v>4.5187500000000002E-4</v>
      </c>
      <c r="O162" s="91">
        <v>5.3928240740740748E-4</v>
      </c>
      <c r="P162" s="91">
        <v>6.316782407407407E-4</v>
      </c>
      <c r="Q162" s="91">
        <v>7.2869212962962959E-4</v>
      </c>
      <c r="R162" s="102">
        <v>57.180069569084644</v>
      </c>
    </row>
    <row r="163" spans="1:18">
      <c r="A163" s="86" t="s">
        <v>139</v>
      </c>
      <c r="B163" s="86">
        <v>2021</v>
      </c>
      <c r="C163" s="87">
        <v>44449</v>
      </c>
      <c r="D163" s="86" t="s">
        <v>66</v>
      </c>
      <c r="E163" s="86" t="s">
        <v>21</v>
      </c>
      <c r="F163" s="86" t="s">
        <v>839</v>
      </c>
      <c r="G163" s="86" t="str">
        <f>VLOOKUP(F163,Riders!$A$2:$D$388,4,FALSE)</f>
        <v>POL</v>
      </c>
      <c r="H163" s="89">
        <f>(C163-VLOOKUP(F163,Riders!$A$2:$C$1999,2,FALSE))/365</f>
        <v>23.638356164383563</v>
      </c>
      <c r="I163" s="86">
        <v>11</v>
      </c>
      <c r="J163" s="93">
        <v>1.3780092592592595E-4</v>
      </c>
      <c r="K163" s="94">
        <v>2.186689814814815E-4</v>
      </c>
      <c r="L163" s="94">
        <v>2.9679398148148149E-4</v>
      </c>
      <c r="M163" s="94">
        <v>3.7583333333333333E-4</v>
      </c>
      <c r="N163" s="94">
        <v>4.5834490740740747E-4</v>
      </c>
      <c r="O163" s="94">
        <v>5.4516203703703703E-4</v>
      </c>
      <c r="P163" s="94">
        <v>6.3618055555555552E-4</v>
      </c>
      <c r="Q163" s="94">
        <v>7.3113425925925917E-4</v>
      </c>
      <c r="R163" s="103">
        <v>56.989077093557071</v>
      </c>
    </row>
    <row r="164" spans="1:18">
      <c r="A164" s="86" t="s">
        <v>139</v>
      </c>
      <c r="B164" s="86">
        <v>2021</v>
      </c>
      <c r="C164" s="87">
        <v>44449</v>
      </c>
      <c r="D164" s="86" t="s">
        <v>66</v>
      </c>
      <c r="E164" s="86" t="s">
        <v>21</v>
      </c>
      <c r="F164" s="86" t="s">
        <v>885</v>
      </c>
      <c r="G164" s="86" t="e">
        <f>VLOOKUP(F164,Riders!$A$2:$D$388,4,FALSE)</f>
        <v>#N/A</v>
      </c>
      <c r="H164" s="89" t="e">
        <f>(C164-VLOOKUP(F164,Riders!$A$2:$C$1999,2,FALSE))/365</f>
        <v>#N/A</v>
      </c>
      <c r="I164" s="86">
        <v>12</v>
      </c>
      <c r="J164" s="90">
        <v>1.4513888888888888E-4</v>
      </c>
      <c r="K164" s="91">
        <v>2.304513888888889E-4</v>
      </c>
      <c r="L164" s="91">
        <v>3.1104166666666666E-4</v>
      </c>
      <c r="M164" s="91">
        <v>3.9071759259259268E-4</v>
      </c>
      <c r="N164" s="91">
        <v>4.7252314814814813E-4</v>
      </c>
      <c r="O164" s="91">
        <v>5.5642361111111116E-4</v>
      </c>
      <c r="P164" s="91">
        <v>6.4271990740740739E-4</v>
      </c>
      <c r="Q164" s="91">
        <v>7.313773148148148E-4</v>
      </c>
      <c r="R164" s="102">
        <v>56.970138152585022</v>
      </c>
    </row>
    <row r="165" spans="1:18">
      <c r="A165" s="86" t="s">
        <v>139</v>
      </c>
      <c r="B165" s="86">
        <v>2021</v>
      </c>
      <c r="C165" s="87">
        <v>44449</v>
      </c>
      <c r="D165" s="86" t="s">
        <v>66</v>
      </c>
      <c r="E165" s="86" t="s">
        <v>21</v>
      </c>
      <c r="F165" s="86" t="s">
        <v>883</v>
      </c>
      <c r="G165" s="86" t="e">
        <f>VLOOKUP(F165,Riders!$A$2:$D$388,4,FALSE)</f>
        <v>#N/A</v>
      </c>
      <c r="H165" s="89" t="e">
        <f>(C165-VLOOKUP(F165,Riders!$A$2:$C$1999,2,FALSE))/365</f>
        <v>#N/A</v>
      </c>
      <c r="I165" s="86">
        <v>13</v>
      </c>
      <c r="J165" s="93">
        <v>1.4755787037037035E-4</v>
      </c>
      <c r="K165" s="94">
        <v>2.3422453703703702E-4</v>
      </c>
      <c r="L165" s="94">
        <v>3.1625000000000002E-4</v>
      </c>
      <c r="M165" s="94">
        <v>3.9674768518518526E-4</v>
      </c>
      <c r="N165" s="94">
        <v>4.7782407407407403E-4</v>
      </c>
      <c r="O165" s="94">
        <v>5.605902777777778E-4</v>
      </c>
      <c r="P165" s="94">
        <v>6.4652777777777777E-4</v>
      </c>
      <c r="Q165" s="94">
        <v>7.3675925925925916E-4</v>
      </c>
      <c r="R165" s="103">
        <v>56.55397762975997</v>
      </c>
    </row>
    <row r="166" spans="1:18">
      <c r="A166" s="86" t="s">
        <v>139</v>
      </c>
      <c r="B166" s="86">
        <v>2021</v>
      </c>
      <c r="C166" s="87">
        <v>44449</v>
      </c>
      <c r="D166" s="86" t="s">
        <v>66</v>
      </c>
      <c r="E166" s="86" t="s">
        <v>21</v>
      </c>
      <c r="F166" s="86" t="s">
        <v>882</v>
      </c>
      <c r="G166" s="86" t="e">
        <f>VLOOKUP(F166,Riders!$A$2:$D$388,4,FALSE)</f>
        <v>#N/A</v>
      </c>
      <c r="H166" s="89" t="e">
        <f>(C166-VLOOKUP(F166,Riders!$A$2:$C$1999,2,FALSE))/365</f>
        <v>#N/A</v>
      </c>
      <c r="I166" s="86">
        <v>14</v>
      </c>
      <c r="J166" s="90">
        <v>1.3938657407407408E-4</v>
      </c>
      <c r="K166" s="91">
        <v>2.2358796296296298E-4</v>
      </c>
      <c r="L166" s="91">
        <v>3.0334490740740739E-4</v>
      </c>
      <c r="M166" s="91">
        <v>3.8436342592592602E-4</v>
      </c>
      <c r="N166" s="91">
        <v>4.6744212962962966E-4</v>
      </c>
      <c r="O166" s="91">
        <v>5.5435185185185188E-4</v>
      </c>
      <c r="P166" s="91">
        <v>6.4547453703703707E-4</v>
      </c>
      <c r="Q166" s="91">
        <v>7.4152777777777791E-4</v>
      </c>
      <c r="R166" s="102">
        <v>56.190297808578372</v>
      </c>
    </row>
    <row r="167" spans="1:18">
      <c r="A167" s="86" t="s">
        <v>139</v>
      </c>
      <c r="B167" s="86">
        <v>2021</v>
      </c>
      <c r="C167" s="87">
        <v>44449</v>
      </c>
      <c r="D167" s="86" t="s">
        <v>66</v>
      </c>
      <c r="E167" s="86" t="s">
        <v>21</v>
      </c>
      <c r="F167" s="86" t="s">
        <v>854</v>
      </c>
      <c r="G167" s="86" t="str">
        <f>VLOOKUP(F167,Riders!$A$2:$D$388,4,FALSE)</f>
        <v>UKR</v>
      </c>
      <c r="H167" s="89">
        <f>(C167-VLOOKUP(F167,Riders!$A$2:$C$1999,2,FALSE))/365</f>
        <v>19.32054794520548</v>
      </c>
      <c r="I167" s="86">
        <v>15</v>
      </c>
      <c r="J167" s="93">
        <v>1.3707175925925925E-4</v>
      </c>
      <c r="K167" s="94">
        <v>2.2122685185185187E-4</v>
      </c>
      <c r="L167" s="94">
        <v>3.0207175925925925E-4</v>
      </c>
      <c r="M167" s="94">
        <v>3.8388888888888885E-4</v>
      </c>
      <c r="N167" s="94">
        <v>4.6792824074074076E-4</v>
      </c>
      <c r="O167" s="94">
        <v>5.5508101851851855E-4</v>
      </c>
      <c r="P167" s="94">
        <v>6.462962962962964E-4</v>
      </c>
      <c r="Q167" s="94">
        <v>7.4177083333333332E-4</v>
      </c>
      <c r="R167" s="103">
        <v>56.171885971071482</v>
      </c>
    </row>
    <row r="168" spans="1:18">
      <c r="A168" s="86" t="s">
        <v>139</v>
      </c>
      <c r="B168" s="86">
        <v>2021</v>
      </c>
      <c r="C168" s="87">
        <v>44449</v>
      </c>
      <c r="D168" s="86" t="s">
        <v>66</v>
      </c>
      <c r="E168" s="86" t="s">
        <v>21</v>
      </c>
      <c r="F168" s="86" t="s">
        <v>558</v>
      </c>
      <c r="G168" s="86" t="str">
        <f>VLOOKUP(F168,Riders!$A$2:$D$388,4,FALSE)</f>
        <v>IND</v>
      </c>
      <c r="H168" s="89">
        <f>(C168-VLOOKUP(F168,Riders!$A$2:$C$1999,2,FALSE))/365</f>
        <v>19.610958904109587</v>
      </c>
      <c r="I168" s="86">
        <v>16</v>
      </c>
      <c r="J168" s="90">
        <v>1.4086805555555557E-4</v>
      </c>
      <c r="K168" s="91">
        <v>2.2138888888888892E-4</v>
      </c>
      <c r="L168" s="91">
        <v>2.9981481481481482E-4</v>
      </c>
      <c r="M168" s="91">
        <v>3.8006944444444443E-4</v>
      </c>
      <c r="N168" s="91">
        <v>4.6479166666666668E-4</v>
      </c>
      <c r="O168" s="91">
        <v>5.5491898148148154E-4</v>
      </c>
      <c r="P168" s="91">
        <v>6.5026620370370368E-4</v>
      </c>
      <c r="Q168" s="91">
        <v>7.5053240740740733E-4</v>
      </c>
      <c r="R168" s="102">
        <v>55.516145945779243</v>
      </c>
    </row>
    <row r="169" spans="1:18">
      <c r="A169" s="86" t="s">
        <v>139</v>
      </c>
      <c r="B169" s="86">
        <v>2021</v>
      </c>
      <c r="C169" s="87">
        <v>44449</v>
      </c>
      <c r="D169" s="86" t="s">
        <v>66</v>
      </c>
      <c r="E169" s="86" t="s">
        <v>21</v>
      </c>
      <c r="F169" s="86" t="s">
        <v>146</v>
      </c>
      <c r="G169" s="86" t="str">
        <f>VLOOKUP(F169,Riders!$A$2:$D$388,4,FALSE)</f>
        <v>CRC</v>
      </c>
      <c r="H169" s="89">
        <f>(C169-VLOOKUP(F169,Riders!$A$2:$C$1999,2,FALSE))/365</f>
        <v>24.82191780821918</v>
      </c>
      <c r="I169" s="86">
        <v>17</v>
      </c>
      <c r="J169" s="93">
        <v>1.5104166666666667E-4</v>
      </c>
      <c r="K169" s="94">
        <v>2.3951388888888885E-4</v>
      </c>
      <c r="L169" s="94">
        <v>3.2269675925925928E-4</v>
      </c>
      <c r="M169" s="94">
        <v>4.0593749999999999E-4</v>
      </c>
      <c r="N169" s="94">
        <v>4.9070601851851847E-4</v>
      </c>
      <c r="O169" s="94">
        <v>5.7783564814814818E-4</v>
      </c>
      <c r="P169" s="94">
        <v>6.6833333333333339E-4</v>
      </c>
      <c r="Q169" s="94">
        <v>7.616203703703704E-4</v>
      </c>
      <c r="R169" s="103">
        <v>54.707920491155548</v>
      </c>
    </row>
    <row r="170" spans="1:18">
      <c r="A170" s="86" t="s">
        <v>139</v>
      </c>
      <c r="B170" s="86">
        <v>2021</v>
      </c>
      <c r="C170" s="87">
        <v>44449</v>
      </c>
      <c r="D170" s="86" t="s">
        <v>66</v>
      </c>
      <c r="E170" s="86" t="s">
        <v>21</v>
      </c>
      <c r="F170" s="86" t="s">
        <v>886</v>
      </c>
      <c r="G170" s="86" t="e">
        <f>VLOOKUP(F170,Riders!$A$2:$D$388,4,FALSE)</f>
        <v>#N/A</v>
      </c>
      <c r="H170" s="89" t="e">
        <f>(C170-VLOOKUP(F170,Riders!$A$2:$C$1999,2,FALSE))/365</f>
        <v>#N/A</v>
      </c>
      <c r="I170" s="86">
        <v>18</v>
      </c>
      <c r="J170" s="90">
        <v>1.4209490740740738E-4</v>
      </c>
      <c r="K170" s="91">
        <v>2.3082175925925928E-4</v>
      </c>
      <c r="L170" s="91">
        <v>3.1701388888888887E-4</v>
      </c>
      <c r="M170" s="91">
        <v>4.0386574074074071E-4</v>
      </c>
      <c r="N170" s="91">
        <v>4.9284722222222221E-4</v>
      </c>
      <c r="O170" s="91">
        <v>5.84837962962963E-4</v>
      </c>
      <c r="P170" s="91">
        <v>6.8024305555555557E-4</v>
      </c>
      <c r="Q170" s="91">
        <v>7.7954861111111107E-4</v>
      </c>
      <c r="R170" s="102">
        <v>53.449734978397402</v>
      </c>
    </row>
    <row r="171" spans="1:18">
      <c r="A171" s="86" t="s">
        <v>139</v>
      </c>
      <c r="B171" s="86">
        <v>2021</v>
      </c>
      <c r="C171" s="87">
        <v>44449</v>
      </c>
      <c r="D171" s="86" t="s">
        <v>66</v>
      </c>
      <c r="E171" s="86" t="s">
        <v>21</v>
      </c>
      <c r="F171" s="86" t="s">
        <v>884</v>
      </c>
      <c r="G171" s="86" t="e">
        <f>VLOOKUP(F171,Riders!$A$2:$D$388,4,FALSE)</f>
        <v>#N/A</v>
      </c>
      <c r="H171" s="89" t="e">
        <f>(C171-VLOOKUP(F171,Riders!$A$2:$C$1999,2,FALSE))/365</f>
        <v>#N/A</v>
      </c>
      <c r="I171" s="86">
        <v>19</v>
      </c>
      <c r="J171" s="93">
        <v>1.4460648148148148E-4</v>
      </c>
      <c r="K171" s="94">
        <v>2.3353009259259258E-4</v>
      </c>
      <c r="L171" s="94">
        <v>3.2037037037037033E-4</v>
      </c>
      <c r="M171" s="94">
        <v>4.0814814814814815E-4</v>
      </c>
      <c r="N171" s="94">
        <v>4.9787037037037042E-4</v>
      </c>
      <c r="O171" s="94">
        <v>5.9128472222222232E-4</v>
      </c>
      <c r="P171" s="94">
        <v>6.8865740740740736E-4</v>
      </c>
      <c r="Q171" s="94">
        <v>7.9047453703703701E-4</v>
      </c>
      <c r="R171" s="103">
        <v>52.710953629002738</v>
      </c>
    </row>
    <row r="172" spans="1:18">
      <c r="A172" s="96" t="s">
        <v>139</v>
      </c>
      <c r="B172" s="96">
        <v>2021</v>
      </c>
      <c r="C172" s="97">
        <v>44449</v>
      </c>
      <c r="D172" s="96" t="s">
        <v>66</v>
      </c>
      <c r="E172" s="96" t="s">
        <v>64</v>
      </c>
      <c r="F172" s="96" t="s">
        <v>128</v>
      </c>
      <c r="G172" s="96" t="str">
        <f>VLOOKUP(F172,Riders!$A$2:$D$388,4,FALSE)</f>
        <v>TTO</v>
      </c>
      <c r="H172" s="98">
        <f>(C172-VLOOKUP(F172,Riders!$A$2:$C$1999,2,FALSE))/365</f>
        <v>22.980821917808218</v>
      </c>
      <c r="I172" s="96">
        <v>1</v>
      </c>
      <c r="J172" s="90">
        <v>1.3564814814814814E-4</v>
      </c>
      <c r="K172" s="91">
        <v>2.139699074074074E-4</v>
      </c>
      <c r="L172" s="91">
        <v>2.880787037037037E-4</v>
      </c>
      <c r="M172" s="91">
        <v>3.6259259259259258E-4</v>
      </c>
      <c r="N172" s="91">
        <v>4.4010416666666661E-4</v>
      </c>
      <c r="O172" s="91">
        <v>5.2086805555555556E-4</v>
      </c>
      <c r="P172" s="91">
        <v>6.0548611111111111E-4</v>
      </c>
      <c r="Q172" s="91">
        <v>6.9437500000000001E-4</v>
      </c>
      <c r="R172" s="102">
        <v>60.006000600060005</v>
      </c>
    </row>
    <row r="173" spans="1:18">
      <c r="A173" s="96" t="s">
        <v>139</v>
      </c>
      <c r="B173" s="96">
        <v>2021</v>
      </c>
      <c r="C173" s="97">
        <v>44449</v>
      </c>
      <c r="D173" s="96" t="s">
        <v>66</v>
      </c>
      <c r="E173" s="96" t="s">
        <v>64</v>
      </c>
      <c r="F173" s="96" t="s">
        <v>45</v>
      </c>
      <c r="G173" s="96" t="str">
        <f>VLOOKUP(F173,Riders!$A$2:$D$388,4,FALSE)</f>
        <v>POL</v>
      </c>
      <c r="H173" s="98">
        <f>(C173-VLOOKUP(F173,Riders!$A$2:$C$1999,2,FALSE))/365</f>
        <v>25.567123287671233</v>
      </c>
      <c r="I173" s="96">
        <v>2</v>
      </c>
      <c r="J173" s="93">
        <v>1.3543981481481482E-4</v>
      </c>
      <c r="K173" s="94">
        <v>2.145486111111111E-4</v>
      </c>
      <c r="L173" s="94">
        <v>2.9024305555555558E-4</v>
      </c>
      <c r="M173" s="94">
        <v>3.6601851851851856E-4</v>
      </c>
      <c r="N173" s="94">
        <v>4.4392361111111108E-4</v>
      </c>
      <c r="O173" s="94">
        <v>5.2447916666666669E-4</v>
      </c>
      <c r="P173" s="94">
        <v>6.0893518518518523E-4</v>
      </c>
      <c r="Q173" s="94">
        <v>6.9722222222222223E-4</v>
      </c>
      <c r="R173" s="103">
        <v>59.760956175298801</v>
      </c>
    </row>
    <row r="174" spans="1:18">
      <c r="A174" s="96" t="s">
        <v>139</v>
      </c>
      <c r="B174" s="96">
        <v>2021</v>
      </c>
      <c r="C174" s="97">
        <v>44449</v>
      </c>
      <c r="D174" s="96" t="s">
        <v>66</v>
      </c>
      <c r="E174" s="96" t="s">
        <v>64</v>
      </c>
      <c r="F174" s="96" t="s">
        <v>50</v>
      </c>
      <c r="G174" s="96" t="str">
        <f>VLOOKUP(F174,Riders!$A$2:$D$388,4,FALSE)</f>
        <v>COL</v>
      </c>
      <c r="H174" s="98">
        <f>(C174-VLOOKUP(F174,Riders!$A$2:$C$1999,2,FALSE))/365</f>
        <v>27.161643835616438</v>
      </c>
      <c r="I174" s="96">
        <v>3</v>
      </c>
      <c r="J174" s="90">
        <v>1.3958333333333333E-4</v>
      </c>
      <c r="K174" s="91">
        <v>2.2020833333333332E-4</v>
      </c>
      <c r="L174" s="91">
        <v>2.9542824074074074E-4</v>
      </c>
      <c r="M174" s="91">
        <v>3.7004629629629632E-4</v>
      </c>
      <c r="N174" s="91">
        <v>4.4680555555555554E-4</v>
      </c>
      <c r="O174" s="91">
        <v>5.2668981481481479E-4</v>
      </c>
      <c r="P174" s="91">
        <v>6.1093749999999994E-4</v>
      </c>
      <c r="Q174" s="91">
        <v>6.998148148148149E-4</v>
      </c>
      <c r="R174" s="102">
        <v>59.539560730351937</v>
      </c>
    </row>
    <row r="175" spans="1:18">
      <c r="A175" s="96" t="s">
        <v>139</v>
      </c>
      <c r="B175" s="96">
        <v>2021</v>
      </c>
      <c r="C175" s="97">
        <v>44449</v>
      </c>
      <c r="D175" s="96" t="s">
        <v>66</v>
      </c>
      <c r="E175" s="96" t="s">
        <v>64</v>
      </c>
      <c r="F175" s="96" t="s">
        <v>47</v>
      </c>
      <c r="G175" s="96" t="str">
        <f>VLOOKUP(F175,Riders!$A$2:$D$388,4,FALSE)</f>
        <v>CAN</v>
      </c>
      <c r="H175" s="98">
        <f>(C175-VLOOKUP(F175,Riders!$A$2:$C$1999,2,FALSE))/365</f>
        <v>24.783561643835615</v>
      </c>
      <c r="I175" s="96">
        <v>4</v>
      </c>
      <c r="J175" s="93">
        <v>1.4313657407407409E-4</v>
      </c>
      <c r="K175" s="94">
        <v>2.2591435185185182E-4</v>
      </c>
      <c r="L175" s="94">
        <v>3.0369212962962961E-4</v>
      </c>
      <c r="M175" s="94">
        <v>3.823611111111111E-4</v>
      </c>
      <c r="N175" s="94">
        <v>4.6098379629629636E-4</v>
      </c>
      <c r="O175" s="94">
        <v>5.4238425925925927E-4</v>
      </c>
      <c r="P175" s="94">
        <v>6.2525462962962958E-4</v>
      </c>
      <c r="Q175" s="94">
        <v>7.1140046296296305E-4</v>
      </c>
      <c r="R175" s="103">
        <v>58.569917839420796</v>
      </c>
    </row>
    <row r="176" spans="1:18">
      <c r="A176" s="96" t="s">
        <v>139</v>
      </c>
      <c r="B176" s="96">
        <v>2021</v>
      </c>
      <c r="C176" s="97">
        <v>44449</v>
      </c>
      <c r="D176" s="96" t="s">
        <v>66</v>
      </c>
      <c r="E176" s="96" t="s">
        <v>64</v>
      </c>
      <c r="F176" s="96" t="s">
        <v>742</v>
      </c>
      <c r="G176" s="96" t="str">
        <f>VLOOKUP(F176,Riders!$A$2:$D$388,4,FALSE)</f>
        <v>CZE</v>
      </c>
      <c r="H176" s="98">
        <f>(C176-VLOOKUP(F176,Riders!$A$2:$C$1999,2,FALSE))/365</f>
        <v>28.13150684931507</v>
      </c>
      <c r="I176" s="96">
        <v>5</v>
      </c>
      <c r="J176" s="90">
        <v>1.3285879629629631E-4</v>
      </c>
      <c r="K176" s="91">
        <v>2.1260416666666663E-4</v>
      </c>
      <c r="L176" s="91">
        <v>2.8972222222222225E-4</v>
      </c>
      <c r="M176" s="91">
        <v>3.6809027777777778E-4</v>
      </c>
      <c r="N176" s="91">
        <v>4.492013888888889E-4</v>
      </c>
      <c r="O176" s="91">
        <v>5.3379629629629621E-4</v>
      </c>
      <c r="P176" s="91">
        <v>6.2265046296296298E-4</v>
      </c>
      <c r="Q176" s="91">
        <v>7.1562500000000001E-4</v>
      </c>
      <c r="R176" s="102">
        <v>58.224163027656481</v>
      </c>
    </row>
    <row r="177" spans="1:18">
      <c r="A177" s="96" t="s">
        <v>139</v>
      </c>
      <c r="B177" s="96">
        <v>2021</v>
      </c>
      <c r="C177" s="97">
        <v>44449</v>
      </c>
      <c r="D177" s="96" t="s">
        <v>66</v>
      </c>
      <c r="E177" s="96" t="s">
        <v>64</v>
      </c>
      <c r="F177" s="96" t="s">
        <v>71</v>
      </c>
      <c r="G177" s="96" t="str">
        <f>VLOOKUP(F177,Riders!$A$2:$D$388,4,FALSE)</f>
        <v>IND</v>
      </c>
      <c r="H177" s="98">
        <f>(C177-VLOOKUP(F177,Riders!$A$2:$C$1999,2,FALSE))/365</f>
        <v>19.232876712328768</v>
      </c>
      <c r="I177" s="96">
        <v>6</v>
      </c>
      <c r="J177" s="93">
        <v>1.4353009259259259E-4</v>
      </c>
      <c r="K177" s="94">
        <v>2.2708333333333334E-4</v>
      </c>
      <c r="L177" s="94">
        <v>3.0559027777777778E-4</v>
      </c>
      <c r="M177" s="94">
        <v>3.8359953703703706E-4</v>
      </c>
      <c r="N177" s="94">
        <v>4.6295138888888899E-4</v>
      </c>
      <c r="O177" s="94">
        <v>5.4548611111111117E-4</v>
      </c>
      <c r="P177" s="94">
        <v>6.3123842592592593E-4</v>
      </c>
      <c r="Q177" s="94">
        <v>7.2055555555555555E-4</v>
      </c>
      <c r="R177" s="103">
        <v>57.825751734772552</v>
      </c>
    </row>
    <row r="178" spans="1:18">
      <c r="A178" s="96" t="s">
        <v>139</v>
      </c>
      <c r="B178" s="96">
        <v>2021</v>
      </c>
      <c r="C178" s="97">
        <v>44449</v>
      </c>
      <c r="D178" s="96" t="s">
        <v>66</v>
      </c>
      <c r="E178" s="96" t="s">
        <v>64</v>
      </c>
      <c r="F178" s="96" t="s">
        <v>769</v>
      </c>
      <c r="G178" s="96" t="str">
        <f>VLOOKUP(F178,Riders!$A$2:$D$388,4,FALSE)</f>
        <v>CAN</v>
      </c>
      <c r="H178" s="98">
        <f>(C178-VLOOKUP(F178,Riders!$A$2:$C$1999,2,FALSE))/365</f>
        <v>20.408219178082192</v>
      </c>
      <c r="I178" s="96">
        <v>7</v>
      </c>
      <c r="J178" s="90">
        <v>1.4690972222222221E-4</v>
      </c>
      <c r="K178" s="91">
        <v>2.3722222222222219E-4</v>
      </c>
      <c r="L178" s="91">
        <v>3.2060185185185186E-4</v>
      </c>
      <c r="M178" s="91">
        <v>4.0182870370370378E-4</v>
      </c>
      <c r="N178" s="91">
        <v>4.8193287037037041E-4</v>
      </c>
      <c r="O178" s="91">
        <v>5.6288194444444441E-4</v>
      </c>
      <c r="P178" s="91">
        <v>6.4495370370370368E-4</v>
      </c>
      <c r="Q178" s="91">
        <v>7.2785879629629622E-4</v>
      </c>
      <c r="R178" s="102">
        <v>57.245535643296712</v>
      </c>
    </row>
    <row r="179" spans="1:18">
      <c r="A179" s="96" t="s">
        <v>139</v>
      </c>
      <c r="B179" s="96">
        <v>2021</v>
      </c>
      <c r="C179" s="97">
        <v>44449</v>
      </c>
      <c r="D179" s="96" t="s">
        <v>66</v>
      </c>
      <c r="E179" s="96" t="s">
        <v>64</v>
      </c>
      <c r="F179" s="96" t="s">
        <v>803</v>
      </c>
      <c r="G179" s="96" t="e">
        <f>VLOOKUP(F179,Riders!$A$2:$D$388,4,FALSE)</f>
        <v>#N/A</v>
      </c>
      <c r="H179" s="98" t="e">
        <f>(C179-VLOOKUP(F179,Riders!$A$2:$C$1999,2,FALSE))/365</f>
        <v>#N/A</v>
      </c>
      <c r="I179" s="96">
        <v>8</v>
      </c>
      <c r="J179" s="93">
        <v>1.3828703703703705E-4</v>
      </c>
      <c r="K179" s="94">
        <v>2.2297453703703704E-4</v>
      </c>
      <c r="L179" s="94">
        <v>3.0391203703703705E-4</v>
      </c>
      <c r="M179" s="94">
        <v>3.8542824074074082E-4</v>
      </c>
      <c r="N179" s="94">
        <v>4.6765046296296295E-4</v>
      </c>
      <c r="O179" s="94">
        <v>5.5148148148148146E-4</v>
      </c>
      <c r="P179" s="94">
        <v>6.3836805555555554E-4</v>
      </c>
      <c r="Q179" s="94">
        <v>7.2991898148148156E-4</v>
      </c>
      <c r="R179" s="103">
        <v>57.08396099262665</v>
      </c>
    </row>
    <row r="180" spans="1:18">
      <c r="A180" s="96" t="s">
        <v>1274</v>
      </c>
      <c r="B180" s="96">
        <v>2021</v>
      </c>
      <c r="C180" s="104">
        <v>44386</v>
      </c>
      <c r="D180" s="96" t="s">
        <v>66</v>
      </c>
      <c r="E180" s="96" t="s">
        <v>21</v>
      </c>
      <c r="F180" s="105" t="s">
        <v>48</v>
      </c>
      <c r="G180" s="106" t="s">
        <v>27</v>
      </c>
      <c r="H180" s="106"/>
      <c r="I180" s="96">
        <v>1</v>
      </c>
      <c r="J180" s="90">
        <v>1.3776620370370369E-4</v>
      </c>
      <c r="K180" s="91">
        <v>2.2039351851851853E-4</v>
      </c>
      <c r="L180" s="91">
        <v>2.9721064814814817E-4</v>
      </c>
      <c r="M180" s="91">
        <v>3.7328703703703704E-4</v>
      </c>
      <c r="N180" s="91">
        <v>4.5045138888888885E-4</v>
      </c>
      <c r="O180" s="91">
        <v>5.299768518518519E-4</v>
      </c>
      <c r="P180" s="91">
        <v>6.1246527777777786E-4</v>
      </c>
      <c r="Q180" s="91">
        <v>6.984490740740741E-4</v>
      </c>
      <c r="R180" s="102">
        <v>59.655983826599936</v>
      </c>
    </row>
    <row r="181" spans="1:18">
      <c r="A181" s="107" t="s">
        <v>1274</v>
      </c>
      <c r="B181" s="107">
        <v>2021</v>
      </c>
      <c r="C181" s="108">
        <v>44386</v>
      </c>
      <c r="D181" s="107" t="s">
        <v>66</v>
      </c>
      <c r="E181" s="107" t="s">
        <v>21</v>
      </c>
      <c r="F181" s="109" t="s">
        <v>40</v>
      </c>
      <c r="G181" s="110" t="s">
        <v>29</v>
      </c>
      <c r="H181" s="110"/>
      <c r="I181" s="107">
        <v>2</v>
      </c>
      <c r="J181" s="93">
        <v>1.4341435185185185E-4</v>
      </c>
      <c r="K181" s="94">
        <v>2.2581018518518523E-4</v>
      </c>
      <c r="L181" s="94">
        <v>3.0277777777777779E-4</v>
      </c>
      <c r="M181" s="94">
        <v>3.7953703703703701E-4</v>
      </c>
      <c r="N181" s="94">
        <v>4.5732638888888884E-4</v>
      </c>
      <c r="O181" s="94">
        <v>5.3670138888888897E-4</v>
      </c>
      <c r="P181" s="94">
        <v>6.1844907407407411E-4</v>
      </c>
      <c r="Q181" s="94">
        <v>7.029976851851853E-4</v>
      </c>
      <c r="R181" s="103">
        <v>59.26999127414016</v>
      </c>
    </row>
    <row r="182" spans="1:18">
      <c r="A182" s="107" t="s">
        <v>1274</v>
      </c>
      <c r="B182" s="107">
        <v>2021</v>
      </c>
      <c r="C182" s="111">
        <v>44386</v>
      </c>
      <c r="D182" s="107" t="s">
        <v>66</v>
      </c>
      <c r="E182" s="107" t="s">
        <v>21</v>
      </c>
      <c r="F182" s="112" t="s">
        <v>339</v>
      </c>
      <c r="G182" s="113" t="s">
        <v>27</v>
      </c>
      <c r="H182" s="113"/>
      <c r="I182" s="107">
        <v>3</v>
      </c>
      <c r="J182" s="90">
        <v>1.3674768518518517E-4</v>
      </c>
      <c r="K182" s="91">
        <v>2.180439814814815E-4</v>
      </c>
      <c r="L182" s="91">
        <v>2.9548611111111111E-4</v>
      </c>
      <c r="M182" s="91">
        <v>3.7328703703703704E-4</v>
      </c>
      <c r="N182" s="91">
        <v>4.5283564814814817E-4</v>
      </c>
      <c r="O182" s="91">
        <v>5.354745370370371E-4</v>
      </c>
      <c r="P182" s="91">
        <v>6.2093750000000007E-4</v>
      </c>
      <c r="Q182" s="91">
        <v>7.0979166666666673E-4</v>
      </c>
      <c r="R182" s="102">
        <v>58.702670971529194</v>
      </c>
    </row>
    <row r="183" spans="1:18">
      <c r="A183" s="107" t="s">
        <v>1274</v>
      </c>
      <c r="B183" s="107">
        <v>2021</v>
      </c>
      <c r="C183" s="108">
        <v>44386</v>
      </c>
      <c r="D183" s="107" t="s">
        <v>66</v>
      </c>
      <c r="E183" s="107" t="s">
        <v>21</v>
      </c>
      <c r="F183" s="109" t="s">
        <v>801</v>
      </c>
      <c r="G183" s="110" t="s">
        <v>198</v>
      </c>
      <c r="H183" s="110"/>
      <c r="I183" s="107">
        <v>4</v>
      </c>
      <c r="J183" s="93">
        <v>1.3668981481481483E-4</v>
      </c>
      <c r="K183" s="94">
        <v>2.179861111111111E-4</v>
      </c>
      <c r="L183" s="94">
        <v>2.9570601851851855E-4</v>
      </c>
      <c r="M183" s="94">
        <v>3.7334490740740736E-4</v>
      </c>
      <c r="N183" s="94">
        <v>4.5313657407407412E-4</v>
      </c>
      <c r="O183" s="94">
        <v>5.3575231481481486E-4</v>
      </c>
      <c r="P183" s="94">
        <v>6.2197916666666662E-4</v>
      </c>
      <c r="Q183" s="94">
        <v>7.1180555555555548E-4</v>
      </c>
      <c r="R183" s="103">
        <v>58.536585365853668</v>
      </c>
    </row>
    <row r="184" spans="1:18">
      <c r="A184" s="107" t="s">
        <v>1274</v>
      </c>
      <c r="B184" s="107">
        <v>2021</v>
      </c>
      <c r="C184" s="111">
        <v>44386</v>
      </c>
      <c r="D184" s="107" t="s">
        <v>66</v>
      </c>
      <c r="E184" s="107" t="s">
        <v>21</v>
      </c>
      <c r="F184" s="112" t="s">
        <v>50</v>
      </c>
      <c r="G184" s="113" t="s">
        <v>44</v>
      </c>
      <c r="H184" s="113"/>
      <c r="I184" s="107">
        <v>5</v>
      </c>
      <c r="J184" s="90">
        <v>1.4291666666666668E-4</v>
      </c>
      <c r="K184" s="91">
        <v>2.2535879629629631E-4</v>
      </c>
      <c r="L184" s="91">
        <v>3.0261574074074077E-4</v>
      </c>
      <c r="M184" s="91">
        <v>3.7947916666666664E-4</v>
      </c>
      <c r="N184" s="91">
        <v>4.5778935185185186E-4</v>
      </c>
      <c r="O184" s="91">
        <v>5.3929398148148142E-4</v>
      </c>
      <c r="P184" s="91">
        <v>6.2408564814814813E-4</v>
      </c>
      <c r="Q184" s="91">
        <v>7.1321759259259255E-4</v>
      </c>
      <c r="R184" s="102">
        <v>58.420693908019871</v>
      </c>
    </row>
    <row r="185" spans="1:18">
      <c r="A185" s="107" t="s">
        <v>1274</v>
      </c>
      <c r="B185" s="107">
        <v>2021</v>
      </c>
      <c r="C185" s="108">
        <v>44386</v>
      </c>
      <c r="D185" s="107" t="s">
        <v>66</v>
      </c>
      <c r="E185" s="107" t="s">
        <v>21</v>
      </c>
      <c r="F185" s="109" t="s">
        <v>758</v>
      </c>
      <c r="G185" s="110" t="s">
        <v>29</v>
      </c>
      <c r="H185" s="110"/>
      <c r="I185" s="107">
        <v>6</v>
      </c>
      <c r="J185" s="93">
        <v>1.4902777777777777E-4</v>
      </c>
      <c r="K185" s="94">
        <v>2.3199074074074075E-4</v>
      </c>
      <c r="L185" s="94">
        <v>3.0875E-4</v>
      </c>
      <c r="M185" s="94">
        <v>3.8456018518518521E-4</v>
      </c>
      <c r="N185" s="94">
        <v>4.614814814814815E-4</v>
      </c>
      <c r="O185" s="94">
        <v>5.4152777777777771E-4</v>
      </c>
      <c r="P185" s="94">
        <v>6.2559027777777775E-4</v>
      </c>
      <c r="Q185" s="94">
        <v>7.1425925925925921E-4</v>
      </c>
      <c r="R185" s="103">
        <v>58.33549390718175</v>
      </c>
    </row>
    <row r="186" spans="1:18">
      <c r="A186" s="107" t="s">
        <v>1274</v>
      </c>
      <c r="B186" s="107">
        <v>2021</v>
      </c>
      <c r="C186" s="111">
        <v>44386</v>
      </c>
      <c r="D186" s="107" t="s">
        <v>66</v>
      </c>
      <c r="E186" s="107" t="s">
        <v>21</v>
      </c>
      <c r="F186" s="112" t="s">
        <v>1275</v>
      </c>
      <c r="G186" s="113" t="s">
        <v>1276</v>
      </c>
      <c r="H186" s="113"/>
      <c r="I186" s="107">
        <v>7</v>
      </c>
      <c r="J186" s="90">
        <v>1.3810185185185185E-4</v>
      </c>
      <c r="K186" s="91">
        <v>2.203125E-4</v>
      </c>
      <c r="L186" s="91">
        <v>2.9771990740740741E-4</v>
      </c>
      <c r="M186" s="91">
        <v>3.7542824074074068E-4</v>
      </c>
      <c r="N186" s="91">
        <v>4.5516203703703707E-4</v>
      </c>
      <c r="O186" s="91">
        <v>5.3848379629629634E-4</v>
      </c>
      <c r="P186" s="91">
        <v>6.2590277777777785E-4</v>
      </c>
      <c r="Q186" s="91">
        <v>7.1799768518518512E-4</v>
      </c>
      <c r="R186" s="102">
        <v>58.031756266623681</v>
      </c>
    </row>
    <row r="187" spans="1:18">
      <c r="A187" s="107" t="s">
        <v>1274</v>
      </c>
      <c r="B187" s="107">
        <v>2021</v>
      </c>
      <c r="C187" s="108">
        <v>44386</v>
      </c>
      <c r="D187" s="107" t="s">
        <v>66</v>
      </c>
      <c r="E187" s="107" t="s">
        <v>21</v>
      </c>
      <c r="F187" s="109" t="s">
        <v>24</v>
      </c>
      <c r="G187" s="110" t="s">
        <v>25</v>
      </c>
      <c r="H187" s="110"/>
      <c r="I187" s="107">
        <v>8</v>
      </c>
      <c r="J187" s="93">
        <v>1.3890046296296296E-4</v>
      </c>
      <c r="K187" s="94">
        <v>2.2106481481481481E-4</v>
      </c>
      <c r="L187" s="94">
        <v>2.9913194444444442E-4</v>
      </c>
      <c r="M187" s="94">
        <v>3.7747685185185188E-4</v>
      </c>
      <c r="N187" s="94">
        <v>4.5771990740740734E-4</v>
      </c>
      <c r="O187" s="94">
        <v>5.4105324074074071E-4</v>
      </c>
      <c r="P187" s="94">
        <v>6.276273148148148E-4</v>
      </c>
      <c r="Q187" s="94">
        <v>7.1825231481481479E-4</v>
      </c>
      <c r="R187" s="103">
        <v>58.011183266996476</v>
      </c>
    </row>
    <row r="188" spans="1:18">
      <c r="A188" s="107" t="s">
        <v>1274</v>
      </c>
      <c r="B188" s="107">
        <v>2021</v>
      </c>
      <c r="C188" s="111">
        <v>44386</v>
      </c>
      <c r="D188" s="107" t="s">
        <v>66</v>
      </c>
      <c r="E188" s="107" t="s">
        <v>21</v>
      </c>
      <c r="F188" s="112" t="s">
        <v>53</v>
      </c>
      <c r="G188" s="113" t="s">
        <v>25</v>
      </c>
      <c r="H188" s="113"/>
      <c r="I188" s="107">
        <v>9</v>
      </c>
      <c r="J188" s="90">
        <v>1.4451388888888888E-4</v>
      </c>
      <c r="K188" s="91">
        <v>2.3012731481481482E-4</v>
      </c>
      <c r="L188" s="91">
        <v>3.1071759259259263E-4</v>
      </c>
      <c r="M188" s="91">
        <v>3.8934027777777789E-4</v>
      </c>
      <c r="N188" s="91">
        <v>4.6896990740740737E-4</v>
      </c>
      <c r="O188" s="91">
        <v>5.4997685185185195E-4</v>
      </c>
      <c r="P188" s="91">
        <v>6.3385416666666668E-4</v>
      </c>
      <c r="Q188" s="91">
        <v>7.2020833333333323E-4</v>
      </c>
      <c r="R188" s="102">
        <v>57.85363031530229</v>
      </c>
    </row>
    <row r="189" spans="1:18">
      <c r="A189" s="107" t="s">
        <v>1274</v>
      </c>
      <c r="B189" s="107">
        <v>2021</v>
      </c>
      <c r="C189" s="108">
        <v>44386</v>
      </c>
      <c r="D189" s="107" t="s">
        <v>66</v>
      </c>
      <c r="E189" s="107" t="s">
        <v>21</v>
      </c>
      <c r="F189" s="109" t="s">
        <v>57</v>
      </c>
      <c r="G189" s="110" t="s">
        <v>58</v>
      </c>
      <c r="H189" s="110"/>
      <c r="I189" s="107">
        <v>10</v>
      </c>
      <c r="J189" s="93">
        <v>1.4377314814814816E-4</v>
      </c>
      <c r="K189" s="94">
        <v>2.2718749999999999E-4</v>
      </c>
      <c r="L189" s="94">
        <v>3.0599537037037037E-4</v>
      </c>
      <c r="M189" s="94">
        <v>3.8509259259259264E-4</v>
      </c>
      <c r="N189" s="94">
        <v>4.6608796296296302E-4</v>
      </c>
      <c r="O189" s="94">
        <v>5.503356481481481E-4</v>
      </c>
      <c r="P189" s="94">
        <v>6.3828703703703703E-4</v>
      </c>
      <c r="Q189" s="94">
        <v>7.3035879629629622E-4</v>
      </c>
      <c r="R189" s="103">
        <v>57.049585598149065</v>
      </c>
    </row>
    <row r="190" spans="1:18">
      <c r="A190" s="107" t="s">
        <v>1274</v>
      </c>
      <c r="B190" s="107">
        <v>2021</v>
      </c>
      <c r="C190" s="111">
        <v>44386</v>
      </c>
      <c r="D190" s="107" t="s">
        <v>66</v>
      </c>
      <c r="E190" s="107" t="s">
        <v>21</v>
      </c>
      <c r="F190" s="112" t="s">
        <v>71</v>
      </c>
      <c r="G190" s="113" t="s">
        <v>61</v>
      </c>
      <c r="H190" s="113"/>
      <c r="I190" s="107">
        <v>11</v>
      </c>
      <c r="J190" s="90">
        <v>1.4246527777777779E-4</v>
      </c>
      <c r="K190" s="91">
        <v>2.2600694444444445E-4</v>
      </c>
      <c r="L190" s="91">
        <v>3.049768518518519E-4</v>
      </c>
      <c r="M190" s="91">
        <v>3.8401620370370374E-4</v>
      </c>
      <c r="N190" s="91">
        <v>4.6548611111111112E-4</v>
      </c>
      <c r="O190" s="91">
        <v>5.5008101851851854E-4</v>
      </c>
      <c r="P190" s="91">
        <v>6.3853009259259256E-4</v>
      </c>
      <c r="Q190" s="91">
        <v>7.3200231481481478E-4</v>
      </c>
      <c r="R190" s="102">
        <v>56.921495770416634</v>
      </c>
    </row>
    <row r="191" spans="1:18">
      <c r="A191" s="107" t="s">
        <v>1274</v>
      </c>
      <c r="B191" s="107">
        <v>2021</v>
      </c>
      <c r="C191" s="108">
        <v>44386</v>
      </c>
      <c r="D191" s="107" t="s">
        <v>66</v>
      </c>
      <c r="E191" s="107" t="s">
        <v>21</v>
      </c>
      <c r="F191" s="109" t="s">
        <v>377</v>
      </c>
      <c r="G191" s="110" t="s">
        <v>198</v>
      </c>
      <c r="H191" s="110"/>
      <c r="I191" s="107">
        <v>12</v>
      </c>
      <c r="J191" s="93">
        <v>1.4048611111111111E-4</v>
      </c>
      <c r="K191" s="94">
        <v>2.2464120370370368E-4</v>
      </c>
      <c r="L191" s="94">
        <v>3.0481481481481478E-4</v>
      </c>
      <c r="M191" s="94">
        <v>3.8506944444444455E-4</v>
      </c>
      <c r="N191" s="94">
        <v>4.6686342592592591E-4</v>
      </c>
      <c r="O191" s="94">
        <v>5.51412037037037E-4</v>
      </c>
      <c r="P191" s="94">
        <v>6.4001157407407399E-4</v>
      </c>
      <c r="Q191" s="94">
        <v>7.3322916666666664E-4</v>
      </c>
      <c r="R191" s="103">
        <v>56.826253729222898</v>
      </c>
    </row>
    <row r="192" spans="1:18">
      <c r="A192" s="107" t="s">
        <v>1274</v>
      </c>
      <c r="B192" s="107">
        <v>2021</v>
      </c>
      <c r="C192" s="111">
        <v>44386</v>
      </c>
      <c r="D192" s="107" t="s">
        <v>66</v>
      </c>
      <c r="E192" s="107" t="s">
        <v>21</v>
      </c>
      <c r="F192" s="112" t="s">
        <v>210</v>
      </c>
      <c r="G192" s="113" t="s">
        <v>188</v>
      </c>
      <c r="H192" s="113"/>
      <c r="I192" s="107">
        <v>13</v>
      </c>
      <c r="J192" s="90">
        <v>1.3856481481481481E-4</v>
      </c>
      <c r="K192" s="91">
        <v>2.2253472222222225E-4</v>
      </c>
      <c r="L192" s="91">
        <v>3.0239583333333334E-4</v>
      </c>
      <c r="M192" s="91">
        <v>3.8163194444444442E-4</v>
      </c>
      <c r="N192" s="91">
        <v>4.6282407407407405E-4</v>
      </c>
      <c r="O192" s="91">
        <v>5.4827546296296297E-4</v>
      </c>
      <c r="P192" s="91">
        <v>6.3803240740740736E-4</v>
      </c>
      <c r="Q192" s="91">
        <v>7.3340277777777781E-4</v>
      </c>
      <c r="R192" s="102">
        <v>56.81280181800966</v>
      </c>
    </row>
    <row r="193" spans="1:18">
      <c r="A193" s="107" t="s">
        <v>1274</v>
      </c>
      <c r="B193" s="107">
        <v>2021</v>
      </c>
      <c r="C193" s="108">
        <v>44386</v>
      </c>
      <c r="D193" s="107" t="s">
        <v>66</v>
      </c>
      <c r="E193" s="107" t="s">
        <v>21</v>
      </c>
      <c r="F193" s="109" t="s">
        <v>1277</v>
      </c>
      <c r="G193" s="110" t="s">
        <v>1276</v>
      </c>
      <c r="H193" s="110"/>
      <c r="I193" s="107">
        <v>14</v>
      </c>
      <c r="J193" s="93">
        <v>1.3741898148148147E-4</v>
      </c>
      <c r="K193" s="94">
        <v>2.2060185185185185E-4</v>
      </c>
      <c r="L193" s="94">
        <v>3.0018518518518518E-4</v>
      </c>
      <c r="M193" s="94">
        <v>3.8027777777777778E-4</v>
      </c>
      <c r="N193" s="94">
        <v>4.6313657407407409E-4</v>
      </c>
      <c r="O193" s="94">
        <v>5.4994212962962972E-4</v>
      </c>
      <c r="P193" s="94">
        <v>6.4185185185185189E-4</v>
      </c>
      <c r="Q193" s="94">
        <v>7.3871527777777781E-4</v>
      </c>
      <c r="R193" s="103">
        <v>56.404230317273793</v>
      </c>
    </row>
    <row r="194" spans="1:18">
      <c r="A194" s="107" t="s">
        <v>1274</v>
      </c>
      <c r="B194" s="107">
        <v>2021</v>
      </c>
      <c r="C194" s="111">
        <v>44386</v>
      </c>
      <c r="D194" s="107" t="s">
        <v>66</v>
      </c>
      <c r="E194" s="107" t="s">
        <v>21</v>
      </c>
      <c r="F194" s="112" t="s">
        <v>1278</v>
      </c>
      <c r="G194" s="113" t="s">
        <v>85</v>
      </c>
      <c r="H194" s="113"/>
      <c r="I194" s="107">
        <v>15</v>
      </c>
      <c r="J194" s="90">
        <v>1.5115740740740741E-4</v>
      </c>
      <c r="K194" s="91">
        <v>2.4052083333333334E-4</v>
      </c>
      <c r="L194" s="91">
        <v>3.2526620370370375E-4</v>
      </c>
      <c r="M194" s="91">
        <v>4.0871527777777781E-4</v>
      </c>
      <c r="N194" s="91">
        <v>4.9184027777777778E-4</v>
      </c>
      <c r="O194" s="91">
        <v>5.760532407407408E-4</v>
      </c>
      <c r="P194" s="91">
        <v>6.616319444444444E-4</v>
      </c>
      <c r="Q194" s="91">
        <v>7.4837962962962966E-4</v>
      </c>
      <c r="R194" s="102">
        <v>55.675842870399016</v>
      </c>
    </row>
    <row r="195" spans="1:18">
      <c r="A195" s="107" t="s">
        <v>1274</v>
      </c>
      <c r="B195" s="107">
        <v>2021</v>
      </c>
      <c r="C195" s="108">
        <v>44386</v>
      </c>
      <c r="D195" s="107" t="s">
        <v>66</v>
      </c>
      <c r="E195" s="107" t="s">
        <v>21</v>
      </c>
      <c r="F195" s="109" t="s">
        <v>804</v>
      </c>
      <c r="G195" s="110" t="s">
        <v>207</v>
      </c>
      <c r="H195" s="110"/>
      <c r="I195" s="107">
        <v>16</v>
      </c>
      <c r="J195" s="93">
        <v>1.3939814814814815E-4</v>
      </c>
      <c r="K195" s="94">
        <v>2.2262731481481482E-4</v>
      </c>
      <c r="L195" s="94">
        <v>3.0387731481481482E-4</v>
      </c>
      <c r="M195" s="94">
        <v>3.8738425925925925E-4</v>
      </c>
      <c r="N195" s="94">
        <v>4.7587962962962965E-4</v>
      </c>
      <c r="O195" s="94">
        <v>5.6909722222222225E-4</v>
      </c>
      <c r="P195" s="94">
        <v>6.6660879629629622E-4</v>
      </c>
      <c r="Q195" s="94">
        <v>7.687731481481482E-4</v>
      </c>
      <c r="R195" s="103">
        <v>54.198909999698884</v>
      </c>
    </row>
    <row r="196" spans="1:18">
      <c r="A196" s="107" t="s">
        <v>1274</v>
      </c>
      <c r="B196" s="107">
        <v>2021</v>
      </c>
      <c r="C196" s="111">
        <v>44386</v>
      </c>
      <c r="D196" s="107" t="s">
        <v>66</v>
      </c>
      <c r="E196" s="107" t="s">
        <v>21</v>
      </c>
      <c r="F196" s="112" t="s">
        <v>830</v>
      </c>
      <c r="G196" s="113" t="s">
        <v>61</v>
      </c>
      <c r="H196" s="113"/>
      <c r="I196" s="107">
        <v>17</v>
      </c>
      <c r="J196" s="90">
        <v>1.3883101851851852E-4</v>
      </c>
      <c r="K196" s="91">
        <v>2.2460648148148145E-4</v>
      </c>
      <c r="L196" s="91">
        <v>3.0653935185185184E-4</v>
      </c>
      <c r="M196" s="91">
        <v>3.9030092592592594E-4</v>
      </c>
      <c r="N196" s="91">
        <v>4.7822916666666673E-4</v>
      </c>
      <c r="O196" s="91">
        <v>5.7148148148148151E-4</v>
      </c>
      <c r="P196" s="91">
        <v>6.6958333333333323E-4</v>
      </c>
      <c r="Q196" s="91">
        <v>7.7283564814814804E-4</v>
      </c>
      <c r="R196" s="102">
        <v>53.914007158582066</v>
      </c>
    </row>
    <row r="197" spans="1:18">
      <c r="A197" s="107" t="s">
        <v>1274</v>
      </c>
      <c r="B197" s="107">
        <v>2021</v>
      </c>
      <c r="C197" s="108">
        <v>44386</v>
      </c>
      <c r="D197" s="107" t="s">
        <v>66</v>
      </c>
      <c r="E197" s="107" t="s">
        <v>21</v>
      </c>
      <c r="F197" s="109" t="s">
        <v>1279</v>
      </c>
      <c r="G197" s="110" t="s">
        <v>207</v>
      </c>
      <c r="H197" s="110"/>
      <c r="I197" s="107">
        <v>18</v>
      </c>
      <c r="J197" s="93">
        <v>1.5041666666666667E-4</v>
      </c>
      <c r="K197" s="94">
        <v>2.405324074074074E-4</v>
      </c>
      <c r="L197" s="94">
        <v>3.2817129629629624E-4</v>
      </c>
      <c r="M197" s="94">
        <v>4.17037037037037E-4</v>
      </c>
      <c r="N197" s="94">
        <v>5.0567129629629627E-4</v>
      </c>
      <c r="O197" s="94">
        <v>5.9361111111111105E-4</v>
      </c>
      <c r="P197" s="94">
        <v>6.82673611111111E-4</v>
      </c>
      <c r="Q197" s="94">
        <v>7.7518518518518518E-4</v>
      </c>
      <c r="R197" s="103">
        <v>53.750597228858098</v>
      </c>
    </row>
    <row r="198" spans="1:18">
      <c r="A198" s="107" t="s">
        <v>1274</v>
      </c>
      <c r="B198" s="107">
        <v>2021</v>
      </c>
      <c r="C198" s="111">
        <v>44386</v>
      </c>
      <c r="D198" s="107" t="s">
        <v>66</v>
      </c>
      <c r="E198" s="107" t="s">
        <v>64</v>
      </c>
      <c r="F198" s="112" t="s">
        <v>40</v>
      </c>
      <c r="G198" s="113" t="s">
        <v>29</v>
      </c>
      <c r="H198" s="113"/>
      <c r="I198" s="107">
        <v>1</v>
      </c>
      <c r="J198" s="90">
        <v>1.4166666666666668E-4</v>
      </c>
      <c r="K198" s="91">
        <v>2.2340277777777777E-4</v>
      </c>
      <c r="L198" s="91">
        <v>3.0011574074074071E-4</v>
      </c>
      <c r="M198" s="91">
        <v>3.761805555555556E-4</v>
      </c>
      <c r="N198" s="91">
        <v>4.5342592592592591E-4</v>
      </c>
      <c r="O198" s="91">
        <v>5.3309027777777773E-4</v>
      </c>
      <c r="P198" s="91">
        <v>6.1557870370370369E-4</v>
      </c>
      <c r="Q198" s="91">
        <v>7.0083333333333336E-4</v>
      </c>
      <c r="R198" s="102">
        <v>59.453032104637337</v>
      </c>
    </row>
    <row r="199" spans="1:18">
      <c r="A199" s="107" t="s">
        <v>1274</v>
      </c>
      <c r="B199" s="107">
        <v>2021</v>
      </c>
      <c r="C199" s="108">
        <v>44386</v>
      </c>
      <c r="D199" s="107" t="s">
        <v>66</v>
      </c>
      <c r="E199" s="107" t="s">
        <v>64</v>
      </c>
      <c r="F199" s="109" t="s">
        <v>48</v>
      </c>
      <c r="G199" s="110" t="s">
        <v>27</v>
      </c>
      <c r="H199" s="110"/>
      <c r="I199" s="107">
        <v>2</v>
      </c>
      <c r="J199" s="93">
        <v>1.4017361111111112E-4</v>
      </c>
      <c r="K199" s="94">
        <v>2.2379629629629626E-4</v>
      </c>
      <c r="L199" s="94">
        <v>3.0141203703703705E-4</v>
      </c>
      <c r="M199" s="94">
        <v>3.785069444444445E-4</v>
      </c>
      <c r="N199" s="94">
        <v>4.5673611111111116E-4</v>
      </c>
      <c r="O199" s="94">
        <v>5.3670138888888897E-4</v>
      </c>
      <c r="P199" s="94">
        <v>6.1898148148148153E-4</v>
      </c>
      <c r="Q199" s="94">
        <v>7.0401620370370366E-4</v>
      </c>
      <c r="R199" s="103">
        <v>59.184243839084616</v>
      </c>
    </row>
    <row r="200" spans="1:18">
      <c r="A200" s="107" t="s">
        <v>1274</v>
      </c>
      <c r="B200" s="107">
        <v>2021</v>
      </c>
      <c r="C200" s="111">
        <v>44386</v>
      </c>
      <c r="D200" s="107" t="s">
        <v>66</v>
      </c>
      <c r="E200" s="107" t="s">
        <v>64</v>
      </c>
      <c r="F200" s="112" t="s">
        <v>801</v>
      </c>
      <c r="G200" s="113" t="s">
        <v>198</v>
      </c>
      <c r="H200" s="113"/>
      <c r="I200" s="107">
        <v>3</v>
      </c>
      <c r="J200" s="90">
        <v>1.391087962962963E-4</v>
      </c>
      <c r="K200" s="91">
        <v>2.216550925925926E-4</v>
      </c>
      <c r="L200" s="91">
        <v>2.992708333333333E-4</v>
      </c>
      <c r="M200" s="91">
        <v>3.7589120370370364E-4</v>
      </c>
      <c r="N200" s="91">
        <v>4.5429398148148152E-4</v>
      </c>
      <c r="O200" s="91">
        <v>5.3519675925925924E-4</v>
      </c>
      <c r="P200" s="91">
        <v>6.1893518518518515E-4</v>
      </c>
      <c r="Q200" s="91">
        <v>7.0554398148148147E-4</v>
      </c>
      <c r="R200" s="102">
        <v>59.056086878065592</v>
      </c>
    </row>
    <row r="201" spans="1:18">
      <c r="A201" s="107" t="s">
        <v>1274</v>
      </c>
      <c r="B201" s="107">
        <v>2021</v>
      </c>
      <c r="C201" s="108">
        <v>44386</v>
      </c>
      <c r="D201" s="107" t="s">
        <v>66</v>
      </c>
      <c r="E201" s="107" t="s">
        <v>64</v>
      </c>
      <c r="F201" s="109" t="s">
        <v>758</v>
      </c>
      <c r="G201" s="110" t="s">
        <v>29</v>
      </c>
      <c r="H201" s="110"/>
      <c r="I201" s="107">
        <v>4</v>
      </c>
      <c r="J201" s="93">
        <v>1.4756944444444445E-4</v>
      </c>
      <c r="K201" s="94">
        <v>2.3004629629629634E-4</v>
      </c>
      <c r="L201" s="94">
        <v>3.0672453703703705E-4</v>
      </c>
      <c r="M201" s="94">
        <v>3.8229166666666663E-4</v>
      </c>
      <c r="N201" s="94">
        <v>4.5950231481481477E-4</v>
      </c>
      <c r="O201" s="94">
        <v>5.3972222222222225E-4</v>
      </c>
      <c r="P201" s="94">
        <v>6.2380787037037038E-4</v>
      </c>
      <c r="Q201" s="94">
        <v>7.1218750000000004E-4</v>
      </c>
      <c r="R201" s="103">
        <v>58.5051923358198</v>
      </c>
    </row>
    <row r="202" spans="1:18">
      <c r="A202" s="107" t="s">
        <v>1274</v>
      </c>
      <c r="B202" s="107">
        <v>2021</v>
      </c>
      <c r="C202" s="111">
        <v>44386</v>
      </c>
      <c r="D202" s="107" t="s">
        <v>66</v>
      </c>
      <c r="E202" s="107" t="s">
        <v>64</v>
      </c>
      <c r="F202" s="112" t="s">
        <v>50</v>
      </c>
      <c r="G202" s="113" t="s">
        <v>44</v>
      </c>
      <c r="H202" s="113"/>
      <c r="I202" s="107">
        <v>5</v>
      </c>
      <c r="J202" s="90">
        <v>1.4465277777777775E-4</v>
      </c>
      <c r="K202" s="91">
        <v>2.2684027777777777E-4</v>
      </c>
      <c r="L202" s="91">
        <v>3.0336805555555553E-4</v>
      </c>
      <c r="M202" s="91">
        <v>3.7964120370370371E-4</v>
      </c>
      <c r="N202" s="91">
        <v>4.5747685185185192E-4</v>
      </c>
      <c r="O202" s="91">
        <v>5.3833333333333326E-4</v>
      </c>
      <c r="P202" s="91">
        <v>6.2300925925925924E-4</v>
      </c>
      <c r="Q202" s="91">
        <v>7.1304398148148149E-4</v>
      </c>
      <c r="R202" s="102">
        <v>58.434918109955035</v>
      </c>
    </row>
    <row r="203" spans="1:18">
      <c r="A203" s="107" t="s">
        <v>1274</v>
      </c>
      <c r="B203" s="107">
        <v>2021</v>
      </c>
      <c r="C203" s="108">
        <v>44386</v>
      </c>
      <c r="D203" s="107" t="s">
        <v>66</v>
      </c>
      <c r="E203" s="107" t="s">
        <v>64</v>
      </c>
      <c r="F203" s="109" t="s">
        <v>1275</v>
      </c>
      <c r="G203" s="110" t="s">
        <v>1276</v>
      </c>
      <c r="H203" s="110"/>
      <c r="I203" s="107">
        <v>6</v>
      </c>
      <c r="J203" s="93">
        <v>1.3796296296296297E-4</v>
      </c>
      <c r="K203" s="94">
        <v>2.1917824074074079E-4</v>
      </c>
      <c r="L203" s="94">
        <v>2.9618055555555555E-4</v>
      </c>
      <c r="M203" s="94">
        <v>3.7326388888888891E-4</v>
      </c>
      <c r="N203" s="94">
        <v>4.5251157407407414E-4</v>
      </c>
      <c r="O203" s="94">
        <v>5.3543981481481487E-4</v>
      </c>
      <c r="P203" s="94">
        <v>6.2236111111111108E-4</v>
      </c>
      <c r="Q203" s="94">
        <v>7.1384259259259263E-4</v>
      </c>
      <c r="R203" s="103">
        <v>58.369544069005769</v>
      </c>
    </row>
    <row r="204" spans="1:18">
      <c r="A204" s="107" t="s">
        <v>1274</v>
      </c>
      <c r="B204" s="107">
        <v>2021</v>
      </c>
      <c r="C204" s="111">
        <v>44386</v>
      </c>
      <c r="D204" s="107" t="s">
        <v>66</v>
      </c>
      <c r="E204" s="107" t="s">
        <v>64</v>
      </c>
      <c r="F204" s="112" t="s">
        <v>339</v>
      </c>
      <c r="G204" s="113" t="s">
        <v>27</v>
      </c>
      <c r="H204" s="113"/>
      <c r="I204" s="107">
        <v>7</v>
      </c>
      <c r="J204" s="90">
        <v>1.3667824074074073E-4</v>
      </c>
      <c r="K204" s="91">
        <v>2.1741898148148149E-4</v>
      </c>
      <c r="L204" s="91">
        <v>2.9424768518518515E-4</v>
      </c>
      <c r="M204" s="91">
        <v>3.7152777777777775E-4</v>
      </c>
      <c r="N204" s="91">
        <v>4.512268518518518E-4</v>
      </c>
      <c r="O204" s="91">
        <v>5.3451388888888895E-4</v>
      </c>
      <c r="P204" s="91">
        <v>6.2206018518518524E-4</v>
      </c>
      <c r="Q204" s="91">
        <v>7.1435185185185187E-4</v>
      </c>
      <c r="R204" s="102">
        <v>58.327932598833442</v>
      </c>
    </row>
    <row r="205" spans="1:18">
      <c r="A205" s="107" t="s">
        <v>1274</v>
      </c>
      <c r="B205" s="107">
        <v>2021</v>
      </c>
      <c r="C205" s="108">
        <v>44386</v>
      </c>
      <c r="D205" s="107" t="s">
        <v>66</v>
      </c>
      <c r="E205" s="107" t="s">
        <v>64</v>
      </c>
      <c r="F205" s="109" t="s">
        <v>24</v>
      </c>
      <c r="G205" s="110" t="s">
        <v>25</v>
      </c>
      <c r="H205" s="110"/>
      <c r="I205" s="107">
        <v>8</v>
      </c>
      <c r="J205" s="93">
        <v>1.3634259259259261E-4</v>
      </c>
      <c r="K205" s="94">
        <v>2.1799768518518519E-4</v>
      </c>
      <c r="L205" s="94">
        <v>2.9643518518518512E-4</v>
      </c>
      <c r="M205" s="94">
        <v>3.7561342592592594E-4</v>
      </c>
      <c r="N205" s="94">
        <v>4.5740740740740746E-4</v>
      </c>
      <c r="O205" s="94">
        <v>5.427083333333333E-4</v>
      </c>
      <c r="P205" s="94">
        <v>6.3056712962962968E-4</v>
      </c>
      <c r="Q205" s="94">
        <v>7.2068287037037034E-4</v>
      </c>
      <c r="R205" s="103">
        <v>57.815536319398724</v>
      </c>
    </row>
    <row r="206" spans="1:18">
      <c r="A206" s="107" t="s">
        <v>226</v>
      </c>
      <c r="B206" s="107">
        <v>2021</v>
      </c>
      <c r="C206" s="111">
        <v>44330</v>
      </c>
      <c r="D206" s="107" t="s">
        <v>66</v>
      </c>
      <c r="E206" s="107" t="s">
        <v>21</v>
      </c>
      <c r="F206" s="112" t="s">
        <v>51</v>
      </c>
      <c r="G206" s="113" t="s">
        <v>1310</v>
      </c>
      <c r="H206" s="113"/>
      <c r="I206" s="107">
        <v>1</v>
      </c>
      <c r="J206" s="90">
        <v>1.4115740740740739E-4</v>
      </c>
      <c r="K206" s="91">
        <v>2.2327546296296296E-4</v>
      </c>
      <c r="L206" s="91">
        <v>2.9982638888888892E-4</v>
      </c>
      <c r="M206" s="91">
        <v>3.7651620370370372E-4</v>
      </c>
      <c r="N206" s="91">
        <v>4.5527777777777776E-4</v>
      </c>
      <c r="O206" s="91">
        <v>5.3615740740740739E-4</v>
      </c>
      <c r="P206" s="91">
        <v>6.2018518518518521E-4</v>
      </c>
      <c r="Q206" s="91">
        <v>7.0737268518518512E-4</v>
      </c>
      <c r="R206" s="102">
        <v>58.903414761850222</v>
      </c>
    </row>
    <row r="207" spans="1:18">
      <c r="A207" s="107" t="s">
        <v>226</v>
      </c>
      <c r="B207" s="107">
        <v>2021</v>
      </c>
      <c r="C207" s="108">
        <v>44330</v>
      </c>
      <c r="D207" s="107" t="s">
        <v>66</v>
      </c>
      <c r="E207" s="107" t="s">
        <v>21</v>
      </c>
      <c r="F207" s="109" t="s">
        <v>1311</v>
      </c>
      <c r="G207" s="110" t="s">
        <v>29</v>
      </c>
      <c r="H207" s="110"/>
      <c r="I207" s="107">
        <v>2</v>
      </c>
      <c r="J207" s="93">
        <v>1.3783564814814816E-4</v>
      </c>
      <c r="K207" s="94">
        <v>2.2281250000000003E-4</v>
      </c>
      <c r="L207" s="94">
        <v>3.0292824074074071E-4</v>
      </c>
      <c r="M207" s="94">
        <v>3.8186342592592596E-4</v>
      </c>
      <c r="N207" s="94">
        <v>4.6099537037037035E-4</v>
      </c>
      <c r="O207" s="94">
        <v>5.410763888888889E-4</v>
      </c>
      <c r="P207" s="94">
        <v>6.2318287037037041E-4</v>
      </c>
      <c r="Q207" s="94">
        <v>7.0740740740740736E-4</v>
      </c>
      <c r="R207" s="103">
        <v>58.900523560209429</v>
      </c>
    </row>
    <row r="208" spans="1:18">
      <c r="A208" s="107" t="s">
        <v>226</v>
      </c>
      <c r="B208" s="107">
        <v>2021</v>
      </c>
      <c r="C208" s="111">
        <v>44330</v>
      </c>
      <c r="D208" s="107" t="s">
        <v>66</v>
      </c>
      <c r="E208" s="107" t="s">
        <v>21</v>
      </c>
      <c r="F208" s="112" t="s">
        <v>174</v>
      </c>
      <c r="G208" s="113" t="s">
        <v>37</v>
      </c>
      <c r="H208" s="113"/>
      <c r="I208" s="107">
        <v>3</v>
      </c>
      <c r="J208" s="90">
        <v>1.4406250000000001E-4</v>
      </c>
      <c r="K208" s="91">
        <v>2.2744212962962963E-4</v>
      </c>
      <c r="L208" s="91">
        <v>3.0623842592592589E-4</v>
      </c>
      <c r="M208" s="91">
        <v>3.8474537037037031E-4</v>
      </c>
      <c r="N208" s="91">
        <v>4.6474537037037036E-4</v>
      </c>
      <c r="O208" s="91">
        <v>5.4748842592592599E-4</v>
      </c>
      <c r="P208" s="91">
        <v>6.3274305555555555E-4</v>
      </c>
      <c r="Q208" s="91">
        <v>7.2165509259259264E-4</v>
      </c>
      <c r="R208" s="102">
        <v>57.7376465493737</v>
      </c>
    </row>
    <row r="209" spans="1:18">
      <c r="A209" s="107" t="s">
        <v>226</v>
      </c>
      <c r="B209" s="107">
        <v>2021</v>
      </c>
      <c r="C209" s="108">
        <v>44330</v>
      </c>
      <c r="D209" s="107" t="s">
        <v>66</v>
      </c>
      <c r="E209" s="107" t="s">
        <v>21</v>
      </c>
      <c r="F209" s="109" t="s">
        <v>76</v>
      </c>
      <c r="G209" s="110" t="s">
        <v>52</v>
      </c>
      <c r="H209" s="110"/>
      <c r="I209" s="107">
        <v>4</v>
      </c>
      <c r="J209" s="93">
        <v>1.4065972222222222E-4</v>
      </c>
      <c r="K209" s="94">
        <v>2.2372685185185183E-4</v>
      </c>
      <c r="L209" s="94">
        <v>3.0263888888888891E-4</v>
      </c>
      <c r="M209" s="94">
        <v>3.8134259259259263E-4</v>
      </c>
      <c r="N209" s="94">
        <v>4.6232638888888886E-4</v>
      </c>
      <c r="O209" s="94">
        <v>5.4708333333333334E-4</v>
      </c>
      <c r="P209" s="94">
        <v>6.3589120370370373E-4</v>
      </c>
      <c r="Q209" s="94">
        <v>7.30138888888889E-4</v>
      </c>
      <c r="R209" s="103">
        <v>57.066768118698867</v>
      </c>
    </row>
    <row r="210" spans="1:18">
      <c r="A210" s="107" t="s">
        <v>226</v>
      </c>
      <c r="B210" s="107">
        <v>2021</v>
      </c>
      <c r="C210" s="111">
        <v>44330</v>
      </c>
      <c r="D210" s="107" t="s">
        <v>66</v>
      </c>
      <c r="E210" s="107" t="s">
        <v>21</v>
      </c>
      <c r="F210" s="112" t="s">
        <v>165</v>
      </c>
      <c r="G210" s="113" t="s">
        <v>37</v>
      </c>
      <c r="H210" s="113"/>
      <c r="I210" s="107">
        <v>5</v>
      </c>
      <c r="J210" s="90">
        <v>1.4180555555555558E-4</v>
      </c>
      <c r="K210" s="91">
        <v>2.2581018518518523E-4</v>
      </c>
      <c r="L210" s="91">
        <v>3.0531250000000003E-4</v>
      </c>
      <c r="M210" s="91">
        <v>3.8615740740740733E-4</v>
      </c>
      <c r="N210" s="91">
        <v>4.6825231481481479E-4</v>
      </c>
      <c r="O210" s="91">
        <v>5.5302083333333332E-4</v>
      </c>
      <c r="P210" s="91">
        <v>6.4104166666666671E-4</v>
      </c>
      <c r="Q210" s="91">
        <v>7.3302083333333335E-4</v>
      </c>
      <c r="R210" s="102">
        <v>56.84240443370755</v>
      </c>
    </row>
    <row r="211" spans="1:18">
      <c r="A211" s="107" t="s">
        <v>226</v>
      </c>
      <c r="B211" s="107">
        <v>2021</v>
      </c>
      <c r="C211" s="108">
        <v>44330</v>
      </c>
      <c r="D211" s="107" t="s">
        <v>66</v>
      </c>
      <c r="E211" s="107" t="s">
        <v>21</v>
      </c>
      <c r="F211" s="109" t="s">
        <v>596</v>
      </c>
      <c r="G211" s="110" t="s">
        <v>31</v>
      </c>
      <c r="H211" s="110"/>
      <c r="I211" s="107">
        <v>6</v>
      </c>
      <c r="J211" s="93">
        <v>1.4880787037037035E-4</v>
      </c>
      <c r="K211" s="94">
        <v>2.3592592592592591E-4</v>
      </c>
      <c r="L211" s="94">
        <v>3.1824074074074073E-4</v>
      </c>
      <c r="M211" s="94">
        <v>4.0003472222222225E-4</v>
      </c>
      <c r="N211" s="94">
        <v>4.8211805555555557E-4</v>
      </c>
      <c r="O211" s="94">
        <v>5.6613425925925928E-4</v>
      </c>
      <c r="P211" s="94">
        <v>6.5152777777777778E-4</v>
      </c>
      <c r="Q211" s="94">
        <v>7.3793981481481486E-4</v>
      </c>
      <c r="R211" s="103">
        <v>56.463502619279147</v>
      </c>
    </row>
    <row r="212" spans="1:18">
      <c r="A212" s="107" t="s">
        <v>226</v>
      </c>
      <c r="B212" s="107">
        <v>2021</v>
      </c>
      <c r="C212" s="111">
        <v>44330</v>
      </c>
      <c r="D212" s="107" t="s">
        <v>66</v>
      </c>
      <c r="E212" s="107" t="s">
        <v>21</v>
      </c>
      <c r="F212" s="112" t="s">
        <v>1312</v>
      </c>
      <c r="G212" s="113" t="s">
        <v>29</v>
      </c>
      <c r="H212" s="113"/>
      <c r="I212" s="107">
        <v>7</v>
      </c>
      <c r="J212" s="90">
        <v>1.4788194444444443E-4</v>
      </c>
      <c r="K212" s="91">
        <v>2.3673611111111115E-4</v>
      </c>
      <c r="L212" s="91">
        <v>3.1989583333333333E-4</v>
      </c>
      <c r="M212" s="91">
        <v>4.0173611111111112E-4</v>
      </c>
      <c r="N212" s="91">
        <v>4.8362268518518508E-4</v>
      </c>
      <c r="O212" s="91">
        <v>5.6678240740740734E-4</v>
      </c>
      <c r="P212" s="91">
        <v>6.5153935185185193E-4</v>
      </c>
      <c r="Q212" s="91">
        <v>7.3818287037037038E-4</v>
      </c>
      <c r="R212" s="102">
        <v>56.444911334451774</v>
      </c>
    </row>
    <row r="213" spans="1:18">
      <c r="A213" s="107" t="s">
        <v>226</v>
      </c>
      <c r="B213" s="107">
        <v>2021</v>
      </c>
      <c r="C213" s="108">
        <v>44330</v>
      </c>
      <c r="D213" s="107" t="s">
        <v>66</v>
      </c>
      <c r="E213" s="107" t="s">
        <v>21</v>
      </c>
      <c r="F213" s="109" t="s">
        <v>151</v>
      </c>
      <c r="G213" s="110" t="s">
        <v>152</v>
      </c>
      <c r="H213" s="110"/>
      <c r="I213" s="107">
        <v>8</v>
      </c>
      <c r="J213" s="93">
        <v>1.4224537037037035E-4</v>
      </c>
      <c r="K213" s="94">
        <v>2.2576388888888887E-4</v>
      </c>
      <c r="L213" s="94">
        <v>3.0572916666666666E-4</v>
      </c>
      <c r="M213" s="94">
        <v>3.8630787037037041E-4</v>
      </c>
      <c r="N213" s="94">
        <v>4.6999999999999999E-4</v>
      </c>
      <c r="O213" s="94">
        <v>5.5681712962962965E-4</v>
      </c>
      <c r="P213" s="94">
        <v>6.4741898148148135E-4</v>
      </c>
      <c r="Q213" s="94">
        <v>7.413194444444443E-4</v>
      </c>
      <c r="R213" s="103">
        <v>56.206088992974252</v>
      </c>
    </row>
    <row r="214" spans="1:18">
      <c r="A214" s="107" t="s">
        <v>226</v>
      </c>
      <c r="B214" s="107">
        <v>2021</v>
      </c>
      <c r="C214" s="111">
        <v>44330</v>
      </c>
      <c r="D214" s="107" t="s">
        <v>66</v>
      </c>
      <c r="E214" s="107" t="s">
        <v>21</v>
      </c>
      <c r="F214" s="112" t="s">
        <v>885</v>
      </c>
      <c r="G214" s="113" t="s">
        <v>52</v>
      </c>
      <c r="H214" s="113"/>
      <c r="I214" s="107">
        <v>9</v>
      </c>
      <c r="J214" s="90">
        <v>1.4518518518518518E-4</v>
      </c>
      <c r="K214" s="91">
        <v>2.3182870370370374E-4</v>
      </c>
      <c r="L214" s="91">
        <v>3.1339120370370369E-4</v>
      </c>
      <c r="M214" s="91">
        <v>3.9508101851851851E-4</v>
      </c>
      <c r="N214" s="91">
        <v>4.7859953703703709E-4</v>
      </c>
      <c r="O214" s="91">
        <v>5.6541666666666665E-4</v>
      </c>
      <c r="P214" s="91">
        <v>6.5527777777777774E-4</v>
      </c>
      <c r="Q214" s="91">
        <v>7.4716435185185183E-4</v>
      </c>
      <c r="R214" s="102">
        <v>55.766400743552019</v>
      </c>
    </row>
    <row r="215" spans="1:18">
      <c r="A215" s="107" t="s">
        <v>226</v>
      </c>
      <c r="B215" s="107">
        <v>2021</v>
      </c>
      <c r="C215" s="108">
        <v>44330</v>
      </c>
      <c r="D215" s="107" t="s">
        <v>66</v>
      </c>
      <c r="E215" s="107" t="s">
        <v>21</v>
      </c>
      <c r="F215" s="109" t="s">
        <v>804</v>
      </c>
      <c r="G215" s="110" t="s">
        <v>207</v>
      </c>
      <c r="H215" s="110"/>
      <c r="I215" s="107">
        <v>10</v>
      </c>
      <c r="J215" s="93">
        <v>1.4420138888888889E-4</v>
      </c>
      <c r="K215" s="94">
        <v>2.3021990740740739E-4</v>
      </c>
      <c r="L215" s="94">
        <v>3.1265046296296298E-4</v>
      </c>
      <c r="M215" s="94">
        <v>3.9592592592592587E-4</v>
      </c>
      <c r="N215" s="94">
        <v>4.817592592592593E-4</v>
      </c>
      <c r="O215" s="94">
        <v>5.7091435185185186E-4</v>
      </c>
      <c r="P215" s="94">
        <v>6.6335648148148146E-4</v>
      </c>
      <c r="Q215" s="94">
        <v>7.5917824074074082E-4</v>
      </c>
      <c r="R215" s="103">
        <v>54.883905294772305</v>
      </c>
    </row>
    <row r="216" spans="1:18">
      <c r="A216" s="107" t="s">
        <v>226</v>
      </c>
      <c r="B216" s="107">
        <v>2021</v>
      </c>
      <c r="C216" s="111">
        <v>44330</v>
      </c>
      <c r="D216" s="107" t="s">
        <v>66</v>
      </c>
      <c r="E216" s="107" t="s">
        <v>21</v>
      </c>
      <c r="F216" s="112" t="s">
        <v>805</v>
      </c>
      <c r="G216" s="113" t="s">
        <v>806</v>
      </c>
      <c r="H216" s="113"/>
      <c r="I216" s="107">
        <v>11</v>
      </c>
      <c r="J216" s="90">
        <v>1.4653935185185185E-4</v>
      </c>
      <c r="K216" s="91">
        <v>2.3171296296296297E-4</v>
      </c>
      <c r="L216" s="91">
        <v>3.1314814814814817E-4</v>
      </c>
      <c r="M216" s="91">
        <v>3.9581018518518519E-4</v>
      </c>
      <c r="N216" s="91">
        <v>4.8026620370370367E-4</v>
      </c>
      <c r="O216" s="91">
        <v>5.6835648148148143E-4</v>
      </c>
      <c r="P216" s="91">
        <v>6.6128472222222207E-4</v>
      </c>
      <c r="Q216" s="91">
        <v>7.598842592592593E-4</v>
      </c>
      <c r="R216" s="102">
        <v>54.83291193225088</v>
      </c>
    </row>
    <row r="217" spans="1:18">
      <c r="A217" s="107" t="s">
        <v>226</v>
      </c>
      <c r="B217" s="107">
        <v>2021</v>
      </c>
      <c r="C217" s="108">
        <v>44330</v>
      </c>
      <c r="D217" s="107" t="s">
        <v>66</v>
      </c>
      <c r="E217" s="107" t="s">
        <v>21</v>
      </c>
      <c r="F217" s="109" t="s">
        <v>83</v>
      </c>
      <c r="G217" s="110" t="s">
        <v>250</v>
      </c>
      <c r="H217" s="110"/>
      <c r="I217" s="107">
        <v>12</v>
      </c>
      <c r="J217" s="93">
        <v>1.5047453703703702E-4</v>
      </c>
      <c r="K217" s="94">
        <v>2.3518518518518517E-4</v>
      </c>
      <c r="L217" s="94">
        <v>3.1765046296296299E-4</v>
      </c>
      <c r="M217" s="94">
        <v>4.0203703703703707E-4</v>
      </c>
      <c r="N217" s="94">
        <v>4.886111111111111E-4</v>
      </c>
      <c r="O217" s="94">
        <v>5.7887731481481484E-4</v>
      </c>
      <c r="P217" s="94">
        <v>6.7290509259259267E-4</v>
      </c>
      <c r="Q217" s="94">
        <v>7.7018518518518527E-4</v>
      </c>
      <c r="R217" s="103">
        <v>54.099543159413308</v>
      </c>
    </row>
    <row r="218" spans="1:18">
      <c r="A218" s="107" t="s">
        <v>226</v>
      </c>
      <c r="B218" s="107">
        <v>2021</v>
      </c>
      <c r="C218" s="111">
        <v>44330</v>
      </c>
      <c r="D218" s="107" t="s">
        <v>66</v>
      </c>
      <c r="E218" s="107" t="s">
        <v>21</v>
      </c>
      <c r="F218" s="112" t="s">
        <v>880</v>
      </c>
      <c r="G218" s="113" t="s">
        <v>207</v>
      </c>
      <c r="H218" s="113"/>
      <c r="I218" s="107">
        <v>13</v>
      </c>
      <c r="J218" s="90">
        <v>1.3670138888888887E-4</v>
      </c>
      <c r="K218" s="91">
        <v>2.2096064814814819E-4</v>
      </c>
      <c r="L218" s="91">
        <v>3.0260416666666668E-4</v>
      </c>
      <c r="M218" s="91">
        <v>3.8658564814814822E-4</v>
      </c>
      <c r="N218" s="91">
        <v>4.7498842592592596E-4</v>
      </c>
      <c r="O218" s="91">
        <v>5.6881944444444449E-4</v>
      </c>
      <c r="P218" s="91">
        <v>6.6825231481481477E-4</v>
      </c>
      <c r="Q218" s="91">
        <v>7.7472222222222222E-4</v>
      </c>
      <c r="R218" s="102">
        <v>53.782717820007178</v>
      </c>
    </row>
    <row r="219" spans="1:18">
      <c r="A219" s="107" t="s">
        <v>226</v>
      </c>
      <c r="B219" s="107">
        <v>2021</v>
      </c>
      <c r="C219" s="108">
        <v>44330</v>
      </c>
      <c r="D219" s="107" t="s">
        <v>66</v>
      </c>
      <c r="E219" s="107" t="s">
        <v>21</v>
      </c>
      <c r="F219" s="109" t="s">
        <v>229</v>
      </c>
      <c r="G219" s="110" t="s">
        <v>152</v>
      </c>
      <c r="H219" s="110"/>
      <c r="I219" s="107">
        <v>14</v>
      </c>
      <c r="J219" s="93">
        <v>1.4921296296296294E-4</v>
      </c>
      <c r="K219" s="94">
        <v>2.3631944444444446E-4</v>
      </c>
      <c r="L219" s="94">
        <v>3.1950231481481483E-4</v>
      </c>
      <c r="M219" s="94">
        <v>4.0354166666666663E-4</v>
      </c>
      <c r="N219" s="94">
        <v>4.9126157407407408E-4</v>
      </c>
      <c r="O219" s="94">
        <v>5.8363425925925933E-4</v>
      </c>
      <c r="P219" s="94">
        <v>6.7932870370370369E-4</v>
      </c>
      <c r="Q219" s="94">
        <v>7.8107638888888888E-4</v>
      </c>
      <c r="R219" s="103">
        <v>53.345187819515445</v>
      </c>
    </row>
    <row r="220" spans="1:18">
      <c r="A220" s="107" t="s">
        <v>226</v>
      </c>
      <c r="B220" s="107">
        <v>2021</v>
      </c>
      <c r="C220" s="111">
        <v>44330</v>
      </c>
      <c r="D220" s="107" t="s">
        <v>66</v>
      </c>
      <c r="E220" s="107" t="s">
        <v>64</v>
      </c>
      <c r="F220" s="112" t="s">
        <v>1311</v>
      </c>
      <c r="G220" s="113" t="s">
        <v>29</v>
      </c>
      <c r="H220" s="113"/>
      <c r="I220" s="107">
        <v>1</v>
      </c>
      <c r="J220" s="90">
        <v>1.3792824074074074E-4</v>
      </c>
      <c r="K220" s="91">
        <v>2.2185185185185188E-4</v>
      </c>
      <c r="L220" s="91">
        <v>3.0090277777777781E-4</v>
      </c>
      <c r="M220" s="91">
        <v>3.790856481481482E-4</v>
      </c>
      <c r="N220" s="91">
        <v>4.5777777777777782E-4</v>
      </c>
      <c r="O220" s="91">
        <v>5.3774305555555552E-4</v>
      </c>
      <c r="P220" s="91">
        <v>6.1954861111111119E-4</v>
      </c>
      <c r="Q220" s="91">
        <v>7.0340277777777773E-4</v>
      </c>
      <c r="R220" s="102">
        <v>59.235857439036437</v>
      </c>
    </row>
    <row r="221" spans="1:18">
      <c r="A221" s="107" t="s">
        <v>226</v>
      </c>
      <c r="B221" s="107">
        <v>2021</v>
      </c>
      <c r="C221" s="108">
        <v>44330</v>
      </c>
      <c r="D221" s="107" t="s">
        <v>66</v>
      </c>
      <c r="E221" s="107" t="s">
        <v>64</v>
      </c>
      <c r="F221" s="109" t="s">
        <v>51</v>
      </c>
      <c r="G221" s="110" t="s">
        <v>1310</v>
      </c>
      <c r="H221" s="110"/>
      <c r="I221" s="107">
        <v>2</v>
      </c>
      <c r="J221" s="93">
        <v>1.4209490740740738E-4</v>
      </c>
      <c r="K221" s="94">
        <v>2.2460648148148145E-4</v>
      </c>
      <c r="L221" s="94">
        <v>3.0231481481481483E-4</v>
      </c>
      <c r="M221" s="94">
        <v>3.7959490740740743E-4</v>
      </c>
      <c r="N221" s="94">
        <v>4.5854166666666661E-4</v>
      </c>
      <c r="O221" s="94">
        <v>5.4069444444444445E-4</v>
      </c>
      <c r="P221" s="94">
        <v>6.2612268518518518E-4</v>
      </c>
      <c r="Q221" s="94">
        <v>7.1495370370370376E-4</v>
      </c>
      <c r="R221" s="103">
        <v>58.278831833193024</v>
      </c>
    </row>
    <row r="222" spans="1:18">
      <c r="A222" s="107" t="s">
        <v>226</v>
      </c>
      <c r="B222" s="107">
        <v>2021</v>
      </c>
      <c r="C222" s="111">
        <v>44330</v>
      </c>
      <c r="D222" s="107" t="s">
        <v>66</v>
      </c>
      <c r="E222" s="107" t="s">
        <v>64</v>
      </c>
      <c r="F222" s="112" t="s">
        <v>174</v>
      </c>
      <c r="G222" s="113" t="s">
        <v>37</v>
      </c>
      <c r="H222" s="113"/>
      <c r="I222" s="107">
        <v>3</v>
      </c>
      <c r="J222" s="90">
        <v>1.4332175925925924E-4</v>
      </c>
      <c r="K222" s="91">
        <v>2.2627314814814816E-4</v>
      </c>
      <c r="L222" s="91">
        <v>3.0519675925925923E-4</v>
      </c>
      <c r="M222" s="91">
        <v>3.8374999999999998E-4</v>
      </c>
      <c r="N222" s="91">
        <v>4.6336805555555546E-4</v>
      </c>
      <c r="O222" s="91">
        <v>5.4524305555555554E-4</v>
      </c>
      <c r="P222" s="91">
        <v>6.3041666666666671E-4</v>
      </c>
      <c r="Q222" s="91">
        <v>7.195949074074074E-4</v>
      </c>
      <c r="R222" s="102">
        <v>57.902948225113796</v>
      </c>
    </row>
    <row r="223" spans="1:18">
      <c r="A223" s="107" t="s">
        <v>226</v>
      </c>
      <c r="B223" s="107">
        <v>2021</v>
      </c>
      <c r="C223" s="108">
        <v>44330</v>
      </c>
      <c r="D223" s="107" t="s">
        <v>66</v>
      </c>
      <c r="E223" s="107" t="s">
        <v>64</v>
      </c>
      <c r="F223" s="109" t="s">
        <v>76</v>
      </c>
      <c r="G223" s="110" t="s">
        <v>52</v>
      </c>
      <c r="H223" s="110"/>
      <c r="I223" s="107">
        <v>4</v>
      </c>
      <c r="J223" s="93">
        <v>1.4129629629629629E-4</v>
      </c>
      <c r="K223" s="94">
        <v>2.2662037037037033E-4</v>
      </c>
      <c r="L223" s="94">
        <v>3.0682870370370374E-4</v>
      </c>
      <c r="M223" s="94">
        <v>3.8586805555555553E-4</v>
      </c>
      <c r="N223" s="94">
        <v>4.6615740740740737E-4</v>
      </c>
      <c r="O223" s="94">
        <v>5.4972222222222228E-4</v>
      </c>
      <c r="P223" s="94">
        <v>6.3673611111111114E-4</v>
      </c>
      <c r="Q223" s="94">
        <v>7.2798611111111111E-4</v>
      </c>
      <c r="R223" s="103">
        <v>57.235524182008966</v>
      </c>
    </row>
    <row r="224" spans="1:18">
      <c r="A224" s="107" t="s">
        <v>226</v>
      </c>
      <c r="B224" s="107">
        <v>2021</v>
      </c>
      <c r="C224" s="111">
        <v>44330</v>
      </c>
      <c r="D224" s="107" t="s">
        <v>66</v>
      </c>
      <c r="E224" s="107" t="s">
        <v>64</v>
      </c>
      <c r="F224" s="112" t="s">
        <v>596</v>
      </c>
      <c r="G224" s="113" t="s">
        <v>31</v>
      </c>
      <c r="H224" s="113"/>
      <c r="I224" s="107">
        <v>5</v>
      </c>
      <c r="J224" s="90">
        <v>1.4858796296296297E-4</v>
      </c>
      <c r="K224" s="91">
        <v>2.3552083333333335E-4</v>
      </c>
      <c r="L224" s="91">
        <v>3.1730324074074072E-4</v>
      </c>
      <c r="M224" s="91">
        <v>3.9758101851851852E-4</v>
      </c>
      <c r="N224" s="91">
        <v>4.7839120370370369E-4</v>
      </c>
      <c r="O224" s="91">
        <v>5.6083333333333343E-4</v>
      </c>
      <c r="P224" s="91">
        <v>6.4546296296296303E-4</v>
      </c>
      <c r="Q224" s="91">
        <v>7.3199074074074084E-4</v>
      </c>
      <c r="R224" s="102">
        <v>56.922395800392124</v>
      </c>
    </row>
    <row r="225" spans="1:18">
      <c r="A225" s="107" t="s">
        <v>226</v>
      </c>
      <c r="B225" s="107">
        <v>2021</v>
      </c>
      <c r="C225" s="108">
        <v>44330</v>
      </c>
      <c r="D225" s="107" t="s">
        <v>66</v>
      </c>
      <c r="E225" s="107" t="s">
        <v>64</v>
      </c>
      <c r="F225" s="109" t="s">
        <v>165</v>
      </c>
      <c r="G225" s="110" t="s">
        <v>37</v>
      </c>
      <c r="H225" s="110"/>
      <c r="I225" s="107">
        <v>6</v>
      </c>
      <c r="J225" s="93">
        <v>1.384837962962963E-4</v>
      </c>
      <c r="K225" s="94">
        <v>2.2186342592592592E-4</v>
      </c>
      <c r="L225" s="94">
        <v>3.0202546296296298E-4</v>
      </c>
      <c r="M225" s="94">
        <v>3.8296296296296299E-4</v>
      </c>
      <c r="N225" s="94">
        <v>4.6601851851851855E-4</v>
      </c>
      <c r="O225" s="94">
        <v>5.5204861111111112E-4</v>
      </c>
      <c r="P225" s="94">
        <v>6.4175925925925934E-4</v>
      </c>
      <c r="Q225" s="94">
        <v>7.3513888888888891E-4</v>
      </c>
      <c r="R225" s="103">
        <v>56.678632155677313</v>
      </c>
    </row>
    <row r="226" spans="1:18">
      <c r="A226" s="107" t="s">
        <v>226</v>
      </c>
      <c r="B226" s="107">
        <v>2021</v>
      </c>
      <c r="C226" s="111">
        <v>44330</v>
      </c>
      <c r="D226" s="107" t="s">
        <v>66</v>
      </c>
      <c r="E226" s="107" t="s">
        <v>64</v>
      </c>
      <c r="F226" s="112" t="s">
        <v>1312</v>
      </c>
      <c r="G226" s="113" t="s">
        <v>29</v>
      </c>
      <c r="H226" s="113"/>
      <c r="I226" s="107">
        <v>7</v>
      </c>
      <c r="J226" s="90">
        <v>1.4769675925925923E-4</v>
      </c>
      <c r="K226" s="91">
        <v>2.3701388888888893E-4</v>
      </c>
      <c r="L226" s="91">
        <v>3.2052083333333336E-4</v>
      </c>
      <c r="M226" s="91">
        <v>4.0261574074074071E-4</v>
      </c>
      <c r="N226" s="91">
        <v>4.8539351851851852E-4</v>
      </c>
      <c r="O226" s="91">
        <v>5.6966435185185191E-4</v>
      </c>
      <c r="P226" s="91">
        <v>6.5531249999999997E-4</v>
      </c>
      <c r="Q226" s="91">
        <v>7.4211805555555565E-4</v>
      </c>
      <c r="R226" s="102">
        <v>56.145604267065913</v>
      </c>
    </row>
    <row r="227" spans="1:18">
      <c r="A227" s="107" t="s">
        <v>226</v>
      </c>
      <c r="B227" s="107">
        <v>2021</v>
      </c>
      <c r="C227" s="108">
        <v>44330</v>
      </c>
      <c r="D227" s="107" t="s">
        <v>66</v>
      </c>
      <c r="E227" s="107" t="s">
        <v>64</v>
      </c>
      <c r="F227" s="109" t="s">
        <v>151</v>
      </c>
      <c r="G227" s="110" t="s">
        <v>152</v>
      </c>
      <c r="H227" s="110"/>
      <c r="I227" s="107">
        <v>8</v>
      </c>
      <c r="J227" s="93">
        <v>1.4343750000000001E-4</v>
      </c>
      <c r="K227" s="94">
        <v>2.2652777777777778E-4</v>
      </c>
      <c r="L227" s="94">
        <v>3.0678240740740742E-4</v>
      </c>
      <c r="M227" s="94">
        <v>3.8812499999999996E-4</v>
      </c>
      <c r="N227" s="94">
        <v>4.7174768518518524E-4</v>
      </c>
      <c r="O227" s="94">
        <v>5.5834490740740747E-4</v>
      </c>
      <c r="P227" s="94">
        <v>6.4844907407407418E-4</v>
      </c>
      <c r="Q227" s="94">
        <v>7.4259259259259254E-4</v>
      </c>
      <c r="R227" s="103">
        <v>56.109725685785541</v>
      </c>
    </row>
    <row r="228" spans="1:18">
      <c r="A228" s="107" t="s">
        <v>217</v>
      </c>
      <c r="B228" s="107">
        <v>2020</v>
      </c>
      <c r="C228" s="111">
        <v>43889</v>
      </c>
      <c r="D228" s="107" t="s">
        <v>20</v>
      </c>
      <c r="E228" s="107" t="s">
        <v>21</v>
      </c>
      <c r="F228" s="112" t="s">
        <v>48</v>
      </c>
      <c r="G228" s="113" t="s">
        <v>27</v>
      </c>
      <c r="H228" s="113"/>
      <c r="I228" s="107">
        <v>1</v>
      </c>
      <c r="J228" s="90">
        <v>1.3585648148148148E-4</v>
      </c>
      <c r="K228" s="91">
        <v>2.168287037037037E-4</v>
      </c>
      <c r="L228" s="91">
        <v>2.9206018518518519E-4</v>
      </c>
      <c r="M228" s="91">
        <v>3.6633101851851849E-4</v>
      </c>
      <c r="N228" s="91">
        <v>4.4214120370370371E-4</v>
      </c>
      <c r="O228" s="91">
        <v>5.201967592592592E-4</v>
      </c>
      <c r="P228" s="91">
        <v>6.0160879629629627E-4</v>
      </c>
      <c r="Q228" s="91">
        <v>6.8662037037037042E-4</v>
      </c>
      <c r="R228" s="102">
        <v>60.683703054413051</v>
      </c>
    </row>
    <row r="229" spans="1:18">
      <c r="A229" s="107" t="s">
        <v>217</v>
      </c>
      <c r="B229" s="107">
        <v>2020</v>
      </c>
      <c r="C229" s="108">
        <v>43889</v>
      </c>
      <c r="D229" s="107" t="s">
        <v>20</v>
      </c>
      <c r="E229" s="107" t="s">
        <v>21</v>
      </c>
      <c r="F229" s="109" t="s">
        <v>295</v>
      </c>
      <c r="G229" s="110" t="s">
        <v>23</v>
      </c>
      <c r="H229" s="110"/>
      <c r="I229" s="107">
        <v>2</v>
      </c>
      <c r="J229" s="93">
        <v>1.3314814814814816E-4</v>
      </c>
      <c r="K229" s="94">
        <v>2.1379629629629632E-4</v>
      </c>
      <c r="L229" s="94">
        <v>2.9030092592592595E-4</v>
      </c>
      <c r="M229" s="94">
        <v>3.6619212962962967E-4</v>
      </c>
      <c r="N229" s="94">
        <v>4.4311342592592585E-4</v>
      </c>
      <c r="O229" s="94">
        <v>5.2216435185185189E-4</v>
      </c>
      <c r="P229" s="94">
        <v>6.0425925925925925E-4</v>
      </c>
      <c r="Q229" s="94">
        <v>6.8969907407407424E-4</v>
      </c>
      <c r="R229" s="103">
        <v>60.412820943111242</v>
      </c>
    </row>
    <row r="230" spans="1:18">
      <c r="A230" s="107" t="s">
        <v>217</v>
      </c>
      <c r="B230" s="107">
        <v>2020</v>
      </c>
      <c r="C230" s="111">
        <v>43889</v>
      </c>
      <c r="D230" s="107" t="s">
        <v>20</v>
      </c>
      <c r="E230" s="107" t="s">
        <v>21</v>
      </c>
      <c r="F230" s="112" t="s">
        <v>339</v>
      </c>
      <c r="G230" s="113" t="s">
        <v>27</v>
      </c>
      <c r="H230" s="113"/>
      <c r="I230" s="107">
        <v>3</v>
      </c>
      <c r="J230" s="90">
        <v>1.35625E-4</v>
      </c>
      <c r="K230" s="91">
        <v>2.1526620370370371E-4</v>
      </c>
      <c r="L230" s="91">
        <v>2.9032407407407408E-4</v>
      </c>
      <c r="M230" s="91">
        <v>3.653472222222222E-4</v>
      </c>
      <c r="N230" s="91">
        <v>4.4243055555555556E-4</v>
      </c>
      <c r="O230" s="91">
        <v>5.2251157407407411E-4</v>
      </c>
      <c r="P230" s="91">
        <v>6.0630787037037033E-4</v>
      </c>
      <c r="Q230" s="91">
        <v>6.9414351851851842E-4</v>
      </c>
      <c r="R230" s="102">
        <v>60.026011271551013</v>
      </c>
    </row>
    <row r="231" spans="1:18">
      <c r="A231" s="107" t="s">
        <v>217</v>
      </c>
      <c r="B231" s="107">
        <v>2020</v>
      </c>
      <c r="C231" s="108">
        <v>43889</v>
      </c>
      <c r="D231" s="107" t="s">
        <v>20</v>
      </c>
      <c r="E231" s="107" t="s">
        <v>21</v>
      </c>
      <c r="F231" s="109" t="s">
        <v>1626</v>
      </c>
      <c r="G231" s="110" t="s">
        <v>33</v>
      </c>
      <c r="H231" s="110"/>
      <c r="I231" s="107">
        <v>4</v>
      </c>
      <c r="J231" s="93">
        <v>1.4651620370370372E-4</v>
      </c>
      <c r="K231" s="94">
        <v>2.2828703703703704E-4</v>
      </c>
      <c r="L231" s="94">
        <v>3.0413194444444444E-4</v>
      </c>
      <c r="M231" s="94">
        <v>3.7905092592592591E-4</v>
      </c>
      <c r="N231" s="94">
        <v>4.5487268518518517E-4</v>
      </c>
      <c r="O231" s="94">
        <v>5.3261574074074073E-4</v>
      </c>
      <c r="P231" s="94">
        <v>6.1245370370370371E-4</v>
      </c>
      <c r="Q231" s="94">
        <v>6.9465277777777765E-4</v>
      </c>
      <c r="R231" s="103">
        <v>59.982005398380501</v>
      </c>
    </row>
    <row r="232" spans="1:18">
      <c r="A232" s="107" t="s">
        <v>217</v>
      </c>
      <c r="B232" s="107">
        <v>2020</v>
      </c>
      <c r="C232" s="111">
        <v>43889</v>
      </c>
      <c r="D232" s="107" t="s">
        <v>20</v>
      </c>
      <c r="E232" s="107" t="s">
        <v>21</v>
      </c>
      <c r="F232" s="112" t="s">
        <v>219</v>
      </c>
      <c r="G232" s="113" t="s">
        <v>23</v>
      </c>
      <c r="H232" s="113"/>
      <c r="I232" s="107">
        <v>5</v>
      </c>
      <c r="J232" s="90">
        <v>1.3376157407407409E-4</v>
      </c>
      <c r="K232" s="91">
        <v>2.1418981481481481E-4</v>
      </c>
      <c r="L232" s="91">
        <v>2.9153935185185186E-4</v>
      </c>
      <c r="M232" s="91">
        <v>3.6909722222222221E-4</v>
      </c>
      <c r="N232" s="91">
        <v>4.4767361111111115E-4</v>
      </c>
      <c r="O232" s="91">
        <v>5.2810185185185176E-4</v>
      </c>
      <c r="P232" s="91">
        <v>6.1023148148148145E-4</v>
      </c>
      <c r="Q232" s="91">
        <v>6.9482638888888892E-4</v>
      </c>
      <c r="R232" s="102">
        <v>59.967018140022986</v>
      </c>
    </row>
    <row r="233" spans="1:18">
      <c r="A233" s="107" t="s">
        <v>217</v>
      </c>
      <c r="B233" s="107">
        <v>2020</v>
      </c>
      <c r="C233" s="108">
        <v>43889</v>
      </c>
      <c r="D233" s="107" t="s">
        <v>20</v>
      </c>
      <c r="E233" s="107" t="s">
        <v>21</v>
      </c>
      <c r="F233" s="109" t="s">
        <v>1627</v>
      </c>
      <c r="G233" s="110" t="s">
        <v>29</v>
      </c>
      <c r="H233" s="110"/>
      <c r="I233" s="107">
        <v>6</v>
      </c>
      <c r="J233" s="93">
        <v>1.4105324074074074E-4</v>
      </c>
      <c r="K233" s="94">
        <v>2.2314814814814818E-4</v>
      </c>
      <c r="L233" s="94">
        <v>3.0077546296296292E-4</v>
      </c>
      <c r="M233" s="94">
        <v>3.7672453703703701E-4</v>
      </c>
      <c r="N233" s="94">
        <v>4.531597222222222E-4</v>
      </c>
      <c r="O233" s="94">
        <v>5.3143518518518524E-4</v>
      </c>
      <c r="P233" s="94">
        <v>6.1271990740740742E-4</v>
      </c>
      <c r="Q233" s="94">
        <v>6.9712962962962957E-4</v>
      </c>
      <c r="R233" s="103">
        <v>59.768893611369379</v>
      </c>
    </row>
    <row r="234" spans="1:18">
      <c r="A234" s="107" t="s">
        <v>217</v>
      </c>
      <c r="B234" s="107">
        <v>2020</v>
      </c>
      <c r="C234" s="111">
        <v>43889</v>
      </c>
      <c r="D234" s="107" t="s">
        <v>20</v>
      </c>
      <c r="E234" s="107" t="s">
        <v>21</v>
      </c>
      <c r="F234" s="112" t="s">
        <v>51</v>
      </c>
      <c r="G234" s="113" t="s">
        <v>52</v>
      </c>
      <c r="H234" s="113"/>
      <c r="I234" s="107">
        <v>7</v>
      </c>
      <c r="J234" s="90">
        <v>1.425347222222222E-4</v>
      </c>
      <c r="K234" s="91">
        <v>2.246527777777778E-4</v>
      </c>
      <c r="L234" s="91">
        <v>3.0148148148148146E-4</v>
      </c>
      <c r="M234" s="91">
        <v>3.7701388888888881E-4</v>
      </c>
      <c r="N234" s="91">
        <v>4.5371527777777776E-4</v>
      </c>
      <c r="O234" s="91">
        <v>5.324768518518519E-4</v>
      </c>
      <c r="P234" s="91">
        <v>6.1364583333333334E-4</v>
      </c>
      <c r="Q234" s="91">
        <v>6.9797453703703699E-4</v>
      </c>
      <c r="R234" s="102">
        <v>59.696542575242525</v>
      </c>
    </row>
    <row r="235" spans="1:18">
      <c r="A235" s="107" t="s">
        <v>217</v>
      </c>
      <c r="B235" s="107">
        <v>2020</v>
      </c>
      <c r="C235" s="108">
        <v>43889</v>
      </c>
      <c r="D235" s="107" t="s">
        <v>20</v>
      </c>
      <c r="E235" s="107" t="s">
        <v>21</v>
      </c>
      <c r="F235" s="109" t="s">
        <v>1628</v>
      </c>
      <c r="G235" s="110" t="s">
        <v>35</v>
      </c>
      <c r="H235" s="110"/>
      <c r="I235" s="107">
        <v>8</v>
      </c>
      <c r="J235" s="93">
        <v>1.4099537037037037E-4</v>
      </c>
      <c r="K235" s="94">
        <v>2.2224537037037037E-4</v>
      </c>
      <c r="L235" s="94">
        <v>2.9896990740740741E-4</v>
      </c>
      <c r="M235" s="94">
        <v>3.7494212962962964E-4</v>
      </c>
      <c r="N235" s="94">
        <v>4.5200231481481475E-4</v>
      </c>
      <c r="O235" s="94">
        <v>5.3138888888888886E-4</v>
      </c>
      <c r="P235" s="94">
        <v>6.1359953703703706E-4</v>
      </c>
      <c r="Q235" s="94">
        <v>6.9804398148148145E-4</v>
      </c>
      <c r="R235" s="103">
        <v>59.690603704133572</v>
      </c>
    </row>
    <row r="236" spans="1:18">
      <c r="A236" s="107" t="s">
        <v>217</v>
      </c>
      <c r="B236" s="107">
        <v>2020</v>
      </c>
      <c r="C236" s="111">
        <v>43889</v>
      </c>
      <c r="D236" s="107" t="s">
        <v>20</v>
      </c>
      <c r="E236" s="107" t="s">
        <v>21</v>
      </c>
      <c r="F236" s="112" t="s">
        <v>1629</v>
      </c>
      <c r="G236" s="113" t="s">
        <v>42</v>
      </c>
      <c r="H236" s="113"/>
      <c r="I236" s="107">
        <v>9</v>
      </c>
      <c r="J236" s="90">
        <v>1.3671296296296297E-4</v>
      </c>
      <c r="K236" s="91">
        <v>2.1864583333333331E-4</v>
      </c>
      <c r="L236" s="91">
        <v>2.9515046296296299E-4</v>
      </c>
      <c r="M236" s="91">
        <v>3.7111111111111112E-4</v>
      </c>
      <c r="N236" s="91">
        <v>4.486342592592593E-4</v>
      </c>
      <c r="O236" s="91">
        <v>5.2881944444444439E-4</v>
      </c>
      <c r="P236" s="91">
        <v>6.1234953703703701E-4</v>
      </c>
      <c r="Q236" s="91">
        <v>6.9965277777777777E-4</v>
      </c>
      <c r="R236" s="102">
        <v>59.553349875930522</v>
      </c>
    </row>
    <row r="237" spans="1:18">
      <c r="A237" s="107" t="s">
        <v>217</v>
      </c>
      <c r="B237" s="107">
        <v>2020</v>
      </c>
      <c r="C237" s="108">
        <v>43889</v>
      </c>
      <c r="D237" s="107" t="s">
        <v>20</v>
      </c>
      <c r="E237" s="107" t="s">
        <v>21</v>
      </c>
      <c r="F237" s="109" t="s">
        <v>68</v>
      </c>
      <c r="G237" s="110" t="s">
        <v>29</v>
      </c>
      <c r="H237" s="110"/>
      <c r="I237" s="107">
        <v>10</v>
      </c>
      <c r="J237" s="93">
        <v>1.3625000000000001E-4</v>
      </c>
      <c r="K237" s="94">
        <v>2.1767361111111108E-4</v>
      </c>
      <c r="L237" s="94">
        <v>2.9557870370370372E-4</v>
      </c>
      <c r="M237" s="94">
        <v>3.7337962962962959E-4</v>
      </c>
      <c r="N237" s="94">
        <v>4.5244212962962962E-4</v>
      </c>
      <c r="O237" s="94">
        <v>5.3304398148148145E-4</v>
      </c>
      <c r="P237" s="94">
        <v>6.1640046296296291E-4</v>
      </c>
      <c r="Q237" s="94">
        <v>7.022106481481481E-4</v>
      </c>
      <c r="R237" s="103">
        <v>59.336421024871861</v>
      </c>
    </row>
    <row r="238" spans="1:18">
      <c r="A238" s="107" t="s">
        <v>217</v>
      </c>
      <c r="B238" s="107">
        <v>2020</v>
      </c>
      <c r="C238" s="111">
        <v>43889</v>
      </c>
      <c r="D238" s="107" t="s">
        <v>20</v>
      </c>
      <c r="E238" s="107" t="s">
        <v>21</v>
      </c>
      <c r="F238" s="112" t="s">
        <v>26</v>
      </c>
      <c r="G238" s="113" t="s">
        <v>27</v>
      </c>
      <c r="H238" s="113"/>
      <c r="I238" s="107">
        <v>11</v>
      </c>
      <c r="J238" s="90">
        <v>1.3627314814814814E-4</v>
      </c>
      <c r="K238" s="91">
        <v>2.1715277777777781E-4</v>
      </c>
      <c r="L238" s="91">
        <v>2.934837962962963E-4</v>
      </c>
      <c r="M238" s="91">
        <v>3.6935185185185183E-4</v>
      </c>
      <c r="N238" s="91">
        <v>4.4690972222222219E-4</v>
      </c>
      <c r="O238" s="91">
        <v>5.2787037037037039E-4</v>
      </c>
      <c r="P238" s="91">
        <v>6.1299768518518528E-4</v>
      </c>
      <c r="Q238" s="91">
        <v>7.0325231481481486E-4</v>
      </c>
      <c r="R238" s="102">
        <v>59.24853113016573</v>
      </c>
    </row>
    <row r="239" spans="1:18">
      <c r="A239" s="107" t="s">
        <v>217</v>
      </c>
      <c r="B239" s="107">
        <v>2020</v>
      </c>
      <c r="C239" s="108">
        <v>43889</v>
      </c>
      <c r="D239" s="107" t="s">
        <v>20</v>
      </c>
      <c r="E239" s="107" t="s">
        <v>21</v>
      </c>
      <c r="F239" s="109" t="s">
        <v>50</v>
      </c>
      <c r="G239" s="110" t="s">
        <v>44</v>
      </c>
      <c r="H239" s="110"/>
      <c r="I239" s="107">
        <v>12</v>
      </c>
      <c r="J239" s="93">
        <v>1.4234953703703702E-4</v>
      </c>
      <c r="K239" s="94">
        <v>2.2440972222222223E-4</v>
      </c>
      <c r="L239" s="94">
        <v>3.0100694444444446E-4</v>
      </c>
      <c r="M239" s="94">
        <v>3.7668981481481478E-4</v>
      </c>
      <c r="N239" s="94">
        <v>4.5365740740740739E-4</v>
      </c>
      <c r="O239" s="94">
        <v>5.3315972222222219E-4</v>
      </c>
      <c r="P239" s="94">
        <v>6.1635416666666663E-4</v>
      </c>
      <c r="Q239" s="94">
        <v>7.0400462962962962E-4</v>
      </c>
      <c r="R239" s="103">
        <v>59.185216848058396</v>
      </c>
    </row>
    <row r="240" spans="1:18">
      <c r="A240" s="107" t="s">
        <v>217</v>
      </c>
      <c r="B240" s="107">
        <v>2020</v>
      </c>
      <c r="C240" s="111">
        <v>43889</v>
      </c>
      <c r="D240" s="107" t="s">
        <v>20</v>
      </c>
      <c r="E240" s="107" t="s">
        <v>21</v>
      </c>
      <c r="F240" s="112" t="s">
        <v>69</v>
      </c>
      <c r="G240" s="113" t="s">
        <v>25</v>
      </c>
      <c r="H240" s="113"/>
      <c r="I240" s="107">
        <v>13</v>
      </c>
      <c r="J240" s="90">
        <v>1.4207175925925927E-4</v>
      </c>
      <c r="K240" s="91">
        <v>2.2596064814814812E-4</v>
      </c>
      <c r="L240" s="91">
        <v>3.0466435185185186E-4</v>
      </c>
      <c r="M240" s="91">
        <v>3.8199074074074068E-4</v>
      </c>
      <c r="N240" s="91">
        <v>4.5971064814814816E-4</v>
      </c>
      <c r="O240" s="91">
        <v>5.3916666666666674E-4</v>
      </c>
      <c r="P240" s="91">
        <v>6.2079861111111114E-4</v>
      </c>
      <c r="Q240" s="91">
        <v>7.0459490740740736E-4</v>
      </c>
      <c r="R240" s="102">
        <v>59.135634147543414</v>
      </c>
    </row>
    <row r="241" spans="1:18">
      <c r="A241" s="107" t="s">
        <v>217</v>
      </c>
      <c r="B241" s="107">
        <v>2020</v>
      </c>
      <c r="C241" s="108">
        <v>43889</v>
      </c>
      <c r="D241" s="107" t="s">
        <v>20</v>
      </c>
      <c r="E241" s="107" t="s">
        <v>21</v>
      </c>
      <c r="F241" s="109" t="s">
        <v>1630</v>
      </c>
      <c r="G241" s="110" t="s">
        <v>102</v>
      </c>
      <c r="H241" s="110"/>
      <c r="I241" s="107">
        <v>14</v>
      </c>
      <c r="J241" s="93">
        <v>1.4478009259259259E-4</v>
      </c>
      <c r="K241" s="94">
        <v>2.3076388888888889E-4</v>
      </c>
      <c r="L241" s="94">
        <v>3.1025462962962967E-4</v>
      </c>
      <c r="M241" s="94">
        <v>3.8782407407407407E-4</v>
      </c>
      <c r="N241" s="94">
        <v>4.6521990740740747E-4</v>
      </c>
      <c r="O241" s="94">
        <v>5.4341435185185189E-4</v>
      </c>
      <c r="P241" s="94">
        <v>6.2354166666666667E-4</v>
      </c>
      <c r="Q241" s="94">
        <v>7.0555555555555562E-4</v>
      </c>
      <c r="R241" s="103">
        <v>59.055118110236215</v>
      </c>
    </row>
    <row r="242" spans="1:18">
      <c r="A242" s="107" t="s">
        <v>217</v>
      </c>
      <c r="B242" s="107">
        <v>2020</v>
      </c>
      <c r="C242" s="111">
        <v>43889</v>
      </c>
      <c r="D242" s="107" t="s">
        <v>20</v>
      </c>
      <c r="E242" s="107" t="s">
        <v>21</v>
      </c>
      <c r="F242" s="112" t="s">
        <v>1631</v>
      </c>
      <c r="G242" s="113" t="s">
        <v>102</v>
      </c>
      <c r="H242" s="113"/>
      <c r="I242" s="107">
        <v>15</v>
      </c>
      <c r="J242" s="90">
        <v>1.4122685185185185E-4</v>
      </c>
      <c r="K242" s="91">
        <v>2.2564814814814811E-4</v>
      </c>
      <c r="L242" s="91">
        <v>3.0474537037037032E-4</v>
      </c>
      <c r="M242" s="91">
        <v>3.8252314814814811E-4</v>
      </c>
      <c r="N242" s="91">
        <v>4.610069444444445E-4</v>
      </c>
      <c r="O242" s="91">
        <v>5.4048611111111105E-4</v>
      </c>
      <c r="P242" s="91">
        <v>6.2224537037037033E-4</v>
      </c>
      <c r="Q242" s="91">
        <v>7.0667824074074068E-4</v>
      </c>
      <c r="R242" s="102">
        <v>58.961298458817176</v>
      </c>
    </row>
    <row r="243" spans="1:18">
      <c r="A243" s="107" t="s">
        <v>217</v>
      </c>
      <c r="B243" s="107">
        <v>2020</v>
      </c>
      <c r="C243" s="108">
        <v>43889</v>
      </c>
      <c r="D243" s="107" t="s">
        <v>20</v>
      </c>
      <c r="E243" s="107" t="s">
        <v>21</v>
      </c>
      <c r="F243" s="109" t="s">
        <v>1632</v>
      </c>
      <c r="G243" s="110" t="s">
        <v>35</v>
      </c>
      <c r="H243" s="110"/>
      <c r="I243" s="107">
        <v>16</v>
      </c>
      <c r="J243" s="93">
        <v>1.3744212962962964E-4</v>
      </c>
      <c r="K243" s="94">
        <v>2.1878472222222221E-4</v>
      </c>
      <c r="L243" s="94">
        <v>2.9576388888888887E-4</v>
      </c>
      <c r="M243" s="94">
        <v>3.7289351851851855E-4</v>
      </c>
      <c r="N243" s="94">
        <v>4.5206018518518517E-4</v>
      </c>
      <c r="O243" s="94">
        <v>5.3408564814814822E-4</v>
      </c>
      <c r="P243" s="94">
        <v>6.1964120370370374E-4</v>
      </c>
      <c r="Q243" s="94">
        <v>7.0837962962962966E-4</v>
      </c>
      <c r="R243" s="103">
        <v>58.819684987909284</v>
      </c>
    </row>
    <row r="244" spans="1:18">
      <c r="A244" s="107" t="s">
        <v>217</v>
      </c>
      <c r="B244" s="107">
        <v>2020</v>
      </c>
      <c r="C244" s="111">
        <v>43889</v>
      </c>
      <c r="D244" s="107" t="s">
        <v>20</v>
      </c>
      <c r="E244" s="107" t="s">
        <v>21</v>
      </c>
      <c r="F244" s="112" t="s">
        <v>59</v>
      </c>
      <c r="G244" s="113" t="s">
        <v>37</v>
      </c>
      <c r="H244" s="113"/>
      <c r="I244" s="107">
        <v>17</v>
      </c>
      <c r="J244" s="90">
        <v>1.3746527777777778E-4</v>
      </c>
      <c r="K244" s="91">
        <v>2.18125E-4</v>
      </c>
      <c r="L244" s="91">
        <v>2.9460648148148147E-4</v>
      </c>
      <c r="M244" s="91">
        <v>3.7071759259259263E-4</v>
      </c>
      <c r="N244" s="91">
        <v>4.4922453703703704E-4</v>
      </c>
      <c r="O244" s="91">
        <v>5.3172453703703704E-4</v>
      </c>
      <c r="P244" s="91">
        <v>6.1865740740740729E-4</v>
      </c>
      <c r="Q244" s="91">
        <v>7.0984953703703705E-4</v>
      </c>
      <c r="R244" s="102">
        <v>58.697885245634339</v>
      </c>
    </row>
    <row r="245" spans="1:18">
      <c r="A245" s="107" t="s">
        <v>217</v>
      </c>
      <c r="B245" s="107">
        <v>2020</v>
      </c>
      <c r="C245" s="108">
        <v>43889</v>
      </c>
      <c r="D245" s="107" t="s">
        <v>20</v>
      </c>
      <c r="E245" s="107" t="s">
        <v>21</v>
      </c>
      <c r="F245" s="109" t="s">
        <v>57</v>
      </c>
      <c r="G245" s="110" t="s">
        <v>58</v>
      </c>
      <c r="H245" s="110"/>
      <c r="I245" s="107">
        <v>18</v>
      </c>
      <c r="J245" s="93">
        <v>1.432638888888889E-4</v>
      </c>
      <c r="K245" s="94">
        <v>2.2572916666666669E-4</v>
      </c>
      <c r="L245" s="94">
        <v>3.0332175925925931E-4</v>
      </c>
      <c r="M245" s="94">
        <v>3.8057870370370367E-4</v>
      </c>
      <c r="N245" s="94">
        <v>4.5909722222222212E-4</v>
      </c>
      <c r="O245" s="94">
        <v>5.3995370370370362E-4</v>
      </c>
      <c r="P245" s="94">
        <v>6.2462962962962971E-4</v>
      </c>
      <c r="Q245" s="94">
        <v>7.1364583333333338E-4</v>
      </c>
      <c r="R245" s="103">
        <v>58.385637133265213</v>
      </c>
    </row>
    <row r="246" spans="1:18">
      <c r="A246" s="107" t="s">
        <v>217</v>
      </c>
      <c r="B246" s="107">
        <v>2020</v>
      </c>
      <c r="C246" s="111">
        <v>43889</v>
      </c>
      <c r="D246" s="107" t="s">
        <v>20</v>
      </c>
      <c r="E246" s="107" t="s">
        <v>21</v>
      </c>
      <c r="F246" s="112" t="s">
        <v>229</v>
      </c>
      <c r="G246" s="113" t="s">
        <v>152</v>
      </c>
      <c r="H246" s="113"/>
      <c r="I246" s="107">
        <v>19</v>
      </c>
      <c r="J246" s="90">
        <v>1.437037037037037E-4</v>
      </c>
      <c r="K246" s="91">
        <v>2.2515046296296294E-4</v>
      </c>
      <c r="L246" s="91">
        <v>3.0190972222222224E-4</v>
      </c>
      <c r="M246" s="91">
        <v>3.7890046296296304E-4</v>
      </c>
      <c r="N246" s="91">
        <v>4.5763888888888894E-4</v>
      </c>
      <c r="O246" s="91">
        <v>5.3987268518518523E-4</v>
      </c>
      <c r="P246" s="91">
        <v>6.2613425925925922E-4</v>
      </c>
      <c r="Q246" s="91">
        <v>7.175925925925927E-4</v>
      </c>
      <c r="R246" s="102">
        <v>58.064516129032249</v>
      </c>
    </row>
    <row r="247" spans="1:18">
      <c r="A247" s="107" t="s">
        <v>217</v>
      </c>
      <c r="B247" s="107">
        <v>2020</v>
      </c>
      <c r="C247" s="108">
        <v>43889</v>
      </c>
      <c r="D247" s="107" t="s">
        <v>20</v>
      </c>
      <c r="E247" s="107" t="s">
        <v>21</v>
      </c>
      <c r="F247" s="109" t="s">
        <v>701</v>
      </c>
      <c r="G247" s="110" t="s">
        <v>39</v>
      </c>
      <c r="H247" s="110"/>
      <c r="I247" s="107">
        <v>20</v>
      </c>
      <c r="J247" s="93">
        <v>1.3827546296296296E-4</v>
      </c>
      <c r="K247" s="94">
        <v>2.2012731481481479E-4</v>
      </c>
      <c r="L247" s="94">
        <v>2.9924768518518522E-4</v>
      </c>
      <c r="M247" s="94">
        <v>3.7928240740740739E-4</v>
      </c>
      <c r="N247" s="94">
        <v>4.6107638888888891E-4</v>
      </c>
      <c r="O247" s="94">
        <v>5.4559027777777776E-4</v>
      </c>
      <c r="P247" s="94">
        <v>6.3328703703703713E-4</v>
      </c>
      <c r="Q247" s="94">
        <v>7.2488425925925932E-4</v>
      </c>
      <c r="R247" s="103">
        <v>57.480440683378568</v>
      </c>
    </row>
    <row r="248" spans="1:18">
      <c r="A248" s="107" t="s">
        <v>217</v>
      </c>
      <c r="B248" s="107">
        <v>2020</v>
      </c>
      <c r="C248" s="111">
        <v>43889</v>
      </c>
      <c r="D248" s="107" t="s">
        <v>20</v>
      </c>
      <c r="E248" s="107" t="s">
        <v>21</v>
      </c>
      <c r="F248" s="112" t="s">
        <v>234</v>
      </c>
      <c r="G248" s="113" t="s">
        <v>25</v>
      </c>
      <c r="H248" s="113"/>
      <c r="I248" s="107">
        <v>21</v>
      </c>
      <c r="J248" s="90">
        <v>1.4541666666666666E-4</v>
      </c>
      <c r="K248" s="91">
        <v>2.2938657407407405E-4</v>
      </c>
      <c r="L248" s="91">
        <v>3.0857638888888889E-4</v>
      </c>
      <c r="M248" s="91">
        <v>3.8721064814814819E-4</v>
      </c>
      <c r="N248" s="91">
        <v>4.677546296296296E-4</v>
      </c>
      <c r="O248" s="91">
        <v>5.5087962962962957E-4</v>
      </c>
      <c r="P248" s="91">
        <v>6.370949074074074E-4</v>
      </c>
      <c r="Q248" s="91">
        <v>7.2605324074074076E-4</v>
      </c>
      <c r="R248" s="102">
        <v>57.38789434251008</v>
      </c>
    </row>
    <row r="249" spans="1:18">
      <c r="A249" s="107" t="s">
        <v>217</v>
      </c>
      <c r="B249" s="107">
        <v>2020</v>
      </c>
      <c r="C249" s="108">
        <v>43889</v>
      </c>
      <c r="D249" s="107" t="s">
        <v>20</v>
      </c>
      <c r="E249" s="107" t="s">
        <v>21</v>
      </c>
      <c r="F249" s="109" t="s">
        <v>110</v>
      </c>
      <c r="G249" s="110" t="s">
        <v>58</v>
      </c>
      <c r="H249" s="110"/>
      <c r="I249" s="107">
        <v>22</v>
      </c>
      <c r="J249" s="93">
        <v>1.3798611111111111E-4</v>
      </c>
      <c r="K249" s="94">
        <v>2.2325231481481482E-4</v>
      </c>
      <c r="L249" s="94">
        <v>3.0430555555555555E-4</v>
      </c>
      <c r="M249" s="94">
        <v>3.8499999999999998E-4</v>
      </c>
      <c r="N249" s="94">
        <v>4.6715277777777787E-4</v>
      </c>
      <c r="O249" s="94">
        <v>5.5199074074074081E-4</v>
      </c>
      <c r="P249" s="94">
        <v>6.3934027777777774E-4</v>
      </c>
      <c r="Q249" s="94">
        <v>7.3038194444444442E-4</v>
      </c>
      <c r="R249" s="103">
        <v>57.047777513667697</v>
      </c>
    </row>
    <row r="250" spans="1:18">
      <c r="A250" s="107" t="s">
        <v>217</v>
      </c>
      <c r="B250" s="107">
        <v>2020</v>
      </c>
      <c r="C250" s="111">
        <v>43889</v>
      </c>
      <c r="D250" s="107" t="s">
        <v>20</v>
      </c>
      <c r="E250" s="107" t="s">
        <v>64</v>
      </c>
      <c r="F250" s="112" t="s">
        <v>295</v>
      </c>
      <c r="G250" s="113" t="s">
        <v>23</v>
      </c>
      <c r="H250" s="113"/>
      <c r="I250" s="107">
        <v>1</v>
      </c>
      <c r="J250" s="90">
        <v>1.3329861111111111E-4</v>
      </c>
      <c r="K250" s="91">
        <v>2.1369212962962965E-4</v>
      </c>
      <c r="L250" s="91">
        <v>2.895138888888889E-4</v>
      </c>
      <c r="M250" s="91">
        <v>3.6466435185185186E-4</v>
      </c>
      <c r="N250" s="91">
        <v>4.4099537037037029E-4</v>
      </c>
      <c r="O250" s="91">
        <v>5.2008101851851857E-4</v>
      </c>
      <c r="P250" s="91">
        <v>6.0239583333333336E-4</v>
      </c>
      <c r="Q250" s="91">
        <v>6.8859953703703704E-4</v>
      </c>
      <c r="R250" s="102">
        <v>60.509286494663421</v>
      </c>
    </row>
    <row r="251" spans="1:18">
      <c r="A251" s="107" t="s">
        <v>217</v>
      </c>
      <c r="B251" s="107">
        <v>2020</v>
      </c>
      <c r="C251" s="108">
        <v>43889</v>
      </c>
      <c r="D251" s="107" t="s">
        <v>20</v>
      </c>
      <c r="E251" s="107" t="s">
        <v>64</v>
      </c>
      <c r="F251" s="109" t="s">
        <v>48</v>
      </c>
      <c r="G251" s="110" t="s">
        <v>27</v>
      </c>
      <c r="H251" s="110"/>
      <c r="I251" s="107">
        <v>2</v>
      </c>
      <c r="J251" s="93">
        <v>1.3476851851851852E-4</v>
      </c>
      <c r="K251" s="94">
        <v>2.1572916666666667E-4</v>
      </c>
      <c r="L251" s="94">
        <v>2.9141203703703702E-4</v>
      </c>
      <c r="M251" s="94">
        <v>3.6644675925925929E-4</v>
      </c>
      <c r="N251" s="94">
        <v>4.4300925925925926E-4</v>
      </c>
      <c r="O251" s="94">
        <v>5.222453703703704E-4</v>
      </c>
      <c r="P251" s="94">
        <v>6.0498842592592592E-4</v>
      </c>
      <c r="Q251" s="94">
        <v>6.9153935185185193E-4</v>
      </c>
      <c r="R251" s="103">
        <v>60.25205442768916</v>
      </c>
    </row>
    <row r="252" spans="1:18">
      <c r="A252" s="107" t="s">
        <v>217</v>
      </c>
      <c r="B252" s="107">
        <v>2020</v>
      </c>
      <c r="C252" s="111">
        <v>43889</v>
      </c>
      <c r="D252" s="107" t="s">
        <v>20</v>
      </c>
      <c r="E252" s="107" t="s">
        <v>64</v>
      </c>
      <c r="F252" s="112" t="s">
        <v>339</v>
      </c>
      <c r="G252" s="113" t="s">
        <v>27</v>
      </c>
      <c r="H252" s="113"/>
      <c r="I252" s="107">
        <v>3</v>
      </c>
      <c r="J252" s="90">
        <v>1.3445601851851853E-4</v>
      </c>
      <c r="K252" s="91">
        <v>2.1416666666666668E-4</v>
      </c>
      <c r="L252" s="91">
        <v>2.894328703703704E-4</v>
      </c>
      <c r="M252" s="91">
        <v>3.6469907407407409E-4</v>
      </c>
      <c r="N252" s="91">
        <v>4.416666666666666E-4</v>
      </c>
      <c r="O252" s="91">
        <v>5.2216435185185189E-4</v>
      </c>
      <c r="P252" s="91">
        <v>6.0650462962962969E-4</v>
      </c>
      <c r="Q252" s="91">
        <v>6.956365740740741E-4</v>
      </c>
      <c r="R252" s="102">
        <v>59.897176513651566</v>
      </c>
    </row>
    <row r="253" spans="1:18">
      <c r="A253" s="107" t="s">
        <v>217</v>
      </c>
      <c r="B253" s="107">
        <v>2020</v>
      </c>
      <c r="C253" s="108">
        <v>43889</v>
      </c>
      <c r="D253" s="107" t="s">
        <v>20</v>
      </c>
      <c r="E253" s="107" t="s">
        <v>64</v>
      </c>
      <c r="F253" s="109" t="s">
        <v>1626</v>
      </c>
      <c r="G253" s="110" t="s">
        <v>33</v>
      </c>
      <c r="H253" s="110"/>
      <c r="I253" s="107">
        <v>4</v>
      </c>
      <c r="J253" s="93">
        <v>1.4533564814814815E-4</v>
      </c>
      <c r="K253" s="94">
        <v>2.2733796296296293E-4</v>
      </c>
      <c r="L253" s="94">
        <v>3.0384259259259259E-4</v>
      </c>
      <c r="M253" s="94">
        <v>3.7913194444444436E-4</v>
      </c>
      <c r="N253" s="94">
        <v>4.5519675925925919E-4</v>
      </c>
      <c r="O253" s="94">
        <v>5.3309027777777773E-4</v>
      </c>
      <c r="P253" s="94">
        <v>6.1324074074074069E-4</v>
      </c>
      <c r="Q253" s="94">
        <v>6.958217592592592E-4</v>
      </c>
      <c r="R253" s="103">
        <v>59.88123554949351</v>
      </c>
    </row>
    <row r="254" spans="1:18">
      <c r="A254" s="107" t="s">
        <v>217</v>
      </c>
      <c r="B254" s="107">
        <v>2020</v>
      </c>
      <c r="C254" s="111">
        <v>43889</v>
      </c>
      <c r="D254" s="107" t="s">
        <v>20</v>
      </c>
      <c r="E254" s="107" t="s">
        <v>64</v>
      </c>
      <c r="F254" s="112" t="s">
        <v>219</v>
      </c>
      <c r="G254" s="113" t="s">
        <v>23</v>
      </c>
      <c r="H254" s="113"/>
      <c r="I254" s="107">
        <v>5</v>
      </c>
      <c r="J254" s="90">
        <v>1.3618055555555554E-4</v>
      </c>
      <c r="K254" s="91">
        <v>2.1827546296296298E-4</v>
      </c>
      <c r="L254" s="91">
        <v>2.9667824074074075E-4</v>
      </c>
      <c r="M254" s="91">
        <v>3.7413194444444451E-4</v>
      </c>
      <c r="N254" s="91">
        <v>4.5253472222222217E-4</v>
      </c>
      <c r="O254" s="91">
        <v>5.3256944444444445E-4</v>
      </c>
      <c r="P254" s="91">
        <v>6.14212962962963E-4</v>
      </c>
      <c r="Q254" s="91">
        <v>6.9826388888888889E-4</v>
      </c>
      <c r="R254" s="102">
        <v>59.671805072103432</v>
      </c>
    </row>
    <row r="255" spans="1:18">
      <c r="A255" s="107" t="s">
        <v>217</v>
      </c>
      <c r="B255" s="107">
        <v>2020</v>
      </c>
      <c r="C255" s="108">
        <v>43889</v>
      </c>
      <c r="D255" s="107" t="s">
        <v>20</v>
      </c>
      <c r="E255" s="107" t="s">
        <v>64</v>
      </c>
      <c r="F255" s="109" t="s">
        <v>1627</v>
      </c>
      <c r="G255" s="110" t="s">
        <v>29</v>
      </c>
      <c r="H255" s="110"/>
      <c r="I255" s="107">
        <v>6</v>
      </c>
      <c r="J255" s="93">
        <v>1.4133101851851853E-4</v>
      </c>
      <c r="K255" s="94">
        <v>2.2378472222222225E-4</v>
      </c>
      <c r="L255" s="94">
        <v>3.0128472222222221E-4</v>
      </c>
      <c r="M255" s="94">
        <v>3.7782407407407404E-4</v>
      </c>
      <c r="N255" s="94">
        <v>4.5447916666666678E-4</v>
      </c>
      <c r="O255" s="94">
        <v>5.3384259259259259E-4</v>
      </c>
      <c r="P255" s="94">
        <v>6.1592592592592591E-4</v>
      </c>
      <c r="Q255" s="94">
        <v>7.0138888888888887E-4</v>
      </c>
      <c r="R255" s="103">
        <v>59.405940594059402</v>
      </c>
    </row>
    <row r="256" spans="1:18">
      <c r="A256" s="107" t="s">
        <v>217</v>
      </c>
      <c r="B256" s="107">
        <v>2020</v>
      </c>
      <c r="C256" s="111">
        <v>43889</v>
      </c>
      <c r="D256" s="107" t="s">
        <v>20</v>
      </c>
      <c r="E256" s="107" t="s">
        <v>64</v>
      </c>
      <c r="F256" s="112" t="s">
        <v>1628</v>
      </c>
      <c r="G256" s="113" t="s">
        <v>35</v>
      </c>
      <c r="H256" s="113"/>
      <c r="I256" s="107">
        <v>7</v>
      </c>
      <c r="J256" s="90">
        <v>1.4293981481481482E-4</v>
      </c>
      <c r="K256" s="91">
        <v>2.2450231481481477E-4</v>
      </c>
      <c r="L256" s="91">
        <v>3.0113425925925929E-4</v>
      </c>
      <c r="M256" s="91">
        <v>3.7748842592592603E-4</v>
      </c>
      <c r="N256" s="91">
        <v>4.5513888888888888E-4</v>
      </c>
      <c r="O256" s="91">
        <v>5.3505787037037031E-4</v>
      </c>
      <c r="P256" s="91">
        <v>6.175810185185185E-4</v>
      </c>
      <c r="Q256" s="91">
        <v>7.0262731481481478E-4</v>
      </c>
      <c r="R256" s="102">
        <v>59.301233795114243</v>
      </c>
    </row>
    <row r="257" spans="1:18">
      <c r="A257" s="107" t="s">
        <v>217</v>
      </c>
      <c r="B257" s="107">
        <v>2020</v>
      </c>
      <c r="C257" s="108">
        <v>43889</v>
      </c>
      <c r="D257" s="107" t="s">
        <v>20</v>
      </c>
      <c r="E257" s="107" t="s">
        <v>64</v>
      </c>
      <c r="F257" s="109" t="s">
        <v>51</v>
      </c>
      <c r="G257" s="110" t="s">
        <v>52</v>
      </c>
      <c r="H257" s="110"/>
      <c r="I257" s="107">
        <v>8</v>
      </c>
      <c r="J257" s="93">
        <v>1.432060185185185E-4</v>
      </c>
      <c r="K257" s="94">
        <v>2.2604166666666668E-4</v>
      </c>
      <c r="L257" s="94">
        <v>3.035185185185185E-4</v>
      </c>
      <c r="M257" s="94">
        <v>3.8015046296296299E-4</v>
      </c>
      <c r="N257" s="94">
        <v>4.5761574074074069E-4</v>
      </c>
      <c r="O257" s="94">
        <v>5.3731481481481479E-4</v>
      </c>
      <c r="P257" s="94">
        <v>6.1950231481481481E-4</v>
      </c>
      <c r="Q257" s="94">
        <v>7.0480324074074076E-4</v>
      </c>
      <c r="R257" s="103">
        <v>59.118154199852199</v>
      </c>
    </row>
    <row r="258" spans="1:18">
      <c r="A258" s="107" t="s">
        <v>281</v>
      </c>
      <c r="B258" s="107">
        <v>2019</v>
      </c>
      <c r="C258" s="111">
        <v>43525</v>
      </c>
      <c r="D258" s="107" t="s">
        <v>20</v>
      </c>
      <c r="E258" s="107" t="s">
        <v>21</v>
      </c>
      <c r="F258" s="112" t="s">
        <v>48</v>
      </c>
      <c r="G258" s="113" t="s">
        <v>27</v>
      </c>
      <c r="H258" s="113"/>
      <c r="I258" s="107">
        <v>1</v>
      </c>
      <c r="J258" s="90">
        <v>1.3589120370370369E-4</v>
      </c>
      <c r="K258" s="91">
        <v>2.1710648148148145E-4</v>
      </c>
      <c r="L258" s="91">
        <v>2.9298611111111111E-4</v>
      </c>
      <c r="M258" s="91">
        <v>3.6859953703703707E-4</v>
      </c>
      <c r="N258" s="91">
        <v>4.4559027777777782E-4</v>
      </c>
      <c r="O258" s="91">
        <v>5.2494212962962954E-4</v>
      </c>
      <c r="P258" s="91">
        <v>6.0697916666666669E-4</v>
      </c>
      <c r="Q258" s="91">
        <v>6.9265046296296295E-4</v>
      </c>
      <c r="R258" s="102">
        <v>60.155401453755537</v>
      </c>
    </row>
    <row r="259" spans="1:18">
      <c r="A259" s="107" t="s">
        <v>281</v>
      </c>
      <c r="B259" s="107">
        <v>2019</v>
      </c>
      <c r="C259" s="108">
        <v>43525</v>
      </c>
      <c r="D259" s="107" t="s">
        <v>20</v>
      </c>
      <c r="E259" s="107" t="s">
        <v>21</v>
      </c>
      <c r="F259" s="109" t="s">
        <v>219</v>
      </c>
      <c r="G259" s="110" t="s">
        <v>23</v>
      </c>
      <c r="H259" s="110"/>
      <c r="I259" s="107">
        <v>2</v>
      </c>
      <c r="J259" s="93">
        <v>1.3696759259259258E-4</v>
      </c>
      <c r="K259" s="94">
        <v>2.181712962962963E-4</v>
      </c>
      <c r="L259" s="94">
        <v>2.954050925925926E-4</v>
      </c>
      <c r="M259" s="94">
        <v>3.7210648148148145E-4</v>
      </c>
      <c r="N259" s="94">
        <v>4.5008101851851849E-4</v>
      </c>
      <c r="O259" s="94">
        <v>5.295833333333334E-4</v>
      </c>
      <c r="P259" s="94">
        <v>6.1171296296296288E-4</v>
      </c>
      <c r="Q259" s="94">
        <v>6.9598379629629643E-4</v>
      </c>
      <c r="R259" s="103">
        <v>59.867294164601788</v>
      </c>
    </row>
    <row r="260" spans="1:18">
      <c r="A260" s="107" t="s">
        <v>281</v>
      </c>
      <c r="B260" s="107">
        <v>2019</v>
      </c>
      <c r="C260" s="111">
        <v>43525</v>
      </c>
      <c r="D260" s="107" t="s">
        <v>20</v>
      </c>
      <c r="E260" s="107" t="s">
        <v>21</v>
      </c>
      <c r="F260" s="112" t="s">
        <v>339</v>
      </c>
      <c r="G260" s="113" t="s">
        <v>27</v>
      </c>
      <c r="H260" s="113"/>
      <c r="I260" s="107">
        <v>3</v>
      </c>
      <c r="J260" s="90">
        <v>1.3582175925925925E-4</v>
      </c>
      <c r="K260" s="91">
        <v>2.1519675925925927E-4</v>
      </c>
      <c r="L260" s="91">
        <v>2.904861111111111E-4</v>
      </c>
      <c r="M260" s="91">
        <v>3.6606481481481478E-4</v>
      </c>
      <c r="N260" s="91">
        <v>4.4354166666666668E-4</v>
      </c>
      <c r="O260" s="91">
        <v>5.2461805555555551E-4</v>
      </c>
      <c r="P260" s="91">
        <v>6.0925925925925926E-4</v>
      </c>
      <c r="Q260" s="91">
        <v>6.9883101851851866E-4</v>
      </c>
      <c r="R260" s="102">
        <v>59.623378989383717</v>
      </c>
    </row>
    <row r="261" spans="1:18">
      <c r="A261" s="107" t="s">
        <v>281</v>
      </c>
      <c r="B261" s="107">
        <v>2019</v>
      </c>
      <c r="C261" s="108">
        <v>43525</v>
      </c>
      <c r="D261" s="107" t="s">
        <v>20</v>
      </c>
      <c r="E261" s="107" t="s">
        <v>21</v>
      </c>
      <c r="F261" s="109" t="s">
        <v>69</v>
      </c>
      <c r="G261" s="110" t="s">
        <v>25</v>
      </c>
      <c r="H261" s="110"/>
      <c r="I261" s="107">
        <v>4</v>
      </c>
      <c r="J261" s="93">
        <v>1.3916666666666667E-4</v>
      </c>
      <c r="K261" s="94">
        <v>2.2259259259259259E-4</v>
      </c>
      <c r="L261" s="94">
        <v>3.006365740740741E-4</v>
      </c>
      <c r="M261" s="94">
        <v>3.7777777777777782E-4</v>
      </c>
      <c r="N261" s="94">
        <v>4.5524305555555552E-4</v>
      </c>
      <c r="O261" s="94">
        <v>5.3468750000000001E-4</v>
      </c>
      <c r="P261" s="94">
        <v>6.1622685185185185E-4</v>
      </c>
      <c r="Q261" s="94">
        <v>7.0081018518518528E-4</v>
      </c>
      <c r="R261" s="103">
        <v>59.454995871180834</v>
      </c>
    </row>
    <row r="262" spans="1:18">
      <c r="A262" s="107" t="s">
        <v>281</v>
      </c>
      <c r="B262" s="107">
        <v>2019</v>
      </c>
      <c r="C262" s="111">
        <v>43525</v>
      </c>
      <c r="D262" s="107" t="s">
        <v>20</v>
      </c>
      <c r="E262" s="107" t="s">
        <v>21</v>
      </c>
      <c r="F262" s="112" t="s">
        <v>1631</v>
      </c>
      <c r="G262" s="113" t="s">
        <v>102</v>
      </c>
      <c r="H262" s="113"/>
      <c r="I262" s="107">
        <v>5</v>
      </c>
      <c r="J262" s="90">
        <v>1.3898148148148149E-4</v>
      </c>
      <c r="K262" s="91">
        <v>2.2196759259259259E-4</v>
      </c>
      <c r="L262" s="91">
        <v>3.0069444444444441E-4</v>
      </c>
      <c r="M262" s="91">
        <v>3.7892361111111107E-4</v>
      </c>
      <c r="N262" s="91">
        <v>4.5769675925925925E-4</v>
      </c>
      <c r="O262" s="91">
        <v>5.3758101851851851E-4</v>
      </c>
      <c r="P262" s="91">
        <v>6.1934027777777779E-4</v>
      </c>
      <c r="Q262" s="91">
        <v>7.0358796296296304E-4</v>
      </c>
      <c r="R262" s="102">
        <v>59.220266491199204</v>
      </c>
    </row>
    <row r="263" spans="1:18">
      <c r="A263" s="107" t="s">
        <v>281</v>
      </c>
      <c r="B263" s="107">
        <v>2019</v>
      </c>
      <c r="C263" s="108">
        <v>43525</v>
      </c>
      <c r="D263" s="107" t="s">
        <v>20</v>
      </c>
      <c r="E263" s="107" t="s">
        <v>21</v>
      </c>
      <c r="F263" s="109" t="s">
        <v>40</v>
      </c>
      <c r="G263" s="110" t="s">
        <v>29</v>
      </c>
      <c r="H263" s="110"/>
      <c r="I263" s="107">
        <v>6</v>
      </c>
      <c r="J263" s="93">
        <v>1.385763888888889E-4</v>
      </c>
      <c r="K263" s="94">
        <v>2.2072916666666668E-4</v>
      </c>
      <c r="L263" s="94">
        <v>2.987037037037037E-4</v>
      </c>
      <c r="M263" s="94">
        <v>3.7666666666666664E-4</v>
      </c>
      <c r="N263" s="94">
        <v>4.5565972222222226E-4</v>
      </c>
      <c r="O263" s="94">
        <v>5.3630787037037048E-4</v>
      </c>
      <c r="P263" s="94">
        <v>6.1954861111111119E-4</v>
      </c>
      <c r="Q263" s="94">
        <v>7.0604166666666656E-4</v>
      </c>
      <c r="R263" s="103">
        <v>59.014458542342886</v>
      </c>
    </row>
    <row r="264" spans="1:18">
      <c r="A264" s="107" t="s">
        <v>281</v>
      </c>
      <c r="B264" s="107">
        <v>2019</v>
      </c>
      <c r="C264" s="111">
        <v>43525</v>
      </c>
      <c r="D264" s="107" t="s">
        <v>20</v>
      </c>
      <c r="E264" s="107" t="s">
        <v>21</v>
      </c>
      <c r="F264" s="112" t="s">
        <v>295</v>
      </c>
      <c r="G264" s="113" t="s">
        <v>23</v>
      </c>
      <c r="H264" s="113"/>
      <c r="I264" s="107">
        <v>7</v>
      </c>
      <c r="J264" s="90">
        <v>1.315277777777778E-4</v>
      </c>
      <c r="K264" s="91">
        <v>2.1192129629629629E-4</v>
      </c>
      <c r="L264" s="91">
        <v>2.8917824074074073E-4</v>
      </c>
      <c r="M264" s="91">
        <v>3.6652777777777774E-4</v>
      </c>
      <c r="N264" s="91">
        <v>4.4651620370370374E-4</v>
      </c>
      <c r="O264" s="91">
        <v>5.2917824074074065E-4</v>
      </c>
      <c r="P264" s="91">
        <v>6.1568287037037039E-4</v>
      </c>
      <c r="Q264" s="91">
        <v>7.0673611111111111E-4</v>
      </c>
      <c r="R264" s="102">
        <v>58.956470472634372</v>
      </c>
    </row>
    <row r="265" spans="1:18">
      <c r="A265" s="107" t="s">
        <v>281</v>
      </c>
      <c r="B265" s="107">
        <v>2019</v>
      </c>
      <c r="C265" s="108">
        <v>43525</v>
      </c>
      <c r="D265" s="107" t="s">
        <v>20</v>
      </c>
      <c r="E265" s="107" t="s">
        <v>21</v>
      </c>
      <c r="F265" s="109" t="s">
        <v>1629</v>
      </c>
      <c r="G265" s="110" t="s">
        <v>42</v>
      </c>
      <c r="H265" s="110"/>
      <c r="I265" s="107">
        <v>8</v>
      </c>
      <c r="J265" s="93">
        <v>1.3994212962962962E-4</v>
      </c>
      <c r="K265" s="94">
        <v>2.227199074074074E-4</v>
      </c>
      <c r="L265" s="94">
        <v>2.9981481481481482E-4</v>
      </c>
      <c r="M265" s="94">
        <v>3.764699074074074E-4</v>
      </c>
      <c r="N265" s="94">
        <v>4.5491898148148149E-4</v>
      </c>
      <c r="O265" s="94">
        <v>5.357638888888889E-4</v>
      </c>
      <c r="P265" s="94">
        <v>6.2002314814814819E-4</v>
      </c>
      <c r="Q265" s="94">
        <v>7.0708333333333333E-4</v>
      </c>
      <c r="R265" s="103">
        <v>58.927519151443725</v>
      </c>
    </row>
    <row r="266" spans="1:18">
      <c r="A266" s="107" t="s">
        <v>281</v>
      </c>
      <c r="B266" s="107">
        <v>2019</v>
      </c>
      <c r="C266" s="111">
        <v>43525</v>
      </c>
      <c r="D266" s="107" t="s">
        <v>20</v>
      </c>
      <c r="E266" s="107" t="s">
        <v>21</v>
      </c>
      <c r="F266" s="112" t="s">
        <v>41</v>
      </c>
      <c r="G266" s="113" t="s">
        <v>42</v>
      </c>
      <c r="H266" s="113"/>
      <c r="I266" s="107">
        <v>9</v>
      </c>
      <c r="J266" s="90">
        <v>1.3570601851851851E-4</v>
      </c>
      <c r="K266" s="91">
        <v>2.1656249999999996E-4</v>
      </c>
      <c r="L266" s="91">
        <v>2.9314814814814812E-4</v>
      </c>
      <c r="M266" s="91">
        <v>3.7025462962962967E-4</v>
      </c>
      <c r="N266" s="91">
        <v>4.4931712962962964E-4</v>
      </c>
      <c r="O266" s="91">
        <v>5.315046296296296E-4</v>
      </c>
      <c r="P266" s="91">
        <v>6.1775462962962966E-4</v>
      </c>
      <c r="Q266" s="91">
        <v>7.0827546296296296E-4</v>
      </c>
      <c r="R266" s="102">
        <v>58.82833564833728</v>
      </c>
    </row>
    <row r="267" spans="1:18">
      <c r="A267" s="107" t="s">
        <v>281</v>
      </c>
      <c r="B267" s="107">
        <v>2019</v>
      </c>
      <c r="C267" s="108">
        <v>43525</v>
      </c>
      <c r="D267" s="107" t="s">
        <v>20</v>
      </c>
      <c r="E267" s="107" t="s">
        <v>21</v>
      </c>
      <c r="F267" s="109" t="s">
        <v>1628</v>
      </c>
      <c r="G267" s="110" t="s">
        <v>35</v>
      </c>
      <c r="H267" s="110"/>
      <c r="I267" s="107">
        <v>10</v>
      </c>
      <c r="J267" s="93">
        <v>1.4060185185185185E-4</v>
      </c>
      <c r="K267" s="94">
        <v>2.2354166666666667E-4</v>
      </c>
      <c r="L267" s="94">
        <v>3.0249999999999998E-4</v>
      </c>
      <c r="M267" s="94">
        <v>3.8098379629629631E-4</v>
      </c>
      <c r="N267" s="94">
        <v>4.6045138888888893E-4</v>
      </c>
      <c r="O267" s="94">
        <v>5.4218750000000003E-4</v>
      </c>
      <c r="P267" s="94">
        <v>6.25787037037037E-4</v>
      </c>
      <c r="Q267" s="94">
        <v>7.1106481481481487E-4</v>
      </c>
      <c r="R267" s="103">
        <v>58.597564945634474</v>
      </c>
    </row>
    <row r="268" spans="1:18">
      <c r="A268" s="107" t="s">
        <v>281</v>
      </c>
      <c r="B268" s="107">
        <v>2019</v>
      </c>
      <c r="C268" s="111">
        <v>43525</v>
      </c>
      <c r="D268" s="107" t="s">
        <v>20</v>
      </c>
      <c r="E268" s="107" t="s">
        <v>21</v>
      </c>
      <c r="F268" s="112" t="s">
        <v>125</v>
      </c>
      <c r="G268" s="113" t="s">
        <v>113</v>
      </c>
      <c r="H268" s="113"/>
      <c r="I268" s="107">
        <v>11</v>
      </c>
      <c r="J268" s="90">
        <v>1.3295138888888889E-4</v>
      </c>
      <c r="K268" s="91">
        <v>2.1233796296296297E-4</v>
      </c>
      <c r="L268" s="91">
        <v>2.881597222222222E-4</v>
      </c>
      <c r="M268" s="91">
        <v>3.6533564814814811E-4</v>
      </c>
      <c r="N268" s="91">
        <v>4.4557870370370367E-4</v>
      </c>
      <c r="O268" s="91">
        <v>5.2971064814814818E-4</v>
      </c>
      <c r="P268" s="91">
        <v>6.1896990740740738E-4</v>
      </c>
      <c r="Q268" s="91">
        <v>7.1232638888888875E-4</v>
      </c>
      <c r="R268" s="102">
        <v>58.493785035340004</v>
      </c>
    </row>
    <row r="269" spans="1:18">
      <c r="A269" s="107" t="s">
        <v>281</v>
      </c>
      <c r="B269" s="107">
        <v>2019</v>
      </c>
      <c r="C269" s="108">
        <v>43525</v>
      </c>
      <c r="D269" s="107" t="s">
        <v>20</v>
      </c>
      <c r="E269" s="107" t="s">
        <v>21</v>
      </c>
      <c r="F269" s="109" t="s">
        <v>354</v>
      </c>
      <c r="G269" s="110" t="s">
        <v>29</v>
      </c>
      <c r="H269" s="110"/>
      <c r="I269" s="107">
        <v>12</v>
      </c>
      <c r="J269" s="93">
        <v>1.3383101851851853E-4</v>
      </c>
      <c r="K269" s="94">
        <v>2.1407407407407407E-4</v>
      </c>
      <c r="L269" s="94">
        <v>2.9039351851851855E-4</v>
      </c>
      <c r="M269" s="94">
        <v>3.678819444444445E-4</v>
      </c>
      <c r="N269" s="94">
        <v>4.4795138888888885E-4</v>
      </c>
      <c r="O269" s="94">
        <v>5.3226851851851851E-4</v>
      </c>
      <c r="P269" s="94">
        <v>6.2045138888888881E-4</v>
      </c>
      <c r="Q269" s="94">
        <v>7.128587962962964E-4</v>
      </c>
      <c r="R269" s="103">
        <v>58.450098228637295</v>
      </c>
    </row>
    <row r="270" spans="1:18">
      <c r="A270" s="107" t="s">
        <v>281</v>
      </c>
      <c r="B270" s="107">
        <v>2019</v>
      </c>
      <c r="C270" s="111">
        <v>43525</v>
      </c>
      <c r="D270" s="107" t="s">
        <v>20</v>
      </c>
      <c r="E270" s="107" t="s">
        <v>21</v>
      </c>
      <c r="F270" s="112" t="s">
        <v>50</v>
      </c>
      <c r="G270" s="113" t="s">
        <v>44</v>
      </c>
      <c r="H270" s="113"/>
      <c r="I270" s="107">
        <v>13</v>
      </c>
      <c r="J270" s="90">
        <v>1.4299768518518519E-4</v>
      </c>
      <c r="K270" s="91">
        <v>2.2531249999999995E-4</v>
      </c>
      <c r="L270" s="91">
        <v>3.0204861111111112E-4</v>
      </c>
      <c r="M270" s="91">
        <v>3.7844907407407407E-4</v>
      </c>
      <c r="N270" s="91">
        <v>4.5614583333333336E-4</v>
      </c>
      <c r="O270" s="91">
        <v>5.3784722222222222E-4</v>
      </c>
      <c r="P270" s="91">
        <v>6.2365740740740741E-4</v>
      </c>
      <c r="Q270" s="91">
        <v>7.1447916666666665E-4</v>
      </c>
      <c r="R270" s="102">
        <v>58.317538999854207</v>
      </c>
    </row>
    <row r="271" spans="1:18">
      <c r="A271" s="107" t="s">
        <v>281</v>
      </c>
      <c r="B271" s="107">
        <v>2019</v>
      </c>
      <c r="C271" s="108">
        <v>43525</v>
      </c>
      <c r="D271" s="107" t="s">
        <v>20</v>
      </c>
      <c r="E271" s="107" t="s">
        <v>21</v>
      </c>
      <c r="F271" s="109" t="s">
        <v>59</v>
      </c>
      <c r="G271" s="110" t="s">
        <v>37</v>
      </c>
      <c r="H271" s="110"/>
      <c r="I271" s="107">
        <v>14</v>
      </c>
      <c r="J271" s="93">
        <v>1.3675925925925927E-4</v>
      </c>
      <c r="K271" s="94">
        <v>2.1792824074074076E-4</v>
      </c>
      <c r="L271" s="94">
        <v>2.9447916666666668E-4</v>
      </c>
      <c r="M271" s="94">
        <v>3.7233796296296299E-4</v>
      </c>
      <c r="N271" s="94">
        <v>4.5260416666666664E-4</v>
      </c>
      <c r="O271" s="94">
        <v>5.3672453703703705E-4</v>
      </c>
      <c r="P271" s="94">
        <v>6.2512731481481479E-4</v>
      </c>
      <c r="Q271" s="94">
        <v>7.1817129629629629E-4</v>
      </c>
      <c r="R271" s="103">
        <v>58.01772763900081</v>
      </c>
    </row>
    <row r="272" spans="1:18">
      <c r="A272" s="107" t="s">
        <v>281</v>
      </c>
      <c r="B272" s="107">
        <v>2019</v>
      </c>
      <c r="C272" s="111">
        <v>43525</v>
      </c>
      <c r="D272" s="107" t="s">
        <v>20</v>
      </c>
      <c r="E272" s="107" t="s">
        <v>21</v>
      </c>
      <c r="F272" s="112" t="s">
        <v>62</v>
      </c>
      <c r="G272" s="113" t="s">
        <v>63</v>
      </c>
      <c r="H272" s="113"/>
      <c r="I272" s="107">
        <v>15</v>
      </c>
      <c r="J272" s="90">
        <v>1.4841435185185186E-4</v>
      </c>
      <c r="K272" s="91">
        <v>2.3337962962962963E-4</v>
      </c>
      <c r="L272" s="91">
        <v>3.1346064814814816E-4</v>
      </c>
      <c r="M272" s="91">
        <v>3.9162037037037035E-4</v>
      </c>
      <c r="N272" s="91">
        <v>4.7061342592592592E-4</v>
      </c>
      <c r="O272" s="91">
        <v>5.5194444444444442E-4</v>
      </c>
      <c r="P272" s="91">
        <v>6.3659722222222232E-4</v>
      </c>
      <c r="Q272" s="91">
        <v>7.2462962962962976E-4</v>
      </c>
      <c r="R272" s="102">
        <v>57.50063889598772</v>
      </c>
    </row>
    <row r="273" spans="1:18">
      <c r="A273" s="107" t="s">
        <v>281</v>
      </c>
      <c r="B273" s="107">
        <v>2019</v>
      </c>
      <c r="C273" s="108">
        <v>43525</v>
      </c>
      <c r="D273" s="107" t="s">
        <v>20</v>
      </c>
      <c r="E273" s="107" t="s">
        <v>21</v>
      </c>
      <c r="F273" s="109" t="s">
        <v>1723</v>
      </c>
      <c r="G273" s="110" t="s">
        <v>33</v>
      </c>
      <c r="H273" s="110"/>
      <c r="I273" s="107">
        <v>16</v>
      </c>
      <c r="J273" s="93">
        <v>1.479513888888889E-4</v>
      </c>
      <c r="K273" s="94">
        <v>2.3476851851851849E-4</v>
      </c>
      <c r="L273" s="94">
        <v>3.1649305555555554E-4</v>
      </c>
      <c r="M273" s="94">
        <v>3.9556712962962961E-4</v>
      </c>
      <c r="N273" s="94">
        <v>4.7515046296296286E-4</v>
      </c>
      <c r="O273" s="94">
        <v>5.5635416666666669E-4</v>
      </c>
      <c r="P273" s="94">
        <v>6.4053240740740748E-4</v>
      </c>
      <c r="Q273" s="94">
        <v>7.2699074074074072E-4</v>
      </c>
      <c r="R273" s="103">
        <v>57.313889065783613</v>
      </c>
    </row>
    <row r="274" spans="1:18">
      <c r="A274" s="107" t="s">
        <v>281</v>
      </c>
      <c r="B274" s="107">
        <v>2019</v>
      </c>
      <c r="C274" s="111">
        <v>43525</v>
      </c>
      <c r="D274" s="107" t="s">
        <v>20</v>
      </c>
      <c r="E274" s="107" t="s">
        <v>21</v>
      </c>
      <c r="F274" s="112" t="s">
        <v>474</v>
      </c>
      <c r="G274" s="113" t="s">
        <v>35</v>
      </c>
      <c r="H274" s="113"/>
      <c r="I274" s="107">
        <v>17</v>
      </c>
      <c r="J274" s="90">
        <v>1.4068287037037036E-4</v>
      </c>
      <c r="K274" s="91">
        <v>2.2681712962962963E-4</v>
      </c>
      <c r="L274" s="91">
        <v>3.0878472222222223E-4</v>
      </c>
      <c r="M274" s="91">
        <v>3.8953703703703698E-4</v>
      </c>
      <c r="N274" s="91">
        <v>4.7106481481481484E-4</v>
      </c>
      <c r="O274" s="91">
        <v>5.5396990740740743E-4</v>
      </c>
      <c r="P274" s="91">
        <v>6.393287037037037E-4</v>
      </c>
      <c r="Q274" s="91">
        <v>7.2709490740740753E-4</v>
      </c>
      <c r="R274" s="102">
        <v>57.305678037598881</v>
      </c>
    </row>
    <row r="275" spans="1:18">
      <c r="A275" s="107" t="s">
        <v>281</v>
      </c>
      <c r="B275" s="107">
        <v>2019</v>
      </c>
      <c r="C275" s="108">
        <v>43525</v>
      </c>
      <c r="D275" s="107" t="s">
        <v>20</v>
      </c>
      <c r="E275" s="107" t="s">
        <v>21</v>
      </c>
      <c r="F275" s="109" t="s">
        <v>801</v>
      </c>
      <c r="G275" s="110" t="s">
        <v>198</v>
      </c>
      <c r="H275" s="110"/>
      <c r="I275" s="107">
        <v>18</v>
      </c>
      <c r="J275" s="93">
        <v>1.3717592592592593E-4</v>
      </c>
      <c r="K275" s="94">
        <v>2.1899305555555553E-4</v>
      </c>
      <c r="L275" s="94">
        <v>2.9776620370370368E-4</v>
      </c>
      <c r="M275" s="94">
        <v>3.7743055555555555E-4</v>
      </c>
      <c r="N275" s="94">
        <v>4.6027777777777782E-4</v>
      </c>
      <c r="O275" s="94">
        <v>5.4666666666666665E-4</v>
      </c>
      <c r="P275" s="94">
        <v>6.3695601851851858E-4</v>
      </c>
      <c r="Q275" s="94">
        <v>7.3113425925925917E-4</v>
      </c>
      <c r="R275" s="103">
        <v>56.989077093557071</v>
      </c>
    </row>
    <row r="276" spans="1:18">
      <c r="A276" s="107" t="s">
        <v>281</v>
      </c>
      <c r="B276" s="107">
        <v>2019</v>
      </c>
      <c r="C276" s="111">
        <v>43525</v>
      </c>
      <c r="D276" s="107" t="s">
        <v>20</v>
      </c>
      <c r="E276" s="107" t="s">
        <v>21</v>
      </c>
      <c r="F276" s="112" t="s">
        <v>110</v>
      </c>
      <c r="G276" s="113" t="s">
        <v>58</v>
      </c>
      <c r="H276" s="113"/>
      <c r="I276" s="107">
        <v>19</v>
      </c>
      <c r="J276" s="90">
        <v>1.355902777777778E-4</v>
      </c>
      <c r="K276" s="91">
        <v>2.1950231481481481E-4</v>
      </c>
      <c r="L276" s="91">
        <v>2.9950231481481478E-4</v>
      </c>
      <c r="M276" s="91">
        <v>3.8035879629629623E-4</v>
      </c>
      <c r="N276" s="91">
        <v>4.6319444444444446E-4</v>
      </c>
      <c r="O276" s="91">
        <v>5.5010416666666673E-4</v>
      </c>
      <c r="P276" s="91">
        <v>6.4043981481481482E-4</v>
      </c>
      <c r="Q276" s="91">
        <v>7.3488425925925934E-4</v>
      </c>
      <c r="R276" s="102">
        <v>56.698270702743557</v>
      </c>
    </row>
    <row r="277" spans="1:18">
      <c r="A277" s="107" t="s">
        <v>281</v>
      </c>
      <c r="B277" s="107">
        <v>2019</v>
      </c>
      <c r="C277" s="108">
        <v>43525</v>
      </c>
      <c r="D277" s="107" t="s">
        <v>20</v>
      </c>
      <c r="E277" s="107" t="s">
        <v>64</v>
      </c>
      <c r="F277" s="109" t="s">
        <v>48</v>
      </c>
      <c r="G277" s="110" t="s">
        <v>27</v>
      </c>
      <c r="H277" s="110"/>
      <c r="I277" s="107">
        <v>1</v>
      </c>
      <c r="J277" s="93">
        <v>1.3511574074074074E-4</v>
      </c>
      <c r="K277" s="94">
        <v>2.1605324074074075E-4</v>
      </c>
      <c r="L277" s="94">
        <v>2.9187499999999998E-4</v>
      </c>
      <c r="M277" s="94">
        <v>3.6749999999999999E-4</v>
      </c>
      <c r="N277" s="94">
        <v>4.4473379629629632E-4</v>
      </c>
      <c r="O277" s="94">
        <v>5.2453703703703701E-4</v>
      </c>
      <c r="P277" s="94">
        <v>6.0754629629629624E-4</v>
      </c>
      <c r="Q277" s="94">
        <v>6.9478009259259265E-4</v>
      </c>
      <c r="R277" s="103">
        <v>59.971014009895214</v>
      </c>
    </row>
    <row r="278" spans="1:18">
      <c r="A278" s="107" t="s">
        <v>281</v>
      </c>
      <c r="B278" s="107">
        <v>2019</v>
      </c>
      <c r="C278" s="111">
        <v>43525</v>
      </c>
      <c r="D278" s="107" t="s">
        <v>20</v>
      </c>
      <c r="E278" s="107" t="s">
        <v>64</v>
      </c>
      <c r="F278" s="112" t="s">
        <v>219</v>
      </c>
      <c r="G278" s="113" t="s">
        <v>23</v>
      </c>
      <c r="H278" s="113"/>
      <c r="I278" s="107">
        <v>2</v>
      </c>
      <c r="J278" s="90">
        <v>1.3502314814814817E-4</v>
      </c>
      <c r="K278" s="91">
        <v>2.1718750000000001E-4</v>
      </c>
      <c r="L278" s="91">
        <v>2.951273148148148E-4</v>
      </c>
      <c r="M278" s="91">
        <v>3.7265046296296303E-4</v>
      </c>
      <c r="N278" s="91">
        <v>4.5125000000000005E-4</v>
      </c>
      <c r="O278" s="91">
        <v>5.3166666666666662E-4</v>
      </c>
      <c r="P278" s="91">
        <v>6.1403935185185183E-4</v>
      </c>
      <c r="Q278" s="91">
        <v>6.9893518518518514E-4</v>
      </c>
      <c r="R278" s="102">
        <v>59.614492945618338</v>
      </c>
    </row>
    <row r="279" spans="1:18">
      <c r="A279" s="107" t="s">
        <v>281</v>
      </c>
      <c r="B279" s="107">
        <v>2019</v>
      </c>
      <c r="C279" s="108">
        <v>43525</v>
      </c>
      <c r="D279" s="107" t="s">
        <v>20</v>
      </c>
      <c r="E279" s="107" t="s">
        <v>64</v>
      </c>
      <c r="F279" s="109" t="s">
        <v>339</v>
      </c>
      <c r="G279" s="110" t="s">
        <v>27</v>
      </c>
      <c r="H279" s="110"/>
      <c r="I279" s="107">
        <v>3</v>
      </c>
      <c r="J279" s="93">
        <v>1.3656249999999999E-4</v>
      </c>
      <c r="K279" s="94">
        <v>2.1706018518518523E-4</v>
      </c>
      <c r="L279" s="94">
        <v>2.9320601851851849E-4</v>
      </c>
      <c r="M279" s="94">
        <v>3.6930555555555561E-4</v>
      </c>
      <c r="N279" s="94">
        <v>4.473611111111111E-4</v>
      </c>
      <c r="O279" s="94">
        <v>5.2870370370370365E-4</v>
      </c>
      <c r="P279" s="94">
        <v>6.1399305555555556E-4</v>
      </c>
      <c r="Q279" s="94">
        <v>7.0400462962962962E-4</v>
      </c>
      <c r="R279" s="103">
        <v>59.185216848058396</v>
      </c>
    </row>
    <row r="280" spans="1:18">
      <c r="A280" s="107" t="s">
        <v>281</v>
      </c>
      <c r="B280" s="107">
        <v>2019</v>
      </c>
      <c r="C280" s="111">
        <v>43525</v>
      </c>
      <c r="D280" s="107" t="s">
        <v>20</v>
      </c>
      <c r="E280" s="107" t="s">
        <v>64</v>
      </c>
      <c r="F280" s="112" t="s">
        <v>69</v>
      </c>
      <c r="G280" s="113" t="s">
        <v>25</v>
      </c>
      <c r="H280" s="113"/>
      <c r="I280" s="107">
        <v>4</v>
      </c>
      <c r="J280" s="90">
        <v>1.3704861111111112E-4</v>
      </c>
      <c r="K280" s="91">
        <v>2.2017361111111112E-4</v>
      </c>
      <c r="L280" s="91">
        <v>2.9828703703703706E-4</v>
      </c>
      <c r="M280" s="91">
        <v>3.7582175925925918E-4</v>
      </c>
      <c r="N280" s="91">
        <v>4.5416666666666668E-4</v>
      </c>
      <c r="O280" s="91">
        <v>5.3516203703703701E-4</v>
      </c>
      <c r="P280" s="91">
        <v>6.1888888888888887E-4</v>
      </c>
      <c r="Q280" s="91">
        <v>7.0553240740740743E-4</v>
      </c>
      <c r="R280" s="102">
        <v>59.057055677679706</v>
      </c>
    </row>
    <row r="281" spans="1:18">
      <c r="A281" s="107" t="s">
        <v>281</v>
      </c>
      <c r="B281" s="107">
        <v>2019</v>
      </c>
      <c r="C281" s="108">
        <v>43525</v>
      </c>
      <c r="D281" s="107" t="s">
        <v>20</v>
      </c>
      <c r="E281" s="107" t="s">
        <v>64</v>
      </c>
      <c r="F281" s="109" t="s">
        <v>1631</v>
      </c>
      <c r="G281" s="110" t="s">
        <v>102</v>
      </c>
      <c r="H281" s="110"/>
      <c r="I281" s="107">
        <v>5</v>
      </c>
      <c r="J281" s="93">
        <v>1.392476851851852E-4</v>
      </c>
      <c r="K281" s="94">
        <v>2.2240740740740741E-4</v>
      </c>
      <c r="L281" s="94">
        <v>3.0072916666666665E-4</v>
      </c>
      <c r="M281" s="94">
        <v>3.7870370370370374E-4</v>
      </c>
      <c r="N281" s="94">
        <v>4.5744212962962969E-4</v>
      </c>
      <c r="O281" s="94">
        <v>5.3785879629629626E-4</v>
      </c>
      <c r="P281" s="94">
        <v>6.2060185185185178E-4</v>
      </c>
      <c r="Q281" s="94">
        <v>7.065740740740742E-4</v>
      </c>
      <c r="R281" s="103">
        <v>58.96999082689031</v>
      </c>
    </row>
    <row r="282" spans="1:18">
      <c r="A282" s="107" t="s">
        <v>281</v>
      </c>
      <c r="B282" s="107">
        <v>2019</v>
      </c>
      <c r="C282" s="111">
        <v>43525</v>
      </c>
      <c r="D282" s="107" t="s">
        <v>20</v>
      </c>
      <c r="E282" s="107" t="s">
        <v>64</v>
      </c>
      <c r="F282" s="112" t="s">
        <v>1629</v>
      </c>
      <c r="G282" s="113" t="s">
        <v>42</v>
      </c>
      <c r="H282" s="113"/>
      <c r="I282" s="107">
        <v>6</v>
      </c>
      <c r="J282" s="90">
        <v>1.3841435185185186E-4</v>
      </c>
      <c r="K282" s="91">
        <v>2.208912037037037E-4</v>
      </c>
      <c r="L282" s="91">
        <v>2.9815972222222223E-4</v>
      </c>
      <c r="M282" s="91">
        <v>3.7534722222222223E-4</v>
      </c>
      <c r="N282" s="91">
        <v>4.5400462962962956E-4</v>
      </c>
      <c r="O282" s="91">
        <v>5.3572916666666667E-4</v>
      </c>
      <c r="P282" s="91">
        <v>6.2027777777777775E-4</v>
      </c>
      <c r="Q282" s="91">
        <v>7.0817129629629626E-4</v>
      </c>
      <c r="R282" s="102">
        <v>58.836988853659335</v>
      </c>
    </row>
    <row r="283" spans="1:18">
      <c r="A283" s="107" t="s">
        <v>281</v>
      </c>
      <c r="B283" s="107">
        <v>2019</v>
      </c>
      <c r="C283" s="108">
        <v>43525</v>
      </c>
      <c r="D283" s="107" t="s">
        <v>20</v>
      </c>
      <c r="E283" s="107" t="s">
        <v>64</v>
      </c>
      <c r="F283" s="109" t="s">
        <v>295</v>
      </c>
      <c r="G283" s="110" t="s">
        <v>23</v>
      </c>
      <c r="H283" s="110"/>
      <c r="I283" s="107">
        <v>7</v>
      </c>
      <c r="J283" s="93">
        <v>1.3318287037037037E-4</v>
      </c>
      <c r="K283" s="94">
        <v>2.1450231481481483E-4</v>
      </c>
      <c r="L283" s="94">
        <v>2.9140046296296298E-4</v>
      </c>
      <c r="M283" s="94">
        <v>3.6858796296296298E-4</v>
      </c>
      <c r="N283" s="94">
        <v>4.4759259259259253E-4</v>
      </c>
      <c r="O283" s="94">
        <v>5.2972222222222223E-4</v>
      </c>
      <c r="P283" s="94">
        <v>6.1612268518518515E-4</v>
      </c>
      <c r="Q283" s="94">
        <v>7.083912037037037E-4</v>
      </c>
      <c r="R283" s="103">
        <v>58.818723960460751</v>
      </c>
    </row>
    <row r="284" spans="1:18">
      <c r="A284" s="107" t="s">
        <v>281</v>
      </c>
      <c r="B284" s="107">
        <v>2019</v>
      </c>
      <c r="C284" s="111">
        <v>43525</v>
      </c>
      <c r="D284" s="107" t="s">
        <v>20</v>
      </c>
      <c r="E284" s="107" t="s">
        <v>64</v>
      </c>
      <c r="F284" s="112" t="s">
        <v>40</v>
      </c>
      <c r="G284" s="113" t="s">
        <v>29</v>
      </c>
      <c r="H284" s="113"/>
      <c r="I284" s="107">
        <v>8</v>
      </c>
      <c r="J284" s="90">
        <v>1.3846064814814816E-4</v>
      </c>
      <c r="K284" s="91">
        <v>2.2124999999999998E-4</v>
      </c>
      <c r="L284" s="91">
        <v>2.9940972222222223E-4</v>
      </c>
      <c r="M284" s="91">
        <v>3.776157407407407E-4</v>
      </c>
      <c r="N284" s="91">
        <v>4.5715277777777773E-4</v>
      </c>
      <c r="O284" s="91">
        <v>5.3891203703703696E-4</v>
      </c>
      <c r="P284" s="91">
        <v>6.2392361111111112E-4</v>
      </c>
      <c r="Q284" s="91">
        <v>7.1260416666666662E-4</v>
      </c>
      <c r="R284" s="102">
        <v>58.470983774302006</v>
      </c>
    </row>
    <row r="285" spans="1:18">
      <c r="A285" s="107" t="s">
        <v>217</v>
      </c>
      <c r="B285" s="107">
        <v>2018</v>
      </c>
      <c r="C285" s="87">
        <v>43435</v>
      </c>
      <c r="D285" s="107" t="s">
        <v>66</v>
      </c>
      <c r="E285" s="107" t="s">
        <v>21</v>
      </c>
      <c r="F285" s="117" t="s">
        <v>48</v>
      </c>
      <c r="G285" s="118" t="s">
        <v>27</v>
      </c>
      <c r="H285" s="118"/>
      <c r="I285" s="117">
        <v>1</v>
      </c>
      <c r="J285" s="93">
        <v>12.359</v>
      </c>
      <c r="K285" s="94">
        <v>19.626999999999999</v>
      </c>
      <c r="L285" s="94">
        <v>26.574000000000002</v>
      </c>
      <c r="M285" s="94">
        <v>33.445</v>
      </c>
      <c r="N285" s="94">
        <v>40.363999999999997</v>
      </c>
      <c r="O285" s="94">
        <v>47.404000000000003</v>
      </c>
      <c r="P285" s="94">
        <v>54.668999999999997</v>
      </c>
      <c r="Q285" s="94" t="s">
        <v>3200</v>
      </c>
      <c r="R285" s="102"/>
    </row>
    <row r="286" spans="1:18">
      <c r="A286" s="107" t="s">
        <v>217</v>
      </c>
      <c r="B286" s="107">
        <v>2018</v>
      </c>
      <c r="C286" s="87">
        <v>43435</v>
      </c>
      <c r="D286" s="107" t="s">
        <v>66</v>
      </c>
      <c r="E286" s="107" t="s">
        <v>21</v>
      </c>
      <c r="F286" s="119" t="s">
        <v>68</v>
      </c>
      <c r="G286" s="120" t="s">
        <v>29</v>
      </c>
      <c r="H286" s="120"/>
      <c r="I286" s="117">
        <v>2</v>
      </c>
      <c r="J286" s="90">
        <v>12.079000000000001</v>
      </c>
      <c r="K286" s="91">
        <v>19.236000000000001</v>
      </c>
      <c r="L286" s="91">
        <v>25.911000000000001</v>
      </c>
      <c r="M286" s="91">
        <v>32.494</v>
      </c>
      <c r="N286" s="91">
        <v>39.212000000000003</v>
      </c>
      <c r="O286" s="91">
        <v>46.161999999999999</v>
      </c>
      <c r="P286" s="91">
        <v>53.433999999999997</v>
      </c>
      <c r="Q286" s="91" t="s">
        <v>3201</v>
      </c>
      <c r="R286" s="102"/>
    </row>
    <row r="287" spans="1:18">
      <c r="A287" s="107" t="s">
        <v>217</v>
      </c>
      <c r="B287" s="107">
        <v>2018</v>
      </c>
      <c r="C287" s="87">
        <v>43435</v>
      </c>
      <c r="D287" s="107" t="s">
        <v>66</v>
      </c>
      <c r="E287" s="107" t="s">
        <v>21</v>
      </c>
      <c r="F287" s="117" t="s">
        <v>354</v>
      </c>
      <c r="G287" s="118" t="s">
        <v>1737</v>
      </c>
      <c r="H287" s="118"/>
      <c r="I287" s="117">
        <v>3</v>
      </c>
      <c r="J287" s="93">
        <v>11.875</v>
      </c>
      <c r="K287" s="94">
        <v>19.140999999999998</v>
      </c>
      <c r="L287" s="94">
        <v>25.988</v>
      </c>
      <c r="M287" s="94">
        <v>32.795999999999999</v>
      </c>
      <c r="N287" s="94">
        <v>39.715000000000003</v>
      </c>
      <c r="O287" s="94">
        <v>46.783000000000001</v>
      </c>
      <c r="P287" s="94">
        <v>54.085999999999999</v>
      </c>
      <c r="Q287" s="94" t="s">
        <v>3202</v>
      </c>
      <c r="R287" s="102"/>
    </row>
    <row r="288" spans="1:18">
      <c r="A288" s="107" t="s">
        <v>217</v>
      </c>
      <c r="B288" s="107">
        <v>2018</v>
      </c>
      <c r="C288" s="87">
        <v>43435</v>
      </c>
      <c r="D288" s="107" t="s">
        <v>66</v>
      </c>
      <c r="E288" s="107" t="s">
        <v>21</v>
      </c>
      <c r="F288" s="119" t="s">
        <v>219</v>
      </c>
      <c r="G288" s="120" t="s">
        <v>228</v>
      </c>
      <c r="H288" s="120"/>
      <c r="I288" s="117">
        <v>4</v>
      </c>
      <c r="J288" s="90">
        <v>11.901999999999999</v>
      </c>
      <c r="K288" s="91">
        <v>19.056000000000001</v>
      </c>
      <c r="L288" s="91">
        <v>25.765000000000001</v>
      </c>
      <c r="M288" s="91">
        <v>32.472999999999999</v>
      </c>
      <c r="N288" s="91">
        <v>39.347999999999999</v>
      </c>
      <c r="O288" s="91">
        <v>46.485999999999997</v>
      </c>
      <c r="P288" s="91">
        <v>53.944000000000003</v>
      </c>
      <c r="Q288" s="91" t="s">
        <v>3203</v>
      </c>
      <c r="R288" s="102"/>
    </row>
    <row r="289" spans="1:18">
      <c r="A289" s="107" t="s">
        <v>217</v>
      </c>
      <c r="B289" s="107">
        <v>2018</v>
      </c>
      <c r="C289" s="87">
        <v>43435</v>
      </c>
      <c r="D289" s="107" t="s">
        <v>66</v>
      </c>
      <c r="E289" s="107" t="s">
        <v>21</v>
      </c>
      <c r="F289" s="117" t="s">
        <v>645</v>
      </c>
      <c r="G289" s="118" t="s">
        <v>484</v>
      </c>
      <c r="H289" s="118"/>
      <c r="I289" s="117">
        <v>5</v>
      </c>
      <c r="J289" s="93">
        <v>11.933999999999999</v>
      </c>
      <c r="K289" s="94">
        <v>19.044</v>
      </c>
      <c r="L289" s="94">
        <v>25.872</v>
      </c>
      <c r="M289" s="94">
        <v>32.762999999999998</v>
      </c>
      <c r="N289" s="94">
        <v>39.911999999999999</v>
      </c>
      <c r="O289" s="94">
        <v>47.357999999999997</v>
      </c>
      <c r="P289" s="94">
        <v>55.15</v>
      </c>
      <c r="Q289" s="94" t="s">
        <v>3204</v>
      </c>
      <c r="R289" s="102"/>
    </row>
    <row r="290" spans="1:18">
      <c r="A290" s="107" t="s">
        <v>217</v>
      </c>
      <c r="B290" s="107">
        <v>2018</v>
      </c>
      <c r="C290" s="87">
        <v>43435</v>
      </c>
      <c r="D290" s="107" t="s">
        <v>66</v>
      </c>
      <c r="E290" s="107" t="s">
        <v>21</v>
      </c>
      <c r="F290" s="119" t="s">
        <v>295</v>
      </c>
      <c r="G290" s="120" t="s">
        <v>23</v>
      </c>
      <c r="H290" s="120"/>
      <c r="I290" s="117">
        <v>6</v>
      </c>
      <c r="J290" s="90">
        <v>11.571</v>
      </c>
      <c r="K290" s="91">
        <v>18.516999999999999</v>
      </c>
      <c r="L290" s="91">
        <v>25.125</v>
      </c>
      <c r="M290" s="91">
        <v>31.77</v>
      </c>
      <c r="N290" s="91">
        <v>38.58</v>
      </c>
      <c r="O290" s="91">
        <v>45.677999999999997</v>
      </c>
      <c r="P290" s="91">
        <v>53.118000000000002</v>
      </c>
      <c r="Q290" s="91" t="s">
        <v>3205</v>
      </c>
      <c r="R290" s="102"/>
    </row>
    <row r="291" spans="1:18">
      <c r="A291" s="107" t="s">
        <v>217</v>
      </c>
      <c r="B291" s="107">
        <v>2018</v>
      </c>
      <c r="C291" s="87">
        <v>43435</v>
      </c>
      <c r="D291" s="107" t="s">
        <v>66</v>
      </c>
      <c r="E291" s="107" t="s">
        <v>21</v>
      </c>
      <c r="F291" s="117" t="s">
        <v>218</v>
      </c>
      <c r="G291" s="118" t="s">
        <v>46</v>
      </c>
      <c r="H291" s="118"/>
      <c r="I291" s="117">
        <v>7</v>
      </c>
      <c r="J291" s="93">
        <v>11.22</v>
      </c>
      <c r="K291" s="94">
        <v>18.036000000000001</v>
      </c>
      <c r="L291" s="94">
        <v>25.138999999999999</v>
      </c>
      <c r="M291" s="94">
        <v>33.420999999999999</v>
      </c>
      <c r="N291" s="94">
        <v>43.085000000000001</v>
      </c>
      <c r="O291" s="94">
        <v>53.945999999999998</v>
      </c>
      <c r="P291" s="94" t="s">
        <v>3206</v>
      </c>
      <c r="Q291" s="94" t="s">
        <v>3207</v>
      </c>
      <c r="R291" s="102"/>
    </row>
    <row r="292" spans="1:18">
      <c r="A292" s="107" t="s">
        <v>217</v>
      </c>
      <c r="B292" s="107">
        <v>2018</v>
      </c>
      <c r="C292" s="87">
        <v>43435</v>
      </c>
      <c r="D292" s="107" t="s">
        <v>66</v>
      </c>
      <c r="E292" s="107" t="s">
        <v>21</v>
      </c>
      <c r="F292" s="119" t="s">
        <v>1629</v>
      </c>
      <c r="G292" s="120" t="s">
        <v>42</v>
      </c>
      <c r="H292" s="120"/>
      <c r="I292" s="117">
        <v>8</v>
      </c>
      <c r="J292" s="90">
        <v>12.503</v>
      </c>
      <c r="K292" s="91">
        <v>19.782</v>
      </c>
      <c r="L292" s="91">
        <v>26.651</v>
      </c>
      <c r="M292" s="91">
        <v>33.533000000000001</v>
      </c>
      <c r="N292" s="91">
        <v>40.523000000000003</v>
      </c>
      <c r="O292" s="91">
        <v>47.719000000000001</v>
      </c>
      <c r="P292" s="91">
        <v>55.167000000000002</v>
      </c>
      <c r="Q292" s="91" t="s">
        <v>3208</v>
      </c>
      <c r="R292" s="102"/>
    </row>
    <row r="293" spans="1:18">
      <c r="A293" s="107" t="s">
        <v>217</v>
      </c>
      <c r="B293" s="107">
        <v>2018</v>
      </c>
      <c r="C293" s="87">
        <v>43435</v>
      </c>
      <c r="D293" s="107" t="s">
        <v>66</v>
      </c>
      <c r="E293" s="107" t="s">
        <v>21</v>
      </c>
      <c r="F293" s="117" t="s">
        <v>774</v>
      </c>
      <c r="G293" s="118" t="s">
        <v>1704</v>
      </c>
      <c r="H293" s="118"/>
      <c r="I293" s="117">
        <v>9</v>
      </c>
      <c r="J293" s="93">
        <v>11.823</v>
      </c>
      <c r="K293" s="94">
        <v>18.838000000000001</v>
      </c>
      <c r="L293" s="94">
        <v>25.43</v>
      </c>
      <c r="M293" s="94">
        <v>32.012999999999998</v>
      </c>
      <c r="N293" s="94">
        <v>38.765000000000001</v>
      </c>
      <c r="O293" s="94">
        <v>45.758000000000003</v>
      </c>
      <c r="P293" s="94">
        <v>53.033999999999999</v>
      </c>
      <c r="Q293" s="94" t="s">
        <v>3209</v>
      </c>
      <c r="R293" s="102"/>
    </row>
    <row r="294" spans="1:18">
      <c r="A294" s="107" t="s">
        <v>217</v>
      </c>
      <c r="B294" s="107">
        <v>2018</v>
      </c>
      <c r="C294" s="87">
        <v>43435</v>
      </c>
      <c r="D294" s="107" t="s">
        <v>66</v>
      </c>
      <c r="E294" s="107" t="s">
        <v>21</v>
      </c>
      <c r="F294" s="119" t="s">
        <v>1723</v>
      </c>
      <c r="G294" s="120" t="s">
        <v>33</v>
      </c>
      <c r="H294" s="120"/>
      <c r="I294" s="117">
        <v>10</v>
      </c>
      <c r="J294" s="90">
        <v>12.289</v>
      </c>
      <c r="K294" s="91">
        <v>19.491</v>
      </c>
      <c r="L294" s="91">
        <v>26.271999999999998</v>
      </c>
      <c r="M294" s="91">
        <v>33.058</v>
      </c>
      <c r="N294" s="91">
        <v>40.052</v>
      </c>
      <c r="O294" s="91">
        <v>47.302999999999997</v>
      </c>
      <c r="P294" s="91">
        <v>54.875</v>
      </c>
      <c r="Q294" s="91" t="s">
        <v>3210</v>
      </c>
      <c r="R294" s="102"/>
    </row>
    <row r="295" spans="1:18">
      <c r="A295" s="107" t="s">
        <v>217</v>
      </c>
      <c r="B295" s="107">
        <v>2018</v>
      </c>
      <c r="C295" s="87">
        <v>43435</v>
      </c>
      <c r="D295" s="107" t="s">
        <v>66</v>
      </c>
      <c r="E295" s="107" t="s">
        <v>21</v>
      </c>
      <c r="F295" s="117" t="s">
        <v>1670</v>
      </c>
      <c r="G295" s="117" t="s">
        <v>102</v>
      </c>
      <c r="H295" s="118"/>
      <c r="I295" s="117">
        <v>11</v>
      </c>
      <c r="J295" s="93">
        <v>12.938000000000001</v>
      </c>
      <c r="K295" s="94">
        <v>20.524999999999999</v>
      </c>
      <c r="L295" s="94">
        <v>27.457000000000001</v>
      </c>
      <c r="M295" s="94">
        <v>34.171999999999997</v>
      </c>
      <c r="N295" s="94">
        <v>40.893999999999998</v>
      </c>
      <c r="O295" s="94">
        <v>47.753</v>
      </c>
      <c r="P295" s="94">
        <v>54.777000000000001</v>
      </c>
      <c r="Q295" s="94" t="s">
        <v>3211</v>
      </c>
      <c r="R295" s="102"/>
    </row>
    <row r="296" spans="1:18">
      <c r="A296" s="107" t="s">
        <v>217</v>
      </c>
      <c r="B296" s="107">
        <v>2018</v>
      </c>
      <c r="C296" s="87">
        <v>43435</v>
      </c>
      <c r="D296" s="107" t="s">
        <v>66</v>
      </c>
      <c r="E296" s="107" t="s">
        <v>21</v>
      </c>
      <c r="F296" s="117" t="s">
        <v>59</v>
      </c>
      <c r="G296" s="119" t="s">
        <v>37</v>
      </c>
      <c r="H296" s="120"/>
      <c r="I296" s="117">
        <v>12</v>
      </c>
      <c r="J296" s="90">
        <v>12.67</v>
      </c>
      <c r="K296" s="91">
        <v>20.105</v>
      </c>
      <c r="L296" s="91">
        <v>27.123000000000001</v>
      </c>
      <c r="M296" s="91">
        <v>34.029000000000003</v>
      </c>
      <c r="N296" s="91">
        <v>40.957999999999998</v>
      </c>
      <c r="O296" s="91">
        <v>47.899000000000001</v>
      </c>
      <c r="P296" s="91">
        <v>54.895000000000003</v>
      </c>
      <c r="Q296" s="91" t="s">
        <v>3212</v>
      </c>
      <c r="R296" s="102"/>
    </row>
    <row r="297" spans="1:18">
      <c r="A297" s="107" t="s">
        <v>217</v>
      </c>
      <c r="B297" s="107">
        <v>2018</v>
      </c>
      <c r="C297" s="87">
        <v>43435</v>
      </c>
      <c r="D297" s="107" t="s">
        <v>66</v>
      </c>
      <c r="E297" s="107" t="s">
        <v>21</v>
      </c>
      <c r="F297" s="117" t="s">
        <v>232</v>
      </c>
      <c r="G297" s="117" t="s">
        <v>212</v>
      </c>
      <c r="H297" s="118"/>
      <c r="I297" s="117">
        <v>13</v>
      </c>
      <c r="J297" s="93">
        <v>12.566000000000001</v>
      </c>
      <c r="K297" s="94">
        <v>19.782</v>
      </c>
      <c r="L297" s="94">
        <v>26.585000000000001</v>
      </c>
      <c r="M297" s="94">
        <v>33.39</v>
      </c>
      <c r="N297" s="94">
        <v>40.362000000000002</v>
      </c>
      <c r="O297" s="94">
        <v>47.57</v>
      </c>
      <c r="P297" s="94">
        <v>55.070999999999998</v>
      </c>
      <c r="Q297" s="94" t="s">
        <v>3213</v>
      </c>
      <c r="R297" s="102"/>
    </row>
    <row r="298" spans="1:18">
      <c r="A298" s="107" t="s">
        <v>217</v>
      </c>
      <c r="B298" s="107">
        <v>2018</v>
      </c>
      <c r="C298" s="87">
        <v>43435</v>
      </c>
      <c r="D298" s="107" t="s">
        <v>66</v>
      </c>
      <c r="E298" s="107" t="s">
        <v>21</v>
      </c>
      <c r="F298" s="117" t="s">
        <v>234</v>
      </c>
      <c r="G298" s="119" t="s">
        <v>25</v>
      </c>
      <c r="H298" s="120"/>
      <c r="I298" s="117">
        <v>14</v>
      </c>
      <c r="J298" s="90">
        <v>11.853999999999999</v>
      </c>
      <c r="K298" s="91">
        <v>18.933</v>
      </c>
      <c r="L298" s="91">
        <v>25.643999999999998</v>
      </c>
      <c r="M298" s="91">
        <v>32.402000000000001</v>
      </c>
      <c r="N298" s="91">
        <v>39.408999999999999</v>
      </c>
      <c r="O298" s="91">
        <v>46.762999999999998</v>
      </c>
      <c r="P298" s="91">
        <v>54.478000000000002</v>
      </c>
      <c r="Q298" s="91" t="s">
        <v>3214</v>
      </c>
      <c r="R298" s="102"/>
    </row>
    <row r="299" spans="1:18">
      <c r="A299" s="107" t="s">
        <v>217</v>
      </c>
      <c r="B299" s="107">
        <v>2018</v>
      </c>
      <c r="C299" s="87">
        <v>43435</v>
      </c>
      <c r="D299" s="107" t="s">
        <v>66</v>
      </c>
      <c r="E299" s="107" t="s">
        <v>21</v>
      </c>
      <c r="F299" s="117" t="s">
        <v>3226</v>
      </c>
      <c r="G299" s="117" t="s">
        <v>198</v>
      </c>
      <c r="H299" s="118"/>
      <c r="I299" s="117">
        <v>15</v>
      </c>
      <c r="J299" s="93">
        <v>11.753</v>
      </c>
      <c r="K299" s="94">
        <v>18.808</v>
      </c>
      <c r="L299" s="94">
        <v>25.526</v>
      </c>
      <c r="M299" s="94">
        <v>32.264000000000003</v>
      </c>
      <c r="N299" s="94">
        <v>39.082000000000001</v>
      </c>
      <c r="O299" s="94">
        <v>46.081000000000003</v>
      </c>
      <c r="P299" s="94">
        <v>53.319000000000003</v>
      </c>
      <c r="Q299" s="94" t="s">
        <v>3215</v>
      </c>
      <c r="R299" s="102"/>
    </row>
    <row r="300" spans="1:18">
      <c r="A300" s="107" t="s">
        <v>217</v>
      </c>
      <c r="B300" s="107">
        <v>2018</v>
      </c>
      <c r="C300" s="87">
        <v>43435</v>
      </c>
      <c r="D300" s="107" t="s">
        <v>66</v>
      </c>
      <c r="E300" s="107" t="s">
        <v>21</v>
      </c>
      <c r="F300" s="117" t="s">
        <v>51</v>
      </c>
      <c r="G300" s="119" t="s">
        <v>52</v>
      </c>
      <c r="H300" s="120"/>
      <c r="I300" s="117">
        <v>16</v>
      </c>
      <c r="J300" s="90">
        <v>12.167999999999999</v>
      </c>
      <c r="K300" s="91">
        <v>19.338999999999999</v>
      </c>
      <c r="L300" s="91">
        <v>26.157</v>
      </c>
      <c r="M300" s="91">
        <v>32.923000000000002</v>
      </c>
      <c r="N300" s="91">
        <v>39.741999999999997</v>
      </c>
      <c r="O300" s="91">
        <v>46.694000000000003</v>
      </c>
      <c r="P300" s="91">
        <v>53.768999999999998</v>
      </c>
      <c r="Q300" s="91" t="s">
        <v>3216</v>
      </c>
      <c r="R300" s="102"/>
    </row>
    <row r="301" spans="1:18">
      <c r="A301" s="107" t="s">
        <v>217</v>
      </c>
      <c r="B301" s="107">
        <v>2018</v>
      </c>
      <c r="C301" s="87">
        <v>43435</v>
      </c>
      <c r="D301" s="107" t="s">
        <v>66</v>
      </c>
      <c r="E301" s="107" t="s">
        <v>21</v>
      </c>
      <c r="F301" s="117" t="s">
        <v>125</v>
      </c>
      <c r="G301" s="117" t="s">
        <v>75</v>
      </c>
      <c r="H301" s="118"/>
      <c r="I301" s="117">
        <v>17</v>
      </c>
      <c r="J301" s="93">
        <v>11.417</v>
      </c>
      <c r="K301" s="94">
        <v>18.335999999999999</v>
      </c>
      <c r="L301" s="94">
        <v>24.96</v>
      </c>
      <c r="M301" s="94">
        <v>31.617999999999999</v>
      </c>
      <c r="N301" s="94">
        <v>38.479999999999997</v>
      </c>
      <c r="O301" s="94">
        <v>45.698999999999998</v>
      </c>
      <c r="P301" s="94">
        <v>53.298000000000002</v>
      </c>
      <c r="Q301" s="94" t="s">
        <v>3217</v>
      </c>
      <c r="R301" s="102"/>
    </row>
    <row r="302" spans="1:18">
      <c r="A302" s="107" t="s">
        <v>217</v>
      </c>
      <c r="B302" s="107">
        <v>2018</v>
      </c>
      <c r="C302" s="87">
        <v>43435</v>
      </c>
      <c r="D302" s="107" t="s">
        <v>66</v>
      </c>
      <c r="E302" s="107" t="s">
        <v>64</v>
      </c>
      <c r="F302" s="107" t="s">
        <v>68</v>
      </c>
      <c r="G302" s="112" t="s">
        <v>29</v>
      </c>
      <c r="H302" s="113"/>
      <c r="I302" s="107">
        <v>1</v>
      </c>
      <c r="J302" s="90">
        <v>11.973000000000001</v>
      </c>
      <c r="K302" s="91">
        <v>19.149000000000001</v>
      </c>
      <c r="L302" s="91">
        <v>25.9</v>
      </c>
      <c r="M302" s="91">
        <v>32.649000000000001</v>
      </c>
      <c r="N302" s="91">
        <v>39.579000000000001</v>
      </c>
      <c r="O302" s="91">
        <v>46.765999999999998</v>
      </c>
      <c r="P302" s="91">
        <v>54.250999999999998</v>
      </c>
      <c r="Q302" s="91" t="s">
        <v>3218</v>
      </c>
      <c r="R302" s="102"/>
    </row>
    <row r="303" spans="1:18">
      <c r="A303" s="107" t="s">
        <v>217</v>
      </c>
      <c r="B303" s="107">
        <v>2018</v>
      </c>
      <c r="C303" s="87">
        <v>43435</v>
      </c>
      <c r="D303" s="107" t="s">
        <v>66</v>
      </c>
      <c r="E303" s="107" t="s">
        <v>64</v>
      </c>
      <c r="F303" s="107" t="s">
        <v>48</v>
      </c>
      <c r="G303" s="107" t="s">
        <v>27</v>
      </c>
      <c r="H303" s="121"/>
      <c r="I303" s="107">
        <v>2</v>
      </c>
      <c r="J303" s="93">
        <v>11.430999999999999</v>
      </c>
      <c r="K303" s="94">
        <v>18.378</v>
      </c>
      <c r="L303" s="94">
        <v>24.992000000000001</v>
      </c>
      <c r="M303" s="94">
        <v>31.640999999999998</v>
      </c>
      <c r="N303" s="94">
        <v>38.49</v>
      </c>
      <c r="O303" s="94">
        <v>45.628999999999998</v>
      </c>
      <c r="P303" s="94">
        <v>53.167000000000002</v>
      </c>
      <c r="Q303" s="94" t="s">
        <v>3219</v>
      </c>
      <c r="R303" s="102"/>
    </row>
    <row r="304" spans="1:18">
      <c r="A304" s="107" t="s">
        <v>217</v>
      </c>
      <c r="B304" s="107">
        <v>2018</v>
      </c>
      <c r="C304" s="87">
        <v>43435</v>
      </c>
      <c r="D304" s="107" t="s">
        <v>66</v>
      </c>
      <c r="E304" s="107" t="s">
        <v>64</v>
      </c>
      <c r="F304" s="107" t="s">
        <v>219</v>
      </c>
      <c r="G304" s="112" t="s">
        <v>228</v>
      </c>
      <c r="H304" s="113"/>
      <c r="I304" s="107">
        <v>3</v>
      </c>
      <c r="J304" s="90">
        <v>11.923999999999999</v>
      </c>
      <c r="K304" s="91">
        <v>19.071999999999999</v>
      </c>
      <c r="L304" s="91">
        <v>25.867000000000001</v>
      </c>
      <c r="M304" s="91">
        <v>32.621000000000002</v>
      </c>
      <c r="N304" s="91">
        <v>39.479999999999997</v>
      </c>
      <c r="O304" s="91">
        <v>46.445</v>
      </c>
      <c r="P304" s="91">
        <v>53.561999999999998</v>
      </c>
      <c r="Q304" s="91" t="s">
        <v>3220</v>
      </c>
      <c r="R304" s="102"/>
    </row>
    <row r="305" spans="1:18">
      <c r="A305" s="107" t="s">
        <v>217</v>
      </c>
      <c r="B305" s="107">
        <v>2018</v>
      </c>
      <c r="C305" s="87">
        <v>43435</v>
      </c>
      <c r="D305" s="107" t="s">
        <v>66</v>
      </c>
      <c r="E305" s="107" t="s">
        <v>64</v>
      </c>
      <c r="F305" s="107" t="s">
        <v>295</v>
      </c>
      <c r="G305" s="107" t="s">
        <v>23</v>
      </c>
      <c r="H305" s="121"/>
      <c r="I305" s="107">
        <v>4</v>
      </c>
      <c r="J305" s="93">
        <v>11.739000000000001</v>
      </c>
      <c r="K305" s="94">
        <v>18.736000000000001</v>
      </c>
      <c r="L305" s="94">
        <v>25.4</v>
      </c>
      <c r="M305" s="94">
        <v>32.081000000000003</v>
      </c>
      <c r="N305" s="94">
        <v>38.898000000000003</v>
      </c>
      <c r="O305" s="94">
        <v>45.930999999999997</v>
      </c>
      <c r="P305" s="94">
        <v>53.185000000000002</v>
      </c>
      <c r="Q305" s="94" t="s">
        <v>3221</v>
      </c>
      <c r="R305" s="102"/>
    </row>
    <row r="306" spans="1:18">
      <c r="A306" s="107" t="s">
        <v>217</v>
      </c>
      <c r="B306" s="107">
        <v>2018</v>
      </c>
      <c r="C306" s="87">
        <v>43435</v>
      </c>
      <c r="D306" s="107" t="s">
        <v>66</v>
      </c>
      <c r="E306" s="107" t="s">
        <v>64</v>
      </c>
      <c r="F306" s="107" t="s">
        <v>354</v>
      </c>
      <c r="G306" s="112" t="s">
        <v>1737</v>
      </c>
      <c r="H306" s="113"/>
      <c r="I306" s="107">
        <v>5</v>
      </c>
      <c r="J306" s="90">
        <v>11.622999999999999</v>
      </c>
      <c r="K306" s="91">
        <v>18.824999999999999</v>
      </c>
      <c r="L306" s="91">
        <v>25.596</v>
      </c>
      <c r="M306" s="91">
        <v>32.350999999999999</v>
      </c>
      <c r="N306" s="91">
        <v>39.292000000000002</v>
      </c>
      <c r="O306" s="91">
        <v>46.497</v>
      </c>
      <c r="P306" s="91">
        <v>53.951000000000001</v>
      </c>
      <c r="Q306" s="91" t="s">
        <v>3222</v>
      </c>
      <c r="R306" s="102"/>
    </row>
    <row r="307" spans="1:18">
      <c r="A307" s="107" t="s">
        <v>217</v>
      </c>
      <c r="B307" s="107">
        <v>2018</v>
      </c>
      <c r="C307" s="87">
        <v>43435</v>
      </c>
      <c r="D307" s="107" t="s">
        <v>66</v>
      </c>
      <c r="E307" s="107" t="s">
        <v>64</v>
      </c>
      <c r="F307" s="107" t="s">
        <v>645</v>
      </c>
      <c r="G307" s="107" t="s">
        <v>484</v>
      </c>
      <c r="H307" s="121"/>
      <c r="I307" s="107">
        <v>6</v>
      </c>
      <c r="J307" s="93">
        <v>12.276999999999999</v>
      </c>
      <c r="K307" s="94">
        <v>19.564</v>
      </c>
      <c r="L307" s="94">
        <v>26.379000000000001</v>
      </c>
      <c r="M307" s="94">
        <v>33.055</v>
      </c>
      <c r="N307" s="94">
        <v>39.792999999999999</v>
      </c>
      <c r="O307" s="94">
        <v>46.7</v>
      </c>
      <c r="P307" s="94">
        <v>53.905000000000001</v>
      </c>
      <c r="Q307" s="94" t="s">
        <v>3223</v>
      </c>
      <c r="R307" s="102"/>
    </row>
    <row r="308" spans="1:18">
      <c r="A308" s="107" t="s">
        <v>217</v>
      </c>
      <c r="B308" s="107">
        <v>2018</v>
      </c>
      <c r="C308" s="87">
        <v>43435</v>
      </c>
      <c r="D308" s="107" t="s">
        <v>66</v>
      </c>
      <c r="E308" s="107" t="s">
        <v>64</v>
      </c>
      <c r="F308" s="107" t="s">
        <v>218</v>
      </c>
      <c r="G308" s="112" t="s">
        <v>46</v>
      </c>
      <c r="H308" s="113"/>
      <c r="I308" s="107">
        <v>7</v>
      </c>
      <c r="J308" s="90">
        <v>11.568</v>
      </c>
      <c r="K308" s="91">
        <v>18.5</v>
      </c>
      <c r="L308" s="91">
        <v>25.152999999999999</v>
      </c>
      <c r="M308" s="91">
        <v>31.834</v>
      </c>
      <c r="N308" s="91">
        <v>38.709000000000003</v>
      </c>
      <c r="O308" s="91">
        <v>45.889000000000003</v>
      </c>
      <c r="P308" s="91">
        <v>53.414999999999999</v>
      </c>
      <c r="Q308" s="91" t="s">
        <v>3224</v>
      </c>
      <c r="R308" s="102"/>
    </row>
    <row r="309" spans="1:18">
      <c r="A309" s="107" t="s">
        <v>217</v>
      </c>
      <c r="B309" s="107">
        <v>2018</v>
      </c>
      <c r="C309" s="87">
        <v>43435</v>
      </c>
      <c r="D309" s="107" t="s">
        <v>66</v>
      </c>
      <c r="E309" s="107" t="s">
        <v>64</v>
      </c>
      <c r="F309" s="114" t="s">
        <v>1629</v>
      </c>
      <c r="G309" s="114" t="s">
        <v>42</v>
      </c>
      <c r="H309" s="122"/>
      <c r="I309" s="114">
        <v>8</v>
      </c>
      <c r="J309" s="115">
        <v>11.577999999999999</v>
      </c>
      <c r="K309" s="116">
        <v>18.536000000000001</v>
      </c>
      <c r="L309" s="116">
        <v>25.100999999999999</v>
      </c>
      <c r="M309" s="116">
        <v>31.673999999999999</v>
      </c>
      <c r="N309" s="116">
        <v>38.457999999999998</v>
      </c>
      <c r="O309" s="116">
        <v>45.526000000000003</v>
      </c>
      <c r="P309" s="116">
        <v>52.920999999999999</v>
      </c>
      <c r="Q309" s="116" t="s">
        <v>3225</v>
      </c>
      <c r="R309" s="102"/>
    </row>
    <row r="310" spans="1:18">
      <c r="K310" s="39"/>
    </row>
    <row r="318" spans="1:18">
      <c r="K318" s="53"/>
    </row>
    <row r="319" spans="1:18">
      <c r="P319" s="39"/>
      <c r="Q319" s="39"/>
    </row>
    <row r="320" spans="1:18">
      <c r="P320" s="39"/>
      <c r="Q320" s="39"/>
    </row>
    <row r="321" spans="16:17">
      <c r="P321" s="53"/>
    </row>
    <row r="322" spans="16:17">
      <c r="P322" s="53"/>
      <c r="Q322" s="53"/>
    </row>
  </sheetData>
  <phoneticPr fontId="2" type="noConversion"/>
  <conditionalFormatting sqref="R27:R86">
    <cfRule type="colorScale" priority="11">
      <colorScale>
        <cfvo type="min"/>
        <cfvo type="percentile" val="50"/>
        <cfvo type="max"/>
        <color rgb="FFF8696B"/>
        <color rgb="FFFFEB84"/>
        <color rgb="FF63BE7B"/>
      </colorScale>
    </cfRule>
  </conditionalFormatting>
  <conditionalFormatting sqref="R2:R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28" priority="7">
      <formula>$E2="F"</formula>
    </cfRule>
    <cfRule type="expression" dxfId="27" priority="8">
      <formula>$E2="Q"</formula>
    </cfRule>
  </conditionalFormatting>
  <conditionalFormatting sqref="D285:D309">
    <cfRule type="expression" dxfId="26" priority="5">
      <formula>#REF!="F"</formula>
    </cfRule>
    <cfRule type="expression" dxfId="25" priority="6">
      <formula>#REF!="Q"</formula>
    </cfRule>
  </conditionalFormatting>
  <conditionalFormatting sqref="A286:B286 A288:B288 A290:B290 A292:B292 A294:B294 A296:B296 A298:B298 A300:B300 A302:B302 A304:B304 A306:B306 A308:B308">
    <cfRule type="expression" dxfId="24" priority="3">
      <formula>#REF!="F"</formula>
    </cfRule>
    <cfRule type="expression" dxfId="23" priority="4">
      <formula>#REF!="Q"</formula>
    </cfRule>
  </conditionalFormatting>
  <conditionalFormatting sqref="A285:B285 A287:B287 A289:B289 A291:B291 A293:B293 A295:B295 A297:B297 A299:B299 A301:B301 A303:B303 A305:B305 A307:B307 A309:B309">
    <cfRule type="expression" dxfId="22" priority="1">
      <formula>#REF!="F"</formula>
    </cfRule>
    <cfRule type="expression" dxfId="21" priority="2">
      <formula>#REF!="Q"</formula>
    </cfRule>
  </conditionalFormatting>
  <conditionalFormatting sqref="F302:I309 F295:H301">
    <cfRule type="expression" dxfId="20" priority="1523">
      <formula>$F295="F"</formula>
    </cfRule>
    <cfRule type="expression" dxfId="19" priority="1524">
      <formula>$F295="Q"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662"/>
  <sheetViews>
    <sheetView workbookViewId="0">
      <pane ySplit="1" topLeftCell="A635" activePane="bottomLeft" state="frozen"/>
      <selection pane="bottomLeft" activeCell="G599" sqref="G599"/>
    </sheetView>
  </sheetViews>
  <sheetFormatPr defaultRowHeight="14.5"/>
  <cols>
    <col min="1" max="1" width="33.54296875" bestFit="1" customWidth="1"/>
    <col min="2" max="2" width="10.453125" style="12"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c r="A1" t="s">
        <v>559</v>
      </c>
      <c r="B1" s="12" t="s">
        <v>671</v>
      </c>
      <c r="C1" t="s">
        <v>6</v>
      </c>
      <c r="D1" t="s">
        <v>8</v>
      </c>
      <c r="E1" t="s">
        <v>1717</v>
      </c>
      <c r="F1" t="s">
        <v>1718</v>
      </c>
      <c r="G1" t="s">
        <v>1719</v>
      </c>
    </row>
    <row r="2" spans="1:7">
      <c r="A2" t="s">
        <v>491</v>
      </c>
      <c r="B2" s="12">
        <v>35020</v>
      </c>
      <c r="C2">
        <v>10025264440</v>
      </c>
      <c r="D2" t="s">
        <v>492</v>
      </c>
      <c r="E2" t="str">
        <f>VLOOKUP(C2,[1]dataride_info!$C$1:$G$454,3,FALSE)</f>
        <v>17.11.1995</v>
      </c>
      <c r="F2" t="str">
        <f>VLOOKUP(C2,[1]dataride_info!$C$1:$G$454,4,FALSE)</f>
        <v>ACTIVE</v>
      </c>
      <c r="G2" t="str">
        <f>VLOOKUP(C2,[1]dataride_info!$C$1:$G$454,5,FALSE)</f>
        <v>CHALEL Yacine</v>
      </c>
    </row>
    <row r="3" spans="1:7">
      <c r="A3" t="s">
        <v>640</v>
      </c>
      <c r="B3" s="12">
        <v>31359</v>
      </c>
      <c r="C3">
        <v>10007636106</v>
      </c>
      <c r="D3" t="s">
        <v>492</v>
      </c>
      <c r="E3" t="str">
        <f>VLOOKUP(C3,[1]dataride_info!$C$1:$G$454,3,FALSE)</f>
        <v>08.11.1985</v>
      </c>
      <c r="F3" t="str">
        <f>VLOOKUP(C3,[1]dataride_info!$C$1:$G$454,4,FALSE)</f>
        <v>INACTIVE</v>
      </c>
      <c r="G3" t="str">
        <f>VLOOKUP(C3,[1]dataride_info!$C$1:$G$454,5,FALSE)</f>
        <v>TCHAMBAZ Lotfi</v>
      </c>
    </row>
    <row r="4" spans="1:7">
      <c r="A4" t="s">
        <v>499</v>
      </c>
      <c r="B4" s="12">
        <v>33639</v>
      </c>
      <c r="C4">
        <v>10050085427</v>
      </c>
      <c r="D4" t="s">
        <v>145</v>
      </c>
      <c r="E4" t="str">
        <f>VLOOKUP(C4,[1]dataride_info!$C$1:$G$454,3,FALSE)</f>
        <v>05.02.1992</v>
      </c>
      <c r="F4" t="str">
        <f>VLOOKUP(C4,[1]dataride_info!$C$1:$G$454,4,FALSE)</f>
        <v>ACTIVE</v>
      </c>
      <c r="G4" t="str">
        <f>VLOOKUP(C4,[1]dataride_info!$C$1:$G$454,5,FALSE)</f>
        <v>LEZICA Facundo Gabriel</v>
      </c>
    </row>
    <row r="5" spans="1:7">
      <c r="A5" t="s">
        <v>735</v>
      </c>
      <c r="B5" s="12">
        <v>36885</v>
      </c>
      <c r="C5">
        <v>10055221474</v>
      </c>
      <c r="D5" t="s">
        <v>102</v>
      </c>
      <c r="E5" t="str">
        <f>VLOOKUP(C5,[1]dataride_info!$C$1:$G$454,3,FALSE)</f>
        <v>25.12.2000</v>
      </c>
      <c r="F5" t="str">
        <f>VLOOKUP(C5,[1]dataride_info!$C$1:$G$454,4,FALSE)</f>
        <v>ACTIVE</v>
      </c>
      <c r="G5" t="str">
        <f>VLOOKUP(C5,[1]dataride_info!$C$1:$G$454,5,FALSE)</f>
        <v>PLAPP Lucas</v>
      </c>
    </row>
    <row r="6" spans="1:7">
      <c r="A6" t="s">
        <v>808</v>
      </c>
      <c r="B6" s="12">
        <v>31266</v>
      </c>
      <c r="C6">
        <v>10002931606</v>
      </c>
      <c r="D6" t="s">
        <v>647</v>
      </c>
      <c r="E6" t="str">
        <f>VLOOKUP(C6,[1]dataride_info!$C$1:$G$454,3,FALSE)</f>
        <v>07.08.1985</v>
      </c>
      <c r="F6" t="str">
        <f>VLOOKUP(C6,[1]dataride_info!$C$1:$G$454,4,FALSE)</f>
        <v>ACTIVE</v>
      </c>
      <c r="G6" t="str">
        <f>VLOOKUP(C6,[1]dataride_info!$C$1:$G$454,5,FALSE)</f>
        <v>GRAF Andreas</v>
      </c>
    </row>
    <row r="7" spans="1:7">
      <c r="A7" t="s">
        <v>767</v>
      </c>
      <c r="B7" s="12">
        <v>37248</v>
      </c>
      <c r="C7">
        <v>10035022539</v>
      </c>
      <c r="D7" t="s">
        <v>647</v>
      </c>
      <c r="E7" t="str">
        <f>VLOOKUP(C7,[1]dataride_info!$C$1:$G$454,3,FALSE)</f>
        <v>23.12.2001</v>
      </c>
      <c r="F7" t="str">
        <f>VLOOKUP(C7,[1]dataride_info!$C$1:$G$454,4,FALSE)</f>
        <v>ACTIVE</v>
      </c>
      <c r="G7" t="str">
        <f>VLOOKUP(C7,[1]dataride_info!$C$1:$G$454,5,FALSE)</f>
        <v>SCHMIDBAUER Maximilian</v>
      </c>
    </row>
    <row r="8" spans="1:7">
      <c r="A8" t="s">
        <v>863</v>
      </c>
      <c r="B8" s="12">
        <v>36872</v>
      </c>
      <c r="C8">
        <v>10035062450</v>
      </c>
      <c r="D8" t="s">
        <v>647</v>
      </c>
      <c r="E8" t="str">
        <f>VLOOKUP(C8,[1]dataride_info!$C$1:$G$454,3,FALSE)</f>
        <v>12.12.2000</v>
      </c>
      <c r="F8" t="str">
        <f>VLOOKUP(C8,[1]dataride_info!$C$1:$G$454,4,FALSE)</f>
        <v>INACTIVE</v>
      </c>
      <c r="G8" t="str">
        <f>VLOOKUP(C8,[1]dataride_info!$C$1:$G$454,5,FALSE)</f>
        <v>GÖTZINGER Valentin</v>
      </c>
    </row>
    <row r="9" spans="1:7">
      <c r="A9" t="s">
        <v>589</v>
      </c>
      <c r="B9" s="12">
        <v>34849</v>
      </c>
      <c r="C9">
        <v>10009009866</v>
      </c>
      <c r="D9" t="s">
        <v>78</v>
      </c>
      <c r="E9" t="str">
        <f>VLOOKUP(C9,[1]dataride_info!$C$1:$G$454,3,FALSE)</f>
        <v>30.05.1995</v>
      </c>
      <c r="F9" t="str">
        <f>VLOOKUP(C9,[1]dataride_info!$C$1:$G$454,4,FALSE)</f>
        <v>ACTIVE</v>
      </c>
      <c r="G9" t="str">
        <f>VLOOKUP(C9,[1]dataride_info!$C$1:$G$454,5,FALSE)</f>
        <v>DE VYLDER Lindsay</v>
      </c>
    </row>
    <row r="10" spans="1:7">
      <c r="A10" t="s">
        <v>643</v>
      </c>
      <c r="B10" s="12">
        <v>36703</v>
      </c>
      <c r="C10">
        <v>10016387021</v>
      </c>
      <c r="D10" t="s">
        <v>78</v>
      </c>
      <c r="E10" t="str">
        <f>VLOOKUP(C10,[1]dataride_info!$C$1:$G$454,3,FALSE)</f>
        <v>26.06.2000</v>
      </c>
      <c r="F10" t="str">
        <f>VLOOKUP(C10,[1]dataride_info!$C$1:$G$454,4,FALSE)</f>
        <v>ACTIVE</v>
      </c>
      <c r="G10" t="str">
        <f>VLOOKUP(C10,[1]dataride_info!$C$1:$G$454,5,FALSE)</f>
        <v>DENS Tuur</v>
      </c>
    </row>
    <row r="11" spans="1:7">
      <c r="A11" t="s">
        <v>476</v>
      </c>
      <c r="B11" s="12">
        <v>36110</v>
      </c>
      <c r="C11">
        <v>10010771226</v>
      </c>
      <c r="D11" t="s">
        <v>78</v>
      </c>
      <c r="E11" t="str">
        <f>VLOOKUP(C11,[1]dataride_info!$C$1:$G$454,3,FALSE)</f>
        <v>11.11.1998</v>
      </c>
      <c r="F11" t="str">
        <f>VLOOKUP(C11,[1]dataride_info!$C$1:$G$454,4,FALSE)</f>
        <v>ACTIVE</v>
      </c>
      <c r="G11" t="str">
        <f>VLOOKUP(C11,[1]dataride_info!$C$1:$G$454,5,FALSE)</f>
        <v>HESTERS Jules</v>
      </c>
    </row>
    <row r="12" spans="1:7">
      <c r="A12" t="s">
        <v>658</v>
      </c>
      <c r="B12" s="12">
        <v>37284</v>
      </c>
      <c r="C12">
        <v>10064971994</v>
      </c>
      <c r="D12" t="s">
        <v>78</v>
      </c>
      <c r="E12" t="str">
        <f>VLOOKUP(C12,[1]dataride_info!$C$1:$G$454,3,FALSE)</f>
        <v>28.01.2002</v>
      </c>
      <c r="F12" t="str">
        <f>VLOOKUP(C12,[1]dataride_info!$C$1:$G$454,4,FALSE)</f>
        <v>ACTIVE</v>
      </c>
      <c r="G12" t="str">
        <f>VLOOKUP(C12,[1]dataride_info!$C$1:$G$454,5,FALSE)</f>
        <v>POLLEFLIET Gianluca</v>
      </c>
    </row>
    <row r="13" spans="1:7">
      <c r="A13" t="s">
        <v>588</v>
      </c>
      <c r="B13" s="12">
        <v>36790</v>
      </c>
      <c r="C13">
        <v>10016485839</v>
      </c>
      <c r="D13" t="s">
        <v>78</v>
      </c>
      <c r="E13" t="str">
        <f>VLOOKUP(C13,[1]dataride_info!$C$1:$G$454,3,FALSE)</f>
        <v>21.09.2000</v>
      </c>
      <c r="F13" t="str">
        <f>VLOOKUP(C13,[1]dataride_info!$C$1:$G$454,4,FALSE)</f>
        <v>ACTIVE</v>
      </c>
      <c r="G13" t="str">
        <f>VLOOKUP(C13,[1]dataride_info!$C$1:$G$454,5,FALSE)</f>
        <v>VAN DEN BOSSCHE Fabio</v>
      </c>
    </row>
    <row r="14" spans="1:7">
      <c r="A14" t="s">
        <v>672</v>
      </c>
      <c r="B14" s="12">
        <v>36760</v>
      </c>
      <c r="C14">
        <v>10016499478</v>
      </c>
      <c r="D14" t="s">
        <v>78</v>
      </c>
      <c r="E14" t="str">
        <f>VLOOKUP(C14,[1]dataride_info!$C$1:$G$454,3,FALSE)</f>
        <v>22.08.2000</v>
      </c>
      <c r="F14" t="str">
        <f>VLOOKUP(C14,[1]dataride_info!$C$1:$G$454,4,FALSE)</f>
        <v>ACTIVE</v>
      </c>
      <c r="G14" t="str">
        <f>VLOOKUP(C14,[1]dataride_info!$C$1:$G$454,5,FALSE)</f>
        <v>VAN MULDERS Brent</v>
      </c>
    </row>
    <row r="15" spans="1:7">
      <c r="A15" t="s">
        <v>659</v>
      </c>
      <c r="B15" s="12">
        <v>37466</v>
      </c>
      <c r="C15">
        <v>10064994125</v>
      </c>
      <c r="D15" t="s">
        <v>78</v>
      </c>
      <c r="E15" t="str">
        <f>VLOOKUP(C15,[1]dataride_info!$C$1:$G$454,3,FALSE)</f>
        <v>29.07.2002</v>
      </c>
      <c r="F15" t="str">
        <f>VLOOKUP(C15,[1]dataride_info!$C$1:$G$454,4,FALSE)</f>
        <v>ACTIVE</v>
      </c>
      <c r="G15" t="str">
        <f>VLOOKUP(C15,[1]dataride_info!$C$1:$G$454,5,FALSE)</f>
        <v>VANDENBRANDEN Noah</v>
      </c>
    </row>
    <row r="16" spans="1:7">
      <c r="A16" t="s">
        <v>809</v>
      </c>
      <c r="B16" s="12">
        <v>31203</v>
      </c>
      <c r="C16">
        <v>10003246753</v>
      </c>
      <c r="D16" t="s">
        <v>78</v>
      </c>
      <c r="E16" t="str">
        <f>VLOOKUP(C16,[1]dataride_info!$C$1:$G$454,3,FALSE)</f>
        <v>05.06.1985</v>
      </c>
      <c r="F16" t="str">
        <f>VLOOKUP(C16,[1]dataride_info!$C$1:$G$454,4,FALSE)</f>
        <v>ACTIVE</v>
      </c>
      <c r="G16" t="str">
        <f>VLOOKUP(C16,[1]dataride_info!$C$1:$G$454,5,FALSE)</f>
        <v>DE KETELE Kenny</v>
      </c>
    </row>
    <row r="17" spans="1:7">
      <c r="A17" t="s">
        <v>785</v>
      </c>
      <c r="B17" s="12">
        <v>35441</v>
      </c>
      <c r="C17">
        <v>10009991182</v>
      </c>
      <c r="D17" t="s">
        <v>78</v>
      </c>
      <c r="E17" t="str">
        <f>VLOOKUP(C17,[1]dataride_info!$C$1:$G$454,3,FALSE)</f>
        <v>11.01.1997</v>
      </c>
      <c r="F17" t="str">
        <f>VLOOKUP(C17,[1]dataride_info!$C$1:$G$454,4,FALSE)</f>
        <v>ACTIVE</v>
      </c>
      <c r="G17" t="str">
        <f>VLOOKUP(C17,[1]dataride_info!$C$1:$G$454,5,FALSE)</f>
        <v>GHYS Robbe</v>
      </c>
    </row>
    <row r="18" spans="1:7">
      <c r="A18" t="s">
        <v>810</v>
      </c>
      <c r="B18" s="12">
        <v>35967</v>
      </c>
      <c r="C18">
        <v>10010771327</v>
      </c>
      <c r="D18" t="s">
        <v>78</v>
      </c>
      <c r="E18" t="str">
        <f>VLOOKUP(C18,[1]dataride_info!$C$1:$G$454,3,FALSE)</f>
        <v>21.06.1998</v>
      </c>
      <c r="F18" t="str">
        <f>VLOOKUP(C18,[1]dataride_info!$C$1:$G$454,4,FALSE)</f>
        <v>ACTIVE</v>
      </c>
      <c r="G18" t="str">
        <f>VLOOKUP(C18,[1]dataride_info!$C$1:$G$454,5,FALSE)</f>
        <v>THIJSSEN Gerben</v>
      </c>
    </row>
    <row r="19" spans="1:7">
      <c r="A19" t="s">
        <v>811</v>
      </c>
      <c r="B19" s="12">
        <v>35225</v>
      </c>
      <c r="C19">
        <v>10009166682</v>
      </c>
      <c r="D19" t="s">
        <v>188</v>
      </c>
      <c r="E19" t="str">
        <f>VLOOKUP(C19,[1]dataride_info!$C$1:$G$454,3,FALSE)</f>
        <v>09.06.1996</v>
      </c>
      <c r="F19" t="str">
        <f>VLOOKUP(C19,[1]dataride_info!$C$1:$G$454,4,FALSE)</f>
        <v>ACTIVE</v>
      </c>
      <c r="G19" t="str">
        <f>VLOOKUP(C19,[1]dataride_info!$C$1:$G$454,5,FALSE)</f>
        <v>KARALIOK Yauheni</v>
      </c>
    </row>
    <row r="20" spans="1:7">
      <c r="A20" t="s">
        <v>812</v>
      </c>
      <c r="B20" s="12">
        <v>36635</v>
      </c>
      <c r="C20">
        <v>10056107915</v>
      </c>
      <c r="D20" t="s">
        <v>188</v>
      </c>
      <c r="E20" t="str">
        <f>VLOOKUP(C20,[1]dataride_info!$C$1:$G$454,3,FALSE)</f>
        <v>19.04.2000</v>
      </c>
      <c r="F20" t="str">
        <f>VLOOKUP(C20,[1]dataride_info!$C$1:$G$454,4,FALSE)</f>
        <v>ACTIVE</v>
      </c>
      <c r="G20" t="str">
        <f>VLOOKUP(C20,[1]dataride_info!$C$1:$G$454,5,FALSE)</f>
        <v>MAZUR Dzianis</v>
      </c>
    </row>
    <row r="21" spans="1:7">
      <c r="A21" t="s">
        <v>813</v>
      </c>
      <c r="B21" s="12">
        <v>36658</v>
      </c>
      <c r="C21">
        <v>10054294116</v>
      </c>
      <c r="D21" t="s">
        <v>188</v>
      </c>
      <c r="E21" t="str">
        <f>VLOOKUP(C21,[1]dataride_info!$C$1:$G$454,3,FALSE)</f>
        <v>12.05.2000</v>
      </c>
      <c r="F21" t="str">
        <f>VLOOKUP(C21,[1]dataride_info!$C$1:$G$454,4,FALSE)</f>
        <v>Active</v>
      </c>
      <c r="G21" t="str">
        <f>VLOOKUP(C21,[1]dataride_info!$C$1:$G$454,5,FALSE)</f>
        <v>SHMANTSAR Aliaksei</v>
      </c>
    </row>
    <row r="22" spans="1:7">
      <c r="A22" t="s">
        <v>187</v>
      </c>
      <c r="B22" s="12">
        <v>34832</v>
      </c>
      <c r="C22">
        <v>10009017243</v>
      </c>
      <c r="D22" t="s">
        <v>188</v>
      </c>
      <c r="E22" t="str">
        <f>VLOOKUP(C22,[1]dataride_info!$C$1:$G$454,3,FALSE)</f>
        <v>13.05.1995</v>
      </c>
      <c r="F22" t="str">
        <f>VLOOKUP(C22,[1]dataride_info!$C$1:$G$454,4,FALSE)</f>
        <v>ACTIVE</v>
      </c>
      <c r="G22" t="str">
        <f>VLOOKUP(C22,[1]dataride_info!$C$1:$G$454,5,FALSE)</f>
        <v>ZAITSAU Artsiom</v>
      </c>
    </row>
    <row r="23" spans="1:7">
      <c r="A23" t="s">
        <v>864</v>
      </c>
      <c r="B23" s="12">
        <v>36700</v>
      </c>
      <c r="C23">
        <v>10015977803</v>
      </c>
      <c r="D23" t="s">
        <v>188</v>
      </c>
      <c r="E23" t="str">
        <f>VLOOKUP(C23,[1]dataride_info!$C$1:$G$454,3,FALSE)</f>
        <v>23.06.2000</v>
      </c>
      <c r="F23" t="str">
        <f>VLOOKUP(C23,[1]dataride_info!$C$1:$G$454,4,FALSE)</f>
        <v>INACTIVE</v>
      </c>
      <c r="G23" t="str">
        <f>VLOOKUP(C23,[1]dataride_info!$C$1:$G$454,5,FALSE)</f>
        <v>HLOVA Aliaksandr</v>
      </c>
    </row>
    <row r="24" spans="1:7">
      <c r="A24" t="s">
        <v>210</v>
      </c>
      <c r="B24" s="12">
        <v>34789</v>
      </c>
      <c r="C24">
        <v>10009049979</v>
      </c>
      <c r="D24" t="s">
        <v>188</v>
      </c>
      <c r="E24" t="str">
        <f>VLOOKUP(C24,[1]dataride_info!$C$1:$G$454,3,FALSE)</f>
        <v>31.03.1995</v>
      </c>
      <c r="F24" t="str">
        <f>VLOOKUP(C24,[1]dataride_info!$C$1:$G$454,4,FALSE)</f>
        <v>INACTIVE</v>
      </c>
      <c r="G24" t="str">
        <f>VLOOKUP(C24,[1]dataride_info!$C$1:$G$454,5,FALSE)</f>
        <v>NOVIK Uladzislau</v>
      </c>
    </row>
    <row r="25" spans="1:7">
      <c r="A25" t="s">
        <v>865</v>
      </c>
      <c r="B25" s="12">
        <v>35515</v>
      </c>
      <c r="C25">
        <v>10011134570</v>
      </c>
      <c r="D25" t="s">
        <v>3237</v>
      </c>
      <c r="E25" t="str">
        <f>VLOOKUP(C25,[1]dataride_info!$C$1:$G$454,3,FALSE)</f>
        <v>26.03.1997</v>
      </c>
      <c r="F25" t="str">
        <f>VLOOKUP(C25,[1]dataride_info!$C$1:$G$454,4,FALSE)</f>
        <v>ACTIVE</v>
      </c>
      <c r="G25" t="str">
        <f>VLOOKUP(C25,[1]dataride_info!$C$1:$G$454,5,FALSE)</f>
        <v>GENOV Nikolay</v>
      </c>
    </row>
    <row r="26" spans="1:7">
      <c r="A26" t="s">
        <v>365</v>
      </c>
      <c r="B26" s="12">
        <v>32525</v>
      </c>
      <c r="C26">
        <v>10005574854</v>
      </c>
      <c r="D26" t="s">
        <v>3237</v>
      </c>
      <c r="E26" t="str">
        <f>VLOOKUP(C26,[1]dataride_info!$C$1:$G$454,3,FALSE)</f>
        <v>17.01.1989</v>
      </c>
      <c r="F26" t="str">
        <f>VLOOKUP(C26,[1]dataride_info!$C$1:$G$454,4,FALSE)</f>
        <v>ACTIVE</v>
      </c>
      <c r="G26" t="str">
        <f>VLOOKUP(C26,[1]dataride_info!$C$1:$G$454,5,FALSE)</f>
        <v>MINCHEV Miroslav</v>
      </c>
    </row>
    <row r="27" spans="1:7">
      <c r="A27" t="s">
        <v>47</v>
      </c>
      <c r="B27" s="12">
        <v>35403</v>
      </c>
      <c r="C27">
        <v>10064209839</v>
      </c>
      <c r="D27" t="s">
        <v>33</v>
      </c>
      <c r="E27" t="str">
        <f>VLOOKUP(C27,[1]dataride_info!$C$1:$G$454,3,FALSE)</f>
        <v>04.12.1996</v>
      </c>
      <c r="F27" t="str">
        <f>VLOOKUP(C27,[1]dataride_info!$C$1:$G$454,4,FALSE)</f>
        <v>ACTIVE</v>
      </c>
      <c r="G27" t="str">
        <f>VLOOKUP(C27,[1]dataride_info!$C$1:$G$454,5,FALSE)</f>
        <v>DODYK Ryan</v>
      </c>
    </row>
    <row r="28" spans="1:7">
      <c r="A28" t="s">
        <v>606</v>
      </c>
      <c r="B28" s="12">
        <v>37270</v>
      </c>
      <c r="C28">
        <v>10060474329</v>
      </c>
      <c r="D28" t="s">
        <v>33</v>
      </c>
      <c r="E28" t="str">
        <f>VLOOKUP(C28,[1]dataride_info!$C$1:$G$454,3,FALSE)</f>
        <v>14.01.2002</v>
      </c>
      <c r="F28" t="str">
        <f>VLOOKUP(C28,[1]dataride_info!$C$1:$G$454,4,FALSE)</f>
        <v>ACTIVE</v>
      </c>
      <c r="G28" t="str">
        <f>VLOOKUP(C28,[1]dataride_info!$C$1:$G$454,5,FALSE)</f>
        <v>GUILLEMETTE Mathias</v>
      </c>
    </row>
    <row r="29" spans="1:7">
      <c r="A29" s="3" t="s">
        <v>134</v>
      </c>
      <c r="B29" s="12">
        <v>36454</v>
      </c>
      <c r="C29">
        <v>10015713273</v>
      </c>
      <c r="D29" t="s">
        <v>33</v>
      </c>
      <c r="E29" t="str">
        <f>VLOOKUP(C29,[1]dataride_info!$C$1:$G$454,3,FALSE)</f>
        <v>21.10.1999</v>
      </c>
      <c r="F29" t="str">
        <f>VLOOKUP(C29,[1]dataride_info!$C$1:$G$454,4,FALSE)</f>
        <v>ACTIVE</v>
      </c>
      <c r="G29" t="str">
        <f>VLOOKUP(C29,[1]dataride_info!$C$1:$G$454,5,FALSE)</f>
        <v>WAMMES Nick</v>
      </c>
    </row>
    <row r="30" spans="1:7">
      <c r="A30" t="s">
        <v>696</v>
      </c>
      <c r="B30" s="12">
        <v>36172</v>
      </c>
      <c r="C30">
        <v>10016186654</v>
      </c>
      <c r="D30" t="s">
        <v>33</v>
      </c>
      <c r="E30" t="str">
        <f>VLOOKUP(C30,[1]dataride_info!$C$1:$G$454,3,FALSE)</f>
        <v>12.01.1999</v>
      </c>
      <c r="F30" t="str">
        <f>VLOOKUP(C30,[1]dataride_info!$C$1:$G$454,4,FALSE)</f>
        <v>ACTIVE</v>
      </c>
      <c r="G30" t="str">
        <f>VLOOKUP(C30,[1]dataride_info!$C$1:$G$454,5,FALSE)</f>
        <v>FOLEY Michael</v>
      </c>
    </row>
    <row r="31" spans="1:7">
      <c r="A31" t="s">
        <v>739</v>
      </c>
      <c r="B31" s="12">
        <v>36946</v>
      </c>
      <c r="C31">
        <v>10046144601</v>
      </c>
      <c r="D31" t="s">
        <v>33</v>
      </c>
      <c r="E31" t="str">
        <f>VLOOKUP(C31,[1]dataride_info!$C$1:$G$454,3,FALSE)</f>
        <v>24.02.2001</v>
      </c>
      <c r="F31" t="str">
        <f>VLOOKUP(C31,[1]dataride_info!$C$1:$G$454,4,FALSE)</f>
        <v>INACTIVE</v>
      </c>
      <c r="G31" t="str">
        <f>VLOOKUP(C31,[1]dataride_info!$C$1:$G$454,5,FALSE)</f>
        <v>KINNIBURGH Jackson</v>
      </c>
    </row>
    <row r="32" spans="1:7">
      <c r="A32" t="s">
        <v>183</v>
      </c>
      <c r="B32" s="12">
        <v>33423</v>
      </c>
      <c r="C32">
        <v>10007212639</v>
      </c>
      <c r="D32" t="s">
        <v>33</v>
      </c>
      <c r="E32" t="str">
        <f>VLOOKUP(C32,[1]dataride_info!$C$1:$G$454,3,FALSE)</f>
        <v>04.07.1991</v>
      </c>
      <c r="F32" t="str">
        <f>VLOOKUP(C32,[1]dataride_info!$C$1:$G$454,4,FALSE)</f>
        <v>INACTIVE</v>
      </c>
      <c r="G32" t="str">
        <f>VLOOKUP(C32,[1]dataride_info!$C$1:$G$454,5,FALSE)</f>
        <v>BARRETTE Hugo</v>
      </c>
    </row>
    <row r="33" spans="1:7">
      <c r="A33" t="s">
        <v>814</v>
      </c>
      <c r="B33" s="12">
        <v>35645</v>
      </c>
      <c r="C33">
        <v>10011114867</v>
      </c>
      <c r="D33" t="s">
        <v>33</v>
      </c>
      <c r="E33" t="str">
        <f>VLOOKUP(C33,[1]dataride_info!$C$1:$G$454,3,FALSE)</f>
        <v>03.08.1997</v>
      </c>
      <c r="F33" t="str">
        <f>VLOOKUP(C33,[1]dataride_info!$C$1:$G$454,4,FALSE)</f>
        <v>ACTIVE</v>
      </c>
      <c r="G33" t="str">
        <f>VLOOKUP(C33,[1]dataride_info!$C$1:$G$454,5,FALSE)</f>
        <v>GEE Derek</v>
      </c>
    </row>
    <row r="34" spans="1:7">
      <c r="A34" t="s">
        <v>739</v>
      </c>
      <c r="B34" s="12">
        <v>36946</v>
      </c>
      <c r="C34">
        <v>10103841110</v>
      </c>
      <c r="D34" t="e">
        <v>#N/A</v>
      </c>
      <c r="E34" t="e">
        <f>VLOOKUP(C34,[1]dataride_info!$C$1:$G$454,3,FALSE)</f>
        <v>#N/A</v>
      </c>
      <c r="F34" t="e">
        <f>VLOOKUP(C34,[1]dataride_info!$C$1:$G$454,4,FALSE)</f>
        <v>#N/A</v>
      </c>
      <c r="G34" t="e">
        <f>VLOOKUP(C34,[1]dataride_info!$C$1:$G$454,5,FALSE)</f>
        <v>#N/A</v>
      </c>
    </row>
    <row r="35" spans="1:7">
      <c r="A35" t="s">
        <v>769</v>
      </c>
      <c r="B35" s="12">
        <v>37000</v>
      </c>
      <c r="C35">
        <v>10050576386</v>
      </c>
      <c r="D35" t="s">
        <v>33</v>
      </c>
      <c r="E35" t="str">
        <f>VLOOKUP(C35,[1]dataride_info!$C$1:$G$454,3,FALSE)</f>
        <v>19.04.2001</v>
      </c>
      <c r="F35" t="str">
        <f>VLOOKUP(C35,[1]dataride_info!$C$1:$G$454,4,FALSE)</f>
        <v>ACTIVE</v>
      </c>
      <c r="G35" t="str">
        <f>VLOOKUP(C35,[1]dataride_info!$C$1:$G$454,5,FALSE)</f>
        <v>OGRODNICZUK Ethan</v>
      </c>
    </row>
    <row r="36" spans="1:7">
      <c r="A36" t="s">
        <v>622</v>
      </c>
      <c r="B36" s="12">
        <v>31694</v>
      </c>
      <c r="C36">
        <v>10035212394</v>
      </c>
      <c r="D36" t="s">
        <v>44</v>
      </c>
      <c r="E36" t="str">
        <f>VLOOKUP(C36,[1]dataride_info!$C$1:$G$454,3,FALSE)</f>
        <v>09.10.1986</v>
      </c>
      <c r="F36" t="str">
        <f>VLOOKUP(C36,[1]dataride_info!$C$1:$G$454,4,FALSE)</f>
        <v>ACTIVE</v>
      </c>
      <c r="G36" t="str">
        <f>VLOOKUP(C36,[1]dataride_info!$C$1:$G$454,5,FALSE)</f>
        <v>ARANGO CARVAJAL Juan Esteban</v>
      </c>
    </row>
    <row r="37" spans="1:7">
      <c r="A37" t="s">
        <v>488</v>
      </c>
      <c r="B37" s="12">
        <v>34443</v>
      </c>
      <c r="C37">
        <v>10009037350</v>
      </c>
      <c r="D37" t="s">
        <v>44</v>
      </c>
      <c r="E37" t="str">
        <f>VLOOKUP(C37,[1]dataride_info!$C$1:$G$454,3,FALSE)</f>
        <v>19.04.1994</v>
      </c>
      <c r="F37" t="str">
        <f>VLOOKUP(C37,[1]dataride_info!$C$1:$G$454,4,FALSE)</f>
        <v>ACTIVE</v>
      </c>
      <c r="G37" t="str">
        <f>VLOOKUP(C37,[1]dataride_info!$C$1:$G$454,5,FALSE)</f>
        <v>PARRA ARIAS Jordan Arley</v>
      </c>
    </row>
    <row r="38" spans="1:7">
      <c r="A38" t="s">
        <v>100</v>
      </c>
      <c r="B38" s="12">
        <v>36096</v>
      </c>
      <c r="C38">
        <v>10010830840</v>
      </c>
      <c r="D38" t="s">
        <v>44</v>
      </c>
      <c r="E38" t="str">
        <f>VLOOKUP(C38,[1]dataride_info!$C$1:$G$454,3,FALSE)</f>
        <v>28.10.1998</v>
      </c>
      <c r="F38" t="str">
        <f>VLOOKUP(C38,[1]dataride_info!$C$1:$G$454,4,FALSE)</f>
        <v>ACTIVE</v>
      </c>
      <c r="G38" t="str">
        <f>VLOOKUP(C38,[1]dataride_info!$C$1:$G$454,5,FALSE)</f>
        <v>QUINTERO CHAVARRO Kevin Santiago</v>
      </c>
    </row>
    <row r="39" spans="1:7">
      <c r="A39" t="s">
        <v>50</v>
      </c>
      <c r="B39" s="12">
        <v>34535</v>
      </c>
      <c r="C39">
        <v>10009039774</v>
      </c>
      <c r="D39" t="s">
        <v>44</v>
      </c>
      <c r="E39" t="str">
        <f>VLOOKUP(C39,[1]dataride_info!$C$1:$G$454,3,FALSE)</f>
        <v>20.07.1994</v>
      </c>
      <c r="F39" t="str">
        <f>VLOOKUP(C39,[1]dataride_info!$C$1:$G$454,4,FALSE)</f>
        <v>ACTIVE</v>
      </c>
      <c r="G39" t="str">
        <f>VLOOKUP(C39,[1]dataride_info!$C$1:$G$454,5,FALSE)</f>
        <v>RAMIREZ MORALES Santiago</v>
      </c>
    </row>
    <row r="40" spans="1:7">
      <c r="A40" t="s">
        <v>706</v>
      </c>
      <c r="B40" s="12">
        <v>32902</v>
      </c>
      <c r="C40">
        <v>10007475448</v>
      </c>
      <c r="D40" t="s">
        <v>44</v>
      </c>
      <c r="E40" t="str">
        <f>VLOOKUP(C40,[1]dataride_info!$C$1:$G$454,3,FALSE)</f>
        <v>29.01.1990</v>
      </c>
      <c r="F40" t="str">
        <f>VLOOKUP(C40,[1]dataride_info!$C$1:$G$454,4,FALSE)</f>
        <v>ACTIVE</v>
      </c>
      <c r="G40" t="str">
        <f>VLOOKUP(C40,[1]dataride_info!$C$1:$G$454,5,FALSE)</f>
        <v>MURILLO MINOTA Ruben Dario</v>
      </c>
    </row>
    <row r="41" spans="1:7">
      <c r="A41" t="s">
        <v>707</v>
      </c>
      <c r="B41" s="12">
        <v>35792</v>
      </c>
      <c r="C41">
        <v>10016308007</v>
      </c>
      <c r="D41" t="s">
        <v>44</v>
      </c>
      <c r="E41" t="str">
        <f>VLOOKUP(C41,[1]dataride_info!$C$1:$G$454,3,FALSE)</f>
        <v>28.12.1997</v>
      </c>
      <c r="F41" t="str">
        <f>VLOOKUP(C41,[1]dataride_info!$C$1:$G$454,4,FALSE)</f>
        <v>ACTIVE</v>
      </c>
      <c r="G41" t="str">
        <f>VLOOKUP(C41,[1]dataride_info!$C$1:$G$454,5,FALSE)</f>
        <v>OCHOA HENAO Juan David</v>
      </c>
    </row>
    <row r="42" spans="1:7">
      <c r="A42" t="s">
        <v>708</v>
      </c>
      <c r="B42" s="12">
        <v>37314</v>
      </c>
      <c r="C42">
        <v>10035452167</v>
      </c>
      <c r="D42" t="s">
        <v>44</v>
      </c>
      <c r="E42" t="str">
        <f>VLOOKUP(C42,[1]dataride_info!$C$1:$G$454,3,FALSE)</f>
        <v>27.02.2002</v>
      </c>
      <c r="F42" t="str">
        <f>VLOOKUP(C42,[1]dataride_info!$C$1:$G$454,4,FALSE)</f>
        <v>ACTIVE</v>
      </c>
      <c r="G42" t="str">
        <f>VLOOKUP(C42,[1]dataride_info!$C$1:$G$454,5,FALSE)</f>
        <v>OSORIO HENAO Julian</v>
      </c>
    </row>
    <row r="43" spans="1:7">
      <c r="A43" t="s">
        <v>711</v>
      </c>
      <c r="B43" s="12">
        <v>36573</v>
      </c>
      <c r="C43">
        <v>10035252006</v>
      </c>
      <c r="D43" t="s">
        <v>44</v>
      </c>
      <c r="E43" t="str">
        <f>VLOOKUP(C43,[1]dataride_info!$C$1:$G$454,3,FALSE)</f>
        <v>17.02.2000</v>
      </c>
      <c r="F43" t="str">
        <f>VLOOKUP(C43,[1]dataride_info!$C$1:$G$454,4,FALSE)</f>
        <v>ACTIVE</v>
      </c>
      <c r="G43" t="str">
        <f>VLOOKUP(C43,[1]dataride_info!$C$1:$G$454,5,FALSE)</f>
        <v>ZAPATA UNAS Alex Juan Pablo</v>
      </c>
    </row>
    <row r="44" spans="1:7">
      <c r="A44" t="s">
        <v>612</v>
      </c>
      <c r="B44" s="12">
        <v>36455</v>
      </c>
      <c r="C44">
        <v>10015327903</v>
      </c>
      <c r="D44" t="s">
        <v>42</v>
      </c>
      <c r="E44" t="str">
        <f>VLOOKUP(C44,[1]dataride_info!$C$1:$G$454,3,FALSE)</f>
        <v>22.10.1999</v>
      </c>
      <c r="F44" t="str">
        <f>VLOOKUP(C44,[1]dataride_info!$C$1:$G$454,4,FALSE)</f>
        <v>ACTIVE</v>
      </c>
      <c r="G44" t="str">
        <f>VLOOKUP(C44,[1]dataride_info!$C$1:$G$454,5,FALSE)</f>
        <v>BABOR Daniel</v>
      </c>
    </row>
    <row r="45" spans="1:7">
      <c r="A45" t="s">
        <v>490</v>
      </c>
      <c r="B45" s="12">
        <v>34062</v>
      </c>
      <c r="C45">
        <v>10007503336</v>
      </c>
      <c r="D45" t="s">
        <v>42</v>
      </c>
      <c r="E45" t="str">
        <f>VLOOKUP(C45,[1]dataride_info!$C$1:$G$454,3,FALSE)</f>
        <v>03.04.1993</v>
      </c>
      <c r="F45" t="str">
        <f>VLOOKUP(C45,[1]dataride_info!$C$1:$G$454,4,FALSE)</f>
        <v>ACTIVE</v>
      </c>
      <c r="G45" t="str">
        <f>VLOOKUP(C45,[1]dataride_info!$C$1:$G$454,5,FALSE)</f>
        <v>RUGOVAC Denis</v>
      </c>
    </row>
    <row r="46" spans="1:7">
      <c r="A46" t="s">
        <v>41</v>
      </c>
      <c r="B46" s="12">
        <v>34008</v>
      </c>
      <c r="C46">
        <v>10007294683</v>
      </c>
      <c r="D46" t="s">
        <v>42</v>
      </c>
      <c r="E46" t="str">
        <f>VLOOKUP(C46,[1]dataride_info!$C$1:$G$454,3,FALSE)</f>
        <v>08.02.1993</v>
      </c>
      <c r="F46" t="str">
        <f>VLOOKUP(C46,[1]dataride_info!$C$1:$G$454,4,FALSE)</f>
        <v>ACTIVE</v>
      </c>
      <c r="G46" t="str">
        <f>VLOOKUP(C46,[1]dataride_info!$C$1:$G$454,5,FALSE)</f>
        <v>WAGNER Robin</v>
      </c>
    </row>
    <row r="47" spans="1:7">
      <c r="A47" t="s">
        <v>742</v>
      </c>
      <c r="B47" s="12">
        <v>34181</v>
      </c>
      <c r="C47">
        <v>10007535365</v>
      </c>
      <c r="D47" t="s">
        <v>42</v>
      </c>
      <c r="E47" t="str">
        <f>VLOOKUP(C47,[1]dataride_info!$C$1:$G$454,3,FALSE)</f>
        <v>31.07.1993</v>
      </c>
      <c r="F47" t="str">
        <f>VLOOKUP(C47,[1]dataride_info!$C$1:$G$454,4,FALSE)</f>
        <v>ACTIVE</v>
      </c>
      <c r="G47" t="str">
        <f>VLOOKUP(C47,[1]dataride_info!$C$1:$G$454,5,FALSE)</f>
        <v>TOPINKA Dominik</v>
      </c>
    </row>
    <row r="48" spans="1:7">
      <c r="A48" t="s">
        <v>818</v>
      </c>
      <c r="B48" s="12">
        <v>34916</v>
      </c>
      <c r="C48">
        <v>10008988648</v>
      </c>
      <c r="D48" t="s">
        <v>42</v>
      </c>
      <c r="E48" t="str">
        <f>VLOOKUP(C48,[1]dataride_info!$C$1:$G$454,3,FALSE)</f>
        <v>05.08.1995</v>
      </c>
      <c r="F48" t="str">
        <f>VLOOKUP(C48,[1]dataride_info!$C$1:$G$454,4,FALSE)</f>
        <v>INACTIVE</v>
      </c>
      <c r="G48" t="str">
        <f>VLOOKUP(C48,[1]dataride_info!$C$1:$G$454,5,FALSE)</f>
        <v>PIETRULA Nicolas</v>
      </c>
    </row>
    <row r="49" spans="1:7">
      <c r="A49" t="s">
        <v>54</v>
      </c>
      <c r="B49" s="12">
        <v>31932</v>
      </c>
      <c r="C49">
        <v>10004612534</v>
      </c>
      <c r="D49" t="s">
        <v>42</v>
      </c>
      <c r="E49" t="str">
        <f>VLOOKUP(C49,[1]dataride_info!$C$1:$G$454,3,FALSE)</f>
        <v>04.06.1987</v>
      </c>
      <c r="F49" t="str">
        <f>VLOOKUP(C49,[1]dataride_info!$C$1:$G$454,4,FALSE)</f>
        <v>ACTIVE</v>
      </c>
      <c r="G49" t="str">
        <f>VLOOKUP(C49,[1]dataride_info!$C$1:$G$454,5,FALSE)</f>
        <v>BÁBEK Tomáš</v>
      </c>
    </row>
    <row r="50" spans="1:7">
      <c r="A50" t="s">
        <v>181</v>
      </c>
      <c r="B50" s="12">
        <v>36014</v>
      </c>
      <c r="C50">
        <v>10009903983</v>
      </c>
      <c r="D50" t="s">
        <v>42</v>
      </c>
      <c r="E50" t="str">
        <f>VLOOKUP(C50,[1]dataride_info!$C$1:$G$454,3,FALSE)</f>
        <v>07.08.1998</v>
      </c>
      <c r="F50" t="str">
        <f>VLOOKUP(C50,[1]dataride_info!$C$1:$G$454,4,FALSE)</f>
        <v>ACTIVE</v>
      </c>
      <c r="G50" t="str">
        <f>VLOOKUP(C50,[1]dataride_info!$C$1:$G$454,5,FALSE)</f>
        <v>BOHUSLÁVEK Matěj</v>
      </c>
    </row>
    <row r="51" spans="1:7">
      <c r="A51" t="s">
        <v>172</v>
      </c>
      <c r="B51" s="12">
        <v>36088</v>
      </c>
      <c r="C51">
        <v>10010166590</v>
      </c>
      <c r="D51" t="s">
        <v>42</v>
      </c>
      <c r="E51" t="str">
        <f>VLOOKUP(C51,[1]dataride_info!$C$1:$G$454,3,FALSE)</f>
        <v>20.10.1998</v>
      </c>
      <c r="F51" t="str">
        <f>VLOOKUP(C51,[1]dataride_info!$C$1:$G$454,4,FALSE)</f>
        <v>ACTIVE</v>
      </c>
      <c r="G51" t="str">
        <f>VLOOKUP(C51,[1]dataride_info!$C$1:$G$454,5,FALSE)</f>
        <v>ČECHMAN Martin</v>
      </c>
    </row>
    <row r="52" spans="1:7">
      <c r="A52" t="s">
        <v>656</v>
      </c>
      <c r="B52" s="12">
        <v>33645</v>
      </c>
      <c r="C52">
        <v>10006883344</v>
      </c>
      <c r="D52" t="s">
        <v>484</v>
      </c>
      <c r="E52" t="str">
        <f>VLOOKUP(C52,[1]dataride_info!$C$1:$G$454,3,FALSE)</f>
        <v>11.02.1992</v>
      </c>
      <c r="F52" t="str">
        <f>VLOOKUP(C52,[1]dataride_info!$C$1:$G$454,4,FALSE)</f>
        <v>ACTIVE</v>
      </c>
      <c r="G52" t="str">
        <f>VLOOKUP(C52,[1]dataride_info!$C$1:$G$454,5,FALSE)</f>
        <v>LETH Lasse</v>
      </c>
    </row>
    <row r="53" spans="1:7">
      <c r="A53" t="s">
        <v>483</v>
      </c>
      <c r="B53" s="12">
        <v>37325</v>
      </c>
      <c r="C53">
        <v>10051225478</v>
      </c>
      <c r="D53" t="s">
        <v>484</v>
      </c>
      <c r="E53" t="str">
        <f>VLOOKUP(C53,[1]dataride_info!$C$1:$G$454,3,FALSE)</f>
        <v>10.03.2002</v>
      </c>
      <c r="F53" t="str">
        <f>VLOOKUP(C53,[1]dataride_info!$C$1:$G$454,4,FALSE)</f>
        <v>ACTIVE</v>
      </c>
      <c r="G53" t="str">
        <f>VLOOKUP(C53,[1]dataride_info!$C$1:$G$454,5,FALSE)</f>
        <v>HANSEN Tobias</v>
      </c>
    </row>
    <row r="54" spans="1:7">
      <c r="A54" t="s">
        <v>645</v>
      </c>
      <c r="B54" s="12">
        <v>35985</v>
      </c>
      <c r="C54">
        <v>10010826089</v>
      </c>
      <c r="D54" t="s">
        <v>484</v>
      </c>
      <c r="E54" t="str">
        <f>VLOOKUP(C54,[1]dataride_info!$C$1:$G$454,3,FALSE)</f>
        <v>09.07.1998</v>
      </c>
      <c r="F54" t="str">
        <f>VLOOKUP(C54,[1]dataride_info!$C$1:$G$454,4,FALSE)</f>
        <v>ACTIVE</v>
      </c>
      <c r="G54" t="str">
        <f>VLOOKUP(C54,[1]dataride_info!$C$1:$G$454,5,FALSE)</f>
        <v>PEDERSEN Rasmus</v>
      </c>
    </row>
    <row r="55" spans="1:7">
      <c r="A55" t="s">
        <v>676</v>
      </c>
      <c r="B55" s="12">
        <v>37124</v>
      </c>
      <c r="C55">
        <v>10036116720</v>
      </c>
      <c r="D55" t="s">
        <v>484</v>
      </c>
      <c r="E55" t="str">
        <f>VLOOKUP(C55,[1]dataride_info!$C$1:$G$454,3,FALSE)</f>
        <v>21.08.2001</v>
      </c>
      <c r="F55" t="str">
        <f>VLOOKUP(C55,[1]dataride_info!$C$1:$G$454,4,FALSE)</f>
        <v>ACTIVE</v>
      </c>
      <c r="G55" t="str">
        <f>VLOOKUP(C55,[1]dataride_info!$C$1:$G$454,5,FALSE)</f>
        <v>SKIVILD Robin</v>
      </c>
    </row>
    <row r="56" spans="1:7">
      <c r="A56" t="s">
        <v>821</v>
      </c>
      <c r="B56" s="12">
        <v>36769</v>
      </c>
      <c r="C56">
        <v>10036503104</v>
      </c>
      <c r="D56" t="s">
        <v>484</v>
      </c>
      <c r="E56" t="str">
        <f>VLOOKUP(C56,[1]dataride_info!$C$1:$G$454,3,FALSE)</f>
        <v>31.08.2000</v>
      </c>
      <c r="F56" t="str">
        <f>VLOOKUP(C56,[1]dataride_info!$C$1:$G$454,4,FALSE)</f>
        <v>ACTIVE</v>
      </c>
      <c r="G56" t="str">
        <f>VLOOKUP(C56,[1]dataride_info!$C$1:$G$454,5,FALSE)</f>
        <v>MALMBERG Matias</v>
      </c>
    </row>
    <row r="57" spans="1:7">
      <c r="A57" t="s">
        <v>655</v>
      </c>
      <c r="B57" s="12">
        <v>37949</v>
      </c>
      <c r="C57">
        <v>10049194845</v>
      </c>
      <c r="D57" t="s">
        <v>484</v>
      </c>
      <c r="E57" t="str">
        <f>VLOOKUP(C57,[1]dataride_info!$C$1:$G$454,3,FALSE)</f>
        <v>24.11.2003</v>
      </c>
      <c r="F57" t="str">
        <f>VLOOKUP(C57,[1]dataride_info!$C$1:$G$454,4,FALSE)</f>
        <v>ACTIVE</v>
      </c>
      <c r="G57" t="str">
        <f>VLOOKUP(C57,[1]dataride_info!$C$1:$G$454,5,FALSE)</f>
        <v>BÉVORT Carl-Frederik</v>
      </c>
    </row>
    <row r="58" spans="1:7">
      <c r="A58" t="s">
        <v>866</v>
      </c>
      <c r="B58" s="12">
        <v>37020</v>
      </c>
      <c r="C58">
        <v>10036124396</v>
      </c>
      <c r="D58" t="s">
        <v>484</v>
      </c>
      <c r="E58" t="str">
        <f>VLOOKUP(C58,[1]dataride_info!$C$1:$G$454,3,FALSE)</f>
        <v>09.05.2001</v>
      </c>
      <c r="F58" t="str">
        <f>VLOOKUP(C58,[1]dataride_info!$C$1:$G$454,4,FALSE)</f>
        <v>ACTIVE</v>
      </c>
      <c r="G58" t="str">
        <f>VLOOKUP(C58,[1]dataride_info!$C$1:$G$454,5,FALSE)</f>
        <v>WANDAHL Frederik</v>
      </c>
    </row>
    <row r="59" spans="1:7">
      <c r="A59" t="s">
        <v>165</v>
      </c>
      <c r="B59" s="12">
        <v>37064</v>
      </c>
      <c r="C59">
        <v>10041041993</v>
      </c>
      <c r="D59" t="s">
        <v>37</v>
      </c>
      <c r="E59" t="str">
        <f>VLOOKUP(C59,[1]dataride_info!$C$1:$G$454,3,FALSE)</f>
        <v>22.06.2001</v>
      </c>
      <c r="F59" t="str">
        <f>VLOOKUP(C59,[1]dataride_info!$C$1:$G$454,4,FALSE)</f>
        <v>ACTIVE</v>
      </c>
      <c r="G59" t="str">
        <f>VLOOKUP(C59,[1]dataride_info!$C$1:$G$454,5,FALSE)</f>
        <v>JIMENEZ ELIZONDO Ekain</v>
      </c>
    </row>
    <row r="60" spans="1:7">
      <c r="A60" t="s">
        <v>36</v>
      </c>
      <c r="B60" s="12">
        <v>35943</v>
      </c>
      <c r="C60">
        <v>10011152354</v>
      </c>
      <c r="D60" t="s">
        <v>37</v>
      </c>
      <c r="E60" t="str">
        <f>VLOOKUP(C60,[1]dataride_info!$C$1:$G$454,3,FALSE)</f>
        <v>28.05.1998</v>
      </c>
      <c r="F60" t="str">
        <f>VLOOKUP(C60,[1]dataride_info!$C$1:$G$454,4,FALSE)</f>
        <v>ACTIVE</v>
      </c>
      <c r="G60" t="str">
        <f>VLOOKUP(C60,[1]dataride_info!$C$1:$G$454,5,FALSE)</f>
        <v>MARTINEZ CHORRO Alejandro</v>
      </c>
    </row>
    <row r="61" spans="1:7">
      <c r="A61" t="s">
        <v>494</v>
      </c>
      <c r="B61" s="12">
        <v>35972</v>
      </c>
      <c r="C61">
        <v>10040741596</v>
      </c>
      <c r="D61" t="s">
        <v>37</v>
      </c>
      <c r="E61" t="str">
        <f>VLOOKUP(C61,[1]dataride_info!$C$1:$G$454,3,FALSE)</f>
        <v>26.06.1998</v>
      </c>
      <c r="F61" t="str">
        <f>VLOOKUP(C61,[1]dataride_info!$C$1:$G$454,4,FALSE)</f>
        <v>ACTIVE</v>
      </c>
      <c r="G61" t="str">
        <f>VLOOKUP(C61,[1]dataride_info!$C$1:$G$454,5,FALSE)</f>
        <v>MARTORELL HAGA Erik</v>
      </c>
    </row>
    <row r="62" spans="1:7">
      <c r="A62" t="s">
        <v>618</v>
      </c>
      <c r="B62" s="12">
        <v>32192</v>
      </c>
      <c r="C62">
        <v>10019037545</v>
      </c>
      <c r="D62" t="s">
        <v>37</v>
      </c>
      <c r="E62" t="str">
        <f>VLOOKUP(C62,[1]dataride_info!$C$1:$G$454,3,FALSE)</f>
        <v>19.02.1988</v>
      </c>
      <c r="F62" t="str">
        <f>VLOOKUP(C62,[1]dataride_info!$C$1:$G$454,4,FALSE)</f>
        <v>ACTIVE</v>
      </c>
      <c r="G62" t="str">
        <f>VLOOKUP(C62,[1]dataride_info!$C$1:$G$454,5,FALSE)</f>
        <v>MORA VEDRI Sebastian</v>
      </c>
    </row>
    <row r="63" spans="1:7">
      <c r="A63" t="s">
        <v>174</v>
      </c>
      <c r="B63" s="12">
        <v>33010</v>
      </c>
      <c r="C63">
        <v>10006552534</v>
      </c>
      <c r="D63" t="s">
        <v>37</v>
      </c>
      <c r="E63" t="str">
        <f>VLOOKUP(C63,[1]dataride_info!$C$1:$G$454,3,FALSE)</f>
        <v>17.05.1990</v>
      </c>
      <c r="F63" t="str">
        <f>VLOOKUP(C63,[1]dataride_info!$C$1:$G$454,4,FALSE)</f>
        <v>ACTIVE</v>
      </c>
      <c r="G63" t="str">
        <f>VLOOKUP(C63,[1]dataride_info!$C$1:$G$454,5,FALSE)</f>
        <v>PERALTA Juan</v>
      </c>
    </row>
    <row r="64" spans="1:7">
      <c r="A64" t="s">
        <v>823</v>
      </c>
      <c r="B64" s="12">
        <v>32922</v>
      </c>
      <c r="C64">
        <v>10006602044</v>
      </c>
      <c r="D64" t="s">
        <v>37</v>
      </c>
      <c r="E64" t="str">
        <f>VLOOKUP(C64,[1]dataride_info!$C$1:$G$454,3,FALSE)</f>
        <v>18.02.1990</v>
      </c>
      <c r="F64" t="str">
        <f>VLOOKUP(C64,[1]dataride_info!$C$1:$G$454,4,FALSE)</f>
        <v>ACTIVE</v>
      </c>
      <c r="G64" t="str">
        <f>VLOOKUP(C64,[1]dataride_info!$C$1:$G$454,5,FALSE)</f>
        <v>ZUAZUBISKAR GALLASTEGI Illart</v>
      </c>
    </row>
    <row r="65" spans="1:7">
      <c r="A65" t="s">
        <v>486</v>
      </c>
      <c r="B65" s="12">
        <v>34389</v>
      </c>
      <c r="C65">
        <v>10007900026</v>
      </c>
      <c r="D65" t="s">
        <v>27</v>
      </c>
      <c r="E65" t="str">
        <f>VLOOKUP(C65,[1]dataride_info!$C$1:$G$454,3,FALSE)</f>
        <v>24.02.1994</v>
      </c>
      <c r="F65" t="str">
        <f>VLOOKUP(C65,[1]dataride_info!$C$1:$G$454,4,FALSE)</f>
        <v>ACTIVE</v>
      </c>
      <c r="G65" t="str">
        <f>VLOOKUP(C65,[1]dataride_info!$C$1:$G$454,5,FALSE)</f>
        <v>BOUDAT Thomas</v>
      </c>
    </row>
    <row r="66" spans="1:7">
      <c r="A66" t="s">
        <v>80</v>
      </c>
      <c r="B66" s="12">
        <v>35629</v>
      </c>
      <c r="C66">
        <v>10009736861</v>
      </c>
      <c r="D66" t="s">
        <v>27</v>
      </c>
      <c r="E66" t="str">
        <f>VLOOKUP(C66,[1]dataride_info!$C$1:$G$454,3,FALSE)</f>
        <v>18.07.1997</v>
      </c>
      <c r="F66" t="str">
        <f>VLOOKUP(C66,[1]dataride_info!$C$1:$G$454,4,FALSE)</f>
        <v>ACTIVE</v>
      </c>
      <c r="G66" t="str">
        <f>VLOOKUP(C66,[1]dataride_info!$C$1:$G$454,5,FALSE)</f>
        <v>DENIS Thomas</v>
      </c>
    </row>
    <row r="67" spans="1:7">
      <c r="A67" t="s">
        <v>584</v>
      </c>
      <c r="B67" s="12">
        <v>36795</v>
      </c>
      <c r="C67">
        <v>10025923131</v>
      </c>
      <c r="D67" t="s">
        <v>27</v>
      </c>
      <c r="E67" t="str">
        <f>VLOOKUP(C67,[1]dataride_info!$C$1:$G$454,3,FALSE)</f>
        <v>26.09.2000</v>
      </c>
      <c r="F67" t="str">
        <f>VLOOKUP(C67,[1]dataride_info!$C$1:$G$454,4,FALSE)</f>
        <v>ACTIVE</v>
      </c>
      <c r="G67" t="str">
        <f>VLOOKUP(C67,[1]dataride_info!$C$1:$G$454,5,FALSE)</f>
        <v>GRONDIN Donavan</v>
      </c>
    </row>
    <row r="68" spans="1:7">
      <c r="A68" t="s">
        <v>96</v>
      </c>
      <c r="B68" s="12">
        <v>36181</v>
      </c>
      <c r="C68">
        <v>10015683567</v>
      </c>
      <c r="D68" t="s">
        <v>27</v>
      </c>
      <c r="E68" t="str">
        <f>VLOOKUP(C68,[1]dataride_info!$C$1:$G$454,3,FALSE)</f>
        <v>21.01.1999</v>
      </c>
      <c r="F68" t="str">
        <f>VLOOKUP(C68,[1]dataride_info!$C$1:$G$454,4,FALSE)</f>
        <v>ACTIVE</v>
      </c>
      <c r="G68" t="str">
        <f>VLOOKUP(C68,[1]dataride_info!$C$1:$G$454,5,FALSE)</f>
        <v>HELAL Rayan</v>
      </c>
    </row>
    <row r="69" spans="1:7">
      <c r="A69" t="s">
        <v>654</v>
      </c>
      <c r="B69" s="12">
        <v>36242</v>
      </c>
      <c r="C69">
        <v>10015907071</v>
      </c>
      <c r="D69" t="s">
        <v>27</v>
      </c>
      <c r="E69" t="str">
        <f>VLOOKUP(C69,[1]dataride_info!$C$1:$G$454,3,FALSE)</f>
        <v>23.03.1999</v>
      </c>
      <c r="F69" t="str">
        <f>VLOOKUP(C69,[1]dataride_info!$C$1:$G$454,4,FALSE)</f>
        <v>ACTIVE</v>
      </c>
      <c r="G69" t="str">
        <f>VLOOKUP(C69,[1]dataride_info!$C$1:$G$454,5,FALSE)</f>
        <v>TABELLION Valentin</v>
      </c>
    </row>
    <row r="70" spans="1:7">
      <c r="A70" t="s">
        <v>585</v>
      </c>
      <c r="B70" s="12">
        <v>34954</v>
      </c>
      <c r="C70">
        <v>10009104341</v>
      </c>
      <c r="D70" t="s">
        <v>27</v>
      </c>
      <c r="E70" t="str">
        <f>VLOOKUP(C70,[1]dataride_info!$C$1:$G$454,3,FALSE)</f>
        <v>12.09.1995</v>
      </c>
      <c r="F70" t="str">
        <f>VLOOKUP(C70,[1]dataride_info!$C$1:$G$454,4,FALSE)</f>
        <v>ACTIVE</v>
      </c>
      <c r="G70" t="str">
        <f>VLOOKUP(C70,[1]dataride_info!$C$1:$G$454,5,FALSE)</f>
        <v>THOMAS Benjamin</v>
      </c>
    </row>
    <row r="71" spans="1:7">
      <c r="A71" t="s">
        <v>781</v>
      </c>
      <c r="B71" s="12">
        <v>36761</v>
      </c>
      <c r="C71">
        <v>10025432875</v>
      </c>
      <c r="D71" t="s">
        <v>27</v>
      </c>
      <c r="E71" t="str">
        <f>VLOOKUP(C71,[1]dataride_info!$C$1:$G$454,3,FALSE)</f>
        <v>23.08.2000</v>
      </c>
      <c r="F71" t="str">
        <f>VLOOKUP(C71,[1]dataride_info!$C$1:$G$454,4,FALSE)</f>
        <v>ACTIVE</v>
      </c>
      <c r="G71" t="str">
        <f>VLOOKUP(C71,[1]dataride_info!$C$1:$G$454,5,FALSE)</f>
        <v>GRENGBO Florian</v>
      </c>
    </row>
    <row r="72" spans="1:7">
      <c r="A72" t="s">
        <v>824</v>
      </c>
      <c r="B72" s="12">
        <v>32020</v>
      </c>
      <c r="C72">
        <v>10003310714</v>
      </c>
      <c r="D72" t="s">
        <v>27</v>
      </c>
      <c r="E72" t="str">
        <f>VLOOKUP(C72,[1]dataride_info!$C$1:$G$454,3,FALSE)</f>
        <v>31.08.1987</v>
      </c>
      <c r="F72" t="str">
        <f>VLOOKUP(C72,[1]dataride_info!$C$1:$G$454,4,FALSE)</f>
        <v>ACTIVE</v>
      </c>
      <c r="G72" t="str">
        <f>VLOOKUP(C72,[1]dataride_info!$C$1:$G$454,5,FALSE)</f>
        <v>KNEISKY Morgan</v>
      </c>
    </row>
    <row r="73" spans="1:7">
      <c r="A73" t="s">
        <v>470</v>
      </c>
      <c r="B73" s="12">
        <v>36189</v>
      </c>
      <c r="C73">
        <v>10026071156</v>
      </c>
      <c r="D73" t="s">
        <v>27</v>
      </c>
      <c r="E73" t="str">
        <f>VLOOKUP(C73,[1]dataride_info!$C$1:$G$454,3,FALSE)</f>
        <v>29.01.1999</v>
      </c>
      <c r="F73" t="str">
        <f>VLOOKUP(C73,[1]dataride_info!$C$1:$G$454,4,FALSE)</f>
        <v>ACTIVE</v>
      </c>
      <c r="G73" t="str">
        <f>VLOOKUP(C73,[1]dataride_info!$C$1:$G$454,5,FALSE)</f>
        <v>DERACHE Tom</v>
      </c>
    </row>
    <row r="74" spans="1:7">
      <c r="A74" t="s">
        <v>550</v>
      </c>
      <c r="B74" s="12">
        <v>37331</v>
      </c>
      <c r="C74">
        <v>10073343195</v>
      </c>
      <c r="D74" t="s">
        <v>27</v>
      </c>
      <c r="E74" t="str">
        <f>VLOOKUP(C74,[1]dataride_info!$C$1:$G$454,3,FALSE)</f>
        <v>16.03.2002</v>
      </c>
      <c r="F74" t="str">
        <f>VLOOKUP(C74,[1]dataride_info!$C$1:$G$454,4,FALSE)</f>
        <v>ACTIVE</v>
      </c>
      <c r="G74" t="str">
        <f>VLOOKUP(C74,[1]dataride_info!$C$1:$G$454,5,FALSE)</f>
        <v>GILLION Timmy</v>
      </c>
    </row>
    <row r="75" spans="1:7">
      <c r="A75" t="s">
        <v>99</v>
      </c>
      <c r="B75" s="12">
        <v>35538</v>
      </c>
      <c r="C75">
        <v>10010678569</v>
      </c>
      <c r="D75" t="s">
        <v>27</v>
      </c>
      <c r="E75" t="str">
        <f>VLOOKUP(C75,[1]dataride_info!$C$1:$G$454,3,FALSE)</f>
        <v>18.04.1997</v>
      </c>
      <c r="F75" t="str">
        <f>VLOOKUP(C75,[1]dataride_info!$C$1:$G$454,4,FALSE)</f>
        <v>ACTIVE</v>
      </c>
      <c r="G75" t="str">
        <f>VLOOKUP(C75,[1]dataride_info!$C$1:$G$454,5,FALSE)</f>
        <v>VIGIER Sébastien</v>
      </c>
    </row>
    <row r="76" spans="1:7">
      <c r="A76" t="s">
        <v>648</v>
      </c>
      <c r="B76" s="12">
        <v>36293</v>
      </c>
      <c r="C76">
        <v>10015483810</v>
      </c>
      <c r="D76" t="s">
        <v>113</v>
      </c>
      <c r="E76" t="str">
        <f>VLOOKUP(C76,[1]dataride_info!$C$1:$G$454,3,FALSE)</f>
        <v>13.05.1999</v>
      </c>
      <c r="F76" t="str">
        <f>VLOOKUP(C76,[1]dataride_info!$C$1:$G$454,4,FALSE)</f>
        <v>ACTIVE</v>
      </c>
      <c r="G76" t="str">
        <f>VLOOKUP(C76,[1]dataride_info!$C$1:$G$454,5,FALSE)</f>
        <v>BRITTON Rhys</v>
      </c>
    </row>
    <row r="77" spans="1:7">
      <c r="A77" t="s">
        <v>137</v>
      </c>
      <c r="B77" s="12">
        <v>36588</v>
      </c>
      <c r="C77">
        <v>10014936364</v>
      </c>
      <c r="D77" t="s">
        <v>113</v>
      </c>
      <c r="E77" t="str">
        <f>VLOOKUP(C77,[1]dataride_info!$C$1:$G$454,3,FALSE)</f>
        <v>03.03.2000</v>
      </c>
      <c r="F77" t="str">
        <f>VLOOKUP(C77,[1]dataride_info!$C$1:$G$454,4,FALSE)</f>
        <v>ACTIVE</v>
      </c>
      <c r="G77" t="str">
        <f>VLOOKUP(C77,[1]dataride_info!$C$1:$G$454,5,FALSE)</f>
        <v>FIELDING Alistair</v>
      </c>
    </row>
    <row r="78" spans="1:7">
      <c r="A78" t="s">
        <v>586</v>
      </c>
      <c r="B78" s="12">
        <v>36056</v>
      </c>
      <c r="C78">
        <v>10010182051</v>
      </c>
      <c r="D78" t="s">
        <v>113</v>
      </c>
      <c r="E78" t="str">
        <f>VLOOKUP(C78,[1]dataride_info!$C$1:$G$454,3,FALSE)</f>
        <v>18.09.1998</v>
      </c>
      <c r="F78" t="str">
        <f>VLOOKUP(C78,[1]dataride_info!$C$1:$G$454,4,FALSE)</f>
        <v>ACTIVE</v>
      </c>
      <c r="G78" t="str">
        <f>VLOOKUP(C78,[1]dataride_info!$C$1:$G$454,5,FALSE)</f>
        <v>HAYTER Ethan</v>
      </c>
    </row>
    <row r="79" spans="1:7">
      <c r="A79" t="s">
        <v>132</v>
      </c>
      <c r="B79" s="12">
        <v>36354</v>
      </c>
      <c r="C79">
        <v>10015483305</v>
      </c>
      <c r="D79" t="s">
        <v>113</v>
      </c>
      <c r="E79" t="str">
        <f>VLOOKUP(C79,[1]dataride_info!$C$1:$G$454,3,FALSE)</f>
        <v>13.07.1999</v>
      </c>
      <c r="F79" t="str">
        <f>VLOOKUP(C79,[1]dataride_info!$C$1:$G$454,4,FALSE)</f>
        <v>ACTIVE</v>
      </c>
      <c r="G79" t="str">
        <f>VLOOKUP(C79,[1]dataride_info!$C$1:$G$454,5,FALSE)</f>
        <v>TURNBULL Hamish</v>
      </c>
    </row>
    <row r="80" spans="1:7">
      <c r="A80" t="s">
        <v>475</v>
      </c>
      <c r="B80" s="12">
        <v>36764</v>
      </c>
      <c r="C80">
        <v>10023821362</v>
      </c>
      <c r="D80" t="s">
        <v>113</v>
      </c>
      <c r="E80" t="str">
        <f>VLOOKUP(C80,[1]dataride_info!$C$1:$G$454,3,FALSE)</f>
        <v>26.08.2000</v>
      </c>
      <c r="F80" t="str">
        <f>VLOOKUP(C80,[1]dataride_info!$C$1:$G$454,4,FALSE)</f>
        <v>ACTIVE</v>
      </c>
      <c r="G80" t="str">
        <f>VLOOKUP(C80,[1]dataride_info!$C$1:$G$454,5,FALSE)</f>
        <v>VERNON Ethan</v>
      </c>
    </row>
    <row r="81" spans="1:7">
      <c r="A81" t="s">
        <v>587</v>
      </c>
      <c r="B81" s="12">
        <v>35029</v>
      </c>
      <c r="C81">
        <v>10008663700</v>
      </c>
      <c r="D81" t="s">
        <v>113</v>
      </c>
      <c r="E81" t="str">
        <f>VLOOKUP(C81,[1]dataride_info!$C$1:$G$454,3,FALSE)</f>
        <v>26.11.1995</v>
      </c>
      <c r="F81" t="str">
        <f>VLOOKUP(C81,[1]dataride_info!$C$1:$G$454,4,FALSE)</f>
        <v>ACTIVE</v>
      </c>
      <c r="G81" t="str">
        <f>VLOOKUP(C81,[1]dataride_info!$C$1:$G$454,5,FALSE)</f>
        <v>WOOD Oliver</v>
      </c>
    </row>
    <row r="82" spans="1:7">
      <c r="A82" t="s">
        <v>74</v>
      </c>
      <c r="B82" s="12">
        <v>37489</v>
      </c>
      <c r="C82">
        <v>10083501624</v>
      </c>
      <c r="D82" t="s">
        <v>113</v>
      </c>
      <c r="E82" t="str">
        <f>VLOOKUP(C82,[1]dataride_info!$C$1:$G$454,3,FALSE)</f>
        <v>21.08.2002</v>
      </c>
      <c r="F82" t="str">
        <f>VLOOKUP(C82,[1]dataride_info!$C$1:$G$454,4,FALSE)</f>
        <v>ACTIVE</v>
      </c>
      <c r="G82" t="str">
        <f>VLOOKUP(C82,[1]dataride_info!$C$1:$G$454,5,FALSE)</f>
        <v>NORRIS Hayden</v>
      </c>
    </row>
    <row r="83" spans="1:7">
      <c r="A83" t="s">
        <v>125</v>
      </c>
      <c r="B83" s="12">
        <v>35475</v>
      </c>
      <c r="C83">
        <v>10017950943</v>
      </c>
      <c r="D83" t="s">
        <v>113</v>
      </c>
      <c r="E83" t="str">
        <f>VLOOKUP(C83,[1]dataride_info!$C$1:$G$454,3,FALSE)</f>
        <v>14.02.1997</v>
      </c>
      <c r="F83" t="str">
        <f>VLOOKUP(C83,[1]dataride_info!$C$1:$G$454,4,FALSE)</f>
        <v>ACTIVE</v>
      </c>
      <c r="G83" t="str">
        <f>VLOOKUP(C83,[1]dataride_info!$C$1:$G$454,5,FALSE)</f>
        <v>TRUMAN Joseph</v>
      </c>
    </row>
    <row r="84" spans="1:7">
      <c r="A84" t="s">
        <v>382</v>
      </c>
      <c r="B84" s="12">
        <v>33814</v>
      </c>
      <c r="C84">
        <v>10006898502</v>
      </c>
      <c r="D84" t="s">
        <v>113</v>
      </c>
      <c r="E84" t="str">
        <f>VLOOKUP(C84,[1]dataride_info!$C$1:$G$454,3,FALSE)</f>
        <v>29.07.1992</v>
      </c>
      <c r="F84" t="str">
        <f>VLOOKUP(C84,[1]dataride_info!$C$1:$G$454,4,FALSE)</f>
        <v>INACTIVE</v>
      </c>
      <c r="G84" t="str">
        <f>VLOOKUP(C84,[1]dataride_info!$C$1:$G$454,5,FALSE)</f>
        <v>EMADI Kian</v>
      </c>
    </row>
    <row r="85" spans="1:7">
      <c r="A85" t="s">
        <v>780</v>
      </c>
      <c r="B85" s="12">
        <v>35386</v>
      </c>
      <c r="C85">
        <v>10014741455</v>
      </c>
      <c r="D85" t="s">
        <v>113</v>
      </c>
      <c r="E85" t="str">
        <f>VLOOKUP(C85,[1]dataride_info!$C$1:$G$454,3,FALSE)</f>
        <v>17.11.1996</v>
      </c>
      <c r="F85" t="str">
        <f>VLOOKUP(C85,[1]dataride_info!$C$1:$G$454,4,FALSE)</f>
        <v>ACTIVE</v>
      </c>
      <c r="G85" t="str">
        <f>VLOOKUP(C85,[1]dataride_info!$C$1:$G$454,5,FALSE)</f>
        <v>TANFIELD Charlie</v>
      </c>
    </row>
    <row r="86" spans="1:7">
      <c r="A86" t="s">
        <v>629</v>
      </c>
      <c r="B86" s="12">
        <v>35300</v>
      </c>
      <c r="C86">
        <v>10013692037</v>
      </c>
      <c r="D86" t="s">
        <v>113</v>
      </c>
      <c r="E86" t="str">
        <f>VLOOKUP(C86,[1]dataride_info!$C$1:$G$454,3,FALSE)</f>
        <v>23.08.1996</v>
      </c>
      <c r="F86" t="str">
        <f>VLOOKUP(C86,[1]dataride_info!$C$1:$G$454,4,FALSE)</f>
        <v>Active</v>
      </c>
      <c r="G86" t="str">
        <f>VLOOKUP(C86,[1]dataride_info!$C$1:$G$454,5,FALSE)</f>
        <v>PERRETT William</v>
      </c>
    </row>
    <row r="87" spans="1:7">
      <c r="A87" t="s">
        <v>783</v>
      </c>
      <c r="B87" s="12">
        <v>36911</v>
      </c>
      <c r="C87">
        <v>10023923517</v>
      </c>
      <c r="D87" t="s">
        <v>113</v>
      </c>
      <c r="E87" t="str">
        <f>VLOOKUP(C87,[1]dataride_info!$C$1:$G$454,3,FALSE)</f>
        <v>20.01.2001</v>
      </c>
      <c r="F87" t="str">
        <f>VLOOKUP(C87,[1]dataride_info!$C$1:$G$454,4,FALSE)</f>
        <v>ACTIVE</v>
      </c>
      <c r="G87" t="str">
        <f>VLOOKUP(C87,[1]dataride_info!$C$1:$G$454,5,FALSE)</f>
        <v>BUNTING James</v>
      </c>
    </row>
    <row r="88" spans="1:7">
      <c r="A88" t="s">
        <v>762</v>
      </c>
      <c r="B88" s="12">
        <v>36638</v>
      </c>
      <c r="C88">
        <v>10023824190</v>
      </c>
      <c r="D88" t="s">
        <v>113</v>
      </c>
      <c r="E88" t="str">
        <f>VLOOKUP(C88,[1]dataride_info!$C$1:$G$454,3,FALSE)</f>
        <v>22.04.2000</v>
      </c>
      <c r="F88" t="str">
        <f>VLOOKUP(C88,[1]dataride_info!$C$1:$G$454,4,FALSE)</f>
        <v>ACTIVE</v>
      </c>
      <c r="G88" t="str">
        <f>VLOOKUP(C88,[1]dataride_info!$C$1:$G$454,5,FALSE)</f>
        <v>TIDBALL William</v>
      </c>
    </row>
    <row r="89" spans="1:7">
      <c r="A89" t="s">
        <v>510</v>
      </c>
      <c r="B89" s="12">
        <v>36892</v>
      </c>
      <c r="C89">
        <v>10036553624</v>
      </c>
      <c r="D89" t="s">
        <v>29</v>
      </c>
      <c r="E89" t="str">
        <f>VLOOKUP(C89,[1]dataride_info!$C$1:$G$454,3,FALSE)</f>
        <v>01.01.2001</v>
      </c>
      <c r="F89" t="str">
        <f>VLOOKUP(C89,[1]dataride_info!$C$1:$G$454,4,FALSE)</f>
        <v>ACTIVE</v>
      </c>
      <c r="G89" t="str">
        <f>VLOOKUP(C89,[1]dataride_info!$C$1:$G$454,5,FALSE)</f>
        <v>BUCK-GRAMCKO Tobias</v>
      </c>
    </row>
    <row r="90" spans="1:7">
      <c r="A90" t="s">
        <v>516</v>
      </c>
      <c r="B90" s="12">
        <v>37227</v>
      </c>
      <c r="C90">
        <v>10036275758</v>
      </c>
      <c r="D90" t="s">
        <v>29</v>
      </c>
      <c r="E90" t="str">
        <f>VLOOKUP(C90,[1]dataride_info!$C$1:$G$454,3,FALSE)</f>
        <v>02.12.2001</v>
      </c>
      <c r="F90" t="str">
        <f>VLOOKUP(C90,[1]dataride_info!$C$1:$G$454,4,FALSE)</f>
        <v>ACTIVE</v>
      </c>
      <c r="G90" t="str">
        <f>VLOOKUP(C90,[1]dataride_info!$C$1:$G$454,5,FALSE)</f>
        <v>HEINRICH Nicolas</v>
      </c>
    </row>
    <row r="91" spans="1:7">
      <c r="A91" t="s">
        <v>40</v>
      </c>
      <c r="B91" s="12">
        <v>35085</v>
      </c>
      <c r="C91">
        <v>10009178002</v>
      </c>
      <c r="D91" t="s">
        <v>29</v>
      </c>
      <c r="E91" t="str">
        <f>VLOOKUP(C91,[1]dataride_info!$C$1:$G$454,3,FALSE)</f>
        <v>21.01.1996</v>
      </c>
      <c r="F91" t="str">
        <f>VLOOKUP(C91,[1]dataride_info!$C$1:$G$454,4,FALSE)</f>
        <v>ACTIVE</v>
      </c>
      <c r="G91" t="str">
        <f>VLOOKUP(C91,[1]dataride_info!$C$1:$G$454,5,FALSE)</f>
        <v>JURCZYK Marc</v>
      </c>
    </row>
    <row r="92" spans="1:7">
      <c r="A92" t="s">
        <v>598</v>
      </c>
      <c r="B92" s="12">
        <v>33133</v>
      </c>
      <c r="C92">
        <v>10005967403</v>
      </c>
      <c r="D92" t="s">
        <v>29</v>
      </c>
      <c r="E92" t="str">
        <f>VLOOKUP(C92,[1]dataride_info!$C$1:$G$454,3,FALSE)</f>
        <v>17.09.1990</v>
      </c>
      <c r="F92" t="str">
        <f>VLOOKUP(C92,[1]dataride_info!$C$1:$G$454,4,FALSE)</f>
        <v>ACTIVE</v>
      </c>
      <c r="G92" t="str">
        <f>VLOOKUP(C92,[1]dataride_info!$C$1:$G$454,5,FALSE)</f>
        <v>REINHARDT Theo</v>
      </c>
    </row>
    <row r="93" spans="1:7">
      <c r="A93" t="s">
        <v>481</v>
      </c>
      <c r="B93" s="12">
        <v>37426</v>
      </c>
      <c r="C93">
        <v>10050865568</v>
      </c>
      <c r="D93" t="s">
        <v>29</v>
      </c>
      <c r="E93" t="str">
        <f>VLOOKUP(C93,[1]dataride_info!$C$1:$G$454,3,FALSE)</f>
        <v>19.06.2002</v>
      </c>
      <c r="F93" t="str">
        <f>VLOOKUP(C93,[1]dataride_info!$C$1:$G$454,4,FALSE)</f>
        <v>ACTIVE</v>
      </c>
      <c r="G93" t="str">
        <f>VLOOKUP(C93,[1]dataride_info!$C$1:$G$454,5,FALSE)</f>
        <v>TEUTENBERG Tim Torn</v>
      </c>
    </row>
    <row r="94" spans="1:7">
      <c r="A94" t="s">
        <v>68</v>
      </c>
      <c r="B94" s="12">
        <v>32965</v>
      </c>
      <c r="C94">
        <v>10006379247</v>
      </c>
      <c r="D94" t="s">
        <v>29</v>
      </c>
      <c r="E94" t="str">
        <f>VLOOKUP(C94,[1]dataride_info!$C$1:$G$454,3,FALSE)</f>
        <v>02.04.1990</v>
      </c>
      <c r="F94" t="str">
        <f>VLOOKUP(C94,[1]dataride_info!$C$1:$G$454,4,FALSE)</f>
        <v>Active</v>
      </c>
      <c r="G94" t="str">
        <f>VLOOKUP(C94,[1]dataride_info!$C$1:$G$454,5,FALSE)</f>
        <v>EILERS Joachim</v>
      </c>
    </row>
    <row r="95" spans="1:7">
      <c r="A95" t="s">
        <v>826</v>
      </c>
      <c r="B95" s="12">
        <v>36905</v>
      </c>
      <c r="C95">
        <v>10036281923</v>
      </c>
      <c r="D95" t="s">
        <v>29</v>
      </c>
      <c r="E95" t="str">
        <f>VLOOKUP(C95,[1]dataride_info!$C$1:$G$454,3,FALSE)</f>
        <v>14.01.2001</v>
      </c>
      <c r="F95" t="str">
        <f>VLOOKUP(C95,[1]dataride_info!$C$1:$G$454,4,FALSE)</f>
        <v>ACTIVE</v>
      </c>
      <c r="G95" t="str">
        <f>VLOOKUP(C95,[1]dataride_info!$C$1:$G$454,5,FALSE)</f>
        <v>KEUP Pierre-Pascal</v>
      </c>
    </row>
    <row r="96" spans="1:7">
      <c r="A96" t="s">
        <v>597</v>
      </c>
      <c r="B96" s="12">
        <v>31448</v>
      </c>
      <c r="C96">
        <v>10003301620</v>
      </c>
      <c r="D96" t="s">
        <v>29</v>
      </c>
      <c r="E96" t="str">
        <f>VLOOKUP(C96,[1]dataride_info!$C$1:$G$454,3,FALSE)</f>
        <v>05.02.1986</v>
      </c>
      <c r="F96" t="str">
        <f>VLOOKUP(C96,[1]dataride_info!$C$1:$G$454,4,FALSE)</f>
        <v>ACTIVE</v>
      </c>
      <c r="G96" t="str">
        <f>VLOOKUP(C96,[1]dataride_info!$C$1:$G$454,5,FALSE)</f>
        <v>KLUGE Roger</v>
      </c>
    </row>
    <row r="97" spans="1:7">
      <c r="A97" t="s">
        <v>551</v>
      </c>
      <c r="B97" s="12">
        <v>35958</v>
      </c>
      <c r="C97">
        <v>10010166792</v>
      </c>
      <c r="D97" t="s">
        <v>29</v>
      </c>
      <c r="E97" t="str">
        <f>VLOOKUP(C97,[1]dataride_info!$C$1:$G$454,3,FALSE)</f>
        <v>12.06.1998</v>
      </c>
      <c r="F97" t="str">
        <f>VLOOKUP(C97,[1]dataride_info!$C$1:$G$454,4,FALSE)</f>
        <v>ACTIVE</v>
      </c>
      <c r="G97" t="str">
        <f>VLOOKUP(C97,[1]dataride_info!$C$1:$G$454,5,FALSE)</f>
        <v>SCHRÖTER Nik</v>
      </c>
    </row>
    <row r="98" spans="1:7">
      <c r="A98" t="s">
        <v>70</v>
      </c>
      <c r="B98" s="12">
        <v>36738</v>
      </c>
      <c r="C98">
        <v>10050002066</v>
      </c>
      <c r="D98" t="s">
        <v>29</v>
      </c>
      <c r="E98" t="str">
        <f>VLOOKUP(C98,[1]dataride_info!$C$1:$G$454,3,FALSE)</f>
        <v>31.07.2000</v>
      </c>
      <c r="F98" t="str">
        <f>VLOOKUP(C98,[1]dataride_info!$C$1:$G$454,4,FALSE)</f>
        <v>ACTIVE</v>
      </c>
      <c r="G98" t="str">
        <f>VLOOKUP(C98,[1]dataride_info!$C$1:$G$454,5,FALSE)</f>
        <v>HÖHNE Anton</v>
      </c>
    </row>
    <row r="99" spans="1:7">
      <c r="A99" t="s">
        <v>867</v>
      </c>
      <c r="B99" s="12">
        <v>36042</v>
      </c>
      <c r="C99">
        <v>10010186701</v>
      </c>
      <c r="D99" t="s">
        <v>29</v>
      </c>
      <c r="E99" t="str">
        <f>VLOOKUP(C99,[1]dataride_info!$C$1:$G$454,3,FALSE)</f>
        <v>04.09.1998</v>
      </c>
      <c r="F99" t="str">
        <f>VLOOKUP(C99,[1]dataride_info!$C$1:$G$454,4,FALSE)</f>
        <v>ACTIVE</v>
      </c>
      <c r="G99" t="str">
        <f>VLOOKUP(C99,[1]dataride_info!$C$1:$G$454,5,FALSE)</f>
        <v>GROß Felix</v>
      </c>
    </row>
    <row r="100" spans="1:7">
      <c r="A100" t="s">
        <v>157</v>
      </c>
      <c r="B100" s="12">
        <v>32944</v>
      </c>
      <c r="C100">
        <v>10006063086</v>
      </c>
      <c r="D100" t="s">
        <v>142</v>
      </c>
      <c r="E100" t="str">
        <f>VLOOKUP(C100,[1]dataride_info!$C$1:$G$454,3,FALSE)</f>
        <v>12.03.1990</v>
      </c>
      <c r="F100" t="str">
        <f>VLOOKUP(C100,[1]dataride_info!$C$1:$G$454,4,FALSE)</f>
        <v>ACTIVE</v>
      </c>
      <c r="G100" t="str">
        <f>VLOOKUP(C100,[1]dataride_info!$C$1:$G$454,5,FALSE)</f>
        <v>BRETAS Sotirios</v>
      </c>
    </row>
    <row r="101" spans="1:7">
      <c r="A101" t="s">
        <v>141</v>
      </c>
      <c r="B101" s="12">
        <v>34345</v>
      </c>
      <c r="C101">
        <v>10009073524</v>
      </c>
      <c r="D101" t="s">
        <v>142</v>
      </c>
      <c r="E101" t="str">
        <f>VLOOKUP(C101,[1]dataride_info!$C$1:$G$454,3,FALSE)</f>
        <v>11.01.1994</v>
      </c>
      <c r="F101" t="str">
        <f>VLOOKUP(C101,[1]dataride_info!$C$1:$G$454,4,FALSE)</f>
        <v>ACTIVE</v>
      </c>
      <c r="G101" t="str">
        <f>VLOOKUP(C101,[1]dataride_info!$C$1:$G$454,5,FALSE)</f>
        <v>KALOGEROPOULOS Ioannis</v>
      </c>
    </row>
    <row r="102" spans="1:7">
      <c r="A102" t="s">
        <v>179</v>
      </c>
      <c r="B102" s="12">
        <v>37187</v>
      </c>
      <c r="C102">
        <v>10081023272</v>
      </c>
      <c r="D102" t="s">
        <v>142</v>
      </c>
      <c r="E102" t="str">
        <f>VLOOKUP(C102,[1]dataride_info!$C$1:$G$454,3,FALSE)</f>
        <v>23.10.2001</v>
      </c>
      <c r="F102" t="str">
        <f>VLOOKUP(C102,[1]dataride_info!$C$1:$G$454,4,FALSE)</f>
        <v>ACTIVE</v>
      </c>
      <c r="G102" t="str">
        <f>VLOOKUP(C102,[1]dataride_info!$C$1:$G$454,5,FALSE)</f>
        <v>LIVANOS Konstantinos</v>
      </c>
    </row>
    <row r="103" spans="1:7">
      <c r="A103" t="s">
        <v>868</v>
      </c>
      <c r="B103" s="12">
        <v>36421</v>
      </c>
      <c r="C103">
        <v>10015329418</v>
      </c>
      <c r="D103" t="s">
        <v>142</v>
      </c>
      <c r="E103" t="str">
        <f>VLOOKUP(C103,[1]dataride_info!$C$1:$G$454,3,FALSE)</f>
        <v>18.09.1999</v>
      </c>
      <c r="F103" t="str">
        <f>VLOOKUP(C103,[1]dataride_info!$C$1:$G$454,4,FALSE)</f>
        <v>INACTIVE</v>
      </c>
      <c r="G103" t="str">
        <f>VLOOKUP(C103,[1]dataride_info!$C$1:$G$454,5,FALSE)</f>
        <v>CHRISTAKOS Dimitrios</v>
      </c>
    </row>
    <row r="104" spans="1:7">
      <c r="A104" t="s">
        <v>869</v>
      </c>
      <c r="B104" s="12">
        <v>35321</v>
      </c>
      <c r="C104">
        <v>10009233471</v>
      </c>
      <c r="D104" t="s">
        <v>142</v>
      </c>
      <c r="E104" t="str">
        <f>VLOOKUP(C104,[1]dataride_info!$C$1:$G$454,3,FALSE)</f>
        <v>13.09.1996</v>
      </c>
      <c r="F104" t="str">
        <f>VLOOKUP(C104,[1]dataride_info!$C$1:$G$454,4,FALSE)</f>
        <v>ACTIVE</v>
      </c>
      <c r="G104" t="str">
        <f>VLOOKUP(C104,[1]dataride_info!$C$1:$G$454,5,FALSE)</f>
        <v>SOULIOS Zisis</v>
      </c>
    </row>
    <row r="105" spans="1:7">
      <c r="A105" t="s">
        <v>828</v>
      </c>
      <c r="B105" s="12">
        <v>35336</v>
      </c>
      <c r="C105">
        <v>10009520532</v>
      </c>
      <c r="D105" t="s">
        <v>82</v>
      </c>
      <c r="E105" t="str">
        <f>VLOOKUP(C105,[1]dataride_info!$C$1:$G$454,3,FALSE)</f>
        <v>28.09.1996</v>
      </c>
      <c r="F105" t="str">
        <f>VLOOKUP(C105,[1]dataride_info!$C$1:$G$454,4,FALSE)</f>
        <v>ACTIVE</v>
      </c>
      <c r="G105" t="str">
        <f>VLOOKUP(C105,[1]dataride_info!$C$1:$G$454,5,FALSE)</f>
        <v>FILUTÁS Viktor</v>
      </c>
    </row>
    <row r="106" spans="1:7">
      <c r="A106" t="s">
        <v>829</v>
      </c>
      <c r="B106" s="12">
        <v>32317</v>
      </c>
      <c r="C106">
        <v>10004610413</v>
      </c>
      <c r="D106" t="s">
        <v>82</v>
      </c>
      <c r="E106" t="str">
        <f>VLOOKUP(C106,[1]dataride_info!$C$1:$G$454,3,FALSE)</f>
        <v>23.06.1988</v>
      </c>
      <c r="F106" t="str">
        <f>VLOOKUP(C106,[1]dataride_info!$C$1:$G$454,4,FALSE)</f>
        <v>ACTIVE</v>
      </c>
      <c r="G106" t="str">
        <f>VLOOKUP(C106,[1]dataride_info!$C$1:$G$454,5,FALSE)</f>
        <v>LOVASSY Krisztián</v>
      </c>
    </row>
    <row r="107" spans="1:7">
      <c r="A107" t="s">
        <v>171</v>
      </c>
      <c r="B107" s="12">
        <v>33057</v>
      </c>
      <c r="C107">
        <v>10007073506</v>
      </c>
      <c r="D107" t="s">
        <v>82</v>
      </c>
      <c r="E107" t="str">
        <f>VLOOKUP(C107,[1]dataride_info!$C$1:$G$454,3,FALSE)</f>
        <v>03.07.1990</v>
      </c>
      <c r="F107" t="str">
        <f>VLOOKUP(C107,[1]dataride_info!$C$1:$G$454,4,FALSE)</f>
        <v>ACTIVE</v>
      </c>
      <c r="G107" t="str">
        <f>VLOOKUP(C107,[1]dataride_info!$C$1:$G$454,5,FALSE)</f>
        <v>SZALONTAY Sándor</v>
      </c>
    </row>
    <row r="108" spans="1:7">
      <c r="A108" t="s">
        <v>175</v>
      </c>
      <c r="B108" s="12">
        <v>37198</v>
      </c>
      <c r="C108">
        <v>10061956813</v>
      </c>
      <c r="D108" t="s">
        <v>82</v>
      </c>
      <c r="E108" t="str">
        <f>VLOOKUP(C108,[1]dataride_info!$C$1:$G$454,3,FALSE)</f>
        <v>03.11.2001</v>
      </c>
      <c r="F108" t="str">
        <f>VLOOKUP(C108,[1]dataride_info!$C$1:$G$454,4,FALSE)</f>
        <v>INACTIVE</v>
      </c>
      <c r="G108" t="str">
        <f>VLOOKUP(C108,[1]dataride_info!$C$1:$G$454,5,FALSE)</f>
        <v>LOVASSY Patrik Rómeó</v>
      </c>
    </row>
    <row r="109" spans="1:7">
      <c r="A109" t="s">
        <v>870</v>
      </c>
      <c r="B109" s="12">
        <v>36278</v>
      </c>
      <c r="C109">
        <v>10011000790</v>
      </c>
      <c r="D109" t="s">
        <v>82</v>
      </c>
      <c r="E109" t="str">
        <f>VLOOKUP(C109,[1]dataride_info!$C$1:$G$454,3,FALSE)</f>
        <v>28.04.1999</v>
      </c>
      <c r="F109" t="str">
        <f>VLOOKUP(C109,[1]dataride_info!$C$1:$G$454,4,FALSE)</f>
        <v>INACTIVE</v>
      </c>
      <c r="G109" t="str">
        <f>VLOOKUP(C109,[1]dataride_info!$C$1:$G$454,5,FALSE)</f>
        <v>OROSZ Gergő</v>
      </c>
    </row>
    <row r="110" spans="1:7">
      <c r="A110" t="s">
        <v>111</v>
      </c>
      <c r="B110" s="12">
        <v>36960</v>
      </c>
      <c r="C110">
        <v>10050873046</v>
      </c>
      <c r="D110" t="s">
        <v>61</v>
      </c>
      <c r="E110" t="str">
        <f>VLOOKUP(C110,[1]dataride_info!$C$1:$G$454,3,FALSE)</f>
        <v>10.03.2001</v>
      </c>
      <c r="F110" t="str">
        <f>VLOOKUP(C110,[1]dataride_info!$C$1:$G$454,4,FALSE)</f>
        <v>ACTIVE</v>
      </c>
      <c r="G110" t="str">
        <f>VLOOKUP(C110,[1]dataride_info!$C$1:$G$454,5,FALSE)</f>
        <v>ESOW Esow</v>
      </c>
    </row>
    <row r="111" spans="1:7">
      <c r="A111" t="s">
        <v>71</v>
      </c>
      <c r="B111" s="12">
        <v>37429</v>
      </c>
      <c r="C111">
        <v>10050626809</v>
      </c>
      <c r="D111" t="s">
        <v>61</v>
      </c>
      <c r="E111" t="str">
        <f>VLOOKUP(C111,[1]dataride_info!$C$1:$G$454,3,FALSE)</f>
        <v>22.06.2002</v>
      </c>
      <c r="F111" t="str">
        <f>VLOOKUP(C111,[1]dataride_info!$C$1:$G$454,4,FALSE)</f>
        <v>ACTIVE</v>
      </c>
      <c r="G111" t="str">
        <f>VLOOKUP(C111,[1]dataride_info!$C$1:$G$454,5,FALSE)</f>
        <v>LAITONJAM Ronaldo</v>
      </c>
    </row>
    <row r="112" spans="1:7">
      <c r="A112" t="s">
        <v>558</v>
      </c>
      <c r="B112" s="12">
        <v>37291</v>
      </c>
      <c r="C112">
        <v>10050945693</v>
      </c>
      <c r="D112" t="s">
        <v>61</v>
      </c>
      <c r="E112" t="str">
        <f>VLOOKUP(C112,[1]dataride_info!$C$1:$G$454,3,FALSE)</f>
        <v>04.02.2002</v>
      </c>
      <c r="F112" t="str">
        <f>VLOOKUP(C112,[1]dataride_info!$C$1:$G$454,4,FALSE)</f>
        <v>ACTIVE</v>
      </c>
      <c r="G112" t="str">
        <f>VLOOKUP(C112,[1]dataride_info!$C$1:$G$454,5,FALSE)</f>
        <v>SINGH Y Rojit</v>
      </c>
    </row>
    <row r="113" spans="1:7">
      <c r="A113" t="s">
        <v>830</v>
      </c>
      <c r="B113" s="12">
        <v>36951</v>
      </c>
      <c r="C113">
        <v>10050626405</v>
      </c>
      <c r="D113" t="s">
        <v>61</v>
      </c>
      <c r="E113" t="str">
        <f>VLOOKUP(C113,[1]dataride_info!$C$1:$G$454,3,FALSE)</f>
        <v>01.03.2001</v>
      </c>
      <c r="F113" t="str">
        <f>VLOOKUP(C113,[1]dataride_info!$C$1:$G$454,4,FALSE)</f>
        <v>ACTIVE</v>
      </c>
      <c r="G113" t="str">
        <f>VLOOKUP(C113,[1]dataride_info!$C$1:$G$454,5,FALSE)</f>
        <v>KEITHELLAKPAM Jemsh Singh</v>
      </c>
    </row>
    <row r="114" spans="1:7">
      <c r="A114" t="s">
        <v>871</v>
      </c>
      <c r="B114" s="12">
        <v>36455</v>
      </c>
      <c r="C114">
        <v>10011040705</v>
      </c>
      <c r="D114" t="s">
        <v>178</v>
      </c>
      <c r="E114" t="str">
        <f>VLOOKUP(C114,[1]dataride_info!$C$1:$G$454,3,FALSE)</f>
        <v>22.10.1999</v>
      </c>
      <c r="F114" t="str">
        <f>VLOOKUP(C114,[1]dataride_info!$C$1:$G$454,4,FALSE)</f>
        <v>ACTIVE</v>
      </c>
      <c r="G114" t="str">
        <f>VLOOKUP(C114,[1]dataride_info!$C$1:$G$454,5,FALSE)</f>
        <v>MURPHY Jack Bernard</v>
      </c>
    </row>
    <row r="115" spans="1:7">
      <c r="A115" t="s">
        <v>477</v>
      </c>
      <c r="B115" s="12">
        <v>36980</v>
      </c>
      <c r="C115">
        <v>10059718032</v>
      </c>
      <c r="D115" t="s">
        <v>478</v>
      </c>
      <c r="E115" t="str">
        <f>VLOOKUP(C115,[1]dataride_info!$C$1:$G$454,3,FALSE)</f>
        <v>30.03.2001</v>
      </c>
      <c r="F115" t="str">
        <f>VLOOKUP(C115,[1]dataride_info!$C$1:$G$454,4,FALSE)</f>
        <v>ACTIVE</v>
      </c>
      <c r="G115" t="str">
        <f>VLOOKUP(C115,[1]dataride_info!$C$1:$G$454,5,FALSE)</f>
        <v>TENE Rotem</v>
      </c>
    </row>
    <row r="116" spans="1:7">
      <c r="A116" t="s">
        <v>872</v>
      </c>
      <c r="B116" s="12">
        <v>35693</v>
      </c>
      <c r="C116">
        <v>10011044442</v>
      </c>
      <c r="D116" t="s">
        <v>478</v>
      </c>
      <c r="E116" t="str">
        <f>VLOOKUP(C116,[1]dataride_info!$C$1:$G$454,3,FALSE)</f>
        <v>20.09.1997</v>
      </c>
      <c r="F116" t="str">
        <f>VLOOKUP(C116,[1]dataride_info!$C$1:$G$454,4,FALSE)</f>
        <v>ACTIVE</v>
      </c>
      <c r="G116" t="str">
        <f>VLOOKUP(C116,[1]dataride_info!$C$1:$G$454,5,FALSE)</f>
        <v>EINHORN Itamar</v>
      </c>
    </row>
    <row r="117" spans="1:7">
      <c r="A117" t="s">
        <v>53</v>
      </c>
      <c r="B117" s="12">
        <v>36720</v>
      </c>
      <c r="C117">
        <v>10030125049</v>
      </c>
      <c r="D117" t="s">
        <v>25</v>
      </c>
      <c r="E117" t="str">
        <f>VLOOKUP(C117,[1]dataride_info!$C$1:$G$454,3,FALSE)</f>
        <v>13.07.2000</v>
      </c>
      <c r="F117" t="str">
        <f>VLOOKUP(C117,[1]dataride_info!$C$1:$G$454,4,FALSE)</f>
        <v>ACTIVE</v>
      </c>
      <c r="G117" t="str">
        <f>VLOOKUP(C117,[1]dataride_info!$C$1:$G$454,5,FALSE)</f>
        <v>BOSCARO Davide</v>
      </c>
    </row>
    <row r="118" spans="1:7">
      <c r="A118" t="s">
        <v>590</v>
      </c>
      <c r="B118" s="12">
        <v>34589</v>
      </c>
      <c r="C118">
        <v>10007890730</v>
      </c>
      <c r="D118" t="s">
        <v>25</v>
      </c>
      <c r="E118" t="str">
        <f>VLOOKUP(C118,[1]dataride_info!$C$1:$G$454,3,FALSE)</f>
        <v>12.09.1994</v>
      </c>
      <c r="F118" t="str">
        <f>VLOOKUP(C118,[1]dataride_info!$C$1:$G$454,4,FALSE)</f>
        <v>ACTIVE</v>
      </c>
      <c r="G118" t="str">
        <f>VLOOKUP(C118,[1]dataride_info!$C$1:$G$454,5,FALSE)</f>
        <v>CONSONNI Simone</v>
      </c>
    </row>
    <row r="119" spans="1:7">
      <c r="A119" t="s">
        <v>501</v>
      </c>
      <c r="B119" s="12">
        <v>35271</v>
      </c>
      <c r="C119">
        <v>10009164056</v>
      </c>
      <c r="D119" t="s">
        <v>25</v>
      </c>
      <c r="E119" t="str">
        <f>VLOOKUP(C119,[1]dataride_info!$C$1:$G$454,3,FALSE)</f>
        <v>25.07.1996</v>
      </c>
      <c r="F119" t="str">
        <f>VLOOKUP(C119,[1]dataride_info!$C$1:$G$454,4,FALSE)</f>
        <v>ACTIVE</v>
      </c>
      <c r="G119" t="str">
        <f>VLOOKUP(C119,[1]dataride_info!$C$1:$G$454,5,FALSE)</f>
        <v>GANNA Filippo</v>
      </c>
    </row>
    <row r="120" spans="1:7">
      <c r="A120" t="s">
        <v>69</v>
      </c>
      <c r="B120" s="12">
        <v>34370</v>
      </c>
      <c r="C120">
        <v>10008680672</v>
      </c>
      <c r="D120" t="s">
        <v>25</v>
      </c>
      <c r="E120" t="str">
        <f>VLOOKUP(C120,[1]dataride_info!$C$1:$G$454,3,FALSE)</f>
        <v>05.02.1994</v>
      </c>
      <c r="F120" t="str">
        <f>VLOOKUP(C120,[1]dataride_info!$C$1:$G$454,4,FALSE)</f>
        <v>ACTIVE</v>
      </c>
      <c r="G120" t="str">
        <f>VLOOKUP(C120,[1]dataride_info!$C$1:$G$454,5,FALSE)</f>
        <v>LAMON Francesco</v>
      </c>
    </row>
    <row r="121" spans="1:7">
      <c r="A121" t="s">
        <v>502</v>
      </c>
      <c r="B121" s="12">
        <v>36800</v>
      </c>
      <c r="C121">
        <v>10030115147</v>
      </c>
      <c r="D121" t="s">
        <v>25</v>
      </c>
      <c r="E121" t="str">
        <f>VLOOKUP(C121,[1]dataride_info!$C$1:$G$454,3,FALSE)</f>
        <v>01.10.2000</v>
      </c>
      <c r="F121" t="str">
        <f>VLOOKUP(C121,[1]dataride_info!$C$1:$G$454,4,FALSE)</f>
        <v>ACTIVE</v>
      </c>
      <c r="G121" t="str">
        <f>VLOOKUP(C121,[1]dataride_info!$C$1:$G$454,5,FALSE)</f>
        <v>MILAN Jonathan</v>
      </c>
    </row>
    <row r="122" spans="1:7">
      <c r="A122" t="s">
        <v>653</v>
      </c>
      <c r="B122" s="12">
        <v>37332</v>
      </c>
      <c r="C122">
        <v>10030333193</v>
      </c>
      <c r="D122" t="s">
        <v>25</v>
      </c>
      <c r="E122" t="str">
        <f>VLOOKUP(C122,[1]dataride_info!$C$1:$G$454,3,FALSE)</f>
        <v>17.03.2002</v>
      </c>
      <c r="F122" t="str">
        <f>VLOOKUP(C122,[1]dataride_info!$C$1:$G$454,4,FALSE)</f>
        <v>ACTIVE</v>
      </c>
      <c r="G122" t="str">
        <f>VLOOKUP(C122,[1]dataride_info!$C$1:$G$454,5,FALSE)</f>
        <v>MORO Manlio</v>
      </c>
    </row>
    <row r="123" spans="1:7">
      <c r="A123" t="s">
        <v>591</v>
      </c>
      <c r="B123" s="12">
        <v>33613</v>
      </c>
      <c r="C123">
        <v>10006891630</v>
      </c>
      <c r="D123" t="s">
        <v>25</v>
      </c>
      <c r="E123" t="str">
        <f>VLOOKUP(C123,[1]dataride_info!$C$1:$G$454,3,FALSE)</f>
        <v>10.01.1992</v>
      </c>
      <c r="F123" t="str">
        <f>VLOOKUP(C123,[1]dataride_info!$C$1:$G$454,4,FALSE)</f>
        <v>ACTIVE</v>
      </c>
      <c r="G123" t="str">
        <f>VLOOKUP(C123,[1]dataride_info!$C$1:$G$454,5,FALSE)</f>
        <v>SCARTEZZINI Michele</v>
      </c>
    </row>
    <row r="124" spans="1:7">
      <c r="A124" t="s">
        <v>473</v>
      </c>
      <c r="B124" s="12">
        <v>32546</v>
      </c>
      <c r="C124">
        <v>10005502914</v>
      </c>
      <c r="D124" t="s">
        <v>25</v>
      </c>
      <c r="E124" t="str">
        <f>VLOOKUP(C124,[1]dataride_info!$C$1:$G$454,3,FALSE)</f>
        <v>07.02.1989</v>
      </c>
      <c r="F124" t="str">
        <f>VLOOKUP(C124,[1]dataride_info!$C$1:$G$454,4,FALSE)</f>
        <v>ACTIVE</v>
      </c>
      <c r="G124" t="str">
        <f>VLOOKUP(C124,[1]dataride_info!$C$1:$G$454,5,FALSE)</f>
        <v>VIVIANI Elia</v>
      </c>
    </row>
    <row r="125" spans="1:7">
      <c r="A125" t="s">
        <v>689</v>
      </c>
      <c r="B125" s="12">
        <v>33651</v>
      </c>
      <c r="C125">
        <v>10006903754</v>
      </c>
      <c r="D125" t="s">
        <v>25</v>
      </c>
      <c r="E125" t="str">
        <f>VLOOKUP(C125,[1]dataride_info!$C$1:$G$454,3,FALSE)</f>
        <v>17.02.1992</v>
      </c>
      <c r="F125" t="str">
        <f>VLOOKUP(C125,[1]dataride_info!$C$1:$G$454,4,FALSE)</f>
        <v>ACTIVE</v>
      </c>
      <c r="G125" t="str">
        <f>VLOOKUP(C125,[1]dataride_info!$C$1:$G$454,5,FALSE)</f>
        <v>BERTAZZO Liam</v>
      </c>
    </row>
    <row r="126" spans="1:7">
      <c r="A126" t="s">
        <v>24</v>
      </c>
      <c r="B126" s="12">
        <v>37185</v>
      </c>
      <c r="C126">
        <v>10028995102</v>
      </c>
      <c r="D126" t="s">
        <v>25</v>
      </c>
      <c r="E126" t="str">
        <f>VLOOKUP(C126,[1]dataride_info!$C$1:$G$454,3,FALSE)</f>
        <v>21.10.2001</v>
      </c>
      <c r="F126" t="str">
        <f>VLOOKUP(C126,[1]dataride_info!$C$1:$G$454,4,FALSE)</f>
        <v>ACTIVE</v>
      </c>
      <c r="G126" t="str">
        <f>VLOOKUP(C126,[1]dataride_info!$C$1:$G$454,5,FALSE)</f>
        <v>BIANCHI Matteo</v>
      </c>
    </row>
    <row r="127" spans="1:7">
      <c r="A127" t="s">
        <v>680</v>
      </c>
      <c r="B127" s="12">
        <v>35886</v>
      </c>
      <c r="C127">
        <v>10010185889</v>
      </c>
      <c r="D127" t="s">
        <v>25</v>
      </c>
      <c r="E127" t="str">
        <f>VLOOKUP(C127,[1]dataride_info!$C$1:$G$454,3,FALSE)</f>
        <v>01.04.1998</v>
      </c>
      <c r="F127" t="str">
        <f>VLOOKUP(C127,[1]dataride_info!$C$1:$G$454,4,FALSE)</f>
        <v>ACTIVE</v>
      </c>
      <c r="G127" t="str">
        <f>VLOOKUP(C127,[1]dataride_info!$C$1:$G$454,5,FALSE)</f>
        <v>DONEGÀ Matteo</v>
      </c>
    </row>
    <row r="128" spans="1:7">
      <c r="A128" t="s">
        <v>681</v>
      </c>
      <c r="B128" s="12">
        <v>35603</v>
      </c>
      <c r="C128">
        <v>10010715046</v>
      </c>
      <c r="D128" t="s">
        <v>25</v>
      </c>
      <c r="E128" t="str">
        <f>VLOOKUP(C128,[1]dataride_info!$C$1:$G$454,3,FALSE)</f>
        <v>22.06.1997</v>
      </c>
      <c r="F128" t="str">
        <f>VLOOKUP(C128,[1]dataride_info!$C$1:$G$454,4,FALSE)</f>
        <v>ACTIVE</v>
      </c>
      <c r="G128" t="str">
        <f>VLOOKUP(C128,[1]dataride_info!$C$1:$G$454,5,FALSE)</f>
        <v>MORO Stefano</v>
      </c>
    </row>
    <row r="129" spans="1:7">
      <c r="A129" t="s">
        <v>644</v>
      </c>
      <c r="B129" s="12">
        <v>36985</v>
      </c>
      <c r="C129">
        <v>10029209512</v>
      </c>
      <c r="D129" t="s">
        <v>25</v>
      </c>
      <c r="E129" t="str">
        <f>VLOOKUP(C129,[1]dataride_info!$C$1:$G$454,3,FALSE)</f>
        <v>04.04.2001</v>
      </c>
      <c r="F129" t="str">
        <f>VLOOKUP(C129,[1]dataride_info!$C$1:$G$454,4,FALSE)</f>
        <v>ACTIVE</v>
      </c>
      <c r="G129" t="str">
        <f>VLOOKUP(C129,[1]dataride_info!$C$1:$G$454,5,FALSE)</f>
        <v>PINAZZI Mattia</v>
      </c>
    </row>
    <row r="130" spans="1:7">
      <c r="A130" t="s">
        <v>493</v>
      </c>
      <c r="B130" s="12">
        <v>34318</v>
      </c>
      <c r="C130">
        <v>10007832227</v>
      </c>
      <c r="D130" t="s">
        <v>31</v>
      </c>
      <c r="E130" t="str">
        <f>VLOOKUP(C130,[1]dataride_info!$C$1:$G$454,3,FALSE)</f>
        <v>15.12.1993</v>
      </c>
      <c r="F130" t="str">
        <f>VLOOKUP(C130,[1]dataride_info!$C$1:$G$454,4,FALSE)</f>
        <v>ACTIVE</v>
      </c>
      <c r="G130" t="str">
        <f>VLOOKUP(C130,[1]dataride_info!$C$1:$G$454,5,FALSE)</f>
        <v>HASHIMOTO Eiya</v>
      </c>
    </row>
    <row r="131" spans="1:7">
      <c r="A131" t="s">
        <v>595</v>
      </c>
      <c r="B131" s="12">
        <v>35840</v>
      </c>
      <c r="C131">
        <v>10010799013</v>
      </c>
      <c r="D131" t="s">
        <v>31</v>
      </c>
      <c r="E131" t="str">
        <f>VLOOKUP(C131,[1]dataride_info!$C$1:$G$454,3,FALSE)</f>
        <v>14.02.1998</v>
      </c>
      <c r="F131" t="str">
        <f>VLOOKUP(C131,[1]dataride_info!$C$1:$G$454,4,FALSE)</f>
        <v>Active</v>
      </c>
      <c r="G131" t="str">
        <f>VLOOKUP(C131,[1]dataride_info!$C$1:$G$454,5,FALSE)</f>
        <v>IMAMURA Shunsuke</v>
      </c>
    </row>
    <row r="132" spans="1:7">
      <c r="A132" t="s">
        <v>596</v>
      </c>
      <c r="B132" s="12">
        <v>32665</v>
      </c>
      <c r="C132">
        <v>10005932138</v>
      </c>
      <c r="D132" t="s">
        <v>31</v>
      </c>
      <c r="E132" t="str">
        <f>VLOOKUP(C132,[1]dataride_info!$C$1:$G$454,3,FALSE)</f>
        <v>06.06.1989</v>
      </c>
      <c r="F132" t="str">
        <f>VLOOKUP(C132,[1]dataride_info!$C$1:$G$454,4,FALSE)</f>
        <v>ACTIVE</v>
      </c>
      <c r="G132" t="str">
        <f>VLOOKUP(C132,[1]dataride_info!$C$1:$G$454,5,FALSE)</f>
        <v>KUBOKI Kazushige</v>
      </c>
    </row>
    <row r="133" spans="1:7">
      <c r="A133" t="s">
        <v>30</v>
      </c>
      <c r="B133" s="12">
        <v>35124</v>
      </c>
      <c r="C133">
        <v>10010773549</v>
      </c>
      <c r="D133" t="s">
        <v>31</v>
      </c>
      <c r="E133" t="str">
        <f>VLOOKUP(C133,[1]dataride_info!$C$1:$G$454,3,FALSE)</f>
        <v>29.02.1996</v>
      </c>
      <c r="F133" t="str">
        <f>VLOOKUP(C133,[1]dataride_info!$C$1:$G$454,4,FALSE)</f>
        <v>ACTIVE</v>
      </c>
      <c r="G133" t="str">
        <f>VLOOKUP(C133,[1]dataride_info!$C$1:$G$454,5,FALSE)</f>
        <v>OBARA Yuta</v>
      </c>
    </row>
    <row r="134" spans="1:7">
      <c r="A134" t="s">
        <v>98</v>
      </c>
      <c r="B134" s="12">
        <v>34338</v>
      </c>
      <c r="C134">
        <v>10010592279</v>
      </c>
      <c r="D134" t="s">
        <v>31</v>
      </c>
      <c r="E134" t="str">
        <f>VLOOKUP(C134,[1]dataride_info!$C$1:$G$454,3,FALSE)</f>
        <v>04.01.1994</v>
      </c>
      <c r="F134" t="str">
        <f>VLOOKUP(C134,[1]dataride_info!$C$1:$G$454,4,FALSE)</f>
        <v>ACTIVE</v>
      </c>
      <c r="G134" t="str">
        <f>VLOOKUP(C134,[1]dataride_info!$C$1:$G$454,5,FALSE)</f>
        <v>TERASAKI Kohei</v>
      </c>
    </row>
    <row r="135" spans="1:7">
      <c r="A135" t="s">
        <v>107</v>
      </c>
      <c r="B135" s="12">
        <v>33955</v>
      </c>
      <c r="C135">
        <v>10020900955</v>
      </c>
      <c r="D135" t="s">
        <v>31</v>
      </c>
      <c r="E135" t="str">
        <f>VLOOKUP(C135,[1]dataride_info!$C$1:$G$454,3,FALSE)</f>
        <v>17.12.1992</v>
      </c>
      <c r="F135" t="str">
        <f>VLOOKUP(C135,[1]dataride_info!$C$1:$G$454,4,FALSE)</f>
        <v>Active</v>
      </c>
      <c r="G135" t="str">
        <f>VLOOKUP(C135,[1]dataride_info!$C$1:$G$454,5,FALSE)</f>
        <v>YAMASAKI Kento</v>
      </c>
    </row>
    <row r="136" spans="1:7">
      <c r="A136" t="s">
        <v>180</v>
      </c>
      <c r="B136" s="12">
        <v>33871</v>
      </c>
      <c r="C136">
        <v>10090680735</v>
      </c>
      <c r="D136" t="s">
        <v>31</v>
      </c>
      <c r="E136" t="str">
        <f>VLOOKUP(C136,[1]dataride_info!$C$1:$G$454,3,FALSE)</f>
        <v>24.09.1992</v>
      </c>
      <c r="F136" t="str">
        <f>VLOOKUP(C136,[1]dataride_info!$C$1:$G$454,4,FALSE)</f>
        <v>INACTIVE</v>
      </c>
      <c r="G136" t="str">
        <f>VLOOKUP(C136,[1]dataride_info!$C$1:$G$454,5,FALSE)</f>
        <v>MATSUI Koyu</v>
      </c>
    </row>
    <row r="137" spans="1:7">
      <c r="A137" t="s">
        <v>57</v>
      </c>
      <c r="B137" s="12">
        <v>36542</v>
      </c>
      <c r="C137">
        <v>10023551075</v>
      </c>
      <c r="D137" t="s">
        <v>58</v>
      </c>
      <c r="E137" t="str">
        <f>VLOOKUP(C137,[1]dataride_info!$C$1:$G$454,3,FALSE)</f>
        <v>17.01.2000</v>
      </c>
      <c r="F137" t="str">
        <f>VLOOKUP(C137,[1]dataride_info!$C$1:$G$454,4,FALSE)</f>
        <v>ACTIVE</v>
      </c>
      <c r="G137" t="str">
        <f>VLOOKUP(C137,[1]dataride_info!$C$1:$G$454,5,FALSE)</f>
        <v>CHUGAY Andrey</v>
      </c>
    </row>
    <row r="138" spans="1:7">
      <c r="A138" t="s">
        <v>110</v>
      </c>
      <c r="B138" s="12">
        <v>35900</v>
      </c>
      <c r="C138">
        <v>10010797292</v>
      </c>
      <c r="D138" t="s">
        <v>58</v>
      </c>
      <c r="E138" t="str">
        <f>VLOOKUP(C138,[1]dataride_info!$C$1:$G$454,3,FALSE)</f>
        <v>15.04.1998</v>
      </c>
      <c r="F138" t="str">
        <f>VLOOKUP(C138,[1]dataride_info!$C$1:$G$454,4,FALSE)</f>
        <v>ACTIVE</v>
      </c>
      <c r="G138" t="str">
        <f>VLOOKUP(C138,[1]dataride_info!$C$1:$G$454,5,FALSE)</f>
        <v>PONOMARYOV Sergey</v>
      </c>
    </row>
    <row r="139" spans="1:7">
      <c r="A139" t="s">
        <v>522</v>
      </c>
      <c r="B139" s="12">
        <v>33538</v>
      </c>
      <c r="C139">
        <v>10006895569</v>
      </c>
      <c r="D139" t="s">
        <v>58</v>
      </c>
      <c r="E139" t="str">
        <f>VLOOKUP(C139,[1]dataride_info!$C$1:$G$454,3,FALSE)</f>
        <v>27.10.1991</v>
      </c>
      <c r="F139" t="str">
        <f>VLOOKUP(C139,[1]dataride_info!$C$1:$G$454,4,FALSE)</f>
        <v>ACTIVE</v>
      </c>
      <c r="G139" t="str">
        <f>VLOOKUP(C139,[1]dataride_info!$C$1:$G$454,5,FALSE)</f>
        <v>ZAKHAROV Artyom</v>
      </c>
    </row>
    <row r="140" spans="1:7">
      <c r="A140" t="s">
        <v>521</v>
      </c>
      <c r="B140" s="12">
        <v>35447</v>
      </c>
      <c r="C140">
        <v>10011212877</v>
      </c>
      <c r="D140" t="s">
        <v>58</v>
      </c>
      <c r="E140" t="str">
        <f>VLOOKUP(C140,[1]dataride_info!$C$1:$G$454,3,FALSE)</f>
        <v>17.01.1997</v>
      </c>
      <c r="F140" t="str">
        <f>VLOOKUP(C140,[1]dataride_info!$C$1:$G$454,4,FALSE)</f>
        <v>ACTIVE</v>
      </c>
      <c r="G140" t="str">
        <f>VLOOKUP(C140,[1]dataride_info!$C$1:$G$454,5,FALSE)</f>
        <v>ZHUMAKAN Alisher</v>
      </c>
    </row>
    <row r="141" spans="1:7">
      <c r="A141" t="s">
        <v>831</v>
      </c>
      <c r="B141" s="12">
        <v>36790</v>
      </c>
      <c r="C141">
        <v>10036109949</v>
      </c>
      <c r="D141" t="s">
        <v>58</v>
      </c>
      <c r="E141" t="str">
        <f>VLOOKUP(C141,[1]dataride_info!$C$1:$G$454,3,FALSE)</f>
        <v>21.09.2000</v>
      </c>
      <c r="F141" t="str">
        <f>VLOOKUP(C141,[1]dataride_info!$C$1:$G$454,4,FALSE)</f>
        <v>ACTIVE</v>
      </c>
      <c r="G141" t="str">
        <f>VLOOKUP(C141,[1]dataride_info!$C$1:$G$454,5,FALSE)</f>
        <v>DINMUKHAMETOV Ramis</v>
      </c>
    </row>
    <row r="142" spans="1:7">
      <c r="A142" t="s">
        <v>832</v>
      </c>
      <c r="B142" s="12">
        <v>36973</v>
      </c>
      <c r="C142">
        <v>10062775552</v>
      </c>
      <c r="D142" t="s">
        <v>58</v>
      </c>
      <c r="E142" t="str">
        <f>VLOOKUP(C142,[1]dataride_info!$C$1:$G$454,3,FALSE)</f>
        <v>23.03.2001</v>
      </c>
      <c r="F142" t="str">
        <f>VLOOKUP(C142,[1]dataride_info!$C$1:$G$454,4,FALSE)</f>
        <v>INACTIVE</v>
      </c>
      <c r="G142" t="str">
        <f>VLOOKUP(C142,[1]dataride_info!$C$1:$G$454,5,FALSE)</f>
        <v>POTAPENKO Dmitriy</v>
      </c>
    </row>
    <row r="143" spans="1:7">
      <c r="A143" t="s">
        <v>833</v>
      </c>
      <c r="B143" s="12">
        <v>36528</v>
      </c>
      <c r="C143">
        <v>10036103683</v>
      </c>
      <c r="D143" t="s">
        <v>58</v>
      </c>
      <c r="E143" t="str">
        <f>VLOOKUP(C143,[1]dataride_info!$C$1:$G$454,3,FALSE)</f>
        <v>03.01.2000</v>
      </c>
      <c r="F143" t="str">
        <f>VLOOKUP(C143,[1]dataride_info!$C$1:$G$454,4,FALSE)</f>
        <v>ACTIVE</v>
      </c>
      <c r="G143" t="str">
        <f>VLOOKUP(C143,[1]dataride_info!$C$1:$G$454,5,FALSE)</f>
        <v>REZANOV Dmitriy</v>
      </c>
    </row>
    <row r="144" spans="1:7">
      <c r="A144" t="s">
        <v>834</v>
      </c>
      <c r="B144" s="12">
        <v>36617</v>
      </c>
      <c r="C144">
        <v>10036504215</v>
      </c>
      <c r="D144" t="s">
        <v>58</v>
      </c>
      <c r="E144" t="str">
        <f>VLOOKUP(C144,[1]dataride_info!$C$1:$G$454,3,FALSE)</f>
        <v>01.04.2000</v>
      </c>
      <c r="F144" t="str">
        <f>VLOOKUP(C144,[1]dataride_info!$C$1:$G$454,4,FALSE)</f>
        <v>ACTIVE</v>
      </c>
      <c r="G144" t="str">
        <f>VLOOKUP(C144,[1]dataride_info!$C$1:$G$454,5,FALSE)</f>
        <v>YUSSIFOV Igor</v>
      </c>
    </row>
    <row r="145" spans="1:7">
      <c r="A145" t="s">
        <v>719</v>
      </c>
      <c r="B145" s="12">
        <v>29053</v>
      </c>
      <c r="C145">
        <v>10005436731</v>
      </c>
      <c r="D145" t="s">
        <v>728</v>
      </c>
      <c r="E145" t="str">
        <f>VLOOKUP(C145,[1]dataride_info!$C$1:$G$454,3,FALSE)</f>
        <v>17.07.1979</v>
      </c>
      <c r="F145" t="str">
        <f>VLOOKUP(C145,[1]dataride_info!$C$1:$G$454,4,FALSE)</f>
        <v>ACTIVE</v>
      </c>
      <c r="G145" t="str">
        <f>VLOOKUP(C145,[1]dataride_info!$C$1:$G$454,5,FALSE)</f>
        <v>KORNILOVS Vitalijs</v>
      </c>
    </row>
    <row r="146" spans="1:7">
      <c r="A146" t="s">
        <v>94</v>
      </c>
      <c r="B146" s="12">
        <v>34701</v>
      </c>
      <c r="C146">
        <v>10009181032</v>
      </c>
      <c r="D146" t="s">
        <v>95</v>
      </c>
      <c r="E146" t="str">
        <f>VLOOKUP(C146,[1]dataride_info!$C$1:$G$454,3,FALSE)</f>
        <v>02.01.1995</v>
      </c>
      <c r="F146" t="str">
        <f>VLOOKUP(C146,[1]dataride_info!$C$1:$G$454,4,FALSE)</f>
        <v>INACTIVE</v>
      </c>
      <c r="G146" t="str">
        <f>VLOOKUP(C146,[1]dataride_info!$C$1:$G$454,5,FALSE)</f>
        <v>JONAUSKAS Svajūnas</v>
      </c>
    </row>
    <row r="147" spans="1:7">
      <c r="A147" t="s">
        <v>143</v>
      </c>
      <c r="B147" s="12">
        <v>34798</v>
      </c>
      <c r="C147">
        <v>10009181234</v>
      </c>
      <c r="D147" t="s">
        <v>95</v>
      </c>
      <c r="E147" t="str">
        <f>VLOOKUP(C147,[1]dataride_info!$C$1:$G$454,3,FALSE)</f>
        <v>09.04.1995</v>
      </c>
      <c r="F147" t="str">
        <f>VLOOKUP(C147,[1]dataride_info!$C$1:$G$454,4,FALSE)</f>
        <v>ACTIVE</v>
      </c>
      <c r="G147" t="str">
        <f>VLOOKUP(C147,[1]dataride_info!$C$1:$G$454,5,FALSE)</f>
        <v>LENDEL Vasilijus</v>
      </c>
    </row>
    <row r="148" spans="1:7">
      <c r="A148" t="s">
        <v>684</v>
      </c>
      <c r="B148" s="12">
        <v>35752</v>
      </c>
      <c r="C148">
        <v>10010170331</v>
      </c>
      <c r="D148" t="s">
        <v>95</v>
      </c>
      <c r="E148" t="str">
        <f>VLOOKUP(C148,[1]dataride_info!$C$1:$G$454,3,FALSE)</f>
        <v>18.11.1997</v>
      </c>
      <c r="F148" t="str">
        <f>VLOOKUP(C148,[1]dataride_info!$C$1:$G$454,4,FALSE)</f>
        <v>ACTIVE</v>
      </c>
      <c r="G148" t="str">
        <f>VLOOKUP(C148,[1]dataride_info!$C$1:$G$454,5,FALSE)</f>
        <v>BENIUŠIS Justas</v>
      </c>
    </row>
    <row r="149" spans="1:7">
      <c r="A149" t="s">
        <v>873</v>
      </c>
      <c r="B149" s="12">
        <v>37498</v>
      </c>
      <c r="C149">
        <v>10052435049</v>
      </c>
      <c r="D149" t="s">
        <v>95</v>
      </c>
      <c r="E149" t="str">
        <f>VLOOKUP(C149,[1]dataride_info!$C$1:$G$454,3,FALSE)</f>
        <v>30.08.2002</v>
      </c>
      <c r="F149" t="str">
        <f>VLOOKUP(C149,[1]dataride_info!$C$1:$G$454,4,FALSE)</f>
        <v>INACTIVE</v>
      </c>
      <c r="G149" t="str">
        <f>VLOOKUP(C149,[1]dataride_info!$C$1:$G$454,5,FALSE)</f>
        <v>BITINAS Mantas</v>
      </c>
    </row>
    <row r="150" spans="1:7">
      <c r="A150" t="s">
        <v>51</v>
      </c>
      <c r="B150" s="12">
        <v>35767</v>
      </c>
      <c r="C150">
        <v>10010645732</v>
      </c>
      <c r="D150" t="s">
        <v>52</v>
      </c>
      <c r="E150" t="str">
        <f>VLOOKUP(C150,[1]dataride_info!$C$1:$G$454,3,FALSE)</f>
        <v>03.12.1997</v>
      </c>
      <c r="F150" t="str">
        <f>VLOOKUP(C150,[1]dataride_info!$C$1:$G$454,4,FALSE)</f>
        <v>ACTIVE</v>
      </c>
      <c r="G150" t="str">
        <f>VLOOKUP(C150,[1]dataride_info!$C$1:$G$454,5,FALSE)</f>
        <v>MOHD ZONIS Muhammad Fadhil</v>
      </c>
    </row>
    <row r="151" spans="1:7">
      <c r="A151" t="s">
        <v>93</v>
      </c>
      <c r="B151" s="12">
        <v>35029</v>
      </c>
      <c r="C151">
        <v>10009150215</v>
      </c>
      <c r="D151" t="s">
        <v>52</v>
      </c>
      <c r="E151" t="str">
        <f>VLOOKUP(C151,[1]dataride_info!$C$1:$G$454,3,FALSE)</f>
        <v>26.11.1995</v>
      </c>
      <c r="F151" t="str">
        <f>VLOOKUP(C151,[1]dataride_info!$C$1:$G$454,4,FALSE)</f>
        <v>ACTIVE</v>
      </c>
      <c r="G151" t="str">
        <f>VLOOKUP(C151,[1]dataride_info!$C$1:$G$454,5,FALSE)</f>
        <v>SAHROM Muhammad Shah Firdaus</v>
      </c>
    </row>
    <row r="152" spans="1:7">
      <c r="A152" t="s">
        <v>615</v>
      </c>
      <c r="B152" s="12">
        <v>37554</v>
      </c>
      <c r="C152">
        <v>10088683646</v>
      </c>
      <c r="D152" t="s">
        <v>56</v>
      </c>
      <c r="E152" t="str">
        <f>VLOOKUP(C152,[1]dataride_info!$C$1:$G$454,3,FALSE)</f>
        <v>25.10.2002</v>
      </c>
      <c r="F152" t="str">
        <f>VLOOKUP(C152,[1]dataride_info!$C$1:$G$454,4,FALSE)</f>
        <v>ACTIVE</v>
      </c>
      <c r="G152" t="str">
        <f>VLOOKUP(C152,[1]dataride_info!$C$1:$G$454,5,FALSE)</f>
        <v>PEYROT BALVANERA Jorge</v>
      </c>
    </row>
    <row r="153" spans="1:7">
      <c r="A153" t="s">
        <v>835</v>
      </c>
      <c r="B153" s="12">
        <v>37187</v>
      </c>
      <c r="C153">
        <v>10050204655</v>
      </c>
      <c r="D153" t="s">
        <v>56</v>
      </c>
      <c r="E153" t="str">
        <f>VLOOKUP(C153,[1]dataride_info!$C$1:$G$454,3,FALSE)</f>
        <v>23.10.2001</v>
      </c>
      <c r="F153" t="str">
        <f>VLOOKUP(C153,[1]dataride_info!$C$1:$G$454,4,FALSE)</f>
        <v>INACTIVE</v>
      </c>
      <c r="G153" t="str">
        <f>VLOOKUP(C153,[1]dataride_info!$C$1:$G$454,5,FALSE)</f>
        <v>AGUIRRE GARZA Tomas</v>
      </c>
    </row>
    <row r="154" spans="1:7">
      <c r="A154" t="s">
        <v>642</v>
      </c>
      <c r="B154" s="12">
        <v>32755</v>
      </c>
      <c r="C154">
        <v>10006058743</v>
      </c>
      <c r="D154" t="s">
        <v>23</v>
      </c>
      <c r="E154" t="str">
        <f>VLOOKUP(C154,[1]dataride_info!$C$1:$G$454,3,FALSE)</f>
        <v>04.09.1989</v>
      </c>
      <c r="F154" t="str">
        <f>VLOOKUP(C154,[1]dataride_info!$C$1:$G$454,4,FALSE)</f>
        <v>ACTIVE</v>
      </c>
      <c r="G154" t="str">
        <f>VLOOKUP(C154,[1]dataride_info!$C$1:$G$454,5,FALSE)</f>
        <v>EEFTING-BLOEM Roy</v>
      </c>
    </row>
    <row r="155" spans="1:7">
      <c r="A155" t="s">
        <v>22</v>
      </c>
      <c r="B155" s="12">
        <v>34044</v>
      </c>
      <c r="C155">
        <v>10007379761</v>
      </c>
      <c r="D155" t="s">
        <v>23</v>
      </c>
      <c r="E155" t="str">
        <f>VLOOKUP(C155,[1]dataride_info!$C$1:$G$454,3,FALSE)</f>
        <v>16.03.1993</v>
      </c>
      <c r="F155" t="str">
        <f>VLOOKUP(C155,[1]dataride_info!$C$1:$G$454,4,FALSE)</f>
        <v>ACTIVE</v>
      </c>
      <c r="G155" t="str">
        <f>VLOOKUP(C155,[1]dataride_info!$C$1:$G$454,5,FALSE)</f>
        <v>HOOGLAND Jeffrey</v>
      </c>
    </row>
    <row r="156" spans="1:7">
      <c r="A156" t="s">
        <v>616</v>
      </c>
      <c r="B156" s="12">
        <v>36193</v>
      </c>
      <c r="C156">
        <v>10015508866</v>
      </c>
      <c r="D156" t="s">
        <v>23</v>
      </c>
      <c r="E156" t="str">
        <f>VLOOKUP(C156,[1]dataride_info!$C$1:$G$454,3,FALSE)</f>
        <v>02.02.1999</v>
      </c>
      <c r="F156" t="str">
        <f>VLOOKUP(C156,[1]dataride_info!$C$1:$G$454,4,FALSE)</f>
        <v>ACTIVE</v>
      </c>
      <c r="G156" t="str">
        <f>VLOOKUP(C156,[1]dataride_info!$C$1:$G$454,5,FALSE)</f>
        <v>HOPPEZAK Vincent</v>
      </c>
    </row>
    <row r="157" spans="1:7">
      <c r="A157" t="s">
        <v>92</v>
      </c>
      <c r="B157" s="12">
        <v>35503</v>
      </c>
      <c r="C157">
        <v>10009535686</v>
      </c>
      <c r="D157" t="s">
        <v>23</v>
      </c>
      <c r="E157" t="str">
        <f>VLOOKUP(C157,[1]dataride_info!$C$1:$G$454,3,FALSE)</f>
        <v>14.03.1997</v>
      </c>
      <c r="F157" t="str">
        <f>VLOOKUP(C157,[1]dataride_info!$C$1:$G$454,4,FALSE)</f>
        <v>ACTIVE</v>
      </c>
      <c r="G157" t="str">
        <f>VLOOKUP(C157,[1]dataride_info!$C$1:$G$454,5,FALSE)</f>
        <v>LAVREYSEN Harrie</v>
      </c>
    </row>
    <row r="158" spans="1:7">
      <c r="A158" t="s">
        <v>295</v>
      </c>
      <c r="B158" s="12">
        <v>35776</v>
      </c>
      <c r="C158">
        <v>10009972994</v>
      </c>
      <c r="D158" t="s">
        <v>23</v>
      </c>
      <c r="E158" t="str">
        <f>VLOOKUP(C158,[1]dataride_info!$C$1:$G$454,3,FALSE)</f>
        <v>12.12.1997</v>
      </c>
      <c r="F158" t="str">
        <f>VLOOKUP(C158,[1]dataride_info!$C$1:$G$454,4,FALSE)</f>
        <v>INACTIVE</v>
      </c>
      <c r="G158" t="str">
        <f>VLOOKUP(C158,[1]dataride_info!$C$1:$G$454,5,FALSE)</f>
        <v>LIGTLEE Sam</v>
      </c>
    </row>
    <row r="159" spans="1:7">
      <c r="A159" t="s">
        <v>549</v>
      </c>
      <c r="B159" s="12">
        <v>32394</v>
      </c>
      <c r="C159">
        <v>10005276578</v>
      </c>
      <c r="D159" t="s">
        <v>23</v>
      </c>
      <c r="E159" t="str">
        <f>VLOOKUP(C159,[1]dataride_info!$C$1:$G$454,3,FALSE)</f>
        <v>08.09.1988</v>
      </c>
      <c r="F159" t="str">
        <f>VLOOKUP(C159,[1]dataride_info!$C$1:$G$454,4,FALSE)</f>
        <v>ACTIVE</v>
      </c>
      <c r="G159" t="str">
        <f>VLOOKUP(C159,[1]dataride_info!$C$1:$G$454,5,FALSE)</f>
        <v>VAN DEN BERG Roy</v>
      </c>
    </row>
    <row r="160" spans="1:7">
      <c r="A160" t="s">
        <v>592</v>
      </c>
      <c r="B160" s="12">
        <v>33288</v>
      </c>
      <c r="C160">
        <v>10006502014</v>
      </c>
      <c r="D160" t="s">
        <v>23</v>
      </c>
      <c r="E160" t="str">
        <f>VLOOKUP(C160,[1]dataride_info!$C$1:$G$454,3,FALSE)</f>
        <v>19.02.1991</v>
      </c>
      <c r="F160" t="str">
        <f>VLOOKUP(C160,[1]dataride_info!$C$1:$G$454,4,FALSE)</f>
        <v>ACTIVE</v>
      </c>
      <c r="G160" t="str">
        <f>VLOOKUP(C160,[1]dataride_info!$C$1:$G$454,5,FALSE)</f>
        <v>HAVIK Yoeri</v>
      </c>
    </row>
    <row r="161" spans="1:7">
      <c r="A161" t="s">
        <v>593</v>
      </c>
      <c r="B161" s="12">
        <v>34566</v>
      </c>
      <c r="C161">
        <v>10008881948</v>
      </c>
      <c r="D161" t="s">
        <v>23</v>
      </c>
      <c r="E161" t="str">
        <f>VLOOKUP(C161,[1]dataride_info!$C$1:$G$454,3,FALSE)</f>
        <v>20.08.1994</v>
      </c>
      <c r="F161" t="str">
        <f>VLOOKUP(C161,[1]dataride_info!$C$1:$G$454,4,FALSE)</f>
        <v>ACTIVE</v>
      </c>
      <c r="G161" t="str">
        <f>VLOOKUP(C161,[1]dataride_info!$C$1:$G$454,5,FALSE)</f>
        <v>VAN SCHIP Jan Willem</v>
      </c>
    </row>
    <row r="162" spans="1:7">
      <c r="A162" t="s">
        <v>874</v>
      </c>
      <c r="B162" s="12">
        <v>32671</v>
      </c>
      <c r="C162">
        <v>10004780565</v>
      </c>
      <c r="D162" t="s">
        <v>23</v>
      </c>
      <c r="E162" t="str">
        <f>VLOOKUP(C162,[1]dataride_info!$C$1:$G$454,3,FALSE)</f>
        <v>12.06.1989</v>
      </c>
      <c r="F162" t="str">
        <f>VLOOKUP(C162,[1]dataride_info!$C$1:$G$454,4,FALSE)</f>
        <v>INACTIVE</v>
      </c>
      <c r="G162" t="str">
        <f>VLOOKUP(C162,[1]dataride_info!$C$1:$G$454,5,FALSE)</f>
        <v>PIETERS Roy</v>
      </c>
    </row>
    <row r="163" spans="1:7">
      <c r="A163" t="s">
        <v>875</v>
      </c>
      <c r="B163" s="12">
        <v>36312</v>
      </c>
      <c r="C163">
        <v>10015508967</v>
      </c>
      <c r="D163" t="s">
        <v>23</v>
      </c>
      <c r="E163" t="str">
        <f>VLOOKUP(C163,[1]dataride_info!$C$1:$G$454,3,FALSE)</f>
        <v>01.06.1999</v>
      </c>
      <c r="F163" t="str">
        <f>VLOOKUP(C163,[1]dataride_info!$C$1:$G$454,4,FALSE)</f>
        <v>ACTIVE</v>
      </c>
      <c r="G163" t="str">
        <f>VLOOKUP(C163,[1]dataride_info!$C$1:$G$454,5,FALSE)</f>
        <v>ZIJLAARD Maikel</v>
      </c>
    </row>
    <row r="164" spans="1:7">
      <c r="A164" t="s">
        <v>600</v>
      </c>
      <c r="B164" s="12">
        <v>33203</v>
      </c>
      <c r="C164">
        <v>10004405501</v>
      </c>
      <c r="D164" t="s">
        <v>35</v>
      </c>
      <c r="E164" t="str">
        <f>VLOOKUP(C164,[1]dataride_info!$C$1:$G$454,3,FALSE)</f>
        <v>26.11.1990</v>
      </c>
      <c r="F164" t="str">
        <f>VLOOKUP(C164,[1]dataride_info!$C$1:$G$454,4,FALSE)</f>
        <v>ACTIVE</v>
      </c>
      <c r="G164" t="str">
        <f>VLOOKUP(C164,[1]dataride_info!$C$1:$G$454,5,FALSE)</f>
        <v>GATE Aaron</v>
      </c>
    </row>
    <row r="165" spans="1:7">
      <c r="A165" t="s">
        <v>474</v>
      </c>
      <c r="B165" s="12">
        <v>36646</v>
      </c>
      <c r="C165">
        <v>10023664445</v>
      </c>
      <c r="D165" t="s">
        <v>35</v>
      </c>
      <c r="E165" t="str">
        <f>VLOOKUP(C165,[1]dataride_info!$C$1:$G$454,3,FALSE)</f>
        <v>30.04.2000</v>
      </c>
      <c r="F165" t="str">
        <f>VLOOKUP(C165,[1]dataride_info!$C$1:$G$454,4,FALSE)</f>
        <v>ACTIVE</v>
      </c>
      <c r="G165" t="str">
        <f>VLOOKUP(C165,[1]dataride_info!$C$1:$G$454,5,FALSE)</f>
        <v>STRONG Corbin</v>
      </c>
    </row>
    <row r="166" spans="1:7">
      <c r="A166" t="s">
        <v>617</v>
      </c>
      <c r="B166" s="12">
        <v>35733</v>
      </c>
      <c r="C166">
        <v>10010994932</v>
      </c>
      <c r="D166" t="s">
        <v>46</v>
      </c>
      <c r="E166" t="str">
        <f>VLOOKUP(C166,[1]dataride_info!$C$1:$G$454,3,FALSE)</f>
        <v>30.10.1997</v>
      </c>
      <c r="F166" t="str">
        <f>VLOOKUP(C166,[1]dataride_info!$C$1:$G$454,4,FALSE)</f>
        <v>ACTIVE</v>
      </c>
      <c r="G166" t="str">
        <f>VLOOKUP(C166,[1]dataride_info!$C$1:$G$454,5,FALSE)</f>
        <v>BANASZEK Alan</v>
      </c>
    </row>
    <row r="167" spans="1:7">
      <c r="A167" t="s">
        <v>633</v>
      </c>
      <c r="B167" s="12">
        <v>33354</v>
      </c>
      <c r="C167">
        <v>10006903552</v>
      </c>
      <c r="D167" t="s">
        <v>46</v>
      </c>
      <c r="E167" t="str">
        <f>VLOOKUP(C167,[1]dataride_info!$C$1:$G$454,3,FALSE)</f>
        <v>26.04.1991</v>
      </c>
      <c r="F167" t="str">
        <f>VLOOKUP(C167,[1]dataride_info!$C$1:$G$454,4,FALSE)</f>
        <v>ACTIVE</v>
      </c>
      <c r="G167" t="str">
        <f>VLOOKUP(C167,[1]dataride_info!$C$1:$G$454,5,FALSE)</f>
        <v>PSZCZOLARSKI Wojciech</v>
      </c>
    </row>
    <row r="168" spans="1:7">
      <c r="A168" t="s">
        <v>45</v>
      </c>
      <c r="B168" s="12">
        <v>35117</v>
      </c>
      <c r="C168">
        <v>10009176281</v>
      </c>
      <c r="D168" t="s">
        <v>46</v>
      </c>
      <c r="E168" t="str">
        <f>VLOOKUP(C168,[1]dataride_info!$C$1:$G$454,3,FALSE)</f>
        <v>22.02.1996</v>
      </c>
      <c r="F168" t="str">
        <f>VLOOKUP(C168,[1]dataride_info!$C$1:$G$454,4,FALSE)</f>
        <v>ACTIVE</v>
      </c>
      <c r="G168" t="str">
        <f>VLOOKUP(C168,[1]dataride_info!$C$1:$G$454,5,FALSE)</f>
        <v>RAJKOWSKI Patryk</v>
      </c>
    </row>
    <row r="169" spans="1:7">
      <c r="A169" t="s">
        <v>607</v>
      </c>
      <c r="B169" s="12">
        <v>36056</v>
      </c>
      <c r="C169">
        <v>10010184172</v>
      </c>
      <c r="D169" t="s">
        <v>46</v>
      </c>
      <c r="E169" t="str">
        <f>VLOOKUP(C169,[1]dataride_info!$C$1:$G$454,3,FALSE)</f>
        <v>18.09.1998</v>
      </c>
      <c r="F169" t="str">
        <f>VLOOKUP(C169,[1]dataride_info!$C$1:$G$454,4,FALSE)</f>
        <v>ACTIVE</v>
      </c>
      <c r="G169" t="str">
        <f>VLOOKUP(C169,[1]dataride_info!$C$1:$G$454,5,FALSE)</f>
        <v>RUDYK Bartosz</v>
      </c>
    </row>
    <row r="170" spans="1:7">
      <c r="A170" t="s">
        <v>202</v>
      </c>
      <c r="B170" s="12">
        <v>34900</v>
      </c>
      <c r="C170">
        <v>10009079382</v>
      </c>
      <c r="D170" t="s">
        <v>46</v>
      </c>
      <c r="E170" t="str">
        <f>VLOOKUP(C170,[1]dataride_info!$C$1:$G$454,3,FALSE)</f>
        <v>20.07.1995</v>
      </c>
      <c r="F170" t="str">
        <f>VLOOKUP(C170,[1]dataride_info!$C$1:$G$454,4,FALSE)</f>
        <v>ACTIVE</v>
      </c>
      <c r="G170" t="str">
        <f>VLOOKUP(C170,[1]dataride_info!$C$1:$G$454,5,FALSE)</f>
        <v>RUDYK Mateusz</v>
      </c>
    </row>
    <row r="171" spans="1:7">
      <c r="A171" t="s">
        <v>609</v>
      </c>
      <c r="B171" s="12">
        <v>35666</v>
      </c>
      <c r="C171">
        <v>10009640063</v>
      </c>
      <c r="D171" t="s">
        <v>46</v>
      </c>
      <c r="E171" t="str">
        <f>VLOOKUP(C171,[1]dataride_info!$C$1:$G$454,3,FALSE)</f>
        <v>24.08.1997</v>
      </c>
      <c r="F171" t="str">
        <f>VLOOKUP(C171,[1]dataride_info!$C$1:$G$454,4,FALSE)</f>
        <v>ACTIVE</v>
      </c>
      <c r="G171" t="str">
        <f>VLOOKUP(C171,[1]dataride_info!$C$1:$G$454,5,FALSE)</f>
        <v>SAJNOK Szymon</v>
      </c>
    </row>
    <row r="172" spans="1:7">
      <c r="A172" t="s">
        <v>167</v>
      </c>
      <c r="B172" s="12">
        <v>32881</v>
      </c>
      <c r="C172">
        <v>10005953154</v>
      </c>
      <c r="D172" t="s">
        <v>46</v>
      </c>
      <c r="E172" t="str">
        <f>VLOOKUP(C172,[1]dataride_info!$C$1:$G$454,3,FALSE)</f>
        <v>08.01.1990</v>
      </c>
      <c r="F172" t="str">
        <f>VLOOKUP(C172,[1]dataride_info!$C$1:$G$454,4,FALSE)</f>
        <v>ACTIVE</v>
      </c>
      <c r="G172" t="str">
        <f>VLOOKUP(C172,[1]dataride_info!$C$1:$G$454,5,FALSE)</f>
        <v>SARNECKI Rafal</v>
      </c>
    </row>
    <row r="173" spans="1:7">
      <c r="A173" t="s">
        <v>173</v>
      </c>
      <c r="B173" s="12">
        <v>36402</v>
      </c>
      <c r="C173">
        <v>10015915559</v>
      </c>
      <c r="D173" t="s">
        <v>46</v>
      </c>
      <c r="E173" t="str">
        <f>VLOOKUP(C173,[1]dataride_info!$C$1:$G$454,3,FALSE)</f>
        <v>30.08.1999</v>
      </c>
      <c r="F173" t="str">
        <f>VLOOKUP(C173,[1]dataride_info!$C$1:$G$454,4,FALSE)</f>
        <v>ACTIVE</v>
      </c>
      <c r="G173" t="str">
        <f>VLOOKUP(C173,[1]dataride_info!$C$1:$G$454,5,FALSE)</f>
        <v>ROCHNA Daniel</v>
      </c>
    </row>
    <row r="174" spans="1:7">
      <c r="A174" t="s">
        <v>750</v>
      </c>
      <c r="B174" s="12">
        <v>35555</v>
      </c>
      <c r="C174">
        <v>10009726050</v>
      </c>
      <c r="D174" t="s">
        <v>46</v>
      </c>
      <c r="E174" t="str">
        <f>VLOOKUP(C174,[1]dataride_info!$C$1:$G$454,3,FALSE)</f>
        <v>05.05.1997</v>
      </c>
      <c r="F174" t="str">
        <f>VLOOKUP(C174,[1]dataride_info!$C$1:$G$454,4,FALSE)</f>
        <v>Inactive</v>
      </c>
      <c r="G174" t="str">
        <f>VLOOKUP(C174,[1]dataride_info!$C$1:$G$454,5,FALSE)</f>
        <v>STANISZEWSKI Daniel</v>
      </c>
    </row>
    <row r="175" spans="1:7">
      <c r="A175" t="s">
        <v>775</v>
      </c>
      <c r="B175" s="12">
        <v>36015</v>
      </c>
      <c r="C175">
        <v>10010807093</v>
      </c>
      <c r="D175" t="s">
        <v>46</v>
      </c>
      <c r="E175" t="str">
        <f>VLOOKUP(C175,[1]dataride_info!$C$1:$G$454,3,FALSE)</f>
        <v>08.08.1998</v>
      </c>
      <c r="F175" t="str">
        <f>VLOOKUP(C175,[1]dataride_info!$C$1:$G$454,4,FALSE)</f>
        <v>INACTIVE</v>
      </c>
      <c r="G175" t="str">
        <f>VLOOKUP(C175,[1]dataride_info!$C$1:$G$454,5,FALSE)</f>
        <v>KRAWCZYK Szymon</v>
      </c>
    </row>
    <row r="176" spans="1:7">
      <c r="A176" t="s">
        <v>839</v>
      </c>
      <c r="B176" s="12">
        <v>35821</v>
      </c>
      <c r="C176">
        <v>10010850644</v>
      </c>
      <c r="D176" t="s">
        <v>46</v>
      </c>
      <c r="E176" t="str">
        <f>VLOOKUP(C176,[1]dataride_info!$C$1:$G$454,3,FALSE)</f>
        <v>26.01.1998</v>
      </c>
      <c r="F176" t="str">
        <f>VLOOKUP(C176,[1]dataride_info!$C$1:$G$454,4,FALSE)</f>
        <v>INACTIVE</v>
      </c>
      <c r="G176" t="str">
        <f>VLOOKUP(C176,[1]dataride_info!$C$1:$G$454,5,FALSE)</f>
        <v>MILEK Mateusz</v>
      </c>
    </row>
    <row r="177" spans="1:7">
      <c r="A177" t="s">
        <v>485</v>
      </c>
      <c r="B177" s="12">
        <v>36748</v>
      </c>
      <c r="C177">
        <v>10048871917</v>
      </c>
      <c r="D177" t="s">
        <v>46</v>
      </c>
      <c r="E177" t="str">
        <f>VLOOKUP(C177,[1]dataride_info!$C$1:$G$454,3,FALSE)</f>
        <v>10.08.2000</v>
      </c>
      <c r="F177" t="str">
        <f>VLOOKUP(C177,[1]dataride_info!$C$1:$G$454,4,FALSE)</f>
        <v>ACTIVE</v>
      </c>
      <c r="G177" t="str">
        <f>VLOOKUP(C177,[1]dataride_info!$C$1:$G$454,5,FALSE)</f>
        <v>PROKOPYSZYN Filip</v>
      </c>
    </row>
    <row r="178" spans="1:7">
      <c r="A178" t="s">
        <v>782</v>
      </c>
      <c r="B178" s="12">
        <v>31916</v>
      </c>
      <c r="C178">
        <v>10005641037</v>
      </c>
      <c r="D178" t="s">
        <v>46</v>
      </c>
      <c r="E178" t="str">
        <f>VLOOKUP(C178,[1]dataride_info!$C$1:$G$454,3,FALSE)</f>
        <v>19.05.1987</v>
      </c>
      <c r="F178" t="str">
        <f>VLOOKUP(C178,[1]dataride_info!$C$1:$G$454,4,FALSE)</f>
        <v>ACTIVE</v>
      </c>
      <c r="G178" t="str">
        <f>VLOOKUP(C178,[1]dataride_info!$C$1:$G$454,5,FALSE)</f>
        <v>BIELECKI Maciej</v>
      </c>
    </row>
    <row r="179" spans="1:7">
      <c r="A179" t="s">
        <v>876</v>
      </c>
      <c r="B179" s="12">
        <v>35581</v>
      </c>
      <c r="C179">
        <v>10009424744</v>
      </c>
      <c r="D179" t="s">
        <v>46</v>
      </c>
      <c r="E179" t="str">
        <f>VLOOKUP(C179,[1]dataride_info!$C$1:$G$454,3,FALSE)</f>
        <v>31.05.1997</v>
      </c>
      <c r="F179" t="str">
        <f>VLOOKUP(C179,[1]dataride_info!$C$1:$G$454,4,FALSE)</f>
        <v>ACTIVE</v>
      </c>
      <c r="G179" t="str">
        <f>VLOOKUP(C179,[1]dataride_info!$C$1:$G$454,5,FALSE)</f>
        <v>SLAWEK Damian</v>
      </c>
    </row>
    <row r="180" spans="1:7">
      <c r="A180" t="s">
        <v>840</v>
      </c>
      <c r="B180" s="12">
        <v>35979</v>
      </c>
      <c r="C180">
        <v>10010800831</v>
      </c>
      <c r="D180" t="s">
        <v>480</v>
      </c>
      <c r="E180" t="str">
        <f>VLOOKUP(C180,[1]dataride_info!$C$1:$G$454,3,FALSE)</f>
        <v>03.07.1998</v>
      </c>
      <c r="F180" t="str">
        <f>VLOOKUP(C180,[1]dataride_info!$C$1:$G$454,4,FALSE)</f>
        <v>ACTIVE</v>
      </c>
      <c r="G180" t="str">
        <f>VLOOKUP(C180,[1]dataride_info!$C$1:$G$454,5,FALSE)</f>
        <v>LEITÃO Iúri</v>
      </c>
    </row>
    <row r="181" spans="1:7">
      <c r="A181" t="s">
        <v>594</v>
      </c>
      <c r="B181" s="12">
        <v>35313</v>
      </c>
      <c r="C181">
        <v>10009191136</v>
      </c>
      <c r="D181" t="s">
        <v>480</v>
      </c>
      <c r="E181" t="str">
        <f>VLOOKUP(C181,[1]dataride_info!$C$1:$G$454,3,FALSE)</f>
        <v>05.09.1996</v>
      </c>
      <c r="F181" t="str">
        <f>VLOOKUP(C181,[1]dataride_info!$C$1:$G$454,4,FALSE)</f>
        <v>Active</v>
      </c>
      <c r="G181" t="str">
        <f>VLOOKUP(C181,[1]dataride_info!$C$1:$G$454,5,FALSE)</f>
        <v>ALVES OLIVEIRA Rui Filipe</v>
      </c>
    </row>
    <row r="182" spans="1:7">
      <c r="A182" t="s">
        <v>479</v>
      </c>
      <c r="B182" s="12">
        <v>33384</v>
      </c>
      <c r="C182">
        <v>10007815756</v>
      </c>
      <c r="D182" t="s">
        <v>480</v>
      </c>
      <c r="E182" t="str">
        <f>VLOOKUP(C182,[1]dataride_info!$C$1:$G$454,3,FALSE)</f>
        <v>26.05.1991</v>
      </c>
      <c r="F182" t="str">
        <f>VLOOKUP(C182,[1]dataride_info!$C$1:$G$454,4,FALSE)</f>
        <v>ACTIVE</v>
      </c>
      <c r="G182" t="str">
        <f>VLOOKUP(C182,[1]dataride_info!$C$1:$G$454,5,FALSE)</f>
        <v>MATIAS João</v>
      </c>
    </row>
    <row r="183" spans="1:7">
      <c r="A183" t="s">
        <v>842</v>
      </c>
      <c r="B183" s="12">
        <v>36610</v>
      </c>
      <c r="C183">
        <v>10034952922</v>
      </c>
      <c r="D183" t="s">
        <v>198</v>
      </c>
      <c r="E183" t="str">
        <f>VLOOKUP(C183,[1]dataride_info!$C$1:$G$454,3,FALSE)</f>
        <v>25.03.2000</v>
      </c>
      <c r="F183" t="str">
        <f>VLOOKUP(C183,[1]dataride_info!$C$1:$G$454,4,FALSE)</f>
        <v>ACTIVE</v>
      </c>
      <c r="G183" t="str">
        <f>VLOOKUP(C183,[1]dataride_info!$C$1:$G$454,5,FALSE)</f>
        <v>BERSENEV Nikita</v>
      </c>
    </row>
    <row r="184" spans="1:7">
      <c r="A184" t="s">
        <v>199</v>
      </c>
      <c r="B184" s="12">
        <v>37116</v>
      </c>
      <c r="C184">
        <v>10036069533</v>
      </c>
      <c r="D184" t="s">
        <v>198</v>
      </c>
      <c r="E184" t="str">
        <f>VLOOKUP(C184,[1]dataride_info!$C$1:$G$454,3,FALSE)</f>
        <v>13.08.2001</v>
      </c>
      <c r="F184" t="str">
        <f>VLOOKUP(C184,[1]dataride_info!$C$1:$G$454,4,FALSE)</f>
        <v>ACTIVE</v>
      </c>
      <c r="G184" t="str">
        <f>VLOOKUP(C184,[1]dataride_info!$C$1:$G$454,5,FALSE)</f>
        <v>GLADYSHEV Ivan</v>
      </c>
    </row>
    <row r="185" spans="1:7">
      <c r="A185" t="s">
        <v>843</v>
      </c>
      <c r="B185" s="12">
        <v>36531</v>
      </c>
      <c r="C185">
        <v>10023524100</v>
      </c>
      <c r="D185" t="s">
        <v>198</v>
      </c>
      <c r="E185" t="str">
        <f>VLOOKUP(C185,[1]dataride_info!$C$1:$G$454,3,FALSE)</f>
        <v>06.01.2000</v>
      </c>
      <c r="F185" t="str">
        <f>VLOOKUP(C185,[1]dataride_info!$C$1:$G$454,4,FALSE)</f>
        <v>ACTIVE</v>
      </c>
      <c r="G185" t="str">
        <f>VLOOKUP(C185,[1]dataride_info!$C$1:$G$454,5,FALSE)</f>
        <v>GONOV Lev</v>
      </c>
    </row>
    <row r="186" spans="1:7">
      <c r="A186" t="s">
        <v>844</v>
      </c>
      <c r="B186" s="12">
        <v>36770</v>
      </c>
      <c r="C186">
        <v>10034964036</v>
      </c>
      <c r="D186" t="s">
        <v>478</v>
      </c>
      <c r="E186" t="str">
        <f>VLOOKUP(C186,[1]dataride_info!$C$1:$G$454,3,FALSE)</f>
        <v>01.09.2000</v>
      </c>
      <c r="F186" t="str">
        <f>VLOOKUP(C186,[1]dataride_info!$C$1:$G$454,4,FALSE)</f>
        <v>INACTIVE</v>
      </c>
      <c r="G186" t="str">
        <f>VLOOKUP(C186,[1]dataride_info!$C$1:$G$454,5,FALSE)</f>
        <v>YAKOVLEV Mikhail</v>
      </c>
    </row>
    <row r="187" spans="1:7">
      <c r="A187" t="s">
        <v>845</v>
      </c>
      <c r="B187" s="12">
        <v>37439</v>
      </c>
      <c r="C187">
        <v>10036092771</v>
      </c>
      <c r="D187" t="s">
        <v>198</v>
      </c>
      <c r="E187" t="str">
        <f>VLOOKUP(C187,[1]dataride_info!$C$1:$G$454,3,FALSE)</f>
        <v>02.07.2002</v>
      </c>
      <c r="F187" t="str">
        <f>VLOOKUP(C187,[1]dataride_info!$C$1:$G$454,4,FALSE)</f>
        <v>ACTIVE</v>
      </c>
      <c r="G187" t="str">
        <f>VLOOKUP(C187,[1]dataride_info!$C$1:$G$454,5,FALSE)</f>
        <v>IGOSHEV Egor</v>
      </c>
    </row>
    <row r="188" spans="1:7">
      <c r="A188" t="s">
        <v>846</v>
      </c>
      <c r="B188" s="12">
        <v>37411</v>
      </c>
      <c r="C188">
        <v>10036018811</v>
      </c>
      <c r="D188" t="s">
        <v>198</v>
      </c>
      <c r="E188" t="str">
        <f>VLOOKUP(C188,[1]dataride_info!$C$1:$G$454,3,FALSE)</f>
        <v>04.06.2002</v>
      </c>
      <c r="F188" t="str">
        <f>VLOOKUP(C188,[1]dataride_info!$C$1:$G$454,4,FALSE)</f>
        <v>ACTIVE</v>
      </c>
      <c r="G188" t="str">
        <f>VLOOKUP(C188,[1]dataride_info!$C$1:$G$454,5,FALSE)</f>
        <v>NOVOLODSKII Ivan</v>
      </c>
    </row>
    <row r="189" spans="1:7">
      <c r="A189" t="s">
        <v>847</v>
      </c>
      <c r="B189" s="12">
        <v>35583</v>
      </c>
      <c r="C189">
        <v>10009737568</v>
      </c>
      <c r="D189" t="s">
        <v>198</v>
      </c>
      <c r="E189" t="str">
        <f>VLOOKUP(C189,[1]dataride_info!$C$1:$G$454,3,FALSE)</f>
        <v>02.06.1997</v>
      </c>
      <c r="F189" t="str">
        <f>VLOOKUP(C189,[1]dataride_info!$C$1:$G$454,4,FALSE)</f>
        <v>ACTIVE</v>
      </c>
      <c r="G189" t="str">
        <f>VLOOKUP(C189,[1]dataride_info!$C$1:$G$454,5,FALSE)</f>
        <v>ROSTOVTSEV Sergei</v>
      </c>
    </row>
    <row r="190" spans="1:7">
      <c r="A190" t="s">
        <v>801</v>
      </c>
      <c r="B190" s="12">
        <v>34399</v>
      </c>
      <c r="C190">
        <v>10007897295</v>
      </c>
      <c r="D190" t="s">
        <v>198</v>
      </c>
      <c r="E190" t="str">
        <f>VLOOKUP(C190,[1]dataride_info!$C$1:$G$454,3,FALSE)</f>
        <v>06.03.1994</v>
      </c>
      <c r="F190" t="str">
        <f>VLOOKUP(C190,[1]dataride_info!$C$1:$G$454,4,FALSE)</f>
        <v>ACTIVE</v>
      </c>
      <c r="G190" t="str">
        <f>VLOOKUP(C190,[1]dataride_info!$C$1:$G$454,5,FALSE)</f>
        <v>SHARAPOV Alexander</v>
      </c>
    </row>
    <row r="191" spans="1:7">
      <c r="A191" t="s">
        <v>848</v>
      </c>
      <c r="B191" s="12">
        <v>37281</v>
      </c>
      <c r="C191">
        <v>10036018912</v>
      </c>
      <c r="D191" t="s">
        <v>198</v>
      </c>
      <c r="E191" t="str">
        <f>VLOOKUP(C191,[1]dataride_info!$C$1:$G$454,3,FALSE)</f>
        <v>25.01.2002</v>
      </c>
      <c r="F191" t="str">
        <f>VLOOKUP(C191,[1]dataride_info!$C$1:$G$454,4,FALSE)</f>
        <v>ACTIVE</v>
      </c>
      <c r="G191" t="str">
        <f>VLOOKUP(C191,[1]dataride_info!$C$1:$G$454,5,FALSE)</f>
        <v>SHICHKIN Vlas</v>
      </c>
    </row>
    <row r="192" spans="1:7">
      <c r="A192" t="s">
        <v>849</v>
      </c>
      <c r="B192" s="12">
        <v>36630</v>
      </c>
      <c r="C192">
        <v>10034936653</v>
      </c>
      <c r="D192" t="s">
        <v>198</v>
      </c>
      <c r="E192" t="str">
        <f>VLOOKUP(C192,[1]dataride_info!$C$1:$G$454,3,FALSE)</f>
        <v>14.04.2000</v>
      </c>
      <c r="F192" t="str">
        <f>VLOOKUP(C192,[1]dataride_info!$C$1:$G$454,4,FALSE)</f>
        <v>ACTIVE</v>
      </c>
      <c r="G192" t="str">
        <f>VLOOKUP(C192,[1]dataride_info!$C$1:$G$454,5,FALSE)</f>
        <v>SYRITSA Gleb</v>
      </c>
    </row>
    <row r="193" spans="1:7">
      <c r="A193" t="s">
        <v>239</v>
      </c>
      <c r="B193" s="12">
        <v>32044</v>
      </c>
      <c r="C193">
        <v>10004640220</v>
      </c>
      <c r="D193" t="s">
        <v>198</v>
      </c>
      <c r="E193" t="str">
        <f>VLOOKUP(C193,[1]dataride_info!$C$1:$G$454,3,FALSE)</f>
        <v>24.09.1987</v>
      </c>
      <c r="F193" t="str">
        <f>VLOOKUP(C193,[1]dataride_info!$C$1:$G$454,4,FALSE)</f>
        <v>ACTIVE</v>
      </c>
      <c r="G193" t="str">
        <f>VLOOKUP(C193,[1]dataride_info!$C$1:$G$454,5,FALSE)</f>
        <v>YAKUSHEVSKIY Pavel</v>
      </c>
    </row>
    <row r="194" spans="1:7">
      <c r="A194" t="s">
        <v>519</v>
      </c>
      <c r="B194" s="12">
        <v>33257</v>
      </c>
      <c r="C194">
        <v>10007390370</v>
      </c>
      <c r="D194" t="s">
        <v>250</v>
      </c>
      <c r="E194" t="str">
        <f>VLOOKUP(C194,[1]dataride_info!$C$1:$G$454,3,FALSE)</f>
        <v>19.01.1991</v>
      </c>
      <c r="F194" t="str">
        <f>VLOOKUP(C194,[1]dataride_info!$C$1:$G$454,4,FALSE)</f>
        <v>ACTIVE</v>
      </c>
      <c r="G194" t="str">
        <f>VLOOKUP(C194,[1]dataride_info!$C$1:$G$454,5,FALSE)</f>
        <v>CRISTA Daniel</v>
      </c>
    </row>
    <row r="195" spans="1:7">
      <c r="A195" t="s">
        <v>83</v>
      </c>
      <c r="B195" s="12">
        <v>34191</v>
      </c>
      <c r="C195">
        <v>10055137915</v>
      </c>
      <c r="D195" t="s">
        <v>82</v>
      </c>
      <c r="E195" t="str">
        <f>VLOOKUP(C195,[1]dataride_info!$C$1:$G$454,3,FALSE)</f>
        <v>10.08.1993</v>
      </c>
      <c r="F195" t="str">
        <f>VLOOKUP(C195,[1]dataride_info!$C$1:$G$454,4,FALSE)</f>
        <v>ACTIVE</v>
      </c>
      <c r="G195" t="str">
        <f>VLOOKUP(C195,[1]dataride_info!$C$1:$G$454,5,FALSE)</f>
        <v>SZABO Norbert</v>
      </c>
    </row>
    <row r="196" spans="1:7">
      <c r="A196" t="s">
        <v>189</v>
      </c>
      <c r="B196" s="12">
        <v>35605</v>
      </c>
      <c r="C196">
        <v>10010743439</v>
      </c>
      <c r="D196" t="s">
        <v>63</v>
      </c>
      <c r="E196" t="str">
        <f>VLOOKUP(C196,[1]dataride_info!$C$1:$G$454,3,FALSE)</f>
        <v>24.06.1997</v>
      </c>
      <c r="F196" t="str">
        <f>VLOOKUP(C196,[1]dataride_info!$C$1:$G$454,4,FALSE)</f>
        <v>ACTIVE</v>
      </c>
      <c r="G196" t="str">
        <f>VLOOKUP(C196,[1]dataride_info!$C$1:$G$454,5,FALSE)</f>
        <v>SPARROW Mitchell</v>
      </c>
    </row>
    <row r="197" spans="1:7">
      <c r="A197" t="s">
        <v>197</v>
      </c>
      <c r="B197" s="12">
        <v>31494</v>
      </c>
      <c r="C197">
        <v>10003100142</v>
      </c>
      <c r="D197" t="s">
        <v>198</v>
      </c>
      <c r="E197" t="str">
        <f>VLOOKUP(C197,[1]dataride_info!$C$1:$G$454,3,FALSE)</f>
        <v>23.03.1986</v>
      </c>
      <c r="F197" t="str">
        <f>VLOOKUP(C197,[1]dataride_info!$C$1:$G$454,4,FALSE)</f>
        <v>ACTIVE</v>
      </c>
      <c r="G197" t="str">
        <f>VLOOKUP(C197,[1]dataride_info!$C$1:$G$454,5,FALSE)</f>
        <v>DMITRIEV Denis</v>
      </c>
    </row>
    <row r="198" spans="1:7">
      <c r="A198" t="s">
        <v>805</v>
      </c>
      <c r="B198" s="12">
        <v>35234</v>
      </c>
      <c r="C198">
        <v>10009154558</v>
      </c>
      <c r="D198" t="s">
        <v>806</v>
      </c>
      <c r="E198" t="str">
        <f>VLOOKUP(C198,[1]dataride_info!$C$1:$G$454,3,FALSE)</f>
        <v>18.06.1996</v>
      </c>
      <c r="F198" t="str">
        <f>VLOOKUP(C198,[1]dataride_info!$C$1:$G$454,4,FALSE)</f>
        <v>ACTIVE</v>
      </c>
      <c r="G198" t="str">
        <f>VLOOKUP(C198,[1]dataride_info!$C$1:$G$454,5,FALSE)</f>
        <v>MOHAMED YUSOFF Mohamed Elyas</v>
      </c>
    </row>
    <row r="199" spans="1:7">
      <c r="A199" t="s">
        <v>850</v>
      </c>
      <c r="B199" s="12">
        <v>32795</v>
      </c>
      <c r="C199">
        <v>10009386045</v>
      </c>
      <c r="D199" t="s">
        <v>806</v>
      </c>
      <c r="E199" t="str">
        <f>VLOOKUP(C199,[1]dataride_info!$C$1:$G$454,3,FALSE)</f>
        <v>14.10.1989</v>
      </c>
      <c r="F199" t="str">
        <f>VLOOKUP(C199,[1]dataride_info!$C$1:$G$454,4,FALSE)</f>
        <v>ACTIVE</v>
      </c>
      <c r="G199" t="str">
        <f>VLOOKUP(C199,[1]dataride_info!$C$1:$G$454,5,FALSE)</f>
        <v>SIM Teck Kwang Calvin</v>
      </c>
    </row>
    <row r="200" spans="1:7">
      <c r="A200" t="s">
        <v>508</v>
      </c>
      <c r="B200" s="12">
        <v>33142</v>
      </c>
      <c r="C200">
        <v>10005865551</v>
      </c>
      <c r="D200" t="s">
        <v>85</v>
      </c>
      <c r="E200" t="str">
        <f>VLOOKUP(C200,[1]dataride_info!$C$1:$G$454,3,FALSE)</f>
        <v>26.09.1990</v>
      </c>
      <c r="F200" t="str">
        <f>VLOOKUP(C200,[1]dataride_info!$C$1:$G$454,4,FALSE)</f>
        <v>ACTIVE</v>
      </c>
      <c r="G200" t="str">
        <f>VLOOKUP(C200,[1]dataride_info!$C$1:$G$454,5,FALSE)</f>
        <v>IMHOF Claudio</v>
      </c>
    </row>
    <row r="201" spans="1:7">
      <c r="A201" t="s">
        <v>496</v>
      </c>
      <c r="B201" s="12">
        <v>34718</v>
      </c>
      <c r="C201">
        <v>10008132826</v>
      </c>
      <c r="D201" t="s">
        <v>85</v>
      </c>
      <c r="E201" t="str">
        <f>VLOOKUP(C201,[1]dataride_info!$C$1:$G$454,3,FALSE)</f>
        <v>19.01.1995</v>
      </c>
      <c r="F201" t="str">
        <f>VLOOKUP(C201,[1]dataride_info!$C$1:$G$454,4,FALSE)</f>
        <v>ACTIVE</v>
      </c>
      <c r="G201" t="str">
        <f>VLOOKUP(C201,[1]dataride_info!$C$1:$G$454,5,FALSE)</f>
        <v>VITZTHUM Simon</v>
      </c>
    </row>
    <row r="202" spans="1:7">
      <c r="A202" t="s">
        <v>650</v>
      </c>
      <c r="B202" s="12">
        <v>36371</v>
      </c>
      <c r="C202">
        <v>10015327495</v>
      </c>
      <c r="D202" t="s">
        <v>85</v>
      </c>
      <c r="E202" t="str">
        <f>VLOOKUP(C202,[1]dataride_info!$C$1:$G$454,3,FALSE)</f>
        <v>30.07.1999</v>
      </c>
      <c r="F202" t="str">
        <f>VLOOKUP(C202,[1]dataride_info!$C$1:$G$454,4,FALSE)</f>
        <v>ACTIVE</v>
      </c>
      <c r="G202" t="str">
        <f>VLOOKUP(C202,[1]dataride_info!$C$1:$G$454,5,FALSE)</f>
        <v>VOGEL Alex</v>
      </c>
    </row>
    <row r="203" spans="1:7">
      <c r="A203" t="s">
        <v>851</v>
      </c>
      <c r="B203" s="12">
        <v>36085</v>
      </c>
      <c r="C203">
        <v>10010118494</v>
      </c>
      <c r="D203" t="s">
        <v>85</v>
      </c>
      <c r="E203" t="str">
        <f>VLOOKUP(C203,[1]dataride_info!$C$1:$G$454,3,FALSE)</f>
        <v>17.10.1998</v>
      </c>
      <c r="F203" t="str">
        <f>VLOOKUP(C203,[1]dataride_info!$C$1:$G$454,4,FALSE)</f>
        <v>ACTIVE</v>
      </c>
      <c r="G203" t="str">
        <f>VLOOKUP(C203,[1]dataride_info!$C$1:$G$454,5,FALSE)</f>
        <v>FROIDEVAUX Robin</v>
      </c>
    </row>
    <row r="204" spans="1:7">
      <c r="A204" t="s">
        <v>634</v>
      </c>
      <c r="B204" s="12">
        <v>36186</v>
      </c>
      <c r="C204">
        <v>10014936566</v>
      </c>
      <c r="D204" t="s">
        <v>85</v>
      </c>
      <c r="E204" t="str">
        <f>VLOOKUP(C204,[1]dataride_info!$C$1:$G$454,3,FALSE)</f>
        <v>26.01.1999</v>
      </c>
      <c r="F204" t="str">
        <f>VLOOKUP(C204,[1]dataride_info!$C$1:$G$454,4,FALSE)</f>
        <v>ACTIVE</v>
      </c>
      <c r="G204" t="str">
        <f>VLOOKUP(C204,[1]dataride_info!$C$1:$G$454,5,FALSE)</f>
        <v>THIÉBAUD Valère</v>
      </c>
    </row>
    <row r="205" spans="1:7">
      <c r="A205" t="s">
        <v>877</v>
      </c>
      <c r="B205" s="12">
        <v>36898</v>
      </c>
      <c r="C205">
        <v>10034795904</v>
      </c>
      <c r="D205" t="s">
        <v>85</v>
      </c>
      <c r="E205" t="str">
        <f>VLOOKUP(C205,[1]dataride_info!$C$1:$G$454,3,FALSE)</f>
        <v>07.01.2001</v>
      </c>
      <c r="F205" t="str">
        <f>VLOOKUP(C205,[1]dataride_info!$C$1:$G$454,4,FALSE)</f>
        <v>ACTIVE</v>
      </c>
      <c r="G205" t="str">
        <f>VLOOKUP(C205,[1]dataride_info!$C$1:$G$454,5,FALSE)</f>
        <v>DE LISI Nicolò</v>
      </c>
    </row>
    <row r="206" spans="1:7">
      <c r="A206" t="s">
        <v>878</v>
      </c>
      <c r="B206" s="12">
        <v>32011</v>
      </c>
      <c r="C206">
        <v>10003301418</v>
      </c>
      <c r="D206" t="s">
        <v>85</v>
      </c>
      <c r="E206" t="str">
        <f>VLOOKUP(C206,[1]dataride_info!$C$1:$G$454,3,FALSE)</f>
        <v>22.08.1987</v>
      </c>
      <c r="F206" t="str">
        <f>VLOOKUP(C206,[1]dataride_info!$C$1:$G$454,4,FALSE)</f>
        <v>ACTIVE</v>
      </c>
      <c r="G206" t="str">
        <f>VLOOKUP(C206,[1]dataride_info!$C$1:$G$454,5,FALSE)</f>
        <v>MARGUET Tristan</v>
      </c>
    </row>
    <row r="207" spans="1:7">
      <c r="A207" t="s">
        <v>879</v>
      </c>
      <c r="B207" s="12">
        <v>35276</v>
      </c>
      <c r="C207">
        <v>10008926408</v>
      </c>
      <c r="D207" t="s">
        <v>85</v>
      </c>
      <c r="E207" t="str">
        <f>VLOOKUP(C207,[1]dataride_info!$C$1:$G$454,3,FALSE)</f>
        <v>30.07.1996</v>
      </c>
      <c r="F207" t="str">
        <f>VLOOKUP(C207,[1]dataride_info!$C$1:$G$454,4,FALSE)</f>
        <v>INACTIVE</v>
      </c>
      <c r="G207" t="str">
        <f>VLOOKUP(C207,[1]dataride_info!$C$1:$G$454,5,FALSE)</f>
        <v>SELENATI Nico</v>
      </c>
    </row>
    <row r="208" spans="1:7">
      <c r="A208" t="s">
        <v>756</v>
      </c>
      <c r="B208" s="12">
        <v>34261</v>
      </c>
      <c r="C208">
        <v>10007891538</v>
      </c>
      <c r="D208" t="e">
        <v>#N/A</v>
      </c>
      <c r="E208" t="e">
        <f>VLOOKUP(C208,[1]dataride_info!$C$1:$G$454,3,FALSE)</f>
        <v>#N/A</v>
      </c>
      <c r="F208" t="e">
        <f>VLOOKUP(C208,[1]dataride_info!$C$1:$G$454,4,FALSE)</f>
        <v>#N/A</v>
      </c>
      <c r="G208" t="e">
        <f>VLOOKUP(C208,[1]dataride_info!$C$1:$G$454,5,FALSE)</f>
        <v>#N/A</v>
      </c>
    </row>
    <row r="209" spans="1:7">
      <c r="A209" t="s">
        <v>638</v>
      </c>
      <c r="B209" s="12">
        <v>36288</v>
      </c>
      <c r="C209">
        <v>10010948553</v>
      </c>
      <c r="D209" t="s">
        <v>639</v>
      </c>
      <c r="E209" t="str">
        <f>VLOOKUP(C209,[1]dataride_info!$C$1:$G$454,3,FALSE)</f>
        <v>08.05.1999</v>
      </c>
      <c r="F209" t="str">
        <f>VLOOKUP(C209,[1]dataride_info!$C$1:$G$454,4,FALSE)</f>
        <v>ACTIVE</v>
      </c>
      <c r="G209" t="str">
        <f>VLOOKUP(C209,[1]dataride_info!$C$1:$G$454,5,FALSE)</f>
        <v>CHREN Martin</v>
      </c>
    </row>
    <row r="210" spans="1:7">
      <c r="A210" t="s">
        <v>115</v>
      </c>
      <c r="B210" s="12">
        <v>34746</v>
      </c>
      <c r="C210">
        <v>10009009159</v>
      </c>
      <c r="D210" t="s">
        <v>116</v>
      </c>
      <c r="E210" t="str">
        <f>VLOOKUP(C210,[1]dataride_info!$C$1:$G$454,3,FALSE)</f>
        <v>16.02.1995</v>
      </c>
      <c r="F210" t="str">
        <f>VLOOKUP(C210,[1]dataride_info!$C$1:$G$454,4,FALSE)</f>
        <v>ACTIVE</v>
      </c>
      <c r="G210" t="str">
        <f>VLOOKUP(C210,[1]dataride_info!$C$1:$G$454,5,FALSE)</f>
        <v>ANGSUTHASAWIT Jai</v>
      </c>
    </row>
    <row r="211" spans="1:7">
      <c r="A211" t="s">
        <v>495</v>
      </c>
      <c r="B211" s="12">
        <v>35096</v>
      </c>
      <c r="C211">
        <v>10009033714</v>
      </c>
      <c r="D211" t="s">
        <v>104</v>
      </c>
      <c r="E211" t="str">
        <f>VLOOKUP(C211,[1]dataride_info!$C$1:$G$454,3,FALSE)</f>
        <v>01.02.1996</v>
      </c>
      <c r="F211" t="str">
        <f>VLOOKUP(C211,[1]dataride_info!$C$1:$G$454,4,FALSE)</f>
        <v>ACTIVE</v>
      </c>
      <c r="G211" t="str">
        <f>VLOOKUP(C211,[1]dataride_info!$C$1:$G$454,5,FALSE)</f>
        <v>CAMPBELL Akil</v>
      </c>
    </row>
    <row r="212" spans="1:7">
      <c r="A212" t="s">
        <v>128</v>
      </c>
      <c r="B212" s="12">
        <v>36061</v>
      </c>
      <c r="C212">
        <v>10010821241</v>
      </c>
      <c r="D212" t="s">
        <v>104</v>
      </c>
      <c r="E212" t="str">
        <f>VLOOKUP(C212,[1]dataride_info!$C$1:$G$454,3,FALSE)</f>
        <v>23.09.1998</v>
      </c>
      <c r="F212" t="str">
        <f>VLOOKUP(C212,[1]dataride_info!$C$1:$G$454,4,FALSE)</f>
        <v>ACTIVE</v>
      </c>
      <c r="G212" t="str">
        <f>VLOOKUP(C212,[1]dataride_info!$C$1:$G$454,5,FALSE)</f>
        <v>PAUL Nicholas</v>
      </c>
    </row>
    <row r="213" spans="1:7">
      <c r="A213" t="s">
        <v>854</v>
      </c>
      <c r="B213" s="12">
        <v>37397</v>
      </c>
      <c r="C213">
        <v>10088729419</v>
      </c>
      <c r="D213" t="s">
        <v>207</v>
      </c>
      <c r="E213" t="str">
        <f>VLOOKUP(C213,[1]dataride_info!$C$1:$G$454,3,FALSE)</f>
        <v>21.05.2002</v>
      </c>
      <c r="F213" t="str">
        <f>VLOOKUP(C213,[1]dataride_info!$C$1:$G$454,4,FALSE)</f>
        <v>ACTIVE</v>
      </c>
      <c r="G213" t="str">
        <f>VLOOKUP(C213,[1]dataride_info!$C$1:$G$454,5,FALSE)</f>
        <v>DANYLCHUK Bohdan</v>
      </c>
    </row>
    <row r="214" spans="1:7">
      <c r="A214" t="s">
        <v>804</v>
      </c>
      <c r="B214" s="12">
        <v>36883</v>
      </c>
      <c r="C214">
        <v>10088726789</v>
      </c>
      <c r="D214" t="s">
        <v>207</v>
      </c>
      <c r="E214" t="str">
        <f>VLOOKUP(C214,[1]dataride_info!$C$1:$G$454,3,FALSE)</f>
        <v>23.12.2000</v>
      </c>
      <c r="F214" t="str">
        <f>VLOOKUP(C214,[1]dataride_info!$C$1:$G$454,4,FALSE)</f>
        <v>ACTIVE</v>
      </c>
      <c r="G214" t="str">
        <f>VLOOKUP(C214,[1]dataride_info!$C$1:$G$454,5,FALSE)</f>
        <v>DENYSENKO Vladyslav</v>
      </c>
    </row>
    <row r="215" spans="1:7">
      <c r="A215" t="s">
        <v>855</v>
      </c>
      <c r="B215" s="12">
        <v>37101</v>
      </c>
      <c r="C215">
        <v>10088731237</v>
      </c>
      <c r="D215" t="s">
        <v>207</v>
      </c>
      <c r="E215" t="str">
        <f>VLOOKUP(C215,[1]dataride_info!$C$1:$G$454,3,FALSE)</f>
        <v>29.07.2001</v>
      </c>
      <c r="F215" t="str">
        <f>VLOOKUP(C215,[1]dataride_info!$C$1:$G$454,4,FALSE)</f>
        <v>ACTIVE</v>
      </c>
      <c r="G215" t="str">
        <f>VLOOKUP(C215,[1]dataride_info!$C$1:$G$454,5,FALSE)</f>
        <v>DUDKO Mykhailo-Yaroslav</v>
      </c>
    </row>
    <row r="216" spans="1:7">
      <c r="A216" t="s">
        <v>856</v>
      </c>
      <c r="B216" s="12">
        <v>34143</v>
      </c>
      <c r="C216">
        <v>10007892447</v>
      </c>
      <c r="D216" t="s">
        <v>207</v>
      </c>
      <c r="E216" t="str">
        <f>VLOOKUP(C216,[1]dataride_info!$C$1:$G$454,3,FALSE)</f>
        <v>23.06.1993</v>
      </c>
      <c r="F216" t="str">
        <f>VLOOKUP(C216,[1]dataride_info!$C$1:$G$454,4,FALSE)</f>
        <v>INACTIVE</v>
      </c>
      <c r="G216" t="str">
        <f>VLOOKUP(C216,[1]dataride_info!$C$1:$G$454,5,FALSE)</f>
        <v>DZHUS Volodymyr</v>
      </c>
    </row>
    <row r="217" spans="1:7">
      <c r="A217" t="s">
        <v>857</v>
      </c>
      <c r="B217" s="12">
        <v>34984</v>
      </c>
      <c r="C217">
        <v>10009166581</v>
      </c>
      <c r="D217" t="s">
        <v>207</v>
      </c>
      <c r="E217" t="str">
        <f>VLOOKUP(C217,[1]dataride_info!$C$1:$G$454,3,FALSE)</f>
        <v>12.10.1995</v>
      </c>
      <c r="F217" t="str">
        <f>VLOOKUP(C217,[1]dataride_info!$C$1:$G$454,4,FALSE)</f>
        <v>ACTIVE</v>
      </c>
      <c r="G217" t="str">
        <f>VLOOKUP(C217,[1]dataride_info!$C$1:$G$454,5,FALSE)</f>
        <v>GLADYSH Roman</v>
      </c>
    </row>
    <row r="218" spans="1:7">
      <c r="A218" t="s">
        <v>858</v>
      </c>
      <c r="B218" s="12">
        <v>34794</v>
      </c>
      <c r="C218">
        <v>10009033310</v>
      </c>
      <c r="D218" t="s">
        <v>207</v>
      </c>
      <c r="E218" t="str">
        <f>VLOOKUP(C218,[1]dataride_info!$C$1:$G$454,3,FALSE)</f>
        <v>05.04.1995</v>
      </c>
      <c r="F218" t="str">
        <f>VLOOKUP(C218,[1]dataride_info!$C$1:$G$454,4,FALSE)</f>
        <v>ACTIVE</v>
      </c>
      <c r="G218" t="str">
        <f>VLOOKUP(C218,[1]dataride_info!$C$1:$G$454,5,FALSE)</f>
        <v>HRYNIV Vitaliy</v>
      </c>
    </row>
    <row r="219" spans="1:7">
      <c r="A219" t="s">
        <v>859</v>
      </c>
      <c r="B219" s="12">
        <v>36812</v>
      </c>
      <c r="C219">
        <v>10089663548</v>
      </c>
      <c r="D219" t="s">
        <v>207</v>
      </c>
      <c r="E219" t="str">
        <f>VLOOKUP(C219,[1]dataride_info!$C$1:$G$454,3,FALSE)</f>
        <v>13.10.2000</v>
      </c>
      <c r="F219" t="str">
        <f>VLOOKUP(C219,[1]dataride_info!$C$1:$G$454,4,FALSE)</f>
        <v>ACTIVE</v>
      </c>
      <c r="G219" t="str">
        <f>VLOOKUP(C219,[1]dataride_info!$C$1:$G$454,5,FALSE)</f>
        <v>TSARENKO Kyrylo</v>
      </c>
    </row>
    <row r="220" spans="1:7">
      <c r="A220" t="s">
        <v>860</v>
      </c>
      <c r="B220" s="12">
        <v>32977</v>
      </c>
      <c r="C220">
        <v>10006320340</v>
      </c>
      <c r="D220" t="s">
        <v>207</v>
      </c>
      <c r="E220" t="str">
        <f>VLOOKUP(C220,[1]dataride_info!$C$1:$G$454,3,FALSE)</f>
        <v>14.04.1990</v>
      </c>
      <c r="F220" t="str">
        <f>VLOOKUP(C220,[1]dataride_info!$C$1:$G$454,4,FALSE)</f>
        <v>ACTIVE</v>
      </c>
      <c r="G220" t="str">
        <f>VLOOKUP(C220,[1]dataride_info!$C$1:$G$454,5,FALSE)</f>
        <v>VASYLIEV Maksym</v>
      </c>
    </row>
    <row r="221" spans="1:7">
      <c r="A221" t="s">
        <v>880</v>
      </c>
      <c r="B221" s="12">
        <v>37412</v>
      </c>
      <c r="C221">
        <v>10075819224</v>
      </c>
      <c r="D221" t="s">
        <v>207</v>
      </c>
      <c r="E221" t="str">
        <f>VLOOKUP(C221,[1]dataride_info!$C$1:$G$454,3,FALSE)</f>
        <v>05.06.2002</v>
      </c>
      <c r="F221" t="str">
        <f>VLOOKUP(C221,[1]dataride_info!$C$1:$G$454,4,FALSE)</f>
        <v>Inactive</v>
      </c>
      <c r="G221" t="str">
        <f>VLOOKUP(C221,[1]dataride_info!$C$1:$G$454,5,FALSE)</f>
        <v>KOROBOV Yehor</v>
      </c>
    </row>
    <row r="222" spans="1:7">
      <c r="A222" t="s">
        <v>487</v>
      </c>
      <c r="B222" s="12">
        <v>35623</v>
      </c>
      <c r="C222">
        <v>10009730191</v>
      </c>
      <c r="D222" t="s">
        <v>164</v>
      </c>
      <c r="E222" t="str">
        <f>VLOOKUP(C222,[1]dataride_info!$C$1:$G$454,3,FALSE)</f>
        <v>12.07.1997</v>
      </c>
      <c r="F222" t="str">
        <f>VLOOKUP(C222,[1]dataride_info!$C$1:$G$454,4,FALSE)</f>
        <v>ACTIVE</v>
      </c>
      <c r="G222" t="str">
        <f>VLOOKUP(C222,[1]dataride_info!$C$1:$G$454,5,FALSE)</f>
        <v>HOOVER Gavin</v>
      </c>
    </row>
    <row r="223" spans="1:7">
      <c r="A223" t="s">
        <v>861</v>
      </c>
      <c r="B223" s="12">
        <v>33219</v>
      </c>
      <c r="C223">
        <v>10062511430</v>
      </c>
      <c r="D223" t="s">
        <v>164</v>
      </c>
      <c r="E223" t="str">
        <f>VLOOKUP(C223,[1]dataride_info!$C$1:$G$454,3,FALSE)</f>
        <v>12.12.1990</v>
      </c>
      <c r="F223" t="str">
        <f>VLOOKUP(C223,[1]dataride_info!$C$1:$G$454,4,FALSE)</f>
        <v>INACTIVE</v>
      </c>
      <c r="G223" t="str">
        <f>VLOOKUP(C223,[1]dataride_info!$C$1:$G$454,5,FALSE)</f>
        <v>LAMBIE Ashton</v>
      </c>
    </row>
    <row r="224" spans="1:7">
      <c r="A224" t="s">
        <v>613</v>
      </c>
      <c r="B224" s="12">
        <v>36187</v>
      </c>
      <c r="C224">
        <v>10016191910</v>
      </c>
      <c r="D224" t="s">
        <v>145</v>
      </c>
      <c r="E224" t="str">
        <f>VLOOKUP(C224,[1]dataride_info!$C$1:$G$454,3,FALSE)</f>
        <v>27.01.1999</v>
      </c>
      <c r="F224" t="str">
        <f>VLOOKUP(C224,[1]dataride_info!$C$1:$G$454,4,FALSE)</f>
        <v>ACTIVE</v>
      </c>
      <c r="G224" t="str">
        <f>VLOOKUP(C224,[1]dataride_info!$C$1:$G$454,5,FALSE)</f>
        <v>RUIZ Ivan Gabriel</v>
      </c>
    </row>
    <row r="225" spans="1:7">
      <c r="A225" t="s">
        <v>114</v>
      </c>
      <c r="B225" s="12">
        <v>36571</v>
      </c>
      <c r="C225">
        <v>10055349695</v>
      </c>
      <c r="D225" t="s">
        <v>102</v>
      </c>
      <c r="E225" t="str">
        <f>VLOOKUP(C225,[1]dataride_info!$C$1:$G$454,3,FALSE)</f>
        <v>15.02.2000</v>
      </c>
      <c r="F225" t="str">
        <f>VLOOKUP(C225,[1]dataride_info!$C$1:$G$454,4,FALSE)</f>
        <v>ACTIVE</v>
      </c>
      <c r="G225" t="str">
        <f>VLOOKUP(C225,[1]dataride_info!$C$1:$G$454,5,FALSE)</f>
        <v>CORNISH Thomas</v>
      </c>
    </row>
    <row r="226" spans="1:7">
      <c r="A226" t="s">
        <v>489</v>
      </c>
      <c r="B226" s="12">
        <v>36701</v>
      </c>
      <c r="C226">
        <v>10055342726</v>
      </c>
      <c r="D226" t="s">
        <v>102</v>
      </c>
      <c r="E226" t="str">
        <f>VLOOKUP(C226,[1]dataride_info!$C$1:$G$454,3,FALSE)</f>
        <v>24.06.2000</v>
      </c>
      <c r="F226" t="str">
        <f>VLOOKUP(C226,[1]dataride_info!$C$1:$G$454,4,FALSE)</f>
        <v>INACTIVE</v>
      </c>
      <c r="G226" t="str">
        <f>VLOOKUP(C226,[1]dataride_info!$C$1:$G$454,5,FALSE)</f>
        <v>DUFFY Joshua</v>
      </c>
    </row>
    <row r="227" spans="1:7">
      <c r="A227" t="s">
        <v>106</v>
      </c>
      <c r="B227" s="12">
        <v>33840</v>
      </c>
      <c r="C227">
        <v>10006894559</v>
      </c>
      <c r="D227" t="s">
        <v>102</v>
      </c>
      <c r="E227" t="str">
        <f>VLOOKUP(C227,[1]dataride_info!$C$1:$G$454,3,FALSE)</f>
        <v>24.08.1992</v>
      </c>
      <c r="F227" t="str">
        <f>VLOOKUP(C227,[1]dataride_info!$C$1:$G$454,4,FALSE)</f>
        <v>INACTIVE</v>
      </c>
      <c r="G227" t="str">
        <f>VLOOKUP(C227,[1]dataride_info!$C$1:$G$454,5,FALSE)</f>
        <v>GLAETZER Matthew</v>
      </c>
    </row>
    <row r="228" spans="1:7">
      <c r="A228" t="s">
        <v>238</v>
      </c>
      <c r="B228" s="12">
        <v>36688</v>
      </c>
      <c r="C228">
        <v>10055348887</v>
      </c>
      <c r="D228" t="s">
        <v>102</v>
      </c>
      <c r="E228" t="str">
        <f>VLOOKUP(C228,[1]dataride_info!$C$1:$G$454,3,FALSE)</f>
        <v>11.06.2000</v>
      </c>
      <c r="F228" t="str">
        <f>VLOOKUP(C228,[1]dataride_info!$C$1:$G$454,4,FALSE)</f>
        <v>ACTIVE</v>
      </c>
      <c r="G228" t="str">
        <f>VLOOKUP(C228,[1]dataride_info!$C$1:$G$454,5,FALSE)</f>
        <v>HOFFMAN Leigh</v>
      </c>
    </row>
    <row r="229" spans="1:7">
      <c r="A229" t="s">
        <v>506</v>
      </c>
      <c r="B229" s="12">
        <v>36266</v>
      </c>
      <c r="C229">
        <v>10055347372</v>
      </c>
      <c r="D229" t="s">
        <v>102</v>
      </c>
      <c r="E229" t="str">
        <f>VLOOKUP(C229,[1]dataride_info!$C$1:$G$454,3,FALSE)</f>
        <v>16.04.1999</v>
      </c>
      <c r="F229" t="str">
        <f>VLOOKUP(C229,[1]dataride_info!$C$1:$G$454,4,FALSE)</f>
        <v>ACTIVE</v>
      </c>
      <c r="G229" t="str">
        <f>VLOOKUP(C229,[1]dataride_info!$C$1:$G$454,5,FALSE)</f>
        <v>LEAHY Conor</v>
      </c>
    </row>
    <row r="230" spans="1:7">
      <c r="A230" t="s">
        <v>637</v>
      </c>
      <c r="B230" s="12">
        <v>37049</v>
      </c>
      <c r="C230">
        <v>10072343287</v>
      </c>
      <c r="D230" t="s">
        <v>102</v>
      </c>
      <c r="E230" t="str">
        <f>VLOOKUP(C230,[1]dataride_info!$C$1:$G$454,3,FALSE)</f>
        <v>07.06.2001</v>
      </c>
      <c r="F230" t="str">
        <f>VLOOKUP(C230,[1]dataride_info!$C$1:$G$454,4,FALSE)</f>
        <v>ACTIVE</v>
      </c>
      <c r="G230" t="str">
        <f>VLOOKUP(C230,[1]dataride_info!$C$1:$G$454,5,FALSE)</f>
        <v>MORIARTY James</v>
      </c>
    </row>
    <row r="231" spans="1:7">
      <c r="A231" t="s">
        <v>601</v>
      </c>
      <c r="B231" s="12">
        <v>35937</v>
      </c>
      <c r="C231">
        <v>10010790828</v>
      </c>
      <c r="D231" t="s">
        <v>102</v>
      </c>
      <c r="E231" t="str">
        <f>VLOOKUP(C231,[1]dataride_info!$C$1:$G$454,3,FALSE)</f>
        <v>22.05.1998</v>
      </c>
      <c r="F231" t="str">
        <f>VLOOKUP(C231,[1]dataride_info!$C$1:$G$454,4,FALSE)</f>
        <v>ACTIVE</v>
      </c>
      <c r="G231" t="str">
        <f>VLOOKUP(C231,[1]dataride_info!$C$1:$G$454,5,FALSE)</f>
        <v>O’BRIEN Kelland</v>
      </c>
    </row>
    <row r="232" spans="1:7">
      <c r="A232" t="s">
        <v>101</v>
      </c>
      <c r="B232" s="12">
        <v>36267</v>
      </c>
      <c r="C232">
        <v>10015145724</v>
      </c>
      <c r="D232" t="s">
        <v>102</v>
      </c>
      <c r="E232" t="str">
        <f>VLOOKUP(C232,[1]dataride_info!$C$1:$G$454,3,FALSE)</f>
        <v>17.04.1999</v>
      </c>
      <c r="F232" t="str">
        <f>VLOOKUP(C232,[1]dataride_info!$C$1:$G$454,4,FALSE)</f>
        <v>ACTIVE</v>
      </c>
      <c r="G232" t="str">
        <f>VLOOKUP(C232,[1]dataride_info!$C$1:$G$454,5,FALSE)</f>
        <v>RICHARDSON Matthew</v>
      </c>
    </row>
    <row r="233" spans="1:7">
      <c r="A233" t="s">
        <v>602</v>
      </c>
      <c r="B233" s="12">
        <v>35083</v>
      </c>
      <c r="C233">
        <v>10009118081</v>
      </c>
      <c r="D233" t="s">
        <v>102</v>
      </c>
      <c r="E233" t="str">
        <f>VLOOKUP(C233,[1]dataride_info!$C$1:$G$454,3,FALSE)</f>
        <v>19.01.1996</v>
      </c>
      <c r="F233" t="str">
        <f>VLOOKUP(C233,[1]dataride_info!$C$1:$G$454,4,FALSE)</f>
        <v>ACTIVE</v>
      </c>
      <c r="G233" t="str">
        <f>VLOOKUP(C233,[1]dataride_info!$C$1:$G$454,5,FALSE)</f>
        <v>WELSFORD Samuel</v>
      </c>
    </row>
    <row r="234" spans="1:7">
      <c r="A234" t="s">
        <v>646</v>
      </c>
      <c r="B234" s="12">
        <v>37284</v>
      </c>
      <c r="C234">
        <v>10035022337</v>
      </c>
      <c r="D234" t="s">
        <v>647</v>
      </c>
      <c r="E234" t="str">
        <f>VLOOKUP(C234,[1]dataride_info!$C$1:$G$454,3,FALSE)</f>
        <v>28.01.2002</v>
      </c>
      <c r="F234" t="str">
        <f>VLOOKUP(C234,[1]dataride_info!$C$1:$G$454,4,FALSE)</f>
        <v>ACTIVE</v>
      </c>
      <c r="G234" t="str">
        <f>VLOOKUP(C234,[1]dataride_info!$C$1:$G$454,5,FALSE)</f>
        <v>WAFLER Tim</v>
      </c>
    </row>
    <row r="235" spans="1:7">
      <c r="A235" t="s">
        <v>657</v>
      </c>
      <c r="B235" s="12">
        <v>37636</v>
      </c>
      <c r="C235">
        <v>10070883136</v>
      </c>
      <c r="D235" t="s">
        <v>78</v>
      </c>
      <c r="E235" t="str">
        <f>VLOOKUP(C235,[1]dataride_info!$C$1:$G$454,3,FALSE)</f>
        <v>15.01.2003</v>
      </c>
      <c r="F235" t="str">
        <f>VLOOKUP(C235,[1]dataride_info!$C$1:$G$454,4,FALSE)</f>
        <v>ACTIVE</v>
      </c>
      <c r="G235" t="str">
        <f>VLOOKUP(C235,[1]dataride_info!$C$1:$G$454,5,FALSE)</f>
        <v>BERNARD Thibaut</v>
      </c>
    </row>
    <row r="236" spans="1:7">
      <c r="A236" t="s">
        <v>500</v>
      </c>
      <c r="B236" s="12">
        <v>37836</v>
      </c>
      <c r="C236">
        <v>10046257967</v>
      </c>
      <c r="D236" t="s">
        <v>33</v>
      </c>
      <c r="E236" t="str">
        <f>VLOOKUP(C236,[1]dataride_info!$C$1:$G$454,3,FALSE)</f>
        <v>03.08.2003</v>
      </c>
      <c r="F236" t="str">
        <f>VLOOKUP(C236,[1]dataride_info!$C$1:$G$454,4,FALSE)</f>
        <v>ACTIVE</v>
      </c>
      <c r="G236" t="str">
        <f>VLOOKUP(C236,[1]dataride_info!$C$1:$G$454,5,FALSE)</f>
        <v>BIBIC Dylan</v>
      </c>
    </row>
    <row r="237" spans="1:7">
      <c r="A237" t="s">
        <v>673</v>
      </c>
      <c r="B237" s="12">
        <v>35523</v>
      </c>
      <c r="C237">
        <v>10010682815</v>
      </c>
      <c r="D237" t="s">
        <v>33</v>
      </c>
      <c r="E237" t="str">
        <f>VLOOKUP(C237,[1]dataride_info!$C$1:$G$454,3,FALSE)</f>
        <v>03.04.1997</v>
      </c>
      <c r="F237" t="str">
        <f>VLOOKUP(C237,[1]dataride_info!$C$1:$G$454,4,FALSE)</f>
        <v>ACTIVE</v>
      </c>
      <c r="G237" t="str">
        <f>VLOOKUP(C237,[1]dataride_info!$C$1:$G$454,5,FALSE)</f>
        <v>BURTNIK Evan</v>
      </c>
    </row>
    <row r="238" spans="1:7">
      <c r="A238" t="s">
        <v>511</v>
      </c>
      <c r="B238" s="12">
        <v>36403</v>
      </c>
      <c r="C238">
        <v>10015715091</v>
      </c>
      <c r="D238" t="s">
        <v>33</v>
      </c>
      <c r="E238" t="str">
        <f>VLOOKUP(C238,[1]dataride_info!$C$1:$G$454,3,FALSE)</f>
        <v>31.08.1999</v>
      </c>
      <c r="F238" t="str">
        <f>VLOOKUP(C238,[1]dataride_info!$C$1:$G$454,4,FALSE)</f>
        <v>ACTIVE</v>
      </c>
      <c r="G238" t="str">
        <f>VLOOKUP(C238,[1]dataride_info!$C$1:$G$454,5,FALSE)</f>
        <v>ERNST Chris</v>
      </c>
    </row>
    <row r="239" spans="1:7">
      <c r="A239" s="54" t="s">
        <v>32</v>
      </c>
      <c r="B239" s="12">
        <v>37210</v>
      </c>
      <c r="C239">
        <v>10048888990</v>
      </c>
      <c r="D239" t="s">
        <v>33</v>
      </c>
      <c r="E239" t="str">
        <f>VLOOKUP(C239,[1]dataride_info!$C$1:$G$454,3,FALSE)</f>
        <v>15.11.2001</v>
      </c>
      <c r="F239" t="str">
        <f>VLOOKUP(C239,[1]dataride_info!$C$1:$G$454,4,FALSE)</f>
        <v>ACTIVE</v>
      </c>
      <c r="G239" t="str">
        <f>VLOOKUP(C239,[1]dataride_info!$C$1:$G$454,5,FALSE)</f>
        <v>HEDGCOCK James</v>
      </c>
    </row>
    <row r="240" spans="1:7">
      <c r="A240" t="s">
        <v>512</v>
      </c>
      <c r="B240" s="12">
        <v>38041</v>
      </c>
      <c r="C240">
        <v>10063260451</v>
      </c>
      <c r="D240" t="s">
        <v>33</v>
      </c>
      <c r="E240" t="str">
        <f>VLOOKUP(C240,[1]dataride_info!$C$1:$G$454,3,FALSE)</f>
        <v>24.02.2004</v>
      </c>
      <c r="F240" t="str">
        <f>VLOOKUP(C240,[1]dataride_info!$C$1:$G$454,4,FALSE)</f>
        <v>ACTIVE</v>
      </c>
      <c r="G240" t="str">
        <f>VLOOKUP(C240,[1]dataride_info!$C$1:$G$454,5,FALSE)</f>
        <v>MATTERN Carson</v>
      </c>
    </row>
    <row r="241" spans="1:7">
      <c r="A241" t="s">
        <v>518</v>
      </c>
      <c r="B241" s="12">
        <v>36920</v>
      </c>
      <c r="C241">
        <v>10059703985</v>
      </c>
      <c r="D241" t="s">
        <v>33</v>
      </c>
      <c r="E241" t="str">
        <f>VLOOKUP(C241,[1]dataride_info!$C$1:$G$454,3,FALSE)</f>
        <v>29.01.2001</v>
      </c>
      <c r="F241" t="str">
        <f>VLOOKUP(C241,[1]dataride_info!$C$1:$G$454,4,FALSE)</f>
        <v>ACTIVE</v>
      </c>
      <c r="G241" t="str">
        <f>VLOOKUP(C241,[1]dataride_info!$C$1:$G$454,5,FALSE)</f>
        <v>RICHARDSON Sean</v>
      </c>
    </row>
    <row r="242" spans="1:7">
      <c r="A242" t="s">
        <v>127</v>
      </c>
      <c r="B242" s="12">
        <v>37769</v>
      </c>
      <c r="C242">
        <v>10048224138</v>
      </c>
      <c r="D242" t="s">
        <v>33</v>
      </c>
      <c r="E242" t="str">
        <f>VLOOKUP(C242,[1]dataride_info!$C$1:$G$454,3,FALSE)</f>
        <v>28.05.2003</v>
      </c>
      <c r="F242" t="str">
        <f>VLOOKUP(C242,[1]dataride_info!$C$1:$G$454,4,FALSE)</f>
        <v>ACTIVE</v>
      </c>
      <c r="G242" t="str">
        <f>VLOOKUP(C242,[1]dataride_info!$C$1:$G$454,5,FALSE)</f>
        <v>RORKE Tyler</v>
      </c>
    </row>
    <row r="243" spans="1:7">
      <c r="A243" t="s">
        <v>552</v>
      </c>
      <c r="B243" s="12">
        <v>34820</v>
      </c>
      <c r="C243">
        <v>10015339522</v>
      </c>
      <c r="D243" t="s">
        <v>39</v>
      </c>
      <c r="E243" t="str">
        <f>VLOOKUP(C243,[1]dataride_info!$C$1:$G$454,3,FALSE)</f>
        <v>01.05.1995</v>
      </c>
      <c r="F243" t="str">
        <f>VLOOKUP(C243,[1]dataride_info!$C$1:$G$454,4,FALSE)</f>
        <v>ACTIVE</v>
      </c>
      <c r="G243" t="str">
        <f>VLOOKUP(C243,[1]dataride_info!$C$1:$G$454,5,FALSE)</f>
        <v>GUO Shuai</v>
      </c>
    </row>
    <row r="244" spans="1:7">
      <c r="A244" t="s">
        <v>661</v>
      </c>
      <c r="B244" s="12">
        <v>36772</v>
      </c>
      <c r="C244">
        <v>10084645012</v>
      </c>
      <c r="D244" t="s">
        <v>39</v>
      </c>
      <c r="E244" t="str">
        <f>VLOOKUP(C244,[1]dataride_info!$C$1:$G$454,3,FALSE)</f>
        <v>03.09.2000</v>
      </c>
      <c r="F244" t="str">
        <f>VLOOKUP(C244,[1]dataride_info!$C$1:$G$454,4,FALSE)</f>
        <v>ACTIVE</v>
      </c>
      <c r="G244" t="str">
        <f>VLOOKUP(C244,[1]dataride_info!$C$1:$G$454,5,FALSE)</f>
        <v>LI Boan</v>
      </c>
    </row>
    <row r="245" spans="1:7">
      <c r="A245" t="s">
        <v>49</v>
      </c>
      <c r="B245" s="12">
        <v>36859</v>
      </c>
      <c r="C245">
        <v>10023485094</v>
      </c>
      <c r="D245" t="s">
        <v>39</v>
      </c>
      <c r="E245" t="str">
        <f>VLOOKUP(C245,[1]dataride_info!$C$1:$G$454,3,FALSE)</f>
        <v>29.11.2000</v>
      </c>
      <c r="F245" t="str">
        <f>VLOOKUP(C245,[1]dataride_info!$C$1:$G$454,4,FALSE)</f>
        <v>ACTIVE</v>
      </c>
      <c r="G245" t="str">
        <f>VLOOKUP(C245,[1]dataride_info!$C$1:$G$454,5,FALSE)</f>
        <v>LIU Qi</v>
      </c>
    </row>
    <row r="246" spans="1:7">
      <c r="A246" t="s">
        <v>674</v>
      </c>
      <c r="B246" s="12">
        <v>37512</v>
      </c>
      <c r="C246">
        <v>10129789216</v>
      </c>
      <c r="D246" t="s">
        <v>39</v>
      </c>
      <c r="E246" t="str">
        <f>VLOOKUP(C246,[1]dataride_info!$C$1:$G$454,3,FALSE)</f>
        <v>13.09.2002</v>
      </c>
      <c r="F246" t="str">
        <f>VLOOKUP(C246,[1]dataride_info!$C$1:$G$454,4,FALSE)</f>
        <v>ACTIVE</v>
      </c>
      <c r="G246" t="str">
        <f>VLOOKUP(C246,[1]dataride_info!$C$1:$G$454,5,FALSE)</f>
        <v>QIU Zhentao</v>
      </c>
    </row>
    <row r="247" spans="1:7">
      <c r="A247" t="s">
        <v>662</v>
      </c>
      <c r="B247" s="12">
        <v>36934</v>
      </c>
      <c r="C247">
        <v>10084788690</v>
      </c>
      <c r="D247" t="s">
        <v>39</v>
      </c>
      <c r="E247" t="str">
        <f>VLOOKUP(C247,[1]dataride_info!$C$1:$G$454,3,FALSE)</f>
        <v>12.02.2001</v>
      </c>
      <c r="F247" t="str">
        <f>VLOOKUP(C247,[1]dataride_info!$C$1:$G$454,4,FALSE)</f>
        <v>ACTIVE</v>
      </c>
      <c r="G247" t="str">
        <f>VLOOKUP(C247,[1]dataride_info!$C$1:$G$454,5,FALSE)</f>
        <v>SUN Haijiao</v>
      </c>
    </row>
    <row r="248" spans="1:7">
      <c r="A248" t="s">
        <v>38</v>
      </c>
      <c r="B248" s="12">
        <v>36918</v>
      </c>
      <c r="C248">
        <v>10129788610</v>
      </c>
      <c r="D248" t="s">
        <v>39</v>
      </c>
      <c r="E248" t="str">
        <f>VLOOKUP(C248,[1]dataride_info!$C$1:$G$454,3,FALSE)</f>
        <v>27.01.2001</v>
      </c>
      <c r="F248" t="str">
        <f>VLOOKUP(C248,[1]dataride_info!$C$1:$G$454,4,FALSE)</f>
        <v>INACTIVE</v>
      </c>
      <c r="G248" t="str">
        <f>VLOOKUP(C248,[1]dataride_info!$C$1:$G$454,5,FALSE)</f>
        <v>XUE Chenxi</v>
      </c>
    </row>
    <row r="249" spans="1:7">
      <c r="A249" t="s">
        <v>675</v>
      </c>
      <c r="B249" s="12">
        <v>35870</v>
      </c>
      <c r="C249">
        <v>10015323152</v>
      </c>
      <c r="D249" t="s">
        <v>39</v>
      </c>
      <c r="E249" t="str">
        <f>VLOOKUP(C249,[1]dataride_info!$C$1:$G$454,3,FALSE)</f>
        <v>16.03.1998</v>
      </c>
      <c r="F249" t="str">
        <f>VLOOKUP(C249,[1]dataride_info!$C$1:$G$454,4,FALSE)</f>
        <v>ACTIVE</v>
      </c>
      <c r="G249" t="str">
        <f>VLOOKUP(C249,[1]dataride_info!$C$1:$G$454,5,FALSE)</f>
        <v>YAN Weiming</v>
      </c>
    </row>
    <row r="250" spans="1:7">
      <c r="A250" t="s">
        <v>663</v>
      </c>
      <c r="B250" s="12">
        <v>36873</v>
      </c>
      <c r="C250">
        <v>10084644911</v>
      </c>
      <c r="D250" t="s">
        <v>39</v>
      </c>
      <c r="E250" t="str">
        <f>VLOOKUP(C250,[1]dataride_info!$C$1:$G$454,3,FALSE)</f>
        <v>13.12.2000</v>
      </c>
      <c r="F250" t="str">
        <f>VLOOKUP(C250,[1]dataride_info!$C$1:$G$454,4,FALSE)</f>
        <v>ACTIVE</v>
      </c>
      <c r="G250" t="str">
        <f>VLOOKUP(C250,[1]dataride_info!$C$1:$G$454,5,FALSE)</f>
        <v>YANG Yang</v>
      </c>
    </row>
    <row r="251" spans="1:7">
      <c r="A251" t="s">
        <v>498</v>
      </c>
      <c r="B251" s="12">
        <v>36633</v>
      </c>
      <c r="C251">
        <v>10023487219</v>
      </c>
      <c r="D251" t="s">
        <v>39</v>
      </c>
      <c r="E251" t="str">
        <f>VLOOKUP(C251,[1]dataride_info!$C$1:$G$454,3,FALSE)</f>
        <v>17.04.2000</v>
      </c>
      <c r="F251" t="str">
        <f>VLOOKUP(C251,[1]dataride_info!$C$1:$G$454,4,FALSE)</f>
        <v>ACTIVE</v>
      </c>
      <c r="G251" t="str">
        <f>VLOOKUP(C251,[1]dataride_info!$C$1:$G$454,5,FALSE)</f>
        <v>YU Ze</v>
      </c>
    </row>
    <row r="252" spans="1:7">
      <c r="A252" t="s">
        <v>515</v>
      </c>
      <c r="B252" s="12">
        <v>36883</v>
      </c>
      <c r="C252">
        <v>10085846394</v>
      </c>
      <c r="D252" t="s">
        <v>39</v>
      </c>
      <c r="E252" t="str">
        <f>VLOOKUP(C252,[1]dataride_info!$C$1:$G$454,3,FALSE)</f>
        <v>23.12.2000</v>
      </c>
      <c r="F252" t="str">
        <f>VLOOKUP(C252,[1]dataride_info!$C$1:$G$454,4,FALSE)</f>
        <v>ACTIVE</v>
      </c>
      <c r="G252" t="str">
        <f>VLOOKUP(C252,[1]dataride_info!$C$1:$G$454,5,FALSE)</f>
        <v>ZHANG Haiao</v>
      </c>
    </row>
    <row r="253" spans="1:7">
      <c r="A253" t="s">
        <v>105</v>
      </c>
      <c r="B253" s="12">
        <v>36165</v>
      </c>
      <c r="C253">
        <v>10052089586</v>
      </c>
      <c r="D253" t="s">
        <v>39</v>
      </c>
      <c r="E253" t="str">
        <f>VLOOKUP(C253,[1]dataride_info!$C$1:$G$454,3,FALSE)</f>
        <v>05.01.1999</v>
      </c>
      <c r="F253" t="str">
        <f>VLOOKUP(C253,[1]dataride_info!$C$1:$G$454,4,FALSE)</f>
        <v>ACTIVE</v>
      </c>
      <c r="G253" t="str">
        <f>VLOOKUP(C253,[1]dataride_info!$C$1:$G$454,5,FALSE)</f>
        <v>ZHOU Yu</v>
      </c>
    </row>
    <row r="254" spans="1:7">
      <c r="A254" t="s">
        <v>43</v>
      </c>
      <c r="B254" s="12">
        <v>36798</v>
      </c>
      <c r="C254">
        <v>10061655608</v>
      </c>
      <c r="D254" t="s">
        <v>44</v>
      </c>
      <c r="E254" t="str">
        <f>VLOOKUP(C254,[1]dataride_info!$C$1:$G$454,3,FALSE)</f>
        <v>29.09.2000</v>
      </c>
      <c r="F254" t="str">
        <f>VLOOKUP(C254,[1]dataride_info!$C$1:$G$454,4,FALSE)</f>
        <v>ACTIVE</v>
      </c>
      <c r="G254" t="str">
        <f>VLOOKUP(C254,[1]dataride_info!$C$1:$G$454,5,FALSE)</f>
        <v>ORTEGA FONTALVO Cristian David</v>
      </c>
    </row>
    <row r="255" spans="1:7">
      <c r="A255" t="s">
        <v>641</v>
      </c>
      <c r="B255" s="12">
        <v>36890</v>
      </c>
      <c r="C255">
        <v>10047303244</v>
      </c>
      <c r="D255" t="s">
        <v>42</v>
      </c>
      <c r="E255" t="str">
        <f>VLOOKUP(C255,[1]dataride_info!$C$1:$G$454,3,FALSE)</f>
        <v>30.12.2000</v>
      </c>
      <c r="F255" t="str">
        <f>VLOOKUP(C255,[1]dataride_info!$C$1:$G$454,4,FALSE)</f>
        <v>ACTIVE</v>
      </c>
      <c r="G255" t="str">
        <f>VLOOKUP(C255,[1]dataride_info!$C$1:$G$454,5,FALSE)</f>
        <v>VONEŠ Jan</v>
      </c>
    </row>
    <row r="256" spans="1:7">
      <c r="A256" t="s">
        <v>604</v>
      </c>
      <c r="B256" s="12">
        <v>35511</v>
      </c>
      <c r="C256">
        <v>10009413529</v>
      </c>
      <c r="D256" t="s">
        <v>484</v>
      </c>
      <c r="E256" t="str">
        <f>VLOOKUP(C256,[1]dataride_info!$C$1:$G$454,3,FALSE)</f>
        <v>22.03.1997</v>
      </c>
      <c r="F256" t="str">
        <f>VLOOKUP(C256,[1]dataride_info!$C$1:$G$454,4,FALSE)</f>
        <v>ACTIVE</v>
      </c>
      <c r="G256" t="str">
        <f>VLOOKUP(C256,[1]dataride_info!$C$1:$G$454,5,FALSE)</f>
        <v>LARSEN Niklas</v>
      </c>
    </row>
    <row r="257" spans="1:7">
      <c r="A257" t="s">
        <v>603</v>
      </c>
      <c r="B257" s="12">
        <v>31167</v>
      </c>
      <c r="C257">
        <v>10003308993</v>
      </c>
      <c r="D257" t="s">
        <v>484</v>
      </c>
      <c r="E257" t="str">
        <f>VLOOKUP(C257,[1]dataride_info!$C$1:$G$454,3,FALSE)</f>
        <v>30.04.1985</v>
      </c>
      <c r="F257" t="str">
        <f>VLOOKUP(C257,[1]dataride_info!$C$1:$G$454,4,FALSE)</f>
        <v>ACTIVE</v>
      </c>
      <c r="G257" t="str">
        <f>VLOOKUP(C257,[1]dataride_info!$C$1:$G$454,5,FALSE)</f>
        <v>MØRKØV Michael</v>
      </c>
    </row>
    <row r="258" spans="1:7">
      <c r="A258" t="s">
        <v>665</v>
      </c>
      <c r="B258" s="12">
        <v>36310</v>
      </c>
      <c r="C258">
        <v>10015329317</v>
      </c>
      <c r="D258" t="s">
        <v>37</v>
      </c>
      <c r="E258" t="str">
        <f>VLOOKUP(C258,[1]dataride_info!$C$1:$G$454,3,FALSE)</f>
        <v>30.05.1999</v>
      </c>
      <c r="F258" t="str">
        <f>VLOOKUP(C258,[1]dataride_info!$C$1:$G$454,4,FALSE)</f>
        <v>ACTIVE</v>
      </c>
      <c r="G258" t="str">
        <f>VLOOKUP(C258,[1]dataride_info!$C$1:$G$454,5,FALSE)</f>
        <v>BENNASSAR ROSSELLO Joan Marti</v>
      </c>
    </row>
    <row r="259" spans="1:7">
      <c r="A259" t="s">
        <v>59</v>
      </c>
      <c r="B259" s="12">
        <v>34291</v>
      </c>
      <c r="C259">
        <v>10007502427</v>
      </c>
      <c r="D259" t="s">
        <v>37</v>
      </c>
      <c r="E259" t="str">
        <f>VLOOKUP(C259,[1]dataride_info!$C$1:$G$454,3,FALSE)</f>
        <v>18.11.1993</v>
      </c>
      <c r="F259" t="str">
        <f>VLOOKUP(C259,[1]dataride_info!$C$1:$G$454,4,FALSE)</f>
        <v>ACTIVE</v>
      </c>
      <c r="G259" t="str">
        <f>VLOOKUP(C259,[1]dataride_info!$C$1:$G$454,5,FALSE)</f>
        <v>MORENO SANCHEZ Jose</v>
      </c>
    </row>
    <row r="260" spans="1:7">
      <c r="A260" t="s">
        <v>666</v>
      </c>
      <c r="B260" s="12">
        <v>36935</v>
      </c>
      <c r="C260">
        <v>10037964871</v>
      </c>
      <c r="D260" t="s">
        <v>37</v>
      </c>
      <c r="E260" t="str">
        <f>VLOOKUP(C260,[1]dataride_info!$C$1:$G$454,3,FALSE)</f>
        <v>13.02.2001</v>
      </c>
      <c r="F260" t="str">
        <f>VLOOKUP(C260,[1]dataride_info!$C$1:$G$454,4,FALSE)</f>
        <v>ACTIVE</v>
      </c>
      <c r="G260" t="str">
        <f>VLOOKUP(C260,[1]dataride_info!$C$1:$G$454,5,FALSE)</f>
        <v>PEREZ DIAZ Alberto</v>
      </c>
    </row>
    <row r="261" spans="1:7">
      <c r="A261" t="s">
        <v>667</v>
      </c>
      <c r="B261" s="12">
        <v>37331</v>
      </c>
      <c r="C261">
        <v>10049126440</v>
      </c>
      <c r="D261" t="s">
        <v>37</v>
      </c>
      <c r="E261" t="str">
        <f>VLOOKUP(C261,[1]dataride_info!$C$1:$G$454,3,FALSE)</f>
        <v>16.03.2002</v>
      </c>
      <c r="F261" t="str">
        <f>VLOOKUP(C261,[1]dataride_info!$C$1:$G$454,4,FALSE)</f>
        <v>ACTIVE</v>
      </c>
      <c r="G261" t="str">
        <f>VLOOKUP(C261,[1]dataride_info!$C$1:$G$454,5,FALSE)</f>
        <v>ROMERO VILLANUEVA Jaime</v>
      </c>
    </row>
    <row r="262" spans="1:7">
      <c r="A262" t="s">
        <v>507</v>
      </c>
      <c r="B262" s="12">
        <v>35091</v>
      </c>
      <c r="C262">
        <v>10009155972</v>
      </c>
      <c r="D262" t="s">
        <v>27</v>
      </c>
      <c r="E262" t="str">
        <f>VLOOKUP(C262,[1]dataride_info!$C$1:$G$454,3,FALSE)</f>
        <v>27.01.1996</v>
      </c>
      <c r="F262" t="str">
        <f>VLOOKUP(C262,[1]dataride_info!$C$1:$G$454,4,FALSE)</f>
        <v>ACTIVE</v>
      </c>
      <c r="G262" t="str">
        <f>VLOOKUP(C262,[1]dataride_info!$C$1:$G$454,5,FALSE)</f>
        <v>ERMENAULT Corentin</v>
      </c>
    </row>
    <row r="263" spans="1:7">
      <c r="A263" t="s">
        <v>48</v>
      </c>
      <c r="B263" s="12">
        <v>33194</v>
      </c>
      <c r="C263">
        <v>10005930724</v>
      </c>
      <c r="D263" t="s">
        <v>27</v>
      </c>
      <c r="E263" t="str">
        <f>VLOOKUP(C263,[1]dataride_info!$C$1:$G$454,3,FALSE)</f>
        <v>17.11.1990</v>
      </c>
      <c r="F263" t="str">
        <f>VLOOKUP(C263,[1]dataride_info!$C$1:$G$454,4,FALSE)</f>
        <v>ACTIVE</v>
      </c>
      <c r="G263" t="str">
        <f>VLOOKUP(C263,[1]dataride_info!$C$1:$G$454,5,FALSE)</f>
        <v>LAFARGUE Quentin</v>
      </c>
    </row>
    <row r="264" spans="1:7">
      <c r="A264" t="s">
        <v>26</v>
      </c>
      <c r="B264" s="12">
        <v>35701</v>
      </c>
      <c r="C264">
        <v>10010713329</v>
      </c>
      <c r="D264" t="s">
        <v>27</v>
      </c>
      <c r="E264" t="str">
        <f>VLOOKUP(C264,[1]dataride_info!$C$1:$G$454,3,FALSE)</f>
        <v>28.09.1997</v>
      </c>
      <c r="F264" t="str">
        <f>VLOOKUP(C264,[1]dataride_info!$C$1:$G$454,4,FALSE)</f>
        <v>ACTIVE</v>
      </c>
      <c r="G264" t="str">
        <f>VLOOKUP(C264,[1]dataride_info!$C$1:$G$454,5,FALSE)</f>
        <v>LANDERNEAU Melvin</v>
      </c>
    </row>
    <row r="265" spans="1:7">
      <c r="A265" t="s">
        <v>503</v>
      </c>
      <c r="B265" s="12">
        <v>33513</v>
      </c>
      <c r="C265">
        <v>10011080010</v>
      </c>
      <c r="D265" t="s">
        <v>113</v>
      </c>
      <c r="E265" t="str">
        <f>VLOOKUP(C265,[1]dataride_info!$C$1:$G$454,3,FALSE)</f>
        <v>02.10.1991</v>
      </c>
      <c r="F265" t="str">
        <f>VLOOKUP(C265,[1]dataride_info!$C$1:$G$454,4,FALSE)</f>
        <v>ACTIVE</v>
      </c>
      <c r="G265" t="str">
        <f>VLOOKUP(C265,[1]dataride_info!$C$1:$G$454,5,FALSE)</f>
        <v>BIGHAM Daniel</v>
      </c>
    </row>
    <row r="266" spans="1:7">
      <c r="A266" t="s">
        <v>112</v>
      </c>
      <c r="B266" s="12">
        <v>35543</v>
      </c>
      <c r="C266">
        <v>10009967641</v>
      </c>
      <c r="D266" t="s">
        <v>113</v>
      </c>
      <c r="E266" t="str">
        <f>VLOOKUP(C266,[1]dataride_info!$C$1:$G$454,3,FALSE)</f>
        <v>23.04.1997</v>
      </c>
      <c r="F266" t="str">
        <f>VLOOKUP(C266,[1]dataride_info!$C$1:$G$454,4,FALSE)</f>
        <v>ACTIVE</v>
      </c>
      <c r="G266" t="str">
        <f>VLOOKUP(C266,[1]dataride_info!$C$1:$G$454,5,FALSE)</f>
        <v>CARLIN Jack</v>
      </c>
    </row>
    <row r="267" spans="1:7">
      <c r="A267" t="s">
        <v>677</v>
      </c>
      <c r="B267" s="12">
        <v>37840</v>
      </c>
      <c r="C267">
        <v>10036152890</v>
      </c>
      <c r="D267" t="s">
        <v>29</v>
      </c>
      <c r="E267" t="str">
        <f>VLOOKUP(C267,[1]dataride_info!$C$1:$G$454,3,FALSE)</f>
        <v>07.08.2003</v>
      </c>
      <c r="F267" t="str">
        <f>VLOOKUP(C267,[1]dataride_info!$C$1:$G$454,4,FALSE)</f>
        <v>ACTIVE</v>
      </c>
      <c r="G267" t="str">
        <f>VLOOKUP(C267,[1]dataride_info!$C$1:$G$454,5,FALSE)</f>
        <v>BOOS Benjamin</v>
      </c>
    </row>
    <row r="268" spans="1:7">
      <c r="A268" t="s">
        <v>97</v>
      </c>
      <c r="B268" s="12">
        <v>33635</v>
      </c>
      <c r="C268">
        <v>10048325582</v>
      </c>
      <c r="D268" t="s">
        <v>29</v>
      </c>
      <c r="E268" t="str">
        <f>VLOOKUP(C268,[1]dataride_info!$C$1:$G$454,3,FALSE)</f>
        <v>01.02.1992</v>
      </c>
      <c r="F268" t="str">
        <f>VLOOKUP(C268,[1]dataride_info!$C$1:$G$454,4,FALSE)</f>
        <v>ACTIVE</v>
      </c>
      <c r="G268" t="str">
        <f>VLOOKUP(C268,[1]dataride_info!$C$1:$G$454,5,FALSE)</f>
        <v>BÖTTICHER Stefan</v>
      </c>
    </row>
    <row r="269" spans="1:7">
      <c r="A269" t="s">
        <v>28</v>
      </c>
      <c r="B269" s="12">
        <v>35057</v>
      </c>
      <c r="C269">
        <v>10007779683</v>
      </c>
      <c r="D269" t="s">
        <v>29</v>
      </c>
      <c r="E269" t="str">
        <f>VLOOKUP(C269,[1]dataride_info!$C$1:$G$454,3,FALSE)</f>
        <v>24.12.1995</v>
      </c>
      <c r="F269" t="str">
        <f>VLOOKUP(C269,[1]dataride_info!$C$1:$G$454,4,FALSE)</f>
        <v>ACTIVE</v>
      </c>
      <c r="G269" t="str">
        <f>VLOOKUP(C269,[1]dataride_info!$C$1:$G$454,5,FALSE)</f>
        <v>DÖRNBACH Maximilian</v>
      </c>
    </row>
    <row r="270" spans="1:7">
      <c r="A270" t="s">
        <v>649</v>
      </c>
      <c r="B270" s="12">
        <v>35640</v>
      </c>
      <c r="C270">
        <v>10009975927</v>
      </c>
      <c r="D270" t="s">
        <v>29</v>
      </c>
      <c r="E270" t="str">
        <f>VLOOKUP(C270,[1]dataride_info!$C$1:$G$454,3,FALSE)</f>
        <v>29.07.1997</v>
      </c>
      <c r="F270" t="str">
        <f>VLOOKUP(C270,[1]dataride_info!$C$1:$G$454,4,FALSE)</f>
        <v>ACTIVE</v>
      </c>
      <c r="G270" t="str">
        <f>VLOOKUP(C270,[1]dataride_info!$C$1:$G$454,5,FALSE)</f>
        <v>MALCHAREK Moritz</v>
      </c>
    </row>
    <row r="271" spans="1:7">
      <c r="A271" t="s">
        <v>513</v>
      </c>
      <c r="B271" s="12">
        <v>34829</v>
      </c>
      <c r="C271">
        <v>10045481664</v>
      </c>
      <c r="D271" t="s">
        <v>29</v>
      </c>
      <c r="E271" t="str">
        <f>VLOOKUP(C271,[1]dataride_info!$C$1:$G$454,3,FALSE)</f>
        <v>10.05.1995</v>
      </c>
      <c r="F271" t="str">
        <f>VLOOKUP(C271,[1]dataride_info!$C$1:$G$454,4,FALSE)</f>
        <v>ACTIVE</v>
      </c>
      <c r="G271" t="str">
        <f>VLOOKUP(C271,[1]dataride_info!$C$1:$G$454,5,FALSE)</f>
        <v>ROHDE Leon</v>
      </c>
    </row>
    <row r="272" spans="1:7">
      <c r="A272" t="s">
        <v>619</v>
      </c>
      <c r="B272" s="12">
        <v>35681</v>
      </c>
      <c r="C272">
        <v>10015871608</v>
      </c>
      <c r="D272" t="s">
        <v>620</v>
      </c>
      <c r="E272" t="str">
        <f>VLOOKUP(C272,[1]dataride_info!$C$1:$G$454,3,FALSE)</f>
        <v>08.09.1997</v>
      </c>
      <c r="F272" t="str">
        <f>VLOOKUP(C272,[1]dataride_info!$C$1:$G$454,4,FALSE)</f>
        <v>INACTIVE</v>
      </c>
      <c r="G272" t="str">
        <f>VLOOKUP(C272,[1]dataride_info!$C$1:$G$454,5,FALSE)</f>
        <v>VAN AERT Bernard Benyamin</v>
      </c>
    </row>
    <row r="273" spans="1:7">
      <c r="A273" t="s">
        <v>60</v>
      </c>
      <c r="B273" s="12">
        <v>37884</v>
      </c>
      <c r="C273">
        <v>10095274996</v>
      </c>
      <c r="D273" t="s">
        <v>61</v>
      </c>
      <c r="E273" t="str">
        <f>VLOOKUP(C273,[1]dataride_info!$C$1:$G$454,3,FALSE)</f>
        <v>20.09.2003</v>
      </c>
      <c r="F273" t="str">
        <f>VLOOKUP(C273,[1]dataride_info!$C$1:$G$454,4,FALSE)</f>
        <v>ACTIVE</v>
      </c>
      <c r="G273" t="str">
        <f>VLOOKUP(C273,[1]dataride_info!$C$1:$G$454,5,FALSE)</f>
        <v>ELKATHCHOONGO David</v>
      </c>
    </row>
    <row r="274" spans="1:7">
      <c r="A274" t="s">
        <v>678</v>
      </c>
      <c r="B274" s="12">
        <v>32974</v>
      </c>
      <c r="C274">
        <v>10008789800</v>
      </c>
      <c r="D274" t="s">
        <v>325</v>
      </c>
      <c r="E274" t="str">
        <f>VLOOKUP(C274,[1]dataride_info!$C$1:$G$454,3,FALSE)</f>
        <v>11.04.1990</v>
      </c>
      <c r="F274" t="str">
        <f>VLOOKUP(C274,[1]dataride_info!$C$1:$G$454,4,FALSE)</f>
        <v>ACTIVE</v>
      </c>
      <c r="G274" t="str">
        <f>VLOOKUP(C274,[1]dataride_info!$C$1:$G$454,5,FALSE)</f>
        <v>ARIYAN Behnam</v>
      </c>
    </row>
    <row r="275" spans="1:7">
      <c r="A275" t="s">
        <v>679</v>
      </c>
      <c r="B275" s="12">
        <v>35615</v>
      </c>
      <c r="C275">
        <v>10010653513</v>
      </c>
      <c r="D275" t="s">
        <v>325</v>
      </c>
      <c r="E275" t="str">
        <f>VLOOKUP(C275,[1]dataride_info!$C$1:$G$454,3,FALSE)</f>
        <v>04.07.1997</v>
      </c>
      <c r="F275" t="str">
        <f>VLOOKUP(C275,[1]dataride_info!$C$1:$G$454,4,FALSE)</f>
        <v>ACTIVE</v>
      </c>
      <c r="G275" t="str">
        <f>VLOOKUP(C275,[1]dataride_info!$C$1:$G$454,5,FALSE)</f>
        <v>GANJKHANLOU Mohammad</v>
      </c>
    </row>
    <row r="276" spans="1:7">
      <c r="A276" t="s">
        <v>636</v>
      </c>
      <c r="B276" s="12">
        <v>36287</v>
      </c>
      <c r="C276">
        <v>10015327600</v>
      </c>
      <c r="D276" t="s">
        <v>478</v>
      </c>
      <c r="E276" t="str">
        <f>VLOOKUP(C276,[1]dataride_info!$C$1:$G$454,3,FALSE)</f>
        <v>07.05.1999</v>
      </c>
      <c r="F276" t="str">
        <f>VLOOKUP(C276,[1]dataride_info!$C$1:$G$454,4,FALSE)</f>
        <v>ACTIVE</v>
      </c>
      <c r="G276" t="str">
        <f>VLOOKUP(C276,[1]dataride_info!$C$1:$G$454,5,FALSE)</f>
        <v>YOGEV Alon</v>
      </c>
    </row>
    <row r="277" spans="1:7">
      <c r="A277" t="s">
        <v>553</v>
      </c>
      <c r="B277" s="12">
        <v>37627</v>
      </c>
      <c r="C277">
        <v>10030732109</v>
      </c>
      <c r="D277" t="s">
        <v>25</v>
      </c>
      <c r="E277" t="str">
        <f>VLOOKUP(C277,[1]dataride_info!$C$1:$G$454,3,FALSE)</f>
        <v>06.01.2003</v>
      </c>
      <c r="F277" t="str">
        <f>VLOOKUP(C277,[1]dataride_info!$C$1:$G$454,4,FALSE)</f>
        <v>ACTIVE</v>
      </c>
      <c r="G277" t="str">
        <f>VLOOKUP(C277,[1]dataride_info!$C$1:$G$454,5,FALSE)</f>
        <v>NAPOLITANO Daniele</v>
      </c>
    </row>
    <row r="278" spans="1:7">
      <c r="A278" t="s">
        <v>682</v>
      </c>
      <c r="B278" s="12">
        <v>35270</v>
      </c>
      <c r="C278">
        <v>10009184668</v>
      </c>
      <c r="D278" t="s">
        <v>25</v>
      </c>
      <c r="E278" t="str">
        <f>VLOOKUP(C278,[1]dataride_info!$C$1:$G$454,3,FALSE)</f>
        <v>24.07.1996</v>
      </c>
      <c r="F278" t="str">
        <f>VLOOKUP(C278,[1]dataride_info!$C$1:$G$454,4,FALSE)</f>
        <v>ACTIVE</v>
      </c>
      <c r="G278" t="str">
        <f>VLOOKUP(C278,[1]dataride_info!$C$1:$G$454,5,FALSE)</f>
        <v>PLEBANI Davide</v>
      </c>
    </row>
    <row r="279" spans="1:7">
      <c r="A279" t="s">
        <v>554</v>
      </c>
      <c r="B279" s="12">
        <v>37842</v>
      </c>
      <c r="C279">
        <v>10030674818</v>
      </c>
      <c r="D279" t="s">
        <v>25</v>
      </c>
      <c r="E279" t="str">
        <f>VLOOKUP(C279,[1]dataride_info!$C$1:$G$454,3,FALSE)</f>
        <v>09.08.2003</v>
      </c>
      <c r="F279" t="str">
        <f>VLOOKUP(C279,[1]dataride_info!$C$1:$G$454,4,FALSE)</f>
        <v>ACTIVE</v>
      </c>
      <c r="G279" t="str">
        <f>VLOOKUP(C279,[1]dataride_info!$C$1:$G$454,5,FALSE)</f>
        <v>TUGNOLO Matteo</v>
      </c>
    </row>
    <row r="280" spans="1:7">
      <c r="A280" t="s">
        <v>660</v>
      </c>
      <c r="B280" s="12">
        <v>36831</v>
      </c>
      <c r="C280">
        <v>10021323715</v>
      </c>
      <c r="D280" t="s">
        <v>31</v>
      </c>
      <c r="E280" t="str">
        <f>VLOOKUP(C280,[1]dataride_info!$C$1:$G$454,3,FALSE)</f>
        <v>01.11.2000</v>
      </c>
      <c r="F280" t="str">
        <f>VLOOKUP(C280,[1]dataride_info!$C$1:$G$454,4,FALSE)</f>
        <v>Active</v>
      </c>
      <c r="G280" t="str">
        <f>VLOOKUP(C280,[1]dataride_info!$C$1:$G$454,5,FALSE)</f>
        <v>KOJIMA Naoki</v>
      </c>
    </row>
    <row r="281" spans="1:7">
      <c r="A281" t="s">
        <v>509</v>
      </c>
      <c r="B281" s="12">
        <v>36416</v>
      </c>
      <c r="C281">
        <v>10021521452</v>
      </c>
      <c r="D281" t="s">
        <v>31</v>
      </c>
      <c r="E281" t="str">
        <f>VLOOKUP(C281,[1]dataride_info!$C$1:$G$454,3,FALSE)</f>
        <v>13.09.1999</v>
      </c>
      <c r="F281" t="str">
        <f>VLOOKUP(C281,[1]dataride_info!$C$1:$G$454,4,FALSE)</f>
        <v>ACTIVE</v>
      </c>
      <c r="G281" t="str">
        <f>VLOOKUP(C281,[1]dataride_info!$C$1:$G$454,5,FALSE)</f>
        <v>MATSUDA Shoi</v>
      </c>
    </row>
    <row r="282" spans="1:7">
      <c r="A282" t="s">
        <v>683</v>
      </c>
      <c r="B282" s="12">
        <v>34228</v>
      </c>
      <c r="C282">
        <v>10007394515</v>
      </c>
      <c r="D282" t="s">
        <v>31</v>
      </c>
      <c r="E282" t="str">
        <f>VLOOKUP(C282,[1]dataride_info!$C$1:$G$454,3,FALSE)</f>
        <v>16.09.1993</v>
      </c>
      <c r="F282" t="str">
        <f>VLOOKUP(C282,[1]dataride_info!$C$1:$G$454,4,FALSE)</f>
        <v>ACTIVE</v>
      </c>
      <c r="G282" t="str">
        <f>VLOOKUP(C282,[1]dataride_info!$C$1:$G$454,5,FALSE)</f>
        <v>NAGASAKO Yoshitaku</v>
      </c>
    </row>
    <row r="283" spans="1:7">
      <c r="A283" t="s">
        <v>469</v>
      </c>
      <c r="B283" s="12">
        <v>36368</v>
      </c>
      <c r="C283">
        <v>10122775712</v>
      </c>
      <c r="D283" t="s">
        <v>31</v>
      </c>
      <c r="E283" t="str">
        <f>VLOOKUP(C283,[1]dataride_info!$C$1:$G$454,3,FALSE)</f>
        <v>27.07.1999</v>
      </c>
      <c r="F283" t="str">
        <f>VLOOKUP(C283,[1]dataride_info!$C$1:$G$454,4,FALSE)</f>
        <v>ACTIVE</v>
      </c>
      <c r="G283" t="str">
        <f>VLOOKUP(C283,[1]dataride_info!$C$1:$G$454,5,FALSE)</f>
        <v>OTA Kaiya</v>
      </c>
    </row>
    <row r="284" spans="1:7">
      <c r="A284" t="s">
        <v>555</v>
      </c>
      <c r="B284" s="12">
        <v>37855</v>
      </c>
      <c r="C284">
        <v>10080223731</v>
      </c>
      <c r="D284" t="s">
        <v>95</v>
      </c>
      <c r="E284" t="str">
        <f>VLOOKUP(C284,[1]dataride_info!$C$1:$G$454,3,FALSE)</f>
        <v>22.08.2003</v>
      </c>
      <c r="F284" t="str">
        <f>VLOOKUP(C284,[1]dataride_info!$C$1:$G$454,4,FALSE)</f>
        <v>ACTIVE</v>
      </c>
      <c r="G284" t="str">
        <f>VLOOKUP(C284,[1]dataride_info!$C$1:$G$454,5,FALSE)</f>
        <v>VINSKAS Laurynas</v>
      </c>
    </row>
    <row r="285" spans="1:7">
      <c r="A285" t="s">
        <v>76</v>
      </c>
      <c r="B285" s="12">
        <v>36956</v>
      </c>
      <c r="C285">
        <v>10049101683</v>
      </c>
      <c r="D285" t="s">
        <v>52</v>
      </c>
      <c r="E285" t="str">
        <f>VLOOKUP(C285,[1]dataride_info!$C$1:$G$454,3,FALSE)</f>
        <v>06.03.2001</v>
      </c>
      <c r="F285" t="str">
        <f>VLOOKUP(C285,[1]dataride_info!$C$1:$G$454,4,FALSE)</f>
        <v>ACTIVE</v>
      </c>
      <c r="G285" t="str">
        <f>VLOOKUP(C285,[1]dataride_info!$C$1:$G$454,5,FALSE)</f>
        <v>SAHROM Muhammad Ridwan</v>
      </c>
    </row>
    <row r="286" spans="1:7">
      <c r="A286" t="s">
        <v>497</v>
      </c>
      <c r="B286" s="12">
        <v>37365</v>
      </c>
      <c r="C286">
        <v>10096093840</v>
      </c>
      <c r="D286" t="s">
        <v>56</v>
      </c>
      <c r="E286" t="str">
        <f>VLOOKUP(C286,[1]dataride_info!$C$1:$G$454,3,FALSE)</f>
        <v>19.04.2002</v>
      </c>
      <c r="F286" t="str">
        <f>VLOOKUP(C286,[1]dataride_info!$C$1:$G$454,4,FALSE)</f>
        <v>ACTIVE</v>
      </c>
      <c r="G286" t="str">
        <f>VLOOKUP(C286,[1]dataride_info!$C$1:$G$454,5,FALSE)</f>
        <v>MUÑIZ VÁZQUEZ José</v>
      </c>
    </row>
    <row r="287" spans="1:7">
      <c r="A287" t="s">
        <v>614</v>
      </c>
      <c r="B287" s="12">
        <v>37072</v>
      </c>
      <c r="C287">
        <v>10083092810</v>
      </c>
      <c r="D287" t="s">
        <v>56</v>
      </c>
      <c r="E287" t="str">
        <f>VLOOKUP(C287,[1]dataride_info!$C$1:$G$454,3,FALSE)</f>
        <v>30.06.2001</v>
      </c>
      <c r="F287" t="str">
        <f>VLOOKUP(C287,[1]dataride_info!$C$1:$G$454,4,FALSE)</f>
        <v>ACTIVE</v>
      </c>
      <c r="G287" t="str">
        <f>VLOOKUP(C287,[1]dataride_info!$C$1:$G$454,5,FALSE)</f>
        <v>PEÑA SALAS Ricardo</v>
      </c>
    </row>
    <row r="288" spans="1:7">
      <c r="A288" t="s">
        <v>55</v>
      </c>
      <c r="B288" s="12">
        <v>36809</v>
      </c>
      <c r="C288">
        <v>10064034229</v>
      </c>
      <c r="D288" t="s">
        <v>56</v>
      </c>
      <c r="E288" t="str">
        <f>VLOOKUP(C288,[1]dataride_info!$C$1:$G$454,3,FALSE)</f>
        <v>10.10.2000</v>
      </c>
      <c r="F288" t="str">
        <f>VLOOKUP(C288,[1]dataride_info!$C$1:$G$454,4,FALSE)</f>
        <v>ACTIVE</v>
      </c>
      <c r="G288" t="str">
        <f>VLOOKUP(C288,[1]dataride_info!$C$1:$G$454,5,FALSE)</f>
        <v>RUIZ TERAN Juan</v>
      </c>
    </row>
    <row r="289" spans="1:7">
      <c r="A289" t="s">
        <v>482</v>
      </c>
      <c r="B289" s="12">
        <v>36671</v>
      </c>
      <c r="C289">
        <v>10022783058</v>
      </c>
      <c r="D289" t="s">
        <v>23</v>
      </c>
      <c r="E289" t="str">
        <f>VLOOKUP(C289,[1]dataride_info!$C$1:$G$454,3,FALSE)</f>
        <v>25.05.2000</v>
      </c>
      <c r="F289" t="str">
        <f>VLOOKUP(C289,[1]dataride_info!$C$1:$G$454,4,FALSE)</f>
        <v>ACTIVE</v>
      </c>
      <c r="G289" t="str">
        <f>VLOOKUP(C289,[1]dataride_info!$C$1:$G$454,5,FALSE)</f>
        <v>HEIJNEN Philip</v>
      </c>
    </row>
    <row r="290" spans="1:7">
      <c r="A290" t="s">
        <v>118</v>
      </c>
      <c r="B290" s="12">
        <v>36970</v>
      </c>
      <c r="C290">
        <v>10023438921</v>
      </c>
      <c r="D290" t="s">
        <v>23</v>
      </c>
      <c r="E290" t="str">
        <f>VLOOKUP(C290,[1]dataride_info!$C$1:$G$454,3,FALSE)</f>
        <v>20.03.2001</v>
      </c>
      <c r="F290" t="str">
        <f>VLOOKUP(C290,[1]dataride_info!$C$1:$G$454,4,FALSE)</f>
        <v>ACTIVE</v>
      </c>
      <c r="G290" t="str">
        <f>VLOOKUP(C290,[1]dataride_info!$C$1:$G$454,5,FALSE)</f>
        <v>VAN LOON Tijmen</v>
      </c>
    </row>
    <row r="291" spans="1:7">
      <c r="A291" t="s">
        <v>34</v>
      </c>
      <c r="B291" s="12">
        <v>35184</v>
      </c>
      <c r="C291">
        <v>10009117778</v>
      </c>
      <c r="D291" t="s">
        <v>35</v>
      </c>
      <c r="E291" t="str">
        <f>VLOOKUP(C291,[1]dataride_info!$C$1:$G$454,3,FALSE)</f>
        <v>29.04.1996</v>
      </c>
      <c r="F291" t="str">
        <f>VLOOKUP(C291,[1]dataride_info!$C$1:$G$454,4,FALSE)</f>
        <v>ACTIVE</v>
      </c>
      <c r="G291" t="str">
        <f>VLOOKUP(C291,[1]dataride_info!$C$1:$G$454,5,FALSE)</f>
        <v>KERGOZOU DE LA BOESSIERE Nicholas</v>
      </c>
    </row>
    <row r="292" spans="1:7">
      <c r="A292" t="s">
        <v>505</v>
      </c>
      <c r="B292" s="12">
        <v>36118</v>
      </c>
      <c r="C292">
        <v>10010750715</v>
      </c>
      <c r="D292" t="s">
        <v>35</v>
      </c>
      <c r="E292" t="str">
        <f>VLOOKUP(C292,[1]dataride_info!$C$1:$G$454,3,FALSE)</f>
        <v>19.11.1998</v>
      </c>
      <c r="F292" t="str">
        <f>VLOOKUP(C292,[1]dataride_info!$C$1:$G$454,4,FALSE)</f>
        <v>ACTIVE</v>
      </c>
      <c r="G292" t="str">
        <f>VLOOKUP(C292,[1]dataride_info!$C$1:$G$454,5,FALSE)</f>
        <v>SEXTON Thomas</v>
      </c>
    </row>
    <row r="293" spans="1:7">
      <c r="A293" t="s">
        <v>599</v>
      </c>
      <c r="B293" s="12">
        <v>35927</v>
      </c>
      <c r="C293">
        <v>10010750917</v>
      </c>
      <c r="D293" t="s">
        <v>35</v>
      </c>
      <c r="E293" t="str">
        <f>VLOOKUP(C293,[1]dataride_info!$C$1:$G$454,3,FALSE)</f>
        <v>12.05.1998</v>
      </c>
      <c r="F293" t="str">
        <f>VLOOKUP(C293,[1]dataride_info!$C$1:$G$454,4,FALSE)</f>
        <v>ACTIVE</v>
      </c>
      <c r="G293" t="str">
        <f>VLOOKUP(C293,[1]dataride_info!$C$1:$G$454,5,FALSE)</f>
        <v>STEWART Campbell</v>
      </c>
    </row>
    <row r="294" spans="1:7">
      <c r="A294" t="s">
        <v>514</v>
      </c>
      <c r="B294" s="12">
        <v>37431</v>
      </c>
      <c r="C294">
        <v>10053953808</v>
      </c>
      <c r="D294" t="s">
        <v>46</v>
      </c>
      <c r="E294" t="str">
        <f>VLOOKUP(C294,[1]dataride_info!$C$1:$G$454,3,FALSE)</f>
        <v>24.06.2002</v>
      </c>
      <c r="F294" t="str">
        <f>VLOOKUP(C294,[1]dataride_info!$C$1:$G$454,4,FALSE)</f>
        <v>Active</v>
      </c>
      <c r="G294" t="str">
        <f>VLOOKUP(C294,[1]dataride_info!$C$1:$G$454,5,FALSE)</f>
        <v>MAJEWSKI Kacper</v>
      </c>
    </row>
    <row r="295" spans="1:7">
      <c r="A295" t="s">
        <v>685</v>
      </c>
      <c r="B295" s="12">
        <v>37274</v>
      </c>
      <c r="C295">
        <v>10054308866</v>
      </c>
      <c r="D295" t="s">
        <v>46</v>
      </c>
      <c r="E295" t="str">
        <f>VLOOKUP(C295,[1]dataride_info!$C$1:$G$454,3,FALSE)</f>
        <v>18.01.2002</v>
      </c>
      <c r="F295" t="str">
        <f>VLOOKUP(C295,[1]dataride_info!$C$1:$G$454,4,FALSE)</f>
        <v>ACTIVE</v>
      </c>
      <c r="G295" t="str">
        <f>VLOOKUP(C295,[1]dataride_info!$C$1:$G$454,5,FALSE)</f>
        <v>WOZNIAK Adam</v>
      </c>
    </row>
    <row r="296" spans="1:7">
      <c r="A296" t="s">
        <v>504</v>
      </c>
      <c r="B296" s="12">
        <v>35313</v>
      </c>
      <c r="C296">
        <v>10009190328</v>
      </c>
      <c r="D296" t="s">
        <v>480</v>
      </c>
      <c r="E296" t="str">
        <f>VLOOKUP(C296,[1]dataride_info!$C$1:$G$454,3,FALSE)</f>
        <v>05.09.1996</v>
      </c>
      <c r="F296" t="str">
        <f>VLOOKUP(C296,[1]dataride_info!$C$1:$G$454,4,FALSE)</f>
        <v>ACTIVE</v>
      </c>
      <c r="G296" t="str">
        <f>VLOOKUP(C296,[1]dataride_info!$C$1:$G$454,5,FALSE)</f>
        <v>ALVES OLIVEIRA Ivo Manuel</v>
      </c>
    </row>
    <row r="297" spans="1:7">
      <c r="A297" t="s">
        <v>62</v>
      </c>
      <c r="B297" s="12">
        <v>32839</v>
      </c>
      <c r="C297">
        <v>10007351671</v>
      </c>
      <c r="D297" t="s">
        <v>63</v>
      </c>
      <c r="E297" t="str">
        <f>VLOOKUP(C297,[1]dataride_info!$C$1:$G$454,3,FALSE)</f>
        <v>27.11.1989</v>
      </c>
      <c r="F297" t="str">
        <f>VLOOKUP(C297,[1]dataride_info!$C$1:$G$454,4,FALSE)</f>
        <v>ACTIVE</v>
      </c>
      <c r="G297" t="str">
        <f>VLOOKUP(C297,[1]dataride_info!$C$1:$G$454,5,FALSE)</f>
        <v>SPIES Jean</v>
      </c>
    </row>
    <row r="298" spans="1:7">
      <c r="A298" t="s">
        <v>605</v>
      </c>
      <c r="B298" s="12">
        <v>35317</v>
      </c>
      <c r="C298">
        <v>10009503455</v>
      </c>
      <c r="D298" t="s">
        <v>85</v>
      </c>
      <c r="E298" t="str">
        <f>VLOOKUP(C298,[1]dataride_info!$C$1:$G$454,3,FALSE)</f>
        <v>09.09.1996</v>
      </c>
      <c r="F298" t="str">
        <f>VLOOKUP(C298,[1]dataride_info!$C$1:$G$454,4,FALSE)</f>
        <v>ACTIVE</v>
      </c>
      <c r="G298" t="str">
        <f>VLOOKUP(C298,[1]dataride_info!$C$1:$G$454,5,FALSE)</f>
        <v>RÜEGG Lukas</v>
      </c>
    </row>
    <row r="299" spans="1:7">
      <c r="A299" t="s">
        <v>108</v>
      </c>
      <c r="B299" s="12">
        <v>34261</v>
      </c>
      <c r="C299">
        <v>10117936018</v>
      </c>
      <c r="D299" t="s">
        <v>109</v>
      </c>
      <c r="E299" t="str">
        <f>VLOOKUP(C299,[1]dataride_info!$C$1:$G$454,3,FALSE)</f>
        <v>19.10.1993</v>
      </c>
      <c r="F299" t="str">
        <f>VLOOKUP(C299,[1]dataride_info!$C$1:$G$454,4,FALSE)</f>
        <v>Active</v>
      </c>
      <c r="G299" t="str">
        <f>VLOOKUP(C299,[1]dataride_info!$C$1:$G$454,5,FALSE)</f>
        <v>TJON EN FA Jaïr</v>
      </c>
    </row>
    <row r="300" spans="1:7">
      <c r="A300" t="s">
        <v>631</v>
      </c>
      <c r="B300" s="12">
        <v>1</v>
      </c>
      <c r="C300">
        <v>10015848972</v>
      </c>
      <c r="D300" t="s">
        <v>632</v>
      </c>
      <c r="E300" t="str">
        <f>VLOOKUP(C300,[1]dataride_info!$C$1:$G$454,3,FALSE)</f>
        <v>02.05.1999</v>
      </c>
      <c r="F300" t="str">
        <f>VLOOKUP(C300,[1]dataride_info!$C$1:$G$454,4,FALSE)</f>
        <v>ACTIVE</v>
      </c>
      <c r="G300" t="str">
        <f>VLOOKUP(C300,[1]dataride_info!$C$1:$G$454,5,FALSE)</f>
        <v>JOHANSSON Gustav</v>
      </c>
    </row>
    <row r="301" spans="1:7">
      <c r="A301" t="s">
        <v>103</v>
      </c>
      <c r="B301" s="12">
        <v>34365</v>
      </c>
      <c r="C301">
        <v>10009010876</v>
      </c>
      <c r="D301" t="s">
        <v>104</v>
      </c>
      <c r="E301" t="str">
        <f>VLOOKUP(C301,[1]dataride_info!$C$1:$G$454,3,FALSE)</f>
        <v>31.01.1994</v>
      </c>
      <c r="F301" t="str">
        <f>VLOOKUP(C301,[1]dataride_info!$C$1:$G$454,4,FALSE)</f>
        <v>ACTIVE</v>
      </c>
      <c r="G301" t="str">
        <f>VLOOKUP(C301,[1]dataride_info!$C$1:$G$454,5,FALSE)</f>
        <v>BROWNE Kwesi</v>
      </c>
    </row>
    <row r="302" spans="1:7">
      <c r="A302" t="s">
        <v>635</v>
      </c>
      <c r="B302" s="12">
        <v>36935</v>
      </c>
      <c r="C302">
        <v>10089471366</v>
      </c>
      <c r="D302" t="s">
        <v>207</v>
      </c>
      <c r="E302" t="str">
        <f>VLOOKUP(C302,[1]dataride_info!$C$1:$G$454,3,FALSE)</f>
        <v>13.02.2001</v>
      </c>
      <c r="F302" t="str">
        <f>VLOOKUP(C302,[1]dataride_info!$C$1:$G$454,4,FALSE)</f>
        <v>ACTIVE</v>
      </c>
      <c r="G302" t="str">
        <f>VLOOKUP(C302,[1]dataride_info!$C$1:$G$454,5,FALSE)</f>
        <v>YAKOVLEV Mykyta</v>
      </c>
    </row>
    <row r="303" spans="1:7">
      <c r="A303" t="s">
        <v>163</v>
      </c>
      <c r="B303" s="12">
        <v>36678</v>
      </c>
      <c r="C303">
        <v>10072398356</v>
      </c>
      <c r="D303" t="s">
        <v>164</v>
      </c>
      <c r="E303" t="str">
        <f>VLOOKUP(C303,[1]dataride_info!$C$1:$G$454,3,FALSE)</f>
        <v>01.06.2000</v>
      </c>
      <c r="F303" t="str">
        <f>VLOOKUP(C303,[1]dataride_info!$C$1:$G$454,4,FALSE)</f>
        <v>ACTIVE</v>
      </c>
      <c r="G303" t="str">
        <f>VLOOKUP(C303,[1]dataride_info!$C$1:$G$454,5,FALSE)</f>
        <v>BOONE Evan</v>
      </c>
    </row>
    <row r="304" spans="1:7">
      <c r="A304" t="s">
        <v>664</v>
      </c>
      <c r="B304" s="12">
        <v>35667</v>
      </c>
      <c r="C304">
        <v>10131067794</v>
      </c>
      <c r="D304" t="s">
        <v>164</v>
      </c>
      <c r="E304" t="str">
        <f>VLOOKUP(C304,[1]dataride_info!$C$1:$G$454,3,FALSE)</f>
        <v>25.08.1997</v>
      </c>
      <c r="F304" t="str">
        <f>VLOOKUP(C304,[1]dataride_info!$C$1:$G$454,4,FALSE)</f>
        <v>ACTIVE</v>
      </c>
      <c r="G304" t="str">
        <f>VLOOKUP(C304,[1]dataride_info!$C$1:$G$454,5,FALSE)</f>
        <v>DOMONOSKE David</v>
      </c>
    </row>
    <row r="305" spans="1:7">
      <c r="A305" t="s">
        <v>686</v>
      </c>
      <c r="B305" s="12">
        <v>35847</v>
      </c>
      <c r="C305">
        <v>10016209286</v>
      </c>
      <c r="D305" t="s">
        <v>164</v>
      </c>
      <c r="E305" t="str">
        <f>VLOOKUP(C305,[1]dataride_info!$C$1:$G$454,3,FALSE)</f>
        <v>21.02.1998</v>
      </c>
      <c r="F305" t="str">
        <f>VLOOKUP(C305,[1]dataride_info!$C$1:$G$454,4,FALSE)</f>
        <v>INACTIVE</v>
      </c>
      <c r="G305" t="str">
        <f>VLOOKUP(C305,[1]dataride_info!$C$1:$G$454,5,FALSE)</f>
        <v>HARTMAN Joshua</v>
      </c>
    </row>
    <row r="306" spans="1:7">
      <c r="A306" t="s">
        <v>611</v>
      </c>
      <c r="B306" s="12">
        <v>37392</v>
      </c>
      <c r="C306">
        <v>10095689672</v>
      </c>
      <c r="D306" t="s">
        <v>164</v>
      </c>
      <c r="E306" t="str">
        <f>VLOOKUP(C306,[1]dataride_info!$C$1:$G$454,3,FALSE)</f>
        <v>16.05.2002</v>
      </c>
      <c r="F306" t="str">
        <f>VLOOKUP(C306,[1]dataride_info!$C$1:$G$454,4,FALSE)</f>
        <v>ACTIVE</v>
      </c>
      <c r="G306" t="str">
        <f>VLOOKUP(C306,[1]dataride_info!$C$1:$G$454,5,FALSE)</f>
        <v>HUNTSMAN Eddy</v>
      </c>
    </row>
    <row r="307" spans="1:7">
      <c r="A307" t="s">
        <v>520</v>
      </c>
      <c r="B307" s="12">
        <v>35852</v>
      </c>
      <c r="C307">
        <v>10010130218</v>
      </c>
      <c r="D307" t="s">
        <v>164</v>
      </c>
      <c r="E307" t="str">
        <f>VLOOKUP(C307,[1]dataride_info!$C$1:$G$454,3,FALSE)</f>
        <v>26.02.1998</v>
      </c>
      <c r="F307" t="str">
        <f>VLOOKUP(C307,[1]dataride_info!$C$1:$G$454,4,FALSE)</f>
        <v>ACTIVE</v>
      </c>
      <c r="G307" t="str">
        <f>VLOOKUP(C307,[1]dataride_info!$C$1:$G$454,5,FALSE)</f>
        <v>JOHNSON Anders</v>
      </c>
    </row>
    <row r="308" spans="1:7">
      <c r="A308" t="s">
        <v>630</v>
      </c>
      <c r="B308" s="12">
        <v>34362</v>
      </c>
      <c r="C308">
        <v>10015021139</v>
      </c>
      <c r="D308" t="s">
        <v>164</v>
      </c>
      <c r="E308" t="str">
        <f>VLOOKUP(C308,[1]dataride_info!$C$1:$G$454,3,FALSE)</f>
        <v>28.01.1994</v>
      </c>
      <c r="F308" t="str">
        <f>VLOOKUP(C308,[1]dataride_info!$C$1:$G$454,4,FALSE)</f>
        <v>ACTIVE</v>
      </c>
      <c r="G308" t="str">
        <f>VLOOKUP(C308,[1]dataride_info!$C$1:$G$454,5,FALSE)</f>
        <v>KOONTZ Grant</v>
      </c>
    </row>
    <row r="309" spans="1:7">
      <c r="A309" t="s">
        <v>610</v>
      </c>
      <c r="B309" s="12">
        <v>37096</v>
      </c>
      <c r="C309">
        <v>10083785449</v>
      </c>
      <c r="D309" t="s">
        <v>164</v>
      </c>
      <c r="E309" t="str">
        <f>VLOOKUP(C309,[1]dataride_info!$C$1:$G$454,3,FALSE)</f>
        <v>24.07.2001</v>
      </c>
      <c r="F309" t="str">
        <f>VLOOKUP(C309,[1]dataride_info!$C$1:$G$454,4,FALSE)</f>
        <v>ACTIVE</v>
      </c>
      <c r="G309" t="str">
        <f>VLOOKUP(C309,[1]dataride_info!$C$1:$G$454,5,FALSE)</f>
        <v>MOORE Peter</v>
      </c>
    </row>
    <row r="310" spans="1:7">
      <c r="A310" t="s">
        <v>517</v>
      </c>
      <c r="B310" s="12">
        <v>35052</v>
      </c>
      <c r="C310">
        <v>10009349972</v>
      </c>
      <c r="D310" t="s">
        <v>164</v>
      </c>
      <c r="E310" t="str">
        <f>VLOOKUP(C310,[1]dataride_info!$C$1:$G$454,3,FALSE)</f>
        <v>19.12.1995</v>
      </c>
      <c r="F310" t="str">
        <f>VLOOKUP(C310,[1]dataride_info!$C$1:$G$454,4,FALSE)</f>
        <v>ACTIVE</v>
      </c>
      <c r="G310" t="str">
        <f>VLOOKUP(C310,[1]dataride_info!$C$1:$G$454,5,FALSE)</f>
        <v>RHIM Brendan</v>
      </c>
    </row>
    <row r="311" spans="1:7">
      <c r="A311" t="s">
        <v>556</v>
      </c>
      <c r="B311" s="12">
        <v>36953</v>
      </c>
      <c r="C311">
        <v>10053835384</v>
      </c>
      <c r="D311" t="s">
        <v>164</v>
      </c>
      <c r="E311" t="str">
        <f>VLOOKUP(C311,[1]dataride_info!$C$1:$G$454,3,FALSE)</f>
        <v>03.03.2001</v>
      </c>
      <c r="F311" t="str">
        <f>VLOOKUP(C311,[1]dataride_info!$C$1:$G$454,4,FALSE)</f>
        <v>ACTIVE</v>
      </c>
      <c r="G311" t="str">
        <f>VLOOKUP(C311,[1]dataride_info!$C$1:$G$454,5,FALSE)</f>
        <v>TANG Geneway</v>
      </c>
    </row>
    <row r="312" spans="1:7">
      <c r="A312" t="s">
        <v>557</v>
      </c>
      <c r="B312" s="12">
        <v>35806</v>
      </c>
      <c r="C312">
        <v>10054807610</v>
      </c>
      <c r="D312" t="s">
        <v>164</v>
      </c>
      <c r="E312" t="str">
        <f>VLOOKUP(C312,[1]dataride_info!$C$1:$G$454,3,FALSE)</f>
        <v>11.01.1998</v>
      </c>
      <c r="F312" t="str">
        <f>VLOOKUP(C312,[1]dataride_info!$C$1:$G$454,4,FALSE)</f>
        <v>INACTIVE</v>
      </c>
      <c r="G312" t="str">
        <f>VLOOKUP(C312,[1]dataride_info!$C$1:$G$454,5,FALSE)</f>
        <v>WALTERS Dalton</v>
      </c>
    </row>
    <row r="313" spans="1:7">
      <c r="A313" t="s">
        <v>668</v>
      </c>
      <c r="B313" s="12">
        <v>37413</v>
      </c>
      <c r="C313">
        <v>10064384035</v>
      </c>
      <c r="D313" t="s">
        <v>524</v>
      </c>
      <c r="E313" t="str">
        <f>VLOOKUP(C313,[1]dataride_info!$C$1:$G$454,3,FALSE)</f>
        <v>06.06.2002</v>
      </c>
      <c r="F313" t="str">
        <f>VLOOKUP(C313,[1]dataride_info!$C$1:$G$454,4,FALSE)</f>
        <v>ACTIVE</v>
      </c>
      <c r="G313" t="str">
        <f>VLOOKUP(C313,[1]dataride_info!$C$1:$G$454,5,FALSE)</f>
        <v>BOCHAROV Dmitriy</v>
      </c>
    </row>
    <row r="314" spans="1:7">
      <c r="A314" t="s">
        <v>669</v>
      </c>
      <c r="B314" s="12">
        <v>37434</v>
      </c>
      <c r="C314">
        <v>10096876207</v>
      </c>
      <c r="D314" t="s">
        <v>524</v>
      </c>
      <c r="E314" t="str">
        <f>VLOOKUP(C314,[1]dataride_info!$C$1:$G$454,3,FALSE)</f>
        <v>27.06.2002</v>
      </c>
      <c r="F314" t="str">
        <f>VLOOKUP(C314,[1]dataride_info!$C$1:$G$454,4,FALSE)</f>
        <v>ACTIVE</v>
      </c>
      <c r="G314" t="str">
        <f>VLOOKUP(C314,[1]dataride_info!$C$1:$G$454,5,FALSE)</f>
        <v>EMINOV Edem</v>
      </c>
    </row>
    <row r="315" spans="1:7">
      <c r="A315" t="s">
        <v>670</v>
      </c>
      <c r="B315" s="12">
        <v>36662</v>
      </c>
      <c r="C315">
        <v>10045957873</v>
      </c>
      <c r="D315" t="s">
        <v>524</v>
      </c>
      <c r="E315" t="str">
        <f>VLOOKUP(C315,[1]dataride_info!$C$1:$G$454,3,FALSE)</f>
        <v>16.05.2000</v>
      </c>
      <c r="F315" t="str">
        <f>VLOOKUP(C315,[1]dataride_info!$C$1:$G$454,4,FALSE)</f>
        <v>ACTIVE</v>
      </c>
      <c r="G315" t="str">
        <f>VLOOKUP(C315,[1]dataride_info!$C$1:$G$454,5,FALSE)</f>
        <v>EVDOKIMOV Danil</v>
      </c>
    </row>
    <row r="316" spans="1:7">
      <c r="A316" t="s">
        <v>523</v>
      </c>
      <c r="B316" s="12">
        <v>36828</v>
      </c>
      <c r="C316">
        <v>10045958075</v>
      </c>
      <c r="D316" t="s">
        <v>524</v>
      </c>
      <c r="E316" t="str">
        <f>VLOOKUP(C316,[1]dataride_info!$C$1:$G$454,3,FALSE)</f>
        <v>29.10.2000</v>
      </c>
      <c r="F316" t="str">
        <f>VLOOKUP(C316,[1]dataride_info!$C$1:$G$454,4,FALSE)</f>
        <v>ACTIVE</v>
      </c>
      <c r="G316" t="str">
        <f>VLOOKUP(C316,[1]dataride_info!$C$1:$G$454,5,FALSE)</f>
        <v>FOMOVSKIY Aleksey</v>
      </c>
    </row>
    <row r="317" spans="1:7">
      <c r="A317" t="s">
        <v>687</v>
      </c>
      <c r="B317" s="12">
        <v>38112</v>
      </c>
      <c r="C317">
        <v>10109497422</v>
      </c>
      <c r="D317" t="s">
        <v>524</v>
      </c>
      <c r="E317" t="str">
        <f>VLOOKUP(C317,[1]dataride_info!$C$1:$G$454,3,FALSE)</f>
        <v>05.05.2004</v>
      </c>
      <c r="F317" t="str">
        <f>VLOOKUP(C317,[1]dataride_info!$C$1:$G$454,4,FALSE)</f>
        <v>ACTIVE</v>
      </c>
      <c r="G317" t="str">
        <f>VLOOKUP(C317,[1]dataride_info!$C$1:$G$454,5,FALSE)</f>
        <v>TROMAN Vladislav</v>
      </c>
    </row>
    <row r="318" spans="1:7">
      <c r="A318" t="s">
        <v>621</v>
      </c>
      <c r="B318" s="12">
        <v>32546</v>
      </c>
      <c r="C318">
        <v>10005511301</v>
      </c>
      <c r="D318" t="s">
        <v>154</v>
      </c>
      <c r="E318" t="str">
        <f>VLOOKUP(C318,[1]dataride_info!$C$1:$G$454,3,FALSE)</f>
        <v>07.02.1989</v>
      </c>
      <c r="F318" t="str">
        <f>VLOOKUP(C318,[1]dataride_info!$C$1:$G$454,4,FALSE)</f>
        <v>ACTIVE</v>
      </c>
      <c r="G318" t="str">
        <f>VLOOKUP(C318,[1]dataride_info!$C$1:$G$454,5,FALSE)</f>
        <v>PULGAR ARAUJO Angel Ramiro</v>
      </c>
    </row>
    <row r="319" spans="1:7">
      <c r="A319" t="s">
        <v>158</v>
      </c>
      <c r="B319" s="12">
        <v>31525</v>
      </c>
      <c r="C319">
        <v>10010894696</v>
      </c>
      <c r="D319" t="s">
        <v>145</v>
      </c>
      <c r="E319" t="str">
        <f>VLOOKUP(C319,[1]dataride_info!$C$1:$G$454,3,FALSE)</f>
        <v>23.04.1986</v>
      </c>
      <c r="F319" t="str">
        <f>VLOOKUP(C319,[1]dataride_info!$C$1:$G$454,4,FALSE)</f>
        <v>INACTIVE</v>
      </c>
      <c r="G319" t="str">
        <f>VLOOKUP(C319,[1]dataride_info!$C$1:$G$454,5,FALSE)</f>
        <v>BOTTASSO Leandro</v>
      </c>
    </row>
    <row r="320" spans="1:7">
      <c r="A320" t="s">
        <v>691</v>
      </c>
      <c r="B320" s="12">
        <v>36064</v>
      </c>
      <c r="C320">
        <v>10050076030</v>
      </c>
      <c r="D320" t="s">
        <v>145</v>
      </c>
      <c r="E320" t="str">
        <f>VLOOKUP(C320,[1]dataride_info!$C$1:$G$454,3,FALSE)</f>
        <v>26.09.1998</v>
      </c>
      <c r="F320" t="str">
        <f>VLOOKUP(C320,[1]dataride_info!$C$1:$G$454,4,FALSE)</f>
        <v>ACTIVE</v>
      </c>
      <c r="G320" t="str">
        <f>VLOOKUP(C320,[1]dataride_info!$C$1:$G$454,5,FALSE)</f>
        <v>MENDEZ Marcos Omar</v>
      </c>
    </row>
    <row r="321" spans="1:7">
      <c r="A321" t="s">
        <v>692</v>
      </c>
      <c r="B321" s="12">
        <v>37062</v>
      </c>
      <c r="C321">
        <v>10060469477</v>
      </c>
      <c r="D321" t="s">
        <v>145</v>
      </c>
      <c r="E321" t="str">
        <f>VLOOKUP(C321,[1]dataride_info!$C$1:$G$454,3,FALSE)</f>
        <v>20.06.2001</v>
      </c>
      <c r="F321" t="str">
        <f>VLOOKUP(C321,[1]dataride_info!$C$1:$G$454,4,FALSE)</f>
        <v>Active</v>
      </c>
      <c r="G321" t="str">
        <f>VLOOKUP(C321,[1]dataride_info!$C$1:$G$454,5,FALSE)</f>
        <v>VARGAS Yoel Agustin</v>
      </c>
    </row>
    <row r="322" spans="1:7">
      <c r="A322" t="s">
        <v>144</v>
      </c>
      <c r="B322" s="12">
        <v>36733</v>
      </c>
      <c r="C322">
        <v>10050089669</v>
      </c>
      <c r="D322" t="s">
        <v>145</v>
      </c>
      <c r="E322" t="str">
        <f>VLOOKUP(C322,[1]dataride_info!$C$1:$G$454,3,FALSE)</f>
        <v>26.07.2000</v>
      </c>
      <c r="F322" t="str">
        <f>VLOOKUP(C322,[1]dataride_info!$C$1:$G$454,4,FALSE)</f>
        <v>ACTIVE</v>
      </c>
      <c r="G322" t="str">
        <f>VLOOKUP(C322,[1]dataride_info!$C$1:$G$454,5,FALSE)</f>
        <v>VILAR Lucas Oscar</v>
      </c>
    </row>
    <row r="323" spans="1:7">
      <c r="A323" t="s">
        <v>693</v>
      </c>
      <c r="B323" s="12">
        <v>34420</v>
      </c>
      <c r="C323">
        <v>10128910960</v>
      </c>
      <c r="D323">
        <v>0</v>
      </c>
      <c r="E323" t="e">
        <f>VLOOKUP(C323,[1]dataride_info!$C$1:$G$454,3,FALSE)</f>
        <v>#N/A</v>
      </c>
      <c r="F323" t="e">
        <f>VLOOKUP(C323,[1]dataride_info!$C$1:$G$454,4,FALSE)</f>
        <v>#N/A</v>
      </c>
      <c r="G323" t="e">
        <f>VLOOKUP(C323,[1]dataride_info!$C$1:$G$454,5,FALSE)</f>
        <v>#N/A</v>
      </c>
    </row>
    <row r="324" spans="1:7">
      <c r="A324" t="s">
        <v>694</v>
      </c>
      <c r="B324" s="12">
        <v>34152</v>
      </c>
      <c r="C324">
        <v>10008931256</v>
      </c>
      <c r="D324" t="s">
        <v>724</v>
      </c>
      <c r="E324" t="str">
        <f>VLOOKUP(C324,[1]dataride_info!$C$1:$G$454,3,FALSE)</f>
        <v>02.07.1993</v>
      </c>
      <c r="F324" t="str">
        <f>VLOOKUP(C324,[1]dataride_info!$C$1:$G$454,4,FALSE)</f>
        <v>ACTIVE</v>
      </c>
      <c r="G324" t="str">
        <f>VLOOKUP(C324,[1]dataride_info!$C$1:$G$454,5,FALSE)</f>
        <v>EASTMOND Jamol</v>
      </c>
    </row>
    <row r="325" spans="1:7">
      <c r="A325" t="s">
        <v>695</v>
      </c>
      <c r="B325" s="12">
        <v>35306</v>
      </c>
      <c r="C325">
        <v>10009688664</v>
      </c>
      <c r="D325" t="s">
        <v>724</v>
      </c>
      <c r="E325" t="str">
        <f>VLOOKUP(C325,[1]dataride_info!$C$1:$G$454,3,FALSE)</f>
        <v>29.08.1996</v>
      </c>
      <c r="F325" t="str">
        <f>VLOOKUP(C325,[1]dataride_info!$C$1:$G$454,4,FALSE)</f>
        <v>ACTIVE</v>
      </c>
      <c r="G325" t="str">
        <f>VLOOKUP(C325,[1]dataride_info!$C$1:$G$454,5,FALSE)</f>
        <v>SUTHERLAND Edwin</v>
      </c>
    </row>
    <row r="326" spans="1:7">
      <c r="A326" t="s">
        <v>697</v>
      </c>
      <c r="B326" s="12">
        <v>34266</v>
      </c>
      <c r="C326">
        <v>10050677935</v>
      </c>
      <c r="D326" t="s">
        <v>150</v>
      </c>
      <c r="E326" t="str">
        <f>VLOOKUP(C326,[1]dataride_info!$C$1:$G$454,3,FALSE)</f>
        <v>24.10.1993</v>
      </c>
      <c r="F326" t="str">
        <f>VLOOKUP(C326,[1]dataride_info!$C$1:$G$454,4,FALSE)</f>
        <v>ACTIVE</v>
      </c>
      <c r="G326" t="str">
        <f>VLOOKUP(C326,[1]dataride_info!$C$1:$G$454,5,FALSE)</f>
        <v>PEÑALOZA YANEZ Felipe</v>
      </c>
    </row>
    <row r="327" spans="1:7">
      <c r="A327" t="s">
        <v>149</v>
      </c>
      <c r="B327" s="12">
        <v>37078</v>
      </c>
      <c r="C327">
        <v>10092839892</v>
      </c>
      <c r="D327" t="s">
        <v>150</v>
      </c>
      <c r="E327" t="str">
        <f>VLOOKUP(C327,[1]dataride_info!$C$1:$G$454,3,FALSE)</f>
        <v>06.07.2001</v>
      </c>
      <c r="F327" t="str">
        <f>VLOOKUP(C327,[1]dataride_info!$C$1:$G$454,4,FALSE)</f>
        <v>ACTIVE</v>
      </c>
      <c r="G327" t="str">
        <f>VLOOKUP(C327,[1]dataride_info!$C$1:$G$454,5,FALSE)</f>
        <v>RAMIREZ GOMEZ Vicente</v>
      </c>
    </row>
    <row r="328" spans="1:7">
      <c r="A328" t="s">
        <v>698</v>
      </c>
      <c r="B328" s="12">
        <v>36495</v>
      </c>
      <c r="C328">
        <v>10097461237</v>
      </c>
      <c r="D328" t="s">
        <v>39</v>
      </c>
      <c r="E328" t="str">
        <f>VLOOKUP(C328,[1]dataride_info!$C$1:$G$454,3,FALSE)</f>
        <v>01.12.1999</v>
      </c>
      <c r="F328" t="str">
        <f>VLOOKUP(C328,[1]dataride_info!$C$1:$G$454,4,FALSE)</f>
        <v>INACTIVE</v>
      </c>
      <c r="G328" t="str">
        <f>VLOOKUP(C328,[1]dataride_info!$C$1:$G$454,5,FALSE)</f>
        <v>CHENG Tingzhuang</v>
      </c>
    </row>
    <row r="329" spans="1:7">
      <c r="A329" t="s">
        <v>699</v>
      </c>
      <c r="B329" s="12">
        <v>34396</v>
      </c>
      <c r="C329">
        <v>10062490616</v>
      </c>
      <c r="D329" t="s">
        <v>39</v>
      </c>
      <c r="E329" t="str">
        <f>VLOOKUP(C329,[1]dataride_info!$C$1:$G$454,3,FALSE)</f>
        <v>03.03.1994</v>
      </c>
      <c r="F329" t="str">
        <f>VLOOKUP(C329,[1]dataride_info!$C$1:$G$454,4,FALSE)</f>
        <v>INACTIVE</v>
      </c>
      <c r="G329" t="str">
        <f>VLOOKUP(C329,[1]dataride_info!$C$1:$G$454,5,FALSE)</f>
        <v>JIANG Zhihui</v>
      </c>
    </row>
    <row r="330" spans="1:7">
      <c r="A330" t="s">
        <v>700</v>
      </c>
      <c r="B330" s="12">
        <v>36879</v>
      </c>
      <c r="C330">
        <v>10062078566</v>
      </c>
      <c r="D330" t="s">
        <v>39</v>
      </c>
      <c r="E330" t="str">
        <f>VLOOKUP(C330,[1]dataride_info!$C$1:$G$454,3,FALSE)</f>
        <v>19.12.2000</v>
      </c>
      <c r="F330" t="str">
        <f>VLOOKUP(C330,[1]dataride_info!$C$1:$G$454,4,FALSE)</f>
        <v>ACTIVE</v>
      </c>
      <c r="G330" t="str">
        <f>VLOOKUP(C330,[1]dataride_info!$C$1:$G$454,5,FALSE)</f>
        <v>LU Jiachen</v>
      </c>
    </row>
    <row r="331" spans="1:7">
      <c r="A331" t="s">
        <v>701</v>
      </c>
      <c r="B331" s="12">
        <v>34519</v>
      </c>
      <c r="C331">
        <v>10009207203</v>
      </c>
      <c r="D331" t="s">
        <v>39</v>
      </c>
      <c r="E331" t="str">
        <f>VLOOKUP(C331,[1]dataride_info!$C$1:$G$454,3,FALSE)</f>
        <v>04.07.1994</v>
      </c>
      <c r="F331" t="str">
        <f>VLOOKUP(C331,[1]dataride_info!$C$1:$G$454,4,FALSE)</f>
        <v>INACTIVE</v>
      </c>
      <c r="G331" t="str">
        <f>VLOOKUP(C331,[1]dataride_info!$C$1:$G$454,5,FALSE)</f>
        <v>LUO Yongjia</v>
      </c>
    </row>
    <row r="332" spans="1:7">
      <c r="A332" t="s">
        <v>702</v>
      </c>
      <c r="B332" s="12">
        <v>37077</v>
      </c>
      <c r="C332">
        <v>10082723604</v>
      </c>
      <c r="D332" t="s">
        <v>44</v>
      </c>
      <c r="E332" t="str">
        <f>VLOOKUP(C332,[1]dataride_info!$C$1:$G$454,3,FALSE)</f>
        <v>05.07.2001</v>
      </c>
      <c r="F332" t="str">
        <f>VLOOKUP(C332,[1]dataride_info!$C$1:$G$454,4,FALSE)</f>
        <v>ACTIVE</v>
      </c>
      <c r="G332" t="str">
        <f>VLOOKUP(C332,[1]dataride_info!$C$1:$G$454,5,FALSE)</f>
        <v>ARBOLEDA RUIZ Anderson</v>
      </c>
    </row>
    <row r="333" spans="1:7">
      <c r="A333" t="s">
        <v>703</v>
      </c>
      <c r="B333" s="12">
        <v>36796</v>
      </c>
      <c r="C333">
        <v>10065356257</v>
      </c>
      <c r="D333" t="s">
        <v>44</v>
      </c>
      <c r="E333" t="str">
        <f>VLOOKUP(C333,[1]dataride_info!$C$1:$G$454,3,FALSE)</f>
        <v>27.09.2000</v>
      </c>
      <c r="F333" t="str">
        <f>VLOOKUP(C333,[1]dataride_info!$C$1:$G$454,4,FALSE)</f>
        <v>ACTIVE</v>
      </c>
      <c r="G333" t="str">
        <f>VLOOKUP(C333,[1]dataride_info!$C$1:$G$454,5,FALSE)</f>
        <v>BARBOZA NADER Juan Manuel</v>
      </c>
    </row>
    <row r="334" spans="1:7">
      <c r="A334" t="s">
        <v>704</v>
      </c>
      <c r="B334" s="12">
        <v>36973</v>
      </c>
      <c r="C334">
        <v>10067397705</v>
      </c>
      <c r="D334" t="s">
        <v>44</v>
      </c>
      <c r="E334" t="str">
        <f>VLOOKUP(C334,[1]dataride_info!$C$1:$G$454,3,FALSE)</f>
        <v>23.03.2001</v>
      </c>
      <c r="F334" t="str">
        <f>VLOOKUP(C334,[1]dataride_info!$C$1:$G$454,4,FALSE)</f>
        <v>ACTIVE</v>
      </c>
      <c r="G334" t="str">
        <f>VLOOKUP(C334,[1]dataride_info!$C$1:$G$454,5,FALSE)</f>
        <v>ECHEVERRI CARDONA Carlos Daniel</v>
      </c>
    </row>
    <row r="335" spans="1:7">
      <c r="A335" t="s">
        <v>705</v>
      </c>
      <c r="B335" s="12">
        <v>34657</v>
      </c>
      <c r="C335">
        <v>10009565594</v>
      </c>
      <c r="D335" t="s">
        <v>44</v>
      </c>
      <c r="E335" t="str">
        <f>VLOOKUP(C335,[1]dataride_info!$C$1:$G$454,3,FALSE)</f>
        <v>19.11.1994</v>
      </c>
      <c r="F335" t="str">
        <f>VLOOKUP(C335,[1]dataride_info!$C$1:$G$454,4,FALSE)</f>
        <v>ACTIVE</v>
      </c>
      <c r="G335" t="str">
        <f>VLOOKUP(C335,[1]dataride_info!$C$1:$G$454,5,FALSE)</f>
        <v>GOMEZ PEÑALOZA Bryan Steve</v>
      </c>
    </row>
    <row r="336" spans="1:7">
      <c r="A336" t="s">
        <v>709</v>
      </c>
      <c r="B336" s="12">
        <v>37439</v>
      </c>
      <c r="C336">
        <v>10054774466</v>
      </c>
      <c r="D336" t="s">
        <v>44</v>
      </c>
      <c r="E336" t="str">
        <f>VLOOKUP(C336,[1]dataride_info!$C$1:$G$454,3,FALSE)</f>
        <v>02.07.2002</v>
      </c>
      <c r="F336" t="str">
        <f>VLOOKUP(C336,[1]dataride_info!$C$1:$G$454,4,FALSE)</f>
        <v>ACTIVE</v>
      </c>
      <c r="G336" t="str">
        <f>VLOOKUP(C336,[1]dataride_info!$C$1:$G$454,5,FALSE)</f>
        <v>ROJAS VEGA Brandon Alejandro</v>
      </c>
    </row>
    <row r="337" spans="1:7">
      <c r="A337" t="s">
        <v>710</v>
      </c>
      <c r="B337" s="12">
        <v>34488</v>
      </c>
      <c r="C337">
        <v>10009762022</v>
      </c>
      <c r="D337" t="s">
        <v>44</v>
      </c>
      <c r="E337" t="str">
        <f>VLOOKUP(C337,[1]dataride_info!$C$1:$G$454,3,FALSE)</f>
        <v>03.06.1994</v>
      </c>
      <c r="F337" t="str">
        <f>VLOOKUP(C337,[1]dataride_info!$C$1:$G$454,4,FALSE)</f>
        <v>ACTIVE</v>
      </c>
      <c r="G337" t="str">
        <f>VLOOKUP(C337,[1]dataride_info!$C$1:$G$454,5,FALSE)</f>
        <v>SANCHEZ VERGARA Brayan Stiven</v>
      </c>
    </row>
    <row r="338" spans="1:7">
      <c r="A338" t="s">
        <v>146</v>
      </c>
      <c r="B338" s="12">
        <v>35389</v>
      </c>
      <c r="C338">
        <v>10060341054</v>
      </c>
      <c r="D338" t="s">
        <v>147</v>
      </c>
      <c r="E338" t="str">
        <f>VLOOKUP(C338,[1]dataride_info!$C$1:$G$454,3,FALSE)</f>
        <v>20.11.1996</v>
      </c>
      <c r="F338" t="str">
        <f>VLOOKUP(C338,[1]dataride_info!$C$1:$G$454,4,FALSE)</f>
        <v>INACTIVE</v>
      </c>
      <c r="G338" t="str">
        <f>VLOOKUP(C338,[1]dataride_info!$C$1:$G$454,5,FALSE)</f>
        <v>LEANDRO MADRIGAL Nayib</v>
      </c>
    </row>
    <row r="339" spans="1:7">
      <c r="A339" t="s">
        <v>712</v>
      </c>
      <c r="B339" s="12">
        <v>34203</v>
      </c>
      <c r="C339">
        <v>10010601171</v>
      </c>
      <c r="D339" t="s">
        <v>164</v>
      </c>
      <c r="E339" t="str">
        <f>VLOOKUP(C339,[1]dataride_info!$C$1:$G$454,3,FALSE)</f>
        <v>22.08.1993</v>
      </c>
      <c r="F339" t="str">
        <f>VLOOKUP(C339,[1]dataride_info!$C$1:$G$454,4,FALSE)</f>
        <v>INACTIVE</v>
      </c>
      <c r="G339" t="str">
        <f>VLOOKUP(C339,[1]dataride_info!$C$1:$G$454,5,FALSE)</f>
        <v>CROOM John</v>
      </c>
    </row>
    <row r="340" spans="1:7">
      <c r="A340" t="s">
        <v>713</v>
      </c>
      <c r="B340" s="12">
        <v>34776</v>
      </c>
      <c r="C340">
        <v>10023552994</v>
      </c>
      <c r="D340" t="s">
        <v>164</v>
      </c>
      <c r="E340" t="str">
        <f>VLOOKUP(C340,[1]dataride_info!$C$1:$G$454,3,FALSE)</f>
        <v>18.03.1995</v>
      </c>
      <c r="F340" t="str">
        <f>VLOOKUP(C340,[1]dataride_info!$C$1:$G$454,4,FALSE)</f>
        <v>ACTIVE</v>
      </c>
      <c r="G340" t="str">
        <f>VLOOKUP(C340,[1]dataride_info!$C$1:$G$454,5,FALSE)</f>
        <v>MANDERFELD Tristan</v>
      </c>
    </row>
    <row r="341" spans="1:7">
      <c r="A341" t="s">
        <v>714</v>
      </c>
      <c r="B341" s="12">
        <v>33339</v>
      </c>
      <c r="C341">
        <v>10052416356</v>
      </c>
      <c r="D341" t="s">
        <v>164</v>
      </c>
      <c r="E341" t="str">
        <f>VLOOKUP(C341,[1]dataride_info!$C$1:$G$454,3,FALSE)</f>
        <v>11.04.1991</v>
      </c>
      <c r="F341" t="str">
        <f>VLOOKUP(C341,[1]dataride_info!$C$1:$G$454,4,FALSE)</f>
        <v>ACTIVE</v>
      </c>
      <c r="G341" t="str">
        <f>VLOOKUP(C341,[1]dataride_info!$C$1:$G$454,5,FALSE)</f>
        <v>SEGGEBRUCH Spencer</v>
      </c>
    </row>
    <row r="342" spans="1:7">
      <c r="A342" t="s">
        <v>715</v>
      </c>
      <c r="B342" s="12">
        <v>37232</v>
      </c>
      <c r="C342">
        <v>10076128210</v>
      </c>
      <c r="D342" t="s">
        <v>161</v>
      </c>
      <c r="E342" t="str">
        <f>VLOOKUP(C342,[1]dataride_info!$C$1:$G$454,3,FALSE)</f>
        <v>07.12.2001</v>
      </c>
      <c r="F342" t="str">
        <f>VLOOKUP(C342,[1]dataride_info!$C$1:$G$454,4,FALSE)</f>
        <v>Active</v>
      </c>
      <c r="G342" t="str">
        <f>VLOOKUP(C342,[1]dataride_info!$C$1:$G$454,5,FALSE)</f>
        <v>ABOUELHASSAN Youssef</v>
      </c>
    </row>
    <row r="343" spans="1:7">
      <c r="A343" t="s">
        <v>160</v>
      </c>
      <c r="B343" s="12">
        <v>37377</v>
      </c>
      <c r="C343">
        <v>10088465091</v>
      </c>
      <c r="D343" t="s">
        <v>161</v>
      </c>
      <c r="E343" t="str">
        <f>VLOOKUP(C343,[1]dataride_info!$C$1:$G$454,3,FALSE)</f>
        <v>01.05.2002</v>
      </c>
      <c r="F343" t="str">
        <f>VLOOKUP(C343,[1]dataride_info!$C$1:$G$454,4,FALSE)</f>
        <v>ACTIVE</v>
      </c>
      <c r="G343" t="str">
        <f>VLOOKUP(C343,[1]dataride_info!$C$1:$G$454,5,FALSE)</f>
        <v>ELSENFAWI Ahmed</v>
      </c>
    </row>
    <row r="344" spans="1:7">
      <c r="A344" t="s">
        <v>688</v>
      </c>
      <c r="B344" s="12">
        <v>37489</v>
      </c>
      <c r="C344">
        <v>10092163118</v>
      </c>
      <c r="D344" t="s">
        <v>161</v>
      </c>
      <c r="E344" t="str">
        <f>VLOOKUP(C344,[1]dataride_info!$C$1:$G$454,3,FALSE)</f>
        <v>21.08.2002</v>
      </c>
      <c r="F344" t="str">
        <f>VLOOKUP(C344,[1]dataride_info!$C$1:$G$454,4,FALSE)</f>
        <v>ACTIVE</v>
      </c>
      <c r="G344" t="str">
        <f>VLOOKUP(C344,[1]dataride_info!$C$1:$G$454,5,FALSE)</f>
        <v>HASSAN Hussein</v>
      </c>
    </row>
    <row r="345" spans="1:7">
      <c r="A345" t="s">
        <v>340</v>
      </c>
      <c r="B345" s="12">
        <v>32227</v>
      </c>
      <c r="C345">
        <v>10004633247</v>
      </c>
      <c r="D345" t="s">
        <v>142</v>
      </c>
      <c r="E345" t="str">
        <f>VLOOKUP(C345,[1]dataride_info!$C$1:$G$454,3,FALSE)</f>
        <v>25.03.1988</v>
      </c>
      <c r="F345" t="str">
        <f>VLOOKUP(C345,[1]dataride_info!$C$1:$G$454,4,FALSE)</f>
        <v>ACTIVE</v>
      </c>
      <c r="G345" t="str">
        <f>VLOOKUP(C345,[1]dataride_info!$C$1:$G$454,5,FALSE)</f>
        <v>VOLIKAKIS Christos</v>
      </c>
    </row>
    <row r="346" spans="1:7">
      <c r="A346" t="s">
        <v>155</v>
      </c>
      <c r="B346" s="12">
        <v>35506</v>
      </c>
      <c r="C346">
        <v>10010931880</v>
      </c>
      <c r="D346" t="s">
        <v>156</v>
      </c>
      <c r="E346" t="str">
        <f>VLOOKUP(C346,[1]dataride_info!$C$1:$G$454,3,FALSE)</f>
        <v>17.03.1997</v>
      </c>
      <c r="F346" t="str">
        <f>VLOOKUP(C346,[1]dataride_info!$C$1:$G$454,4,FALSE)</f>
        <v>INACTIVE</v>
      </c>
      <c r="G346" t="str">
        <f>VLOOKUP(C346,[1]dataride_info!$C$1:$G$454,5,FALSE)</f>
        <v>CORDON PAZ Luis</v>
      </c>
    </row>
    <row r="347" spans="1:7">
      <c r="A347" t="s">
        <v>159</v>
      </c>
      <c r="B347" s="12">
        <v>35807</v>
      </c>
      <c r="C347">
        <v>10010829830</v>
      </c>
      <c r="D347" t="s">
        <v>156</v>
      </c>
      <c r="E347" t="str">
        <f>VLOOKUP(C347,[1]dataride_info!$C$1:$G$454,3,FALSE)</f>
        <v>12.01.1998</v>
      </c>
      <c r="F347" t="str">
        <f>VLOOKUP(C347,[1]dataride_info!$C$1:$G$454,4,FALSE)</f>
        <v>INACTIVE</v>
      </c>
      <c r="G347" t="str">
        <f>VLOOKUP(C347,[1]dataride_info!$C$1:$G$454,5,FALSE)</f>
        <v>PINEDA Brandon</v>
      </c>
    </row>
    <row r="348" spans="1:7">
      <c r="A348" t="s">
        <v>716</v>
      </c>
      <c r="B348" s="12">
        <v>34354</v>
      </c>
      <c r="C348">
        <v>10007771401</v>
      </c>
      <c r="D348" t="s">
        <v>152</v>
      </c>
      <c r="E348" t="str">
        <f>VLOOKUP(C348,[1]dataride_info!$C$1:$G$454,3,FALSE)</f>
        <v>20.01.1994</v>
      </c>
      <c r="F348" t="str">
        <f>VLOOKUP(C348,[1]dataride_info!$C$1:$G$454,4,FALSE)</f>
        <v>ACTIVE</v>
      </c>
      <c r="G348" t="str">
        <f>VLOOKUP(C348,[1]dataride_info!$C$1:$G$454,5,FALSE)</f>
        <v>LEUNG Chun Wing</v>
      </c>
    </row>
    <row r="349" spans="1:7">
      <c r="A349" t="s">
        <v>717</v>
      </c>
      <c r="B349" s="12">
        <v>35213</v>
      </c>
      <c r="C349">
        <v>10007771704</v>
      </c>
      <c r="D349" t="s">
        <v>152</v>
      </c>
      <c r="E349" t="str">
        <f>VLOOKUP(C349,[1]dataride_info!$C$1:$G$454,3,FALSE)</f>
        <v>28.05.1996</v>
      </c>
      <c r="F349" t="str">
        <f>VLOOKUP(C349,[1]dataride_info!$C$1:$G$454,4,FALSE)</f>
        <v>ACTIVE</v>
      </c>
      <c r="G349" t="str">
        <f>VLOOKUP(C349,[1]dataride_info!$C$1:$G$454,5,FALSE)</f>
        <v>LEUNG Ka Yu</v>
      </c>
    </row>
    <row r="350" spans="1:7">
      <c r="A350" t="s">
        <v>151</v>
      </c>
      <c r="B350" s="12">
        <v>36358</v>
      </c>
      <c r="C350">
        <v>10063279447</v>
      </c>
      <c r="D350" t="s">
        <v>152</v>
      </c>
      <c r="E350" t="str">
        <f>VLOOKUP(C350,[1]dataride_info!$C$1:$G$454,3,FALSE)</f>
        <v>17.07.1999</v>
      </c>
      <c r="F350" t="str">
        <f>VLOOKUP(C350,[1]dataride_info!$C$1:$G$454,4,FALSE)</f>
        <v>ACTIVE</v>
      </c>
      <c r="G350" t="str">
        <f>VLOOKUP(C350,[1]dataride_info!$C$1:$G$454,5,FALSE)</f>
        <v>TO Cheuk Hei</v>
      </c>
    </row>
    <row r="351" spans="1:7">
      <c r="A351" t="s">
        <v>718</v>
      </c>
      <c r="B351" s="12">
        <v>36233</v>
      </c>
      <c r="C351">
        <v>10011164579</v>
      </c>
      <c r="D351" t="s">
        <v>620</v>
      </c>
      <c r="E351" t="str">
        <f>VLOOKUP(C351,[1]dataride_info!$C$1:$G$454,3,FALSE)</f>
        <v>14.03.1999</v>
      </c>
      <c r="F351" t="str">
        <f>VLOOKUP(C351,[1]dataride_info!$C$1:$G$454,4,FALSE)</f>
        <v>INACTIVE</v>
      </c>
      <c r="G351" t="str">
        <f>VLOOKUP(C351,[1]dataride_info!$C$1:$G$454,5,FALSE)</f>
        <v>KUSUMA Terry Yudha</v>
      </c>
    </row>
    <row r="352" spans="1:7">
      <c r="A352" t="s">
        <v>130</v>
      </c>
      <c r="B352" s="12">
        <v>37329</v>
      </c>
      <c r="C352">
        <v>10057795513</v>
      </c>
      <c r="D352" t="s">
        <v>131</v>
      </c>
      <c r="E352" t="str">
        <f>VLOOKUP(C352,[1]dataride_info!$C$1:$G$454,3,FALSE)</f>
        <v>14.03.2002</v>
      </c>
      <c r="F352" t="str">
        <f>VLOOKUP(C352,[1]dataride_info!$C$1:$G$454,4,FALSE)</f>
        <v>ACTIVE</v>
      </c>
      <c r="G352" t="str">
        <f>VLOOKUP(C352,[1]dataride_info!$C$1:$G$454,5,FALSE)</f>
        <v>REID Malik</v>
      </c>
    </row>
    <row r="353" spans="1:7">
      <c r="A353" t="s">
        <v>720</v>
      </c>
      <c r="B353" s="12">
        <v>37230</v>
      </c>
      <c r="C353">
        <v>10095995931</v>
      </c>
      <c r="D353" t="s">
        <v>56</v>
      </c>
      <c r="E353" t="str">
        <f>VLOOKUP(C353,[1]dataride_info!$C$1:$G$454,3,FALSE)</f>
        <v>05.12.2001</v>
      </c>
      <c r="F353" t="str">
        <f>VLOOKUP(C353,[1]dataride_info!$C$1:$G$454,4,FALSE)</f>
        <v>INACTIVE</v>
      </c>
      <c r="G353" t="str">
        <f>VLOOKUP(C353,[1]dataride_info!$C$1:$G$454,5,FALSE)</f>
        <v>MALO VILLALOBOS Ridley</v>
      </c>
    </row>
    <row r="354" spans="1:7">
      <c r="A354" t="s">
        <v>148</v>
      </c>
      <c r="B354" s="12">
        <v>34504</v>
      </c>
      <c r="C354">
        <v>10007890932</v>
      </c>
      <c r="D354" t="s">
        <v>56</v>
      </c>
      <c r="E354" t="str">
        <f>VLOOKUP(C354,[1]dataride_info!$C$1:$G$454,3,FALSE)</f>
        <v>19.06.1994</v>
      </c>
      <c r="F354" t="str">
        <f>VLOOKUP(C354,[1]dataride_info!$C$1:$G$454,4,FALSE)</f>
        <v>ACTIVE</v>
      </c>
      <c r="G354" t="str">
        <f>VLOOKUP(C354,[1]dataride_info!$C$1:$G$454,5,FALSE)</f>
        <v>VERDUGO OSUNA Edgar</v>
      </c>
    </row>
    <row r="355" spans="1:7">
      <c r="A355" t="s">
        <v>136</v>
      </c>
      <c r="B355" s="12">
        <v>35312</v>
      </c>
      <c r="C355">
        <v>10010624918</v>
      </c>
      <c r="D355" t="s">
        <v>35</v>
      </c>
      <c r="E355" t="str">
        <f>VLOOKUP(C355,[1]dataride_info!$C$1:$G$454,3,FALSE)</f>
        <v>04.09.1996</v>
      </c>
      <c r="F355" t="str">
        <f>VLOOKUP(C355,[1]dataride_info!$C$1:$G$454,4,FALSE)</f>
        <v>ACTIVE</v>
      </c>
      <c r="G355" t="str">
        <f>VLOOKUP(C355,[1]dataride_info!$C$1:$G$454,5,FALSE)</f>
        <v>DAKIN Sam</v>
      </c>
    </row>
    <row r="356" spans="1:7">
      <c r="A356" t="s">
        <v>129</v>
      </c>
      <c r="B356" s="12">
        <v>33435</v>
      </c>
      <c r="C356">
        <v>10006184742</v>
      </c>
      <c r="D356" t="s">
        <v>35</v>
      </c>
      <c r="E356" t="str">
        <f>VLOOKUP(C356,[1]dataride_info!$C$1:$G$454,3,FALSE)</f>
        <v>16.07.1991</v>
      </c>
      <c r="F356" t="str">
        <f>VLOOKUP(C356,[1]dataride_info!$C$1:$G$454,4,FALSE)</f>
        <v>INACTIVE</v>
      </c>
      <c r="G356" t="str">
        <f>VLOOKUP(C356,[1]dataride_info!$C$1:$G$454,5,FALSE)</f>
        <v>WEBSTER Sam</v>
      </c>
    </row>
    <row r="357" spans="1:7">
      <c r="A357" t="s">
        <v>721</v>
      </c>
      <c r="B357" s="12">
        <v>35300</v>
      </c>
      <c r="C357">
        <v>10009873772</v>
      </c>
      <c r="D357" t="s">
        <v>729</v>
      </c>
      <c r="E357" t="str">
        <f>VLOOKUP(C357,[1]dataride_info!$C$1:$G$454,3,FALSE)</f>
        <v>23.08.1996</v>
      </c>
      <c r="F357" t="str">
        <f>VLOOKUP(C357,[1]dataride_info!$C$1:$G$454,4,FALSE)</f>
        <v>ACTIVE</v>
      </c>
      <c r="G357" t="str">
        <f>VLOOKUP(C357,[1]dataride_info!$C$1:$G$454,5,FALSE)</f>
        <v>RUIZ CALLE Hugo Nestor Emiliano</v>
      </c>
    </row>
    <row r="358" spans="1:7">
      <c r="A358" t="s">
        <v>232</v>
      </c>
      <c r="B358" s="12">
        <v>36153</v>
      </c>
      <c r="C358">
        <v>10011141846</v>
      </c>
      <c r="D358" t="s">
        <v>212</v>
      </c>
      <c r="E358" t="str">
        <f>VLOOKUP(C358,[1]dataride_info!$C$1:$G$454,3,FALSE)</f>
        <v>24.12.1998</v>
      </c>
      <c r="F358" t="str">
        <f>VLOOKUP(C358,[1]dataride_info!$C$1:$G$454,4,FALSE)</f>
        <v>INACTIVE</v>
      </c>
      <c r="G358" t="str">
        <f>VLOOKUP(C358,[1]dataride_info!$C$1:$G$454,5,FALSE)</f>
        <v>HSIEH Nien Hsing</v>
      </c>
    </row>
    <row r="359" spans="1:7">
      <c r="A359" t="s">
        <v>690</v>
      </c>
      <c r="B359" s="12">
        <v>35316</v>
      </c>
      <c r="C359">
        <v>10009668961</v>
      </c>
      <c r="D359" t="s">
        <v>154</v>
      </c>
      <c r="E359" t="str">
        <f>VLOOKUP(C359,[1]dataride_info!$C$1:$G$454,3,FALSE)</f>
        <v>08.09.1996</v>
      </c>
      <c r="F359" t="str">
        <f>VLOOKUP(C359,[1]dataride_info!$C$1:$G$454,4,FALSE)</f>
        <v>INACTIVE</v>
      </c>
      <c r="G359" t="str">
        <f>VLOOKUP(C359,[1]dataride_info!$C$1:$G$454,5,FALSE)</f>
        <v>AGÜERO OROPEZA Adamil Javier</v>
      </c>
    </row>
    <row r="360" spans="1:7">
      <c r="A360" t="s">
        <v>153</v>
      </c>
      <c r="B360" s="12">
        <v>32485</v>
      </c>
      <c r="C360">
        <v>10004717719</v>
      </c>
      <c r="D360" t="s">
        <v>154</v>
      </c>
      <c r="E360" t="str">
        <f>VLOOKUP(C360,[1]dataride_info!$C$1:$G$454,3,FALSE)</f>
        <v>08.12.1988</v>
      </c>
      <c r="F360" t="str">
        <f>VLOOKUP(C360,[1]dataride_info!$C$1:$G$454,4,FALSE)</f>
        <v>INACTIVE</v>
      </c>
      <c r="G360" t="str">
        <f>VLOOKUP(C360,[1]dataride_info!$C$1:$G$454,5,FALSE)</f>
        <v>CANELON VERA Hersony Gadiel</v>
      </c>
    </row>
    <row r="361" spans="1:7">
      <c r="A361" t="s">
        <v>722</v>
      </c>
      <c r="B361" s="12">
        <v>37166</v>
      </c>
      <c r="C361">
        <v>10063033917</v>
      </c>
      <c r="D361" t="s">
        <v>154</v>
      </c>
      <c r="E361" t="str">
        <f>VLOOKUP(C361,[1]dataride_info!$C$1:$G$454,3,FALSE)</f>
        <v>02.10.2001</v>
      </c>
      <c r="F361" t="str">
        <f>VLOOKUP(C361,[1]dataride_info!$C$1:$G$454,4,FALSE)</f>
        <v>INACTIVE</v>
      </c>
      <c r="G361" t="str">
        <f>VLOOKUP(C361,[1]dataride_info!$C$1:$G$454,5,FALSE)</f>
        <v>TERAN ARIAS Yorbert</v>
      </c>
    </row>
    <row r="362" spans="1:7">
      <c r="A362" t="s">
        <v>734</v>
      </c>
      <c r="B362" s="12">
        <v>36924</v>
      </c>
      <c r="C362">
        <v>10072342681</v>
      </c>
      <c r="D362" t="s">
        <v>102</v>
      </c>
      <c r="E362" t="str">
        <f>VLOOKUP(C362,[1]dataride_info!$C$1:$G$454,3,FALSE)</f>
        <v>02.02.2001</v>
      </c>
      <c r="F362" t="str">
        <f>VLOOKUP(C362,[1]dataride_info!$C$1:$G$454,4,FALSE)</f>
        <v>Active</v>
      </c>
      <c r="G362" t="str">
        <f>VLOOKUP(C362,[1]dataride_info!$C$1:$G$454,5,FALSE)</f>
        <v>FRISLIE Graeme</v>
      </c>
    </row>
    <row r="363" spans="1:7">
      <c r="A363" t="s">
        <v>736</v>
      </c>
      <c r="B363" s="12">
        <v>34602</v>
      </c>
      <c r="C363">
        <v>10016136033</v>
      </c>
      <c r="D363" t="s">
        <v>33</v>
      </c>
      <c r="E363" t="str">
        <f>VLOOKUP(C363,[1]dataride_info!$C$1:$G$454,3,FALSE)</f>
        <v>25.09.1994</v>
      </c>
      <c r="F363" t="str">
        <f>VLOOKUP(C363,[1]dataride_info!$C$1:$G$454,4,FALSE)</f>
        <v>ACTIVE</v>
      </c>
      <c r="G363" t="str">
        <f>VLOOKUP(C363,[1]dataride_info!$C$1:$G$454,5,FALSE)</f>
        <v>FLETT-BROWN Amiel</v>
      </c>
    </row>
    <row r="364" spans="1:7">
      <c r="A364" t="s">
        <v>737</v>
      </c>
      <c r="B364" s="12">
        <v>35725</v>
      </c>
      <c r="C364">
        <v>10096715347</v>
      </c>
      <c r="D364" t="s">
        <v>33</v>
      </c>
      <c r="E364" t="str">
        <f>VLOOKUP(C364,[1]dataride_info!$C$1:$G$454,3,FALSE)</f>
        <v>22.10.1997</v>
      </c>
      <c r="F364" t="str">
        <f>VLOOKUP(C364,[1]dataride_info!$C$1:$G$454,4,FALSE)</f>
        <v>ACTIVE</v>
      </c>
      <c r="G364" t="str">
        <f>VLOOKUP(C364,[1]dataride_info!$C$1:$G$454,5,FALSE)</f>
        <v>FRASER-MARAUN Daniel</v>
      </c>
    </row>
    <row r="365" spans="1:7">
      <c r="A365" t="s">
        <v>738</v>
      </c>
      <c r="B365" s="12">
        <v>38161</v>
      </c>
      <c r="C365">
        <v>10080841804</v>
      </c>
      <c r="D365" t="s">
        <v>33</v>
      </c>
      <c r="E365" t="str">
        <f>VLOOKUP(C365,[1]dataride_info!$C$1:$G$454,3,FALSE)</f>
        <v>23.06.2004</v>
      </c>
      <c r="F365" t="str">
        <f>VLOOKUP(C365,[1]dataride_info!$C$1:$G$454,4,FALSE)</f>
        <v>ACTIVE</v>
      </c>
      <c r="G365" t="str">
        <f>VLOOKUP(C365,[1]dataride_info!$C$1:$G$454,5,FALSE)</f>
        <v>HADFIELD Gavin</v>
      </c>
    </row>
    <row r="366" spans="1:7">
      <c r="A366" t="s">
        <v>740</v>
      </c>
      <c r="B366" s="12">
        <v>37562</v>
      </c>
      <c r="C366">
        <v>10054330286</v>
      </c>
      <c r="D366" t="s">
        <v>150</v>
      </c>
      <c r="E366" t="str">
        <f>VLOOKUP(C366,[1]dataride_info!$C$1:$G$454,3,FALSE)</f>
        <v>02.11.2002</v>
      </c>
      <c r="F366" t="str">
        <f>VLOOKUP(C366,[1]dataride_info!$C$1:$G$454,4,FALSE)</f>
        <v>ACTIVE</v>
      </c>
      <c r="G366" t="str">
        <f>VLOOKUP(C366,[1]dataride_info!$C$1:$G$454,5,FALSE)</f>
        <v>ARRIAGADA PIZARRO Cristian</v>
      </c>
    </row>
    <row r="367" spans="1:7">
      <c r="A367" t="s">
        <v>311</v>
      </c>
      <c r="B367" s="12">
        <v>34971</v>
      </c>
      <c r="C367">
        <v>10009316024</v>
      </c>
      <c r="D367" t="s">
        <v>113</v>
      </c>
      <c r="E367" t="str">
        <f>VLOOKUP(C367,[1]dataride_info!$C$1:$G$454,3,FALSE)</f>
        <v>29.09.1995</v>
      </c>
      <c r="F367" t="str">
        <f>VLOOKUP(C367,[1]dataride_info!$C$1:$G$454,4,FALSE)</f>
        <v>ACTIVE</v>
      </c>
      <c r="G367" t="str">
        <f>VLOOKUP(C367,[1]dataride_info!$C$1:$G$454,5,FALSE)</f>
        <v>OWENS Ryan</v>
      </c>
    </row>
    <row r="368" spans="1:7">
      <c r="A368" t="s">
        <v>743</v>
      </c>
      <c r="B368" s="12">
        <v>37426</v>
      </c>
      <c r="C368">
        <v>10096523064</v>
      </c>
      <c r="D368" t="s">
        <v>29</v>
      </c>
      <c r="E368" t="str">
        <f>VLOOKUP(C368,[1]dataride_info!$C$1:$G$454,3,FALSE)</f>
        <v>19.06.2002</v>
      </c>
      <c r="F368" t="str">
        <f>VLOOKUP(C368,[1]dataride_info!$C$1:$G$454,4,FALSE)</f>
        <v>INACTIVE</v>
      </c>
      <c r="G368" t="str">
        <f>VLOOKUP(C368,[1]dataride_info!$C$1:$G$454,5,FALSE)</f>
        <v>SCHIPPERT Paul</v>
      </c>
    </row>
    <row r="369" spans="1:7">
      <c r="A369" t="s">
        <v>732</v>
      </c>
      <c r="B369" s="12">
        <v>34573</v>
      </c>
      <c r="C369">
        <v>10007895780</v>
      </c>
      <c r="D369" t="s">
        <v>29</v>
      </c>
      <c r="E369" t="str">
        <f>VLOOKUP(C369,[1]dataride_info!$C$1:$G$454,3,FALSE)</f>
        <v>27.08.1994</v>
      </c>
      <c r="F369" t="str">
        <f>VLOOKUP(C369,[1]dataride_info!$C$1:$G$454,4,FALSE)</f>
        <v>INACTIVE</v>
      </c>
      <c r="G369" t="str">
        <f>VLOOKUP(C369,[1]dataride_info!$C$1:$G$454,5,FALSE)</f>
        <v>WEINSTEIN Domenic</v>
      </c>
    </row>
    <row r="370" spans="1:7">
      <c r="A370" t="s">
        <v>731</v>
      </c>
      <c r="B370" s="12">
        <v>37355</v>
      </c>
      <c r="C370">
        <v>10030382606</v>
      </c>
      <c r="D370" t="s">
        <v>25</v>
      </c>
      <c r="E370" t="str">
        <f>VLOOKUP(C370,[1]dataride_info!$C$1:$G$454,3,FALSE)</f>
        <v>09.04.2002</v>
      </c>
      <c r="F370" t="str">
        <f>VLOOKUP(C370,[1]dataride_info!$C$1:$G$454,4,FALSE)</f>
        <v>ACTIVE</v>
      </c>
      <c r="G370" t="str">
        <f>VLOOKUP(C370,[1]dataride_info!$C$1:$G$454,5,FALSE)</f>
        <v>GALLI Niccolo'</v>
      </c>
    </row>
    <row r="371" spans="1:7">
      <c r="A371" t="s">
        <v>744</v>
      </c>
      <c r="B371" s="12">
        <v>35727</v>
      </c>
      <c r="C371">
        <v>10010713430</v>
      </c>
      <c r="D371" t="s">
        <v>25</v>
      </c>
      <c r="E371" t="str">
        <f>VLOOKUP(C371,[1]dataride_info!$C$1:$G$454,3,FALSE)</f>
        <v>24.10.1997</v>
      </c>
      <c r="F371" t="str">
        <f>VLOOKUP(C371,[1]dataride_info!$C$1:$G$454,4,FALSE)</f>
        <v>INACTIVE</v>
      </c>
      <c r="G371" t="str">
        <f>VLOOKUP(C371,[1]dataride_info!$C$1:$G$454,5,FALSE)</f>
        <v>GIORDANI Carloalberto</v>
      </c>
    </row>
    <row r="372" spans="1:7">
      <c r="A372" t="s">
        <v>169</v>
      </c>
      <c r="B372" s="12">
        <v>36319</v>
      </c>
      <c r="C372">
        <v>10021114658</v>
      </c>
      <c r="D372" t="s">
        <v>31</v>
      </c>
      <c r="E372" t="str">
        <f>VLOOKUP(C372,[1]dataride_info!$C$1:$G$454,3,FALSE)</f>
        <v>08.06.1999</v>
      </c>
      <c r="F372" t="str">
        <f>VLOOKUP(C372,[1]dataride_info!$C$1:$G$454,4,FALSE)</f>
        <v>ACTIVE</v>
      </c>
      <c r="G372" t="str">
        <f>VLOOKUP(C372,[1]dataride_info!$C$1:$G$454,5,FALSE)</f>
        <v>NAKANO Shinji</v>
      </c>
    </row>
    <row r="373" spans="1:7">
      <c r="A373" t="s">
        <v>745</v>
      </c>
      <c r="B373" s="12">
        <v>33487</v>
      </c>
      <c r="C373">
        <v>10009468089</v>
      </c>
      <c r="D373" t="s">
        <v>256</v>
      </c>
      <c r="E373" t="str">
        <f>VLOOKUP(C373,[1]dataride_info!$C$1:$G$454,3,FALSE)</f>
        <v>06.09.1991</v>
      </c>
      <c r="F373" t="str">
        <f>VLOOKUP(C373,[1]dataride_info!$C$1:$G$454,4,FALSE)</f>
        <v>INACTIVE</v>
      </c>
      <c r="G373" t="str">
        <f>VLOOKUP(C373,[1]dataride_info!$C$1:$G$454,5,FALSE)</f>
        <v>IM Jaeyeon</v>
      </c>
    </row>
    <row r="374" spans="1:7">
      <c r="A374" t="s">
        <v>746</v>
      </c>
      <c r="B374" s="12">
        <v>34937</v>
      </c>
      <c r="C374">
        <v>10085950569</v>
      </c>
      <c r="D374" t="s">
        <v>35</v>
      </c>
      <c r="E374" t="str">
        <f>VLOOKUP(C374,[1]dataride_info!$C$1:$G$454,3,FALSE)</f>
        <v>26.08.1995</v>
      </c>
      <c r="F374" t="str">
        <f>VLOOKUP(C374,[1]dataride_info!$C$1:$G$454,4,FALSE)</f>
        <v>ACTIVE</v>
      </c>
      <c r="G374" t="str">
        <f>VLOOKUP(C374,[1]dataride_info!$C$1:$G$454,5,FALSE)</f>
        <v>BRIDGWATER Daniel</v>
      </c>
    </row>
    <row r="375" spans="1:7">
      <c r="A375" t="s">
        <v>747</v>
      </c>
      <c r="B375" s="12">
        <v>34727</v>
      </c>
      <c r="C375">
        <v>10008997237</v>
      </c>
      <c r="D375" t="s">
        <v>35</v>
      </c>
      <c r="E375" t="str">
        <f>VLOOKUP(C375,[1]dataride_info!$C$1:$G$454,3,FALSE)</f>
        <v>28.01.1995</v>
      </c>
      <c r="F375" t="str">
        <f>VLOOKUP(C375,[1]dataride_info!$C$1:$G$454,4,FALSE)</f>
        <v>ACTIVE</v>
      </c>
      <c r="G375" t="str">
        <f>VLOOKUP(C375,[1]dataride_info!$C$1:$G$454,5,FALSE)</f>
        <v>CLARK Boris</v>
      </c>
    </row>
    <row r="376" spans="1:7">
      <c r="A376" t="s">
        <v>748</v>
      </c>
      <c r="B376" s="12">
        <v>36576</v>
      </c>
      <c r="C376">
        <v>10110652025</v>
      </c>
      <c r="D376" t="e">
        <v>#N/A</v>
      </c>
      <c r="E376" t="e">
        <f>VLOOKUP(C376,[1]dataride_info!$C$1:$G$454,3,FALSE)</f>
        <v>#N/A</v>
      </c>
      <c r="F376" t="e">
        <f>VLOOKUP(C376,[1]dataride_info!$C$1:$G$454,4,FALSE)</f>
        <v>#N/A</v>
      </c>
      <c r="G376" t="e">
        <f>VLOOKUP(C376,[1]dataride_info!$C$1:$G$454,5,FALSE)</f>
        <v>#N/A</v>
      </c>
    </row>
    <row r="377" spans="1:7">
      <c r="A377" t="s">
        <v>749</v>
      </c>
      <c r="B377" s="12">
        <v>33831</v>
      </c>
      <c r="C377">
        <v>10006874452</v>
      </c>
      <c r="D377" t="s">
        <v>35</v>
      </c>
      <c r="E377" t="str">
        <f>VLOOKUP(C377,[1]dataride_info!$C$1:$G$454,3,FALSE)</f>
        <v>15.08.1992</v>
      </c>
      <c r="F377" t="str">
        <f>VLOOKUP(C377,[1]dataride_info!$C$1:$G$454,4,FALSE)</f>
        <v>INACTIVE</v>
      </c>
      <c r="G377" t="str">
        <f>VLOOKUP(C377,[1]dataride_info!$C$1:$G$454,5,FALSE)</f>
        <v>KERBY Jordan</v>
      </c>
    </row>
    <row r="378" spans="1:7">
      <c r="A378" t="s">
        <v>751</v>
      </c>
      <c r="B378" s="12">
        <v>36836</v>
      </c>
      <c r="C378">
        <v>10044372632</v>
      </c>
      <c r="D378" t="s">
        <v>480</v>
      </c>
      <c r="E378" t="str">
        <f>VLOOKUP(C378,[1]dataride_info!$C$1:$G$454,3,FALSE)</f>
        <v>06.11.2000</v>
      </c>
      <c r="F378" t="str">
        <f>VLOOKUP(C378,[1]dataride_info!$C$1:$G$454,4,FALSE)</f>
        <v>ACTIVE</v>
      </c>
      <c r="G378" t="str">
        <f>VLOOKUP(C378,[1]dataride_info!$C$1:$G$454,5,FALSE)</f>
        <v>CAIXAS Rodrigo</v>
      </c>
    </row>
    <row r="379" spans="1:7">
      <c r="A379" t="s">
        <v>170</v>
      </c>
      <c r="B379" s="12">
        <v>36661</v>
      </c>
      <c r="C379">
        <v>10016222121</v>
      </c>
      <c r="D379" t="s">
        <v>164</v>
      </c>
      <c r="E379" t="str">
        <f>VLOOKUP(C379,[1]dataride_info!$C$1:$G$454,3,FALSE)</f>
        <v>15.05.2000</v>
      </c>
      <c r="F379" t="str">
        <f>VLOOKUP(C379,[1]dataride_info!$C$1:$G$454,4,FALSE)</f>
        <v>INACTIVE</v>
      </c>
      <c r="G379" t="str">
        <f>VLOOKUP(C379,[1]dataride_info!$C$1:$G$454,5,FALSE)</f>
        <v>QUINN Thomas</v>
      </c>
    </row>
    <row r="380" spans="1:7">
      <c r="A380" t="s">
        <v>752</v>
      </c>
      <c r="B380" s="12">
        <v>36953</v>
      </c>
      <c r="C380">
        <v>10064387469</v>
      </c>
      <c r="D380" t="s">
        <v>524</v>
      </c>
      <c r="E380" t="str">
        <f>VLOOKUP(C380,[1]dataride_info!$C$1:$G$454,3,FALSE)</f>
        <v>03.03.2001</v>
      </c>
      <c r="F380" t="str">
        <f>VLOOKUP(C380,[1]dataride_info!$C$1:$G$454,4,FALSE)</f>
        <v>ACTIVE</v>
      </c>
      <c r="G380" t="str">
        <f>VLOOKUP(C380,[1]dataride_info!$C$1:$G$454,5,FALSE)</f>
        <v>ZABIROV Damir</v>
      </c>
    </row>
    <row r="381" spans="1:7">
      <c r="A381" t="s">
        <v>67</v>
      </c>
      <c r="B381" s="12">
        <v>34275</v>
      </c>
      <c r="C381">
        <v>10007827880</v>
      </c>
      <c r="D381" t="s">
        <v>31</v>
      </c>
      <c r="E381" t="str">
        <f>VLOOKUP(C381,[1]dataride_info!$C$1:$G$454,3,FALSE)</f>
        <v>02.11.1993</v>
      </c>
      <c r="F381" t="str">
        <f>VLOOKUP(C381,[1]dataride_info!$C$1:$G$454,4,FALSE)</f>
        <v>ACTIVE</v>
      </c>
      <c r="G381" t="str">
        <f>VLOOKUP(C381,[1]dataride_info!$C$1:$G$454,5,FALSE)</f>
        <v>SHINZAN Kyohei</v>
      </c>
    </row>
    <row r="382" spans="1:7">
      <c r="A382" t="s">
        <v>72</v>
      </c>
      <c r="B382" s="12">
        <v>36378</v>
      </c>
      <c r="C382">
        <v>10023973633</v>
      </c>
      <c r="D382" t="s">
        <v>113</v>
      </c>
      <c r="E382" t="str">
        <f>VLOOKUP(C382,[1]dataride_info!$C$1:$G$454,3,FALSE)</f>
        <v>06.08.1999</v>
      </c>
      <c r="F382" t="str">
        <f>VLOOKUP(C382,[1]dataride_info!$C$1:$G$454,4,FALSE)</f>
        <v>ACTIVE</v>
      </c>
      <c r="G382" t="str">
        <f>VLOOKUP(C382,[1]dataride_info!$C$1:$G$454,5,FALSE)</f>
        <v>MCNAUGHTON Harvey</v>
      </c>
    </row>
    <row r="383" spans="1:7">
      <c r="A383" t="s">
        <v>77</v>
      </c>
      <c r="B383" s="12">
        <v>36286</v>
      </c>
      <c r="C383">
        <v>10011160842</v>
      </c>
      <c r="D383" t="s">
        <v>78</v>
      </c>
      <c r="E383" t="str">
        <f>VLOOKUP(C383,[1]dataride_info!$C$1:$G$454,3,FALSE)</f>
        <v>06.05.1999</v>
      </c>
      <c r="F383" t="str">
        <f>VLOOKUP(C383,[1]dataride_info!$C$1:$G$454,4,FALSE)</f>
        <v>INACTIVE</v>
      </c>
      <c r="G383" t="str">
        <f>VLOOKUP(C383,[1]dataride_info!$C$1:$G$454,5,FALSE)</f>
        <v>DE BROEDER Maxwell</v>
      </c>
    </row>
    <row r="384" spans="1:7">
      <c r="A384" t="s">
        <v>79</v>
      </c>
      <c r="B384" s="12">
        <v>36537</v>
      </c>
      <c r="C384">
        <v>10016469772</v>
      </c>
      <c r="D384" t="s">
        <v>78</v>
      </c>
      <c r="E384" t="str">
        <f>VLOOKUP(C384,[1]dataride_info!$C$1:$G$454,3,FALSE)</f>
        <v>12.01.2000</v>
      </c>
      <c r="F384" t="str">
        <f>VLOOKUP(C384,[1]dataride_info!$C$1:$G$454,4,FALSE)</f>
        <v>ACTIVE</v>
      </c>
      <c r="G384" t="str">
        <f>VLOOKUP(C384,[1]dataride_info!$C$1:$G$454,5,FALSE)</f>
        <v>SENRAME Arthur</v>
      </c>
    </row>
    <row r="385" spans="1:7">
      <c r="A385" t="s">
        <v>81</v>
      </c>
      <c r="B385" s="12">
        <v>37203</v>
      </c>
      <c r="C385">
        <v>10074984418</v>
      </c>
      <c r="D385" t="s">
        <v>82</v>
      </c>
      <c r="E385" t="str">
        <f>VLOOKUP(C385,[1]dataride_info!$C$1:$G$454,3,FALSE)</f>
        <v>08.11.2001</v>
      </c>
      <c r="F385" t="str">
        <f>VLOOKUP(C385,[1]dataride_info!$C$1:$G$454,4,FALSE)</f>
        <v>ACTIVE</v>
      </c>
      <c r="G385" t="str">
        <f>VLOOKUP(C385,[1]dataride_info!$C$1:$G$454,5,FALSE)</f>
        <v>CSENGŐI Bálint</v>
      </c>
    </row>
    <row r="386" spans="1:7">
      <c r="A386" t="s">
        <v>84</v>
      </c>
      <c r="B386" s="12">
        <v>34434</v>
      </c>
      <c r="C386">
        <v>10106944100</v>
      </c>
      <c r="D386" t="s">
        <v>85</v>
      </c>
      <c r="E386" t="str">
        <f>VLOOKUP(C386,[1]dataride_info!$C$1:$G$454,3,FALSE)</f>
        <v>10.04.1994</v>
      </c>
      <c r="F386" t="str">
        <f>VLOOKUP(C386,[1]dataride_info!$C$1:$G$454,4,FALSE)</f>
        <v>ACTIVE</v>
      </c>
      <c r="G386" t="str">
        <f>VLOOKUP(C386,[1]dataride_info!$C$1:$G$454,5,FALSE)</f>
        <v>CLEMENCIO Raphael</v>
      </c>
    </row>
    <row r="387" spans="1:7">
      <c r="A387" t="s">
        <v>86</v>
      </c>
      <c r="B387" s="12">
        <v>27647</v>
      </c>
      <c r="C387">
        <v>10103764520</v>
      </c>
      <c r="D387" t="s">
        <v>87</v>
      </c>
      <c r="E387" t="str">
        <f>VLOOKUP(C387,[1]dataride_info!$C$1:$G$454,3,FALSE)</f>
        <v>10.09.1975</v>
      </c>
      <c r="F387" t="str">
        <f>VLOOKUP(C387,[1]dataride_info!$C$1:$G$454,4,FALSE)</f>
        <v>INACTIVE</v>
      </c>
      <c r="G387" t="str">
        <f>VLOOKUP(C387,[1]dataride_info!$C$1:$G$454,5,FALSE)</f>
        <v>ŽALAR Eduard</v>
      </c>
    </row>
    <row r="388" spans="1:7">
      <c r="A388" t="s">
        <v>177</v>
      </c>
      <c r="B388" s="12">
        <v>35892</v>
      </c>
      <c r="C388">
        <v>10010664829</v>
      </c>
      <c r="D388" t="s">
        <v>178</v>
      </c>
      <c r="E388" t="str">
        <f>VLOOKUP(C388,[1]dataride_info!$C$1:$G$454,3,FALSE)</f>
        <v>07.04.1998</v>
      </c>
      <c r="F388" t="str">
        <f>VLOOKUP(C388,[1]dataride_info!$C$1:$G$454,4,FALSE)</f>
        <v>Active</v>
      </c>
      <c r="G388" t="str">
        <f>VLOOKUP(C388,[1]dataride_info!$C$1:$G$454,5,FALSE)</f>
        <v>ROWLEY Conor</v>
      </c>
    </row>
    <row r="389" spans="1:7">
      <c r="A389" t="s">
        <v>1696</v>
      </c>
      <c r="C389">
        <v>10007893760</v>
      </c>
      <c r="D389" t="s">
        <v>145</v>
      </c>
      <c r="E389" t="str">
        <f>VLOOKUP(C389,[1]dataride_info!$C$1:$G$454,3,FALSE)</f>
        <v>04.07.1993</v>
      </c>
      <c r="F389" t="str">
        <f>VLOOKUP(C389,[1]dataride_info!$C$1:$G$454,4,FALSE)</f>
        <v>ACTIVE</v>
      </c>
      <c r="G389" t="str">
        <f>VLOOKUP(C389,[1]dataride_info!$C$1:$G$454,5,FALSE)</f>
        <v>CURUCHET Juan Ignacio</v>
      </c>
    </row>
    <row r="390" spans="1:7">
      <c r="A390" t="s">
        <v>242</v>
      </c>
      <c r="C390">
        <v>10007811716</v>
      </c>
      <c r="D390" t="s">
        <v>102</v>
      </c>
      <c r="E390" t="str">
        <f>VLOOKUP(C390,[1]dataride_info!$C$1:$G$454,3,FALSE)</f>
        <v>04.03.1993</v>
      </c>
      <c r="F390" t="str">
        <f>VLOOKUP(C390,[1]dataride_info!$C$1:$G$454,4,FALSE)</f>
        <v>INACTIVE</v>
      </c>
      <c r="G390" t="str">
        <f>VLOOKUP(C390,[1]dataride_info!$C$1:$G$454,5,FALSE)</f>
        <v>HART Nathan</v>
      </c>
    </row>
    <row r="391" spans="1:7">
      <c r="A391" t="s">
        <v>1670</v>
      </c>
      <c r="C391">
        <v>10005504227</v>
      </c>
      <c r="D391" t="s">
        <v>102</v>
      </c>
      <c r="E391" t="str">
        <f>VLOOKUP(C391,[1]dataride_info!$C$1:$G$454,3,FALSE)</f>
        <v>18.10.1989</v>
      </c>
      <c r="F391" t="str">
        <f>VLOOKUP(C391,[1]dataride_info!$C$1:$G$454,4,FALSE)</f>
        <v>INACTIVE</v>
      </c>
      <c r="G391" t="str">
        <f>VLOOKUP(C391,[1]dataride_info!$C$1:$G$454,5,FALSE)</f>
        <v>HOWARD Leigh</v>
      </c>
    </row>
    <row r="392" spans="1:7">
      <c r="A392" t="s">
        <v>1647</v>
      </c>
      <c r="C392">
        <v>10004595558</v>
      </c>
      <c r="D392" t="s">
        <v>102</v>
      </c>
      <c r="E392" t="str">
        <f>VLOOKUP(C392,[1]dataride_info!$C$1:$G$454,3,FALSE)</f>
        <v>11.01.1988</v>
      </c>
      <c r="F392" t="str">
        <f>VLOOKUP(C392,[1]dataride_info!$C$1:$G$454,4,FALSE)</f>
        <v>ACTIVE</v>
      </c>
      <c r="G392" t="str">
        <f>VLOOKUP(C392,[1]dataride_info!$C$1:$G$454,5,FALSE)</f>
        <v>MEYER Cameron</v>
      </c>
    </row>
    <row r="393" spans="1:7">
      <c r="A393" t="s">
        <v>1630</v>
      </c>
      <c r="C393">
        <v>10009115152</v>
      </c>
      <c r="D393" t="s">
        <v>102</v>
      </c>
      <c r="E393" t="str">
        <f>VLOOKUP(C393,[1]dataride_info!$C$1:$G$454,3,FALSE)</f>
        <v>13.05.1996</v>
      </c>
      <c r="F393" t="str">
        <f>VLOOKUP(C393,[1]dataride_info!$C$1:$G$454,4,FALSE)</f>
        <v>INACTIVE</v>
      </c>
      <c r="G393" t="str">
        <f>VLOOKUP(C393,[1]dataride_info!$C$1:$G$454,5,FALSE)</f>
        <v>PORTER Alexander</v>
      </c>
    </row>
    <row r="394" spans="1:7">
      <c r="A394" t="s">
        <v>1631</v>
      </c>
      <c r="C394">
        <v>10010664930</v>
      </c>
      <c r="D394" t="s">
        <v>102</v>
      </c>
      <c r="E394" t="str">
        <f>VLOOKUP(C394,[1]dataride_info!$C$1:$G$454,3,FALSE)</f>
        <v>04.01.1998</v>
      </c>
      <c r="F394" t="str">
        <f>VLOOKUP(C394,[1]dataride_info!$C$1:$G$454,4,FALSE)</f>
        <v>ACTIVE</v>
      </c>
      <c r="G394" t="str">
        <f>VLOOKUP(C394,[1]dataride_info!$C$1:$G$454,5,FALSE)</f>
        <v>SCOTT Cameron</v>
      </c>
    </row>
    <row r="395" spans="1:7">
      <c r="A395" t="s">
        <v>1661</v>
      </c>
      <c r="C395">
        <v>10009486984</v>
      </c>
      <c r="D395" t="s">
        <v>647</v>
      </c>
      <c r="E395" t="str">
        <f>VLOOKUP(C395,[1]dataride_info!$C$1:$G$454,3,FALSE)</f>
        <v>07.04.1995</v>
      </c>
      <c r="F395" t="str">
        <f>VLOOKUP(C395,[1]dataride_info!$C$1:$G$454,4,FALSE)</f>
        <v>INACTIVE</v>
      </c>
      <c r="G395" t="str">
        <f>VLOOKUP(C395,[1]dataride_info!$C$1:$G$454,5,FALSE)</f>
        <v>MASTALLER Stefan</v>
      </c>
    </row>
    <row r="396" spans="1:7">
      <c r="A396" t="s">
        <v>1305</v>
      </c>
      <c r="C396">
        <v>10002419021</v>
      </c>
      <c r="D396" t="s">
        <v>647</v>
      </c>
      <c r="E396" t="str">
        <f>VLOOKUP(C396,[1]dataride_info!$C$1:$G$454,3,FALSE)</f>
        <v>25.11.1979</v>
      </c>
      <c r="F396" t="str">
        <f>VLOOKUP(C396,[1]dataride_info!$C$1:$G$454,4,FALSE)</f>
        <v>ACTIVE</v>
      </c>
      <c r="G396" t="str">
        <f>VLOOKUP(C396,[1]dataride_info!$C$1:$G$454,5,FALSE)</f>
        <v>MÜLLER Andreas</v>
      </c>
    </row>
    <row r="397" spans="1:7">
      <c r="A397" t="s">
        <v>195</v>
      </c>
      <c r="C397">
        <v>10005964470</v>
      </c>
      <c r="D397" t="s">
        <v>31</v>
      </c>
      <c r="E397" t="str">
        <f>VLOOKUP(C397,[1]dataride_info!$C$1:$G$454,3,FALSE)</f>
        <v>21.03.1989</v>
      </c>
      <c r="F397" t="str">
        <f>VLOOKUP(C397,[1]dataride_info!$C$1:$G$454,4,FALSE)</f>
        <v>ACTIVE</v>
      </c>
      <c r="G397" t="str">
        <f>VLOOKUP(C397,[1]dataride_info!$C$1:$G$454,5,FALSE)</f>
        <v>WAKIMOTO Yuta</v>
      </c>
    </row>
    <row r="398" spans="1:7">
      <c r="A398" t="s">
        <v>1296</v>
      </c>
      <c r="C398">
        <v>10009492240</v>
      </c>
      <c r="D398" t="s">
        <v>188</v>
      </c>
      <c r="E398" t="str">
        <f>VLOOKUP(C398,[1]dataride_info!$C$1:$G$454,3,FALSE)</f>
        <v>21.07.1994</v>
      </c>
      <c r="F398" t="str">
        <f>VLOOKUP(C398,[1]dataride_info!$C$1:$G$454,4,FALSE)</f>
        <v>INACTIVE</v>
      </c>
      <c r="G398" t="str">
        <f>VLOOKUP(C398,[1]dataride_info!$C$1:$G$454,5,FALSE)</f>
        <v>SHEMETAU Mikhail</v>
      </c>
    </row>
    <row r="399" spans="1:7">
      <c r="A399" t="s">
        <v>1653</v>
      </c>
      <c r="C399">
        <v>10009033209</v>
      </c>
      <c r="D399" t="s">
        <v>188</v>
      </c>
      <c r="E399" t="str">
        <f>VLOOKUP(C399,[1]dataride_info!$C$1:$G$454,3,FALSE)</f>
        <v>02.12.1994</v>
      </c>
      <c r="F399" t="str">
        <f>VLOOKUP(C399,[1]dataride_info!$C$1:$G$454,4,FALSE)</f>
        <v>ACTIVE</v>
      </c>
      <c r="G399" t="str">
        <f>VLOOKUP(C399,[1]dataride_info!$C$1:$G$454,5,FALSE)</f>
        <v>TSISHKOU Raman</v>
      </c>
    </row>
    <row r="400" spans="1:7">
      <c r="A400" t="s">
        <v>223</v>
      </c>
      <c r="C400">
        <v>10010920665</v>
      </c>
      <c r="D400" t="s">
        <v>224</v>
      </c>
      <c r="E400" t="str">
        <f>VLOOKUP(C400,[1]dataride_info!$C$1:$G$454,3,FALSE)</f>
        <v>12.07.1997</v>
      </c>
      <c r="F400" t="str">
        <f>VLOOKUP(C400,[1]dataride_info!$C$1:$G$454,4,FALSE)</f>
        <v>INACTIVE</v>
      </c>
      <c r="G400" t="str">
        <f>VLOOKUP(C400,[1]dataride_info!$C$1:$G$454,5,FALSE)</f>
        <v>DA SILVA Joao Vitor</v>
      </c>
    </row>
    <row r="401" spans="1:7">
      <c r="A401" t="s">
        <v>1626</v>
      </c>
      <c r="C401">
        <v>10008970965</v>
      </c>
      <c r="D401" t="s">
        <v>33</v>
      </c>
      <c r="E401" t="str">
        <f>VLOOKUP(C401,[1]dataride_info!$C$1:$G$454,3,FALSE)</f>
        <v>16.06.1994</v>
      </c>
      <c r="F401" t="str">
        <f>VLOOKUP(C401,[1]dataride_info!$C$1:$G$454,4,FALSE)</f>
        <v>INACTIVE</v>
      </c>
      <c r="G401" t="str">
        <f>VLOOKUP(C401,[1]dataride_info!$C$1:$G$454,5,FALSE)</f>
        <v>DE HAITRE Vincent</v>
      </c>
    </row>
    <row r="402" spans="1:7">
      <c r="A402" t="s">
        <v>1676</v>
      </c>
      <c r="C402">
        <v>10008991981</v>
      </c>
      <c r="D402" t="s">
        <v>33</v>
      </c>
      <c r="E402" t="str">
        <f>VLOOKUP(C402,[1]dataride_info!$C$1:$G$454,3,FALSE)</f>
        <v>12.02.1996</v>
      </c>
      <c r="F402" t="str">
        <f>VLOOKUP(C402,[1]dataride_info!$C$1:$G$454,4,FALSE)</f>
        <v>INACTIVE</v>
      </c>
      <c r="G402" t="str">
        <f>VLOOKUP(C402,[1]dataride_info!$C$1:$G$454,5,FALSE)</f>
        <v>JAMIESON Adam</v>
      </c>
    </row>
    <row r="403" spans="1:7">
      <c r="A403" t="s">
        <v>1638</v>
      </c>
      <c r="C403">
        <v>10009524875</v>
      </c>
      <c r="D403" t="s">
        <v>33</v>
      </c>
      <c r="E403" t="str">
        <f>VLOOKUP(C403,[1]dataride_info!$C$1:$G$454,3,FALSE)</f>
        <v>13.08.1995</v>
      </c>
      <c r="F403" t="str">
        <f>VLOOKUP(C403,[1]dataride_info!$C$1:$G$454,4,FALSE)</f>
        <v>INACTIVE</v>
      </c>
      <c r="G403" t="str">
        <f>VLOOKUP(C403,[1]dataride_info!$C$1:$G$454,5,FALSE)</f>
        <v>LAMOUREUX Jay</v>
      </c>
    </row>
    <row r="404" spans="1:7">
      <c r="A404" t="s">
        <v>1705</v>
      </c>
      <c r="C404">
        <v>10051909633</v>
      </c>
      <c r="D404" t="s">
        <v>150</v>
      </c>
      <c r="E404" t="str">
        <f>VLOOKUP(C404,[1]dataride_info!$C$1:$G$454,3,FALSE)</f>
        <v>28.09.1995</v>
      </c>
      <c r="F404" t="str">
        <f>VLOOKUP(C404,[1]dataride_info!$C$1:$G$454,4,FALSE)</f>
        <v>INACTIVE</v>
      </c>
      <c r="G404" t="str">
        <f>VLOOKUP(C404,[1]dataride_info!$C$1:$G$454,5,FALSE)</f>
        <v>ARRIAGADA PIZARRO Matias</v>
      </c>
    </row>
    <row r="405" spans="1:7">
      <c r="A405" t="s">
        <v>1706</v>
      </c>
      <c r="C405">
        <v>10002264932</v>
      </c>
      <c r="D405" t="s">
        <v>150</v>
      </c>
      <c r="E405" t="str">
        <f>VLOOKUP(C405,[1]dataride_info!$C$1:$G$454,3,FALSE)</f>
        <v>10.11.1981</v>
      </c>
      <c r="F405" t="str">
        <f>VLOOKUP(C405,[1]dataride_info!$C$1:$G$454,4,FALSE)</f>
        <v>ACTIVE</v>
      </c>
      <c r="G405" t="str">
        <f>VLOOKUP(C405,[1]dataride_info!$C$1:$G$454,5,FALSE)</f>
        <v>CABRERA TORRES Antonio</v>
      </c>
    </row>
    <row r="406" spans="1:7">
      <c r="A406" t="s">
        <v>1707</v>
      </c>
      <c r="C406">
        <v>10054369490</v>
      </c>
      <c r="D406" t="s">
        <v>150</v>
      </c>
      <c r="E406" t="str">
        <f>VLOOKUP(C406,[1]dataride_info!$C$1:$G$454,3,FALSE)</f>
        <v>31.03.2001</v>
      </c>
      <c r="F406" t="str">
        <f>VLOOKUP(C406,[1]dataride_info!$C$1:$G$454,4,FALSE)</f>
        <v>ACTIVE</v>
      </c>
      <c r="G406" t="str">
        <f>VLOOKUP(C406,[1]dataride_info!$C$1:$G$454,5,FALSE)</f>
        <v>DECAR ZUÑIGA Jacob</v>
      </c>
    </row>
    <row r="407" spans="1:7">
      <c r="A407" t="s">
        <v>1654</v>
      </c>
      <c r="C407">
        <v>10015998314</v>
      </c>
      <c r="D407" t="s">
        <v>39</v>
      </c>
      <c r="E407" t="str">
        <f>VLOOKUP(C407,[1]dataride_info!$C$1:$G$454,3,FALSE)</f>
        <v>24.12.1998</v>
      </c>
      <c r="F407" t="str">
        <f>VLOOKUP(C407,[1]dataride_info!$C$1:$G$454,4,FALSE)</f>
        <v>INACTIVE</v>
      </c>
      <c r="G407" t="str">
        <f>VLOOKUP(C407,[1]dataride_info!$C$1:$G$454,5,FALSE)</f>
        <v>GUO Liang</v>
      </c>
    </row>
    <row r="408" spans="1:7">
      <c r="A408" t="s">
        <v>1695</v>
      </c>
      <c r="C408">
        <v>10009436767</v>
      </c>
      <c r="D408" t="s">
        <v>39</v>
      </c>
      <c r="E408" t="str">
        <f>VLOOKUP(C408,[1]dataride_info!$C$1:$G$454,3,FALSE)</f>
        <v>20.04.1994</v>
      </c>
      <c r="F408" t="str">
        <f>VLOOKUP(C408,[1]dataride_info!$C$1:$G$454,4,FALSE)</f>
        <v>INACTIVE</v>
      </c>
      <c r="G408" t="str">
        <f>VLOOKUP(C408,[1]dataride_info!$C$1:$G$454,5,FALSE)</f>
        <v>SHEN Pingan</v>
      </c>
    </row>
    <row r="409" spans="1:7">
      <c r="A409" t="s">
        <v>427</v>
      </c>
      <c r="C409">
        <v>10006737945</v>
      </c>
      <c r="D409" t="s">
        <v>39</v>
      </c>
      <c r="E409" t="str">
        <f>VLOOKUP(C409,[1]dataride_info!$C$1:$G$454,3,FALSE)</f>
        <v>12.08.1988</v>
      </c>
      <c r="F409" t="str">
        <f>VLOOKUP(C409,[1]dataride_info!$C$1:$G$454,4,FALSE)</f>
        <v>INACTIVE</v>
      </c>
      <c r="G409" t="str">
        <f>VLOOKUP(C409,[1]dataride_info!$C$1:$G$454,5,FALSE)</f>
        <v>ZHANG Miao</v>
      </c>
    </row>
    <row r="410" spans="1:7">
      <c r="A410" t="s">
        <v>213</v>
      </c>
      <c r="C410">
        <v>10006422895</v>
      </c>
      <c r="D410" t="s">
        <v>42</v>
      </c>
      <c r="E410" t="str">
        <f>VLOOKUP(C410,[1]dataride_info!$C$1:$G$454,3,FALSE)</f>
        <v>28.05.1991</v>
      </c>
      <c r="F410" t="str">
        <f>VLOOKUP(C410,[1]dataride_info!$C$1:$G$454,4,FALSE)</f>
        <v>INACTIVE</v>
      </c>
      <c r="G410" t="str">
        <f>VLOOKUP(C410,[1]dataride_info!$C$1:$G$454,5,FALSE)</f>
        <v>KELEMEN Pavel</v>
      </c>
    </row>
    <row r="411" spans="1:7">
      <c r="A411" t="s">
        <v>1651</v>
      </c>
      <c r="C411">
        <v>10006278106</v>
      </c>
      <c r="D411" t="s">
        <v>152</v>
      </c>
      <c r="E411" t="str">
        <f>VLOOKUP(C411,[1]dataride_info!$C$1:$G$454,3,FALSE)</f>
        <v>08.02.1991</v>
      </c>
      <c r="F411" t="str">
        <f>VLOOKUP(C411,[1]dataride_info!$C$1:$G$454,4,FALSE)</f>
        <v>INACTIVE</v>
      </c>
      <c r="G411" t="str">
        <f>VLOOKUP(C411,[1]dataride_info!$C$1:$G$454,5,FALSE)</f>
        <v>CHEUNG King Lok</v>
      </c>
    </row>
    <row r="412" spans="1:7">
      <c r="A412" t="s">
        <v>1664</v>
      </c>
      <c r="C412">
        <v>10009012900</v>
      </c>
      <c r="D412" t="s">
        <v>152</v>
      </c>
      <c r="E412" t="str">
        <f>VLOOKUP(C412,[1]dataride_info!$C$1:$G$454,3,FALSE)</f>
        <v>05.06.1995</v>
      </c>
      <c r="F412" t="str">
        <f>VLOOKUP(C412,[1]dataride_info!$C$1:$G$454,4,FALSE)</f>
        <v>ACTIVE</v>
      </c>
      <c r="G412" t="str">
        <f>VLOOKUP(C412,[1]dataride_info!$C$1:$G$454,5,FALSE)</f>
        <v>MOW Ching Yin</v>
      </c>
    </row>
    <row r="413" spans="1:7">
      <c r="A413" t="s">
        <v>1645</v>
      </c>
      <c r="C413">
        <v>10009513761</v>
      </c>
      <c r="D413" t="s">
        <v>178</v>
      </c>
      <c r="E413" t="str">
        <f>VLOOKUP(C413,[1]dataride_info!$C$1:$G$454,3,FALSE)</f>
        <v>03.07.1996</v>
      </c>
      <c r="F413" t="str">
        <f>VLOOKUP(C413,[1]dataride_info!$C$1:$G$454,4,FALSE)</f>
        <v>ACTIVE</v>
      </c>
      <c r="G413" t="str">
        <f>VLOOKUP(C413,[1]dataride_info!$C$1:$G$454,5,FALSE)</f>
        <v>DOWNEY Mark</v>
      </c>
    </row>
    <row r="414" spans="1:7">
      <c r="A414" t="s">
        <v>1646</v>
      </c>
      <c r="C414">
        <v>10007513036</v>
      </c>
      <c r="D414" t="s">
        <v>178</v>
      </c>
      <c r="E414" t="str">
        <f>VLOOKUP(C414,[1]dataride_info!$C$1:$G$454,3,FALSE)</f>
        <v>11.10.1992</v>
      </c>
      <c r="F414" t="str">
        <f>VLOOKUP(C414,[1]dataride_info!$C$1:$G$454,4,FALSE)</f>
        <v>INACTIVE</v>
      </c>
      <c r="G414" t="str">
        <f>VLOOKUP(C414,[1]dataride_info!$C$1:$G$454,5,FALSE)</f>
        <v>ENGLISH Felix</v>
      </c>
    </row>
    <row r="415" spans="1:7">
      <c r="A415" t="s">
        <v>1680</v>
      </c>
      <c r="C415">
        <v>10010713632</v>
      </c>
      <c r="D415" t="s">
        <v>178</v>
      </c>
      <c r="E415" t="str">
        <f>VLOOKUP(C415,[1]dataride_info!$C$1:$G$454,3,FALSE)</f>
        <v>24.09.1996</v>
      </c>
      <c r="F415" t="str">
        <f>VLOOKUP(C415,[1]dataride_info!$C$1:$G$454,4,FALSE)</f>
        <v>INACTIVE</v>
      </c>
      <c r="G415" t="str">
        <f>VLOOKUP(C415,[1]dataride_info!$C$1:$G$454,5,FALSE)</f>
        <v>RYAN Fintan</v>
      </c>
    </row>
    <row r="416" spans="1:7">
      <c r="A416" t="s">
        <v>254</v>
      </c>
      <c r="C416">
        <v>10005964571</v>
      </c>
      <c r="D416" t="s">
        <v>31</v>
      </c>
      <c r="E416" t="str">
        <f>VLOOKUP(C416,[1]dataride_info!$C$1:$G$454,3,FALSE)</f>
        <v>14.01.1990</v>
      </c>
      <c r="F416" t="str">
        <f>VLOOKUP(C416,[1]dataride_info!$C$1:$G$454,4,FALSE)</f>
        <v>INACTIVE</v>
      </c>
      <c r="G416" t="str">
        <f>VLOOKUP(C416,[1]dataride_info!$C$1:$G$454,5,FALSE)</f>
        <v>AMAGAI Kazuki</v>
      </c>
    </row>
    <row r="417" spans="1:7">
      <c r="A417" t="s">
        <v>1673</v>
      </c>
      <c r="C417">
        <v>10009021384</v>
      </c>
      <c r="D417" t="s">
        <v>31</v>
      </c>
      <c r="E417" t="str">
        <f>VLOOKUP(C417,[1]dataride_info!$C$1:$G$454,3,FALSE)</f>
        <v>17.04.1992</v>
      </c>
      <c r="F417" t="str">
        <f>VLOOKUP(C417,[1]dataride_info!$C$1:$G$454,4,FALSE)</f>
        <v>INACTIVE</v>
      </c>
      <c r="G417" t="str">
        <f>VLOOKUP(C417,[1]dataride_info!$C$1:$G$454,5,FALSE)</f>
        <v>CHIKATANI Ryo</v>
      </c>
    </row>
    <row r="418" spans="1:7">
      <c r="A418" t="s">
        <v>257</v>
      </c>
      <c r="C418">
        <v>10005964672</v>
      </c>
      <c r="D418" t="s">
        <v>31</v>
      </c>
      <c r="E418" t="str">
        <f>VLOOKUP(C418,[1]dataride_info!$C$1:$G$454,3,FALSE)</f>
        <v>03.01.1990</v>
      </c>
      <c r="F418" t="str">
        <f>VLOOKUP(C418,[1]dataride_info!$C$1:$G$454,4,FALSE)</f>
        <v>INACTIVE</v>
      </c>
      <c r="G418" t="str">
        <f>VLOOKUP(C418,[1]dataride_info!$C$1:$G$454,5,FALSE)</f>
        <v>FUKAYA Tomohiro</v>
      </c>
    </row>
    <row r="419" spans="1:7">
      <c r="A419" t="s">
        <v>193</v>
      </c>
      <c r="C419">
        <v>10005727327</v>
      </c>
      <c r="D419" t="s">
        <v>31</v>
      </c>
      <c r="E419" t="str">
        <f>VLOOKUP(C419,[1]dataride_info!$C$1:$G$454,3,FALSE)</f>
        <v>25.01.1986</v>
      </c>
      <c r="F419" t="str">
        <f>VLOOKUP(C419,[1]dataride_info!$C$1:$G$454,4,FALSE)</f>
        <v>INACTIVE</v>
      </c>
      <c r="G419" t="str">
        <f>VLOOKUP(C419,[1]dataride_info!$C$1:$G$454,5,FALSE)</f>
        <v>NITTA Yudai</v>
      </c>
    </row>
    <row r="420" spans="1:7">
      <c r="A420" t="s">
        <v>1674</v>
      </c>
      <c r="C420">
        <v>10010798710</v>
      </c>
      <c r="D420" t="s">
        <v>31</v>
      </c>
      <c r="E420" t="str">
        <f>VLOOKUP(C420,[1]dataride_info!$C$1:$G$454,3,FALSE)</f>
        <v>21.01.1998</v>
      </c>
      <c r="F420" t="str">
        <f>VLOOKUP(C420,[1]dataride_info!$C$1:$G$454,4,FALSE)</f>
        <v>ACTIVE</v>
      </c>
      <c r="G420" t="str">
        <f>VLOOKUP(C420,[1]dataride_info!$C$1:$G$454,5,FALSE)</f>
        <v>SAWADA Keitaro</v>
      </c>
    </row>
    <row r="421" spans="1:7">
      <c r="A421" t="s">
        <v>208</v>
      </c>
      <c r="C421">
        <v>10007828183</v>
      </c>
      <c r="D421" t="s">
        <v>58</v>
      </c>
      <c r="E421" t="str">
        <f>VLOOKUP(C421,[1]dataride_info!$C$1:$G$454,3,FALSE)</f>
        <v>28.09.1993</v>
      </c>
      <c r="F421" t="str">
        <f>VLOOKUP(C421,[1]dataride_info!$C$1:$G$454,4,FALSE)</f>
        <v>INACTIVE</v>
      </c>
      <c r="G421" t="str">
        <f>VLOOKUP(C421,[1]dataride_info!$C$1:$G$454,5,FALSE)</f>
        <v>VORZHEV Pavel</v>
      </c>
    </row>
    <row r="422" spans="1:7">
      <c r="A422" t="s">
        <v>1700</v>
      </c>
      <c r="C422">
        <v>10049091276</v>
      </c>
      <c r="D422" t="s">
        <v>256</v>
      </c>
      <c r="E422" t="str">
        <f>VLOOKUP(C422,[1]dataride_info!$C$1:$G$454,3,FALSE)</f>
        <v>07.10.1999</v>
      </c>
      <c r="F422" t="str">
        <f>VLOOKUP(C422,[1]dataride_info!$C$1:$G$454,4,FALSE)</f>
        <v>INACTIVE</v>
      </c>
      <c r="G422" t="str">
        <f>VLOOKUP(C422,[1]dataride_info!$C$1:$G$454,5,FALSE)</f>
        <v>KIM Euro</v>
      </c>
    </row>
    <row r="423" spans="1:7">
      <c r="A423" t="s">
        <v>1701</v>
      </c>
      <c r="C423">
        <v>10008710580</v>
      </c>
      <c r="D423" t="s">
        <v>256</v>
      </c>
      <c r="E423" t="str">
        <f>VLOOKUP(C423,[1]dataride_info!$C$1:$G$454,3,FALSE)</f>
        <v>16.11.1994</v>
      </c>
      <c r="F423" t="str">
        <f>VLOOKUP(C423,[1]dataride_info!$C$1:$G$454,4,FALSE)</f>
        <v>INACTIVE</v>
      </c>
      <c r="G423" t="str">
        <f>VLOOKUP(C423,[1]dataride_info!$C$1:$G$454,5,FALSE)</f>
        <v>KIM Okcheol</v>
      </c>
    </row>
    <row r="424" spans="1:7">
      <c r="A424" t="s">
        <v>1702</v>
      </c>
      <c r="C424">
        <v>10007416440</v>
      </c>
      <c r="D424" t="s">
        <v>256</v>
      </c>
      <c r="E424" t="str">
        <f>VLOOKUP(C424,[1]dataride_info!$C$1:$G$454,3,FALSE)</f>
        <v>13.03.1993</v>
      </c>
      <c r="F424" t="str">
        <f>VLOOKUP(C424,[1]dataride_info!$C$1:$G$454,4,FALSE)</f>
        <v>ACTIVE</v>
      </c>
      <c r="G424" t="str">
        <f>VLOOKUP(C424,[1]dataride_info!$C$1:$G$454,5,FALSE)</f>
        <v>PARK Sanghoon</v>
      </c>
    </row>
    <row r="425" spans="1:7">
      <c r="A425" t="s">
        <v>1703</v>
      </c>
      <c r="C425">
        <v>10008826374</v>
      </c>
      <c r="D425" t="s">
        <v>256</v>
      </c>
      <c r="E425" t="str">
        <f>VLOOKUP(C425,[1]dataride_info!$C$1:$G$454,3,FALSE)</f>
        <v>21.06.1994</v>
      </c>
      <c r="F425" t="str">
        <f>VLOOKUP(C425,[1]dataride_info!$C$1:$G$454,4,FALSE)</f>
        <v>ACTIVE</v>
      </c>
      <c r="G425" t="str">
        <f>VLOOKUP(C425,[1]dataride_info!$C$1:$G$454,5,FALSE)</f>
        <v>SHIN Dongin</v>
      </c>
    </row>
    <row r="426" spans="1:7">
      <c r="A426" t="s">
        <v>196</v>
      </c>
      <c r="C426">
        <v>10004868370</v>
      </c>
      <c r="D426" t="s">
        <v>52</v>
      </c>
      <c r="E426" t="str">
        <f>VLOOKUP(C426,[1]dataride_info!$C$1:$G$454,3,FALSE)</f>
        <v>05.01.1988</v>
      </c>
      <c r="F426" t="str">
        <f>VLOOKUP(C426,[1]dataride_info!$C$1:$G$454,4,FALSE)</f>
        <v>ACTIVE</v>
      </c>
      <c r="G426" t="str">
        <f>VLOOKUP(C426,[1]dataride_info!$C$1:$G$454,5,FALSE)</f>
        <v>AWANG Mohd Azizulhasni</v>
      </c>
    </row>
    <row r="427" spans="1:7">
      <c r="A427" t="s">
        <v>1652</v>
      </c>
      <c r="C427">
        <v>10009023711</v>
      </c>
      <c r="D427" t="s">
        <v>56</v>
      </c>
      <c r="E427" t="str">
        <f>VLOOKUP(C427,[1]dataride_info!$C$1:$G$454,3,FALSE)</f>
        <v>21.09.1993</v>
      </c>
      <c r="F427" t="str">
        <f>VLOOKUP(C427,[1]dataride_info!$C$1:$G$454,4,FALSE)</f>
        <v>ACTIVE</v>
      </c>
      <c r="G427" t="str">
        <f>VLOOKUP(C427,[1]dataride_info!$C$1:$G$454,5,FALSE)</f>
        <v>PRADO JUAREZ Ignacio</v>
      </c>
    </row>
    <row r="428" spans="1:7">
      <c r="A428" t="s">
        <v>220</v>
      </c>
      <c r="C428">
        <v>10005782695</v>
      </c>
      <c r="D428" t="s">
        <v>35</v>
      </c>
      <c r="E428" t="str">
        <f>VLOOKUP(C428,[1]dataride_info!$C$1:$G$454,3,FALSE)</f>
        <v>11.07.1989</v>
      </c>
      <c r="F428" t="str">
        <f>VLOOKUP(C428,[1]dataride_info!$C$1:$G$454,4,FALSE)</f>
        <v>INACTIVE</v>
      </c>
      <c r="G428" t="str">
        <f>VLOOKUP(C428,[1]dataride_info!$C$1:$G$454,5,FALSE)</f>
        <v>DAWKINS Edward</v>
      </c>
    </row>
    <row r="429" spans="1:7">
      <c r="A429" t="s">
        <v>1669</v>
      </c>
      <c r="C429">
        <v>10009117475</v>
      </c>
      <c r="D429" t="s">
        <v>35</v>
      </c>
      <c r="E429" t="str">
        <f>VLOOKUP(C429,[1]dataride_info!$C$1:$G$454,3,FALSE)</f>
        <v>06.10.1996</v>
      </c>
      <c r="F429" t="str">
        <f>VLOOKUP(C429,[1]dataride_info!$C$1:$G$454,4,FALSE)</f>
        <v>ACTIVE</v>
      </c>
      <c r="G429" t="str">
        <f>VLOOKUP(C429,[1]dataride_info!$C$1:$G$454,5,FALSE)</f>
        <v>GOUGH Regan</v>
      </c>
    </row>
    <row r="430" spans="1:7">
      <c r="A430" t="s">
        <v>1711</v>
      </c>
      <c r="C430">
        <v>10007809995</v>
      </c>
      <c r="D430" t="s">
        <v>35</v>
      </c>
      <c r="E430" t="str">
        <f>VLOOKUP(C430,[1]dataride_info!$C$1:$G$454,3,FALSE)</f>
        <v>08.12.1994</v>
      </c>
      <c r="F430" t="str">
        <f>VLOOKUP(C430,[1]dataride_info!$C$1:$G$454,4,FALSE)</f>
        <v>INACTIVE</v>
      </c>
      <c r="G430" t="str">
        <f>VLOOKUP(C430,[1]dataride_info!$C$1:$G$454,5,FALSE)</f>
        <v>KENNETT Dylan</v>
      </c>
    </row>
    <row r="431" spans="1:7">
      <c r="A431" t="s">
        <v>1635</v>
      </c>
      <c r="C431">
        <v>10006182318</v>
      </c>
      <c r="D431" t="s">
        <v>35</v>
      </c>
      <c r="E431" t="str">
        <f>VLOOKUP(C431,[1]dataride_info!$C$1:$G$454,3,FALSE)</f>
        <v>19.02.1991</v>
      </c>
      <c r="F431" t="str">
        <f>VLOOKUP(C431,[1]dataride_info!$C$1:$G$454,4,FALSE)</f>
        <v>INACTIVE</v>
      </c>
      <c r="G431" t="str">
        <f>VLOOKUP(C431,[1]dataride_info!$C$1:$G$454,5,FALSE)</f>
        <v>MITCHELL Ethan</v>
      </c>
    </row>
    <row r="432" spans="1:7">
      <c r="A432" t="s">
        <v>124</v>
      </c>
      <c r="C432">
        <v>10009012391</v>
      </c>
      <c r="D432" t="s">
        <v>35</v>
      </c>
      <c r="E432" t="str">
        <f>VLOOKUP(C432,[1]dataride_info!$C$1:$G$454,3,FALSE)</f>
        <v>16.10.1995</v>
      </c>
      <c r="F432" t="str">
        <f>VLOOKUP(C432,[1]dataride_info!$C$1:$G$454,4,FALSE)</f>
        <v>INACTIVE</v>
      </c>
      <c r="G432" t="str">
        <f>VLOOKUP(C432,[1]dataride_info!$C$1:$G$454,5,FALSE)</f>
        <v>SAUNDERS Callum</v>
      </c>
    </row>
    <row r="433" spans="1:7">
      <c r="A433" t="s">
        <v>218</v>
      </c>
      <c r="C433">
        <v>10006902239</v>
      </c>
      <c r="D433" t="s">
        <v>46</v>
      </c>
      <c r="E433" t="str">
        <f>VLOOKUP(C433,[1]dataride_info!$C$1:$G$454,3,FALSE)</f>
        <v>04.07.1991</v>
      </c>
      <c r="F433" t="str">
        <f>VLOOKUP(C433,[1]dataride_info!$C$1:$G$454,4,FALSE)</f>
        <v>INACTIVE</v>
      </c>
      <c r="G433" t="str">
        <f>VLOOKUP(C433,[1]dataride_info!$C$1:$G$454,5,FALSE)</f>
        <v>MAKSEL Krzysztof</v>
      </c>
    </row>
    <row r="434" spans="1:7">
      <c r="A434" t="s">
        <v>215</v>
      </c>
      <c r="C434">
        <v>10009307435</v>
      </c>
      <c r="D434" t="s">
        <v>33</v>
      </c>
      <c r="E434" t="str">
        <f>VLOOKUP(C434,[1]dataride_info!$C$1:$G$454,3,FALSE)</f>
        <v>07.04.1992</v>
      </c>
      <c r="F434" t="str">
        <f>VLOOKUP(C434,[1]dataride_info!$C$1:$G$454,4,FALSE)</f>
        <v>INACTIVE</v>
      </c>
      <c r="G434" t="str">
        <f>VLOOKUP(C434,[1]dataride_info!$C$1:$G$454,5,FALSE)</f>
        <v>ARCHAMBAULT Joel</v>
      </c>
    </row>
    <row r="435" spans="1:7">
      <c r="A435" t="s">
        <v>1287</v>
      </c>
      <c r="C435">
        <v>10015769150</v>
      </c>
      <c r="D435" t="s">
        <v>198</v>
      </c>
      <c r="E435" t="str">
        <f>VLOOKUP(C435,[1]dataride_info!$C$1:$G$454,3,FALSE)</f>
        <v>10.02.1998</v>
      </c>
      <c r="F435" t="str">
        <f>VLOOKUP(C435,[1]dataride_info!$C$1:$G$454,4,FALSE)</f>
        <v>INACTIVE</v>
      </c>
      <c r="G435" t="str">
        <f>VLOOKUP(C435,[1]dataride_info!$C$1:$G$454,5,FALSE)</f>
        <v>SMIRNOV Aleksandr</v>
      </c>
    </row>
    <row r="436" spans="1:7">
      <c r="A436" t="s">
        <v>1303</v>
      </c>
      <c r="C436">
        <v>10015314361</v>
      </c>
      <c r="D436" t="s">
        <v>198</v>
      </c>
      <c r="E436" t="str">
        <f>VLOOKUP(C436,[1]dataride_info!$C$1:$G$454,3,FALSE)</f>
        <v>14.01.1999</v>
      </c>
      <c r="F436" t="str">
        <f>VLOOKUP(C436,[1]dataride_info!$C$1:$G$454,4,FALSE)</f>
        <v>ACTIVE</v>
      </c>
      <c r="G436" t="str">
        <f>VLOOKUP(C436,[1]dataride_info!$C$1:$G$454,5,FALSE)</f>
        <v>SMIRNOV Ivan</v>
      </c>
    </row>
    <row r="437" spans="1:7">
      <c r="A437" t="s">
        <v>1675</v>
      </c>
      <c r="C437">
        <v>10006795438</v>
      </c>
      <c r="D437" t="s">
        <v>198</v>
      </c>
      <c r="E437" t="str">
        <f>VLOOKUP(C437,[1]dataride_info!$C$1:$G$454,3,FALSE)</f>
        <v>10.02.1992</v>
      </c>
      <c r="F437" t="str">
        <f>VLOOKUP(C437,[1]dataride_info!$C$1:$G$454,4,FALSE)</f>
        <v>INACTIVE</v>
      </c>
      <c r="G437" t="str">
        <f>VLOOKUP(C437,[1]dataride_info!$C$1:$G$454,5,FALSE)</f>
        <v>SVESHNIKOV Kirill</v>
      </c>
    </row>
    <row r="438" spans="1:7">
      <c r="A438" t="s">
        <v>203</v>
      </c>
      <c r="C438">
        <v>10051694112</v>
      </c>
      <c r="D438" t="s">
        <v>102</v>
      </c>
      <c r="E438" t="str">
        <f>VLOOKUP(C438,[1]dataride_info!$C$1:$G$454,3,FALSE)</f>
        <v>30.12.1986</v>
      </c>
      <c r="F438" t="str">
        <f>VLOOKUP(C438,[1]dataride_info!$C$1:$G$454,4,FALSE)</f>
        <v>INACTIVE</v>
      </c>
      <c r="G438" t="str">
        <f>VLOOKUP(C438,[1]dataride_info!$C$1:$G$454,5,FALSE)</f>
        <v>PERKINS Shane Alan</v>
      </c>
    </row>
    <row r="439" spans="1:7">
      <c r="A439" t="s">
        <v>327</v>
      </c>
      <c r="C439">
        <v>10007271546</v>
      </c>
      <c r="D439" t="s">
        <v>198</v>
      </c>
      <c r="E439" t="str">
        <f>VLOOKUP(C439,[1]dataride_info!$C$1:$G$454,3,FALSE)</f>
        <v>08.04.1993</v>
      </c>
      <c r="F439" t="str">
        <f>VLOOKUP(C439,[1]dataride_info!$C$1:$G$454,4,FALSE)</f>
        <v>INACTIVE</v>
      </c>
      <c r="G439" t="str">
        <f>VLOOKUP(C439,[1]dataride_info!$C$1:$G$454,5,FALSE)</f>
        <v>SHURSHIN Nikita</v>
      </c>
    </row>
    <row r="440" spans="1:7">
      <c r="A440" t="s">
        <v>247</v>
      </c>
      <c r="C440">
        <v>10009138491</v>
      </c>
      <c r="D440" t="s">
        <v>35</v>
      </c>
      <c r="E440" t="str">
        <f>VLOOKUP(C440,[1]dataride_info!$C$1:$G$454,3,FALSE)</f>
        <v>01.06.1996</v>
      </c>
      <c r="F440" t="str">
        <f>VLOOKUP(C440,[1]dataride_info!$C$1:$G$454,4,FALSE)</f>
        <v>INACTIVE</v>
      </c>
      <c r="G440" t="str">
        <f>VLOOKUP(C440,[1]dataride_info!$C$1:$G$454,5,FALSE)</f>
        <v>CASTLE Jordan</v>
      </c>
    </row>
    <row r="441" spans="1:7">
      <c r="A441" t="s">
        <v>1713</v>
      </c>
      <c r="C441">
        <v>10023663839</v>
      </c>
      <c r="D441" t="s">
        <v>35</v>
      </c>
      <c r="E441" t="str">
        <f>VLOOKUP(C441,[1]dataride_info!$C$1:$G$454,3,FALSE)</f>
        <v>20.02.2000</v>
      </c>
      <c r="F441" t="str">
        <f>VLOOKUP(C441,[1]dataride_info!$C$1:$G$454,4,FALSE)</f>
        <v>ACTIVE</v>
      </c>
      <c r="G441" t="str">
        <f>VLOOKUP(C441,[1]dataride_info!$C$1:$G$454,5,FALSE)</f>
        <v>JACKSON George</v>
      </c>
    </row>
    <row r="442" spans="1:7">
      <c r="A442" t="s">
        <v>1714</v>
      </c>
      <c r="C442">
        <v>10010793050</v>
      </c>
      <c r="D442" t="s">
        <v>35</v>
      </c>
      <c r="E442" t="str">
        <f>VLOOKUP(C442,[1]dataride_info!$C$1:$G$454,3,FALSE)</f>
        <v>21.12.1998</v>
      </c>
      <c r="F442" t="str">
        <f>VLOOKUP(C442,[1]dataride_info!$C$1:$G$454,4,FALSE)</f>
        <v>INACTIVE</v>
      </c>
      <c r="G442" t="str">
        <f>VLOOKUP(C442,[1]dataride_info!$C$1:$G$454,5,FALSE)</f>
        <v>JONES Hugo</v>
      </c>
    </row>
    <row r="443" spans="1:7">
      <c r="A443" t="s">
        <v>241</v>
      </c>
      <c r="C443">
        <v>10009978048</v>
      </c>
      <c r="D443" t="s">
        <v>35</v>
      </c>
      <c r="E443" t="str">
        <f>VLOOKUP(C443,[1]dataride_info!$C$1:$G$454,3,FALSE)</f>
        <v>11.12.1998</v>
      </c>
      <c r="F443" t="str">
        <f>VLOOKUP(C443,[1]dataride_info!$C$1:$G$454,4,FALSE)</f>
        <v>INACTIVE</v>
      </c>
      <c r="G443" t="str">
        <f>VLOOKUP(C443,[1]dataride_info!$C$1:$G$454,5,FALSE)</f>
        <v>KNIPE Bradly</v>
      </c>
    </row>
    <row r="444" spans="1:7">
      <c r="A444" t="s">
        <v>1715</v>
      </c>
      <c r="C444">
        <v>10015441370</v>
      </c>
      <c r="D444" t="s">
        <v>35</v>
      </c>
      <c r="E444" t="str">
        <f>VLOOKUP(C444,[1]dataride_info!$C$1:$G$454,3,FALSE)</f>
        <v>09.01.1999</v>
      </c>
      <c r="F444" t="str">
        <f>VLOOKUP(C444,[1]dataride_info!$C$1:$G$454,4,FALSE)</f>
        <v>INACTIVE</v>
      </c>
      <c r="G444" t="str">
        <f>VLOOKUP(C444,[1]dataride_info!$C$1:$G$454,5,FALSE)</f>
        <v>SCOTT Joshua</v>
      </c>
    </row>
    <row r="445" spans="1:7">
      <c r="A445" t="s">
        <v>246</v>
      </c>
      <c r="C445">
        <v>10022037168</v>
      </c>
      <c r="D445" t="s">
        <v>35</v>
      </c>
      <c r="E445" t="str">
        <f>VLOOKUP(C445,[1]dataride_info!$C$1:$G$454,3,FALSE)</f>
        <v>19.10.2001</v>
      </c>
      <c r="F445" t="str">
        <f>VLOOKUP(C445,[1]dataride_info!$C$1:$G$454,4,FALSE)</f>
        <v>INACTIVE</v>
      </c>
      <c r="G445" t="str">
        <f>VLOOKUP(C445,[1]dataride_info!$C$1:$G$454,5,FALSE)</f>
        <v>SHEARING Conor</v>
      </c>
    </row>
    <row r="446" spans="1:7">
      <c r="A446" t="s">
        <v>1716</v>
      </c>
      <c r="C446">
        <v>10022027266</v>
      </c>
      <c r="D446" t="s">
        <v>35</v>
      </c>
      <c r="E446" t="str">
        <f>VLOOKUP(C446,[1]dataride_info!$C$1:$G$454,3,FALSE)</f>
        <v>27.07.2001</v>
      </c>
      <c r="F446" t="str">
        <f>VLOOKUP(C446,[1]dataride_info!$C$1:$G$454,4,FALSE)</f>
        <v>ACTIVE</v>
      </c>
      <c r="G446" t="str">
        <f>VLOOKUP(C446,[1]dataride_info!$C$1:$G$454,5,FALSE)</f>
        <v>WATTS Kiaan</v>
      </c>
    </row>
    <row r="447" spans="1:7">
      <c r="A447" t="s">
        <v>1636</v>
      </c>
      <c r="C447">
        <v>10010118393</v>
      </c>
      <c r="D447" t="s">
        <v>85</v>
      </c>
      <c r="E447" t="str">
        <f>VLOOKUP(C447,[1]dataride_info!$C$1:$G$454,3,FALSE)</f>
        <v>13.09.1998</v>
      </c>
      <c r="F447" t="str">
        <f>VLOOKUP(C447,[1]dataride_info!$C$1:$G$454,4,FALSE)</f>
        <v>ACTIVE</v>
      </c>
      <c r="G447" t="str">
        <f>VLOOKUP(C447,[1]dataride_info!$C$1:$G$454,5,FALSE)</f>
        <v>BISSEGGER Stefan</v>
      </c>
    </row>
    <row r="448" spans="1:7">
      <c r="A448" t="s">
        <v>1665</v>
      </c>
      <c r="C448">
        <v>10010948351</v>
      </c>
      <c r="D448" t="s">
        <v>85</v>
      </c>
      <c r="E448" t="str">
        <f>VLOOKUP(C448,[1]dataride_info!$C$1:$G$454,3,FALSE)</f>
        <v>04.12.1999</v>
      </c>
      <c r="F448" t="str">
        <f>VLOOKUP(C448,[1]dataride_info!$C$1:$G$454,4,FALSE)</f>
        <v>ACTIVE</v>
      </c>
      <c r="G448" t="str">
        <f>VLOOKUP(C448,[1]dataride_info!$C$1:$G$454,5,FALSE)</f>
        <v>SCHMID Mauro</v>
      </c>
    </row>
    <row r="449" spans="1:7">
      <c r="A449" t="s">
        <v>1697</v>
      </c>
      <c r="C449">
        <v>10008135149</v>
      </c>
      <c r="D449" t="s">
        <v>212</v>
      </c>
      <c r="E449" t="str">
        <f>VLOOKUP(C449,[1]dataride_info!$C$1:$G$454,3,FALSE)</f>
        <v>07.11.1993</v>
      </c>
      <c r="F449" t="str">
        <f>VLOOKUP(C449,[1]dataride_info!$C$1:$G$454,4,FALSE)</f>
        <v>INACTIVE</v>
      </c>
      <c r="G449" t="str">
        <f>VLOOKUP(C449,[1]dataride_info!$C$1:$G$454,5,FALSE)</f>
        <v>CHEN Chien Liang</v>
      </c>
    </row>
    <row r="450" spans="1:7">
      <c r="A450" t="s">
        <v>211</v>
      </c>
      <c r="C450">
        <v>10010608447</v>
      </c>
      <c r="D450" t="s">
        <v>212</v>
      </c>
      <c r="E450" t="str">
        <f>VLOOKUP(C450,[1]dataride_info!$C$1:$G$454,3,FALSE)</f>
        <v>30.06.1997</v>
      </c>
      <c r="F450" t="str">
        <f>VLOOKUP(C450,[1]dataride_info!$C$1:$G$454,4,FALSE)</f>
        <v>ACTIVE</v>
      </c>
      <c r="G450" t="str">
        <f>VLOOKUP(C450,[1]dataride_info!$C$1:$G$454,5,FALSE)</f>
        <v>康 KANG 世峰 Shih Feng</v>
      </c>
    </row>
    <row r="451" spans="1:7">
      <c r="A451" t="s">
        <v>1684</v>
      </c>
      <c r="C451">
        <v>10014872912</v>
      </c>
      <c r="D451" t="s">
        <v>212</v>
      </c>
      <c r="E451" t="str">
        <f>VLOOKUP(C451,[1]dataride_info!$C$1:$G$454,3,FALSE)</f>
        <v>12.09.1998</v>
      </c>
      <c r="F451" t="str">
        <f>VLOOKUP(C451,[1]dataride_info!$C$1:$G$454,4,FALSE)</f>
        <v>INACTIVE</v>
      </c>
      <c r="G451" t="str">
        <f>VLOOKUP(C451,[1]dataride_info!$C$1:$G$454,5,FALSE)</f>
        <v>LI Wen Chao</v>
      </c>
    </row>
    <row r="452" spans="1:7">
      <c r="A452" t="s">
        <v>1693</v>
      </c>
      <c r="C452">
        <v>10009307536</v>
      </c>
      <c r="D452" t="s">
        <v>104</v>
      </c>
      <c r="E452" t="str">
        <f>VLOOKUP(C452,[1]dataride_info!$C$1:$G$454,3,FALSE)</f>
        <v>08.12.1992</v>
      </c>
      <c r="F452" t="str">
        <f>VLOOKUP(C452,[1]dataride_info!$C$1:$G$454,4,FALSE)</f>
        <v>INACTIVE</v>
      </c>
      <c r="G452" t="str">
        <f>VLOOKUP(C452,[1]dataride_info!$C$1:$G$454,5,FALSE)</f>
        <v>BRAMBLE Keron</v>
      </c>
    </row>
    <row r="453" spans="1:7">
      <c r="A453" t="s">
        <v>312</v>
      </c>
      <c r="C453">
        <v>10006898401</v>
      </c>
      <c r="D453" t="s">
        <v>104</v>
      </c>
      <c r="E453" t="str">
        <f>VLOOKUP(C453,[1]dataride_info!$C$1:$G$454,3,FALSE)</f>
        <v>29.05.1991</v>
      </c>
      <c r="F453" t="str">
        <f>VLOOKUP(C453,[1]dataride_info!$C$1:$G$454,4,FALSE)</f>
        <v>INACTIVE</v>
      </c>
      <c r="G453" t="str">
        <f>VLOOKUP(C453,[1]dataride_info!$C$1:$G$454,5,FALSE)</f>
        <v>PHILLIP Njisane</v>
      </c>
    </row>
    <row r="454" spans="1:7">
      <c r="A454" t="s">
        <v>206</v>
      </c>
      <c r="C454">
        <v>10090555241</v>
      </c>
      <c r="D454" t="s">
        <v>207</v>
      </c>
      <c r="E454" t="str">
        <f>VLOOKUP(C454,[1]dataride_info!$C$1:$G$454,3,FALSE)</f>
        <v>29.12.1997</v>
      </c>
      <c r="F454" t="str">
        <f>VLOOKUP(C454,[1]dataride_info!$C$1:$G$454,4,FALSE)</f>
        <v>Inactive</v>
      </c>
      <c r="G454" t="str">
        <f>VLOOKUP(C454,[1]dataride_info!$C$1:$G$454,5,FALSE)</f>
        <v>STOVBETSKYI Dmytro</v>
      </c>
    </row>
    <row r="455" spans="1:7">
      <c r="A455" t="s">
        <v>1650</v>
      </c>
      <c r="C455">
        <v>10007161513</v>
      </c>
      <c r="D455" t="s">
        <v>164</v>
      </c>
      <c r="E455" t="str">
        <f>VLOOKUP(C455,[1]dataride_info!$C$1:$G$454,3,FALSE)</f>
        <v>05.01.1984</v>
      </c>
      <c r="F455" t="str">
        <f>VLOOKUP(C455,[1]dataride_info!$C$1:$G$454,4,FALSE)</f>
        <v>ACTIVE</v>
      </c>
      <c r="G455" t="str">
        <f>VLOOKUP(C455,[1]dataride_info!$C$1:$G$454,5,FALSE)</f>
        <v>HEGYVARY Adrian</v>
      </c>
    </row>
    <row r="456" spans="1:7">
      <c r="A456" t="s">
        <v>1649</v>
      </c>
      <c r="C456">
        <v>10004628496</v>
      </c>
      <c r="D456" t="s">
        <v>164</v>
      </c>
      <c r="E456" t="str">
        <f>VLOOKUP(C456,[1]dataride_info!$C$1:$G$454,3,FALSE)</f>
        <v>21.05.1987</v>
      </c>
      <c r="F456" t="str">
        <f>VLOOKUP(C456,[1]dataride_info!$C$1:$G$454,4,FALSE)</f>
        <v>INACTIVE</v>
      </c>
      <c r="G456" t="str">
        <f>VLOOKUP(C456,[1]dataride_info!$C$1:$G$454,5,FALSE)</f>
        <v>HOLLOWAY Daniel</v>
      </c>
    </row>
    <row r="457" spans="1:7">
      <c r="A457" t="s">
        <v>1698</v>
      </c>
      <c r="C457">
        <v>10002301914</v>
      </c>
      <c r="D457" t="s">
        <v>524</v>
      </c>
      <c r="E457" t="str">
        <f>VLOOKUP(C457,[1]dataride_info!$C$1:$G$454,3,FALSE)</f>
        <v>11.06.1982</v>
      </c>
      <c r="F457" t="str">
        <f>VLOOKUP(C457,[1]dataride_info!$C$1:$G$454,4,FALSE)</f>
        <v>ACTIVE</v>
      </c>
      <c r="G457" t="str">
        <f>VLOOKUP(C457,[1]dataride_info!$C$1:$G$454,5,FALSE)</f>
        <v>KHALMURATOV Muradjan</v>
      </c>
    </row>
    <row r="458" spans="1:7">
      <c r="A458" t="s">
        <v>92</v>
      </c>
      <c r="C458">
        <v>10009535686</v>
      </c>
      <c r="D458" t="s">
        <v>23</v>
      </c>
      <c r="E458" t="str">
        <f>VLOOKUP(C458,[1]dataride_info!$C$1:$G$454,3,FALSE)</f>
        <v>14.03.1997</v>
      </c>
      <c r="F458" t="str">
        <f>VLOOKUP(C458,[1]dataride_info!$C$1:$G$454,4,FALSE)</f>
        <v>ACTIVE</v>
      </c>
      <c r="G458" t="str">
        <f>VLOOKUP(C458,[1]dataride_info!$C$1:$G$454,5,FALSE)</f>
        <v>LAVREYSEN Harrie</v>
      </c>
    </row>
    <row r="459" spans="1:7">
      <c r="A459" t="s">
        <v>196</v>
      </c>
      <c r="C459">
        <v>10004868370</v>
      </c>
      <c r="D459" t="s">
        <v>52</v>
      </c>
      <c r="E459" t="str">
        <f>VLOOKUP(C459,[1]dataride_info!$C$1:$G$454,3,FALSE)</f>
        <v>05.01.1988</v>
      </c>
      <c r="F459" t="str">
        <f>VLOOKUP(C459,[1]dataride_info!$C$1:$G$454,4,FALSE)</f>
        <v>ACTIVE</v>
      </c>
      <c r="G459" t="str">
        <f>VLOOKUP(C459,[1]dataride_info!$C$1:$G$454,5,FALSE)</f>
        <v>AWANG Mohd Azizulhasni</v>
      </c>
    </row>
    <row r="460" spans="1:7">
      <c r="A460" t="s">
        <v>184</v>
      </c>
      <c r="C460">
        <v>10034964036</v>
      </c>
      <c r="D460" t="s">
        <v>478</v>
      </c>
      <c r="E460" t="str">
        <f>VLOOKUP(C460,[1]dataride_info!$C$1:$G$454,3,FALSE)</f>
        <v>01.09.2000</v>
      </c>
      <c r="F460" t="str">
        <f>VLOOKUP(C460,[1]dataride_info!$C$1:$G$454,4,FALSE)</f>
        <v>INACTIVE</v>
      </c>
      <c r="G460" t="str">
        <f>VLOOKUP(C460,[1]dataride_info!$C$1:$G$454,5,FALSE)</f>
        <v>YAKOVLEV Mikhail</v>
      </c>
    </row>
    <row r="461" spans="1:7">
      <c r="A461" t="s">
        <v>114</v>
      </c>
      <c r="C461">
        <v>10055349695</v>
      </c>
      <c r="D461" t="s">
        <v>102</v>
      </c>
      <c r="E461" t="str">
        <f>VLOOKUP(C461,[1]dataride_info!$C$1:$G$454,3,FALSE)</f>
        <v>15.02.2000</v>
      </c>
      <c r="F461" t="str">
        <f>VLOOKUP(C461,[1]dataride_info!$C$1:$G$454,4,FALSE)</f>
        <v>ACTIVE</v>
      </c>
      <c r="G461" t="str">
        <f>VLOOKUP(C461,[1]dataride_info!$C$1:$G$454,5,FALSE)</f>
        <v>CORNISH Thomas</v>
      </c>
    </row>
    <row r="462" spans="1:7">
      <c r="A462" t="s">
        <v>136</v>
      </c>
      <c r="C462">
        <v>10010624918</v>
      </c>
      <c r="D462" t="s">
        <v>35</v>
      </c>
      <c r="E462" t="str">
        <f>VLOOKUP(C462,[1]dataride_info!$C$1:$G$454,3,FALSE)</f>
        <v>04.09.1996</v>
      </c>
      <c r="F462" t="str">
        <f>VLOOKUP(C462,[1]dataride_info!$C$1:$G$454,4,FALSE)</f>
        <v>ACTIVE</v>
      </c>
      <c r="G462" t="str">
        <f>VLOOKUP(C462,[1]dataride_info!$C$1:$G$454,5,FALSE)</f>
        <v>DAKIN Sam</v>
      </c>
    </row>
    <row r="463" spans="1:7">
      <c r="A463" t="s">
        <v>93</v>
      </c>
      <c r="C463">
        <v>10009150215</v>
      </c>
      <c r="D463" t="s">
        <v>52</v>
      </c>
      <c r="E463" t="str">
        <f>VLOOKUP(C463,[1]dataride_info!$C$1:$G$454,3,FALSE)</f>
        <v>26.11.1995</v>
      </c>
      <c r="F463" t="str">
        <f>VLOOKUP(C463,[1]dataride_info!$C$1:$G$454,4,FALSE)</f>
        <v>ACTIVE</v>
      </c>
      <c r="G463" t="str">
        <f>VLOOKUP(C463,[1]dataride_info!$C$1:$G$454,5,FALSE)</f>
        <v>SAHROM Muhammad Shah Firdaus</v>
      </c>
    </row>
    <row r="464" spans="1:7">
      <c r="A464" t="s">
        <v>101</v>
      </c>
      <c r="C464">
        <v>10015145724</v>
      </c>
      <c r="D464" t="s">
        <v>102</v>
      </c>
      <c r="E464" t="str">
        <f>VLOOKUP(C464,[1]dataride_info!$C$1:$G$454,3,FALSE)</f>
        <v>17.04.1999</v>
      </c>
      <c r="F464" t="str">
        <f>VLOOKUP(C464,[1]dataride_info!$C$1:$G$454,4,FALSE)</f>
        <v>ACTIVE</v>
      </c>
      <c r="G464" t="str">
        <f>VLOOKUP(C464,[1]dataride_info!$C$1:$G$454,5,FALSE)</f>
        <v>RICHARDSON Matthew</v>
      </c>
    </row>
    <row r="465" spans="1:7">
      <c r="A465" t="s">
        <v>100</v>
      </c>
      <c r="C465">
        <v>10010830840</v>
      </c>
      <c r="D465" t="s">
        <v>44</v>
      </c>
      <c r="E465" t="str">
        <f>VLOOKUP(C465,[1]dataride_info!$C$1:$G$454,3,FALSE)</f>
        <v>28.10.1998</v>
      </c>
      <c r="F465" t="str">
        <f>VLOOKUP(C465,[1]dataride_info!$C$1:$G$454,4,FALSE)</f>
        <v>ACTIVE</v>
      </c>
      <c r="G465" t="str">
        <f>VLOOKUP(C465,[1]dataride_info!$C$1:$G$454,5,FALSE)</f>
        <v>QUINTERO CHAVARRO Kevin Santiago</v>
      </c>
    </row>
    <row r="466" spans="1:7">
      <c r="A466" t="s">
        <v>169</v>
      </c>
      <c r="C466">
        <v>10021114658</v>
      </c>
      <c r="D466" t="s">
        <v>31</v>
      </c>
      <c r="E466" t="str">
        <f>VLOOKUP(C466,[1]dataride_info!$C$1:$G$454,3,FALSE)</f>
        <v>08.06.1999</v>
      </c>
      <c r="F466" t="str">
        <f>VLOOKUP(C466,[1]dataride_info!$C$1:$G$454,4,FALSE)</f>
        <v>ACTIVE</v>
      </c>
      <c r="G466" t="str">
        <f>VLOOKUP(C466,[1]dataride_info!$C$1:$G$454,5,FALSE)</f>
        <v>NAKANO Shinji</v>
      </c>
    </row>
    <row r="467" spans="1:7">
      <c r="A467" t="s">
        <v>30</v>
      </c>
      <c r="C467">
        <v>10010773549</v>
      </c>
      <c r="D467" t="s">
        <v>31</v>
      </c>
      <c r="E467" t="str">
        <f>VLOOKUP(C467,[1]dataride_info!$C$1:$G$454,3,FALSE)</f>
        <v>29.02.1996</v>
      </c>
      <c r="F467" t="str">
        <f>VLOOKUP(C467,[1]dataride_info!$C$1:$G$454,4,FALSE)</f>
        <v>ACTIVE</v>
      </c>
      <c r="G467" t="str">
        <f>VLOOKUP(C467,[1]dataride_info!$C$1:$G$454,5,FALSE)</f>
        <v>OBARA Yuta</v>
      </c>
    </row>
    <row r="468" spans="1:7">
      <c r="A468" t="s">
        <v>22</v>
      </c>
      <c r="C468">
        <v>10007379761</v>
      </c>
      <c r="D468" t="s">
        <v>23</v>
      </c>
      <c r="E468" t="str">
        <f>VLOOKUP(C468,[1]dataride_info!$C$1:$G$454,3,FALSE)</f>
        <v>16.03.1993</v>
      </c>
      <c r="F468" t="str">
        <f>VLOOKUP(C468,[1]dataride_info!$C$1:$G$454,4,FALSE)</f>
        <v>ACTIVE</v>
      </c>
      <c r="G468" t="str">
        <f>VLOOKUP(C468,[1]dataride_info!$C$1:$G$454,5,FALSE)</f>
        <v>HOOGLAND Jeffrey</v>
      </c>
    </row>
    <row r="469" spans="1:7">
      <c r="A469" t="s">
        <v>107</v>
      </c>
      <c r="C469">
        <v>10020900955</v>
      </c>
      <c r="D469" t="s">
        <v>168</v>
      </c>
      <c r="E469" t="str">
        <f>VLOOKUP(C469,[1]dataride_info!$C$1:$G$454,3,FALSE)</f>
        <v>17.12.1992</v>
      </c>
      <c r="F469" t="str">
        <f>VLOOKUP(C469,[1]dataride_info!$C$1:$G$454,4,FALSE)</f>
        <v>Active</v>
      </c>
      <c r="G469" t="str">
        <f>VLOOKUP(C469,[1]dataride_info!$C$1:$G$454,5,FALSE)</f>
        <v>YAMASAKI Kento</v>
      </c>
    </row>
    <row r="470" spans="1:7">
      <c r="A470" t="s">
        <v>99</v>
      </c>
      <c r="C470">
        <v>10010678569</v>
      </c>
      <c r="D470" t="s">
        <v>27</v>
      </c>
      <c r="E470" t="str">
        <f>VLOOKUP(C470,[1]dataride_info!$C$1:$G$454,3,FALSE)</f>
        <v>18.04.1997</v>
      </c>
      <c r="F470" t="str">
        <f>VLOOKUP(C470,[1]dataride_info!$C$1:$G$454,4,FALSE)</f>
        <v>ACTIVE</v>
      </c>
      <c r="G470" t="str">
        <f>VLOOKUP(C470,[1]dataride_info!$C$1:$G$454,5,FALSE)</f>
        <v>VIGIER Sébastien</v>
      </c>
    </row>
    <row r="471" spans="1:7">
      <c r="A471" t="s">
        <v>97</v>
      </c>
      <c r="C471">
        <v>10048325582</v>
      </c>
      <c r="D471" t="s">
        <v>29</v>
      </c>
      <c r="E471" t="str">
        <f>VLOOKUP(C471,[1]dataride_info!$C$1:$G$454,3,FALSE)</f>
        <v>01.02.1992</v>
      </c>
      <c r="F471" t="str">
        <f>VLOOKUP(C471,[1]dataride_info!$C$1:$G$454,4,FALSE)</f>
        <v>ACTIVE</v>
      </c>
      <c r="G471" t="str">
        <f>VLOOKUP(C471,[1]dataride_info!$C$1:$G$454,5,FALSE)</f>
        <v>BÖTTICHER Stefan</v>
      </c>
    </row>
    <row r="472" spans="1:7">
      <c r="A472" t="s">
        <v>110</v>
      </c>
      <c r="C472">
        <v>10010797292</v>
      </c>
      <c r="D472" t="s">
        <v>58</v>
      </c>
      <c r="E472" t="str">
        <f>VLOOKUP(C472,[1]dataride_info!$C$1:$G$454,3,FALSE)</f>
        <v>15.04.1998</v>
      </c>
      <c r="F472" t="str">
        <f>VLOOKUP(C472,[1]dataride_info!$C$1:$G$454,4,FALSE)</f>
        <v>ACTIVE</v>
      </c>
      <c r="G472" t="str">
        <f>VLOOKUP(C472,[1]dataride_info!$C$1:$G$454,5,FALSE)</f>
        <v>PONOMARYOV Sergey</v>
      </c>
    </row>
    <row r="473" spans="1:7">
      <c r="A473" t="s">
        <v>211</v>
      </c>
      <c r="C473">
        <v>10010608447</v>
      </c>
      <c r="D473" t="s">
        <v>212</v>
      </c>
      <c r="E473" t="str">
        <f>VLOOKUP(C473,[1]dataride_info!$C$1:$G$454,3,FALSE)</f>
        <v>30.06.1997</v>
      </c>
      <c r="F473" t="str">
        <f>VLOOKUP(C473,[1]dataride_info!$C$1:$G$454,4,FALSE)</f>
        <v>ACTIVE</v>
      </c>
      <c r="G473" t="str">
        <f>VLOOKUP(C473,[1]dataride_info!$C$1:$G$454,5,FALSE)</f>
        <v>康 KANG 世峰 Shih Feng</v>
      </c>
    </row>
    <row r="474" spans="1:7">
      <c r="A474" t="s">
        <v>40</v>
      </c>
      <c r="C474">
        <v>10009178002</v>
      </c>
      <c r="D474" t="s">
        <v>29</v>
      </c>
      <c r="E474" t="str">
        <f>VLOOKUP(C474,[1]dataride_info!$C$1:$G$454,3,FALSE)</f>
        <v>21.01.1996</v>
      </c>
      <c r="F474" t="str">
        <f>VLOOKUP(C474,[1]dataride_info!$C$1:$G$454,4,FALSE)</f>
        <v>ACTIVE</v>
      </c>
      <c r="G474" t="str">
        <f>VLOOKUP(C474,[1]dataride_info!$C$1:$G$454,5,FALSE)</f>
        <v>JURCZYK Marc</v>
      </c>
    </row>
    <row r="475" spans="1:7">
      <c r="A475" t="s">
        <v>157</v>
      </c>
      <c r="C475">
        <v>10006063086</v>
      </c>
      <c r="D475" t="s">
        <v>142</v>
      </c>
      <c r="E475" t="str">
        <f>VLOOKUP(C475,[1]dataride_info!$C$1:$G$454,3,FALSE)</f>
        <v>12.03.1990</v>
      </c>
      <c r="F475" t="str">
        <f>VLOOKUP(C475,[1]dataride_info!$C$1:$G$454,4,FALSE)</f>
        <v>ACTIVE</v>
      </c>
      <c r="G475" t="str">
        <f>VLOOKUP(C475,[1]dataride_info!$C$1:$G$454,5,FALSE)</f>
        <v>BRETAS Sotirios</v>
      </c>
    </row>
    <row r="476" spans="1:7">
      <c r="A476" t="s">
        <v>471</v>
      </c>
      <c r="C476">
        <v>10010166590</v>
      </c>
      <c r="D476" t="s">
        <v>42</v>
      </c>
      <c r="E476" t="str">
        <f>VLOOKUP(C476,[1]dataride_info!$C$1:$G$454,3,FALSE)</f>
        <v>20.10.1998</v>
      </c>
      <c r="F476" t="str">
        <f>VLOOKUP(C476,[1]dataride_info!$C$1:$G$454,4,FALSE)</f>
        <v>ACTIVE</v>
      </c>
      <c r="G476" t="str">
        <f>VLOOKUP(C476,[1]dataride_info!$C$1:$G$454,5,FALSE)</f>
        <v>ČECHMAN Martin</v>
      </c>
    </row>
    <row r="477" spans="1:7">
      <c r="A477" t="s">
        <v>854</v>
      </c>
      <c r="C477">
        <v>10088729419</v>
      </c>
      <c r="D477" t="s">
        <v>207</v>
      </c>
      <c r="E477" t="str">
        <f>VLOOKUP(C477,[1]dataride_info!$C$1:$G$454,3,FALSE)</f>
        <v>21.05.2002</v>
      </c>
      <c r="F477" t="str">
        <f>VLOOKUP(C477,[1]dataride_info!$C$1:$G$454,4,FALSE)</f>
        <v>ACTIVE</v>
      </c>
      <c r="G477" t="str">
        <f>VLOOKUP(C477,[1]dataride_info!$C$1:$G$454,5,FALSE)</f>
        <v>DANYLCHUK Bohdan</v>
      </c>
    </row>
    <row r="478" spans="1:7">
      <c r="A478" t="s">
        <v>98</v>
      </c>
      <c r="C478">
        <v>10010592279</v>
      </c>
      <c r="D478" t="s">
        <v>168</v>
      </c>
      <c r="E478" t="str">
        <f>VLOOKUP(C478,[1]dataride_info!$C$1:$G$454,3,FALSE)</f>
        <v>04.01.1994</v>
      </c>
      <c r="F478" t="str">
        <f>VLOOKUP(C478,[1]dataride_info!$C$1:$G$454,4,FALSE)</f>
        <v>ACTIVE</v>
      </c>
      <c r="G478" t="str">
        <f>VLOOKUP(C478,[1]dataride_info!$C$1:$G$454,5,FALSE)</f>
        <v>TERASAKI Kohei</v>
      </c>
    </row>
    <row r="479" spans="1:7">
      <c r="A479" t="s">
        <v>132</v>
      </c>
      <c r="C479">
        <v>10015483305</v>
      </c>
      <c r="D479" t="s">
        <v>113</v>
      </c>
      <c r="E479" t="str">
        <f>VLOOKUP(C479,[1]dataride_info!$C$1:$G$454,3,FALSE)</f>
        <v>13.07.1999</v>
      </c>
      <c r="F479" t="str">
        <f>VLOOKUP(C479,[1]dataride_info!$C$1:$G$454,4,FALSE)</f>
        <v>ACTIVE</v>
      </c>
      <c r="G479" t="str">
        <f>VLOOKUP(C479,[1]dataride_info!$C$1:$G$454,5,FALSE)</f>
        <v>TURNBULL Hamish</v>
      </c>
    </row>
    <row r="480" spans="1:7">
      <c r="A480" t="s">
        <v>50</v>
      </c>
      <c r="C480">
        <v>10009039774</v>
      </c>
      <c r="D480" t="s">
        <v>44</v>
      </c>
      <c r="E480" t="str">
        <f>VLOOKUP(C480,[1]dataride_info!$C$1:$G$454,3,FALSE)</f>
        <v>20.07.1994</v>
      </c>
      <c r="F480" t="str">
        <f>VLOOKUP(C480,[1]dataride_info!$C$1:$G$454,4,FALSE)</f>
        <v>ACTIVE</v>
      </c>
      <c r="G480" t="str">
        <f>VLOOKUP(C480,[1]dataride_info!$C$1:$G$454,5,FALSE)</f>
        <v>RAMIREZ MORALES Santiago</v>
      </c>
    </row>
    <row r="481" spans="1:7">
      <c r="A481" t="s">
        <v>112</v>
      </c>
      <c r="C481">
        <v>10009967641</v>
      </c>
      <c r="D481" t="s">
        <v>113</v>
      </c>
      <c r="E481" t="str">
        <f>VLOOKUP(C481,[1]dataride_info!$C$1:$G$454,3,FALSE)</f>
        <v>23.04.1997</v>
      </c>
      <c r="F481" t="str">
        <f>VLOOKUP(C481,[1]dataride_info!$C$1:$G$454,4,FALSE)</f>
        <v>ACTIVE</v>
      </c>
      <c r="G481" t="str">
        <f>VLOOKUP(C481,[1]dataride_info!$C$1:$G$454,5,FALSE)</f>
        <v>CARLIN Jack</v>
      </c>
    </row>
    <row r="482" spans="1:7">
      <c r="A482" t="s">
        <v>151</v>
      </c>
      <c r="C482">
        <v>10063279447</v>
      </c>
      <c r="D482" t="s">
        <v>152</v>
      </c>
      <c r="E482" t="str">
        <f>VLOOKUP(C482,[1]dataride_info!$C$1:$G$454,3,FALSE)</f>
        <v>17.07.1999</v>
      </c>
      <c r="F482" t="str">
        <f>VLOOKUP(C482,[1]dataride_info!$C$1:$G$454,4,FALSE)</f>
        <v>ACTIVE</v>
      </c>
      <c r="G482" t="str">
        <f>VLOOKUP(C482,[1]dataride_info!$C$1:$G$454,5,FALSE)</f>
        <v>TO Cheuk Hei</v>
      </c>
    </row>
    <row r="483" spans="1:7">
      <c r="A483" t="s">
        <v>3236</v>
      </c>
      <c r="C483">
        <v>10060086531</v>
      </c>
      <c r="D483" t="s">
        <v>620</v>
      </c>
      <c r="E483" t="e">
        <f>VLOOKUP(C483,[1]dataride_info!$C$1:$G$454,3,FALSE)</f>
        <v>#N/A</v>
      </c>
      <c r="F483" t="e">
        <f>VLOOKUP(C483,[1]dataride_info!$C$1:$G$454,4,FALSE)</f>
        <v>#N/A</v>
      </c>
      <c r="G483" t="e">
        <f>VLOOKUP(C483,[1]dataride_info!$C$1:$G$454,5,FALSE)</f>
        <v>#N/A</v>
      </c>
    </row>
    <row r="484" spans="1:7">
      <c r="A484" t="s">
        <v>3234</v>
      </c>
      <c r="C484">
        <v>10049099865</v>
      </c>
      <c r="D484" t="s">
        <v>256</v>
      </c>
      <c r="E484" t="e">
        <f>VLOOKUP(C484,[1]dataride_info!$C$1:$G$454,3,FALSE)</f>
        <v>#N/A</v>
      </c>
      <c r="F484" t="e">
        <f>VLOOKUP(C484,[1]dataride_info!$C$1:$G$454,4,FALSE)</f>
        <v>#N/A</v>
      </c>
      <c r="G484" t="e">
        <f>VLOOKUP(C484,[1]dataride_info!$C$1:$G$454,5,FALSE)</f>
        <v>#N/A</v>
      </c>
    </row>
    <row r="485" spans="1:7">
      <c r="A485" t="s">
        <v>143</v>
      </c>
      <c r="C485">
        <v>10009181234</v>
      </c>
      <c r="D485" t="s">
        <v>95</v>
      </c>
      <c r="E485" t="str">
        <f>VLOOKUP(C485,[1]dataride_info!$C$1:$G$454,3,FALSE)</f>
        <v>09.04.1995</v>
      </c>
      <c r="F485" t="str">
        <f>VLOOKUP(C485,[1]dataride_info!$C$1:$G$454,4,FALSE)</f>
        <v>ACTIVE</v>
      </c>
      <c r="G485" t="str">
        <f>VLOOKUP(C485,[1]dataride_info!$C$1:$G$454,5,FALSE)</f>
        <v>LENDEL Vasilijus</v>
      </c>
    </row>
    <row r="486" spans="1:7">
      <c r="A486" t="s">
        <v>148</v>
      </c>
      <c r="C486">
        <v>10007890932</v>
      </c>
      <c r="D486" t="s">
        <v>56</v>
      </c>
      <c r="E486" t="str">
        <f>VLOOKUP(C486,[1]dataride_info!$C$1:$G$454,3,FALSE)</f>
        <v>19.06.1994</v>
      </c>
      <c r="F486" t="str">
        <f>VLOOKUP(C486,[1]dataride_info!$C$1:$G$454,4,FALSE)</f>
        <v>ACTIVE</v>
      </c>
      <c r="G486" t="str">
        <f>VLOOKUP(C486,[1]dataride_info!$C$1:$G$454,5,FALSE)</f>
        <v>VERDUGO OSUNA Edgar</v>
      </c>
    </row>
    <row r="487" spans="1:7">
      <c r="A487" t="s">
        <v>32</v>
      </c>
      <c r="C487">
        <v>10048888990</v>
      </c>
      <c r="D487" t="s">
        <v>3233</v>
      </c>
      <c r="E487" t="str">
        <f>VLOOKUP(C487,[1]dataride_info!$C$1:$G$454,3,FALSE)</f>
        <v>15.11.2001</v>
      </c>
      <c r="F487" t="str">
        <f>VLOOKUP(C487,[1]dataride_info!$C$1:$G$454,4,FALSE)</f>
        <v>ACTIVE</v>
      </c>
      <c r="G487" t="str">
        <f>VLOOKUP(C487,[1]dataride_info!$C$1:$G$454,5,FALSE)</f>
        <v>HEDGCOCK James</v>
      </c>
    </row>
    <row r="488" spans="1:7">
      <c r="A488" t="s">
        <v>134</v>
      </c>
      <c r="C488">
        <v>10015713273</v>
      </c>
      <c r="D488" t="s">
        <v>33</v>
      </c>
      <c r="E488" t="str">
        <f>VLOOKUP(C488,[1]dataride_info!$C$1:$G$454,3,FALSE)</f>
        <v>21.10.1999</v>
      </c>
      <c r="F488" t="str">
        <f>VLOOKUP(C488,[1]dataride_info!$C$1:$G$454,4,FALSE)</f>
        <v>ACTIVE</v>
      </c>
      <c r="G488" t="str">
        <f>VLOOKUP(C488,[1]dataride_info!$C$1:$G$454,5,FALSE)</f>
        <v>WAMMES Nick</v>
      </c>
    </row>
    <row r="489" spans="1:7">
      <c r="A489" t="s">
        <v>38</v>
      </c>
      <c r="C489">
        <v>10129788610</v>
      </c>
      <c r="D489" t="s">
        <v>39</v>
      </c>
      <c r="E489" t="str">
        <f>VLOOKUP(C489,[1]dataride_info!$C$1:$G$454,3,FALSE)</f>
        <v>27.01.2001</v>
      </c>
      <c r="F489" t="str">
        <f>VLOOKUP(C489,[1]dataride_info!$C$1:$G$454,4,FALSE)</f>
        <v>INACTIVE</v>
      </c>
      <c r="G489" t="str">
        <f>VLOOKUP(C489,[1]dataride_info!$C$1:$G$454,5,FALSE)</f>
        <v>XUE Chenxi</v>
      </c>
    </row>
    <row r="490" spans="1:7">
      <c r="A490" t="s">
        <v>3235</v>
      </c>
      <c r="C490">
        <v>10048100765</v>
      </c>
      <c r="D490" t="s">
        <v>42</v>
      </c>
      <c r="E490" t="e">
        <f>VLOOKUP(C490,[1]dataride_info!$C$1:$G$454,3,FALSE)</f>
        <v>#N/A</v>
      </c>
      <c r="F490" t="e">
        <f>VLOOKUP(C490,[1]dataride_info!$C$1:$G$454,4,FALSE)</f>
        <v>#N/A</v>
      </c>
      <c r="G490" t="e">
        <f>VLOOKUP(C490,[1]dataride_info!$C$1:$G$454,5,FALSE)</f>
        <v>#N/A</v>
      </c>
    </row>
    <row r="491" spans="1:7">
      <c r="A491" t="s">
        <v>470</v>
      </c>
      <c r="C491">
        <v>10026071156</v>
      </c>
      <c r="D491" t="s">
        <v>27</v>
      </c>
      <c r="E491" t="str">
        <f>VLOOKUP(C491,[1]dataride_info!$C$1:$G$454,3,FALSE)</f>
        <v>29.01.1999</v>
      </c>
      <c r="F491" t="str">
        <f>VLOOKUP(C491,[1]dataride_info!$C$1:$G$454,4,FALSE)</f>
        <v>ACTIVE</v>
      </c>
      <c r="G491" t="str">
        <f>VLOOKUP(C491,[1]dataride_info!$C$1:$G$454,5,FALSE)</f>
        <v>DERACHE Tom</v>
      </c>
    </row>
    <row r="492" spans="1:7">
      <c r="A492" t="s">
        <v>167</v>
      </c>
      <c r="C492">
        <v>10005953154</v>
      </c>
      <c r="D492" t="s">
        <v>46</v>
      </c>
      <c r="E492" t="str">
        <f>VLOOKUP(C492,[1]dataride_info!$C$1:$G$454,3,FALSE)</f>
        <v>08.01.1990</v>
      </c>
      <c r="F492" t="str">
        <f>VLOOKUP(C492,[1]dataride_info!$C$1:$G$454,4,FALSE)</f>
        <v>ACTIVE</v>
      </c>
      <c r="G492" t="str">
        <f>VLOOKUP(C492,[1]dataride_info!$C$1:$G$454,5,FALSE)</f>
        <v>SARNECKI Rafal</v>
      </c>
    </row>
    <row r="493" spans="1:7">
      <c r="A493" t="s">
        <v>108</v>
      </c>
      <c r="C493">
        <v>10117936018</v>
      </c>
      <c r="D493" t="s">
        <v>109</v>
      </c>
      <c r="E493" t="str">
        <f>VLOOKUP(C493,[1]dataride_info!$C$1:$G$454,3,FALSE)</f>
        <v>19.10.1993</v>
      </c>
      <c r="F493" t="str">
        <f>VLOOKUP(C493,[1]dataride_info!$C$1:$G$454,4,FALSE)</f>
        <v>Active</v>
      </c>
      <c r="G493" t="str">
        <f>VLOOKUP(C493,[1]dataride_info!$C$1:$G$454,5,FALSE)</f>
        <v>TJON EN FA Jaïr</v>
      </c>
    </row>
    <row r="494" spans="1:7">
      <c r="A494" t="s">
        <v>59</v>
      </c>
      <c r="C494">
        <v>10007502427</v>
      </c>
      <c r="D494" t="s">
        <v>37</v>
      </c>
      <c r="E494" t="str">
        <f>VLOOKUP(C494,[1]dataride_info!$C$1:$G$454,3,FALSE)</f>
        <v>18.11.1993</v>
      </c>
      <c r="F494" t="str">
        <f>VLOOKUP(C494,[1]dataride_info!$C$1:$G$454,4,FALSE)</f>
        <v>ACTIVE</v>
      </c>
      <c r="G494" t="str">
        <f>VLOOKUP(C494,[1]dataride_info!$C$1:$G$454,5,FALSE)</f>
        <v>MORENO SANCHEZ Jose</v>
      </c>
    </row>
    <row r="495" spans="1:7">
      <c r="A495" t="s">
        <v>60</v>
      </c>
      <c r="C495">
        <v>10095274996</v>
      </c>
      <c r="D495" t="s">
        <v>61</v>
      </c>
      <c r="E495" t="str">
        <f>VLOOKUP(C495,[1]dataride_info!$C$1:$G$454,3,FALSE)</f>
        <v>20.09.2003</v>
      </c>
      <c r="F495" t="str">
        <f>VLOOKUP(C495,[1]dataride_info!$C$1:$G$454,4,FALSE)</f>
        <v>ACTIVE</v>
      </c>
      <c r="G495" t="str">
        <f>VLOOKUP(C495,[1]dataride_info!$C$1:$G$454,5,FALSE)</f>
        <v>ELKATHCHOONGO David</v>
      </c>
    </row>
    <row r="496" spans="1:7">
      <c r="A496" t="s">
        <v>111</v>
      </c>
      <c r="C496">
        <v>10050873046</v>
      </c>
      <c r="D496" t="s">
        <v>61</v>
      </c>
      <c r="E496" t="str">
        <f>VLOOKUP(C496,[1]dataride_info!$C$1:$G$454,3,FALSE)</f>
        <v>10.03.2001</v>
      </c>
      <c r="F496" t="str">
        <f>VLOOKUP(C496,[1]dataride_info!$C$1:$G$454,4,FALSE)</f>
        <v>ACTIVE</v>
      </c>
      <c r="G496" t="str">
        <f>VLOOKUP(C496,[1]dataride_info!$C$1:$G$454,5,FALSE)</f>
        <v>ESOW Esow</v>
      </c>
    </row>
    <row r="497" spans="1:7">
      <c r="A497" t="s">
        <v>681</v>
      </c>
      <c r="C497">
        <v>10010715046</v>
      </c>
      <c r="D497" t="s">
        <v>25</v>
      </c>
      <c r="E497" t="str">
        <f>VLOOKUP(C497,[1]dataride_info!$C$1:$G$454,3,FALSE)</f>
        <v>22.06.1997</v>
      </c>
      <c r="F497" t="str">
        <f>VLOOKUP(C497,[1]dataride_info!$C$1:$G$454,4,FALSE)</f>
        <v>ACTIVE</v>
      </c>
      <c r="G497" t="str">
        <f>VLOOKUP(C497,[1]dataride_info!$C$1:$G$454,5,FALSE)</f>
        <v>MORO Stefano</v>
      </c>
    </row>
    <row r="498" spans="1:7">
      <c r="A498" t="s">
        <v>553</v>
      </c>
      <c r="C498">
        <v>10030732109</v>
      </c>
      <c r="D498" t="s">
        <v>25</v>
      </c>
      <c r="E498" t="str">
        <f>VLOOKUP(C498,[1]dataride_info!$C$1:$G$454,3,FALSE)</f>
        <v>06.01.2003</v>
      </c>
      <c r="F498" t="str">
        <f>VLOOKUP(C498,[1]dataride_info!$C$1:$G$454,4,FALSE)</f>
        <v>ACTIVE</v>
      </c>
      <c r="G498" t="str">
        <f>VLOOKUP(C498,[1]dataride_info!$C$1:$G$454,5,FALSE)</f>
        <v>NAPOLITANO Daniele</v>
      </c>
    </row>
    <row r="499" spans="1:7">
      <c r="A499" t="s">
        <v>115</v>
      </c>
      <c r="C499">
        <v>10009009159</v>
      </c>
      <c r="D499" t="s">
        <v>116</v>
      </c>
      <c r="E499" t="str">
        <f>VLOOKUP(C499,[1]dataride_info!$C$1:$G$454,3,FALSE)</f>
        <v>16.02.1995</v>
      </c>
      <c r="F499" t="str">
        <f>VLOOKUP(C499,[1]dataride_info!$C$1:$G$454,4,FALSE)</f>
        <v>ACTIVE</v>
      </c>
      <c r="G499" t="str">
        <f>VLOOKUP(C499,[1]dataride_info!$C$1:$G$454,5,FALSE)</f>
        <v>ANGSUTHASAWIT Jai</v>
      </c>
    </row>
    <row r="500" spans="1:7">
      <c r="A500" t="s">
        <v>163</v>
      </c>
      <c r="C500">
        <v>10072398356</v>
      </c>
      <c r="D500" t="s">
        <v>164</v>
      </c>
      <c r="E500" t="str">
        <f>VLOOKUP(C500,[1]dataride_info!$C$1:$G$454,3,FALSE)</f>
        <v>01.06.2000</v>
      </c>
      <c r="F500" t="str">
        <f>VLOOKUP(C500,[1]dataride_info!$C$1:$G$454,4,FALSE)</f>
        <v>ACTIVE</v>
      </c>
      <c r="G500" t="str">
        <f>VLOOKUP(C500,[1]dataride_info!$C$1:$G$454,5,FALSE)</f>
        <v>BOONE Evan</v>
      </c>
    </row>
    <row r="501" spans="1:7">
      <c r="A501" t="s">
        <v>76</v>
      </c>
      <c r="C501">
        <v>10049101683</v>
      </c>
      <c r="D501" t="s">
        <v>3232</v>
      </c>
      <c r="E501" t="str">
        <f>VLOOKUP(C501,[1]dataride_info!$C$1:$G$454,3,FALSE)</f>
        <v>06.03.2001</v>
      </c>
      <c r="F501" t="str">
        <f>VLOOKUP(C501,[1]dataride_info!$C$1:$G$454,4,FALSE)</f>
        <v>ACTIVE</v>
      </c>
      <c r="G501" t="str">
        <f>VLOOKUP(C501,[1]dataride_info!$C$1:$G$454,5,FALSE)</f>
        <v>SAHROM Muhammad Ridwan</v>
      </c>
    </row>
    <row r="502" spans="1:7">
      <c r="A502" t="s">
        <v>125</v>
      </c>
      <c r="C502">
        <v>10017950943</v>
      </c>
      <c r="D502" t="s">
        <v>75</v>
      </c>
      <c r="E502" t="str">
        <f>VLOOKUP(C502,[1]dataride_info!$C$1:$G$454,3,FALSE)</f>
        <v>14.02.1997</v>
      </c>
      <c r="F502" t="str">
        <f>VLOOKUP(C502,[1]dataride_info!$C$1:$G$454,4,FALSE)</f>
        <v>ACTIVE</v>
      </c>
      <c r="G502" t="str">
        <f>VLOOKUP(C502,[1]dataride_info!$C$1:$G$454,5,FALSE)</f>
        <v>TRUMAN Joseph</v>
      </c>
    </row>
    <row r="503" spans="1:7">
      <c r="A503" t="s">
        <v>57</v>
      </c>
      <c r="C503">
        <v>10023551075</v>
      </c>
      <c r="D503" t="s">
        <v>58</v>
      </c>
      <c r="E503" t="str">
        <f>VLOOKUP(C503,[1]dataride_info!$C$1:$G$454,3,FALSE)</f>
        <v>17.01.2000</v>
      </c>
      <c r="F503" t="str">
        <f>VLOOKUP(C503,[1]dataride_info!$C$1:$G$454,4,FALSE)</f>
        <v>ACTIVE</v>
      </c>
      <c r="G503" t="str">
        <f>VLOOKUP(C503,[1]dataride_info!$C$1:$G$454,5,FALSE)</f>
        <v>CHUGAY Andrey</v>
      </c>
    </row>
    <row r="504" spans="1:7">
      <c r="A504" t="s">
        <v>55</v>
      </c>
      <c r="C504">
        <v>10064034229</v>
      </c>
      <c r="D504" t="s">
        <v>56</v>
      </c>
      <c r="E504" t="str">
        <f>VLOOKUP(C504,[1]dataride_info!$C$1:$G$454,3,FALSE)</f>
        <v>10.10.2000</v>
      </c>
      <c r="F504" t="str">
        <f>VLOOKUP(C504,[1]dataride_info!$C$1:$G$454,4,FALSE)</f>
        <v>ACTIVE</v>
      </c>
      <c r="G504" t="str">
        <f>VLOOKUP(C504,[1]dataride_info!$C$1:$G$454,5,FALSE)</f>
        <v>RUIZ TERAN Juan</v>
      </c>
    </row>
    <row r="505" spans="1:7">
      <c r="A505" t="s">
        <v>45</v>
      </c>
      <c r="C505">
        <v>10009176281</v>
      </c>
      <c r="D505" t="s">
        <v>46</v>
      </c>
      <c r="E505" t="str">
        <f>VLOOKUP(C505,[1]dataride_info!$C$1:$G$454,3,FALSE)</f>
        <v>22.02.1996</v>
      </c>
      <c r="F505" t="str">
        <f>VLOOKUP(C505,[1]dataride_info!$C$1:$G$454,4,FALSE)</f>
        <v>ACTIVE</v>
      </c>
      <c r="G505" t="str">
        <f>VLOOKUP(C505,[1]dataride_info!$C$1:$G$454,5,FALSE)</f>
        <v>RAJKOWSKI Patryk</v>
      </c>
    </row>
    <row r="506" spans="1:7">
      <c r="A506" t="s">
        <v>36</v>
      </c>
      <c r="C506">
        <v>10011152354</v>
      </c>
      <c r="D506" t="s">
        <v>37</v>
      </c>
      <c r="E506" t="str">
        <f>VLOOKUP(C506,[1]dataride_info!$C$1:$G$454,3,FALSE)</f>
        <v>28.05.1998</v>
      </c>
      <c r="F506" t="str">
        <f>VLOOKUP(C506,[1]dataride_info!$C$1:$G$454,4,FALSE)</f>
        <v>ACTIVE</v>
      </c>
      <c r="G506" t="str">
        <f>VLOOKUP(C506,[1]dataride_info!$C$1:$G$454,5,FALSE)</f>
        <v>MARTINEZ CHORRO Alejandro</v>
      </c>
    </row>
    <row r="507" spans="1:7">
      <c r="A507" t="s">
        <v>47</v>
      </c>
      <c r="C507">
        <v>10064209839</v>
      </c>
      <c r="D507" t="s">
        <v>3233</v>
      </c>
      <c r="E507" t="str">
        <f>VLOOKUP(C507,[1]dataride_info!$C$1:$G$454,3,FALSE)</f>
        <v>04.12.1996</v>
      </c>
      <c r="F507" t="str">
        <f>VLOOKUP(C507,[1]dataride_info!$C$1:$G$454,4,FALSE)</f>
        <v>ACTIVE</v>
      </c>
      <c r="G507" t="str">
        <f>VLOOKUP(C507,[1]dataride_info!$C$1:$G$454,5,FALSE)</f>
        <v>DODYK Ryan</v>
      </c>
    </row>
    <row r="508" spans="1:7">
      <c r="A508" t="s">
        <v>130</v>
      </c>
      <c r="C508">
        <v>10057795513</v>
      </c>
      <c r="D508" t="s">
        <v>131</v>
      </c>
      <c r="E508" t="str">
        <f>VLOOKUP(C508,[1]dataride_info!$C$1:$G$454,3,FALSE)</f>
        <v>14.03.2002</v>
      </c>
      <c r="F508" t="str">
        <f>VLOOKUP(C508,[1]dataride_info!$C$1:$G$454,4,FALSE)</f>
        <v>ACTIVE</v>
      </c>
      <c r="G508" t="str">
        <f>VLOOKUP(C508,[1]dataride_info!$C$1:$G$454,5,FALSE)</f>
        <v>REID Malik</v>
      </c>
    </row>
    <row r="509" spans="1:7">
      <c r="A509" t="s">
        <v>258</v>
      </c>
      <c r="C509">
        <v>10010797393</v>
      </c>
      <c r="D509" t="s">
        <v>256</v>
      </c>
      <c r="E509" t="e">
        <f>VLOOKUP(C509,[1]dataride_info!$C$1:$G$454,3,FALSE)</f>
        <v>#N/A</v>
      </c>
      <c r="F509" t="e">
        <f>VLOOKUP(C509,[1]dataride_info!$C$1:$G$454,4,FALSE)</f>
        <v>#N/A</v>
      </c>
      <c r="G509" t="e">
        <f>VLOOKUP(C509,[1]dataride_info!$C$1:$G$454,5,FALSE)</f>
        <v>#N/A</v>
      </c>
    </row>
    <row r="510" spans="1:7">
      <c r="A510" t="s">
        <v>804</v>
      </c>
      <c r="C510">
        <v>10088726789</v>
      </c>
      <c r="D510" t="s">
        <v>207</v>
      </c>
      <c r="E510" t="str">
        <f>VLOOKUP(C510,[1]dataride_info!$C$1:$G$454,3,FALSE)</f>
        <v>23.12.2000</v>
      </c>
      <c r="F510" t="str">
        <f>VLOOKUP(C510,[1]dataride_info!$C$1:$G$454,4,FALSE)</f>
        <v>ACTIVE</v>
      </c>
      <c r="G510" t="str">
        <f>VLOOKUP(C510,[1]dataride_info!$C$1:$G$454,5,FALSE)</f>
        <v>DENYSENKO Vladyslav</v>
      </c>
    </row>
    <row r="511" spans="1:7">
      <c r="A511" t="s">
        <v>483</v>
      </c>
      <c r="C511">
        <v>10051225478</v>
      </c>
      <c r="D511" t="s">
        <v>484</v>
      </c>
    </row>
    <row r="512" spans="1:7">
      <c r="A512" t="s">
        <v>599</v>
      </c>
      <c r="C512">
        <v>10010750917</v>
      </c>
      <c r="D512" t="s">
        <v>35</v>
      </c>
    </row>
    <row r="513" spans="1:4">
      <c r="A513" t="s">
        <v>618</v>
      </c>
      <c r="C513">
        <v>10019037545</v>
      </c>
      <c r="D513" t="s">
        <v>37</v>
      </c>
    </row>
    <row r="514" spans="1:4">
      <c r="A514" t="s">
        <v>616</v>
      </c>
      <c r="C514">
        <v>10015508866</v>
      </c>
      <c r="D514" t="s">
        <v>228</v>
      </c>
    </row>
    <row r="515" spans="1:4">
      <c r="A515" t="s">
        <v>589</v>
      </c>
      <c r="C515">
        <v>10009009866</v>
      </c>
      <c r="D515" t="s">
        <v>78</v>
      </c>
    </row>
    <row r="516" spans="1:4">
      <c r="A516" t="s">
        <v>486</v>
      </c>
      <c r="C516">
        <v>10007900026</v>
      </c>
      <c r="D516" t="s">
        <v>27</v>
      </c>
    </row>
    <row r="517" spans="1:4">
      <c r="A517" t="s">
        <v>479</v>
      </c>
      <c r="C517">
        <v>10007815756</v>
      </c>
      <c r="D517" t="s">
        <v>480</v>
      </c>
    </row>
    <row r="518" spans="1:4">
      <c r="A518" t="s">
        <v>587</v>
      </c>
      <c r="C518">
        <v>10008663700</v>
      </c>
      <c r="D518" t="s">
        <v>113</v>
      </c>
    </row>
    <row r="519" spans="1:4">
      <c r="A519" t="s">
        <v>762</v>
      </c>
      <c r="C519">
        <v>10023824190</v>
      </c>
      <c r="D519" t="s">
        <v>75</v>
      </c>
    </row>
    <row r="520" spans="1:4">
      <c r="A520" t="s">
        <v>606</v>
      </c>
      <c r="C520">
        <v>10060474329</v>
      </c>
      <c r="D520" t="s">
        <v>33</v>
      </c>
    </row>
    <row r="521" spans="1:4">
      <c r="A521" t="s">
        <v>482</v>
      </c>
      <c r="C521">
        <v>10022783058</v>
      </c>
      <c r="D521" t="s">
        <v>23</v>
      </c>
    </row>
    <row r="522" spans="1:4">
      <c r="A522" t="s">
        <v>765</v>
      </c>
      <c r="C522">
        <v>10051468887</v>
      </c>
      <c r="D522" t="s">
        <v>727</v>
      </c>
    </row>
    <row r="523" spans="1:4">
      <c r="A523" t="s">
        <v>634</v>
      </c>
      <c r="C523">
        <v>10014936566</v>
      </c>
      <c r="D523" t="s">
        <v>85</v>
      </c>
    </row>
    <row r="524" spans="1:4">
      <c r="A524" t="s">
        <v>646</v>
      </c>
      <c r="C524">
        <v>10035022337</v>
      </c>
      <c r="D524" t="s">
        <v>647</v>
      </c>
    </row>
    <row r="525" spans="1:4">
      <c r="A525" t="s">
        <v>734</v>
      </c>
      <c r="C525">
        <v>10072342681</v>
      </c>
      <c r="D525" t="s">
        <v>102</v>
      </c>
    </row>
    <row r="526" spans="1:4">
      <c r="A526" t="s">
        <v>597</v>
      </c>
      <c r="C526">
        <v>10003301620</v>
      </c>
      <c r="D526" t="s">
        <v>29</v>
      </c>
    </row>
    <row r="527" spans="1:4">
      <c r="A527" t="s">
        <v>519</v>
      </c>
      <c r="C527">
        <v>10007390370</v>
      </c>
      <c r="D527" t="s">
        <v>250</v>
      </c>
    </row>
    <row r="528" spans="1:4">
      <c r="A528" t="s">
        <v>493</v>
      </c>
      <c r="C528">
        <v>10007832227</v>
      </c>
      <c r="D528" t="s">
        <v>760</v>
      </c>
    </row>
    <row r="529" spans="1:4">
      <c r="A529" t="s">
        <v>614</v>
      </c>
      <c r="C529">
        <v>10083092810</v>
      </c>
      <c r="D529" t="s">
        <v>56</v>
      </c>
    </row>
    <row r="530" spans="1:4">
      <c r="A530" t="s">
        <v>53</v>
      </c>
      <c r="C530">
        <v>10030125049</v>
      </c>
      <c r="D530" t="s">
        <v>25</v>
      </c>
    </row>
    <row r="531" spans="1:4">
      <c r="A531" t="s">
        <v>477</v>
      </c>
      <c r="C531">
        <v>10059718032</v>
      </c>
      <c r="D531" t="s">
        <v>478</v>
      </c>
    </row>
    <row r="532" spans="1:4">
      <c r="A532" t="s">
        <v>1266</v>
      </c>
      <c r="C532">
        <v>10080529683</v>
      </c>
      <c r="D532" t="s">
        <v>52</v>
      </c>
    </row>
    <row r="533" spans="1:4">
      <c r="A533" t="s">
        <v>595</v>
      </c>
      <c r="C533">
        <v>10010799013</v>
      </c>
      <c r="D533" t="s">
        <v>31</v>
      </c>
    </row>
    <row r="534" spans="1:4">
      <c r="A534" t="s">
        <v>522</v>
      </c>
      <c r="C534">
        <v>10006895569</v>
      </c>
      <c r="D534" t="s">
        <v>58</v>
      </c>
    </row>
    <row r="535" spans="1:4">
      <c r="A535" t="s">
        <v>3240</v>
      </c>
      <c r="C535">
        <v>10047431263</v>
      </c>
      <c r="D535" t="s">
        <v>42</v>
      </c>
    </row>
    <row r="536" spans="1:4">
      <c r="A536" t="s">
        <v>340</v>
      </c>
      <c r="C536">
        <v>10004633247</v>
      </c>
      <c r="D536" t="s">
        <v>142</v>
      </c>
    </row>
    <row r="537" spans="1:4">
      <c r="A537" t="s">
        <v>1703</v>
      </c>
      <c r="C537">
        <v>10008826374</v>
      </c>
      <c r="D537" t="s">
        <v>256</v>
      </c>
    </row>
    <row r="538" spans="1:4">
      <c r="A538" t="s">
        <v>619</v>
      </c>
      <c r="C538">
        <v>10015871608</v>
      </c>
      <c r="D538" t="s">
        <v>620</v>
      </c>
    </row>
    <row r="539" spans="1:4">
      <c r="A539" t="s">
        <v>716</v>
      </c>
      <c r="C539">
        <v>10007771401</v>
      </c>
      <c r="D539" t="s">
        <v>152</v>
      </c>
    </row>
    <row r="540" spans="1:4">
      <c r="A540" t="s">
        <v>514</v>
      </c>
      <c r="C540">
        <v>10053953808</v>
      </c>
      <c r="D540" t="s">
        <v>46</v>
      </c>
    </row>
    <row r="541" spans="1:4">
      <c r="A541" t="s">
        <v>523</v>
      </c>
      <c r="C541">
        <v>10045958075</v>
      </c>
      <c r="D541" t="s">
        <v>524</v>
      </c>
    </row>
    <row r="542" spans="1:4">
      <c r="A542" t="s">
        <v>610</v>
      </c>
      <c r="C542">
        <v>10083785449</v>
      </c>
      <c r="D542" t="s">
        <v>164</v>
      </c>
    </row>
    <row r="543" spans="1:4">
      <c r="A543" t="s">
        <v>715</v>
      </c>
      <c r="C543">
        <v>10076128210</v>
      </c>
      <c r="D543" t="s">
        <v>161</v>
      </c>
    </row>
    <row r="544" spans="1:4">
      <c r="A544" t="s">
        <v>483</v>
      </c>
      <c r="C544">
        <v>10051225478</v>
      </c>
      <c r="D544" s="12" t="s">
        <v>484</v>
      </c>
    </row>
    <row r="545" spans="1:4">
      <c r="A545" t="s">
        <v>676</v>
      </c>
      <c r="C545">
        <v>10036116720</v>
      </c>
      <c r="D545" s="12" t="s">
        <v>484</v>
      </c>
    </row>
    <row r="546" spans="1:4">
      <c r="A546" t="s">
        <v>655</v>
      </c>
      <c r="C546">
        <v>10049194845</v>
      </c>
      <c r="D546" s="12" t="s">
        <v>484</v>
      </c>
    </row>
    <row r="547" spans="1:4">
      <c r="A547" t="s">
        <v>645</v>
      </c>
      <c r="C547">
        <v>10010826089</v>
      </c>
      <c r="D547" s="12" t="s">
        <v>484</v>
      </c>
    </row>
    <row r="548" spans="1:4">
      <c r="A548" t="s">
        <v>600</v>
      </c>
      <c r="C548">
        <v>10004405501</v>
      </c>
      <c r="D548" s="12" t="s">
        <v>35</v>
      </c>
    </row>
    <row r="549" spans="1:4">
      <c r="A549" t="s">
        <v>599</v>
      </c>
      <c r="C549">
        <v>10010750917</v>
      </c>
      <c r="D549" s="12" t="s">
        <v>35</v>
      </c>
    </row>
    <row r="550" spans="1:4">
      <c r="A550" t="s">
        <v>746</v>
      </c>
      <c r="C550">
        <v>10085950569</v>
      </c>
      <c r="D550" s="12" t="s">
        <v>35</v>
      </c>
    </row>
    <row r="551" spans="1:4">
      <c r="A551" t="s">
        <v>34</v>
      </c>
      <c r="C551">
        <v>10009117778</v>
      </c>
      <c r="D551" s="12" t="s">
        <v>35</v>
      </c>
    </row>
    <row r="552" spans="1:4">
      <c r="A552" t="s">
        <v>587</v>
      </c>
      <c r="C552">
        <v>10008663700</v>
      </c>
      <c r="D552" s="12" t="s">
        <v>113</v>
      </c>
    </row>
    <row r="553" spans="1:4">
      <c r="A553" t="s">
        <v>762</v>
      </c>
      <c r="C553">
        <v>10023824190</v>
      </c>
      <c r="D553" s="12" t="s">
        <v>113</v>
      </c>
    </row>
    <row r="554" spans="1:4">
      <c r="A554" t="s">
        <v>648</v>
      </c>
      <c r="C554">
        <v>10015483810</v>
      </c>
      <c r="D554" s="12" t="s">
        <v>113</v>
      </c>
    </row>
    <row r="555" spans="1:4">
      <c r="A555" t="s">
        <v>780</v>
      </c>
      <c r="C555">
        <v>10014741455</v>
      </c>
      <c r="D555" s="12" t="s">
        <v>113</v>
      </c>
    </row>
    <row r="556" spans="1:4">
      <c r="A556" t="s">
        <v>3239</v>
      </c>
      <c r="C556">
        <v>10085000575</v>
      </c>
      <c r="D556" s="12" t="s">
        <v>102</v>
      </c>
    </row>
    <row r="557" spans="1:4">
      <c r="A557" t="s">
        <v>3228</v>
      </c>
      <c r="C557">
        <v>10086775675</v>
      </c>
      <c r="D557" s="12" t="s">
        <v>102</v>
      </c>
    </row>
    <row r="558" spans="1:4">
      <c r="A558" t="s">
        <v>506</v>
      </c>
      <c r="C558">
        <v>10055347372</v>
      </c>
      <c r="D558" s="12" t="s">
        <v>102</v>
      </c>
    </row>
    <row r="559" spans="1:4">
      <c r="A559" t="s">
        <v>637</v>
      </c>
      <c r="C559">
        <v>10072343287</v>
      </c>
      <c r="D559" s="12" t="s">
        <v>102</v>
      </c>
    </row>
    <row r="560" spans="1:4">
      <c r="A560" t="s">
        <v>799</v>
      </c>
      <c r="C560">
        <v>10050527684</v>
      </c>
      <c r="D560" s="12" t="s">
        <v>27</v>
      </c>
    </row>
    <row r="561" spans="1:4">
      <c r="A561" t="s">
        <v>80</v>
      </c>
      <c r="C561">
        <v>10009736861</v>
      </c>
      <c r="D561" s="12" t="s">
        <v>27</v>
      </c>
    </row>
    <row r="562" spans="1:4">
      <c r="A562" t="s">
        <v>507</v>
      </c>
      <c r="C562">
        <v>10009155972</v>
      </c>
      <c r="D562" s="12" t="s">
        <v>27</v>
      </c>
    </row>
    <row r="563" spans="1:4">
      <c r="A563" t="s">
        <v>48</v>
      </c>
      <c r="C563">
        <v>10005930724</v>
      </c>
      <c r="D563" s="12" t="s">
        <v>27</v>
      </c>
    </row>
    <row r="564" spans="1:4">
      <c r="A564" t="s">
        <v>589</v>
      </c>
      <c r="C564">
        <v>10009009866</v>
      </c>
      <c r="D564" s="12" t="s">
        <v>78</v>
      </c>
    </row>
    <row r="565" spans="1:4">
      <c r="A565" t="s">
        <v>657</v>
      </c>
      <c r="C565">
        <v>10070883136</v>
      </c>
      <c r="D565" s="12" t="s">
        <v>78</v>
      </c>
    </row>
    <row r="566" spans="1:4">
      <c r="A566" t="s">
        <v>643</v>
      </c>
      <c r="C566">
        <v>10016387021</v>
      </c>
      <c r="D566" s="12" t="s">
        <v>78</v>
      </c>
    </row>
    <row r="567" spans="1:4">
      <c r="A567" t="s">
        <v>658</v>
      </c>
      <c r="C567">
        <v>10064971994</v>
      </c>
      <c r="D567" s="12" t="s">
        <v>78</v>
      </c>
    </row>
    <row r="568" spans="1:4">
      <c r="A568" t="s">
        <v>696</v>
      </c>
      <c r="C568">
        <v>10016186654</v>
      </c>
      <c r="D568" s="12" t="s">
        <v>33</v>
      </c>
    </row>
    <row r="569" spans="1:4">
      <c r="A569" t="s">
        <v>606</v>
      </c>
      <c r="C569">
        <v>10060474329</v>
      </c>
      <c r="D569" s="12" t="s">
        <v>33</v>
      </c>
    </row>
    <row r="570" spans="1:4">
      <c r="A570" t="s">
        <v>500</v>
      </c>
      <c r="C570">
        <v>10046257967</v>
      </c>
      <c r="D570" s="12" t="s">
        <v>33</v>
      </c>
    </row>
    <row r="571" spans="1:4">
      <c r="A571" t="s">
        <v>518</v>
      </c>
      <c r="C571">
        <v>10059703985</v>
      </c>
      <c r="D571" s="12" t="s">
        <v>33</v>
      </c>
    </row>
    <row r="572" spans="1:4">
      <c r="A572" t="s">
        <v>493</v>
      </c>
      <c r="C572">
        <v>10007832227</v>
      </c>
      <c r="D572" s="12" t="s">
        <v>31</v>
      </c>
    </row>
    <row r="573" spans="1:4">
      <c r="A573" t="s">
        <v>660</v>
      </c>
      <c r="C573">
        <v>10021323715</v>
      </c>
      <c r="D573" s="12" t="s">
        <v>31</v>
      </c>
    </row>
    <row r="574" spans="1:4">
      <c r="A574" t="s">
        <v>596</v>
      </c>
      <c r="C574">
        <v>10005932138</v>
      </c>
      <c r="D574" s="12" t="s">
        <v>31</v>
      </c>
    </row>
    <row r="575" spans="1:4">
      <c r="A575" t="s">
        <v>509</v>
      </c>
      <c r="C575">
        <v>10021521452</v>
      </c>
      <c r="D575" s="12" t="s">
        <v>31</v>
      </c>
    </row>
    <row r="576" spans="1:4">
      <c r="A576" t="s">
        <v>689</v>
      </c>
      <c r="C576">
        <v>10006903754</v>
      </c>
      <c r="D576" s="12" t="s">
        <v>25</v>
      </c>
    </row>
    <row r="577" spans="1:4">
      <c r="A577" t="s">
        <v>53</v>
      </c>
      <c r="C577">
        <v>10030125049</v>
      </c>
      <c r="D577" s="12" t="s">
        <v>25</v>
      </c>
    </row>
    <row r="578" spans="1:4">
      <c r="A578" t="s">
        <v>69</v>
      </c>
      <c r="C578">
        <v>10008680672</v>
      </c>
      <c r="D578" s="12" t="s">
        <v>25</v>
      </c>
    </row>
    <row r="579" spans="1:4">
      <c r="A579" t="s">
        <v>591</v>
      </c>
      <c r="C579">
        <v>10006891630</v>
      </c>
      <c r="D579" s="12" t="s">
        <v>25</v>
      </c>
    </row>
    <row r="580" spans="1:4">
      <c r="A580" t="s">
        <v>597</v>
      </c>
      <c r="C580">
        <v>10003301620</v>
      </c>
      <c r="D580" s="12" t="s">
        <v>29</v>
      </c>
    </row>
    <row r="581" spans="1:4">
      <c r="A581" t="s">
        <v>598</v>
      </c>
      <c r="C581">
        <v>10005967403</v>
      </c>
      <c r="D581" s="12" t="s">
        <v>29</v>
      </c>
    </row>
    <row r="582" spans="1:4">
      <c r="A582" t="s">
        <v>510</v>
      </c>
      <c r="C582">
        <v>10036553624</v>
      </c>
      <c r="D582" s="12" t="s">
        <v>29</v>
      </c>
    </row>
    <row r="583" spans="1:4">
      <c r="A583" t="s">
        <v>516</v>
      </c>
      <c r="C583">
        <v>10036275758</v>
      </c>
      <c r="D583" s="12" t="s">
        <v>29</v>
      </c>
    </row>
    <row r="584" spans="1:4">
      <c r="A584" t="s">
        <v>664</v>
      </c>
      <c r="C584">
        <v>10131067794</v>
      </c>
      <c r="D584" s="12" t="s">
        <v>164</v>
      </c>
    </row>
    <row r="585" spans="1:4">
      <c r="A585" t="s">
        <v>520</v>
      </c>
      <c r="C585">
        <v>10010130218</v>
      </c>
      <c r="D585" s="12" t="s">
        <v>164</v>
      </c>
    </row>
    <row r="586" spans="1:4">
      <c r="A586" t="s">
        <v>3255</v>
      </c>
      <c r="C586">
        <v>10096154767</v>
      </c>
      <c r="D586" s="12" t="s">
        <v>164</v>
      </c>
    </row>
    <row r="587" spans="1:4">
      <c r="A587" t="s">
        <v>517</v>
      </c>
      <c r="C587">
        <v>10009349972</v>
      </c>
      <c r="D587" s="12" t="s">
        <v>164</v>
      </c>
    </row>
    <row r="588" spans="1:4">
      <c r="A588" t="s">
        <v>494</v>
      </c>
      <c r="C588">
        <v>10040741596</v>
      </c>
      <c r="D588" s="12" t="s">
        <v>37</v>
      </c>
    </row>
    <row r="589" spans="1:4">
      <c r="A589" t="s">
        <v>3241</v>
      </c>
      <c r="C589">
        <v>10039864556</v>
      </c>
      <c r="D589" s="12" t="s">
        <v>37</v>
      </c>
    </row>
    <row r="590" spans="1:4">
      <c r="A590" t="s">
        <v>665</v>
      </c>
      <c r="C590">
        <v>10015329317</v>
      </c>
      <c r="D590" s="12" t="s">
        <v>37</v>
      </c>
    </row>
    <row r="591" spans="1:4">
      <c r="A591" t="s">
        <v>3256</v>
      </c>
      <c r="C591">
        <v>10062935095</v>
      </c>
      <c r="D591" s="12" t="s">
        <v>37</v>
      </c>
    </row>
    <row r="592" spans="1:4">
      <c r="A592" t="s">
        <v>3231</v>
      </c>
      <c r="C592">
        <v>10011164579</v>
      </c>
      <c r="D592" s="12" t="s">
        <v>620</v>
      </c>
    </row>
    <row r="593" spans="1:4">
      <c r="A593" t="s">
        <v>3257</v>
      </c>
      <c r="C593">
        <v>10080302341</v>
      </c>
      <c r="D593" s="12" t="s">
        <v>620</v>
      </c>
    </row>
    <row r="594" spans="1:4">
      <c r="A594" t="s">
        <v>3258</v>
      </c>
      <c r="C594">
        <v>10054558945</v>
      </c>
      <c r="D594" s="12" t="s">
        <v>620</v>
      </c>
    </row>
    <row r="595" spans="1:4">
      <c r="A595" t="s">
        <v>3259</v>
      </c>
      <c r="C595">
        <v>10009895394</v>
      </c>
      <c r="D595" s="12" t="s">
        <v>620</v>
      </c>
    </row>
    <row r="596" spans="1:4">
      <c r="A596" t="s">
        <v>523</v>
      </c>
      <c r="C596">
        <v>10045958075</v>
      </c>
      <c r="D596" s="12" t="s">
        <v>524</v>
      </c>
    </row>
    <row r="597" spans="1:4">
      <c r="A597" t="s">
        <v>670</v>
      </c>
      <c r="C597">
        <v>10045957873</v>
      </c>
      <c r="D597" s="12" t="s">
        <v>524</v>
      </c>
    </row>
    <row r="598" spans="1:4">
      <c r="A598" t="s">
        <v>668</v>
      </c>
      <c r="C598">
        <v>10064384035</v>
      </c>
      <c r="D598" s="12" t="s">
        <v>524</v>
      </c>
    </row>
    <row r="599" spans="1:4">
      <c r="A599" t="s">
        <v>687</v>
      </c>
      <c r="C599">
        <v>10109497422</v>
      </c>
      <c r="D599" s="12" t="s">
        <v>524</v>
      </c>
    </row>
    <row r="600" spans="1:4">
      <c r="A600" t="s">
        <v>114</v>
      </c>
      <c r="C600">
        <v>10055349695</v>
      </c>
      <c r="D600" s="12" t="s">
        <v>102</v>
      </c>
    </row>
    <row r="601" spans="1:4">
      <c r="A601" t="s">
        <v>238</v>
      </c>
      <c r="C601">
        <v>10055348887</v>
      </c>
      <c r="D601" s="12" t="s">
        <v>102</v>
      </c>
    </row>
    <row r="602" spans="1:4">
      <c r="A602" t="s">
        <v>101</v>
      </c>
      <c r="C602">
        <v>10015145724</v>
      </c>
      <c r="D602" s="12" t="s">
        <v>102</v>
      </c>
    </row>
    <row r="603" spans="1:4">
      <c r="A603" t="s">
        <v>22</v>
      </c>
      <c r="C603">
        <v>10007379761</v>
      </c>
      <c r="D603" s="12" t="s">
        <v>23</v>
      </c>
    </row>
    <row r="604" spans="1:4">
      <c r="A604" t="s">
        <v>92</v>
      </c>
      <c r="C604">
        <v>10009535686</v>
      </c>
      <c r="D604" s="12" t="s">
        <v>23</v>
      </c>
    </row>
    <row r="605" spans="1:4">
      <c r="A605" t="s">
        <v>549</v>
      </c>
      <c r="C605">
        <v>10005276578</v>
      </c>
      <c r="D605" s="12" t="s">
        <v>23</v>
      </c>
    </row>
    <row r="606" spans="1:4">
      <c r="A606" t="s">
        <v>781</v>
      </c>
      <c r="C606">
        <v>10025432875</v>
      </c>
      <c r="D606" s="12" t="s">
        <v>27</v>
      </c>
    </row>
    <row r="607" spans="1:4">
      <c r="A607" t="s">
        <v>96</v>
      </c>
      <c r="C607">
        <v>10015683567</v>
      </c>
      <c r="D607" s="12" t="s">
        <v>27</v>
      </c>
    </row>
    <row r="608" spans="1:4">
      <c r="A608" t="s">
        <v>99</v>
      </c>
      <c r="C608">
        <v>10010678569</v>
      </c>
      <c r="D608" s="12" t="s">
        <v>27</v>
      </c>
    </row>
    <row r="609" spans="1:4">
      <c r="A609" t="s">
        <v>683</v>
      </c>
      <c r="C609">
        <v>10007394515</v>
      </c>
      <c r="D609" s="12" t="s">
        <v>31</v>
      </c>
    </row>
    <row r="610" spans="1:4">
      <c r="A610" t="s">
        <v>30</v>
      </c>
      <c r="C610">
        <v>10010773549</v>
      </c>
      <c r="D610" s="12" t="s">
        <v>31</v>
      </c>
    </row>
    <row r="611" spans="1:4">
      <c r="A611" t="s">
        <v>469</v>
      </c>
      <c r="C611">
        <v>10122775712</v>
      </c>
      <c r="D611" s="12" t="s">
        <v>31</v>
      </c>
    </row>
    <row r="612" spans="1:4">
      <c r="A612" t="s">
        <v>112</v>
      </c>
      <c r="C612">
        <v>10009967641</v>
      </c>
      <c r="D612" s="12" t="s">
        <v>113</v>
      </c>
    </row>
    <row r="613" spans="1:4">
      <c r="A613" t="s">
        <v>137</v>
      </c>
      <c r="C613">
        <v>10014936364</v>
      </c>
      <c r="D613" s="12" t="s">
        <v>113</v>
      </c>
    </row>
    <row r="614" spans="1:4">
      <c r="A614" t="s">
        <v>125</v>
      </c>
      <c r="C614">
        <v>10017950943</v>
      </c>
      <c r="D614" s="12" t="s">
        <v>113</v>
      </c>
    </row>
    <row r="615" spans="1:4">
      <c r="A615" t="s">
        <v>97</v>
      </c>
      <c r="C615">
        <v>10048325582</v>
      </c>
      <c r="D615" s="12" t="s">
        <v>29</v>
      </c>
    </row>
    <row r="616" spans="1:4">
      <c r="A616" t="s">
        <v>28</v>
      </c>
      <c r="C616">
        <v>10007779683</v>
      </c>
      <c r="D616" s="12" t="s">
        <v>29</v>
      </c>
    </row>
    <row r="617" spans="1:4">
      <c r="A617" t="s">
        <v>551</v>
      </c>
      <c r="C617">
        <v>10010166792</v>
      </c>
      <c r="D617" s="12" t="s">
        <v>29</v>
      </c>
    </row>
    <row r="618" spans="1:4">
      <c r="A618" t="s">
        <v>552</v>
      </c>
      <c r="C618">
        <v>10015339522</v>
      </c>
      <c r="D618" s="12" t="s">
        <v>39</v>
      </c>
    </row>
    <row r="619" spans="1:4">
      <c r="A619" t="s">
        <v>38</v>
      </c>
      <c r="C619">
        <v>10129788610</v>
      </c>
      <c r="D619" s="12" t="s">
        <v>39</v>
      </c>
    </row>
    <row r="620" spans="1:4">
      <c r="A620" t="s">
        <v>105</v>
      </c>
      <c r="C620">
        <v>10052089586</v>
      </c>
      <c r="D620" s="12" t="s">
        <v>39</v>
      </c>
    </row>
    <row r="621" spans="1:4">
      <c r="A621" t="s">
        <v>782</v>
      </c>
      <c r="C621">
        <v>10005641037</v>
      </c>
      <c r="D621" s="12" t="s">
        <v>46</v>
      </c>
    </row>
    <row r="622" spans="1:4">
      <c r="A622" t="s">
        <v>202</v>
      </c>
      <c r="C622">
        <v>10009079382</v>
      </c>
      <c r="D622" s="12" t="s">
        <v>46</v>
      </c>
    </row>
    <row r="623" spans="1:4">
      <c r="A623" t="s">
        <v>167</v>
      </c>
      <c r="C623">
        <v>10005953154</v>
      </c>
      <c r="D623" s="12" t="s">
        <v>46</v>
      </c>
    </row>
    <row r="624" spans="1:4">
      <c r="A624" t="s">
        <v>47</v>
      </c>
      <c r="C624">
        <v>10064209839</v>
      </c>
      <c r="D624" s="12" t="s">
        <v>33</v>
      </c>
    </row>
    <row r="625" spans="1:4">
      <c r="A625" t="s">
        <v>32</v>
      </c>
      <c r="C625">
        <v>10048888990</v>
      </c>
      <c r="D625" s="12" t="s">
        <v>33</v>
      </c>
    </row>
    <row r="626" spans="1:4">
      <c r="A626" t="s">
        <v>127</v>
      </c>
      <c r="C626">
        <v>10048224138</v>
      </c>
      <c r="D626" s="12" t="s">
        <v>33</v>
      </c>
    </row>
    <row r="627" spans="1:4">
      <c r="A627" t="s">
        <v>471</v>
      </c>
      <c r="C627">
        <v>10010166590</v>
      </c>
      <c r="D627" s="12" t="s">
        <v>42</v>
      </c>
    </row>
    <row r="628" spans="1:4">
      <c r="A628" t="s">
        <v>3235</v>
      </c>
      <c r="C628">
        <v>10048100765</v>
      </c>
      <c r="D628" s="12" t="s">
        <v>42</v>
      </c>
    </row>
    <row r="629" spans="1:4">
      <c r="A629" t="s">
        <v>742</v>
      </c>
      <c r="C629">
        <v>10007535365</v>
      </c>
      <c r="D629" s="12" t="s">
        <v>42</v>
      </c>
    </row>
    <row r="630" spans="1:4">
      <c r="A630" t="s">
        <v>165</v>
      </c>
      <c r="C630">
        <v>10041041993</v>
      </c>
      <c r="D630" s="12" t="s">
        <v>37</v>
      </c>
    </row>
    <row r="631" spans="1:4">
      <c r="A631" t="s">
        <v>36</v>
      </c>
      <c r="C631">
        <v>10011152354</v>
      </c>
      <c r="D631" s="12" t="s">
        <v>37</v>
      </c>
    </row>
    <row r="632" spans="1:4">
      <c r="A632" t="s">
        <v>59</v>
      </c>
      <c r="C632">
        <v>10007502427</v>
      </c>
      <c r="D632" s="12" t="s">
        <v>37</v>
      </c>
    </row>
    <row r="633" spans="1:4">
      <c r="A633" t="s">
        <v>3260</v>
      </c>
      <c r="C633">
        <v>10115326819</v>
      </c>
      <c r="D633" s="12" t="s">
        <v>56</v>
      </c>
    </row>
    <row r="634" spans="1:4">
      <c r="A634" t="s">
        <v>55</v>
      </c>
      <c r="C634">
        <v>10064034229</v>
      </c>
      <c r="D634" s="12" t="s">
        <v>56</v>
      </c>
    </row>
    <row r="635" spans="1:4">
      <c r="A635" t="s">
        <v>148</v>
      </c>
      <c r="C635">
        <v>10007890932</v>
      </c>
      <c r="D635" s="12" t="s">
        <v>56</v>
      </c>
    </row>
    <row r="636" spans="1:4">
      <c r="A636" t="s">
        <v>43</v>
      </c>
      <c r="C636">
        <v>10061655608</v>
      </c>
      <c r="D636" s="12" t="s">
        <v>44</v>
      </c>
    </row>
    <row r="637" spans="1:4">
      <c r="A637" t="s">
        <v>100</v>
      </c>
      <c r="C637">
        <v>10010830840</v>
      </c>
      <c r="D637" s="12" t="s">
        <v>44</v>
      </c>
    </row>
    <row r="638" spans="1:4">
      <c r="A638" t="s">
        <v>50</v>
      </c>
      <c r="C638">
        <v>10009039774</v>
      </c>
      <c r="D638" s="12" t="s">
        <v>44</v>
      </c>
    </row>
    <row r="639" spans="1:4">
      <c r="A639" t="s">
        <v>163</v>
      </c>
      <c r="C639">
        <v>10072398356</v>
      </c>
      <c r="D639" s="12" t="s">
        <v>164</v>
      </c>
    </row>
    <row r="640" spans="1:4">
      <c r="A640" t="s">
        <v>686</v>
      </c>
      <c r="C640">
        <v>10016209286</v>
      </c>
      <c r="D640" s="12" t="s">
        <v>164</v>
      </c>
    </row>
    <row r="641" spans="1:4">
      <c r="A641" t="s">
        <v>557</v>
      </c>
      <c r="C641">
        <v>10054807610</v>
      </c>
      <c r="D641" s="12" t="s">
        <v>164</v>
      </c>
    </row>
    <row r="642" spans="1:4">
      <c r="A642" t="s">
        <v>76</v>
      </c>
      <c r="C642">
        <v>10049101683</v>
      </c>
      <c r="D642" s="12" t="s">
        <v>52</v>
      </c>
    </row>
    <row r="643" spans="1:4">
      <c r="A643" t="s">
        <v>51</v>
      </c>
      <c r="C643">
        <v>10010645732</v>
      </c>
      <c r="D643" s="12" t="s">
        <v>52</v>
      </c>
    </row>
    <row r="644" spans="1:4">
      <c r="A644" t="s">
        <v>93</v>
      </c>
      <c r="C644">
        <v>10009150215</v>
      </c>
      <c r="D644" s="12" t="s">
        <v>52</v>
      </c>
    </row>
    <row r="645" spans="1:4">
      <c r="A645" t="s">
        <v>3234</v>
      </c>
      <c r="C645">
        <v>10049099865</v>
      </c>
      <c r="D645" s="12" t="s">
        <v>256</v>
      </c>
    </row>
    <row r="646" spans="1:4">
      <c r="A646" t="s">
        <v>3261</v>
      </c>
      <c r="C646">
        <v>10010797494</v>
      </c>
      <c r="D646" s="12" t="s">
        <v>256</v>
      </c>
    </row>
    <row r="647" spans="1:4">
      <c r="A647" t="s">
        <v>258</v>
      </c>
      <c r="C647">
        <v>10010797393</v>
      </c>
      <c r="D647" s="12" t="s">
        <v>256</v>
      </c>
    </row>
    <row r="648" spans="1:4">
      <c r="A648" t="s">
        <v>854</v>
      </c>
      <c r="C648">
        <v>10088729419</v>
      </c>
      <c r="D648" s="12" t="s">
        <v>207</v>
      </c>
    </row>
    <row r="649" spans="1:4">
      <c r="A649" t="s">
        <v>804</v>
      </c>
      <c r="C649">
        <v>10088726789</v>
      </c>
      <c r="D649" s="12" t="s">
        <v>207</v>
      </c>
    </row>
    <row r="650" spans="1:4">
      <c r="A650" t="s">
        <v>3262</v>
      </c>
      <c r="C650">
        <v>10088738109</v>
      </c>
      <c r="D650" s="12" t="s">
        <v>207</v>
      </c>
    </row>
    <row r="651" spans="1:4">
      <c r="A651" t="s">
        <v>60</v>
      </c>
      <c r="C651">
        <v>10095274996</v>
      </c>
      <c r="D651" s="12" t="s">
        <v>61</v>
      </c>
    </row>
    <row r="652" spans="1:4">
      <c r="A652" t="s">
        <v>71</v>
      </c>
      <c r="C652">
        <v>10050626809</v>
      </c>
      <c r="D652" s="12" t="s">
        <v>61</v>
      </c>
    </row>
    <row r="653" spans="1:4">
      <c r="A653" t="s">
        <v>558</v>
      </c>
      <c r="C653">
        <v>10050945693</v>
      </c>
      <c r="D653" s="12" t="s">
        <v>61</v>
      </c>
    </row>
    <row r="654" spans="1:4">
      <c r="A654" t="s">
        <v>3263</v>
      </c>
      <c r="C654">
        <v>10108741428</v>
      </c>
      <c r="D654" s="12" t="s">
        <v>25</v>
      </c>
    </row>
    <row r="655" spans="1:4">
      <c r="A655" t="s">
        <v>681</v>
      </c>
      <c r="C655">
        <v>10010715046</v>
      </c>
      <c r="D655" s="12" t="s">
        <v>25</v>
      </c>
    </row>
    <row r="656" spans="1:4">
      <c r="A656" t="s">
        <v>553</v>
      </c>
      <c r="C656">
        <v>10030732109</v>
      </c>
      <c r="D656" s="12" t="s">
        <v>25</v>
      </c>
    </row>
    <row r="657" spans="1:4">
      <c r="A657" t="s">
        <v>211</v>
      </c>
      <c r="C657">
        <v>10010608447</v>
      </c>
      <c r="D657" s="12" t="s">
        <v>212</v>
      </c>
    </row>
    <row r="658" spans="1:4">
      <c r="A658" t="s">
        <v>3264</v>
      </c>
      <c r="C658">
        <v>10087503478</v>
      </c>
      <c r="D658" s="12" t="s">
        <v>212</v>
      </c>
    </row>
    <row r="659" spans="1:4">
      <c r="A659" t="s">
        <v>3265</v>
      </c>
      <c r="C659">
        <v>10011080313</v>
      </c>
      <c r="D659" s="12" t="s">
        <v>212</v>
      </c>
    </row>
    <row r="660" spans="1:4">
      <c r="A660" t="s">
        <v>3236</v>
      </c>
      <c r="C660">
        <v>10060086531</v>
      </c>
      <c r="D660" s="12" t="s">
        <v>620</v>
      </c>
    </row>
    <row r="661" spans="1:4">
      <c r="A661" t="s">
        <v>3266</v>
      </c>
      <c r="C661">
        <v>10056067293</v>
      </c>
      <c r="D661" s="12" t="s">
        <v>620</v>
      </c>
    </row>
    <row r="662" spans="1:4">
      <c r="A662" t="s">
        <v>3267</v>
      </c>
      <c r="C662">
        <v>10054568746</v>
      </c>
      <c r="D662" s="12" t="s">
        <v>620</v>
      </c>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438"/>
  <sheetViews>
    <sheetView zoomScaleNormal="100" workbookViewId="0">
      <pane ySplit="1" topLeftCell="A2" activePane="bottomLeft" state="frozen"/>
      <selection pane="bottomLeft" activeCell="H4440" sqref="H4440"/>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c r="A1" t="s">
        <v>0</v>
      </c>
      <c r="B1" t="s">
        <v>1</v>
      </c>
      <c r="C1" t="s">
        <v>2</v>
      </c>
      <c r="D1" t="s">
        <v>3</v>
      </c>
      <c r="E1" t="s">
        <v>88</v>
      </c>
      <c r="F1" t="s">
        <v>89</v>
      </c>
      <c r="G1" t="s">
        <v>9</v>
      </c>
      <c r="H1" t="s">
        <v>5</v>
      </c>
      <c r="I1" t="s">
        <v>8</v>
      </c>
      <c r="J1" t="s">
        <v>90</v>
      </c>
      <c r="K1" s="21" t="s">
        <v>7</v>
      </c>
    </row>
    <row r="2" spans="1:11">
      <c r="A2" s="70" t="s">
        <v>3227</v>
      </c>
      <c r="B2" s="70">
        <v>2023</v>
      </c>
      <c r="C2" s="123">
        <v>44982</v>
      </c>
      <c r="D2" s="70" t="s">
        <v>66</v>
      </c>
      <c r="E2" t="s">
        <v>91</v>
      </c>
      <c r="F2">
        <v>1</v>
      </c>
      <c r="G2">
        <v>1</v>
      </c>
      <c r="H2" t="s">
        <v>92</v>
      </c>
      <c r="I2" t="s">
        <v>23</v>
      </c>
    </row>
    <row r="3" spans="1:11">
      <c r="A3" s="70" t="s">
        <v>3227</v>
      </c>
      <c r="B3" s="70">
        <v>2023</v>
      </c>
      <c r="C3" s="123">
        <v>44982</v>
      </c>
      <c r="D3" s="70" t="s">
        <v>66</v>
      </c>
      <c r="E3" t="s">
        <v>91</v>
      </c>
      <c r="F3">
        <v>1</v>
      </c>
      <c r="G3">
        <v>2</v>
      </c>
      <c r="H3" t="s">
        <v>99</v>
      </c>
      <c r="I3" t="s">
        <v>27</v>
      </c>
    </row>
    <row r="4" spans="1:11">
      <c r="A4" s="70" t="s">
        <v>3227</v>
      </c>
      <c r="B4" s="70">
        <v>2023</v>
      </c>
      <c r="C4" s="123">
        <v>44982</v>
      </c>
      <c r="D4" s="70" t="s">
        <v>66</v>
      </c>
      <c r="E4" t="s">
        <v>91</v>
      </c>
      <c r="F4">
        <v>1</v>
      </c>
      <c r="G4">
        <v>3</v>
      </c>
      <c r="H4" t="s">
        <v>854</v>
      </c>
      <c r="I4" t="s">
        <v>207</v>
      </c>
    </row>
    <row r="5" spans="1:11">
      <c r="A5" s="70" t="s">
        <v>3227</v>
      </c>
      <c r="B5" s="70">
        <v>2023</v>
      </c>
      <c r="C5" s="123">
        <v>44982</v>
      </c>
      <c r="D5" s="70" t="s">
        <v>66</v>
      </c>
      <c r="E5" t="s">
        <v>91</v>
      </c>
      <c r="F5">
        <v>1</v>
      </c>
      <c r="G5">
        <v>4</v>
      </c>
      <c r="H5" t="s">
        <v>132</v>
      </c>
      <c r="I5" t="s">
        <v>113</v>
      </c>
    </row>
    <row r="6" spans="1:11">
      <c r="A6" s="70" t="s">
        <v>3227</v>
      </c>
      <c r="B6" s="70">
        <v>2023</v>
      </c>
      <c r="C6" s="123">
        <v>44982</v>
      </c>
      <c r="D6" s="70" t="s">
        <v>66</v>
      </c>
      <c r="E6" t="s">
        <v>91</v>
      </c>
      <c r="F6">
        <v>1</v>
      </c>
      <c r="G6" t="s">
        <v>536</v>
      </c>
      <c r="H6" t="s">
        <v>169</v>
      </c>
      <c r="I6" t="s">
        <v>31</v>
      </c>
    </row>
    <row r="7" spans="1:11">
      <c r="A7" s="70" t="s">
        <v>3227</v>
      </c>
      <c r="B7" s="70">
        <v>2023</v>
      </c>
      <c r="C7" s="123">
        <v>44982</v>
      </c>
      <c r="D7" s="70" t="s">
        <v>66</v>
      </c>
      <c r="E7" t="s">
        <v>91</v>
      </c>
      <c r="F7">
        <v>1</v>
      </c>
      <c r="G7" t="s">
        <v>536</v>
      </c>
      <c r="H7" t="s">
        <v>196</v>
      </c>
      <c r="I7" t="s">
        <v>52</v>
      </c>
    </row>
    <row r="8" spans="1:11">
      <c r="A8" s="70" t="s">
        <v>3227</v>
      </c>
      <c r="B8" s="70">
        <v>2023</v>
      </c>
      <c r="C8" s="123">
        <v>44982</v>
      </c>
      <c r="D8" s="70" t="s">
        <v>66</v>
      </c>
      <c r="E8" t="s">
        <v>91</v>
      </c>
      <c r="F8">
        <v>2</v>
      </c>
      <c r="G8">
        <v>1</v>
      </c>
      <c r="H8" t="s">
        <v>107</v>
      </c>
      <c r="I8" t="s">
        <v>168</v>
      </c>
    </row>
    <row r="9" spans="1:11">
      <c r="A9" s="70" t="s">
        <v>3227</v>
      </c>
      <c r="B9" s="70">
        <v>2023</v>
      </c>
      <c r="C9" s="123">
        <v>44982</v>
      </c>
      <c r="D9" s="70" t="s">
        <v>66</v>
      </c>
      <c r="E9" t="s">
        <v>91</v>
      </c>
      <c r="F9">
        <v>2</v>
      </c>
      <c r="G9">
        <v>2</v>
      </c>
      <c r="H9" t="s">
        <v>470</v>
      </c>
      <c r="I9" t="s">
        <v>27</v>
      </c>
    </row>
    <row r="10" spans="1:11">
      <c r="A10" s="70" t="s">
        <v>3227</v>
      </c>
      <c r="B10" s="70">
        <v>2023</v>
      </c>
      <c r="C10" s="123">
        <v>44982</v>
      </c>
      <c r="D10" s="70" t="s">
        <v>66</v>
      </c>
      <c r="E10" t="s">
        <v>91</v>
      </c>
      <c r="F10">
        <v>2</v>
      </c>
      <c r="G10">
        <v>3</v>
      </c>
      <c r="H10" t="s">
        <v>101</v>
      </c>
      <c r="I10" t="s">
        <v>102</v>
      </c>
    </row>
    <row r="11" spans="1:11">
      <c r="A11" s="70" t="s">
        <v>3227</v>
      </c>
      <c r="B11" s="70">
        <v>2023</v>
      </c>
      <c r="C11" s="123">
        <v>44982</v>
      </c>
      <c r="D11" s="70" t="s">
        <v>66</v>
      </c>
      <c r="E11" t="s">
        <v>91</v>
      </c>
      <c r="F11">
        <v>2</v>
      </c>
      <c r="G11">
        <v>4</v>
      </c>
      <c r="H11" t="s">
        <v>108</v>
      </c>
      <c r="I11" t="s">
        <v>109</v>
      </c>
    </row>
    <row r="12" spans="1:11">
      <c r="A12" s="70" t="s">
        <v>3227</v>
      </c>
      <c r="B12" s="70">
        <v>2023</v>
      </c>
      <c r="C12" s="123">
        <v>44982</v>
      </c>
      <c r="D12" s="70" t="s">
        <v>66</v>
      </c>
      <c r="E12" t="s">
        <v>91</v>
      </c>
      <c r="F12">
        <v>2</v>
      </c>
      <c r="G12">
        <v>5</v>
      </c>
      <c r="H12" t="s">
        <v>59</v>
      </c>
      <c r="I12" t="s">
        <v>37</v>
      </c>
    </row>
    <row r="13" spans="1:11">
      <c r="A13" s="70" t="s">
        <v>3227</v>
      </c>
      <c r="B13" s="70">
        <v>2023</v>
      </c>
      <c r="C13" s="123">
        <v>44982</v>
      </c>
      <c r="D13" s="70" t="s">
        <v>66</v>
      </c>
      <c r="E13" t="s">
        <v>91</v>
      </c>
      <c r="F13">
        <v>2</v>
      </c>
      <c r="G13" t="s">
        <v>608</v>
      </c>
      <c r="H13" t="s">
        <v>681</v>
      </c>
      <c r="I13" t="s">
        <v>25</v>
      </c>
    </row>
    <row r="14" spans="1:11">
      <c r="A14" s="70" t="s">
        <v>3227</v>
      </c>
      <c r="B14" s="70">
        <v>2023</v>
      </c>
      <c r="C14" s="123">
        <v>44982</v>
      </c>
      <c r="D14" s="70" t="s">
        <v>66</v>
      </c>
      <c r="E14" t="s">
        <v>91</v>
      </c>
      <c r="F14">
        <v>3</v>
      </c>
      <c r="G14">
        <v>1</v>
      </c>
      <c r="H14" t="s">
        <v>30</v>
      </c>
      <c r="I14" t="s">
        <v>31</v>
      </c>
    </row>
    <row r="15" spans="1:11">
      <c r="A15" s="70" t="s">
        <v>3227</v>
      </c>
      <c r="B15" s="70">
        <v>2023</v>
      </c>
      <c r="C15" s="123">
        <v>44982</v>
      </c>
      <c r="D15" s="70" t="s">
        <v>66</v>
      </c>
      <c r="E15" t="s">
        <v>91</v>
      </c>
      <c r="F15">
        <v>3</v>
      </c>
      <c r="G15">
        <v>2</v>
      </c>
      <c r="H15" t="s">
        <v>45</v>
      </c>
      <c r="I15" t="s">
        <v>46</v>
      </c>
    </row>
    <row r="16" spans="1:11">
      <c r="A16" s="70" t="s">
        <v>3227</v>
      </c>
      <c r="B16" s="70">
        <v>2023</v>
      </c>
      <c r="C16" s="123">
        <v>44982</v>
      </c>
      <c r="D16" s="70" t="s">
        <v>66</v>
      </c>
      <c r="E16" t="s">
        <v>91</v>
      </c>
      <c r="F16">
        <v>3</v>
      </c>
      <c r="G16">
        <v>3</v>
      </c>
      <c r="H16" t="s">
        <v>184</v>
      </c>
      <c r="I16" t="s">
        <v>478</v>
      </c>
    </row>
    <row r="17" spans="1:9">
      <c r="A17" s="70" t="s">
        <v>3227</v>
      </c>
      <c r="B17" s="70">
        <v>2023</v>
      </c>
      <c r="C17" s="123">
        <v>44982</v>
      </c>
      <c r="D17" s="70" t="s">
        <v>66</v>
      </c>
      <c r="E17" t="s">
        <v>91</v>
      </c>
      <c r="F17">
        <v>3</v>
      </c>
      <c r="G17">
        <v>4</v>
      </c>
      <c r="H17" t="s">
        <v>111</v>
      </c>
      <c r="I17" t="s">
        <v>61</v>
      </c>
    </row>
    <row r="18" spans="1:9">
      <c r="A18" s="70" t="s">
        <v>3227</v>
      </c>
      <c r="B18" s="70">
        <v>2023</v>
      </c>
      <c r="C18" s="123">
        <v>44982</v>
      </c>
      <c r="D18" s="70" t="s">
        <v>66</v>
      </c>
      <c r="E18" t="s">
        <v>91</v>
      </c>
      <c r="F18">
        <v>3</v>
      </c>
      <c r="G18">
        <v>5</v>
      </c>
      <c r="H18" t="s">
        <v>100</v>
      </c>
      <c r="I18" t="s">
        <v>44</v>
      </c>
    </row>
    <row r="19" spans="1:9">
      <c r="A19" s="70" t="s">
        <v>3227</v>
      </c>
      <c r="B19" s="70">
        <v>2023</v>
      </c>
      <c r="C19" s="123">
        <v>44982</v>
      </c>
      <c r="D19" s="70" t="s">
        <v>66</v>
      </c>
      <c r="E19" t="s">
        <v>91</v>
      </c>
      <c r="F19">
        <v>3</v>
      </c>
      <c r="G19">
        <v>6</v>
      </c>
      <c r="H19" t="s">
        <v>553</v>
      </c>
      <c r="I19" t="s">
        <v>25</v>
      </c>
    </row>
    <row r="20" spans="1:9">
      <c r="A20" s="70" t="s">
        <v>3227</v>
      </c>
      <c r="B20" s="70">
        <v>2023</v>
      </c>
      <c r="C20" s="123">
        <v>44982</v>
      </c>
      <c r="D20" s="70" t="s">
        <v>66</v>
      </c>
      <c r="E20" t="s">
        <v>91</v>
      </c>
      <c r="F20">
        <v>4</v>
      </c>
      <c r="G20">
        <v>1</v>
      </c>
      <c r="H20" t="s">
        <v>22</v>
      </c>
      <c r="I20" t="s">
        <v>23</v>
      </c>
    </row>
    <row r="21" spans="1:9">
      <c r="A21" s="70" t="s">
        <v>3227</v>
      </c>
      <c r="B21" s="70">
        <v>2023</v>
      </c>
      <c r="C21" s="123">
        <v>44982</v>
      </c>
      <c r="D21" s="70" t="s">
        <v>66</v>
      </c>
      <c r="E21" t="s">
        <v>91</v>
      </c>
      <c r="F21">
        <v>4</v>
      </c>
      <c r="G21">
        <v>2</v>
      </c>
      <c r="H21" t="s">
        <v>258</v>
      </c>
      <c r="I21" t="s">
        <v>256</v>
      </c>
    </row>
    <row r="22" spans="1:9">
      <c r="A22" s="70" t="s">
        <v>3227</v>
      </c>
      <c r="B22" s="70">
        <v>2023</v>
      </c>
      <c r="C22" s="123">
        <v>44982</v>
      </c>
      <c r="D22" s="70" t="s">
        <v>66</v>
      </c>
      <c r="E22" t="s">
        <v>91</v>
      </c>
      <c r="F22">
        <v>4</v>
      </c>
      <c r="G22">
        <v>3</v>
      </c>
      <c r="H22" t="s">
        <v>471</v>
      </c>
      <c r="I22" t="s">
        <v>42</v>
      </c>
    </row>
    <row r="23" spans="1:9">
      <c r="A23" s="70" t="s">
        <v>3227</v>
      </c>
      <c r="B23" s="70">
        <v>2023</v>
      </c>
      <c r="C23" s="123">
        <v>44982</v>
      </c>
      <c r="D23" s="70" t="s">
        <v>66</v>
      </c>
      <c r="E23" t="s">
        <v>91</v>
      </c>
      <c r="F23">
        <v>4</v>
      </c>
      <c r="G23">
        <v>4</v>
      </c>
      <c r="H23" t="s">
        <v>76</v>
      </c>
      <c r="I23" t="s">
        <v>3232</v>
      </c>
    </row>
    <row r="24" spans="1:9">
      <c r="A24" s="70" t="s">
        <v>3227</v>
      </c>
      <c r="B24" s="70">
        <v>2023</v>
      </c>
      <c r="C24" s="123">
        <v>44982</v>
      </c>
      <c r="D24" s="70" t="s">
        <v>66</v>
      </c>
      <c r="E24" t="s">
        <v>91</v>
      </c>
      <c r="F24">
        <v>4</v>
      </c>
      <c r="G24">
        <v>5</v>
      </c>
      <c r="H24" t="s">
        <v>163</v>
      </c>
      <c r="I24" t="s">
        <v>164</v>
      </c>
    </row>
    <row r="25" spans="1:9">
      <c r="A25" s="70" t="s">
        <v>3227</v>
      </c>
      <c r="B25" s="70">
        <v>2023</v>
      </c>
      <c r="C25" s="123">
        <v>44982</v>
      </c>
      <c r="D25" s="70" t="s">
        <v>66</v>
      </c>
      <c r="E25" t="s">
        <v>91</v>
      </c>
      <c r="F25">
        <v>4</v>
      </c>
      <c r="G25">
        <v>6</v>
      </c>
      <c r="H25" t="s">
        <v>32</v>
      </c>
      <c r="I25" t="s">
        <v>3233</v>
      </c>
    </row>
    <row r="26" spans="1:9">
      <c r="A26" s="70" t="s">
        <v>3227</v>
      </c>
      <c r="B26" s="70">
        <v>2023</v>
      </c>
      <c r="C26" s="123">
        <v>44982</v>
      </c>
      <c r="D26" s="70" t="s">
        <v>66</v>
      </c>
      <c r="E26" t="s">
        <v>91</v>
      </c>
      <c r="F26">
        <v>4</v>
      </c>
      <c r="G26">
        <v>7</v>
      </c>
      <c r="H26" t="s">
        <v>112</v>
      </c>
      <c r="I26" t="s">
        <v>113</v>
      </c>
    </row>
    <row r="27" spans="1:9">
      <c r="A27" s="70" t="s">
        <v>3227</v>
      </c>
      <c r="B27" s="70">
        <v>2023</v>
      </c>
      <c r="C27" s="123">
        <v>44982</v>
      </c>
      <c r="D27" s="70" t="s">
        <v>66</v>
      </c>
      <c r="E27" t="s">
        <v>91</v>
      </c>
      <c r="F27">
        <v>5</v>
      </c>
      <c r="G27">
        <v>1</v>
      </c>
      <c r="H27" t="s">
        <v>98</v>
      </c>
      <c r="I27" t="s">
        <v>168</v>
      </c>
    </row>
    <row r="28" spans="1:9">
      <c r="A28" s="70" t="s">
        <v>3227</v>
      </c>
      <c r="B28" s="70">
        <v>2023</v>
      </c>
      <c r="C28" s="123">
        <v>44982</v>
      </c>
      <c r="D28" s="70" t="s">
        <v>66</v>
      </c>
      <c r="E28" t="s">
        <v>91</v>
      </c>
      <c r="F28">
        <v>5</v>
      </c>
      <c r="G28">
        <v>2</v>
      </c>
      <c r="H28" t="s">
        <v>50</v>
      </c>
      <c r="I28" t="s">
        <v>44</v>
      </c>
    </row>
    <row r="29" spans="1:9">
      <c r="A29" s="70" t="s">
        <v>3227</v>
      </c>
      <c r="B29" s="70">
        <v>2023</v>
      </c>
      <c r="C29" s="123">
        <v>44982</v>
      </c>
      <c r="D29" s="70" t="s">
        <v>66</v>
      </c>
      <c r="E29" t="s">
        <v>91</v>
      </c>
      <c r="F29">
        <v>5</v>
      </c>
      <c r="G29">
        <v>3</v>
      </c>
      <c r="H29" t="s">
        <v>3234</v>
      </c>
      <c r="I29" t="s">
        <v>256</v>
      </c>
    </row>
    <row r="30" spans="1:9">
      <c r="A30" s="70" t="s">
        <v>3227</v>
      </c>
      <c r="B30" s="70">
        <v>2023</v>
      </c>
      <c r="C30" s="123">
        <v>44982</v>
      </c>
      <c r="D30" s="70" t="s">
        <v>66</v>
      </c>
      <c r="E30" t="s">
        <v>91</v>
      </c>
      <c r="F30">
        <v>5</v>
      </c>
      <c r="G30">
        <v>4</v>
      </c>
      <c r="H30" t="s">
        <v>143</v>
      </c>
      <c r="I30" t="s">
        <v>95</v>
      </c>
    </row>
    <row r="31" spans="1:9">
      <c r="A31" s="70" t="s">
        <v>3227</v>
      </c>
      <c r="B31" s="70">
        <v>2023</v>
      </c>
      <c r="C31" s="123">
        <v>44982</v>
      </c>
      <c r="D31" s="70" t="s">
        <v>66</v>
      </c>
      <c r="E31" t="s">
        <v>91</v>
      </c>
      <c r="F31">
        <v>5</v>
      </c>
      <c r="G31">
        <v>5</v>
      </c>
      <c r="H31" t="s">
        <v>47</v>
      </c>
      <c r="I31" t="s">
        <v>3233</v>
      </c>
    </row>
    <row r="32" spans="1:9">
      <c r="A32" s="70" t="s">
        <v>3227</v>
      </c>
      <c r="B32" s="70">
        <v>2023</v>
      </c>
      <c r="C32" s="123">
        <v>44982</v>
      </c>
      <c r="D32" s="70" t="s">
        <v>66</v>
      </c>
      <c r="E32" t="s">
        <v>91</v>
      </c>
      <c r="F32">
        <v>5</v>
      </c>
      <c r="G32">
        <v>6</v>
      </c>
      <c r="H32" t="s">
        <v>3235</v>
      </c>
      <c r="I32" t="s">
        <v>42</v>
      </c>
    </row>
    <row r="33" spans="1:9">
      <c r="A33" s="70" t="s">
        <v>3227</v>
      </c>
      <c r="B33" s="70">
        <v>2023</v>
      </c>
      <c r="C33" s="123">
        <v>44982</v>
      </c>
      <c r="D33" s="70" t="s">
        <v>66</v>
      </c>
      <c r="E33" t="s">
        <v>91</v>
      </c>
      <c r="F33">
        <v>5</v>
      </c>
      <c r="G33">
        <v>7</v>
      </c>
      <c r="H33" t="s">
        <v>148</v>
      </c>
      <c r="I33" t="s">
        <v>56</v>
      </c>
    </row>
    <row r="34" spans="1:9">
      <c r="A34" s="70" t="s">
        <v>3227</v>
      </c>
      <c r="B34" s="70">
        <v>2023</v>
      </c>
      <c r="C34" s="123">
        <v>44982</v>
      </c>
      <c r="D34" s="70" t="s">
        <v>66</v>
      </c>
      <c r="E34" t="s">
        <v>91</v>
      </c>
      <c r="F34">
        <v>6</v>
      </c>
      <c r="G34">
        <v>1</v>
      </c>
      <c r="H34" t="s">
        <v>136</v>
      </c>
      <c r="I34" t="s">
        <v>35</v>
      </c>
    </row>
    <row r="35" spans="1:9">
      <c r="A35" s="70" t="s">
        <v>3227</v>
      </c>
      <c r="B35" s="70">
        <v>2023</v>
      </c>
      <c r="C35" s="123">
        <v>44982</v>
      </c>
      <c r="D35" s="70" t="s">
        <v>66</v>
      </c>
      <c r="E35" t="s">
        <v>91</v>
      </c>
      <c r="F35">
        <v>6</v>
      </c>
      <c r="G35">
        <v>2</v>
      </c>
      <c r="H35" t="s">
        <v>804</v>
      </c>
      <c r="I35" t="s">
        <v>207</v>
      </c>
    </row>
    <row r="36" spans="1:9">
      <c r="A36" s="70" t="s">
        <v>3227</v>
      </c>
      <c r="B36" s="70">
        <v>2023</v>
      </c>
      <c r="C36" s="123">
        <v>44982</v>
      </c>
      <c r="D36" s="70" t="s">
        <v>66</v>
      </c>
      <c r="E36" t="s">
        <v>91</v>
      </c>
      <c r="F36">
        <v>6</v>
      </c>
      <c r="G36">
        <v>3</v>
      </c>
      <c r="H36" t="s">
        <v>167</v>
      </c>
      <c r="I36" t="s">
        <v>46</v>
      </c>
    </row>
    <row r="37" spans="1:9">
      <c r="A37" s="70" t="s">
        <v>3227</v>
      </c>
      <c r="B37" s="70">
        <v>2023</v>
      </c>
      <c r="C37" s="123">
        <v>44982</v>
      </c>
      <c r="D37" s="70" t="s">
        <v>66</v>
      </c>
      <c r="E37" t="s">
        <v>91</v>
      </c>
      <c r="F37">
        <v>6</v>
      </c>
      <c r="G37">
        <v>4</v>
      </c>
      <c r="H37" t="s">
        <v>55</v>
      </c>
      <c r="I37" t="s">
        <v>56</v>
      </c>
    </row>
    <row r="38" spans="1:9">
      <c r="A38" s="70" t="s">
        <v>3227</v>
      </c>
      <c r="B38" s="70">
        <v>2023</v>
      </c>
      <c r="C38" s="123">
        <v>44982</v>
      </c>
      <c r="D38" s="70" t="s">
        <v>66</v>
      </c>
      <c r="E38" t="s">
        <v>91</v>
      </c>
      <c r="F38">
        <v>6</v>
      </c>
      <c r="G38">
        <v>5</v>
      </c>
      <c r="H38" t="s">
        <v>115</v>
      </c>
      <c r="I38" t="s">
        <v>116</v>
      </c>
    </row>
    <row r="39" spans="1:9">
      <c r="A39" s="70" t="s">
        <v>3227</v>
      </c>
      <c r="B39" s="70">
        <v>2023</v>
      </c>
      <c r="C39" s="123">
        <v>44982</v>
      </c>
      <c r="D39" s="70" t="s">
        <v>66</v>
      </c>
      <c r="E39" t="s">
        <v>91</v>
      </c>
      <c r="F39">
        <v>6</v>
      </c>
      <c r="G39">
        <v>6</v>
      </c>
      <c r="H39" t="s">
        <v>125</v>
      </c>
      <c r="I39" t="s">
        <v>75</v>
      </c>
    </row>
    <row r="40" spans="1:9">
      <c r="A40" s="70" t="s">
        <v>3227</v>
      </c>
      <c r="B40" s="70">
        <v>2023</v>
      </c>
      <c r="C40" s="123">
        <v>44982</v>
      </c>
      <c r="D40" s="70" t="s">
        <v>66</v>
      </c>
      <c r="E40" t="s">
        <v>91</v>
      </c>
      <c r="F40">
        <v>6</v>
      </c>
      <c r="G40">
        <v>7</v>
      </c>
      <c r="H40" t="s">
        <v>38</v>
      </c>
      <c r="I40" t="s">
        <v>39</v>
      </c>
    </row>
    <row r="41" spans="1:9">
      <c r="A41" s="70" t="s">
        <v>3227</v>
      </c>
      <c r="B41" s="70">
        <v>2023</v>
      </c>
      <c r="C41" s="123">
        <v>44982</v>
      </c>
      <c r="D41" s="70" t="s">
        <v>66</v>
      </c>
      <c r="E41" t="s">
        <v>91</v>
      </c>
      <c r="F41">
        <v>7</v>
      </c>
      <c r="G41">
        <v>1</v>
      </c>
      <c r="H41" t="s">
        <v>93</v>
      </c>
      <c r="I41" t="s">
        <v>52</v>
      </c>
    </row>
    <row r="42" spans="1:9">
      <c r="A42" s="70" t="s">
        <v>3227</v>
      </c>
      <c r="B42" s="70">
        <v>2023</v>
      </c>
      <c r="C42" s="123">
        <v>44982</v>
      </c>
      <c r="D42" s="70" t="s">
        <v>66</v>
      </c>
      <c r="E42" t="s">
        <v>91</v>
      </c>
      <c r="F42">
        <v>7</v>
      </c>
      <c r="G42">
        <v>2</v>
      </c>
      <c r="H42" t="s">
        <v>40</v>
      </c>
      <c r="I42" t="s">
        <v>29</v>
      </c>
    </row>
    <row r="43" spans="1:9">
      <c r="A43" s="70" t="s">
        <v>3227</v>
      </c>
      <c r="B43" s="70">
        <v>2023</v>
      </c>
      <c r="C43" s="123">
        <v>44982</v>
      </c>
      <c r="D43" s="70" t="s">
        <v>66</v>
      </c>
      <c r="E43" t="s">
        <v>91</v>
      </c>
      <c r="F43">
        <v>7</v>
      </c>
      <c r="G43">
        <v>3</v>
      </c>
      <c r="H43" t="s">
        <v>110</v>
      </c>
      <c r="I43" t="s">
        <v>58</v>
      </c>
    </row>
    <row r="44" spans="1:9">
      <c r="A44" s="70" t="s">
        <v>3227</v>
      </c>
      <c r="B44" s="70">
        <v>2023</v>
      </c>
      <c r="C44" s="123">
        <v>44982</v>
      </c>
      <c r="D44" s="70" t="s">
        <v>66</v>
      </c>
      <c r="E44" t="s">
        <v>91</v>
      </c>
      <c r="F44">
        <v>7</v>
      </c>
      <c r="G44">
        <v>4</v>
      </c>
      <c r="H44" t="s">
        <v>157</v>
      </c>
      <c r="I44" t="s">
        <v>142</v>
      </c>
    </row>
    <row r="45" spans="1:9">
      <c r="A45" s="70" t="s">
        <v>3227</v>
      </c>
      <c r="B45" s="70">
        <v>2023</v>
      </c>
      <c r="C45" s="123">
        <v>44982</v>
      </c>
      <c r="D45" s="70" t="s">
        <v>66</v>
      </c>
      <c r="E45" t="s">
        <v>91</v>
      </c>
      <c r="F45">
        <v>7</v>
      </c>
      <c r="G45">
        <v>5</v>
      </c>
      <c r="H45" t="s">
        <v>151</v>
      </c>
      <c r="I45" t="s">
        <v>152</v>
      </c>
    </row>
    <row r="46" spans="1:9">
      <c r="A46" s="70" t="s">
        <v>3227</v>
      </c>
      <c r="B46" s="70">
        <v>2023</v>
      </c>
      <c r="C46" s="123">
        <v>44982</v>
      </c>
      <c r="D46" s="70" t="s">
        <v>66</v>
      </c>
      <c r="E46" t="s">
        <v>91</v>
      </c>
      <c r="F46">
        <v>7</v>
      </c>
      <c r="G46">
        <v>6</v>
      </c>
      <c r="H46" t="s">
        <v>60</v>
      </c>
      <c r="I46" t="s">
        <v>61</v>
      </c>
    </row>
    <row r="47" spans="1:9">
      <c r="A47" s="70" t="s">
        <v>3227</v>
      </c>
      <c r="B47" s="70">
        <v>2023</v>
      </c>
      <c r="C47" s="123">
        <v>44982</v>
      </c>
      <c r="D47" s="70" t="s">
        <v>66</v>
      </c>
      <c r="E47" t="s">
        <v>91</v>
      </c>
      <c r="F47">
        <v>7</v>
      </c>
      <c r="G47">
        <v>7</v>
      </c>
      <c r="H47" t="s">
        <v>130</v>
      </c>
      <c r="I47" t="s">
        <v>131</v>
      </c>
    </row>
    <row r="48" spans="1:9">
      <c r="A48" s="70" t="s">
        <v>3227</v>
      </c>
      <c r="B48" s="70">
        <v>2023</v>
      </c>
      <c r="C48" s="123">
        <v>44982</v>
      </c>
      <c r="D48" s="70" t="s">
        <v>66</v>
      </c>
      <c r="E48" t="s">
        <v>91</v>
      </c>
      <c r="F48">
        <v>8</v>
      </c>
      <c r="G48">
        <v>1</v>
      </c>
      <c r="H48" t="s">
        <v>114</v>
      </c>
      <c r="I48" t="s">
        <v>102</v>
      </c>
    </row>
    <row r="49" spans="1:9">
      <c r="A49" s="70" t="s">
        <v>3227</v>
      </c>
      <c r="B49" s="70">
        <v>2023</v>
      </c>
      <c r="C49" s="123">
        <v>44982</v>
      </c>
      <c r="D49" s="70" t="s">
        <v>66</v>
      </c>
      <c r="E49" t="s">
        <v>91</v>
      </c>
      <c r="F49">
        <v>8</v>
      </c>
      <c r="G49">
        <v>2</v>
      </c>
      <c r="H49" t="s">
        <v>97</v>
      </c>
      <c r="I49" t="s">
        <v>29</v>
      </c>
    </row>
    <row r="50" spans="1:9">
      <c r="A50" s="70" t="s">
        <v>3227</v>
      </c>
      <c r="B50" s="70">
        <v>2023</v>
      </c>
      <c r="C50" s="123">
        <v>44982</v>
      </c>
      <c r="D50" s="70" t="s">
        <v>66</v>
      </c>
      <c r="E50" t="s">
        <v>91</v>
      </c>
      <c r="F50">
        <v>8</v>
      </c>
      <c r="G50">
        <v>3</v>
      </c>
      <c r="H50" t="s">
        <v>211</v>
      </c>
      <c r="I50" t="s">
        <v>212</v>
      </c>
    </row>
    <row r="51" spans="1:9">
      <c r="A51" s="70" t="s">
        <v>3227</v>
      </c>
      <c r="B51" s="70">
        <v>2023</v>
      </c>
      <c r="C51" s="123">
        <v>44982</v>
      </c>
      <c r="D51" s="70" t="s">
        <v>66</v>
      </c>
      <c r="E51" t="s">
        <v>91</v>
      </c>
      <c r="F51">
        <v>8</v>
      </c>
      <c r="G51">
        <v>4</v>
      </c>
      <c r="H51" t="s">
        <v>36</v>
      </c>
      <c r="I51" t="s">
        <v>37</v>
      </c>
    </row>
    <row r="52" spans="1:9">
      <c r="A52" s="70" t="s">
        <v>3227</v>
      </c>
      <c r="B52" s="70">
        <v>2023</v>
      </c>
      <c r="C52" s="123">
        <v>44982</v>
      </c>
      <c r="D52" s="70" t="s">
        <v>66</v>
      </c>
      <c r="E52" t="s">
        <v>91</v>
      </c>
      <c r="F52">
        <v>8</v>
      </c>
      <c r="G52">
        <v>5</v>
      </c>
      <c r="H52" t="s">
        <v>3236</v>
      </c>
      <c r="I52" t="s">
        <v>620</v>
      </c>
    </row>
    <row r="53" spans="1:9">
      <c r="A53" s="70" t="s">
        <v>3227</v>
      </c>
      <c r="B53" s="70">
        <v>2023</v>
      </c>
      <c r="C53" s="123">
        <v>44982</v>
      </c>
      <c r="D53" s="70" t="s">
        <v>66</v>
      </c>
      <c r="E53" t="s">
        <v>91</v>
      </c>
      <c r="F53">
        <v>8</v>
      </c>
      <c r="G53">
        <v>6</v>
      </c>
      <c r="H53" t="s">
        <v>134</v>
      </c>
      <c r="I53" t="s">
        <v>33</v>
      </c>
    </row>
    <row r="54" spans="1:9">
      <c r="A54" s="70" t="s">
        <v>3227</v>
      </c>
      <c r="B54" s="70">
        <v>2023</v>
      </c>
      <c r="C54" s="123">
        <v>44982</v>
      </c>
      <c r="D54" s="70" t="s">
        <v>66</v>
      </c>
      <c r="E54" t="s">
        <v>91</v>
      </c>
      <c r="F54">
        <v>8</v>
      </c>
      <c r="G54">
        <v>7</v>
      </c>
      <c r="H54" t="s">
        <v>57</v>
      </c>
      <c r="I54" t="s">
        <v>58</v>
      </c>
    </row>
    <row r="55" spans="1:9">
      <c r="A55" s="70" t="s">
        <v>3227</v>
      </c>
      <c r="B55" s="70">
        <v>2023</v>
      </c>
      <c r="C55" s="123">
        <v>44982</v>
      </c>
      <c r="D55" s="70" t="s">
        <v>66</v>
      </c>
      <c r="E55" t="s">
        <v>117</v>
      </c>
      <c r="F55">
        <v>1</v>
      </c>
      <c r="G55">
        <v>1</v>
      </c>
      <c r="H55" t="s">
        <v>99</v>
      </c>
      <c r="I55" t="s">
        <v>27</v>
      </c>
    </row>
    <row r="56" spans="1:9">
      <c r="A56" s="70" t="s">
        <v>3227</v>
      </c>
      <c r="B56" s="70">
        <v>2023</v>
      </c>
      <c r="C56" s="123">
        <v>44982</v>
      </c>
      <c r="D56" s="70" t="s">
        <v>66</v>
      </c>
      <c r="E56" t="s">
        <v>117</v>
      </c>
      <c r="F56">
        <v>1</v>
      </c>
      <c r="G56">
        <v>2</v>
      </c>
      <c r="H56" t="s">
        <v>110</v>
      </c>
      <c r="I56" t="s">
        <v>58</v>
      </c>
    </row>
    <row r="57" spans="1:9">
      <c r="A57" s="70" t="s">
        <v>3227</v>
      </c>
      <c r="B57" s="70">
        <v>2023</v>
      </c>
      <c r="C57" s="123">
        <v>44982</v>
      </c>
      <c r="D57" s="70" t="s">
        <v>66</v>
      </c>
      <c r="E57" t="s">
        <v>117</v>
      </c>
      <c r="F57">
        <v>1</v>
      </c>
      <c r="G57">
        <v>3</v>
      </c>
      <c r="H57" t="s">
        <v>112</v>
      </c>
      <c r="I57" t="s">
        <v>113</v>
      </c>
    </row>
    <row r="58" spans="1:9">
      <c r="A58" s="70" t="s">
        <v>3227</v>
      </c>
      <c r="B58" s="70">
        <v>2023</v>
      </c>
      <c r="C58" s="123">
        <v>44982</v>
      </c>
      <c r="D58" s="70" t="s">
        <v>66</v>
      </c>
      <c r="E58" t="s">
        <v>117</v>
      </c>
      <c r="F58">
        <v>1</v>
      </c>
      <c r="G58">
        <v>4</v>
      </c>
      <c r="H58" t="s">
        <v>167</v>
      </c>
      <c r="I58" t="s">
        <v>46</v>
      </c>
    </row>
    <row r="59" spans="1:9">
      <c r="A59" s="70" t="s">
        <v>3227</v>
      </c>
      <c r="B59" s="70">
        <v>2023</v>
      </c>
      <c r="C59" s="123">
        <v>44982</v>
      </c>
      <c r="D59" s="70" t="s">
        <v>66</v>
      </c>
      <c r="E59" t="s">
        <v>117</v>
      </c>
      <c r="F59">
        <v>1</v>
      </c>
      <c r="G59">
        <v>5</v>
      </c>
      <c r="H59" t="s">
        <v>163</v>
      </c>
      <c r="I59" t="s">
        <v>164</v>
      </c>
    </row>
    <row r="60" spans="1:9">
      <c r="A60" s="70" t="s">
        <v>3227</v>
      </c>
      <c r="B60" s="70">
        <v>2023</v>
      </c>
      <c r="C60" s="123">
        <v>44982</v>
      </c>
      <c r="D60" s="70" t="s">
        <v>66</v>
      </c>
      <c r="E60" t="s">
        <v>117</v>
      </c>
      <c r="F60">
        <v>1</v>
      </c>
      <c r="G60" t="s">
        <v>608</v>
      </c>
      <c r="H60" t="s">
        <v>47</v>
      </c>
      <c r="I60" t="s">
        <v>3233</v>
      </c>
    </row>
    <row r="61" spans="1:9">
      <c r="A61" s="70" t="s">
        <v>3227</v>
      </c>
      <c r="B61" s="70">
        <v>2023</v>
      </c>
      <c r="C61" s="123">
        <v>44982</v>
      </c>
      <c r="D61" s="70" t="s">
        <v>66</v>
      </c>
      <c r="E61" t="s">
        <v>117</v>
      </c>
      <c r="F61">
        <v>2</v>
      </c>
      <c r="G61">
        <v>1</v>
      </c>
      <c r="H61" t="s">
        <v>100</v>
      </c>
      <c r="I61" t="s">
        <v>44</v>
      </c>
    </row>
    <row r="62" spans="1:9">
      <c r="A62" s="70" t="s">
        <v>3227</v>
      </c>
      <c r="B62" s="70">
        <v>2023</v>
      </c>
      <c r="C62" s="123">
        <v>44982</v>
      </c>
      <c r="D62" s="70" t="s">
        <v>66</v>
      </c>
      <c r="E62" t="s">
        <v>117</v>
      </c>
      <c r="F62">
        <v>2</v>
      </c>
      <c r="G62">
        <v>2</v>
      </c>
      <c r="H62" t="s">
        <v>211</v>
      </c>
      <c r="I62" t="s">
        <v>212</v>
      </c>
    </row>
    <row r="63" spans="1:9">
      <c r="A63" s="70" t="s">
        <v>3227</v>
      </c>
      <c r="B63" s="70">
        <v>2023</v>
      </c>
      <c r="C63" s="123">
        <v>44982</v>
      </c>
      <c r="D63" s="70" t="s">
        <v>66</v>
      </c>
      <c r="E63" t="s">
        <v>117</v>
      </c>
      <c r="F63">
        <v>2</v>
      </c>
      <c r="G63">
        <v>3</v>
      </c>
      <c r="H63" t="s">
        <v>3234</v>
      </c>
      <c r="I63" t="s">
        <v>256</v>
      </c>
    </row>
    <row r="64" spans="1:9">
      <c r="A64" s="70" t="s">
        <v>3227</v>
      </c>
      <c r="B64" s="70">
        <v>2023</v>
      </c>
      <c r="C64" s="123">
        <v>44982</v>
      </c>
      <c r="D64" s="70" t="s">
        <v>66</v>
      </c>
      <c r="E64" t="s">
        <v>117</v>
      </c>
      <c r="F64">
        <v>2</v>
      </c>
      <c r="G64">
        <v>4</v>
      </c>
      <c r="H64" t="s">
        <v>470</v>
      </c>
      <c r="I64" t="s">
        <v>27</v>
      </c>
    </row>
    <row r="65" spans="1:9">
      <c r="A65" s="70" t="s">
        <v>3227</v>
      </c>
      <c r="B65" s="70">
        <v>2023</v>
      </c>
      <c r="C65" s="123">
        <v>44982</v>
      </c>
      <c r="D65" s="70" t="s">
        <v>66</v>
      </c>
      <c r="E65" t="s">
        <v>117</v>
      </c>
      <c r="F65">
        <v>2</v>
      </c>
      <c r="G65">
        <v>5</v>
      </c>
      <c r="H65" t="s">
        <v>115</v>
      </c>
      <c r="I65" t="s">
        <v>116</v>
      </c>
    </row>
    <row r="66" spans="1:9">
      <c r="A66" s="70" t="s">
        <v>3227</v>
      </c>
      <c r="B66" s="70">
        <v>2023</v>
      </c>
      <c r="C66" s="123">
        <v>44982</v>
      </c>
      <c r="D66" s="70" t="s">
        <v>66</v>
      </c>
      <c r="E66" t="s">
        <v>117</v>
      </c>
      <c r="F66">
        <v>2</v>
      </c>
      <c r="G66">
        <v>6</v>
      </c>
      <c r="H66" t="s">
        <v>57</v>
      </c>
      <c r="I66" t="s">
        <v>58</v>
      </c>
    </row>
    <row r="67" spans="1:9">
      <c r="A67" s="70" t="s">
        <v>3227</v>
      </c>
      <c r="B67" s="70">
        <v>2023</v>
      </c>
      <c r="C67" s="123">
        <v>44982</v>
      </c>
      <c r="D67" s="70" t="s">
        <v>66</v>
      </c>
      <c r="E67" t="s">
        <v>117</v>
      </c>
      <c r="F67">
        <v>3</v>
      </c>
      <c r="G67">
        <v>1</v>
      </c>
      <c r="H67" t="s">
        <v>471</v>
      </c>
      <c r="I67" t="s">
        <v>42</v>
      </c>
    </row>
    <row r="68" spans="1:9">
      <c r="A68" s="70" t="s">
        <v>3227</v>
      </c>
      <c r="B68" s="70">
        <v>2023</v>
      </c>
      <c r="C68" s="123">
        <v>44982</v>
      </c>
      <c r="D68" s="70" t="s">
        <v>66</v>
      </c>
      <c r="E68" t="s">
        <v>117</v>
      </c>
      <c r="F68">
        <v>3</v>
      </c>
      <c r="G68">
        <v>2</v>
      </c>
      <c r="H68" t="s">
        <v>132</v>
      </c>
      <c r="I68" t="s">
        <v>113</v>
      </c>
    </row>
    <row r="69" spans="1:9">
      <c r="A69" s="70" t="s">
        <v>3227</v>
      </c>
      <c r="B69" s="70">
        <v>2023</v>
      </c>
      <c r="C69" s="123">
        <v>44982</v>
      </c>
      <c r="D69" s="70" t="s">
        <v>66</v>
      </c>
      <c r="E69" t="s">
        <v>117</v>
      </c>
      <c r="F69">
        <v>3</v>
      </c>
      <c r="G69">
        <v>3</v>
      </c>
      <c r="H69" t="s">
        <v>151</v>
      </c>
      <c r="I69" t="s">
        <v>152</v>
      </c>
    </row>
    <row r="70" spans="1:9">
      <c r="A70" s="70" t="s">
        <v>3227</v>
      </c>
      <c r="B70" s="70">
        <v>2023</v>
      </c>
      <c r="C70" s="123">
        <v>44982</v>
      </c>
      <c r="D70" s="70" t="s">
        <v>66</v>
      </c>
      <c r="E70" t="s">
        <v>117</v>
      </c>
      <c r="F70">
        <v>3</v>
      </c>
      <c r="G70">
        <v>4</v>
      </c>
      <c r="H70" t="s">
        <v>38</v>
      </c>
      <c r="I70" t="s">
        <v>39</v>
      </c>
    </row>
    <row r="71" spans="1:9">
      <c r="A71" s="70" t="s">
        <v>3227</v>
      </c>
      <c r="B71" s="70">
        <v>2023</v>
      </c>
      <c r="C71" s="123">
        <v>44982</v>
      </c>
      <c r="D71" s="70" t="s">
        <v>66</v>
      </c>
      <c r="E71" t="s">
        <v>117</v>
      </c>
      <c r="F71">
        <v>3</v>
      </c>
      <c r="G71">
        <v>5</v>
      </c>
      <c r="H71" t="s">
        <v>59</v>
      </c>
      <c r="I71" t="s">
        <v>37</v>
      </c>
    </row>
    <row r="72" spans="1:9">
      <c r="A72" s="70" t="s">
        <v>3227</v>
      </c>
      <c r="B72" s="70">
        <v>2023</v>
      </c>
      <c r="C72" s="123">
        <v>44982</v>
      </c>
      <c r="D72" s="70" t="s">
        <v>66</v>
      </c>
      <c r="E72" t="s">
        <v>117</v>
      </c>
      <c r="F72">
        <v>3</v>
      </c>
      <c r="G72">
        <v>6</v>
      </c>
      <c r="H72" t="s">
        <v>45</v>
      </c>
      <c r="I72" t="s">
        <v>46</v>
      </c>
    </row>
    <row r="73" spans="1:9">
      <c r="A73" s="70" t="s">
        <v>3227</v>
      </c>
      <c r="B73" s="70">
        <v>2023</v>
      </c>
      <c r="C73" s="123">
        <v>44982</v>
      </c>
      <c r="D73" s="70" t="s">
        <v>66</v>
      </c>
      <c r="E73" t="s">
        <v>117</v>
      </c>
      <c r="F73">
        <v>4</v>
      </c>
      <c r="G73">
        <v>1</v>
      </c>
      <c r="H73" t="s">
        <v>184</v>
      </c>
      <c r="I73" t="s">
        <v>478</v>
      </c>
    </row>
    <row r="74" spans="1:9">
      <c r="A74" s="70" t="s">
        <v>3227</v>
      </c>
      <c r="B74" s="70">
        <v>2023</v>
      </c>
      <c r="C74" s="123">
        <v>44982</v>
      </c>
      <c r="D74" s="70" t="s">
        <v>66</v>
      </c>
      <c r="E74" t="s">
        <v>117</v>
      </c>
      <c r="F74">
        <v>4</v>
      </c>
      <c r="G74">
        <v>2</v>
      </c>
      <c r="H74" t="s">
        <v>169</v>
      </c>
      <c r="I74" t="s">
        <v>31</v>
      </c>
    </row>
    <row r="75" spans="1:9">
      <c r="A75" s="70" t="s">
        <v>3227</v>
      </c>
      <c r="B75" s="70">
        <v>2023</v>
      </c>
      <c r="C75" s="123">
        <v>44982</v>
      </c>
      <c r="D75" s="70" t="s">
        <v>66</v>
      </c>
      <c r="E75" t="s">
        <v>117</v>
      </c>
      <c r="F75">
        <v>4</v>
      </c>
      <c r="G75">
        <v>3</v>
      </c>
      <c r="H75" t="s">
        <v>3236</v>
      </c>
      <c r="I75" t="s">
        <v>620</v>
      </c>
    </row>
    <row r="76" spans="1:9">
      <c r="A76" s="70" t="s">
        <v>3227</v>
      </c>
      <c r="B76" s="70">
        <v>2023</v>
      </c>
      <c r="C76" s="123">
        <v>44982</v>
      </c>
      <c r="D76" s="70" t="s">
        <v>66</v>
      </c>
      <c r="E76" t="s">
        <v>117</v>
      </c>
      <c r="F76">
        <v>4</v>
      </c>
      <c r="G76">
        <v>4</v>
      </c>
      <c r="H76" t="s">
        <v>108</v>
      </c>
      <c r="I76" t="s">
        <v>109</v>
      </c>
    </row>
    <row r="77" spans="1:9">
      <c r="A77" s="70" t="s">
        <v>3227</v>
      </c>
      <c r="B77" s="70">
        <v>2023</v>
      </c>
      <c r="C77" s="123">
        <v>44982</v>
      </c>
      <c r="D77" s="70" t="s">
        <v>66</v>
      </c>
      <c r="E77" t="s">
        <v>117</v>
      </c>
      <c r="F77">
        <v>4</v>
      </c>
      <c r="G77">
        <v>5</v>
      </c>
      <c r="H77" t="s">
        <v>60</v>
      </c>
      <c r="I77" t="s">
        <v>61</v>
      </c>
    </row>
    <row r="78" spans="1:9">
      <c r="A78" s="70" t="s">
        <v>3227</v>
      </c>
      <c r="B78" s="70">
        <v>2023</v>
      </c>
      <c r="C78" s="123">
        <v>44982</v>
      </c>
      <c r="D78" s="70" t="s">
        <v>66</v>
      </c>
      <c r="E78" t="s">
        <v>117</v>
      </c>
      <c r="F78">
        <v>4</v>
      </c>
      <c r="G78">
        <v>6</v>
      </c>
      <c r="H78" t="s">
        <v>125</v>
      </c>
      <c r="I78" t="s">
        <v>75</v>
      </c>
    </row>
    <row r="79" spans="1:9">
      <c r="A79" s="70" t="s">
        <v>3227</v>
      </c>
      <c r="B79" s="70">
        <v>2023</v>
      </c>
      <c r="C79" s="123">
        <v>44982</v>
      </c>
      <c r="D79" s="70" t="s">
        <v>66</v>
      </c>
      <c r="E79" t="s">
        <v>117</v>
      </c>
      <c r="F79">
        <v>4</v>
      </c>
      <c r="G79">
        <v>7</v>
      </c>
      <c r="H79" t="s">
        <v>258</v>
      </c>
      <c r="I79" t="s">
        <v>256</v>
      </c>
    </row>
    <row r="80" spans="1:9">
      <c r="A80" s="70" t="s">
        <v>3227</v>
      </c>
      <c r="B80" s="70">
        <v>2023</v>
      </c>
      <c r="C80" s="123">
        <v>44982</v>
      </c>
      <c r="D80" s="70" t="s">
        <v>66</v>
      </c>
      <c r="E80" t="s">
        <v>117</v>
      </c>
      <c r="F80">
        <v>5</v>
      </c>
      <c r="G80">
        <v>1</v>
      </c>
      <c r="H80" t="s">
        <v>101</v>
      </c>
      <c r="I80" t="s">
        <v>102</v>
      </c>
    </row>
    <row r="81" spans="1:9">
      <c r="A81" s="70" t="s">
        <v>3227</v>
      </c>
      <c r="B81" s="70">
        <v>2023</v>
      </c>
      <c r="C81" s="123">
        <v>44982</v>
      </c>
      <c r="D81" s="70" t="s">
        <v>66</v>
      </c>
      <c r="E81" t="s">
        <v>117</v>
      </c>
      <c r="F81">
        <v>5</v>
      </c>
      <c r="G81">
        <v>2</v>
      </c>
      <c r="H81" t="s">
        <v>196</v>
      </c>
      <c r="I81" t="s">
        <v>52</v>
      </c>
    </row>
    <row r="82" spans="1:9">
      <c r="A82" s="70" t="s">
        <v>3227</v>
      </c>
      <c r="B82" s="70">
        <v>2023</v>
      </c>
      <c r="C82" s="123">
        <v>44982</v>
      </c>
      <c r="D82" s="70" t="s">
        <v>66</v>
      </c>
      <c r="E82" t="s">
        <v>117</v>
      </c>
      <c r="F82">
        <v>5</v>
      </c>
      <c r="G82">
        <v>3</v>
      </c>
      <c r="H82" t="s">
        <v>50</v>
      </c>
      <c r="I82" t="s">
        <v>44</v>
      </c>
    </row>
    <row r="83" spans="1:9">
      <c r="A83" s="70" t="s">
        <v>3227</v>
      </c>
      <c r="B83" s="70">
        <v>2023</v>
      </c>
      <c r="C83" s="123">
        <v>44982</v>
      </c>
      <c r="D83" s="70" t="s">
        <v>66</v>
      </c>
      <c r="E83" t="s">
        <v>117</v>
      </c>
      <c r="F83">
        <v>5</v>
      </c>
      <c r="G83">
        <v>4</v>
      </c>
      <c r="H83" t="s">
        <v>3235</v>
      </c>
      <c r="I83" t="s">
        <v>42</v>
      </c>
    </row>
    <row r="84" spans="1:9">
      <c r="A84" s="70" t="s">
        <v>3227</v>
      </c>
      <c r="B84" s="70">
        <v>2023</v>
      </c>
      <c r="C84" s="123">
        <v>44982</v>
      </c>
      <c r="D84" s="70" t="s">
        <v>66</v>
      </c>
      <c r="E84" t="s">
        <v>117</v>
      </c>
      <c r="F84">
        <v>5</v>
      </c>
      <c r="G84">
        <v>5</v>
      </c>
      <c r="H84" t="s">
        <v>111</v>
      </c>
      <c r="I84" t="s">
        <v>61</v>
      </c>
    </row>
    <row r="85" spans="1:9">
      <c r="A85" s="70" t="s">
        <v>3227</v>
      </c>
      <c r="B85" s="70">
        <v>2023</v>
      </c>
      <c r="C85" s="123">
        <v>44982</v>
      </c>
      <c r="D85" s="70" t="s">
        <v>66</v>
      </c>
      <c r="E85" t="s">
        <v>117</v>
      </c>
      <c r="F85">
        <v>5</v>
      </c>
      <c r="G85" t="s">
        <v>536</v>
      </c>
      <c r="H85" t="s">
        <v>36</v>
      </c>
      <c r="I85" t="s">
        <v>37</v>
      </c>
    </row>
    <row r="86" spans="1:9">
      <c r="A86" s="70" t="s">
        <v>3227</v>
      </c>
      <c r="B86" s="70">
        <v>2023</v>
      </c>
      <c r="C86" s="123">
        <v>44982</v>
      </c>
      <c r="D86" s="70" t="s">
        <v>66</v>
      </c>
      <c r="E86" t="s">
        <v>117</v>
      </c>
      <c r="F86">
        <v>6</v>
      </c>
      <c r="G86">
        <v>1</v>
      </c>
      <c r="H86" t="s">
        <v>97</v>
      </c>
      <c r="I86" t="s">
        <v>29</v>
      </c>
    </row>
    <row r="87" spans="1:9">
      <c r="A87" s="70" t="s">
        <v>3227</v>
      </c>
      <c r="B87" s="70">
        <v>2023</v>
      </c>
      <c r="C87" s="123">
        <v>44982</v>
      </c>
      <c r="D87" s="70" t="s">
        <v>66</v>
      </c>
      <c r="E87" t="s">
        <v>117</v>
      </c>
      <c r="F87">
        <v>6</v>
      </c>
      <c r="G87">
        <v>2</v>
      </c>
      <c r="H87" t="s">
        <v>157</v>
      </c>
      <c r="I87" t="s">
        <v>142</v>
      </c>
    </row>
    <row r="88" spans="1:9">
      <c r="A88" s="70" t="s">
        <v>3227</v>
      </c>
      <c r="B88" s="70">
        <v>2023</v>
      </c>
      <c r="C88" s="123">
        <v>44982</v>
      </c>
      <c r="D88" s="70" t="s">
        <v>66</v>
      </c>
      <c r="E88" t="s">
        <v>117</v>
      </c>
      <c r="F88">
        <v>6</v>
      </c>
      <c r="G88">
        <v>3</v>
      </c>
      <c r="H88" t="s">
        <v>148</v>
      </c>
      <c r="I88" t="s">
        <v>56</v>
      </c>
    </row>
    <row r="89" spans="1:9">
      <c r="A89" s="70" t="s">
        <v>3227</v>
      </c>
      <c r="B89" s="70">
        <v>2023</v>
      </c>
      <c r="C89" s="123">
        <v>44982</v>
      </c>
      <c r="D89" s="70" t="s">
        <v>66</v>
      </c>
      <c r="E89" t="s">
        <v>117</v>
      </c>
      <c r="F89">
        <v>6</v>
      </c>
      <c r="G89">
        <v>4</v>
      </c>
      <c r="H89" t="s">
        <v>134</v>
      </c>
      <c r="I89" t="s">
        <v>33</v>
      </c>
    </row>
    <row r="90" spans="1:9">
      <c r="A90" s="70" t="s">
        <v>3227</v>
      </c>
      <c r="B90" s="70">
        <v>2023</v>
      </c>
      <c r="C90" s="123">
        <v>44982</v>
      </c>
      <c r="D90" s="70" t="s">
        <v>66</v>
      </c>
      <c r="E90" t="s">
        <v>117</v>
      </c>
      <c r="F90">
        <v>6</v>
      </c>
      <c r="G90">
        <v>5</v>
      </c>
      <c r="H90" t="s">
        <v>681</v>
      </c>
      <c r="I90" t="s">
        <v>25</v>
      </c>
    </row>
    <row r="91" spans="1:9">
      <c r="A91" s="70" t="s">
        <v>3227</v>
      </c>
      <c r="B91" s="70">
        <v>2023</v>
      </c>
      <c r="C91" s="123">
        <v>44982</v>
      </c>
      <c r="D91" s="70" t="s">
        <v>66</v>
      </c>
      <c r="E91" t="s">
        <v>117</v>
      </c>
      <c r="F91">
        <v>6</v>
      </c>
      <c r="G91">
        <v>6</v>
      </c>
      <c r="H91" t="s">
        <v>76</v>
      </c>
      <c r="I91" t="s">
        <v>3232</v>
      </c>
    </row>
    <row r="92" spans="1:9">
      <c r="A92" s="70" t="s">
        <v>3227</v>
      </c>
      <c r="B92" s="70">
        <v>2023</v>
      </c>
      <c r="C92" s="123">
        <v>44982</v>
      </c>
      <c r="D92" s="70" t="s">
        <v>66</v>
      </c>
      <c r="E92" t="s">
        <v>117</v>
      </c>
      <c r="F92">
        <v>6</v>
      </c>
      <c r="G92">
        <v>7</v>
      </c>
      <c r="H92" t="s">
        <v>804</v>
      </c>
      <c r="I92" t="s">
        <v>207</v>
      </c>
    </row>
    <row r="93" spans="1:9">
      <c r="A93" s="70" t="s">
        <v>3227</v>
      </c>
      <c r="B93" s="70">
        <v>2023</v>
      </c>
      <c r="C93" s="123">
        <v>44982</v>
      </c>
      <c r="D93" s="70" t="s">
        <v>66</v>
      </c>
      <c r="E93" t="s">
        <v>117</v>
      </c>
      <c r="F93">
        <v>7</v>
      </c>
      <c r="G93">
        <v>1</v>
      </c>
      <c r="H93" t="s">
        <v>40</v>
      </c>
      <c r="I93" t="s">
        <v>29</v>
      </c>
    </row>
    <row r="94" spans="1:9">
      <c r="A94" s="70" t="s">
        <v>3227</v>
      </c>
      <c r="B94" s="70">
        <v>2023</v>
      </c>
      <c r="C94" s="123">
        <v>44982</v>
      </c>
      <c r="D94" s="70" t="s">
        <v>66</v>
      </c>
      <c r="E94" t="s">
        <v>117</v>
      </c>
      <c r="F94">
        <v>7</v>
      </c>
      <c r="G94">
        <v>2</v>
      </c>
      <c r="H94" t="s">
        <v>854</v>
      </c>
      <c r="I94" t="s">
        <v>207</v>
      </c>
    </row>
    <row r="95" spans="1:9">
      <c r="A95" s="70" t="s">
        <v>3227</v>
      </c>
      <c r="B95" s="70">
        <v>2023</v>
      </c>
      <c r="C95" s="123">
        <v>44982</v>
      </c>
      <c r="D95" s="70" t="s">
        <v>66</v>
      </c>
      <c r="E95" t="s">
        <v>117</v>
      </c>
      <c r="F95">
        <v>7</v>
      </c>
      <c r="G95">
        <v>3</v>
      </c>
      <c r="H95" t="s">
        <v>143</v>
      </c>
      <c r="I95" t="s">
        <v>95</v>
      </c>
    </row>
    <row r="96" spans="1:9">
      <c r="A96" s="70" t="s">
        <v>3227</v>
      </c>
      <c r="B96" s="70">
        <v>2023</v>
      </c>
      <c r="C96" s="123">
        <v>44982</v>
      </c>
      <c r="D96" s="70" t="s">
        <v>66</v>
      </c>
      <c r="E96" t="s">
        <v>117</v>
      </c>
      <c r="F96">
        <v>7</v>
      </c>
      <c r="G96">
        <v>4</v>
      </c>
      <c r="H96" t="s">
        <v>32</v>
      </c>
      <c r="I96" t="s">
        <v>3233</v>
      </c>
    </row>
    <row r="97" spans="1:9">
      <c r="A97" s="70" t="s">
        <v>3227</v>
      </c>
      <c r="B97" s="70">
        <v>2023</v>
      </c>
      <c r="C97" s="123">
        <v>44982</v>
      </c>
      <c r="D97" s="70" t="s">
        <v>66</v>
      </c>
      <c r="E97" t="s">
        <v>117</v>
      </c>
      <c r="F97">
        <v>7</v>
      </c>
      <c r="G97">
        <v>5</v>
      </c>
      <c r="H97" t="s">
        <v>553</v>
      </c>
      <c r="I97" t="s">
        <v>25</v>
      </c>
    </row>
    <row r="98" spans="1:9">
      <c r="A98" s="70" t="s">
        <v>3227</v>
      </c>
      <c r="B98" s="70">
        <v>2023</v>
      </c>
      <c r="C98" s="123">
        <v>44982</v>
      </c>
      <c r="D98" s="70" t="s">
        <v>66</v>
      </c>
      <c r="E98" t="s">
        <v>117</v>
      </c>
      <c r="F98">
        <v>7</v>
      </c>
      <c r="G98">
        <v>6</v>
      </c>
      <c r="H98" t="s">
        <v>55</v>
      </c>
      <c r="I98" t="s">
        <v>56</v>
      </c>
    </row>
    <row r="99" spans="1:9">
      <c r="A99" s="70" t="s">
        <v>3227</v>
      </c>
      <c r="B99" s="70">
        <v>2023</v>
      </c>
      <c r="C99" s="123">
        <v>44982</v>
      </c>
      <c r="D99" s="70" t="s">
        <v>66</v>
      </c>
      <c r="E99" t="s">
        <v>117</v>
      </c>
      <c r="F99">
        <v>7</v>
      </c>
      <c r="G99">
        <v>7</v>
      </c>
      <c r="H99" t="s">
        <v>130</v>
      </c>
      <c r="I99" t="s">
        <v>131</v>
      </c>
    </row>
    <row r="100" spans="1:9">
      <c r="A100" s="70" t="s">
        <v>3227</v>
      </c>
      <c r="B100" s="70">
        <v>2023</v>
      </c>
      <c r="C100" s="123">
        <v>44982</v>
      </c>
      <c r="D100" s="70" t="s">
        <v>66</v>
      </c>
      <c r="E100" t="s">
        <v>119</v>
      </c>
      <c r="F100">
        <v>1</v>
      </c>
      <c r="G100">
        <v>1</v>
      </c>
      <c r="H100" t="s">
        <v>92</v>
      </c>
      <c r="I100" t="s">
        <v>23</v>
      </c>
    </row>
    <row r="101" spans="1:9">
      <c r="A101" s="70" t="s">
        <v>3227</v>
      </c>
      <c r="B101" s="70">
        <v>2023</v>
      </c>
      <c r="C101" s="123">
        <v>44982</v>
      </c>
      <c r="D101" s="70" t="s">
        <v>66</v>
      </c>
      <c r="E101" t="s">
        <v>119</v>
      </c>
      <c r="F101">
        <v>1</v>
      </c>
      <c r="G101">
        <v>2</v>
      </c>
      <c r="H101" t="s">
        <v>114</v>
      </c>
      <c r="I101" t="s">
        <v>102</v>
      </c>
    </row>
    <row r="102" spans="1:9">
      <c r="A102" s="70" t="s">
        <v>3227</v>
      </c>
      <c r="B102" s="70">
        <v>2023</v>
      </c>
      <c r="C102" s="123">
        <v>44982</v>
      </c>
      <c r="D102" s="70" t="s">
        <v>66</v>
      </c>
      <c r="E102" t="s">
        <v>119</v>
      </c>
      <c r="F102">
        <v>1</v>
      </c>
      <c r="G102">
        <v>3</v>
      </c>
      <c r="H102" t="s">
        <v>99</v>
      </c>
      <c r="I102" t="s">
        <v>27</v>
      </c>
    </row>
    <row r="103" spans="1:9">
      <c r="A103" s="70" t="s">
        <v>3227</v>
      </c>
      <c r="B103" s="70">
        <v>2023</v>
      </c>
      <c r="C103" s="123">
        <v>44982</v>
      </c>
      <c r="D103" s="70" t="s">
        <v>66</v>
      </c>
      <c r="E103" t="s">
        <v>119</v>
      </c>
      <c r="F103">
        <v>1</v>
      </c>
      <c r="G103">
        <v>4</v>
      </c>
      <c r="H103" t="s">
        <v>169</v>
      </c>
      <c r="I103" t="s">
        <v>31</v>
      </c>
    </row>
    <row r="104" spans="1:9">
      <c r="A104" s="70" t="s">
        <v>3227</v>
      </c>
      <c r="B104" s="70">
        <v>2023</v>
      </c>
      <c r="C104" s="123">
        <v>44982</v>
      </c>
      <c r="D104" s="70" t="s">
        <v>66</v>
      </c>
      <c r="E104" t="s">
        <v>119</v>
      </c>
      <c r="F104">
        <v>1</v>
      </c>
      <c r="G104">
        <v>5</v>
      </c>
      <c r="H104" t="s">
        <v>196</v>
      </c>
      <c r="I104" t="s">
        <v>52</v>
      </c>
    </row>
    <row r="105" spans="1:9">
      <c r="A105" s="70" t="s">
        <v>3227</v>
      </c>
      <c r="B105" s="70">
        <v>2023</v>
      </c>
      <c r="C105" s="123">
        <v>44982</v>
      </c>
      <c r="D105" s="70" t="s">
        <v>66</v>
      </c>
      <c r="E105" t="s">
        <v>119</v>
      </c>
      <c r="F105">
        <v>2</v>
      </c>
      <c r="G105">
        <v>1</v>
      </c>
      <c r="H105" t="s">
        <v>107</v>
      </c>
      <c r="I105" t="s">
        <v>168</v>
      </c>
    </row>
    <row r="106" spans="1:9">
      <c r="A106" s="70" t="s">
        <v>3227</v>
      </c>
      <c r="B106" s="70">
        <v>2023</v>
      </c>
      <c r="C106" s="123">
        <v>44982</v>
      </c>
      <c r="D106" s="70" t="s">
        <v>66</v>
      </c>
      <c r="E106" t="s">
        <v>119</v>
      </c>
      <c r="F106">
        <v>2</v>
      </c>
      <c r="G106">
        <v>2</v>
      </c>
      <c r="H106" t="s">
        <v>100</v>
      </c>
      <c r="I106" t="s">
        <v>44</v>
      </c>
    </row>
    <row r="107" spans="1:9">
      <c r="A107" s="70" t="s">
        <v>3227</v>
      </c>
      <c r="B107" s="70">
        <v>2023</v>
      </c>
      <c r="C107" s="123">
        <v>44982</v>
      </c>
      <c r="D107" s="70" t="s">
        <v>66</v>
      </c>
      <c r="E107" t="s">
        <v>119</v>
      </c>
      <c r="F107">
        <v>2</v>
      </c>
      <c r="G107">
        <v>3</v>
      </c>
      <c r="H107" t="s">
        <v>132</v>
      </c>
      <c r="I107" t="s">
        <v>113</v>
      </c>
    </row>
    <row r="108" spans="1:9">
      <c r="A108" s="70" t="s">
        <v>3227</v>
      </c>
      <c r="B108" s="70">
        <v>2023</v>
      </c>
      <c r="C108" s="123">
        <v>44982</v>
      </c>
      <c r="D108" s="70" t="s">
        <v>66</v>
      </c>
      <c r="E108" t="s">
        <v>119</v>
      </c>
      <c r="F108">
        <v>2</v>
      </c>
      <c r="G108">
        <v>4</v>
      </c>
      <c r="H108" t="s">
        <v>40</v>
      </c>
      <c r="I108" t="s">
        <v>29</v>
      </c>
    </row>
    <row r="109" spans="1:9">
      <c r="A109" s="70" t="s">
        <v>3227</v>
      </c>
      <c r="B109" s="70">
        <v>2023</v>
      </c>
      <c r="C109" s="123">
        <v>44982</v>
      </c>
      <c r="D109" s="70" t="s">
        <v>66</v>
      </c>
      <c r="E109" t="s">
        <v>119</v>
      </c>
      <c r="F109">
        <v>2</v>
      </c>
      <c r="G109" t="s">
        <v>536</v>
      </c>
      <c r="H109" t="s">
        <v>93</v>
      </c>
      <c r="I109" t="s">
        <v>52</v>
      </c>
    </row>
    <row r="110" spans="1:9">
      <c r="A110" s="70" t="s">
        <v>3227</v>
      </c>
      <c r="B110" s="70">
        <v>2023</v>
      </c>
      <c r="C110" s="123">
        <v>44982</v>
      </c>
      <c r="D110" s="70" t="s">
        <v>66</v>
      </c>
      <c r="E110" t="s">
        <v>119</v>
      </c>
      <c r="F110">
        <v>3</v>
      </c>
      <c r="G110">
        <v>1</v>
      </c>
      <c r="H110" t="s">
        <v>30</v>
      </c>
      <c r="I110" t="s">
        <v>31</v>
      </c>
    </row>
    <row r="111" spans="1:9">
      <c r="A111" s="70" t="s">
        <v>3227</v>
      </c>
      <c r="B111" s="70">
        <v>2023</v>
      </c>
      <c r="C111" s="123">
        <v>44982</v>
      </c>
      <c r="D111" s="70" t="s">
        <v>66</v>
      </c>
      <c r="E111" t="s">
        <v>119</v>
      </c>
      <c r="F111">
        <v>3</v>
      </c>
      <c r="G111">
        <v>2</v>
      </c>
      <c r="H111" t="s">
        <v>136</v>
      </c>
      <c r="I111" t="s">
        <v>35</v>
      </c>
    </row>
    <row r="112" spans="1:9">
      <c r="A112" s="70" t="s">
        <v>3227</v>
      </c>
      <c r="B112" s="70">
        <v>2023</v>
      </c>
      <c r="C112" s="123">
        <v>44982</v>
      </c>
      <c r="D112" s="70" t="s">
        <v>66</v>
      </c>
      <c r="E112" t="s">
        <v>119</v>
      </c>
      <c r="F112">
        <v>3</v>
      </c>
      <c r="G112">
        <v>3</v>
      </c>
      <c r="H112" t="s">
        <v>97</v>
      </c>
      <c r="I112" t="s">
        <v>29</v>
      </c>
    </row>
    <row r="113" spans="1:9">
      <c r="A113" s="70" t="s">
        <v>3227</v>
      </c>
      <c r="B113" s="70">
        <v>2023</v>
      </c>
      <c r="C113" s="123">
        <v>44982</v>
      </c>
      <c r="D113" s="70" t="s">
        <v>66</v>
      </c>
      <c r="E113" t="s">
        <v>119</v>
      </c>
      <c r="F113">
        <v>3</v>
      </c>
      <c r="G113">
        <v>4</v>
      </c>
      <c r="H113" t="s">
        <v>471</v>
      </c>
      <c r="I113" t="s">
        <v>42</v>
      </c>
    </row>
    <row r="114" spans="1:9">
      <c r="A114" s="70" t="s">
        <v>3227</v>
      </c>
      <c r="B114" s="70">
        <v>2023</v>
      </c>
      <c r="C114" s="123">
        <v>44982</v>
      </c>
      <c r="D114" s="70" t="s">
        <v>66</v>
      </c>
      <c r="E114" t="s">
        <v>119</v>
      </c>
      <c r="F114">
        <v>3</v>
      </c>
      <c r="G114">
        <v>5</v>
      </c>
      <c r="H114" t="s">
        <v>854</v>
      </c>
      <c r="I114" t="s">
        <v>207</v>
      </c>
    </row>
    <row r="115" spans="1:9">
      <c r="A115" s="70" t="s">
        <v>3227</v>
      </c>
      <c r="B115" s="70">
        <v>2023</v>
      </c>
      <c r="C115" s="123">
        <v>44982</v>
      </c>
      <c r="D115" s="70" t="s">
        <v>66</v>
      </c>
      <c r="E115" t="s">
        <v>119</v>
      </c>
      <c r="F115">
        <v>3</v>
      </c>
      <c r="G115" t="s">
        <v>536</v>
      </c>
      <c r="H115" t="s">
        <v>211</v>
      </c>
      <c r="I115" t="s">
        <v>212</v>
      </c>
    </row>
    <row r="116" spans="1:9">
      <c r="A116" s="70" t="s">
        <v>3227</v>
      </c>
      <c r="B116" s="70">
        <v>2023</v>
      </c>
      <c r="C116" s="123">
        <v>44982</v>
      </c>
      <c r="D116" s="70" t="s">
        <v>66</v>
      </c>
      <c r="E116" t="s">
        <v>119</v>
      </c>
      <c r="F116">
        <v>4</v>
      </c>
      <c r="G116">
        <v>1</v>
      </c>
      <c r="H116" t="s">
        <v>184</v>
      </c>
      <c r="I116" t="s">
        <v>478</v>
      </c>
    </row>
    <row r="117" spans="1:9">
      <c r="A117" s="70" t="s">
        <v>3227</v>
      </c>
      <c r="B117" s="70">
        <v>2023</v>
      </c>
      <c r="C117" s="123">
        <v>44982</v>
      </c>
      <c r="D117" s="70" t="s">
        <v>66</v>
      </c>
      <c r="E117" t="s">
        <v>119</v>
      </c>
      <c r="F117">
        <v>4</v>
      </c>
      <c r="G117">
        <v>2</v>
      </c>
      <c r="H117" t="s">
        <v>22</v>
      </c>
      <c r="I117" t="s">
        <v>23</v>
      </c>
    </row>
    <row r="118" spans="1:9">
      <c r="A118" s="70" t="s">
        <v>3227</v>
      </c>
      <c r="B118" s="70">
        <v>2023</v>
      </c>
      <c r="C118" s="123">
        <v>44982</v>
      </c>
      <c r="D118" s="70" t="s">
        <v>66</v>
      </c>
      <c r="E118" t="s">
        <v>119</v>
      </c>
      <c r="F118">
        <v>4</v>
      </c>
      <c r="G118">
        <v>3</v>
      </c>
      <c r="H118" t="s">
        <v>101</v>
      </c>
      <c r="I118" t="s">
        <v>102</v>
      </c>
    </row>
    <row r="119" spans="1:9">
      <c r="A119" s="70" t="s">
        <v>3227</v>
      </c>
      <c r="B119" s="70">
        <v>2023</v>
      </c>
      <c r="C119" s="123">
        <v>44982</v>
      </c>
      <c r="D119" s="70" t="s">
        <v>66</v>
      </c>
      <c r="E119" t="s">
        <v>119</v>
      </c>
      <c r="F119">
        <v>4</v>
      </c>
      <c r="G119">
        <v>4</v>
      </c>
      <c r="H119" t="s">
        <v>98</v>
      </c>
      <c r="I119" t="s">
        <v>168</v>
      </c>
    </row>
    <row r="120" spans="1:9">
      <c r="A120" s="70" t="s">
        <v>3227</v>
      </c>
      <c r="B120" s="70">
        <v>2023</v>
      </c>
      <c r="C120" s="123">
        <v>44982</v>
      </c>
      <c r="D120" s="70" t="s">
        <v>66</v>
      </c>
      <c r="E120" t="s">
        <v>119</v>
      </c>
      <c r="F120">
        <v>4</v>
      </c>
      <c r="G120">
        <v>5</v>
      </c>
      <c r="H120" t="s">
        <v>110</v>
      </c>
      <c r="I120" t="s">
        <v>58</v>
      </c>
    </row>
    <row r="121" spans="1:9">
      <c r="A121" s="70" t="s">
        <v>3227</v>
      </c>
      <c r="B121" s="70">
        <v>2023</v>
      </c>
      <c r="C121" s="123">
        <v>44982</v>
      </c>
      <c r="D121" s="70" t="s">
        <v>66</v>
      </c>
      <c r="E121" t="s">
        <v>119</v>
      </c>
      <c r="F121">
        <v>4</v>
      </c>
      <c r="G121">
        <v>6</v>
      </c>
      <c r="H121" t="s">
        <v>157</v>
      </c>
      <c r="I121" t="s">
        <v>142</v>
      </c>
    </row>
    <row r="122" spans="1:9">
      <c r="A122" s="70" t="s">
        <v>3227</v>
      </c>
      <c r="B122" s="70">
        <v>2023</v>
      </c>
      <c r="C122" s="123">
        <v>44982</v>
      </c>
      <c r="D122" s="70" t="s">
        <v>66</v>
      </c>
      <c r="E122" t="s">
        <v>117</v>
      </c>
      <c r="F122">
        <v>1</v>
      </c>
      <c r="G122">
        <v>1</v>
      </c>
      <c r="H122" t="s">
        <v>196</v>
      </c>
      <c r="I122" t="s">
        <v>52</v>
      </c>
    </row>
    <row r="123" spans="1:9">
      <c r="A123" s="70" t="s">
        <v>3227</v>
      </c>
      <c r="B123" s="70">
        <v>2023</v>
      </c>
      <c r="C123" s="123">
        <v>44982</v>
      </c>
      <c r="D123" s="70" t="s">
        <v>66</v>
      </c>
      <c r="E123" t="s">
        <v>117</v>
      </c>
      <c r="F123">
        <v>1</v>
      </c>
      <c r="G123">
        <v>2</v>
      </c>
      <c r="H123" t="s">
        <v>101</v>
      </c>
      <c r="I123" t="s">
        <v>102</v>
      </c>
    </row>
    <row r="124" spans="1:9">
      <c r="A124" s="70" t="s">
        <v>3227</v>
      </c>
      <c r="B124" s="70">
        <v>2023</v>
      </c>
      <c r="C124" s="123">
        <v>44982</v>
      </c>
      <c r="D124" s="70" t="s">
        <v>66</v>
      </c>
      <c r="E124" t="s">
        <v>117</v>
      </c>
      <c r="F124">
        <v>1</v>
      </c>
      <c r="G124">
        <v>3</v>
      </c>
      <c r="H124" t="s">
        <v>99</v>
      </c>
      <c r="I124" t="s">
        <v>27</v>
      </c>
    </row>
    <row r="125" spans="1:9">
      <c r="A125" s="70" t="s">
        <v>3227</v>
      </c>
      <c r="B125" s="70">
        <v>2023</v>
      </c>
      <c r="C125" s="123">
        <v>44982</v>
      </c>
      <c r="D125" s="70" t="s">
        <v>66</v>
      </c>
      <c r="E125" t="s">
        <v>117</v>
      </c>
      <c r="F125">
        <v>1</v>
      </c>
      <c r="G125">
        <v>4</v>
      </c>
      <c r="H125" t="s">
        <v>211</v>
      </c>
      <c r="I125" t="s">
        <v>212</v>
      </c>
    </row>
    <row r="126" spans="1:9">
      <c r="A126" s="70" t="s">
        <v>3227</v>
      </c>
      <c r="B126" s="70">
        <v>2023</v>
      </c>
      <c r="C126" s="123">
        <v>44982</v>
      </c>
      <c r="D126" s="70" t="s">
        <v>66</v>
      </c>
      <c r="E126" t="s">
        <v>117</v>
      </c>
      <c r="F126">
        <v>1</v>
      </c>
      <c r="G126">
        <v>5</v>
      </c>
      <c r="H126" t="s">
        <v>40</v>
      </c>
      <c r="I126" t="s">
        <v>29</v>
      </c>
    </row>
    <row r="127" spans="1:9">
      <c r="A127" s="70" t="s">
        <v>3227</v>
      </c>
      <c r="B127" s="70">
        <v>2023</v>
      </c>
      <c r="C127" s="123">
        <v>44982</v>
      </c>
      <c r="D127" s="70" t="s">
        <v>66</v>
      </c>
      <c r="E127" t="s">
        <v>117</v>
      </c>
      <c r="F127">
        <v>1</v>
      </c>
      <c r="G127">
        <v>6</v>
      </c>
      <c r="H127" t="s">
        <v>471</v>
      </c>
      <c r="I127" t="s">
        <v>42</v>
      </c>
    </row>
    <row r="128" spans="1:9">
      <c r="A128" s="70" t="s">
        <v>3227</v>
      </c>
      <c r="B128" s="70">
        <v>2023</v>
      </c>
      <c r="C128" s="123">
        <v>44982</v>
      </c>
      <c r="D128" s="70" t="s">
        <v>66</v>
      </c>
      <c r="E128" t="s">
        <v>117</v>
      </c>
      <c r="F128">
        <v>1</v>
      </c>
      <c r="G128">
        <v>7</v>
      </c>
      <c r="H128" t="s">
        <v>98</v>
      </c>
      <c r="I128" t="s">
        <v>168</v>
      </c>
    </row>
    <row r="129" spans="1:9">
      <c r="A129" s="70" t="s">
        <v>3227</v>
      </c>
      <c r="B129" s="70">
        <v>2023</v>
      </c>
      <c r="C129" s="123">
        <v>44982</v>
      </c>
      <c r="D129" s="70" t="s">
        <v>66</v>
      </c>
      <c r="E129" t="s">
        <v>117</v>
      </c>
      <c r="F129">
        <v>2</v>
      </c>
      <c r="G129">
        <v>1</v>
      </c>
      <c r="H129" t="s">
        <v>169</v>
      </c>
      <c r="I129" t="s">
        <v>31</v>
      </c>
    </row>
    <row r="130" spans="1:9">
      <c r="A130" s="70" t="s">
        <v>3227</v>
      </c>
      <c r="B130" s="70">
        <v>2023</v>
      </c>
      <c r="C130" s="123">
        <v>44982</v>
      </c>
      <c r="D130" s="70" t="s">
        <v>66</v>
      </c>
      <c r="E130" t="s">
        <v>117</v>
      </c>
      <c r="F130">
        <v>2</v>
      </c>
      <c r="G130">
        <v>2</v>
      </c>
      <c r="H130" t="s">
        <v>93</v>
      </c>
      <c r="I130" t="s">
        <v>52</v>
      </c>
    </row>
    <row r="131" spans="1:9">
      <c r="A131" s="70" t="s">
        <v>3227</v>
      </c>
      <c r="B131" s="70">
        <v>2023</v>
      </c>
      <c r="C131" s="123">
        <v>44982</v>
      </c>
      <c r="D131" s="70" t="s">
        <v>66</v>
      </c>
      <c r="E131" t="s">
        <v>117</v>
      </c>
      <c r="F131">
        <v>2</v>
      </c>
      <c r="G131">
        <v>3</v>
      </c>
      <c r="H131" t="s">
        <v>97</v>
      </c>
      <c r="I131" t="s">
        <v>29</v>
      </c>
    </row>
    <row r="132" spans="1:9">
      <c r="A132" s="70" t="s">
        <v>3227</v>
      </c>
      <c r="B132" s="70">
        <v>2023</v>
      </c>
      <c r="C132" s="123">
        <v>44982</v>
      </c>
      <c r="D132" s="70" t="s">
        <v>66</v>
      </c>
      <c r="E132" t="s">
        <v>117</v>
      </c>
      <c r="F132">
        <v>2</v>
      </c>
      <c r="G132">
        <v>4</v>
      </c>
      <c r="H132" t="s">
        <v>110</v>
      </c>
      <c r="I132" t="s">
        <v>58</v>
      </c>
    </row>
    <row r="133" spans="1:9">
      <c r="A133" s="70" t="s">
        <v>3227</v>
      </c>
      <c r="B133" s="70">
        <v>2023</v>
      </c>
      <c r="C133" s="123">
        <v>44982</v>
      </c>
      <c r="D133" s="70" t="s">
        <v>66</v>
      </c>
      <c r="E133" t="s">
        <v>117</v>
      </c>
      <c r="F133">
        <v>2</v>
      </c>
      <c r="G133">
        <v>5</v>
      </c>
      <c r="H133" t="s">
        <v>157</v>
      </c>
      <c r="I133" t="s">
        <v>142</v>
      </c>
    </row>
    <row r="134" spans="1:9">
      <c r="A134" s="70" t="s">
        <v>3227</v>
      </c>
      <c r="B134" s="70">
        <v>2023</v>
      </c>
      <c r="C134" s="123">
        <v>44982</v>
      </c>
      <c r="D134" s="70" t="s">
        <v>66</v>
      </c>
      <c r="E134" t="s">
        <v>117</v>
      </c>
      <c r="F134">
        <v>2</v>
      </c>
      <c r="G134">
        <v>6</v>
      </c>
      <c r="H134" t="s">
        <v>854</v>
      </c>
      <c r="I134" t="s">
        <v>207</v>
      </c>
    </row>
    <row r="135" spans="1:9">
      <c r="A135" s="70" t="s">
        <v>3227</v>
      </c>
      <c r="B135" s="70">
        <v>2023</v>
      </c>
      <c r="C135" s="123">
        <v>44982</v>
      </c>
      <c r="D135" s="70" t="s">
        <v>66</v>
      </c>
      <c r="E135" t="s">
        <v>117</v>
      </c>
      <c r="F135">
        <v>2</v>
      </c>
      <c r="G135" t="s">
        <v>536</v>
      </c>
      <c r="H135" t="s">
        <v>132</v>
      </c>
      <c r="I135" t="s">
        <v>113</v>
      </c>
    </row>
    <row r="136" spans="1:9">
      <c r="A136" s="70" t="s">
        <v>3227</v>
      </c>
      <c r="B136" s="70">
        <v>2023</v>
      </c>
      <c r="C136" s="123">
        <v>44982</v>
      </c>
      <c r="D136" s="70" t="s">
        <v>66</v>
      </c>
      <c r="E136" t="s">
        <v>120</v>
      </c>
      <c r="F136">
        <v>1</v>
      </c>
      <c r="G136">
        <v>1</v>
      </c>
      <c r="H136" t="s">
        <v>184</v>
      </c>
      <c r="I136" t="s">
        <v>478</v>
      </c>
    </row>
    <row r="137" spans="1:9">
      <c r="A137" s="70" t="s">
        <v>3227</v>
      </c>
      <c r="B137" s="70">
        <v>2023</v>
      </c>
      <c r="C137" s="123">
        <v>44982</v>
      </c>
      <c r="D137" s="70" t="s">
        <v>66</v>
      </c>
      <c r="E137" t="s">
        <v>120</v>
      </c>
      <c r="F137">
        <v>1</v>
      </c>
      <c r="G137">
        <v>2</v>
      </c>
      <c r="H137" t="s">
        <v>92</v>
      </c>
      <c r="I137" t="s">
        <v>23</v>
      </c>
    </row>
    <row r="138" spans="1:9">
      <c r="A138" s="70" t="s">
        <v>3227</v>
      </c>
      <c r="B138" s="70">
        <v>2023</v>
      </c>
      <c r="C138" s="123">
        <v>44982</v>
      </c>
      <c r="D138" s="70" t="s">
        <v>66</v>
      </c>
      <c r="E138" t="s">
        <v>120</v>
      </c>
      <c r="F138">
        <v>1</v>
      </c>
      <c r="G138">
        <v>3</v>
      </c>
      <c r="H138" t="s">
        <v>136</v>
      </c>
      <c r="I138" t="s">
        <v>35</v>
      </c>
    </row>
    <row r="139" spans="1:9">
      <c r="A139" s="70" t="s">
        <v>3227</v>
      </c>
      <c r="B139" s="70">
        <v>2023</v>
      </c>
      <c r="C139" s="123">
        <v>44982</v>
      </c>
      <c r="D139" s="70" t="s">
        <v>66</v>
      </c>
      <c r="E139" t="s">
        <v>120</v>
      </c>
      <c r="F139">
        <v>1</v>
      </c>
      <c r="G139">
        <v>4</v>
      </c>
      <c r="H139" t="s">
        <v>100</v>
      </c>
      <c r="I139" t="s">
        <v>44</v>
      </c>
    </row>
    <row r="140" spans="1:9">
      <c r="A140" s="70" t="s">
        <v>3227</v>
      </c>
      <c r="B140" s="70">
        <v>2023</v>
      </c>
      <c r="C140" s="123">
        <v>44982</v>
      </c>
      <c r="D140" s="70" t="s">
        <v>66</v>
      </c>
      <c r="E140" t="s">
        <v>120</v>
      </c>
      <c r="F140">
        <v>1</v>
      </c>
      <c r="G140">
        <v>5</v>
      </c>
      <c r="H140" t="s">
        <v>101</v>
      </c>
      <c r="I140" t="s">
        <v>102</v>
      </c>
    </row>
    <row r="141" spans="1:9">
      <c r="A141" s="70" t="s">
        <v>3227</v>
      </c>
      <c r="B141" s="70">
        <v>2023</v>
      </c>
      <c r="C141" s="123">
        <v>44982</v>
      </c>
      <c r="D141" s="70" t="s">
        <v>66</v>
      </c>
      <c r="E141" t="s">
        <v>120</v>
      </c>
      <c r="F141">
        <v>1</v>
      </c>
      <c r="G141">
        <v>6</v>
      </c>
      <c r="H141" t="s">
        <v>169</v>
      </c>
      <c r="I141" t="s">
        <v>31</v>
      </c>
    </row>
    <row r="142" spans="1:9">
      <c r="A142" s="70" t="s">
        <v>3227</v>
      </c>
      <c r="B142" s="70">
        <v>2023</v>
      </c>
      <c r="C142" s="123">
        <v>44982</v>
      </c>
      <c r="D142" s="70" t="s">
        <v>66</v>
      </c>
      <c r="E142" t="s">
        <v>120</v>
      </c>
      <c r="F142">
        <v>2</v>
      </c>
      <c r="G142">
        <v>1</v>
      </c>
      <c r="H142" t="s">
        <v>196</v>
      </c>
      <c r="I142" t="s">
        <v>52</v>
      </c>
    </row>
    <row r="143" spans="1:9">
      <c r="A143" s="70" t="s">
        <v>3227</v>
      </c>
      <c r="B143" s="70">
        <v>2023</v>
      </c>
      <c r="C143" s="123">
        <v>44982</v>
      </c>
      <c r="D143" s="70" t="s">
        <v>66</v>
      </c>
      <c r="E143" t="s">
        <v>120</v>
      </c>
      <c r="F143">
        <v>2</v>
      </c>
      <c r="G143">
        <v>2</v>
      </c>
      <c r="H143" t="s">
        <v>93</v>
      </c>
      <c r="I143" t="s">
        <v>52</v>
      </c>
    </row>
    <row r="144" spans="1:9">
      <c r="A144" s="70" t="s">
        <v>3227</v>
      </c>
      <c r="B144" s="70">
        <v>2023</v>
      </c>
      <c r="C144" s="123">
        <v>44982</v>
      </c>
      <c r="D144" s="70" t="s">
        <v>66</v>
      </c>
      <c r="E144" t="s">
        <v>120</v>
      </c>
      <c r="F144">
        <v>2</v>
      </c>
      <c r="G144">
        <v>3</v>
      </c>
      <c r="H144" t="s">
        <v>114</v>
      </c>
      <c r="I144" t="s">
        <v>102</v>
      </c>
    </row>
    <row r="145" spans="1:11">
      <c r="A145" s="70" t="s">
        <v>3227</v>
      </c>
      <c r="B145" s="70">
        <v>2023</v>
      </c>
      <c r="C145" s="123">
        <v>44982</v>
      </c>
      <c r="D145" s="70" t="s">
        <v>66</v>
      </c>
      <c r="E145" t="s">
        <v>120</v>
      </c>
      <c r="F145">
        <v>2</v>
      </c>
      <c r="G145">
        <v>4</v>
      </c>
      <c r="H145" t="s">
        <v>107</v>
      </c>
      <c r="I145" t="s">
        <v>168</v>
      </c>
    </row>
    <row r="146" spans="1:11">
      <c r="A146" s="70" t="s">
        <v>3227</v>
      </c>
      <c r="B146" s="70">
        <v>2023</v>
      </c>
      <c r="C146" s="123">
        <v>44982</v>
      </c>
      <c r="D146" s="70" t="s">
        <v>66</v>
      </c>
      <c r="E146" t="s">
        <v>120</v>
      </c>
      <c r="F146">
        <v>2</v>
      </c>
      <c r="G146" t="s">
        <v>536</v>
      </c>
      <c r="H146" t="s">
        <v>30</v>
      </c>
      <c r="I146" t="s">
        <v>31</v>
      </c>
    </row>
    <row r="147" spans="1:11">
      <c r="A147" s="70" t="s">
        <v>3227</v>
      </c>
      <c r="B147" s="70">
        <v>2023</v>
      </c>
      <c r="C147" s="123">
        <v>44982</v>
      </c>
      <c r="D147" s="70" t="s">
        <v>66</v>
      </c>
      <c r="E147" t="s">
        <v>120</v>
      </c>
      <c r="F147">
        <v>2</v>
      </c>
      <c r="G147" t="s">
        <v>536</v>
      </c>
      <c r="H147" t="s">
        <v>22</v>
      </c>
      <c r="I147" t="s">
        <v>23</v>
      </c>
    </row>
    <row r="148" spans="1:11">
      <c r="A148" s="70" t="s">
        <v>3227</v>
      </c>
      <c r="B148" s="70">
        <v>2023</v>
      </c>
      <c r="C148" s="123">
        <v>44982</v>
      </c>
      <c r="D148" s="70" t="s">
        <v>66</v>
      </c>
      <c r="E148" t="s">
        <v>64</v>
      </c>
      <c r="F148">
        <v>1</v>
      </c>
      <c r="G148">
        <v>1</v>
      </c>
      <c r="H148" t="s">
        <v>92</v>
      </c>
      <c r="I148" t="s">
        <v>23</v>
      </c>
    </row>
    <row r="149" spans="1:11">
      <c r="A149" s="70" t="s">
        <v>3227</v>
      </c>
      <c r="B149" s="70">
        <v>2023</v>
      </c>
      <c r="C149" s="123">
        <v>44982</v>
      </c>
      <c r="D149" s="70" t="s">
        <v>66</v>
      </c>
      <c r="E149" t="s">
        <v>64</v>
      </c>
      <c r="F149">
        <v>1</v>
      </c>
      <c r="G149">
        <v>2</v>
      </c>
      <c r="H149" t="s">
        <v>196</v>
      </c>
      <c r="I149" t="s">
        <v>52</v>
      </c>
    </row>
    <row r="150" spans="1:11">
      <c r="A150" s="70" t="s">
        <v>3227</v>
      </c>
      <c r="B150" s="70">
        <v>2023</v>
      </c>
      <c r="C150" s="123">
        <v>44982</v>
      </c>
      <c r="D150" s="70" t="s">
        <v>66</v>
      </c>
      <c r="E150" t="s">
        <v>64</v>
      </c>
      <c r="F150">
        <v>1</v>
      </c>
      <c r="G150">
        <v>3</v>
      </c>
      <c r="H150" t="s">
        <v>184</v>
      </c>
      <c r="I150" t="s">
        <v>478</v>
      </c>
    </row>
    <row r="151" spans="1:11">
      <c r="A151" s="70" t="s">
        <v>3227</v>
      </c>
      <c r="B151" s="70">
        <v>2023</v>
      </c>
      <c r="C151" s="123">
        <v>44982</v>
      </c>
      <c r="D151" s="70" t="s">
        <v>66</v>
      </c>
      <c r="E151" t="s">
        <v>64</v>
      </c>
      <c r="F151">
        <v>1</v>
      </c>
      <c r="G151">
        <v>4</v>
      </c>
      <c r="H151" t="s">
        <v>114</v>
      </c>
      <c r="I151" t="s">
        <v>102</v>
      </c>
    </row>
    <row r="152" spans="1:11">
      <c r="A152" s="70" t="s">
        <v>3227</v>
      </c>
      <c r="B152" s="70">
        <v>2023</v>
      </c>
      <c r="C152" s="123">
        <v>44982</v>
      </c>
      <c r="D152" s="70" t="s">
        <v>66</v>
      </c>
      <c r="E152" t="s">
        <v>64</v>
      </c>
      <c r="F152">
        <v>1</v>
      </c>
      <c r="G152">
        <v>5</v>
      </c>
      <c r="H152" t="s">
        <v>136</v>
      </c>
      <c r="I152" t="s">
        <v>35</v>
      </c>
    </row>
    <row r="153" spans="1:11">
      <c r="A153" s="70" t="s">
        <v>3227</v>
      </c>
      <c r="B153" s="70">
        <v>2023</v>
      </c>
      <c r="C153" s="123">
        <v>44982</v>
      </c>
      <c r="D153" s="70" t="s">
        <v>66</v>
      </c>
      <c r="E153" t="s">
        <v>64</v>
      </c>
      <c r="F153">
        <v>1</v>
      </c>
      <c r="G153">
        <v>6</v>
      </c>
      <c r="H153" t="s">
        <v>93</v>
      </c>
      <c r="I153" t="s">
        <v>52</v>
      </c>
    </row>
    <row r="154" spans="1:11">
      <c r="A154" s="70" t="s">
        <v>3227</v>
      </c>
      <c r="B154" s="70">
        <v>2023</v>
      </c>
      <c r="C154" s="123">
        <v>44982</v>
      </c>
      <c r="D154" s="70" t="s">
        <v>66</v>
      </c>
      <c r="E154" t="s">
        <v>64</v>
      </c>
      <c r="F154">
        <v>2</v>
      </c>
      <c r="G154">
        <v>1</v>
      </c>
      <c r="H154" t="s">
        <v>101</v>
      </c>
      <c r="I154" t="s">
        <v>102</v>
      </c>
    </row>
    <row r="155" spans="1:11">
      <c r="A155" s="70" t="s">
        <v>3227</v>
      </c>
      <c r="B155" s="70">
        <v>2023</v>
      </c>
      <c r="C155" s="123">
        <v>44982</v>
      </c>
      <c r="D155" s="70" t="s">
        <v>66</v>
      </c>
      <c r="E155" t="s">
        <v>64</v>
      </c>
      <c r="F155">
        <v>2</v>
      </c>
      <c r="G155">
        <v>2</v>
      </c>
      <c r="H155" t="s">
        <v>100</v>
      </c>
      <c r="I155" t="s">
        <v>44</v>
      </c>
    </row>
    <row r="156" spans="1:11">
      <c r="A156" s="70" t="s">
        <v>3227</v>
      </c>
      <c r="B156" s="70">
        <v>2023</v>
      </c>
      <c r="C156" s="123">
        <v>44982</v>
      </c>
      <c r="D156" s="70" t="s">
        <v>66</v>
      </c>
      <c r="E156" t="s">
        <v>64</v>
      </c>
      <c r="F156">
        <v>2</v>
      </c>
      <c r="G156">
        <v>3</v>
      </c>
      <c r="H156" t="s">
        <v>169</v>
      </c>
      <c r="I156" t="s">
        <v>31</v>
      </c>
    </row>
    <row r="157" spans="1:11">
      <c r="A157" s="70" t="s">
        <v>3227</v>
      </c>
      <c r="B157" s="70">
        <v>2023</v>
      </c>
      <c r="C157" s="123">
        <v>44982</v>
      </c>
      <c r="D157" s="70" t="s">
        <v>66</v>
      </c>
      <c r="E157" t="s">
        <v>64</v>
      </c>
      <c r="F157">
        <v>2</v>
      </c>
      <c r="G157">
        <v>4</v>
      </c>
      <c r="H157" t="s">
        <v>30</v>
      </c>
      <c r="I157" t="s">
        <v>31</v>
      </c>
    </row>
    <row r="158" spans="1:11">
      <c r="A158" s="70" t="s">
        <v>3227</v>
      </c>
      <c r="B158" s="70">
        <v>2023</v>
      </c>
      <c r="C158" s="123">
        <v>44982</v>
      </c>
      <c r="D158" s="70" t="s">
        <v>66</v>
      </c>
      <c r="E158" t="s">
        <v>64</v>
      </c>
      <c r="F158">
        <v>2</v>
      </c>
      <c r="G158">
        <v>5</v>
      </c>
      <c r="H158" t="s">
        <v>22</v>
      </c>
      <c r="I158" t="s">
        <v>23</v>
      </c>
    </row>
    <row r="159" spans="1:11">
      <c r="A159" s="70" t="s">
        <v>3227</v>
      </c>
      <c r="B159" s="70">
        <v>2023</v>
      </c>
      <c r="C159" s="123">
        <v>44982</v>
      </c>
      <c r="D159" s="70" t="s">
        <v>66</v>
      </c>
      <c r="E159" t="s">
        <v>64</v>
      </c>
      <c r="F159">
        <v>2</v>
      </c>
      <c r="G159">
        <v>6</v>
      </c>
      <c r="H159" t="s">
        <v>107</v>
      </c>
      <c r="I159" t="s">
        <v>168</v>
      </c>
    </row>
    <row r="160" spans="1:11">
      <c r="A160" t="s">
        <v>19</v>
      </c>
      <c r="B160">
        <v>2022</v>
      </c>
      <c r="C160" s="12">
        <v>44847</v>
      </c>
      <c r="D160" t="s">
        <v>20</v>
      </c>
      <c r="E160" t="s">
        <v>91</v>
      </c>
      <c r="F160">
        <v>1</v>
      </c>
      <c r="G160">
        <v>1</v>
      </c>
      <c r="H160" t="s">
        <v>92</v>
      </c>
      <c r="I160" t="s">
        <v>23</v>
      </c>
      <c r="J160">
        <v>10009535686</v>
      </c>
      <c r="K160" s="21">
        <f>(C160-VLOOKUP(H160,Riders!$A$2:$C$1999,2,FALSE))/365</f>
        <v>25.6</v>
      </c>
    </row>
    <row r="161" spans="1:11">
      <c r="A161" t="s">
        <v>19</v>
      </c>
      <c r="B161">
        <v>2022</v>
      </c>
      <c r="C161" s="12">
        <v>44847</v>
      </c>
      <c r="D161" t="s">
        <v>20</v>
      </c>
      <c r="E161" t="s">
        <v>91</v>
      </c>
      <c r="F161">
        <v>1</v>
      </c>
      <c r="G161">
        <v>2</v>
      </c>
      <c r="H161" t="s">
        <v>93</v>
      </c>
      <c r="I161" t="s">
        <v>52</v>
      </c>
      <c r="J161">
        <v>10009150215</v>
      </c>
      <c r="K161" s="21">
        <f>(C161-VLOOKUP(H161,Riders!$A$2:$C$1999,2,FALSE))/365</f>
        <v>26.898630136986302</v>
      </c>
    </row>
    <row r="162" spans="1:11">
      <c r="A162" t="s">
        <v>19</v>
      </c>
      <c r="B162">
        <v>2022</v>
      </c>
      <c r="C162" s="12">
        <v>44847</v>
      </c>
      <c r="D162" t="s">
        <v>20</v>
      </c>
      <c r="E162" t="s">
        <v>91</v>
      </c>
      <c r="F162">
        <v>1</v>
      </c>
      <c r="G162">
        <v>3</v>
      </c>
      <c r="H162" t="s">
        <v>94</v>
      </c>
      <c r="I162" t="s">
        <v>95</v>
      </c>
      <c r="J162">
        <v>10009181032</v>
      </c>
      <c r="K162" s="21">
        <f>(C162-VLOOKUP(H162,Riders!$A$2:$C$1999,2,FALSE))/365</f>
        <v>27.797260273972604</v>
      </c>
    </row>
    <row r="163" spans="1:11">
      <c r="A163" t="s">
        <v>19</v>
      </c>
      <c r="B163">
        <v>2022</v>
      </c>
      <c r="C163" s="12">
        <v>44847</v>
      </c>
      <c r="D163" t="s">
        <v>20</v>
      </c>
      <c r="E163" t="s">
        <v>91</v>
      </c>
      <c r="F163">
        <v>1</v>
      </c>
      <c r="G163">
        <v>4</v>
      </c>
      <c r="H163" t="s">
        <v>96</v>
      </c>
      <c r="I163" t="s">
        <v>27</v>
      </c>
      <c r="J163">
        <v>10015683567</v>
      </c>
      <c r="K163" s="21">
        <f>(C163-VLOOKUP(H163,Riders!$A$2:$C$1999,2,FALSE))/365</f>
        <v>23.742465753424657</v>
      </c>
    </row>
    <row r="164" spans="1:11">
      <c r="A164" t="s">
        <v>19</v>
      </c>
      <c r="B164">
        <v>2022</v>
      </c>
      <c r="C164" s="12">
        <v>44847</v>
      </c>
      <c r="D164" t="s">
        <v>20</v>
      </c>
      <c r="E164" t="s">
        <v>91</v>
      </c>
      <c r="F164">
        <v>1</v>
      </c>
      <c r="G164">
        <v>5</v>
      </c>
      <c r="H164" t="s">
        <v>36</v>
      </c>
      <c r="I164" t="s">
        <v>37</v>
      </c>
      <c r="J164">
        <v>10011152354</v>
      </c>
      <c r="K164" s="21">
        <f>(C164-VLOOKUP(H164,Riders!$A$2:$C$1999,2,FALSE))/365</f>
        <v>24.394520547945206</v>
      </c>
    </row>
    <row r="165" spans="1:11">
      <c r="A165" t="s">
        <v>19</v>
      </c>
      <c r="B165">
        <v>2022</v>
      </c>
      <c r="C165" s="12">
        <v>44847</v>
      </c>
      <c r="D165" t="s">
        <v>20</v>
      </c>
      <c r="E165" t="s">
        <v>91</v>
      </c>
      <c r="F165">
        <v>2</v>
      </c>
      <c r="G165">
        <v>1</v>
      </c>
      <c r="H165" t="s">
        <v>97</v>
      </c>
      <c r="I165" t="s">
        <v>29</v>
      </c>
      <c r="J165">
        <v>10048325582</v>
      </c>
      <c r="K165" s="21">
        <f>(C165-VLOOKUP(H165,Riders!$A$2:$C$1999,2,FALSE))/365</f>
        <v>30.717808219178082</v>
      </c>
    </row>
    <row r="166" spans="1:11">
      <c r="A166" t="s">
        <v>19</v>
      </c>
      <c r="B166">
        <v>2022</v>
      </c>
      <c r="C166" s="12">
        <v>44847</v>
      </c>
      <c r="D166" t="s">
        <v>20</v>
      </c>
      <c r="E166" t="s">
        <v>91</v>
      </c>
      <c r="F166">
        <v>2</v>
      </c>
      <c r="G166">
        <v>2</v>
      </c>
      <c r="H166" t="s">
        <v>98</v>
      </c>
      <c r="I166" t="s">
        <v>31</v>
      </c>
      <c r="J166">
        <v>10010592279</v>
      </c>
      <c r="K166" s="21">
        <f>(C166-VLOOKUP(H166,Riders!$A$2:$C$1999,2,FALSE))/365</f>
        <v>28.791780821917808</v>
      </c>
    </row>
    <row r="167" spans="1:11">
      <c r="A167" t="s">
        <v>19</v>
      </c>
      <c r="B167">
        <v>2022</v>
      </c>
      <c r="C167" s="12">
        <v>44847</v>
      </c>
      <c r="D167" t="s">
        <v>20</v>
      </c>
      <c r="E167" t="s">
        <v>91</v>
      </c>
      <c r="F167">
        <v>2</v>
      </c>
      <c r="G167">
        <v>3</v>
      </c>
      <c r="H167" t="s">
        <v>99</v>
      </c>
      <c r="I167" t="s">
        <v>27</v>
      </c>
      <c r="J167">
        <v>10010678569</v>
      </c>
      <c r="K167" s="21">
        <f>(C167-VLOOKUP(H167,Riders!$A$2:$C$1999,2,FALSE))/365</f>
        <v>25.504109589041096</v>
      </c>
    </row>
    <row r="168" spans="1:11">
      <c r="A168" t="s">
        <v>19</v>
      </c>
      <c r="B168">
        <v>2022</v>
      </c>
      <c r="C168" s="12">
        <v>44847</v>
      </c>
      <c r="D168" t="s">
        <v>20</v>
      </c>
      <c r="E168" t="s">
        <v>91</v>
      </c>
      <c r="F168">
        <v>2</v>
      </c>
      <c r="G168">
        <v>4</v>
      </c>
      <c r="H168" t="s">
        <v>50</v>
      </c>
      <c r="I168" t="s">
        <v>44</v>
      </c>
      <c r="J168">
        <v>10009039774</v>
      </c>
      <c r="K168" s="21">
        <f>(C168-VLOOKUP(H168,Riders!$A$2:$C$1999,2,FALSE))/365</f>
        <v>28.252054794520546</v>
      </c>
    </row>
    <row r="169" spans="1:11">
      <c r="A169" t="s">
        <v>19</v>
      </c>
      <c r="B169">
        <v>2022</v>
      </c>
      <c r="C169" s="12">
        <v>44847</v>
      </c>
      <c r="D169" t="s">
        <v>20</v>
      </c>
      <c r="E169" t="s">
        <v>91</v>
      </c>
      <c r="F169">
        <v>2</v>
      </c>
      <c r="G169">
        <v>5</v>
      </c>
      <c r="H169" t="s">
        <v>54</v>
      </c>
      <c r="I169" t="s">
        <v>42</v>
      </c>
      <c r="J169">
        <v>10004612534</v>
      </c>
      <c r="K169" s="21">
        <f>(C169-VLOOKUP(H169,Riders!$A$2:$C$1999,2,FALSE))/365</f>
        <v>35.38356164383562</v>
      </c>
    </row>
    <row r="170" spans="1:11">
      <c r="A170" t="s">
        <v>19</v>
      </c>
      <c r="B170">
        <v>2022</v>
      </c>
      <c r="C170" s="12">
        <v>44847</v>
      </c>
      <c r="D170" t="s">
        <v>20</v>
      </c>
      <c r="E170" t="s">
        <v>91</v>
      </c>
      <c r="F170">
        <v>3</v>
      </c>
      <c r="G170">
        <v>1</v>
      </c>
      <c r="H170" t="s">
        <v>100</v>
      </c>
      <c r="I170" t="s">
        <v>44</v>
      </c>
      <c r="J170">
        <v>10010830840</v>
      </c>
      <c r="K170" s="21">
        <f>(C170-VLOOKUP(H170,Riders!$A$2:$C$1999,2,FALSE))/365</f>
        <v>23.975342465753425</v>
      </c>
    </row>
    <row r="171" spans="1:11">
      <c r="A171" t="s">
        <v>19</v>
      </c>
      <c r="B171">
        <v>2022</v>
      </c>
      <c r="C171" s="12">
        <v>44847</v>
      </c>
      <c r="D171" t="s">
        <v>20</v>
      </c>
      <c r="E171" t="s">
        <v>91</v>
      </c>
      <c r="F171">
        <v>3</v>
      </c>
      <c r="G171">
        <v>2</v>
      </c>
      <c r="H171" t="s">
        <v>101</v>
      </c>
      <c r="I171" t="s">
        <v>102</v>
      </c>
      <c r="J171">
        <v>10015145724</v>
      </c>
      <c r="K171" s="21">
        <f>(C171-VLOOKUP(H171,Riders!$A$2:$C$1999,2,FALSE))/365</f>
        <v>23.506849315068493</v>
      </c>
    </row>
    <row r="172" spans="1:11">
      <c r="A172" t="s">
        <v>19</v>
      </c>
      <c r="B172">
        <v>2022</v>
      </c>
      <c r="C172" s="12">
        <v>44847</v>
      </c>
      <c r="D172" t="s">
        <v>20</v>
      </c>
      <c r="E172" t="s">
        <v>91</v>
      </c>
      <c r="F172">
        <v>3</v>
      </c>
      <c r="G172">
        <v>3</v>
      </c>
      <c r="H172" t="s">
        <v>103</v>
      </c>
      <c r="I172" t="s">
        <v>104</v>
      </c>
      <c r="J172">
        <v>10009010876</v>
      </c>
      <c r="K172" s="21">
        <f>(C172-VLOOKUP(H172,Riders!$A$2:$C$1999,2,FALSE))/365</f>
        <v>28.717808219178082</v>
      </c>
    </row>
    <row r="173" spans="1:11">
      <c r="A173" t="s">
        <v>19</v>
      </c>
      <c r="B173">
        <v>2022</v>
      </c>
      <c r="C173" s="12">
        <v>44847</v>
      </c>
      <c r="D173" t="s">
        <v>20</v>
      </c>
      <c r="E173" t="s">
        <v>91</v>
      </c>
      <c r="F173">
        <v>3</v>
      </c>
      <c r="G173">
        <v>4</v>
      </c>
      <c r="H173" t="s">
        <v>105</v>
      </c>
      <c r="I173" t="s">
        <v>39</v>
      </c>
      <c r="J173">
        <v>10052089586</v>
      </c>
      <c r="K173" s="21">
        <f>(C173-VLOOKUP(H173,Riders!$A$2:$C$1999,2,FALSE))/365</f>
        <v>23.786301369863015</v>
      </c>
    </row>
    <row r="174" spans="1:11">
      <c r="A174" t="s">
        <v>19</v>
      </c>
      <c r="B174">
        <v>2022</v>
      </c>
      <c r="C174" s="12">
        <v>44847</v>
      </c>
      <c r="D174" t="s">
        <v>20</v>
      </c>
      <c r="E174" t="s">
        <v>91</v>
      </c>
      <c r="F174">
        <v>3</v>
      </c>
      <c r="G174">
        <v>5</v>
      </c>
      <c r="H174" t="s">
        <v>26</v>
      </c>
      <c r="I174" t="s">
        <v>27</v>
      </c>
      <c r="J174">
        <v>10010713329</v>
      </c>
      <c r="K174" s="21">
        <f>(C174-VLOOKUP(H174,Riders!$A$2:$C$1999,2,FALSE))/365</f>
        <v>25.057534246575344</v>
      </c>
    </row>
    <row r="175" spans="1:11">
      <c r="A175" t="s">
        <v>19</v>
      </c>
      <c r="B175">
        <v>2022</v>
      </c>
      <c r="C175" s="12">
        <v>44847</v>
      </c>
      <c r="D175" t="s">
        <v>20</v>
      </c>
      <c r="E175" t="s">
        <v>91</v>
      </c>
      <c r="F175">
        <v>3</v>
      </c>
      <c r="G175">
        <v>6</v>
      </c>
      <c r="H175" t="s">
        <v>40</v>
      </c>
      <c r="I175" t="s">
        <v>29</v>
      </c>
      <c r="J175">
        <v>10009178002</v>
      </c>
      <c r="K175" s="21">
        <f>(C175-VLOOKUP(H175,Riders!$A$2:$C$1999,2,FALSE))/365</f>
        <v>26.745205479452054</v>
      </c>
    </row>
    <row r="176" spans="1:11">
      <c r="A176" t="s">
        <v>19</v>
      </c>
      <c r="B176">
        <v>2022</v>
      </c>
      <c r="C176" s="12">
        <v>44847</v>
      </c>
      <c r="D176" t="s">
        <v>20</v>
      </c>
      <c r="E176" t="s">
        <v>91</v>
      </c>
      <c r="F176">
        <v>4</v>
      </c>
      <c r="G176">
        <v>1</v>
      </c>
      <c r="H176" t="s">
        <v>106</v>
      </c>
      <c r="I176" t="s">
        <v>102</v>
      </c>
      <c r="J176">
        <v>10006894559</v>
      </c>
      <c r="K176" s="21">
        <f>(C176-VLOOKUP(H176,Riders!$A$2:$C$1999,2,FALSE))/365</f>
        <v>30.156164383561645</v>
      </c>
    </row>
    <row r="177" spans="1:11">
      <c r="A177" t="s">
        <v>19</v>
      </c>
      <c r="B177">
        <v>2022</v>
      </c>
      <c r="C177" s="12">
        <v>44847</v>
      </c>
      <c r="D177" t="s">
        <v>20</v>
      </c>
      <c r="E177" t="s">
        <v>91</v>
      </c>
      <c r="F177">
        <v>4</v>
      </c>
      <c r="G177">
        <v>2</v>
      </c>
      <c r="H177" t="s">
        <v>107</v>
      </c>
      <c r="I177" t="s">
        <v>31</v>
      </c>
      <c r="J177">
        <v>10020900955</v>
      </c>
      <c r="K177" s="21">
        <f>(C177-VLOOKUP(H177,Riders!$A$2:$C$1999,2,FALSE))/365</f>
        <v>29.841095890410958</v>
      </c>
    </row>
    <row r="178" spans="1:11">
      <c r="A178" t="s">
        <v>19</v>
      </c>
      <c r="B178">
        <v>2022</v>
      </c>
      <c r="C178" s="12">
        <v>44847</v>
      </c>
      <c r="D178" t="s">
        <v>20</v>
      </c>
      <c r="E178" t="s">
        <v>91</v>
      </c>
      <c r="F178">
        <v>4</v>
      </c>
      <c r="G178">
        <v>3</v>
      </c>
      <c r="H178" t="s">
        <v>108</v>
      </c>
      <c r="I178" t="s">
        <v>109</v>
      </c>
      <c r="J178">
        <v>10117936018</v>
      </c>
      <c r="K178" s="21">
        <f>(C178-VLOOKUP(H178,Riders!$A$2:$C$1999,2,FALSE))/365</f>
        <v>29.002739726027396</v>
      </c>
    </row>
    <row r="179" spans="1:11">
      <c r="A179" t="s">
        <v>19</v>
      </c>
      <c r="B179">
        <v>2022</v>
      </c>
      <c r="C179" s="12">
        <v>44847</v>
      </c>
      <c r="D179" t="s">
        <v>20</v>
      </c>
      <c r="E179" t="s">
        <v>91</v>
      </c>
      <c r="F179">
        <v>4</v>
      </c>
      <c r="G179">
        <v>4</v>
      </c>
      <c r="H179" t="s">
        <v>110</v>
      </c>
      <c r="I179" t="s">
        <v>58</v>
      </c>
      <c r="J179">
        <v>10010797292</v>
      </c>
      <c r="K179" s="21">
        <f>(C179-VLOOKUP(H179,Riders!$A$2:$C$1999,2,FALSE))/365</f>
        <v>24.512328767123286</v>
      </c>
    </row>
    <row r="180" spans="1:11">
      <c r="A180" t="s">
        <v>19</v>
      </c>
      <c r="B180">
        <v>2022</v>
      </c>
      <c r="C180" s="12">
        <v>44847</v>
      </c>
      <c r="D180" t="s">
        <v>20</v>
      </c>
      <c r="E180" t="s">
        <v>91</v>
      </c>
      <c r="F180">
        <v>4</v>
      </c>
      <c r="G180">
        <v>5</v>
      </c>
      <c r="H180" t="s">
        <v>111</v>
      </c>
      <c r="I180" t="s">
        <v>61</v>
      </c>
      <c r="J180">
        <v>10050873046</v>
      </c>
      <c r="K180" s="21">
        <f>(C180-VLOOKUP(H180,Riders!$A$2:$C$1999,2,FALSE))/365</f>
        <v>21.608219178082191</v>
      </c>
    </row>
    <row r="181" spans="1:11">
      <c r="A181" t="s">
        <v>19</v>
      </c>
      <c r="B181">
        <v>2022</v>
      </c>
      <c r="C181" s="12">
        <v>44847</v>
      </c>
      <c r="D181" t="s">
        <v>20</v>
      </c>
      <c r="E181" t="s">
        <v>91</v>
      </c>
      <c r="F181">
        <v>5</v>
      </c>
      <c r="G181">
        <v>1</v>
      </c>
      <c r="H181" t="s">
        <v>112</v>
      </c>
      <c r="I181" t="s">
        <v>113</v>
      </c>
      <c r="J181">
        <v>10009967641</v>
      </c>
      <c r="K181" s="21">
        <f>(C181-VLOOKUP(H181,Riders!$A$2:$C$1999,2,FALSE))/365</f>
        <v>25.490410958904111</v>
      </c>
    </row>
    <row r="182" spans="1:11">
      <c r="A182" t="s">
        <v>19</v>
      </c>
      <c r="B182">
        <v>2022</v>
      </c>
      <c r="C182" s="12">
        <v>44847</v>
      </c>
      <c r="D182" t="s">
        <v>20</v>
      </c>
      <c r="E182" t="s">
        <v>91</v>
      </c>
      <c r="F182">
        <v>5</v>
      </c>
      <c r="G182">
        <v>2</v>
      </c>
      <c r="H182" t="s">
        <v>22</v>
      </c>
      <c r="I182" t="s">
        <v>23</v>
      </c>
      <c r="J182">
        <v>10007379761</v>
      </c>
      <c r="K182" s="21">
        <f>(C182-VLOOKUP(H182,Riders!$A$2:$C$1999,2,FALSE))/365</f>
        <v>29.597260273972601</v>
      </c>
    </row>
    <row r="183" spans="1:11">
      <c r="A183" t="s">
        <v>19</v>
      </c>
      <c r="B183">
        <v>2022</v>
      </c>
      <c r="C183" s="12">
        <v>44847</v>
      </c>
      <c r="D183" t="s">
        <v>20</v>
      </c>
      <c r="E183" t="s">
        <v>91</v>
      </c>
      <c r="F183">
        <v>5</v>
      </c>
      <c r="G183">
        <v>3</v>
      </c>
      <c r="H183" t="s">
        <v>114</v>
      </c>
      <c r="I183" t="s">
        <v>102</v>
      </c>
      <c r="J183">
        <v>10055349695</v>
      </c>
      <c r="K183" s="21">
        <f>(C183-VLOOKUP(H183,Riders!$A$2:$C$1999,2,FALSE))/365</f>
        <v>22.673972602739727</v>
      </c>
    </row>
    <row r="184" spans="1:11">
      <c r="A184" t="s">
        <v>19</v>
      </c>
      <c r="B184">
        <v>2022</v>
      </c>
      <c r="C184" s="12">
        <v>44847</v>
      </c>
      <c r="D184" t="s">
        <v>20</v>
      </c>
      <c r="E184" t="s">
        <v>91</v>
      </c>
      <c r="F184">
        <v>5</v>
      </c>
      <c r="G184">
        <v>4</v>
      </c>
      <c r="H184" t="s">
        <v>115</v>
      </c>
      <c r="I184" t="s">
        <v>116</v>
      </c>
      <c r="J184">
        <v>10009009159</v>
      </c>
      <c r="K184" s="21">
        <f>(C184-VLOOKUP(H184,Riders!$A$2:$C$1999,2,FALSE))/365</f>
        <v>27.673972602739727</v>
      </c>
    </row>
    <row r="185" spans="1:11">
      <c r="A185" t="s">
        <v>19</v>
      </c>
      <c r="B185">
        <v>2022</v>
      </c>
      <c r="C185" s="12">
        <v>44847</v>
      </c>
      <c r="D185" t="s">
        <v>20</v>
      </c>
      <c r="E185" t="s">
        <v>91</v>
      </c>
      <c r="F185">
        <v>5</v>
      </c>
      <c r="G185">
        <v>5</v>
      </c>
      <c r="H185" t="s">
        <v>32</v>
      </c>
      <c r="I185" t="s">
        <v>33</v>
      </c>
      <c r="J185">
        <v>10048888990</v>
      </c>
      <c r="K185" s="21">
        <f>(C185-VLOOKUP(H185,Riders!$A$2:$C$1999,2,FALSE))/365</f>
        <v>20.923287671232877</v>
      </c>
    </row>
    <row r="186" spans="1:11">
      <c r="A186" t="s">
        <v>19</v>
      </c>
      <c r="B186">
        <v>2022</v>
      </c>
      <c r="C186" s="12">
        <v>44847</v>
      </c>
      <c r="D186" t="s">
        <v>20</v>
      </c>
      <c r="E186" t="s">
        <v>91</v>
      </c>
      <c r="F186">
        <v>5</v>
      </c>
      <c r="G186">
        <v>6</v>
      </c>
      <c r="H186" t="s">
        <v>62</v>
      </c>
      <c r="I186" t="s">
        <v>63</v>
      </c>
      <c r="J186">
        <v>10007351671</v>
      </c>
      <c r="K186" s="21">
        <f>(C186-VLOOKUP(H186,Riders!$A$2:$C$1999,2,FALSE))/365</f>
        <v>32.898630136986299</v>
      </c>
    </row>
    <row r="187" spans="1:11">
      <c r="A187" t="s">
        <v>19</v>
      </c>
      <c r="B187">
        <v>2022</v>
      </c>
      <c r="C187" s="12">
        <v>44847</v>
      </c>
      <c r="D187" t="s">
        <v>20</v>
      </c>
      <c r="E187" t="s">
        <v>117</v>
      </c>
      <c r="F187">
        <v>1</v>
      </c>
      <c r="G187">
        <v>1</v>
      </c>
      <c r="H187" t="s">
        <v>115</v>
      </c>
      <c r="I187" t="s">
        <v>116</v>
      </c>
      <c r="J187">
        <v>10009009159</v>
      </c>
      <c r="K187" s="21">
        <f>(C187-VLOOKUP(H187,Riders!$A$2:$C$1999,2,FALSE))/365</f>
        <v>27.673972602739727</v>
      </c>
    </row>
    <row r="188" spans="1:11">
      <c r="A188" t="s">
        <v>19</v>
      </c>
      <c r="B188">
        <v>2022</v>
      </c>
      <c r="C188" s="12">
        <v>44847</v>
      </c>
      <c r="D188" t="s">
        <v>20</v>
      </c>
      <c r="E188" t="s">
        <v>117</v>
      </c>
      <c r="F188">
        <v>1</v>
      </c>
      <c r="G188">
        <v>2</v>
      </c>
      <c r="H188" t="s">
        <v>110</v>
      </c>
      <c r="I188" t="s">
        <v>58</v>
      </c>
      <c r="J188">
        <v>10010797292</v>
      </c>
      <c r="K188" s="21">
        <f>(C188-VLOOKUP(H188,Riders!$A$2:$C$1999,2,FALSE))/365</f>
        <v>24.512328767123286</v>
      </c>
    </row>
    <row r="189" spans="1:11">
      <c r="A189" t="s">
        <v>19</v>
      </c>
      <c r="B189">
        <v>2022</v>
      </c>
      <c r="C189" s="12">
        <v>44847</v>
      </c>
      <c r="D189" t="s">
        <v>20</v>
      </c>
      <c r="E189" t="s">
        <v>117</v>
      </c>
      <c r="F189">
        <v>1</v>
      </c>
      <c r="G189">
        <v>3</v>
      </c>
      <c r="H189" t="s">
        <v>40</v>
      </c>
      <c r="I189" t="s">
        <v>29</v>
      </c>
      <c r="J189">
        <v>10009178002</v>
      </c>
      <c r="K189" s="21">
        <f>(C189-VLOOKUP(H189,Riders!$A$2:$C$1999,2,FALSE))/365</f>
        <v>26.745205479452054</v>
      </c>
    </row>
    <row r="190" spans="1:11">
      <c r="A190" t="s">
        <v>19</v>
      </c>
      <c r="B190">
        <v>2022</v>
      </c>
      <c r="C190" s="12">
        <v>44847</v>
      </c>
      <c r="D190" t="s">
        <v>20</v>
      </c>
      <c r="E190" t="s">
        <v>117</v>
      </c>
      <c r="F190">
        <v>1</v>
      </c>
      <c r="G190">
        <v>4</v>
      </c>
      <c r="H190" t="s">
        <v>94</v>
      </c>
      <c r="I190" t="s">
        <v>95</v>
      </c>
      <c r="J190">
        <v>10009181032</v>
      </c>
      <c r="K190" s="21">
        <f>(C190-VLOOKUP(H190,Riders!$A$2:$C$1999,2,FALSE))/365</f>
        <v>27.797260273972604</v>
      </c>
    </row>
    <row r="191" spans="1:11">
      <c r="A191" t="s">
        <v>19</v>
      </c>
      <c r="B191">
        <v>2022</v>
      </c>
      <c r="C191" s="12">
        <v>44847</v>
      </c>
      <c r="D191" t="s">
        <v>20</v>
      </c>
      <c r="E191" t="s">
        <v>117</v>
      </c>
      <c r="F191">
        <v>2</v>
      </c>
      <c r="G191">
        <v>1</v>
      </c>
      <c r="H191" t="s">
        <v>99</v>
      </c>
      <c r="I191" t="s">
        <v>27</v>
      </c>
      <c r="J191">
        <v>10010678569</v>
      </c>
      <c r="K191" s="21">
        <f>(C191-VLOOKUP(H191,Riders!$A$2:$C$1999,2,FALSE))/365</f>
        <v>25.504109589041096</v>
      </c>
    </row>
    <row r="192" spans="1:11">
      <c r="A192" t="s">
        <v>19</v>
      </c>
      <c r="B192">
        <v>2022</v>
      </c>
      <c r="C192" s="12">
        <v>44847</v>
      </c>
      <c r="D192" t="s">
        <v>20</v>
      </c>
      <c r="E192" t="s">
        <v>117</v>
      </c>
      <c r="F192">
        <v>2</v>
      </c>
      <c r="G192">
        <v>2</v>
      </c>
      <c r="H192" t="s">
        <v>96</v>
      </c>
      <c r="I192" t="s">
        <v>27</v>
      </c>
      <c r="J192">
        <v>10015683567</v>
      </c>
      <c r="K192" s="21">
        <f>(C192-VLOOKUP(H192,Riders!$A$2:$C$1999,2,FALSE))/365</f>
        <v>23.742465753424657</v>
      </c>
    </row>
    <row r="193" spans="1:11">
      <c r="A193" t="s">
        <v>19</v>
      </c>
      <c r="B193">
        <v>2022</v>
      </c>
      <c r="C193" s="12">
        <v>44847</v>
      </c>
      <c r="D193" t="s">
        <v>20</v>
      </c>
      <c r="E193" t="s">
        <v>117</v>
      </c>
      <c r="F193">
        <v>2</v>
      </c>
      <c r="G193">
        <v>3</v>
      </c>
      <c r="H193" t="s">
        <v>32</v>
      </c>
      <c r="I193" t="s">
        <v>33</v>
      </c>
      <c r="J193">
        <v>10048888990</v>
      </c>
      <c r="K193" s="21">
        <f>(C193-VLOOKUP(H193,Riders!$A$2:$C$1999,2,FALSE))/365</f>
        <v>20.923287671232877</v>
      </c>
    </row>
    <row r="194" spans="1:11">
      <c r="A194" t="s">
        <v>19</v>
      </c>
      <c r="B194">
        <v>2022</v>
      </c>
      <c r="C194" s="12">
        <v>44847</v>
      </c>
      <c r="D194" t="s">
        <v>20</v>
      </c>
      <c r="E194" t="s">
        <v>117</v>
      </c>
      <c r="F194">
        <v>2</v>
      </c>
      <c r="G194">
        <v>4</v>
      </c>
      <c r="H194" t="s">
        <v>105</v>
      </c>
      <c r="I194" t="s">
        <v>39</v>
      </c>
      <c r="J194">
        <v>10052089586</v>
      </c>
      <c r="K194" s="21">
        <f>(C194-VLOOKUP(H194,Riders!$A$2:$C$1999,2,FALSE))/365</f>
        <v>23.786301369863015</v>
      </c>
    </row>
    <row r="195" spans="1:11">
      <c r="A195" t="s">
        <v>19</v>
      </c>
      <c r="B195">
        <v>2022</v>
      </c>
      <c r="C195" s="12">
        <v>44847</v>
      </c>
      <c r="D195" t="s">
        <v>20</v>
      </c>
      <c r="E195" t="s">
        <v>117</v>
      </c>
      <c r="F195">
        <v>2</v>
      </c>
      <c r="G195">
        <v>5</v>
      </c>
      <c r="H195" t="s">
        <v>118</v>
      </c>
      <c r="I195" t="s">
        <v>23</v>
      </c>
      <c r="J195">
        <v>10023438921</v>
      </c>
      <c r="K195" s="21">
        <f>(C195-VLOOKUP(H195,Riders!$A$2:$C$1999,2,FALSE))/365</f>
        <v>21.580821917808219</v>
      </c>
    </row>
    <row r="196" spans="1:11">
      <c r="A196" t="s">
        <v>19</v>
      </c>
      <c r="B196">
        <v>2022</v>
      </c>
      <c r="C196" s="12">
        <v>44847</v>
      </c>
      <c r="D196" t="s">
        <v>20</v>
      </c>
      <c r="E196" t="s">
        <v>117</v>
      </c>
      <c r="F196">
        <v>3</v>
      </c>
      <c r="G196">
        <v>1</v>
      </c>
      <c r="H196" t="s">
        <v>50</v>
      </c>
      <c r="I196" t="s">
        <v>44</v>
      </c>
      <c r="J196">
        <v>10009039774</v>
      </c>
      <c r="K196" s="21">
        <f>(C196-VLOOKUP(H196,Riders!$A$2:$C$1999,2,FALSE))/365</f>
        <v>28.252054794520546</v>
      </c>
    </row>
    <row r="197" spans="1:11">
      <c r="A197" t="s">
        <v>19</v>
      </c>
      <c r="B197">
        <v>2022</v>
      </c>
      <c r="C197" s="12">
        <v>44847</v>
      </c>
      <c r="D197" t="s">
        <v>20</v>
      </c>
      <c r="E197" t="s">
        <v>117</v>
      </c>
      <c r="F197">
        <v>3</v>
      </c>
      <c r="G197">
        <v>2</v>
      </c>
      <c r="H197" t="s">
        <v>111</v>
      </c>
      <c r="I197" t="s">
        <v>61</v>
      </c>
      <c r="J197">
        <v>10050873046</v>
      </c>
      <c r="K197" s="21">
        <f>(C197-VLOOKUP(H197,Riders!$A$2:$C$1999,2,FALSE))/365</f>
        <v>21.608219178082191</v>
      </c>
    </row>
    <row r="198" spans="1:11">
      <c r="A198" t="s">
        <v>19</v>
      </c>
      <c r="B198">
        <v>2022</v>
      </c>
      <c r="C198" s="12">
        <v>44847</v>
      </c>
      <c r="D198" t="s">
        <v>20</v>
      </c>
      <c r="E198" t="s">
        <v>117</v>
      </c>
      <c r="F198">
        <v>3</v>
      </c>
      <c r="G198">
        <v>3</v>
      </c>
      <c r="H198" t="s">
        <v>103</v>
      </c>
      <c r="I198" t="s">
        <v>104</v>
      </c>
      <c r="J198">
        <v>10009010876</v>
      </c>
      <c r="K198" s="21">
        <f>(C198-VLOOKUP(H198,Riders!$A$2:$C$1999,2,FALSE))/365</f>
        <v>28.717808219178082</v>
      </c>
    </row>
    <row r="199" spans="1:11">
      <c r="A199" t="s">
        <v>19</v>
      </c>
      <c r="B199">
        <v>2022</v>
      </c>
      <c r="C199" s="12">
        <v>44847</v>
      </c>
      <c r="D199" t="s">
        <v>20</v>
      </c>
      <c r="E199" t="s">
        <v>117</v>
      </c>
      <c r="F199">
        <v>3</v>
      </c>
      <c r="G199">
        <v>4</v>
      </c>
      <c r="H199" t="s">
        <v>36</v>
      </c>
      <c r="I199" t="s">
        <v>37</v>
      </c>
      <c r="J199">
        <v>10011152354</v>
      </c>
      <c r="K199" s="21">
        <f>(C199-VLOOKUP(H199,Riders!$A$2:$C$1999,2,FALSE))/365</f>
        <v>24.394520547945206</v>
      </c>
    </row>
    <row r="200" spans="1:11">
      <c r="A200" t="s">
        <v>19</v>
      </c>
      <c r="B200">
        <v>2022</v>
      </c>
      <c r="C200" s="12">
        <v>44847</v>
      </c>
      <c r="D200" t="s">
        <v>20</v>
      </c>
      <c r="E200" t="s">
        <v>117</v>
      </c>
      <c r="F200">
        <v>3</v>
      </c>
      <c r="G200">
        <v>5</v>
      </c>
      <c r="H200" t="s">
        <v>62</v>
      </c>
      <c r="I200" t="s">
        <v>63</v>
      </c>
      <c r="J200">
        <v>10007351671</v>
      </c>
      <c r="K200" s="21">
        <f>(C200-VLOOKUP(H200,Riders!$A$2:$C$1999,2,FALSE))/365</f>
        <v>32.898630136986299</v>
      </c>
    </row>
    <row r="201" spans="1:11">
      <c r="A201" t="s">
        <v>19</v>
      </c>
      <c r="B201">
        <v>2022</v>
      </c>
      <c r="C201" s="12">
        <v>44847</v>
      </c>
      <c r="D201" t="s">
        <v>20</v>
      </c>
      <c r="E201" t="s">
        <v>117</v>
      </c>
      <c r="F201">
        <v>4</v>
      </c>
      <c r="G201">
        <v>1</v>
      </c>
      <c r="H201" t="s">
        <v>26</v>
      </c>
      <c r="I201" t="s">
        <v>27</v>
      </c>
      <c r="J201">
        <v>10010713329</v>
      </c>
      <c r="K201" s="21">
        <f>(C201-VLOOKUP(H201,Riders!$A$2:$C$1999,2,FALSE))/365</f>
        <v>25.057534246575344</v>
      </c>
    </row>
    <row r="202" spans="1:11">
      <c r="A202" t="s">
        <v>19</v>
      </c>
      <c r="B202">
        <v>2022</v>
      </c>
      <c r="C202" s="12">
        <v>44847</v>
      </c>
      <c r="D202" t="s">
        <v>20</v>
      </c>
      <c r="E202" t="s">
        <v>117</v>
      </c>
      <c r="F202">
        <v>4</v>
      </c>
      <c r="G202">
        <v>2</v>
      </c>
      <c r="H202" t="s">
        <v>108</v>
      </c>
      <c r="I202" t="s">
        <v>109</v>
      </c>
      <c r="J202">
        <v>10117936018</v>
      </c>
      <c r="K202" s="21">
        <f>(C202-VLOOKUP(H202,Riders!$A$2:$C$1999,2,FALSE))/365</f>
        <v>29.002739726027396</v>
      </c>
    </row>
    <row r="203" spans="1:11">
      <c r="A203" t="s">
        <v>19</v>
      </c>
      <c r="B203">
        <v>2022</v>
      </c>
      <c r="C203" s="12">
        <v>44847</v>
      </c>
      <c r="D203" t="s">
        <v>20</v>
      </c>
      <c r="E203" t="s">
        <v>117</v>
      </c>
      <c r="F203">
        <v>4</v>
      </c>
      <c r="G203">
        <v>3</v>
      </c>
      <c r="H203" t="s">
        <v>114</v>
      </c>
      <c r="I203" t="s">
        <v>102</v>
      </c>
      <c r="J203">
        <v>10055349695</v>
      </c>
      <c r="K203" s="21">
        <f>(C203-VLOOKUP(H203,Riders!$A$2:$C$1999,2,FALSE))/365</f>
        <v>22.673972602739727</v>
      </c>
    </row>
    <row r="204" spans="1:11">
      <c r="A204" t="s">
        <v>19</v>
      </c>
      <c r="B204">
        <v>2022</v>
      </c>
      <c r="C204" s="12">
        <v>44847</v>
      </c>
      <c r="D204" t="s">
        <v>20</v>
      </c>
      <c r="E204" t="s">
        <v>117</v>
      </c>
      <c r="F204">
        <v>4</v>
      </c>
      <c r="G204">
        <v>4</v>
      </c>
      <c r="H204" t="s">
        <v>54</v>
      </c>
      <c r="I204" t="s">
        <v>42</v>
      </c>
      <c r="J204">
        <v>10004612534</v>
      </c>
      <c r="K204" s="21">
        <f>(C204-VLOOKUP(H204,Riders!$A$2:$C$1999,2,FALSE))/365</f>
        <v>35.38356164383562</v>
      </c>
    </row>
    <row r="205" spans="1:11">
      <c r="A205" t="s">
        <v>19</v>
      </c>
      <c r="B205">
        <v>2022</v>
      </c>
      <c r="C205" s="12">
        <v>44847</v>
      </c>
      <c r="D205" t="s">
        <v>20</v>
      </c>
      <c r="E205" t="s">
        <v>119</v>
      </c>
      <c r="F205">
        <v>1</v>
      </c>
      <c r="G205">
        <v>1</v>
      </c>
      <c r="H205" t="s">
        <v>92</v>
      </c>
      <c r="I205" t="s">
        <v>23</v>
      </c>
      <c r="J205">
        <v>10009535686</v>
      </c>
      <c r="K205" s="21">
        <f>(C205-VLOOKUP(H205,Riders!$A$2:$C$1999,2,FALSE))/365</f>
        <v>25.6</v>
      </c>
    </row>
    <row r="206" spans="1:11">
      <c r="A206" t="s">
        <v>19</v>
      </c>
      <c r="B206">
        <v>2022</v>
      </c>
      <c r="C206" s="12">
        <v>44847</v>
      </c>
      <c r="D206" t="s">
        <v>20</v>
      </c>
      <c r="E206" t="s">
        <v>119</v>
      </c>
      <c r="F206">
        <v>1</v>
      </c>
      <c r="G206">
        <v>2</v>
      </c>
      <c r="H206" t="s">
        <v>98</v>
      </c>
      <c r="I206" t="s">
        <v>31</v>
      </c>
      <c r="J206">
        <v>10010592279</v>
      </c>
      <c r="K206" s="21">
        <f>(C206-VLOOKUP(H206,Riders!$A$2:$C$1999,2,FALSE))/365</f>
        <v>28.791780821917808</v>
      </c>
    </row>
    <row r="207" spans="1:11">
      <c r="A207" t="s">
        <v>19</v>
      </c>
      <c r="B207">
        <v>2022</v>
      </c>
      <c r="C207" s="12">
        <v>44847</v>
      </c>
      <c r="D207" t="s">
        <v>20</v>
      </c>
      <c r="E207" t="s">
        <v>119</v>
      </c>
      <c r="F207">
        <v>1</v>
      </c>
      <c r="G207">
        <v>3</v>
      </c>
      <c r="H207" t="s">
        <v>106</v>
      </c>
      <c r="I207" t="s">
        <v>102</v>
      </c>
      <c r="J207">
        <v>10006894559</v>
      </c>
      <c r="K207" s="21">
        <f>(C207-VLOOKUP(H207,Riders!$A$2:$C$1999,2,FALSE))/365</f>
        <v>30.156164383561645</v>
      </c>
    </row>
    <row r="208" spans="1:11">
      <c r="A208" t="s">
        <v>19</v>
      </c>
      <c r="B208">
        <v>2022</v>
      </c>
      <c r="C208" s="12">
        <v>44847</v>
      </c>
      <c r="D208" t="s">
        <v>20</v>
      </c>
      <c r="E208" t="s">
        <v>119</v>
      </c>
      <c r="F208">
        <v>1</v>
      </c>
      <c r="G208">
        <v>4</v>
      </c>
      <c r="H208" t="s">
        <v>99</v>
      </c>
      <c r="I208" t="s">
        <v>27</v>
      </c>
      <c r="J208">
        <v>10010678569</v>
      </c>
      <c r="K208" s="21">
        <f>(C208-VLOOKUP(H208,Riders!$A$2:$C$1999,2,FALSE))/365</f>
        <v>25.504109589041096</v>
      </c>
    </row>
    <row r="209" spans="1:11">
      <c r="A209" t="s">
        <v>19</v>
      </c>
      <c r="B209">
        <v>2022</v>
      </c>
      <c r="C209" s="12">
        <v>44847</v>
      </c>
      <c r="D209" t="s">
        <v>20</v>
      </c>
      <c r="E209" t="s">
        <v>119</v>
      </c>
      <c r="F209">
        <v>1</v>
      </c>
      <c r="G209">
        <v>5</v>
      </c>
      <c r="H209" t="s">
        <v>50</v>
      </c>
      <c r="I209" t="s">
        <v>44</v>
      </c>
      <c r="J209">
        <v>10009039774</v>
      </c>
      <c r="K209" s="21">
        <f>(C209-VLOOKUP(H209,Riders!$A$2:$C$1999,2,FALSE))/365</f>
        <v>28.252054794520546</v>
      </c>
    </row>
    <row r="210" spans="1:11">
      <c r="A210" t="s">
        <v>19</v>
      </c>
      <c r="B210">
        <v>2022</v>
      </c>
      <c r="C210" s="12">
        <v>44847</v>
      </c>
      <c r="D210" t="s">
        <v>20</v>
      </c>
      <c r="E210" t="s">
        <v>119</v>
      </c>
      <c r="F210">
        <v>1</v>
      </c>
      <c r="G210">
        <v>6</v>
      </c>
      <c r="H210" t="s">
        <v>108</v>
      </c>
      <c r="I210" t="s">
        <v>109</v>
      </c>
      <c r="J210">
        <v>10117936018</v>
      </c>
      <c r="K210" s="21">
        <f>(C210-VLOOKUP(H210,Riders!$A$2:$C$1999,2,FALSE))/365</f>
        <v>29.002739726027396</v>
      </c>
    </row>
    <row r="211" spans="1:11">
      <c r="A211" t="s">
        <v>19</v>
      </c>
      <c r="B211">
        <v>2022</v>
      </c>
      <c r="C211" s="12">
        <v>44847</v>
      </c>
      <c r="D211" t="s">
        <v>20</v>
      </c>
      <c r="E211" t="s">
        <v>119</v>
      </c>
      <c r="F211">
        <v>2</v>
      </c>
      <c r="G211">
        <v>1</v>
      </c>
      <c r="H211" t="s">
        <v>101</v>
      </c>
      <c r="I211" t="s">
        <v>102</v>
      </c>
      <c r="J211">
        <v>10015145724</v>
      </c>
      <c r="K211" s="21">
        <f>(C211-VLOOKUP(H211,Riders!$A$2:$C$1999,2,FALSE))/365</f>
        <v>23.506849315068493</v>
      </c>
    </row>
    <row r="212" spans="1:11">
      <c r="A212" t="s">
        <v>19</v>
      </c>
      <c r="B212">
        <v>2022</v>
      </c>
      <c r="C212" s="12">
        <v>44847</v>
      </c>
      <c r="D212" t="s">
        <v>20</v>
      </c>
      <c r="E212" t="s">
        <v>119</v>
      </c>
      <c r="F212">
        <v>2</v>
      </c>
      <c r="G212">
        <v>2</v>
      </c>
      <c r="H212" t="s">
        <v>26</v>
      </c>
      <c r="I212" t="s">
        <v>27</v>
      </c>
      <c r="J212">
        <v>10010713329</v>
      </c>
      <c r="K212" s="21">
        <f>(C212-VLOOKUP(H212,Riders!$A$2:$C$1999,2,FALSE))/365</f>
        <v>25.057534246575344</v>
      </c>
    </row>
    <row r="213" spans="1:11">
      <c r="A213" t="s">
        <v>19</v>
      </c>
      <c r="B213">
        <v>2022</v>
      </c>
      <c r="C213" s="12">
        <v>44847</v>
      </c>
      <c r="D213" t="s">
        <v>20</v>
      </c>
      <c r="E213" t="s">
        <v>119</v>
      </c>
      <c r="F213">
        <v>2</v>
      </c>
      <c r="G213">
        <v>3</v>
      </c>
      <c r="H213" t="s">
        <v>111</v>
      </c>
      <c r="I213" t="s">
        <v>61</v>
      </c>
      <c r="J213">
        <v>10050873046</v>
      </c>
      <c r="K213" s="21">
        <f>(C213-VLOOKUP(H213,Riders!$A$2:$C$1999,2,FALSE))/365</f>
        <v>21.608219178082191</v>
      </c>
    </row>
    <row r="214" spans="1:11">
      <c r="A214" t="s">
        <v>19</v>
      </c>
      <c r="B214">
        <v>2022</v>
      </c>
      <c r="C214" s="12">
        <v>44847</v>
      </c>
      <c r="D214" t="s">
        <v>20</v>
      </c>
      <c r="E214" t="s">
        <v>119</v>
      </c>
      <c r="F214">
        <v>2</v>
      </c>
      <c r="G214">
        <v>4</v>
      </c>
      <c r="H214" t="s">
        <v>112</v>
      </c>
      <c r="I214" t="s">
        <v>113</v>
      </c>
      <c r="J214">
        <v>10009967641</v>
      </c>
      <c r="K214" s="21">
        <f>(C214-VLOOKUP(H214,Riders!$A$2:$C$1999,2,FALSE))/365</f>
        <v>25.490410958904111</v>
      </c>
    </row>
    <row r="215" spans="1:11">
      <c r="A215" t="s">
        <v>19</v>
      </c>
      <c r="B215">
        <v>2022</v>
      </c>
      <c r="C215" s="12">
        <v>44847</v>
      </c>
      <c r="D215" t="s">
        <v>20</v>
      </c>
      <c r="E215" t="s">
        <v>119</v>
      </c>
      <c r="F215">
        <v>2</v>
      </c>
      <c r="G215">
        <v>5</v>
      </c>
      <c r="H215" t="s">
        <v>97</v>
      </c>
      <c r="I215" t="s">
        <v>29</v>
      </c>
      <c r="J215">
        <v>10048325582</v>
      </c>
      <c r="K215" s="21">
        <f>(C215-VLOOKUP(H215,Riders!$A$2:$C$1999,2,FALSE))/365</f>
        <v>30.717808219178082</v>
      </c>
    </row>
    <row r="216" spans="1:11">
      <c r="A216" t="s">
        <v>19</v>
      </c>
      <c r="B216">
        <v>2022</v>
      </c>
      <c r="C216" s="12">
        <v>44847</v>
      </c>
      <c r="D216" t="s">
        <v>20</v>
      </c>
      <c r="E216" t="s">
        <v>119</v>
      </c>
      <c r="F216">
        <v>2</v>
      </c>
      <c r="G216">
        <v>6</v>
      </c>
      <c r="H216" t="s">
        <v>115</v>
      </c>
      <c r="I216" t="s">
        <v>116</v>
      </c>
      <c r="J216">
        <v>10009009159</v>
      </c>
      <c r="K216" s="21">
        <f>(C216-VLOOKUP(H216,Riders!$A$2:$C$1999,2,FALSE))/365</f>
        <v>27.673972602739727</v>
      </c>
    </row>
    <row r="217" spans="1:11">
      <c r="A217" t="s">
        <v>19</v>
      </c>
      <c r="B217">
        <v>2022</v>
      </c>
      <c r="C217" s="12">
        <v>44847</v>
      </c>
      <c r="D217" t="s">
        <v>20</v>
      </c>
      <c r="E217" t="s">
        <v>119</v>
      </c>
      <c r="F217">
        <v>3</v>
      </c>
      <c r="G217">
        <v>1</v>
      </c>
      <c r="H217" t="s">
        <v>100</v>
      </c>
      <c r="I217" t="s">
        <v>44</v>
      </c>
      <c r="J217">
        <v>10010830840</v>
      </c>
      <c r="K217" s="21">
        <f>(C217-VLOOKUP(H217,Riders!$A$2:$C$1999,2,FALSE))/365</f>
        <v>23.975342465753425</v>
      </c>
    </row>
    <row r="218" spans="1:11">
      <c r="A218" t="s">
        <v>19</v>
      </c>
      <c r="B218">
        <v>2022</v>
      </c>
      <c r="C218" s="12">
        <v>44847</v>
      </c>
      <c r="D218" t="s">
        <v>20</v>
      </c>
      <c r="E218" t="s">
        <v>119</v>
      </c>
      <c r="F218">
        <v>3</v>
      </c>
      <c r="G218">
        <v>2</v>
      </c>
      <c r="H218" t="s">
        <v>22</v>
      </c>
      <c r="I218" t="s">
        <v>23</v>
      </c>
      <c r="J218">
        <v>10007379761</v>
      </c>
      <c r="K218" s="21">
        <f>(C218-VLOOKUP(H218,Riders!$A$2:$C$1999,2,FALSE))/365</f>
        <v>29.597260273972601</v>
      </c>
    </row>
    <row r="219" spans="1:11">
      <c r="A219" t="s">
        <v>19</v>
      </c>
      <c r="B219">
        <v>2022</v>
      </c>
      <c r="C219" s="12">
        <v>44847</v>
      </c>
      <c r="D219" t="s">
        <v>20</v>
      </c>
      <c r="E219" t="s">
        <v>119</v>
      </c>
      <c r="F219">
        <v>3</v>
      </c>
      <c r="G219">
        <v>3</v>
      </c>
      <c r="H219" t="s">
        <v>93</v>
      </c>
      <c r="I219" t="s">
        <v>52</v>
      </c>
      <c r="J219">
        <v>10009150215</v>
      </c>
      <c r="K219" s="21">
        <f>(C219-VLOOKUP(H219,Riders!$A$2:$C$1999,2,FALSE))/365</f>
        <v>26.898630136986302</v>
      </c>
    </row>
    <row r="220" spans="1:11">
      <c r="A220" t="s">
        <v>19</v>
      </c>
      <c r="B220">
        <v>2022</v>
      </c>
      <c r="C220" s="12">
        <v>44847</v>
      </c>
      <c r="D220" t="s">
        <v>20</v>
      </c>
      <c r="E220" t="s">
        <v>119</v>
      </c>
      <c r="F220">
        <v>3</v>
      </c>
      <c r="G220">
        <v>4</v>
      </c>
      <c r="H220" t="s">
        <v>110</v>
      </c>
      <c r="I220" t="s">
        <v>58</v>
      </c>
      <c r="J220">
        <v>10010797292</v>
      </c>
      <c r="K220" s="21">
        <f>(C220-VLOOKUP(H220,Riders!$A$2:$C$1999,2,FALSE))/365</f>
        <v>24.512328767123286</v>
      </c>
    </row>
    <row r="221" spans="1:11">
      <c r="A221" t="s">
        <v>19</v>
      </c>
      <c r="B221">
        <v>2022</v>
      </c>
      <c r="C221" s="12">
        <v>44847</v>
      </c>
      <c r="D221" t="s">
        <v>20</v>
      </c>
      <c r="E221" t="s">
        <v>119</v>
      </c>
      <c r="F221">
        <v>3</v>
      </c>
      <c r="G221">
        <v>5</v>
      </c>
      <c r="H221" t="s">
        <v>107</v>
      </c>
      <c r="I221" t="s">
        <v>31</v>
      </c>
      <c r="J221">
        <v>10020900955</v>
      </c>
      <c r="K221" s="21">
        <f>(C221-VLOOKUP(H221,Riders!$A$2:$C$1999,2,FALSE))/365</f>
        <v>29.841095890410958</v>
      </c>
    </row>
    <row r="222" spans="1:11">
      <c r="A222" t="s">
        <v>19</v>
      </c>
      <c r="B222">
        <v>2022</v>
      </c>
      <c r="C222" s="12">
        <v>44847</v>
      </c>
      <c r="D222" t="s">
        <v>20</v>
      </c>
      <c r="E222" t="s">
        <v>119</v>
      </c>
      <c r="F222">
        <v>3</v>
      </c>
      <c r="G222">
        <v>6</v>
      </c>
      <c r="H222" t="s">
        <v>96</v>
      </c>
      <c r="I222" t="s">
        <v>27</v>
      </c>
      <c r="J222">
        <v>10015683567</v>
      </c>
      <c r="K222" s="21">
        <f>(C222-VLOOKUP(H222,Riders!$A$2:$C$1999,2,FALSE))/365</f>
        <v>23.742465753424657</v>
      </c>
    </row>
    <row r="223" spans="1:11">
      <c r="A223" t="s">
        <v>19</v>
      </c>
      <c r="B223">
        <v>2022</v>
      </c>
      <c r="C223" s="12">
        <v>44847</v>
      </c>
      <c r="D223" t="s">
        <v>20</v>
      </c>
      <c r="E223" t="s">
        <v>120</v>
      </c>
      <c r="F223">
        <v>1</v>
      </c>
      <c r="G223">
        <v>1</v>
      </c>
      <c r="H223" t="s">
        <v>26</v>
      </c>
      <c r="I223" t="s">
        <v>27</v>
      </c>
      <c r="J223">
        <v>10010713329</v>
      </c>
      <c r="K223" s="21">
        <f>(C223-VLOOKUP(H223,Riders!$A$2:$C$1999,2,FALSE))/365</f>
        <v>25.057534246575344</v>
      </c>
    </row>
    <row r="224" spans="1:11">
      <c r="A224" t="s">
        <v>19</v>
      </c>
      <c r="B224">
        <v>2022</v>
      </c>
      <c r="C224" s="12">
        <v>44847</v>
      </c>
      <c r="D224" t="s">
        <v>20</v>
      </c>
      <c r="E224" t="s">
        <v>120</v>
      </c>
      <c r="F224">
        <v>1</v>
      </c>
      <c r="G224">
        <v>2</v>
      </c>
      <c r="H224" t="s">
        <v>92</v>
      </c>
      <c r="I224" t="s">
        <v>23</v>
      </c>
      <c r="J224">
        <v>10009535686</v>
      </c>
      <c r="K224" s="21">
        <f>(C224-VLOOKUP(H224,Riders!$A$2:$C$1999,2,FALSE))/365</f>
        <v>25.6</v>
      </c>
    </row>
    <row r="225" spans="1:11">
      <c r="A225" t="s">
        <v>19</v>
      </c>
      <c r="B225">
        <v>2022</v>
      </c>
      <c r="C225" s="12">
        <v>44847</v>
      </c>
      <c r="D225" t="s">
        <v>20</v>
      </c>
      <c r="E225" t="s">
        <v>120</v>
      </c>
      <c r="F225">
        <v>1</v>
      </c>
      <c r="G225">
        <v>3</v>
      </c>
      <c r="H225" t="s">
        <v>98</v>
      </c>
      <c r="I225" t="s">
        <v>31</v>
      </c>
      <c r="J225">
        <v>10010592279</v>
      </c>
      <c r="K225" s="21">
        <f>(C225-VLOOKUP(H225,Riders!$A$2:$C$1999,2,FALSE))/365</f>
        <v>28.791780821917808</v>
      </c>
    </row>
    <row r="226" spans="1:11">
      <c r="A226" t="s">
        <v>19</v>
      </c>
      <c r="B226">
        <v>2022</v>
      </c>
      <c r="C226" s="12">
        <v>44847</v>
      </c>
      <c r="D226" t="s">
        <v>20</v>
      </c>
      <c r="E226" t="s">
        <v>120</v>
      </c>
      <c r="F226">
        <v>1</v>
      </c>
      <c r="G226">
        <v>4</v>
      </c>
      <c r="H226" t="s">
        <v>111</v>
      </c>
      <c r="I226" t="s">
        <v>61</v>
      </c>
      <c r="J226">
        <v>10050873046</v>
      </c>
      <c r="K226" s="21">
        <f>(C226-VLOOKUP(H226,Riders!$A$2:$C$1999,2,FALSE))/365</f>
        <v>21.608219178082191</v>
      </c>
    </row>
    <row r="227" spans="1:11">
      <c r="A227" t="s">
        <v>19</v>
      </c>
      <c r="B227">
        <v>2022</v>
      </c>
      <c r="C227" s="12">
        <v>44847</v>
      </c>
      <c r="D227" t="s">
        <v>20</v>
      </c>
      <c r="E227" t="s">
        <v>120</v>
      </c>
      <c r="F227">
        <v>1</v>
      </c>
      <c r="G227">
        <v>5</v>
      </c>
      <c r="H227" t="s">
        <v>110</v>
      </c>
      <c r="I227" t="s">
        <v>58</v>
      </c>
      <c r="J227">
        <v>10010797292</v>
      </c>
      <c r="K227" s="21">
        <f>(C227-VLOOKUP(H227,Riders!$A$2:$C$1999,2,FALSE))/365</f>
        <v>24.512328767123286</v>
      </c>
    </row>
    <row r="228" spans="1:11">
      <c r="A228" t="s">
        <v>19</v>
      </c>
      <c r="B228">
        <v>2022</v>
      </c>
      <c r="C228" s="12">
        <v>44847</v>
      </c>
      <c r="D228" t="s">
        <v>20</v>
      </c>
      <c r="E228" t="s">
        <v>120</v>
      </c>
      <c r="F228">
        <v>1</v>
      </c>
      <c r="G228">
        <v>6</v>
      </c>
      <c r="H228" t="s">
        <v>93</v>
      </c>
      <c r="I228" t="s">
        <v>52</v>
      </c>
      <c r="J228">
        <v>10009150215</v>
      </c>
      <c r="K228" s="21">
        <f>(C228-VLOOKUP(H228,Riders!$A$2:$C$1999,2,FALSE))/365</f>
        <v>26.898630136986302</v>
      </c>
    </row>
    <row r="229" spans="1:11">
      <c r="A229" t="s">
        <v>19</v>
      </c>
      <c r="B229">
        <v>2022</v>
      </c>
      <c r="C229" s="12">
        <v>44847</v>
      </c>
      <c r="D229" t="s">
        <v>20</v>
      </c>
      <c r="E229" t="s">
        <v>120</v>
      </c>
      <c r="F229">
        <v>2</v>
      </c>
      <c r="G229">
        <v>1</v>
      </c>
      <c r="H229" t="s">
        <v>100</v>
      </c>
      <c r="I229" t="s">
        <v>44</v>
      </c>
      <c r="J229">
        <v>10010830840</v>
      </c>
      <c r="K229" s="21">
        <f>(C229-VLOOKUP(H229,Riders!$A$2:$C$1999,2,FALSE))/365</f>
        <v>23.975342465753425</v>
      </c>
    </row>
    <row r="230" spans="1:11">
      <c r="A230" t="s">
        <v>19</v>
      </c>
      <c r="B230">
        <v>2022</v>
      </c>
      <c r="C230" s="12">
        <v>44847</v>
      </c>
      <c r="D230" t="s">
        <v>20</v>
      </c>
      <c r="E230" t="s">
        <v>120</v>
      </c>
      <c r="F230">
        <v>2</v>
      </c>
      <c r="G230">
        <v>2</v>
      </c>
      <c r="H230" t="s">
        <v>22</v>
      </c>
      <c r="I230" t="s">
        <v>23</v>
      </c>
      <c r="J230">
        <v>10007379761</v>
      </c>
      <c r="K230" s="21">
        <f>(C230-VLOOKUP(H230,Riders!$A$2:$C$1999,2,FALSE))/365</f>
        <v>29.597260273972601</v>
      </c>
    </row>
    <row r="231" spans="1:11">
      <c r="A231" t="s">
        <v>19</v>
      </c>
      <c r="B231">
        <v>2022</v>
      </c>
      <c r="C231" s="12">
        <v>44847</v>
      </c>
      <c r="D231" t="s">
        <v>20</v>
      </c>
      <c r="E231" t="s">
        <v>120</v>
      </c>
      <c r="F231">
        <v>2</v>
      </c>
      <c r="G231">
        <v>3</v>
      </c>
      <c r="H231" t="s">
        <v>99</v>
      </c>
      <c r="I231" t="s">
        <v>27</v>
      </c>
      <c r="J231">
        <v>10010678569</v>
      </c>
      <c r="K231" s="21">
        <f>(C231-VLOOKUP(H231,Riders!$A$2:$C$1999,2,FALSE))/365</f>
        <v>25.504109589041096</v>
      </c>
    </row>
    <row r="232" spans="1:11">
      <c r="A232" t="s">
        <v>19</v>
      </c>
      <c r="B232">
        <v>2022</v>
      </c>
      <c r="C232" s="12">
        <v>44847</v>
      </c>
      <c r="D232" t="s">
        <v>20</v>
      </c>
      <c r="E232" t="s">
        <v>120</v>
      </c>
      <c r="F232">
        <v>2</v>
      </c>
      <c r="G232">
        <v>4</v>
      </c>
      <c r="H232" t="s">
        <v>101</v>
      </c>
      <c r="I232" t="s">
        <v>102</v>
      </c>
      <c r="J232">
        <v>10015145724</v>
      </c>
      <c r="K232" s="21">
        <f>(C232-VLOOKUP(H232,Riders!$A$2:$C$1999,2,FALSE))/365</f>
        <v>23.506849315068493</v>
      </c>
    </row>
    <row r="233" spans="1:11">
      <c r="A233" t="s">
        <v>19</v>
      </c>
      <c r="B233">
        <v>2022</v>
      </c>
      <c r="C233" s="12">
        <v>44847</v>
      </c>
      <c r="D233" t="s">
        <v>20</v>
      </c>
      <c r="E233" t="s">
        <v>120</v>
      </c>
      <c r="F233">
        <v>2</v>
      </c>
      <c r="G233">
        <v>5</v>
      </c>
      <c r="H233" t="s">
        <v>106</v>
      </c>
      <c r="I233" t="s">
        <v>102</v>
      </c>
      <c r="J233">
        <v>10006894559</v>
      </c>
      <c r="K233" s="21">
        <f>(C233-VLOOKUP(H233,Riders!$A$2:$C$1999,2,FALSE))/365</f>
        <v>30.156164383561645</v>
      </c>
    </row>
    <row r="234" spans="1:11">
      <c r="A234" t="s">
        <v>19</v>
      </c>
      <c r="B234">
        <v>2022</v>
      </c>
      <c r="C234" s="12">
        <v>44847</v>
      </c>
      <c r="D234" t="s">
        <v>20</v>
      </c>
      <c r="E234" t="s">
        <v>120</v>
      </c>
      <c r="F234">
        <v>2</v>
      </c>
      <c r="G234">
        <v>6</v>
      </c>
      <c r="H234" t="s">
        <v>112</v>
      </c>
      <c r="I234" t="s">
        <v>113</v>
      </c>
      <c r="J234">
        <v>10009967641</v>
      </c>
      <c r="K234" s="21">
        <f>(C234-VLOOKUP(H234,Riders!$A$2:$C$1999,2,FALSE))/365</f>
        <v>25.490410958904111</v>
      </c>
    </row>
    <row r="235" spans="1:11">
      <c r="A235" t="s">
        <v>19</v>
      </c>
      <c r="B235">
        <v>2022</v>
      </c>
      <c r="C235" s="12">
        <v>44847</v>
      </c>
      <c r="D235" t="s">
        <v>20</v>
      </c>
      <c r="E235" t="s">
        <v>121</v>
      </c>
      <c r="F235">
        <v>1</v>
      </c>
      <c r="G235">
        <v>1</v>
      </c>
      <c r="H235" t="s">
        <v>92</v>
      </c>
      <c r="I235" t="s">
        <v>23</v>
      </c>
      <c r="J235">
        <v>10009535686</v>
      </c>
      <c r="K235" s="21">
        <f>(C235-VLOOKUP(H235,Riders!$A$2:$C$1999,2,FALSE))/365</f>
        <v>25.6</v>
      </c>
    </row>
    <row r="236" spans="1:11">
      <c r="A236" t="s">
        <v>19</v>
      </c>
      <c r="B236">
        <v>2022</v>
      </c>
      <c r="C236" s="12">
        <v>44847</v>
      </c>
      <c r="D236" t="s">
        <v>20</v>
      </c>
      <c r="E236" t="s">
        <v>121</v>
      </c>
      <c r="F236">
        <v>1</v>
      </c>
      <c r="G236">
        <v>2</v>
      </c>
      <c r="H236" t="s">
        <v>22</v>
      </c>
      <c r="I236" t="s">
        <v>23</v>
      </c>
      <c r="J236">
        <v>10007379761</v>
      </c>
      <c r="K236" s="21">
        <f>(C236-VLOOKUP(H236,Riders!$A$2:$C$1999,2,FALSE))/365</f>
        <v>29.597260273972601</v>
      </c>
    </row>
    <row r="237" spans="1:11">
      <c r="A237" t="s">
        <v>19</v>
      </c>
      <c r="B237">
        <v>2022</v>
      </c>
      <c r="C237" s="12">
        <v>44847</v>
      </c>
      <c r="D237" t="s">
        <v>20</v>
      </c>
      <c r="E237" t="s">
        <v>121</v>
      </c>
      <c r="F237">
        <v>1</v>
      </c>
      <c r="G237">
        <v>3</v>
      </c>
      <c r="H237" t="s">
        <v>100</v>
      </c>
      <c r="I237" t="s">
        <v>44</v>
      </c>
      <c r="J237">
        <v>10010830840</v>
      </c>
      <c r="K237" s="21">
        <f>(C237-VLOOKUP(H237,Riders!$A$2:$C$1999,2,FALSE))/365</f>
        <v>23.975342465753425</v>
      </c>
    </row>
    <row r="238" spans="1:11">
      <c r="A238" t="s">
        <v>19</v>
      </c>
      <c r="B238">
        <v>2022</v>
      </c>
      <c r="C238" s="12">
        <v>44847</v>
      </c>
      <c r="D238" t="s">
        <v>20</v>
      </c>
      <c r="E238" t="s">
        <v>121</v>
      </c>
      <c r="F238">
        <v>1</v>
      </c>
      <c r="G238">
        <v>4</v>
      </c>
      <c r="H238" t="s">
        <v>99</v>
      </c>
      <c r="I238" t="s">
        <v>27</v>
      </c>
      <c r="J238">
        <v>10010678569</v>
      </c>
      <c r="K238" s="21">
        <f>(C238-VLOOKUP(H238,Riders!$A$2:$C$1999,2,FALSE))/365</f>
        <v>25.504109589041096</v>
      </c>
    </row>
    <row r="239" spans="1:11">
      <c r="A239" t="s">
        <v>19</v>
      </c>
      <c r="B239">
        <v>2022</v>
      </c>
      <c r="C239" s="12">
        <v>44847</v>
      </c>
      <c r="D239" t="s">
        <v>20</v>
      </c>
      <c r="E239" t="s">
        <v>121</v>
      </c>
      <c r="F239">
        <v>1</v>
      </c>
      <c r="G239">
        <v>5</v>
      </c>
      <c r="H239" t="s">
        <v>26</v>
      </c>
      <c r="I239" t="s">
        <v>27</v>
      </c>
      <c r="J239">
        <v>10010713329</v>
      </c>
      <c r="K239" s="21">
        <f>(C239-VLOOKUP(H239,Riders!$A$2:$C$1999,2,FALSE))/365</f>
        <v>25.057534246575344</v>
      </c>
    </row>
    <row r="240" spans="1:11">
      <c r="A240" t="s">
        <v>19</v>
      </c>
      <c r="B240">
        <v>2022</v>
      </c>
      <c r="C240" s="12">
        <v>44847</v>
      </c>
      <c r="D240" t="s">
        <v>20</v>
      </c>
      <c r="E240" t="s">
        <v>121</v>
      </c>
      <c r="F240">
        <v>1</v>
      </c>
      <c r="G240">
        <v>6</v>
      </c>
      <c r="H240" t="s">
        <v>98</v>
      </c>
      <c r="I240" t="s">
        <v>31</v>
      </c>
      <c r="J240">
        <v>10010592279</v>
      </c>
      <c r="K240" s="21">
        <f>(C240-VLOOKUP(H240,Riders!$A$2:$C$1999,2,FALSE))/365</f>
        <v>28.791780821917808</v>
      </c>
    </row>
    <row r="241" spans="1:11">
      <c r="A241" t="s">
        <v>19</v>
      </c>
      <c r="B241">
        <v>2022</v>
      </c>
      <c r="C241" s="12">
        <v>44847</v>
      </c>
      <c r="D241" t="s">
        <v>20</v>
      </c>
      <c r="E241" t="s">
        <v>121</v>
      </c>
      <c r="F241">
        <v>2</v>
      </c>
      <c r="G241">
        <v>1</v>
      </c>
      <c r="H241" t="s">
        <v>106</v>
      </c>
      <c r="I241" t="s">
        <v>102</v>
      </c>
      <c r="J241">
        <v>10006894559</v>
      </c>
      <c r="K241" s="21">
        <f>(C241-VLOOKUP(H241,Riders!$A$2:$C$1999,2,FALSE))/365</f>
        <v>30.156164383561645</v>
      </c>
    </row>
    <row r="242" spans="1:11">
      <c r="A242" t="s">
        <v>19</v>
      </c>
      <c r="B242">
        <v>2022</v>
      </c>
      <c r="C242" s="12">
        <v>44847</v>
      </c>
      <c r="D242" t="s">
        <v>20</v>
      </c>
      <c r="E242" t="s">
        <v>121</v>
      </c>
      <c r="F242">
        <v>2</v>
      </c>
      <c r="G242">
        <v>2</v>
      </c>
      <c r="H242" t="s">
        <v>101</v>
      </c>
      <c r="I242" t="s">
        <v>102</v>
      </c>
      <c r="J242">
        <v>10015145724</v>
      </c>
      <c r="K242" s="21">
        <f>(C242-VLOOKUP(H242,Riders!$A$2:$C$1999,2,FALSE))/365</f>
        <v>23.506849315068493</v>
      </c>
    </row>
    <row r="243" spans="1:11">
      <c r="A243" t="s">
        <v>19</v>
      </c>
      <c r="B243">
        <v>2022</v>
      </c>
      <c r="C243" s="12">
        <v>44847</v>
      </c>
      <c r="D243" t="s">
        <v>20</v>
      </c>
      <c r="E243" t="s">
        <v>121</v>
      </c>
      <c r="F243">
        <v>2</v>
      </c>
      <c r="G243">
        <v>3</v>
      </c>
      <c r="H243" t="s">
        <v>112</v>
      </c>
      <c r="I243" t="s">
        <v>113</v>
      </c>
      <c r="J243">
        <v>10009967641</v>
      </c>
      <c r="K243" s="21">
        <f>(C243-VLOOKUP(H243,Riders!$A$2:$C$1999,2,FALSE))/365</f>
        <v>25.490410958904111</v>
      </c>
    </row>
    <row r="244" spans="1:11">
      <c r="A244" t="s">
        <v>19</v>
      </c>
      <c r="B244">
        <v>2022</v>
      </c>
      <c r="C244" s="12">
        <v>44847</v>
      </c>
      <c r="D244" t="s">
        <v>20</v>
      </c>
      <c r="E244" t="s">
        <v>121</v>
      </c>
      <c r="F244">
        <v>2</v>
      </c>
      <c r="G244">
        <v>4</v>
      </c>
      <c r="H244" t="s">
        <v>93</v>
      </c>
      <c r="I244" t="s">
        <v>52</v>
      </c>
      <c r="J244">
        <v>10009150215</v>
      </c>
      <c r="K244" s="21">
        <f>(C244-VLOOKUP(H244,Riders!$A$2:$C$1999,2,FALSE))/365</f>
        <v>26.898630136986302</v>
      </c>
    </row>
    <row r="245" spans="1:11">
      <c r="A245" t="s">
        <v>19</v>
      </c>
      <c r="B245">
        <v>2022</v>
      </c>
      <c r="C245" s="12">
        <v>44847</v>
      </c>
      <c r="D245" t="s">
        <v>20</v>
      </c>
      <c r="E245" t="s">
        <v>121</v>
      </c>
      <c r="F245">
        <v>2</v>
      </c>
      <c r="G245">
        <v>5</v>
      </c>
      <c r="H245" t="s">
        <v>110</v>
      </c>
      <c r="I245" t="s">
        <v>58</v>
      </c>
      <c r="J245">
        <v>10010797292</v>
      </c>
      <c r="K245" s="21">
        <f>(C245-VLOOKUP(H245,Riders!$A$2:$C$1999,2,FALSE))/365</f>
        <v>24.512328767123286</v>
      </c>
    </row>
    <row r="246" spans="1:11">
      <c r="A246" t="s">
        <v>19</v>
      </c>
      <c r="B246">
        <v>2022</v>
      </c>
      <c r="C246" s="12">
        <v>44847</v>
      </c>
      <c r="D246" t="s">
        <v>20</v>
      </c>
      <c r="E246" t="s">
        <v>121</v>
      </c>
      <c r="F246">
        <v>2</v>
      </c>
      <c r="G246">
        <v>6</v>
      </c>
      <c r="H246" t="s">
        <v>111</v>
      </c>
      <c r="I246" t="s">
        <v>61</v>
      </c>
      <c r="J246">
        <v>10050873046</v>
      </c>
      <c r="K246" s="21">
        <f>(C246-VLOOKUP(H246,Riders!$A$2:$C$1999,2,FALSE))/365</f>
        <v>21.608219178082191</v>
      </c>
    </row>
    <row r="247" spans="1:11">
      <c r="A247" t="s">
        <v>122</v>
      </c>
      <c r="B247">
        <v>2022</v>
      </c>
      <c r="C247" s="12">
        <v>44772</v>
      </c>
      <c r="D247" t="s">
        <v>123</v>
      </c>
      <c r="E247" t="s">
        <v>91</v>
      </c>
      <c r="F247">
        <v>1</v>
      </c>
      <c r="G247">
        <v>1</v>
      </c>
      <c r="H247" t="s">
        <v>106</v>
      </c>
      <c r="I247" t="s">
        <v>102</v>
      </c>
      <c r="J247">
        <v>10006894559</v>
      </c>
      <c r="K247" s="21">
        <f>(C247-VLOOKUP(H247,Riders!$A$2:$C$1999,2,FALSE))/365</f>
        <v>29.950684931506849</v>
      </c>
    </row>
    <row r="248" spans="1:11">
      <c r="A248" t="s">
        <v>122</v>
      </c>
      <c r="B248">
        <v>2022</v>
      </c>
      <c r="C248" s="12">
        <v>44772</v>
      </c>
      <c r="D248" t="s">
        <v>123</v>
      </c>
      <c r="E248" t="s">
        <v>91</v>
      </c>
      <c r="F248">
        <v>1</v>
      </c>
      <c r="G248">
        <v>2</v>
      </c>
      <c r="H248" t="s">
        <v>124</v>
      </c>
      <c r="I248" t="s">
        <v>35</v>
      </c>
      <c r="J248">
        <v>10009012391</v>
      </c>
      <c r="K248" s="21">
        <f>(C248-VLOOKUP(H248,Riders!$A$2:$C$1999,2,FALSE))/365</f>
        <v>122.66301369863014</v>
      </c>
    </row>
    <row r="249" spans="1:11">
      <c r="A249" t="s">
        <v>122</v>
      </c>
      <c r="B249">
        <v>2022</v>
      </c>
      <c r="C249" s="12">
        <v>44772</v>
      </c>
      <c r="D249" t="s">
        <v>123</v>
      </c>
      <c r="E249" t="s">
        <v>91</v>
      </c>
      <c r="F249">
        <v>1</v>
      </c>
      <c r="G249">
        <v>3</v>
      </c>
      <c r="H249" t="s">
        <v>125</v>
      </c>
      <c r="I249" t="s">
        <v>126</v>
      </c>
      <c r="J249">
        <v>10017950943</v>
      </c>
      <c r="K249" s="21">
        <f>(C249-VLOOKUP(H249,Riders!$A$2:$C$1999,2,FALSE))/365</f>
        <v>25.471232876712328</v>
      </c>
    </row>
    <row r="250" spans="1:11">
      <c r="A250" t="s">
        <v>122</v>
      </c>
      <c r="B250">
        <v>2022</v>
      </c>
      <c r="C250" s="12">
        <v>44772</v>
      </c>
      <c r="D250" t="s">
        <v>123</v>
      </c>
      <c r="E250" t="s">
        <v>91</v>
      </c>
      <c r="F250">
        <v>1</v>
      </c>
      <c r="G250">
        <v>4</v>
      </c>
      <c r="H250" t="s">
        <v>103</v>
      </c>
      <c r="I250" t="s">
        <v>104</v>
      </c>
      <c r="J250">
        <v>10009010876</v>
      </c>
      <c r="K250" s="21">
        <f>(C250-VLOOKUP(H250,Riders!$A$2:$C$1999,2,FALSE))/365</f>
        <v>28.512328767123286</v>
      </c>
    </row>
    <row r="251" spans="1:11">
      <c r="A251" t="s">
        <v>122</v>
      </c>
      <c r="B251">
        <v>2022</v>
      </c>
      <c r="C251" s="12">
        <v>44772</v>
      </c>
      <c r="D251" t="s">
        <v>123</v>
      </c>
      <c r="E251" t="s">
        <v>91</v>
      </c>
      <c r="F251">
        <v>1</v>
      </c>
      <c r="G251">
        <v>5</v>
      </c>
      <c r="H251" t="s">
        <v>76</v>
      </c>
      <c r="I251" t="s">
        <v>52</v>
      </c>
      <c r="J251">
        <v>10049101683</v>
      </c>
      <c r="K251" s="21">
        <f>(C251-VLOOKUP(H251,Riders!$A$2:$C$1999,2,FALSE))/365</f>
        <v>21.413698630136988</v>
      </c>
    </row>
    <row r="252" spans="1:11">
      <c r="A252" t="s">
        <v>122</v>
      </c>
      <c r="B252">
        <v>2022</v>
      </c>
      <c r="C252" s="12">
        <v>44772</v>
      </c>
      <c r="D252" t="s">
        <v>123</v>
      </c>
      <c r="E252" t="s">
        <v>91</v>
      </c>
      <c r="F252">
        <v>1</v>
      </c>
      <c r="G252">
        <v>6</v>
      </c>
      <c r="H252" t="s">
        <v>127</v>
      </c>
      <c r="I252" t="s">
        <v>33</v>
      </c>
      <c r="J252">
        <v>10048224138</v>
      </c>
      <c r="K252" s="21">
        <f>(C252-VLOOKUP(H252,Riders!$A$2:$C$1999,2,FALSE))/365</f>
        <v>19.186301369863013</v>
      </c>
    </row>
    <row r="253" spans="1:11">
      <c r="A253" t="s">
        <v>122</v>
      </c>
      <c r="B253">
        <v>2022</v>
      </c>
      <c r="C253" s="12">
        <v>44772</v>
      </c>
      <c r="D253" t="s">
        <v>123</v>
      </c>
      <c r="E253" t="s">
        <v>91</v>
      </c>
      <c r="F253">
        <v>2</v>
      </c>
      <c r="G253">
        <v>1</v>
      </c>
      <c r="H253" t="s">
        <v>128</v>
      </c>
      <c r="I253" t="s">
        <v>104</v>
      </c>
      <c r="J253">
        <v>10010821241</v>
      </c>
      <c r="K253" s="21">
        <f>(C253-VLOOKUP(H253,Riders!$A$2:$C$1999,2,FALSE))/365</f>
        <v>23.865753424657534</v>
      </c>
    </row>
    <row r="254" spans="1:11">
      <c r="A254" t="s">
        <v>122</v>
      </c>
      <c r="B254">
        <v>2022</v>
      </c>
      <c r="C254" s="12">
        <v>44772</v>
      </c>
      <c r="D254" t="s">
        <v>123</v>
      </c>
      <c r="E254" t="s">
        <v>91</v>
      </c>
      <c r="F254">
        <v>2</v>
      </c>
      <c r="G254">
        <v>2</v>
      </c>
      <c r="H254" t="s">
        <v>129</v>
      </c>
      <c r="I254" t="s">
        <v>35</v>
      </c>
      <c r="J254">
        <v>10006184742</v>
      </c>
      <c r="K254" s="21">
        <f>(C254-VLOOKUP(H254,Riders!$A$2:$C$1999,2,FALSE))/365</f>
        <v>31.06027397260274</v>
      </c>
    </row>
    <row r="255" spans="1:11">
      <c r="A255" t="s">
        <v>122</v>
      </c>
      <c r="B255">
        <v>2022</v>
      </c>
      <c r="C255" s="12">
        <v>44772</v>
      </c>
      <c r="D255" t="s">
        <v>123</v>
      </c>
      <c r="E255" t="s">
        <v>91</v>
      </c>
      <c r="F255">
        <v>2</v>
      </c>
      <c r="G255">
        <v>3</v>
      </c>
      <c r="H255" t="s">
        <v>114</v>
      </c>
      <c r="I255" t="s">
        <v>102</v>
      </c>
      <c r="J255">
        <v>10055349695</v>
      </c>
      <c r="K255" s="21">
        <f>(C255-VLOOKUP(H255,Riders!$A$2:$C$1999,2,FALSE))/365</f>
        <v>22.468493150684932</v>
      </c>
    </row>
    <row r="256" spans="1:11">
      <c r="A256" t="s">
        <v>122</v>
      </c>
      <c r="B256">
        <v>2022</v>
      </c>
      <c r="C256" s="12">
        <v>44772</v>
      </c>
      <c r="D256" t="s">
        <v>123</v>
      </c>
      <c r="E256" t="s">
        <v>91</v>
      </c>
      <c r="F256">
        <v>2</v>
      </c>
      <c r="G256">
        <v>4</v>
      </c>
      <c r="H256" t="s">
        <v>60</v>
      </c>
      <c r="I256" t="s">
        <v>61</v>
      </c>
      <c r="J256">
        <v>10095274996</v>
      </c>
      <c r="K256" s="21">
        <f>(C256-VLOOKUP(H256,Riders!$A$2:$C$1999,2,FALSE))/365</f>
        <v>18.87123287671233</v>
      </c>
    </row>
    <row r="257" spans="1:11">
      <c r="A257" t="s">
        <v>122</v>
      </c>
      <c r="B257">
        <v>2022</v>
      </c>
      <c r="C257" s="12">
        <v>44772</v>
      </c>
      <c r="D257" t="s">
        <v>123</v>
      </c>
      <c r="E257" t="s">
        <v>91</v>
      </c>
      <c r="F257">
        <v>2</v>
      </c>
      <c r="G257">
        <v>5</v>
      </c>
      <c r="H257" t="s">
        <v>74</v>
      </c>
      <c r="I257" t="s">
        <v>126</v>
      </c>
      <c r="J257">
        <v>10083501624</v>
      </c>
      <c r="K257" s="21">
        <f>(C257-VLOOKUP(H257,Riders!$A$2:$C$1999,2,FALSE))/365</f>
        <v>19.953424657534246</v>
      </c>
    </row>
    <row r="258" spans="1:11">
      <c r="A258" t="s">
        <v>122</v>
      </c>
      <c r="B258">
        <v>2022</v>
      </c>
      <c r="C258" s="12">
        <v>44772</v>
      </c>
      <c r="D258" t="s">
        <v>123</v>
      </c>
      <c r="E258" t="s">
        <v>91</v>
      </c>
      <c r="F258">
        <v>2</v>
      </c>
      <c r="G258">
        <v>6</v>
      </c>
      <c r="H258" t="s">
        <v>130</v>
      </c>
      <c r="I258" t="s">
        <v>131</v>
      </c>
      <c r="J258">
        <v>10057795513</v>
      </c>
      <c r="K258" s="21">
        <f>(C258-VLOOKUP(H258,Riders!$A$2:$C$1999,2,FALSE))/365</f>
        <v>20.391780821917809</v>
      </c>
    </row>
    <row r="259" spans="1:11">
      <c r="A259" t="s">
        <v>122</v>
      </c>
      <c r="B259">
        <v>2022</v>
      </c>
      <c r="C259" s="12">
        <v>44772</v>
      </c>
      <c r="D259" t="s">
        <v>123</v>
      </c>
      <c r="E259" t="s">
        <v>91</v>
      </c>
      <c r="F259">
        <v>3</v>
      </c>
      <c r="G259">
        <v>1</v>
      </c>
      <c r="H259" t="s">
        <v>132</v>
      </c>
      <c r="I259" t="s">
        <v>126</v>
      </c>
      <c r="J259">
        <v>10015483305</v>
      </c>
      <c r="K259" s="21">
        <f>(C259-VLOOKUP(H259,Riders!$A$2:$C$1999,2,FALSE))/365</f>
        <v>23.063013698630137</v>
      </c>
    </row>
    <row r="260" spans="1:11">
      <c r="A260" t="s">
        <v>122</v>
      </c>
      <c r="B260">
        <v>2022</v>
      </c>
      <c r="C260" s="12">
        <v>44772</v>
      </c>
      <c r="D260" t="s">
        <v>123</v>
      </c>
      <c r="E260" t="s">
        <v>91</v>
      </c>
      <c r="F260">
        <v>3</v>
      </c>
      <c r="G260">
        <v>2</v>
      </c>
      <c r="H260" t="s">
        <v>112</v>
      </c>
      <c r="I260" t="s">
        <v>133</v>
      </c>
      <c r="J260">
        <v>10009967641</v>
      </c>
      <c r="K260" s="21">
        <f>(C260-VLOOKUP(H260,Riders!$A$2:$C$1999,2,FALSE))/365</f>
        <v>25.284931506849315</v>
      </c>
    </row>
    <row r="261" spans="1:11">
      <c r="A261" t="s">
        <v>122</v>
      </c>
      <c r="B261">
        <v>2022</v>
      </c>
      <c r="C261" s="12">
        <v>44772</v>
      </c>
      <c r="D261" t="s">
        <v>123</v>
      </c>
      <c r="E261" t="s">
        <v>91</v>
      </c>
      <c r="F261">
        <v>3</v>
      </c>
      <c r="G261">
        <v>3</v>
      </c>
      <c r="H261" t="s">
        <v>101</v>
      </c>
      <c r="I261" t="s">
        <v>102</v>
      </c>
      <c r="J261">
        <v>10015145724</v>
      </c>
      <c r="K261" s="21">
        <f>(C261-VLOOKUP(H261,Riders!$A$2:$C$1999,2,FALSE))/365</f>
        <v>23.301369863013697</v>
      </c>
    </row>
    <row r="262" spans="1:11">
      <c r="A262" t="s">
        <v>122</v>
      </c>
      <c r="B262">
        <v>2022</v>
      </c>
      <c r="C262" s="12">
        <v>44772</v>
      </c>
      <c r="D262" t="s">
        <v>123</v>
      </c>
      <c r="E262" t="s">
        <v>91</v>
      </c>
      <c r="F262">
        <v>3</v>
      </c>
      <c r="G262">
        <v>4</v>
      </c>
      <c r="H262" t="s">
        <v>134</v>
      </c>
      <c r="I262" t="s">
        <v>33</v>
      </c>
      <c r="J262">
        <v>10015713273</v>
      </c>
      <c r="K262" s="21">
        <f>(C262-VLOOKUP(H262,Riders!$A$2:$C$1999,2,FALSE))/365</f>
        <v>22.789041095890411</v>
      </c>
    </row>
    <row r="263" spans="1:11">
      <c r="A263" t="s">
        <v>122</v>
      </c>
      <c r="B263">
        <v>2022</v>
      </c>
      <c r="C263" s="12">
        <v>44772</v>
      </c>
      <c r="D263" t="s">
        <v>123</v>
      </c>
      <c r="E263" t="s">
        <v>91</v>
      </c>
      <c r="F263">
        <v>3</v>
      </c>
      <c r="G263">
        <v>5</v>
      </c>
      <c r="H263" t="s">
        <v>51</v>
      </c>
      <c r="I263" t="s">
        <v>52</v>
      </c>
      <c r="J263">
        <v>10010645732</v>
      </c>
      <c r="K263" s="21">
        <f>(C263-VLOOKUP(H263,Riders!$A$2:$C$1999,2,FALSE))/365</f>
        <v>24.671232876712327</v>
      </c>
    </row>
    <row r="264" spans="1:11">
      <c r="A264" t="s">
        <v>122</v>
      </c>
      <c r="B264">
        <v>2022</v>
      </c>
      <c r="C264" s="12">
        <v>44772</v>
      </c>
      <c r="D264" t="s">
        <v>123</v>
      </c>
      <c r="E264" t="s">
        <v>91</v>
      </c>
      <c r="F264">
        <v>3</v>
      </c>
      <c r="G264">
        <v>6</v>
      </c>
      <c r="H264" t="s">
        <v>135</v>
      </c>
      <c r="I264" t="s">
        <v>131</v>
      </c>
      <c r="J264">
        <v>10010821645</v>
      </c>
      <c r="K264" s="21" t="e">
        <f>(C264-VLOOKUP(H264,Riders!$A$2:$C$1999,2,FALSE))/365</f>
        <v>#N/A</v>
      </c>
    </row>
    <row r="265" spans="1:11">
      <c r="A265" t="s">
        <v>122</v>
      </c>
      <c r="B265">
        <v>2022</v>
      </c>
      <c r="C265" s="12">
        <v>44772</v>
      </c>
      <c r="D265" t="s">
        <v>123</v>
      </c>
      <c r="E265" t="s">
        <v>91</v>
      </c>
      <c r="F265">
        <v>4</v>
      </c>
      <c r="G265">
        <v>1</v>
      </c>
      <c r="H265" t="s">
        <v>93</v>
      </c>
      <c r="I265" t="s">
        <v>52</v>
      </c>
      <c r="J265">
        <v>10009150215</v>
      </c>
      <c r="K265" s="21">
        <f>(C265-VLOOKUP(H265,Riders!$A$2:$C$1999,2,FALSE))/365</f>
        <v>26.693150684931506</v>
      </c>
    </row>
    <row r="266" spans="1:11">
      <c r="A266" t="s">
        <v>122</v>
      </c>
      <c r="B266">
        <v>2022</v>
      </c>
      <c r="C266" s="12">
        <v>44772</v>
      </c>
      <c r="D266" t="s">
        <v>123</v>
      </c>
      <c r="E266" t="s">
        <v>91</v>
      </c>
      <c r="F266">
        <v>4</v>
      </c>
      <c r="G266">
        <v>2</v>
      </c>
      <c r="H266" t="s">
        <v>136</v>
      </c>
      <c r="I266" t="s">
        <v>35</v>
      </c>
      <c r="J266">
        <v>10010624918</v>
      </c>
      <c r="K266" s="21">
        <f>(C266-VLOOKUP(H266,Riders!$A$2:$C$1999,2,FALSE))/365</f>
        <v>25.917808219178081</v>
      </c>
    </row>
    <row r="267" spans="1:11">
      <c r="A267" t="s">
        <v>122</v>
      </c>
      <c r="B267">
        <v>2022</v>
      </c>
      <c r="C267" s="12">
        <v>44772</v>
      </c>
      <c r="D267" t="s">
        <v>123</v>
      </c>
      <c r="E267" t="s">
        <v>91</v>
      </c>
      <c r="F267">
        <v>4</v>
      </c>
      <c r="G267">
        <v>3</v>
      </c>
      <c r="H267" t="s">
        <v>47</v>
      </c>
      <c r="I267" t="s">
        <v>33</v>
      </c>
      <c r="J267">
        <v>10064209839</v>
      </c>
      <c r="K267" s="21">
        <f>(C267-VLOOKUP(H267,Riders!$A$2:$C$1999,2,FALSE))/365</f>
        <v>25.668493150684931</v>
      </c>
    </row>
    <row r="268" spans="1:11">
      <c r="A268" t="s">
        <v>122</v>
      </c>
      <c r="B268">
        <v>2022</v>
      </c>
      <c r="C268" s="12">
        <v>44772</v>
      </c>
      <c r="D268" t="s">
        <v>123</v>
      </c>
      <c r="E268" t="s">
        <v>91</v>
      </c>
      <c r="F268">
        <v>4</v>
      </c>
      <c r="G268">
        <v>4</v>
      </c>
      <c r="H268" t="s">
        <v>137</v>
      </c>
      <c r="I268" t="s">
        <v>133</v>
      </c>
      <c r="J268">
        <v>10014936364</v>
      </c>
      <c r="K268" s="21">
        <f>(C268-VLOOKUP(H268,Riders!$A$2:$C$1999,2,FALSE))/365</f>
        <v>22.421917808219177</v>
      </c>
    </row>
    <row r="269" spans="1:11">
      <c r="A269" t="s">
        <v>122</v>
      </c>
      <c r="B269">
        <v>2022</v>
      </c>
      <c r="C269" s="12">
        <v>44772</v>
      </c>
      <c r="D269" t="s">
        <v>123</v>
      </c>
      <c r="E269" t="s">
        <v>91</v>
      </c>
      <c r="F269">
        <v>4</v>
      </c>
      <c r="G269">
        <v>5</v>
      </c>
      <c r="H269" t="s">
        <v>138</v>
      </c>
      <c r="I269" t="s">
        <v>104</v>
      </c>
      <c r="J269">
        <v>10007501821</v>
      </c>
      <c r="K269" s="21" t="e">
        <f>(C269-VLOOKUP(H269,Riders!$A$2:$C$1999,2,FALSE))/365</f>
        <v>#N/A</v>
      </c>
    </row>
    <row r="270" spans="1:11">
      <c r="A270" t="s">
        <v>122</v>
      </c>
      <c r="B270">
        <v>2022</v>
      </c>
      <c r="C270" s="12">
        <v>44772</v>
      </c>
      <c r="D270" t="s">
        <v>123</v>
      </c>
      <c r="E270" t="s">
        <v>91</v>
      </c>
      <c r="F270">
        <v>4</v>
      </c>
      <c r="G270">
        <v>6</v>
      </c>
      <c r="H270" t="s">
        <v>111</v>
      </c>
      <c r="I270" t="s">
        <v>61</v>
      </c>
      <c r="J270">
        <v>10050873046</v>
      </c>
      <c r="K270" s="21">
        <f>(C270-VLOOKUP(H270,Riders!$A$2:$C$1999,2,FALSE))/365</f>
        <v>21.402739726027399</v>
      </c>
    </row>
    <row r="271" spans="1:11">
      <c r="A271" t="s">
        <v>122</v>
      </c>
      <c r="B271">
        <v>2022</v>
      </c>
      <c r="C271" s="12">
        <v>44772</v>
      </c>
      <c r="D271" t="s">
        <v>123</v>
      </c>
      <c r="E271" t="s">
        <v>117</v>
      </c>
      <c r="F271">
        <v>1</v>
      </c>
      <c r="G271">
        <v>1</v>
      </c>
      <c r="H271" t="s">
        <v>125</v>
      </c>
      <c r="I271" t="s">
        <v>126</v>
      </c>
      <c r="J271">
        <v>10017950943</v>
      </c>
      <c r="K271" s="21">
        <f>(C271-VLOOKUP(H271,Riders!$A$2:$C$1999,2,FALSE))/365</f>
        <v>25.471232876712328</v>
      </c>
    </row>
    <row r="272" spans="1:11">
      <c r="A272" t="s">
        <v>122</v>
      </c>
      <c r="B272">
        <v>2022</v>
      </c>
      <c r="C272" s="12">
        <v>44772</v>
      </c>
      <c r="D272" t="s">
        <v>123</v>
      </c>
      <c r="E272" t="s">
        <v>117</v>
      </c>
      <c r="F272">
        <v>1</v>
      </c>
      <c r="G272">
        <v>2</v>
      </c>
      <c r="H272" t="s">
        <v>137</v>
      </c>
      <c r="I272" t="s">
        <v>133</v>
      </c>
      <c r="J272">
        <v>10014936364</v>
      </c>
      <c r="K272" s="21">
        <f>(C272-VLOOKUP(H272,Riders!$A$2:$C$1999,2,FALSE))/365</f>
        <v>22.421917808219177</v>
      </c>
    </row>
    <row r="273" spans="1:11">
      <c r="A273" t="s">
        <v>122</v>
      </c>
      <c r="B273">
        <v>2022</v>
      </c>
      <c r="C273" s="12">
        <v>44772</v>
      </c>
      <c r="D273" t="s">
        <v>123</v>
      </c>
      <c r="E273" t="s">
        <v>117</v>
      </c>
      <c r="F273">
        <v>1</v>
      </c>
      <c r="G273">
        <v>3</v>
      </c>
      <c r="H273" t="s">
        <v>51</v>
      </c>
      <c r="I273" t="s">
        <v>52</v>
      </c>
      <c r="J273">
        <v>10010645732</v>
      </c>
      <c r="K273" s="21">
        <f>(C273-VLOOKUP(H273,Riders!$A$2:$C$1999,2,FALSE))/365</f>
        <v>24.671232876712327</v>
      </c>
    </row>
    <row r="274" spans="1:11">
      <c r="A274" t="s">
        <v>122</v>
      </c>
      <c r="B274">
        <v>2022</v>
      </c>
      <c r="C274" s="12">
        <v>44772</v>
      </c>
      <c r="D274" t="s">
        <v>123</v>
      </c>
      <c r="E274" t="s">
        <v>117</v>
      </c>
      <c r="F274">
        <v>1</v>
      </c>
      <c r="G274">
        <v>4</v>
      </c>
      <c r="H274" t="s">
        <v>127</v>
      </c>
      <c r="I274" t="s">
        <v>33</v>
      </c>
      <c r="J274">
        <v>10048224138</v>
      </c>
      <c r="K274" s="21">
        <f>(C274-VLOOKUP(H274,Riders!$A$2:$C$1999,2,FALSE))/365</f>
        <v>19.186301369863013</v>
      </c>
    </row>
    <row r="275" spans="1:11">
      <c r="A275" t="s">
        <v>122</v>
      </c>
      <c r="B275">
        <v>2022</v>
      </c>
      <c r="C275" s="12">
        <v>44772</v>
      </c>
      <c r="D275" t="s">
        <v>123</v>
      </c>
      <c r="E275" t="s">
        <v>117</v>
      </c>
      <c r="F275">
        <v>2</v>
      </c>
      <c r="G275">
        <v>1</v>
      </c>
      <c r="H275" t="s">
        <v>114</v>
      </c>
      <c r="I275" t="s">
        <v>102</v>
      </c>
      <c r="J275">
        <v>10055349695</v>
      </c>
      <c r="K275" s="21">
        <f>(C275-VLOOKUP(H275,Riders!$A$2:$C$1999,2,FALSE))/365</f>
        <v>22.468493150684932</v>
      </c>
    </row>
    <row r="276" spans="1:11">
      <c r="A276" t="s">
        <v>122</v>
      </c>
      <c r="B276">
        <v>2022</v>
      </c>
      <c r="C276" s="12">
        <v>44772</v>
      </c>
      <c r="D276" t="s">
        <v>123</v>
      </c>
      <c r="E276" t="s">
        <v>117</v>
      </c>
      <c r="F276">
        <v>2</v>
      </c>
      <c r="G276">
        <v>2</v>
      </c>
      <c r="H276" t="s">
        <v>74</v>
      </c>
      <c r="I276" t="s">
        <v>126</v>
      </c>
      <c r="J276">
        <v>10083501624</v>
      </c>
      <c r="K276" s="21">
        <f>(C276-VLOOKUP(H276,Riders!$A$2:$C$1999,2,FALSE))/365</f>
        <v>19.953424657534246</v>
      </c>
    </row>
    <row r="277" spans="1:11">
      <c r="A277" t="s">
        <v>122</v>
      </c>
      <c r="B277">
        <v>2022</v>
      </c>
      <c r="C277" s="12">
        <v>44772</v>
      </c>
      <c r="D277" t="s">
        <v>123</v>
      </c>
      <c r="E277" t="s">
        <v>117</v>
      </c>
      <c r="F277">
        <v>2</v>
      </c>
      <c r="G277">
        <v>3</v>
      </c>
      <c r="H277" t="s">
        <v>130</v>
      </c>
      <c r="I277" t="s">
        <v>131</v>
      </c>
      <c r="J277">
        <v>10057795513</v>
      </c>
      <c r="K277" s="21">
        <f>(C277-VLOOKUP(H277,Riders!$A$2:$C$1999,2,FALSE))/365</f>
        <v>20.391780821917809</v>
      </c>
    </row>
    <row r="278" spans="1:11">
      <c r="A278" t="s">
        <v>122</v>
      </c>
      <c r="B278">
        <v>2022</v>
      </c>
      <c r="C278" s="12">
        <v>44772</v>
      </c>
      <c r="D278" t="s">
        <v>123</v>
      </c>
      <c r="E278" t="s">
        <v>117</v>
      </c>
      <c r="F278">
        <v>3</v>
      </c>
      <c r="G278">
        <v>1</v>
      </c>
      <c r="H278" t="s">
        <v>101</v>
      </c>
      <c r="I278" t="s">
        <v>102</v>
      </c>
      <c r="J278">
        <v>10015145724</v>
      </c>
      <c r="K278" s="21">
        <f>(C278-VLOOKUP(H278,Riders!$A$2:$C$1999,2,FALSE))/365</f>
        <v>23.301369863013697</v>
      </c>
    </row>
    <row r="279" spans="1:11">
      <c r="A279" t="s">
        <v>122</v>
      </c>
      <c r="B279">
        <v>2022</v>
      </c>
      <c r="C279" s="12">
        <v>44772</v>
      </c>
      <c r="D279" t="s">
        <v>123</v>
      </c>
      <c r="E279" t="s">
        <v>117</v>
      </c>
      <c r="F279">
        <v>3</v>
      </c>
      <c r="G279">
        <v>2</v>
      </c>
      <c r="H279" t="s">
        <v>60</v>
      </c>
      <c r="I279" t="s">
        <v>61</v>
      </c>
      <c r="J279">
        <v>10095274996</v>
      </c>
      <c r="K279" s="21">
        <f>(C279-VLOOKUP(H279,Riders!$A$2:$C$1999,2,FALSE))/365</f>
        <v>18.87123287671233</v>
      </c>
    </row>
    <row r="280" spans="1:11">
      <c r="A280" t="s">
        <v>122</v>
      </c>
      <c r="B280">
        <v>2022</v>
      </c>
      <c r="C280" s="12">
        <v>44772</v>
      </c>
      <c r="D280" t="s">
        <v>123</v>
      </c>
      <c r="E280" t="s">
        <v>117</v>
      </c>
      <c r="F280">
        <v>3</v>
      </c>
      <c r="G280">
        <v>3</v>
      </c>
      <c r="H280" t="s">
        <v>93</v>
      </c>
      <c r="I280" t="s">
        <v>52</v>
      </c>
      <c r="J280">
        <v>10009150215</v>
      </c>
      <c r="K280" s="21">
        <f>(C280-VLOOKUP(H280,Riders!$A$2:$C$1999,2,FALSE))/365</f>
        <v>26.693150684931506</v>
      </c>
    </row>
    <row r="281" spans="1:11">
      <c r="A281" t="s">
        <v>122</v>
      </c>
      <c r="B281">
        <v>2022</v>
      </c>
      <c r="C281" s="12">
        <v>44772</v>
      </c>
      <c r="D281" t="s">
        <v>123</v>
      </c>
      <c r="E281" t="s">
        <v>117</v>
      </c>
      <c r="F281">
        <v>3</v>
      </c>
      <c r="G281">
        <v>4</v>
      </c>
      <c r="H281" t="s">
        <v>138</v>
      </c>
      <c r="I281" t="s">
        <v>104</v>
      </c>
      <c r="J281">
        <v>10007501821</v>
      </c>
      <c r="K281" s="21" t="e">
        <f>(C281-VLOOKUP(H281,Riders!$A$2:$C$1999,2,FALSE))/365</f>
        <v>#N/A</v>
      </c>
    </row>
    <row r="282" spans="1:11">
      <c r="A282" t="s">
        <v>122</v>
      </c>
      <c r="B282">
        <v>2022</v>
      </c>
      <c r="C282" s="12">
        <v>44772</v>
      </c>
      <c r="D282" t="s">
        <v>123</v>
      </c>
      <c r="E282" t="s">
        <v>117</v>
      </c>
      <c r="F282">
        <v>4</v>
      </c>
      <c r="G282">
        <v>1</v>
      </c>
      <c r="H282" t="s">
        <v>103</v>
      </c>
      <c r="I282" t="s">
        <v>104</v>
      </c>
      <c r="J282">
        <v>10009010876</v>
      </c>
      <c r="K282" s="21">
        <f>(C282-VLOOKUP(H282,Riders!$A$2:$C$1999,2,FALSE))/365</f>
        <v>28.512328767123286</v>
      </c>
    </row>
    <row r="283" spans="1:11">
      <c r="A283" t="s">
        <v>122</v>
      </c>
      <c r="B283">
        <v>2022</v>
      </c>
      <c r="C283" s="12">
        <v>44772</v>
      </c>
      <c r="D283" t="s">
        <v>123</v>
      </c>
      <c r="E283" t="s">
        <v>117</v>
      </c>
      <c r="F283">
        <v>4</v>
      </c>
      <c r="G283">
        <v>2</v>
      </c>
      <c r="H283" t="s">
        <v>111</v>
      </c>
      <c r="I283" t="s">
        <v>61</v>
      </c>
      <c r="J283">
        <v>10050873046</v>
      </c>
      <c r="K283" s="21">
        <f>(C283-VLOOKUP(H283,Riders!$A$2:$C$1999,2,FALSE))/365</f>
        <v>21.402739726027399</v>
      </c>
    </row>
    <row r="284" spans="1:11">
      <c r="A284" t="s">
        <v>122</v>
      </c>
      <c r="B284">
        <v>2022</v>
      </c>
      <c r="C284" s="12">
        <v>44772</v>
      </c>
      <c r="D284" t="s">
        <v>123</v>
      </c>
      <c r="E284" t="s">
        <v>117</v>
      </c>
      <c r="F284">
        <v>4</v>
      </c>
      <c r="G284">
        <v>3</v>
      </c>
      <c r="H284" t="s">
        <v>47</v>
      </c>
      <c r="I284" t="s">
        <v>33</v>
      </c>
      <c r="J284">
        <v>10064209839</v>
      </c>
      <c r="K284" s="21">
        <f>(C284-VLOOKUP(H284,Riders!$A$2:$C$1999,2,FALSE))/365</f>
        <v>25.668493150684931</v>
      </c>
    </row>
    <row r="285" spans="1:11">
      <c r="A285" t="s">
        <v>122</v>
      </c>
      <c r="B285">
        <v>2022</v>
      </c>
      <c r="C285" s="12">
        <v>44772</v>
      </c>
      <c r="D285" t="s">
        <v>123</v>
      </c>
      <c r="E285" t="s">
        <v>117</v>
      </c>
      <c r="F285">
        <v>4</v>
      </c>
      <c r="G285">
        <v>4</v>
      </c>
      <c r="H285" t="s">
        <v>135</v>
      </c>
      <c r="I285" t="s">
        <v>131</v>
      </c>
      <c r="J285">
        <v>10010821645</v>
      </c>
      <c r="K285" s="21" t="e">
        <f>(C285-VLOOKUP(H285,Riders!$A$2:$C$1999,2,FALSE))/365</f>
        <v>#N/A</v>
      </c>
    </row>
    <row r="286" spans="1:11">
      <c r="A286" t="s">
        <v>122</v>
      </c>
      <c r="B286">
        <v>2022</v>
      </c>
      <c r="C286" s="12">
        <v>44772</v>
      </c>
      <c r="D286" t="s">
        <v>123</v>
      </c>
      <c r="E286" t="s">
        <v>119</v>
      </c>
      <c r="F286">
        <v>1</v>
      </c>
      <c r="G286">
        <v>1</v>
      </c>
      <c r="H286" t="s">
        <v>93</v>
      </c>
      <c r="I286" t="s">
        <v>52</v>
      </c>
      <c r="J286">
        <v>10009150215</v>
      </c>
      <c r="K286" s="21">
        <f>(C286-VLOOKUP(H286,Riders!$A$2:$C$1999,2,FALSE))/365</f>
        <v>26.693150684931506</v>
      </c>
    </row>
    <row r="287" spans="1:11">
      <c r="A287" t="s">
        <v>122</v>
      </c>
      <c r="B287">
        <v>2022</v>
      </c>
      <c r="C287" s="12">
        <v>44772</v>
      </c>
      <c r="D287" t="s">
        <v>123</v>
      </c>
      <c r="E287" t="s">
        <v>119</v>
      </c>
      <c r="F287">
        <v>1</v>
      </c>
      <c r="G287">
        <v>2</v>
      </c>
      <c r="H287" t="s">
        <v>103</v>
      </c>
      <c r="I287" t="s">
        <v>104</v>
      </c>
      <c r="J287">
        <v>10009010876</v>
      </c>
      <c r="K287" s="21">
        <f>(C287-VLOOKUP(H287,Riders!$A$2:$C$1999,2,FALSE))/365</f>
        <v>28.512328767123286</v>
      </c>
    </row>
    <row r="288" spans="1:11">
      <c r="A288" t="s">
        <v>122</v>
      </c>
      <c r="B288">
        <v>2022</v>
      </c>
      <c r="C288" s="12">
        <v>44772</v>
      </c>
      <c r="D288" t="s">
        <v>123</v>
      </c>
      <c r="E288" t="s">
        <v>119</v>
      </c>
      <c r="F288">
        <v>1</v>
      </c>
      <c r="G288">
        <v>3</v>
      </c>
      <c r="H288" t="s">
        <v>112</v>
      </c>
      <c r="I288" t="s">
        <v>133</v>
      </c>
      <c r="J288">
        <v>10009967641</v>
      </c>
      <c r="K288" s="21">
        <f>(C288-VLOOKUP(H288,Riders!$A$2:$C$1999,2,FALSE))/365</f>
        <v>25.284931506849315</v>
      </c>
    </row>
    <row r="289" spans="1:11">
      <c r="A289" t="s">
        <v>122</v>
      </c>
      <c r="B289">
        <v>2022</v>
      </c>
      <c r="C289" s="12">
        <v>44772</v>
      </c>
      <c r="D289" t="s">
        <v>123</v>
      </c>
      <c r="E289" t="s">
        <v>119</v>
      </c>
      <c r="F289">
        <v>1</v>
      </c>
      <c r="G289">
        <v>4</v>
      </c>
      <c r="H289" t="s">
        <v>129</v>
      </c>
      <c r="I289" t="s">
        <v>35</v>
      </c>
      <c r="J289">
        <v>10006184742</v>
      </c>
      <c r="K289" s="21">
        <f>(C289-VLOOKUP(H289,Riders!$A$2:$C$1999,2,FALSE))/365</f>
        <v>31.06027397260274</v>
      </c>
    </row>
    <row r="290" spans="1:11">
      <c r="A290" t="s">
        <v>122</v>
      </c>
      <c r="B290">
        <v>2022</v>
      </c>
      <c r="C290" s="12">
        <v>44772</v>
      </c>
      <c r="D290" t="s">
        <v>123</v>
      </c>
      <c r="E290" t="s">
        <v>119</v>
      </c>
      <c r="F290">
        <v>1</v>
      </c>
      <c r="G290">
        <v>5</v>
      </c>
      <c r="H290" t="s">
        <v>106</v>
      </c>
      <c r="I290" t="s">
        <v>102</v>
      </c>
      <c r="J290">
        <v>10006894559</v>
      </c>
      <c r="K290" s="21">
        <f>(C290-VLOOKUP(H290,Riders!$A$2:$C$1999,2,FALSE))/365</f>
        <v>29.950684931506849</v>
      </c>
    </row>
    <row r="291" spans="1:11">
      <c r="A291" t="s">
        <v>122</v>
      </c>
      <c r="B291">
        <v>2022</v>
      </c>
      <c r="C291" s="12">
        <v>44772</v>
      </c>
      <c r="D291" t="s">
        <v>123</v>
      </c>
      <c r="E291" t="s">
        <v>119</v>
      </c>
      <c r="F291">
        <v>1</v>
      </c>
      <c r="G291">
        <v>6</v>
      </c>
      <c r="H291" t="s">
        <v>125</v>
      </c>
      <c r="I291" t="s">
        <v>126</v>
      </c>
      <c r="J291">
        <v>10017950943</v>
      </c>
      <c r="K291" s="21">
        <f>(C291-VLOOKUP(H291,Riders!$A$2:$C$1999,2,FALSE))/365</f>
        <v>25.471232876712328</v>
      </c>
    </row>
    <row r="292" spans="1:11">
      <c r="A292" t="s">
        <v>122</v>
      </c>
      <c r="B292">
        <v>2022</v>
      </c>
      <c r="C292" s="12">
        <v>44772</v>
      </c>
      <c r="D292" t="s">
        <v>123</v>
      </c>
      <c r="E292" t="s">
        <v>119</v>
      </c>
      <c r="F292">
        <v>2</v>
      </c>
      <c r="G292">
        <v>1</v>
      </c>
      <c r="H292" t="s">
        <v>128</v>
      </c>
      <c r="I292" t="s">
        <v>104</v>
      </c>
      <c r="J292">
        <v>10010821241</v>
      </c>
      <c r="K292" s="21">
        <f>(C292-VLOOKUP(H292,Riders!$A$2:$C$1999,2,FALSE))/365</f>
        <v>23.865753424657534</v>
      </c>
    </row>
    <row r="293" spans="1:11">
      <c r="A293" t="s">
        <v>122</v>
      </c>
      <c r="B293">
        <v>2022</v>
      </c>
      <c r="C293" s="12">
        <v>44772</v>
      </c>
      <c r="D293" t="s">
        <v>123</v>
      </c>
      <c r="E293" t="s">
        <v>119</v>
      </c>
      <c r="F293">
        <v>2</v>
      </c>
      <c r="G293">
        <v>2</v>
      </c>
      <c r="H293" t="s">
        <v>124</v>
      </c>
      <c r="I293" t="s">
        <v>35</v>
      </c>
      <c r="J293">
        <v>10009012391</v>
      </c>
      <c r="K293" s="21">
        <f>(C293-VLOOKUP(H293,Riders!$A$2:$C$1999,2,FALSE))/365</f>
        <v>122.66301369863014</v>
      </c>
    </row>
    <row r="294" spans="1:11">
      <c r="A294" t="s">
        <v>122</v>
      </c>
      <c r="B294">
        <v>2022</v>
      </c>
      <c r="C294" s="12">
        <v>44772</v>
      </c>
      <c r="D294" t="s">
        <v>123</v>
      </c>
      <c r="E294" t="s">
        <v>119</v>
      </c>
      <c r="F294">
        <v>2</v>
      </c>
      <c r="G294">
        <v>3</v>
      </c>
      <c r="H294" t="s">
        <v>101</v>
      </c>
      <c r="I294" t="s">
        <v>102</v>
      </c>
      <c r="J294">
        <v>10015145724</v>
      </c>
      <c r="K294" s="21">
        <f>(C294-VLOOKUP(H294,Riders!$A$2:$C$1999,2,FALSE))/365</f>
        <v>23.301369863013697</v>
      </c>
    </row>
    <row r="295" spans="1:11">
      <c r="A295" t="s">
        <v>122</v>
      </c>
      <c r="B295">
        <v>2022</v>
      </c>
      <c r="C295" s="12">
        <v>44772</v>
      </c>
      <c r="D295" t="s">
        <v>123</v>
      </c>
      <c r="E295" t="s">
        <v>119</v>
      </c>
      <c r="F295">
        <v>2</v>
      </c>
      <c r="G295">
        <v>4</v>
      </c>
      <c r="H295" t="s">
        <v>136</v>
      </c>
      <c r="I295" t="s">
        <v>35</v>
      </c>
      <c r="J295">
        <v>10010624918</v>
      </c>
      <c r="K295" s="21">
        <f>(C295-VLOOKUP(H295,Riders!$A$2:$C$1999,2,FALSE))/365</f>
        <v>25.917808219178081</v>
      </c>
    </row>
    <row r="296" spans="1:11">
      <c r="A296" t="s">
        <v>122</v>
      </c>
      <c r="B296">
        <v>2022</v>
      </c>
      <c r="C296" s="12">
        <v>44772</v>
      </c>
      <c r="D296" t="s">
        <v>123</v>
      </c>
      <c r="E296" t="s">
        <v>119</v>
      </c>
      <c r="F296">
        <v>2</v>
      </c>
      <c r="G296">
        <v>5</v>
      </c>
      <c r="H296" t="s">
        <v>132</v>
      </c>
      <c r="I296" t="s">
        <v>126</v>
      </c>
      <c r="J296">
        <v>10015483305</v>
      </c>
      <c r="K296" s="21">
        <f>(C296-VLOOKUP(H296,Riders!$A$2:$C$1999,2,FALSE))/365</f>
        <v>23.063013698630137</v>
      </c>
    </row>
    <row r="297" spans="1:11">
      <c r="A297" t="s">
        <v>122</v>
      </c>
      <c r="B297">
        <v>2022</v>
      </c>
      <c r="C297" s="12">
        <v>44772</v>
      </c>
      <c r="D297" t="s">
        <v>123</v>
      </c>
      <c r="E297" t="s">
        <v>119</v>
      </c>
      <c r="F297">
        <v>2</v>
      </c>
      <c r="G297">
        <v>6</v>
      </c>
      <c r="H297" t="s">
        <v>114</v>
      </c>
      <c r="I297" t="s">
        <v>102</v>
      </c>
      <c r="J297">
        <v>10055349695</v>
      </c>
      <c r="K297" s="21">
        <f>(C297-VLOOKUP(H297,Riders!$A$2:$C$1999,2,FALSE))/365</f>
        <v>22.468493150684932</v>
      </c>
    </row>
    <row r="298" spans="1:11">
      <c r="A298" t="s">
        <v>122</v>
      </c>
      <c r="B298">
        <v>2022</v>
      </c>
      <c r="C298" s="12">
        <v>44772</v>
      </c>
      <c r="D298" t="s">
        <v>123</v>
      </c>
      <c r="E298" t="s">
        <v>121</v>
      </c>
      <c r="F298">
        <v>1</v>
      </c>
      <c r="G298">
        <v>1</v>
      </c>
      <c r="H298" t="s">
        <v>128</v>
      </c>
      <c r="I298" t="s">
        <v>104</v>
      </c>
      <c r="J298">
        <v>10010821241</v>
      </c>
      <c r="K298" s="21">
        <f>(C298-VLOOKUP(H298,Riders!$A$2:$C$1999,2,FALSE))/365</f>
        <v>23.865753424657534</v>
      </c>
    </row>
    <row r="299" spans="1:11">
      <c r="A299" t="s">
        <v>122</v>
      </c>
      <c r="B299">
        <v>2022</v>
      </c>
      <c r="C299" s="12">
        <v>44772</v>
      </c>
      <c r="D299" t="s">
        <v>123</v>
      </c>
      <c r="E299" t="s">
        <v>121</v>
      </c>
      <c r="F299">
        <v>1</v>
      </c>
      <c r="G299">
        <v>2</v>
      </c>
      <c r="H299" t="s">
        <v>112</v>
      </c>
      <c r="I299" t="s">
        <v>133</v>
      </c>
      <c r="J299">
        <v>10009967641</v>
      </c>
      <c r="K299" s="21">
        <f>(C299-VLOOKUP(H299,Riders!$A$2:$C$1999,2,FALSE))/365</f>
        <v>25.284931506849315</v>
      </c>
    </row>
    <row r="300" spans="1:11">
      <c r="A300" t="s">
        <v>122</v>
      </c>
      <c r="B300">
        <v>2022</v>
      </c>
      <c r="C300" s="12">
        <v>44772</v>
      </c>
      <c r="D300" t="s">
        <v>123</v>
      </c>
      <c r="E300" t="s">
        <v>121</v>
      </c>
      <c r="F300">
        <v>1</v>
      </c>
      <c r="G300">
        <v>3</v>
      </c>
      <c r="H300" t="s">
        <v>93</v>
      </c>
      <c r="I300" t="s">
        <v>52</v>
      </c>
      <c r="J300">
        <v>10009150215</v>
      </c>
      <c r="K300" s="21">
        <f>(C300-VLOOKUP(H300,Riders!$A$2:$C$1999,2,FALSE))/365</f>
        <v>26.693150684931506</v>
      </c>
    </row>
    <row r="301" spans="1:11">
      <c r="A301" t="s">
        <v>122</v>
      </c>
      <c r="B301">
        <v>2022</v>
      </c>
      <c r="C301" s="12">
        <v>44772</v>
      </c>
      <c r="D301" t="s">
        <v>123</v>
      </c>
      <c r="E301" t="s">
        <v>121</v>
      </c>
      <c r="F301">
        <v>1</v>
      </c>
      <c r="G301">
        <v>4</v>
      </c>
      <c r="H301" t="s">
        <v>101</v>
      </c>
      <c r="I301" t="s">
        <v>102</v>
      </c>
      <c r="J301">
        <v>10015145724</v>
      </c>
      <c r="K301" s="21">
        <f>(C301-VLOOKUP(H301,Riders!$A$2:$C$1999,2,FALSE))/365</f>
        <v>23.301369863013697</v>
      </c>
    </row>
    <row r="302" spans="1:11">
      <c r="A302" t="s">
        <v>122</v>
      </c>
      <c r="B302">
        <v>2022</v>
      </c>
      <c r="C302" s="12">
        <v>44772</v>
      </c>
      <c r="D302" t="s">
        <v>123</v>
      </c>
      <c r="E302" t="s">
        <v>121</v>
      </c>
      <c r="F302">
        <v>1</v>
      </c>
      <c r="G302">
        <v>5</v>
      </c>
      <c r="H302" t="s">
        <v>124</v>
      </c>
      <c r="I302" t="s">
        <v>35</v>
      </c>
      <c r="J302">
        <v>10009012391</v>
      </c>
      <c r="K302" s="21">
        <f>(C302-VLOOKUP(H302,Riders!$A$2:$C$1999,2,FALSE))/365</f>
        <v>122.66301369863014</v>
      </c>
    </row>
    <row r="303" spans="1:11">
      <c r="A303" t="s">
        <v>122</v>
      </c>
      <c r="B303">
        <v>2022</v>
      </c>
      <c r="C303" s="12">
        <v>44772</v>
      </c>
      <c r="D303" t="s">
        <v>123</v>
      </c>
      <c r="E303" t="s">
        <v>121</v>
      </c>
      <c r="F303">
        <v>1</v>
      </c>
      <c r="G303">
        <v>6</v>
      </c>
      <c r="H303" t="s">
        <v>103</v>
      </c>
      <c r="I303" t="s">
        <v>104</v>
      </c>
      <c r="J303">
        <v>10009010876</v>
      </c>
      <c r="K303" s="21">
        <f>(C303-VLOOKUP(H303,Riders!$A$2:$C$1999,2,FALSE))/365</f>
        <v>28.512328767123286</v>
      </c>
    </row>
    <row r="304" spans="1:11">
      <c r="A304" t="s">
        <v>122</v>
      </c>
      <c r="B304">
        <v>2022</v>
      </c>
      <c r="C304" s="12">
        <v>44772</v>
      </c>
      <c r="D304" t="s">
        <v>123</v>
      </c>
      <c r="E304" t="s">
        <v>121</v>
      </c>
      <c r="F304">
        <v>2</v>
      </c>
      <c r="G304">
        <v>1</v>
      </c>
      <c r="H304" t="s">
        <v>129</v>
      </c>
      <c r="I304" t="s">
        <v>35</v>
      </c>
      <c r="J304">
        <v>10006184742</v>
      </c>
      <c r="K304" s="21">
        <f>(C304-VLOOKUP(H304,Riders!$A$2:$C$1999,2,FALSE))/365</f>
        <v>31.06027397260274</v>
      </c>
    </row>
    <row r="305" spans="1:11">
      <c r="A305" t="s">
        <v>122</v>
      </c>
      <c r="B305">
        <v>2022</v>
      </c>
      <c r="C305" s="12">
        <v>44772</v>
      </c>
      <c r="D305" t="s">
        <v>123</v>
      </c>
      <c r="E305" t="s">
        <v>121</v>
      </c>
      <c r="F305">
        <v>2</v>
      </c>
      <c r="G305">
        <v>2</v>
      </c>
      <c r="H305" t="s">
        <v>114</v>
      </c>
      <c r="I305" t="s">
        <v>102</v>
      </c>
      <c r="J305">
        <v>10055349695</v>
      </c>
      <c r="K305" s="21">
        <f>(C305-VLOOKUP(H305,Riders!$A$2:$C$1999,2,FALSE))/365</f>
        <v>22.468493150684932</v>
      </c>
    </row>
    <row r="306" spans="1:11">
      <c r="A306" t="s">
        <v>122</v>
      </c>
      <c r="B306">
        <v>2022</v>
      </c>
      <c r="C306" s="12">
        <v>44772</v>
      </c>
      <c r="D306" t="s">
        <v>123</v>
      </c>
      <c r="E306" t="s">
        <v>121</v>
      </c>
      <c r="F306">
        <v>2</v>
      </c>
      <c r="G306">
        <v>3</v>
      </c>
      <c r="H306" t="s">
        <v>132</v>
      </c>
      <c r="I306" t="s">
        <v>126</v>
      </c>
      <c r="J306">
        <v>10015483305</v>
      </c>
      <c r="K306" s="21">
        <f>(C306-VLOOKUP(H306,Riders!$A$2:$C$1999,2,FALSE))/365</f>
        <v>23.063013698630137</v>
      </c>
    </row>
    <row r="307" spans="1:11">
      <c r="A307" t="s">
        <v>122</v>
      </c>
      <c r="B307">
        <v>2022</v>
      </c>
      <c r="C307" s="12">
        <v>44772</v>
      </c>
      <c r="D307" t="s">
        <v>123</v>
      </c>
      <c r="E307" t="s">
        <v>121</v>
      </c>
      <c r="F307">
        <v>2</v>
      </c>
      <c r="G307">
        <v>4</v>
      </c>
      <c r="H307" t="s">
        <v>136</v>
      </c>
      <c r="I307" t="s">
        <v>35</v>
      </c>
      <c r="J307">
        <v>10010624918</v>
      </c>
      <c r="K307" s="21">
        <f>(C307-VLOOKUP(H307,Riders!$A$2:$C$1999,2,FALSE))/365</f>
        <v>25.917808219178081</v>
      </c>
    </row>
    <row r="308" spans="1:11">
      <c r="A308" t="s">
        <v>122</v>
      </c>
      <c r="B308">
        <v>2022</v>
      </c>
      <c r="C308" s="12">
        <v>44772</v>
      </c>
      <c r="D308" t="s">
        <v>123</v>
      </c>
      <c r="E308" t="s">
        <v>121</v>
      </c>
      <c r="F308">
        <v>2</v>
      </c>
      <c r="G308">
        <v>5</v>
      </c>
      <c r="H308" t="s">
        <v>106</v>
      </c>
      <c r="I308" t="s">
        <v>102</v>
      </c>
      <c r="J308">
        <v>10006894559</v>
      </c>
      <c r="K308" s="21">
        <f>(C308-VLOOKUP(H308,Riders!$A$2:$C$1999,2,FALSE))/365</f>
        <v>29.950684931506849</v>
      </c>
    </row>
    <row r="309" spans="1:11">
      <c r="A309" t="s">
        <v>122</v>
      </c>
      <c r="B309">
        <v>2022</v>
      </c>
      <c r="C309" s="12">
        <v>44772</v>
      </c>
      <c r="D309" t="s">
        <v>123</v>
      </c>
      <c r="E309" t="s">
        <v>121</v>
      </c>
      <c r="F309">
        <v>2</v>
      </c>
      <c r="G309">
        <v>6</v>
      </c>
      <c r="H309" t="s">
        <v>125</v>
      </c>
      <c r="I309" t="s">
        <v>126</v>
      </c>
      <c r="J309">
        <v>10017950943</v>
      </c>
      <c r="K309" s="21">
        <f>(C309-VLOOKUP(H309,Riders!$A$2:$C$1999,2,FALSE))/365</f>
        <v>25.471232876712328</v>
      </c>
    </row>
    <row r="310" spans="1:11">
      <c r="A310" t="s">
        <v>139</v>
      </c>
      <c r="B310">
        <v>2022</v>
      </c>
      <c r="C310" s="12">
        <v>44751</v>
      </c>
      <c r="D310" t="s">
        <v>140</v>
      </c>
      <c r="E310" t="s">
        <v>91</v>
      </c>
      <c r="F310">
        <v>1</v>
      </c>
      <c r="G310">
        <v>1</v>
      </c>
      <c r="H310" t="s">
        <v>92</v>
      </c>
      <c r="I310" t="s">
        <v>23</v>
      </c>
      <c r="J310">
        <v>10009535686</v>
      </c>
      <c r="K310" s="21">
        <f>(C310-VLOOKUP(H310,Riders!$A$2:$C$1999,2,FALSE))/365</f>
        <v>25.336986301369862</v>
      </c>
    </row>
    <row r="311" spans="1:11">
      <c r="A311" t="s">
        <v>139</v>
      </c>
      <c r="B311">
        <v>2022</v>
      </c>
      <c r="C311" s="12">
        <v>44751</v>
      </c>
      <c r="D311" t="s">
        <v>140</v>
      </c>
      <c r="E311" t="s">
        <v>91</v>
      </c>
      <c r="F311">
        <v>1</v>
      </c>
      <c r="G311">
        <v>2</v>
      </c>
      <c r="H311" t="s">
        <v>38</v>
      </c>
      <c r="I311" t="s">
        <v>39</v>
      </c>
      <c r="J311">
        <v>10129788610</v>
      </c>
      <c r="K311" s="21">
        <f>(C311-VLOOKUP(H311,Riders!$A$2:$C$1999,2,FALSE))/365</f>
        <v>21.460273972602739</v>
      </c>
    </row>
    <row r="312" spans="1:11">
      <c r="A312" t="s">
        <v>139</v>
      </c>
      <c r="B312">
        <v>2022</v>
      </c>
      <c r="C312" s="12">
        <v>44751</v>
      </c>
      <c r="D312" t="s">
        <v>140</v>
      </c>
      <c r="E312" t="s">
        <v>91</v>
      </c>
      <c r="F312">
        <v>1</v>
      </c>
      <c r="G312">
        <v>3</v>
      </c>
      <c r="H312" t="s">
        <v>32</v>
      </c>
      <c r="I312" t="s">
        <v>33</v>
      </c>
      <c r="J312">
        <v>10048888990</v>
      </c>
      <c r="K312" s="21">
        <f>(C312-VLOOKUP(H312,Riders!$A$2:$C$1999,2,FALSE))/365</f>
        <v>20.660273972602738</v>
      </c>
    </row>
    <row r="313" spans="1:11">
      <c r="A313" t="s">
        <v>139</v>
      </c>
      <c r="B313">
        <v>2022</v>
      </c>
      <c r="C313" s="12">
        <v>44751</v>
      </c>
      <c r="D313" t="s">
        <v>140</v>
      </c>
      <c r="E313" t="s">
        <v>91</v>
      </c>
      <c r="F313">
        <v>1</v>
      </c>
      <c r="G313">
        <v>4</v>
      </c>
      <c r="H313" t="s">
        <v>36</v>
      </c>
      <c r="I313" t="s">
        <v>37</v>
      </c>
      <c r="J313">
        <v>10011152354</v>
      </c>
      <c r="K313" s="21">
        <f>(C313-VLOOKUP(H313,Riders!$A$2:$C$1999,2,FALSE))/365</f>
        <v>24.13150684931507</v>
      </c>
    </row>
    <row r="314" spans="1:11">
      <c r="A314" t="s">
        <v>139</v>
      </c>
      <c r="B314">
        <v>2022</v>
      </c>
      <c r="C314" s="12">
        <v>44751</v>
      </c>
      <c r="D314" t="s">
        <v>140</v>
      </c>
      <c r="E314" t="s">
        <v>91</v>
      </c>
      <c r="F314">
        <v>1</v>
      </c>
      <c r="G314">
        <v>5</v>
      </c>
      <c r="H314" t="s">
        <v>141</v>
      </c>
      <c r="I314" t="s">
        <v>142</v>
      </c>
      <c r="J314">
        <v>10009073524</v>
      </c>
      <c r="K314" s="21">
        <f>(C314-VLOOKUP(H314,Riders!$A$2:$C$1999,2,FALSE))/365</f>
        <v>28.509589041095889</v>
      </c>
    </row>
    <row r="315" spans="1:11">
      <c r="A315" t="s">
        <v>139</v>
      </c>
      <c r="B315">
        <v>2022</v>
      </c>
      <c r="C315" s="12">
        <v>44751</v>
      </c>
      <c r="D315" t="s">
        <v>140</v>
      </c>
      <c r="E315" t="s">
        <v>91</v>
      </c>
      <c r="F315">
        <v>2</v>
      </c>
      <c r="G315">
        <v>1</v>
      </c>
      <c r="H315" t="s">
        <v>22</v>
      </c>
      <c r="I315" t="s">
        <v>23</v>
      </c>
      <c r="J315">
        <v>10007379761</v>
      </c>
      <c r="K315" s="21">
        <f>(C315-VLOOKUP(H315,Riders!$A$2:$C$1999,2,FALSE))/365</f>
        <v>29.334246575342465</v>
      </c>
    </row>
    <row r="316" spans="1:11">
      <c r="A316" t="s">
        <v>139</v>
      </c>
      <c r="B316">
        <v>2022</v>
      </c>
      <c r="C316" s="12">
        <v>44751</v>
      </c>
      <c r="D316" t="s">
        <v>140</v>
      </c>
      <c r="E316" t="s">
        <v>91</v>
      </c>
      <c r="F316">
        <v>2</v>
      </c>
      <c r="G316">
        <v>2</v>
      </c>
      <c r="H316" t="s">
        <v>110</v>
      </c>
      <c r="I316" t="s">
        <v>58</v>
      </c>
      <c r="J316">
        <v>10010797292</v>
      </c>
      <c r="K316" s="21">
        <f>(C316-VLOOKUP(H316,Riders!$A$2:$C$1999,2,FALSE))/365</f>
        <v>24.24931506849315</v>
      </c>
    </row>
    <row r="317" spans="1:11">
      <c r="A317" t="s">
        <v>139</v>
      </c>
      <c r="B317">
        <v>2022</v>
      </c>
      <c r="C317" s="12">
        <v>44751</v>
      </c>
      <c r="D317" t="s">
        <v>140</v>
      </c>
      <c r="E317" t="s">
        <v>91</v>
      </c>
      <c r="F317">
        <v>2</v>
      </c>
      <c r="G317">
        <v>3</v>
      </c>
      <c r="H317" t="s">
        <v>143</v>
      </c>
      <c r="I317" t="s">
        <v>95</v>
      </c>
      <c r="J317">
        <v>10009181234</v>
      </c>
      <c r="K317" s="21">
        <f>(C317-VLOOKUP(H317,Riders!$A$2:$C$1999,2,FALSE))/365</f>
        <v>27.268493150684932</v>
      </c>
    </row>
    <row r="318" spans="1:11">
      <c r="A318" t="s">
        <v>139</v>
      </c>
      <c r="B318">
        <v>2022</v>
      </c>
      <c r="C318" s="12">
        <v>44751</v>
      </c>
      <c r="D318" t="s">
        <v>140</v>
      </c>
      <c r="E318" t="s">
        <v>91</v>
      </c>
      <c r="F318">
        <v>2</v>
      </c>
      <c r="G318">
        <v>4</v>
      </c>
      <c r="H318" t="s">
        <v>144</v>
      </c>
      <c r="I318" t="s">
        <v>145</v>
      </c>
      <c r="J318">
        <v>10050089669</v>
      </c>
      <c r="K318" s="21">
        <f>(C318-VLOOKUP(H318,Riders!$A$2:$C$1999,2,FALSE))/365</f>
        <v>21.967123287671232</v>
      </c>
    </row>
    <row r="319" spans="1:11">
      <c r="A319" t="s">
        <v>139</v>
      </c>
      <c r="B319">
        <v>2022</v>
      </c>
      <c r="C319" s="12">
        <v>44751</v>
      </c>
      <c r="D319" t="s">
        <v>140</v>
      </c>
      <c r="E319" t="s">
        <v>91</v>
      </c>
      <c r="F319">
        <v>2</v>
      </c>
      <c r="G319">
        <v>5</v>
      </c>
      <c r="H319" t="s">
        <v>146</v>
      </c>
      <c r="I319" t="s">
        <v>147</v>
      </c>
      <c r="J319">
        <v>10060341054</v>
      </c>
      <c r="K319" s="21">
        <f>(C319-VLOOKUP(H319,Riders!$A$2:$C$1999,2,FALSE))/365</f>
        <v>25.649315068493152</v>
      </c>
    </row>
    <row r="320" spans="1:11">
      <c r="A320" t="s">
        <v>139</v>
      </c>
      <c r="B320">
        <v>2022</v>
      </c>
      <c r="C320" s="12">
        <v>44751</v>
      </c>
      <c r="D320" t="s">
        <v>140</v>
      </c>
      <c r="E320" t="s">
        <v>91</v>
      </c>
      <c r="F320">
        <v>2</v>
      </c>
      <c r="G320">
        <v>6</v>
      </c>
      <c r="H320" t="s">
        <v>130</v>
      </c>
      <c r="I320" t="s">
        <v>131</v>
      </c>
      <c r="J320">
        <v>10057795513</v>
      </c>
      <c r="K320" s="21">
        <f>(C320-VLOOKUP(H320,Riders!$A$2:$C$1999,2,FALSE))/365</f>
        <v>20.334246575342465</v>
      </c>
    </row>
    <row r="321" spans="1:11">
      <c r="A321" t="s">
        <v>139</v>
      </c>
      <c r="B321">
        <v>2022</v>
      </c>
      <c r="C321" s="12">
        <v>44751</v>
      </c>
      <c r="D321" t="s">
        <v>140</v>
      </c>
      <c r="E321" t="s">
        <v>91</v>
      </c>
      <c r="F321">
        <v>3</v>
      </c>
      <c r="G321">
        <v>1</v>
      </c>
      <c r="H321" t="s">
        <v>100</v>
      </c>
      <c r="I321" t="s">
        <v>44</v>
      </c>
      <c r="J321">
        <v>10010830840</v>
      </c>
      <c r="K321" s="21">
        <f>(C321-VLOOKUP(H321,Riders!$A$2:$C$1999,2,FALSE))/365</f>
        <v>23.712328767123289</v>
      </c>
    </row>
    <row r="322" spans="1:11">
      <c r="A322" t="s">
        <v>139</v>
      </c>
      <c r="B322">
        <v>2022</v>
      </c>
      <c r="C322" s="12">
        <v>44751</v>
      </c>
      <c r="D322" t="s">
        <v>140</v>
      </c>
      <c r="E322" t="s">
        <v>91</v>
      </c>
      <c r="F322">
        <v>3</v>
      </c>
      <c r="G322">
        <v>2</v>
      </c>
      <c r="H322" t="s">
        <v>103</v>
      </c>
      <c r="I322" t="s">
        <v>104</v>
      </c>
      <c r="J322">
        <v>10009010876</v>
      </c>
      <c r="K322" s="21">
        <f>(C322-VLOOKUP(H322,Riders!$A$2:$C$1999,2,FALSE))/365</f>
        <v>28.454794520547946</v>
      </c>
    </row>
    <row r="323" spans="1:11">
      <c r="A323" t="s">
        <v>139</v>
      </c>
      <c r="B323">
        <v>2022</v>
      </c>
      <c r="C323" s="12">
        <v>44751</v>
      </c>
      <c r="D323" t="s">
        <v>140</v>
      </c>
      <c r="E323" t="s">
        <v>91</v>
      </c>
      <c r="F323">
        <v>3</v>
      </c>
      <c r="G323">
        <v>3</v>
      </c>
      <c r="H323" t="s">
        <v>148</v>
      </c>
      <c r="I323" t="s">
        <v>56</v>
      </c>
      <c r="J323">
        <v>10007890932</v>
      </c>
      <c r="K323" s="21">
        <f>(C323-VLOOKUP(H323,Riders!$A$2:$C$1999,2,FALSE))/365</f>
        <v>28.073972602739726</v>
      </c>
    </row>
    <row r="324" spans="1:11">
      <c r="A324" t="s">
        <v>139</v>
      </c>
      <c r="B324">
        <v>2022</v>
      </c>
      <c r="C324" s="12">
        <v>44751</v>
      </c>
      <c r="D324" t="s">
        <v>140</v>
      </c>
      <c r="E324" t="s">
        <v>91</v>
      </c>
      <c r="F324">
        <v>3</v>
      </c>
      <c r="G324">
        <v>4</v>
      </c>
      <c r="H324" t="s">
        <v>59</v>
      </c>
      <c r="I324" t="s">
        <v>37</v>
      </c>
      <c r="J324">
        <v>10007502427</v>
      </c>
      <c r="K324" s="21">
        <f>(C324-VLOOKUP(H324,Riders!$A$2:$C$1999,2,FALSE))/365</f>
        <v>28.657534246575342</v>
      </c>
    </row>
    <row r="325" spans="1:11">
      <c r="A325" t="s">
        <v>139</v>
      </c>
      <c r="B325">
        <v>2022</v>
      </c>
      <c r="C325" s="12">
        <v>44751</v>
      </c>
      <c r="D325" t="s">
        <v>140</v>
      </c>
      <c r="E325" t="s">
        <v>91</v>
      </c>
      <c r="F325">
        <v>3</v>
      </c>
      <c r="G325">
        <v>5</v>
      </c>
      <c r="H325" t="s">
        <v>149</v>
      </c>
      <c r="I325" t="s">
        <v>150</v>
      </c>
      <c r="J325">
        <v>10092839892</v>
      </c>
      <c r="K325" s="21">
        <f>(C325-VLOOKUP(H325,Riders!$A$2:$C$1999,2,FALSE))/365</f>
        <v>21.021917808219179</v>
      </c>
    </row>
    <row r="326" spans="1:11">
      <c r="A326" t="s">
        <v>139</v>
      </c>
      <c r="B326">
        <v>2022</v>
      </c>
      <c r="C326" s="12">
        <v>44751</v>
      </c>
      <c r="D326" t="s">
        <v>140</v>
      </c>
      <c r="E326" t="s">
        <v>91</v>
      </c>
      <c r="F326">
        <v>3</v>
      </c>
      <c r="G326">
        <v>6</v>
      </c>
      <c r="H326" t="s">
        <v>129</v>
      </c>
      <c r="I326" t="s">
        <v>35</v>
      </c>
      <c r="J326">
        <v>10006184742</v>
      </c>
      <c r="K326" s="21">
        <f>(C326-VLOOKUP(H326,Riders!$A$2:$C$1999,2,FALSE))/365</f>
        <v>31.002739726027396</v>
      </c>
    </row>
    <row r="327" spans="1:11">
      <c r="A327" t="s">
        <v>139</v>
      </c>
      <c r="B327">
        <v>2022</v>
      </c>
      <c r="C327" s="12">
        <v>44751</v>
      </c>
      <c r="D327" t="s">
        <v>140</v>
      </c>
      <c r="E327" t="s">
        <v>91</v>
      </c>
      <c r="F327">
        <v>4</v>
      </c>
      <c r="G327">
        <v>1</v>
      </c>
      <c r="H327" t="s">
        <v>97</v>
      </c>
      <c r="I327" t="s">
        <v>29</v>
      </c>
      <c r="J327">
        <v>10048325582</v>
      </c>
      <c r="K327" s="21">
        <f>(C327-VLOOKUP(H327,Riders!$A$2:$C$1999,2,FALSE))/365</f>
        <v>30.454794520547946</v>
      </c>
    </row>
    <row r="328" spans="1:11">
      <c r="A328" t="s">
        <v>139</v>
      </c>
      <c r="B328">
        <v>2022</v>
      </c>
      <c r="C328" s="12">
        <v>44751</v>
      </c>
      <c r="D328" t="s">
        <v>140</v>
      </c>
      <c r="E328" t="s">
        <v>91</v>
      </c>
      <c r="F328">
        <v>4</v>
      </c>
      <c r="G328">
        <v>2</v>
      </c>
      <c r="H328" t="s">
        <v>108</v>
      </c>
      <c r="I328" t="s">
        <v>109</v>
      </c>
      <c r="J328">
        <v>10117936018</v>
      </c>
      <c r="K328" s="21">
        <f>(C328-VLOOKUP(H328,Riders!$A$2:$C$1999,2,FALSE))/365</f>
        <v>28.739726027397261</v>
      </c>
    </row>
    <row r="329" spans="1:11">
      <c r="A329" t="s">
        <v>139</v>
      </c>
      <c r="B329">
        <v>2022</v>
      </c>
      <c r="C329" s="12">
        <v>44751</v>
      </c>
      <c r="D329" t="s">
        <v>140</v>
      </c>
      <c r="E329" t="s">
        <v>91</v>
      </c>
      <c r="F329">
        <v>4</v>
      </c>
      <c r="G329">
        <v>3</v>
      </c>
      <c r="H329" t="s">
        <v>151</v>
      </c>
      <c r="I329" t="s">
        <v>152</v>
      </c>
      <c r="J329">
        <v>10063279447</v>
      </c>
      <c r="K329" s="21">
        <f>(C329-VLOOKUP(H329,Riders!$A$2:$C$1999,2,FALSE))/365</f>
        <v>22.994520547945207</v>
      </c>
    </row>
    <row r="330" spans="1:11">
      <c r="A330" t="s">
        <v>139</v>
      </c>
      <c r="B330">
        <v>2022</v>
      </c>
      <c r="C330" s="12">
        <v>44751</v>
      </c>
      <c r="D330" t="s">
        <v>140</v>
      </c>
      <c r="E330" t="s">
        <v>91</v>
      </c>
      <c r="F330">
        <v>4</v>
      </c>
      <c r="G330">
        <v>4</v>
      </c>
      <c r="H330" t="s">
        <v>153</v>
      </c>
      <c r="I330" t="s">
        <v>154</v>
      </c>
      <c r="J330">
        <v>10004717719</v>
      </c>
      <c r="K330" s="21">
        <f>(C330-VLOOKUP(H330,Riders!$A$2:$C$1999,2,FALSE))/365</f>
        <v>33.605479452054794</v>
      </c>
    </row>
    <row r="331" spans="1:11">
      <c r="A331" t="s">
        <v>139</v>
      </c>
      <c r="B331">
        <v>2022</v>
      </c>
      <c r="C331" s="12">
        <v>44751</v>
      </c>
      <c r="D331" t="s">
        <v>140</v>
      </c>
      <c r="E331" t="s">
        <v>91</v>
      </c>
      <c r="F331">
        <v>4</v>
      </c>
      <c r="G331">
        <v>5</v>
      </c>
      <c r="H331" t="s">
        <v>105</v>
      </c>
      <c r="I331" t="s">
        <v>39</v>
      </c>
      <c r="J331">
        <v>10052089586</v>
      </c>
      <c r="K331" s="21">
        <f>(C331-VLOOKUP(H331,Riders!$A$2:$C$1999,2,FALSE))/365</f>
        <v>23.523287671232875</v>
      </c>
    </row>
    <row r="332" spans="1:11">
      <c r="A332" t="s">
        <v>139</v>
      </c>
      <c r="B332">
        <v>2022</v>
      </c>
      <c r="C332" s="12">
        <v>44751</v>
      </c>
      <c r="D332" t="s">
        <v>140</v>
      </c>
      <c r="E332" t="s">
        <v>91</v>
      </c>
      <c r="F332">
        <v>4</v>
      </c>
      <c r="G332">
        <v>6</v>
      </c>
      <c r="H332" t="s">
        <v>155</v>
      </c>
      <c r="I332" t="s">
        <v>156</v>
      </c>
      <c r="J332">
        <v>10010931880</v>
      </c>
      <c r="K332" s="21">
        <f>(C332-VLOOKUP(H332,Riders!$A$2:$C$1999,2,FALSE))/365</f>
        <v>25.328767123287673</v>
      </c>
    </row>
    <row r="333" spans="1:11">
      <c r="A333" t="s">
        <v>139</v>
      </c>
      <c r="B333">
        <v>2022</v>
      </c>
      <c r="C333" s="12">
        <v>44751</v>
      </c>
      <c r="D333" t="s">
        <v>140</v>
      </c>
      <c r="E333" t="s">
        <v>91</v>
      </c>
      <c r="F333">
        <v>5</v>
      </c>
      <c r="G333">
        <v>1</v>
      </c>
      <c r="H333" t="s">
        <v>128</v>
      </c>
      <c r="I333" t="s">
        <v>104</v>
      </c>
      <c r="J333">
        <v>10010821241</v>
      </c>
      <c r="K333" s="21">
        <f>(C333-VLOOKUP(H333,Riders!$A$2:$C$1999,2,FALSE))/365</f>
        <v>23.80821917808219</v>
      </c>
    </row>
    <row r="334" spans="1:11">
      <c r="A334" t="s">
        <v>139</v>
      </c>
      <c r="B334">
        <v>2022</v>
      </c>
      <c r="C334" s="12">
        <v>44751</v>
      </c>
      <c r="D334" t="s">
        <v>140</v>
      </c>
      <c r="E334" t="s">
        <v>91</v>
      </c>
      <c r="F334">
        <v>5</v>
      </c>
      <c r="G334">
        <v>2</v>
      </c>
      <c r="H334" t="s">
        <v>115</v>
      </c>
      <c r="I334" t="s">
        <v>116</v>
      </c>
      <c r="J334">
        <v>10009009159</v>
      </c>
      <c r="K334" s="21">
        <f>(C334-VLOOKUP(H334,Riders!$A$2:$C$1999,2,FALSE))/365</f>
        <v>27.410958904109588</v>
      </c>
    </row>
    <row r="335" spans="1:11">
      <c r="A335" t="s">
        <v>139</v>
      </c>
      <c r="B335">
        <v>2022</v>
      </c>
      <c r="C335" s="12">
        <v>44751</v>
      </c>
      <c r="D335" t="s">
        <v>140</v>
      </c>
      <c r="E335" t="s">
        <v>91</v>
      </c>
      <c r="F335">
        <v>5</v>
      </c>
      <c r="G335">
        <v>3</v>
      </c>
      <c r="H335" t="s">
        <v>28</v>
      </c>
      <c r="I335" t="s">
        <v>29</v>
      </c>
      <c r="J335">
        <v>10007779683</v>
      </c>
      <c r="K335" s="21">
        <f>(C335-VLOOKUP(H335,Riders!$A$2:$C$1999,2,FALSE))/365</f>
        <v>26.55890410958904</v>
      </c>
    </row>
    <row r="336" spans="1:11">
      <c r="A336" t="s">
        <v>139</v>
      </c>
      <c r="B336">
        <v>2022</v>
      </c>
      <c r="C336" s="12">
        <v>44751</v>
      </c>
      <c r="D336" t="s">
        <v>140</v>
      </c>
      <c r="E336" t="s">
        <v>91</v>
      </c>
      <c r="F336">
        <v>5</v>
      </c>
      <c r="G336">
        <v>4</v>
      </c>
      <c r="H336" t="s">
        <v>157</v>
      </c>
      <c r="I336" t="s">
        <v>142</v>
      </c>
      <c r="J336">
        <v>10006063086</v>
      </c>
      <c r="K336" s="21">
        <f>(C336-VLOOKUP(H336,Riders!$A$2:$C$1999,2,FALSE))/365</f>
        <v>32.347945205479455</v>
      </c>
    </row>
    <row r="337" spans="1:11">
      <c r="A337" t="s">
        <v>139</v>
      </c>
      <c r="B337">
        <v>2022</v>
      </c>
      <c r="C337" s="12">
        <v>44751</v>
      </c>
      <c r="D337" t="s">
        <v>140</v>
      </c>
      <c r="E337" t="s">
        <v>91</v>
      </c>
      <c r="F337">
        <v>5</v>
      </c>
      <c r="G337">
        <v>5</v>
      </c>
      <c r="H337" t="s">
        <v>158</v>
      </c>
      <c r="I337" t="s">
        <v>145</v>
      </c>
      <c r="J337">
        <v>10010894696</v>
      </c>
      <c r="K337" s="21">
        <f>(C337-VLOOKUP(H337,Riders!$A$2:$C$1999,2,FALSE))/365</f>
        <v>36.235616438356168</v>
      </c>
    </row>
    <row r="338" spans="1:11">
      <c r="A338" t="s">
        <v>139</v>
      </c>
      <c r="B338">
        <v>2022</v>
      </c>
      <c r="C338" s="12">
        <v>44751</v>
      </c>
      <c r="D338" t="s">
        <v>140</v>
      </c>
      <c r="E338" t="s">
        <v>91</v>
      </c>
      <c r="F338">
        <v>5</v>
      </c>
      <c r="G338">
        <v>6</v>
      </c>
      <c r="H338" t="s">
        <v>55</v>
      </c>
      <c r="I338" t="s">
        <v>56</v>
      </c>
      <c r="J338">
        <v>10064034229</v>
      </c>
      <c r="K338" s="21">
        <f>(C338-VLOOKUP(H338,Riders!$A$2:$C$1999,2,FALSE))/365</f>
        <v>21.758904109589039</v>
      </c>
    </row>
    <row r="339" spans="1:11">
      <c r="A339" t="s">
        <v>139</v>
      </c>
      <c r="B339">
        <v>2022</v>
      </c>
      <c r="C339" s="12">
        <v>44751</v>
      </c>
      <c r="D339" t="s">
        <v>140</v>
      </c>
      <c r="E339" t="s">
        <v>91</v>
      </c>
      <c r="F339">
        <v>5</v>
      </c>
      <c r="G339">
        <v>7</v>
      </c>
      <c r="H339" t="s">
        <v>159</v>
      </c>
      <c r="I339" t="s">
        <v>156</v>
      </c>
      <c r="J339">
        <v>10010829830</v>
      </c>
      <c r="K339" s="21">
        <f>(C339-VLOOKUP(H339,Riders!$A$2:$C$1999,2,FALSE))/365</f>
        <v>24.504109589041096</v>
      </c>
    </row>
    <row r="340" spans="1:11">
      <c r="A340" t="s">
        <v>139</v>
      </c>
      <c r="B340">
        <v>2022</v>
      </c>
      <c r="C340" s="12">
        <v>44751</v>
      </c>
      <c r="D340" t="s">
        <v>140</v>
      </c>
      <c r="E340" t="s">
        <v>91</v>
      </c>
      <c r="F340">
        <v>6</v>
      </c>
      <c r="G340">
        <v>1</v>
      </c>
      <c r="H340" t="s">
        <v>50</v>
      </c>
      <c r="I340" t="s">
        <v>44</v>
      </c>
      <c r="J340">
        <v>10009039774</v>
      </c>
      <c r="K340" s="21">
        <f>(C340-VLOOKUP(H340,Riders!$A$2:$C$1999,2,FALSE))/365</f>
        <v>27.989041095890411</v>
      </c>
    </row>
    <row r="341" spans="1:11">
      <c r="A341" t="s">
        <v>139</v>
      </c>
      <c r="B341">
        <v>2022</v>
      </c>
      <c r="C341" s="12">
        <v>44751</v>
      </c>
      <c r="D341" t="s">
        <v>140</v>
      </c>
      <c r="E341" t="s">
        <v>91</v>
      </c>
      <c r="F341">
        <v>6</v>
      </c>
      <c r="G341">
        <v>2</v>
      </c>
      <c r="H341" t="s">
        <v>26</v>
      </c>
      <c r="I341" t="s">
        <v>27</v>
      </c>
      <c r="J341">
        <v>10010713329</v>
      </c>
      <c r="K341" s="21">
        <f>(C341-VLOOKUP(H341,Riders!$A$2:$C$1999,2,FALSE))/365</f>
        <v>24.794520547945204</v>
      </c>
    </row>
    <row r="342" spans="1:11">
      <c r="A342" t="s">
        <v>139</v>
      </c>
      <c r="B342">
        <v>2022</v>
      </c>
      <c r="C342" s="12">
        <v>44751</v>
      </c>
      <c r="D342" t="s">
        <v>140</v>
      </c>
      <c r="E342" t="s">
        <v>91</v>
      </c>
      <c r="F342">
        <v>6</v>
      </c>
      <c r="G342">
        <v>3</v>
      </c>
      <c r="H342" t="s">
        <v>136</v>
      </c>
      <c r="I342" t="s">
        <v>35</v>
      </c>
      <c r="J342">
        <v>10010624918</v>
      </c>
      <c r="K342" s="21">
        <f>(C342-VLOOKUP(H342,Riders!$A$2:$C$1999,2,FALSE))/365</f>
        <v>25.860273972602741</v>
      </c>
    </row>
    <row r="343" spans="1:11">
      <c r="A343" t="s">
        <v>139</v>
      </c>
      <c r="B343">
        <v>2022</v>
      </c>
      <c r="C343" s="12">
        <v>44751</v>
      </c>
      <c r="D343" t="s">
        <v>140</v>
      </c>
      <c r="E343" t="s">
        <v>91</v>
      </c>
      <c r="F343">
        <v>6</v>
      </c>
      <c r="G343">
        <v>4</v>
      </c>
      <c r="H343" t="s">
        <v>94</v>
      </c>
      <c r="I343" t="s">
        <v>95</v>
      </c>
      <c r="J343">
        <v>10009181032</v>
      </c>
      <c r="K343" s="21">
        <f>(C343-VLOOKUP(H343,Riders!$A$2:$C$1999,2,FALSE))/365</f>
        <v>27.534246575342465</v>
      </c>
    </row>
    <row r="344" spans="1:11">
      <c r="A344" t="s">
        <v>139</v>
      </c>
      <c r="B344">
        <v>2022</v>
      </c>
      <c r="C344" s="12">
        <v>44751</v>
      </c>
      <c r="D344" t="s">
        <v>140</v>
      </c>
      <c r="E344" t="s">
        <v>91</v>
      </c>
      <c r="F344">
        <v>6</v>
      </c>
      <c r="G344">
        <v>5</v>
      </c>
      <c r="H344" t="s">
        <v>57</v>
      </c>
      <c r="I344" t="s">
        <v>58</v>
      </c>
      <c r="J344">
        <v>10023551075</v>
      </c>
      <c r="K344" s="21">
        <f>(C344-VLOOKUP(H344,Riders!$A$2:$C$1999,2,FALSE))/365</f>
        <v>22.490410958904111</v>
      </c>
    </row>
    <row r="345" spans="1:11">
      <c r="A345" t="s">
        <v>139</v>
      </c>
      <c r="B345">
        <v>2022</v>
      </c>
      <c r="C345" s="12">
        <v>44751</v>
      </c>
      <c r="D345" t="s">
        <v>140</v>
      </c>
      <c r="E345" t="s">
        <v>117</v>
      </c>
      <c r="F345">
        <v>1</v>
      </c>
      <c r="G345">
        <v>1</v>
      </c>
      <c r="H345" t="s">
        <v>136</v>
      </c>
      <c r="I345" t="s">
        <v>35</v>
      </c>
      <c r="J345">
        <v>10010624918</v>
      </c>
      <c r="K345" s="21">
        <f>(C345-VLOOKUP(H345,Riders!$A$2:$C$1999,2,FALSE))/365</f>
        <v>25.860273972602741</v>
      </c>
    </row>
    <row r="346" spans="1:11">
      <c r="A346" t="s">
        <v>139</v>
      </c>
      <c r="B346">
        <v>2022</v>
      </c>
      <c r="C346" s="12">
        <v>44751</v>
      </c>
      <c r="D346" t="s">
        <v>140</v>
      </c>
      <c r="E346" t="s">
        <v>117</v>
      </c>
      <c r="F346">
        <v>1</v>
      </c>
      <c r="G346">
        <v>2</v>
      </c>
      <c r="H346" t="s">
        <v>157</v>
      </c>
      <c r="I346" t="s">
        <v>142</v>
      </c>
      <c r="J346">
        <v>10006063086</v>
      </c>
      <c r="K346" s="21">
        <f>(C346-VLOOKUP(H346,Riders!$A$2:$C$1999,2,FALSE))/365</f>
        <v>32.347945205479455</v>
      </c>
    </row>
    <row r="347" spans="1:11">
      <c r="A347" t="s">
        <v>139</v>
      </c>
      <c r="B347">
        <v>2022</v>
      </c>
      <c r="C347" s="12">
        <v>44751</v>
      </c>
      <c r="D347" t="s">
        <v>140</v>
      </c>
      <c r="E347" t="s">
        <v>117</v>
      </c>
      <c r="F347">
        <v>1</v>
      </c>
      <c r="G347">
        <v>3</v>
      </c>
      <c r="H347" t="s">
        <v>38</v>
      </c>
      <c r="I347" t="s">
        <v>39</v>
      </c>
      <c r="J347">
        <v>10129788610</v>
      </c>
      <c r="K347" s="21">
        <f>(C347-VLOOKUP(H347,Riders!$A$2:$C$1999,2,FALSE))/365</f>
        <v>21.460273972602739</v>
      </c>
    </row>
    <row r="348" spans="1:11">
      <c r="A348" t="s">
        <v>139</v>
      </c>
      <c r="B348">
        <v>2022</v>
      </c>
      <c r="C348" s="12">
        <v>44751</v>
      </c>
      <c r="D348" t="s">
        <v>140</v>
      </c>
      <c r="E348" t="s">
        <v>117</v>
      </c>
      <c r="F348">
        <v>1</v>
      </c>
      <c r="G348">
        <v>4</v>
      </c>
      <c r="H348" t="s">
        <v>149</v>
      </c>
      <c r="I348" t="s">
        <v>150</v>
      </c>
      <c r="J348">
        <v>10092839892</v>
      </c>
      <c r="K348" s="21">
        <f>(C348-VLOOKUP(H348,Riders!$A$2:$C$1999,2,FALSE))/365</f>
        <v>21.021917808219179</v>
      </c>
    </row>
    <row r="349" spans="1:11">
      <c r="A349" t="s">
        <v>139</v>
      </c>
      <c r="B349">
        <v>2022</v>
      </c>
      <c r="C349" s="12">
        <v>44751</v>
      </c>
      <c r="D349" t="s">
        <v>140</v>
      </c>
      <c r="E349" t="s">
        <v>117</v>
      </c>
      <c r="F349">
        <v>1</v>
      </c>
      <c r="G349">
        <v>5</v>
      </c>
      <c r="H349" t="s">
        <v>159</v>
      </c>
      <c r="I349" t="s">
        <v>156</v>
      </c>
      <c r="J349">
        <v>10010829830</v>
      </c>
      <c r="K349" s="21">
        <f>(C349-VLOOKUP(H349,Riders!$A$2:$C$1999,2,FALSE))/365</f>
        <v>24.504109589041096</v>
      </c>
    </row>
    <row r="350" spans="1:11">
      <c r="A350" t="s">
        <v>139</v>
      </c>
      <c r="B350">
        <v>2022</v>
      </c>
      <c r="C350" s="12">
        <v>44751</v>
      </c>
      <c r="D350" t="s">
        <v>140</v>
      </c>
      <c r="E350" t="s">
        <v>117</v>
      </c>
      <c r="F350">
        <v>2</v>
      </c>
      <c r="G350">
        <v>1</v>
      </c>
      <c r="H350" t="s">
        <v>110</v>
      </c>
      <c r="I350" t="s">
        <v>58</v>
      </c>
      <c r="J350">
        <v>10010797292</v>
      </c>
      <c r="K350" s="21">
        <f>(C350-VLOOKUP(H350,Riders!$A$2:$C$1999,2,FALSE))/365</f>
        <v>24.24931506849315</v>
      </c>
    </row>
    <row r="351" spans="1:11">
      <c r="A351" t="s">
        <v>139</v>
      </c>
      <c r="B351">
        <v>2022</v>
      </c>
      <c r="C351" s="12">
        <v>44751</v>
      </c>
      <c r="D351" t="s">
        <v>140</v>
      </c>
      <c r="E351" t="s">
        <v>117</v>
      </c>
      <c r="F351">
        <v>2</v>
      </c>
      <c r="G351">
        <v>2</v>
      </c>
      <c r="H351" t="s">
        <v>158</v>
      </c>
      <c r="I351" t="s">
        <v>145</v>
      </c>
      <c r="J351">
        <v>10010894696</v>
      </c>
      <c r="K351" s="21">
        <f>(C351-VLOOKUP(H351,Riders!$A$2:$C$1999,2,FALSE))/365</f>
        <v>36.235616438356168</v>
      </c>
    </row>
    <row r="352" spans="1:11">
      <c r="A352" t="s">
        <v>139</v>
      </c>
      <c r="B352">
        <v>2022</v>
      </c>
      <c r="C352" s="12">
        <v>44751</v>
      </c>
      <c r="D352" t="s">
        <v>140</v>
      </c>
      <c r="E352" t="s">
        <v>117</v>
      </c>
      <c r="F352">
        <v>2</v>
      </c>
      <c r="G352">
        <v>3</v>
      </c>
      <c r="H352" t="s">
        <v>94</v>
      </c>
      <c r="I352" t="s">
        <v>95</v>
      </c>
      <c r="J352">
        <v>10009181032</v>
      </c>
      <c r="K352" s="21">
        <f>(C352-VLOOKUP(H352,Riders!$A$2:$C$1999,2,FALSE))/365</f>
        <v>27.534246575342465</v>
      </c>
    </row>
    <row r="353" spans="1:11">
      <c r="A353" t="s">
        <v>139</v>
      </c>
      <c r="B353">
        <v>2022</v>
      </c>
      <c r="C353" s="12">
        <v>44751</v>
      </c>
      <c r="D353" t="s">
        <v>140</v>
      </c>
      <c r="E353" t="s">
        <v>117</v>
      </c>
      <c r="F353">
        <v>2</v>
      </c>
      <c r="G353">
        <v>4</v>
      </c>
      <c r="H353" t="s">
        <v>32</v>
      </c>
      <c r="I353" t="s">
        <v>33</v>
      </c>
      <c r="J353">
        <v>10048888990</v>
      </c>
      <c r="K353" s="21">
        <f>(C353-VLOOKUP(H353,Riders!$A$2:$C$1999,2,FALSE))/365</f>
        <v>20.660273972602738</v>
      </c>
    </row>
    <row r="354" spans="1:11">
      <c r="A354" t="s">
        <v>139</v>
      </c>
      <c r="B354">
        <v>2022</v>
      </c>
      <c r="C354" s="12">
        <v>44751</v>
      </c>
      <c r="D354" t="s">
        <v>140</v>
      </c>
      <c r="E354" t="s">
        <v>117</v>
      </c>
      <c r="F354">
        <v>2</v>
      </c>
      <c r="G354">
        <v>5</v>
      </c>
      <c r="H354" t="s">
        <v>155</v>
      </c>
      <c r="I354" t="s">
        <v>156</v>
      </c>
      <c r="J354">
        <v>10010931880</v>
      </c>
      <c r="K354" s="21">
        <f>(C354-VLOOKUP(H354,Riders!$A$2:$C$1999,2,FALSE))/365</f>
        <v>25.328767123287673</v>
      </c>
    </row>
    <row r="355" spans="1:11">
      <c r="A355" t="s">
        <v>139</v>
      </c>
      <c r="B355">
        <v>2022</v>
      </c>
      <c r="C355" s="12">
        <v>44751</v>
      </c>
      <c r="D355" t="s">
        <v>140</v>
      </c>
      <c r="E355" t="s">
        <v>117</v>
      </c>
      <c r="F355">
        <v>3</v>
      </c>
      <c r="G355">
        <v>1</v>
      </c>
      <c r="H355" t="s">
        <v>57</v>
      </c>
      <c r="I355" t="s">
        <v>58</v>
      </c>
      <c r="J355">
        <v>10023551075</v>
      </c>
      <c r="K355" s="21">
        <f>(C355-VLOOKUP(H355,Riders!$A$2:$C$1999,2,FALSE))/365</f>
        <v>22.490410958904111</v>
      </c>
    </row>
    <row r="356" spans="1:11">
      <c r="A356" t="s">
        <v>139</v>
      </c>
      <c r="B356">
        <v>2022</v>
      </c>
      <c r="C356" s="12">
        <v>44751</v>
      </c>
      <c r="D356" t="s">
        <v>140</v>
      </c>
      <c r="E356" t="s">
        <v>117</v>
      </c>
      <c r="F356">
        <v>3</v>
      </c>
      <c r="G356">
        <v>2</v>
      </c>
      <c r="H356" t="s">
        <v>103</v>
      </c>
      <c r="I356" t="s">
        <v>104</v>
      </c>
      <c r="J356">
        <v>10009010876</v>
      </c>
      <c r="K356" s="21">
        <f>(C356-VLOOKUP(H356,Riders!$A$2:$C$1999,2,FALSE))/365</f>
        <v>28.454794520547946</v>
      </c>
    </row>
    <row r="357" spans="1:11">
      <c r="A357" t="s">
        <v>139</v>
      </c>
      <c r="B357">
        <v>2022</v>
      </c>
      <c r="C357" s="12">
        <v>44751</v>
      </c>
      <c r="D357" t="s">
        <v>140</v>
      </c>
      <c r="E357" t="s">
        <v>117</v>
      </c>
      <c r="F357">
        <v>3</v>
      </c>
      <c r="G357">
        <v>3</v>
      </c>
      <c r="H357" t="s">
        <v>36</v>
      </c>
      <c r="I357" t="s">
        <v>37</v>
      </c>
      <c r="J357">
        <v>10011152354</v>
      </c>
      <c r="K357" s="21">
        <f>(C357-VLOOKUP(H357,Riders!$A$2:$C$1999,2,FALSE))/365</f>
        <v>24.13150684931507</v>
      </c>
    </row>
    <row r="358" spans="1:11">
      <c r="A358" t="s">
        <v>139</v>
      </c>
      <c r="B358">
        <v>2022</v>
      </c>
      <c r="C358" s="12">
        <v>44751</v>
      </c>
      <c r="D358" t="s">
        <v>140</v>
      </c>
      <c r="E358" t="s">
        <v>117</v>
      </c>
      <c r="F358">
        <v>3</v>
      </c>
      <c r="G358">
        <v>4</v>
      </c>
      <c r="H358" t="s">
        <v>143</v>
      </c>
      <c r="I358" t="s">
        <v>95</v>
      </c>
      <c r="J358">
        <v>10009181234</v>
      </c>
      <c r="K358" s="21">
        <f>(C358-VLOOKUP(H358,Riders!$A$2:$C$1999,2,FALSE))/365</f>
        <v>27.268493150684932</v>
      </c>
    </row>
    <row r="359" spans="1:11">
      <c r="A359" t="s">
        <v>139</v>
      </c>
      <c r="B359">
        <v>2022</v>
      </c>
      <c r="C359" s="12">
        <v>44751</v>
      </c>
      <c r="D359" t="s">
        <v>140</v>
      </c>
      <c r="E359" t="s">
        <v>117</v>
      </c>
      <c r="F359">
        <v>3</v>
      </c>
      <c r="G359">
        <v>5</v>
      </c>
      <c r="H359" t="s">
        <v>55</v>
      </c>
      <c r="I359" t="s">
        <v>56</v>
      </c>
      <c r="J359">
        <v>10064034229</v>
      </c>
      <c r="K359" s="21">
        <f>(C359-VLOOKUP(H359,Riders!$A$2:$C$1999,2,FALSE))/365</f>
        <v>21.758904109589039</v>
      </c>
    </row>
    <row r="360" spans="1:11">
      <c r="A360" t="s">
        <v>139</v>
      </c>
      <c r="B360">
        <v>2022</v>
      </c>
      <c r="C360" s="12">
        <v>44751</v>
      </c>
      <c r="D360" t="s">
        <v>140</v>
      </c>
      <c r="E360" t="s">
        <v>117</v>
      </c>
      <c r="F360">
        <v>4</v>
      </c>
      <c r="G360">
        <v>1</v>
      </c>
      <c r="H360" t="s">
        <v>108</v>
      </c>
      <c r="I360" t="s">
        <v>109</v>
      </c>
      <c r="J360">
        <v>10117936018</v>
      </c>
      <c r="K360" s="21">
        <f>(C360-VLOOKUP(H360,Riders!$A$2:$C$1999,2,FALSE))/365</f>
        <v>28.739726027397261</v>
      </c>
    </row>
    <row r="361" spans="1:11">
      <c r="A361" t="s">
        <v>139</v>
      </c>
      <c r="B361">
        <v>2022</v>
      </c>
      <c r="C361" s="12">
        <v>44751</v>
      </c>
      <c r="D361" t="s">
        <v>140</v>
      </c>
      <c r="E361" t="s">
        <v>117</v>
      </c>
      <c r="F361">
        <v>4</v>
      </c>
      <c r="G361">
        <v>2</v>
      </c>
      <c r="H361" t="s">
        <v>144</v>
      </c>
      <c r="I361" t="s">
        <v>145</v>
      </c>
      <c r="J361">
        <v>10050089669</v>
      </c>
      <c r="K361" s="21">
        <f>(C361-VLOOKUP(H361,Riders!$A$2:$C$1999,2,FALSE))/365</f>
        <v>21.967123287671232</v>
      </c>
    </row>
    <row r="362" spans="1:11">
      <c r="A362" t="s">
        <v>139</v>
      </c>
      <c r="B362">
        <v>2022</v>
      </c>
      <c r="C362" s="12">
        <v>44751</v>
      </c>
      <c r="D362" t="s">
        <v>140</v>
      </c>
      <c r="E362" t="s">
        <v>117</v>
      </c>
      <c r="F362">
        <v>4</v>
      </c>
      <c r="G362">
        <v>3</v>
      </c>
      <c r="H362" t="s">
        <v>148</v>
      </c>
      <c r="I362" t="s">
        <v>56</v>
      </c>
      <c r="J362">
        <v>10007890932</v>
      </c>
      <c r="K362" s="21">
        <f>(C362-VLOOKUP(H362,Riders!$A$2:$C$1999,2,FALSE))/365</f>
        <v>28.073972602739726</v>
      </c>
    </row>
    <row r="363" spans="1:11">
      <c r="A363" t="s">
        <v>139</v>
      </c>
      <c r="B363">
        <v>2022</v>
      </c>
      <c r="C363" s="12">
        <v>44751</v>
      </c>
      <c r="D363" t="s">
        <v>140</v>
      </c>
      <c r="E363" t="s">
        <v>117</v>
      </c>
      <c r="F363">
        <v>4</v>
      </c>
      <c r="G363">
        <v>4</v>
      </c>
      <c r="H363" t="s">
        <v>141</v>
      </c>
      <c r="I363" t="s">
        <v>142</v>
      </c>
      <c r="J363">
        <v>10009073524</v>
      </c>
      <c r="K363" s="21">
        <f>(C363-VLOOKUP(H363,Riders!$A$2:$C$1999,2,FALSE))/365</f>
        <v>28.509589041095889</v>
      </c>
    </row>
    <row r="364" spans="1:11">
      <c r="A364" t="s">
        <v>139</v>
      </c>
      <c r="B364">
        <v>2022</v>
      </c>
      <c r="C364" s="12">
        <v>44751</v>
      </c>
      <c r="D364" t="s">
        <v>140</v>
      </c>
      <c r="E364" t="s">
        <v>117</v>
      </c>
      <c r="F364">
        <v>4</v>
      </c>
      <c r="G364">
        <v>5</v>
      </c>
      <c r="H364" t="s">
        <v>160</v>
      </c>
      <c r="I364" t="s">
        <v>161</v>
      </c>
      <c r="J364">
        <v>10088465091</v>
      </c>
      <c r="K364" s="21">
        <f>(C364-VLOOKUP(H364,Riders!$A$2:$C$1999,2,FALSE))/365</f>
        <v>20.202739726027396</v>
      </c>
    </row>
    <row r="365" spans="1:11">
      <c r="A365" t="s">
        <v>139</v>
      </c>
      <c r="B365">
        <v>2022</v>
      </c>
      <c r="C365" s="12">
        <v>44751</v>
      </c>
      <c r="D365" t="s">
        <v>140</v>
      </c>
      <c r="E365" t="s">
        <v>117</v>
      </c>
      <c r="F365">
        <v>5</v>
      </c>
      <c r="G365">
        <v>1</v>
      </c>
      <c r="H365" t="s">
        <v>115</v>
      </c>
      <c r="I365" t="s">
        <v>116</v>
      </c>
      <c r="J365">
        <v>10009009159</v>
      </c>
      <c r="K365" s="21">
        <f>(C365-VLOOKUP(H365,Riders!$A$2:$C$1999,2,FALSE))/365</f>
        <v>27.410958904109588</v>
      </c>
    </row>
    <row r="366" spans="1:11">
      <c r="A366" t="s">
        <v>139</v>
      </c>
      <c r="B366">
        <v>2022</v>
      </c>
      <c r="C366" s="12">
        <v>44751</v>
      </c>
      <c r="D366" t="s">
        <v>140</v>
      </c>
      <c r="E366" t="s">
        <v>117</v>
      </c>
      <c r="F366">
        <v>5</v>
      </c>
      <c r="G366">
        <v>2</v>
      </c>
      <c r="H366" t="s">
        <v>129</v>
      </c>
      <c r="I366" t="s">
        <v>35</v>
      </c>
      <c r="J366">
        <v>10006184742</v>
      </c>
      <c r="K366" s="21">
        <f>(C366-VLOOKUP(H366,Riders!$A$2:$C$1999,2,FALSE))/365</f>
        <v>31.002739726027396</v>
      </c>
    </row>
    <row r="367" spans="1:11">
      <c r="A367" t="s">
        <v>139</v>
      </c>
      <c r="B367">
        <v>2022</v>
      </c>
      <c r="C367" s="12">
        <v>44751</v>
      </c>
      <c r="D367" t="s">
        <v>140</v>
      </c>
      <c r="E367" t="s">
        <v>117</v>
      </c>
      <c r="F367">
        <v>5</v>
      </c>
      <c r="G367">
        <v>3</v>
      </c>
      <c r="H367" t="s">
        <v>59</v>
      </c>
      <c r="I367" t="s">
        <v>37</v>
      </c>
      <c r="J367">
        <v>10007502427</v>
      </c>
      <c r="K367" s="21">
        <f>(C367-VLOOKUP(H367,Riders!$A$2:$C$1999,2,FALSE))/365</f>
        <v>28.657534246575342</v>
      </c>
    </row>
    <row r="368" spans="1:11">
      <c r="A368" t="s">
        <v>139</v>
      </c>
      <c r="B368">
        <v>2022</v>
      </c>
      <c r="C368" s="12">
        <v>44751</v>
      </c>
      <c r="D368" t="s">
        <v>140</v>
      </c>
      <c r="E368" t="s">
        <v>117</v>
      </c>
      <c r="F368">
        <v>5</v>
      </c>
      <c r="G368">
        <v>4</v>
      </c>
      <c r="H368" t="s">
        <v>151</v>
      </c>
      <c r="I368" t="s">
        <v>152</v>
      </c>
      <c r="J368">
        <v>10063279447</v>
      </c>
      <c r="K368" s="21">
        <f>(C368-VLOOKUP(H368,Riders!$A$2:$C$1999,2,FALSE))/365</f>
        <v>22.994520547945207</v>
      </c>
    </row>
    <row r="369" spans="1:11">
      <c r="A369" t="s">
        <v>139</v>
      </c>
      <c r="B369">
        <v>2022</v>
      </c>
      <c r="C369" s="12">
        <v>44751</v>
      </c>
      <c r="D369" t="s">
        <v>140</v>
      </c>
      <c r="E369" t="s">
        <v>117</v>
      </c>
      <c r="F369">
        <v>5</v>
      </c>
      <c r="G369">
        <v>5</v>
      </c>
      <c r="H369" t="s">
        <v>146</v>
      </c>
      <c r="I369" t="s">
        <v>147</v>
      </c>
      <c r="J369">
        <v>10060341054</v>
      </c>
      <c r="K369" s="21">
        <f>(C369-VLOOKUP(H369,Riders!$A$2:$C$1999,2,FALSE))/365</f>
        <v>25.649315068493152</v>
      </c>
    </row>
    <row r="370" spans="1:11">
      <c r="A370" t="s">
        <v>139</v>
      </c>
      <c r="B370">
        <v>2022</v>
      </c>
      <c r="C370" s="12">
        <v>44751</v>
      </c>
      <c r="D370" t="s">
        <v>140</v>
      </c>
      <c r="E370" t="s">
        <v>117</v>
      </c>
      <c r="F370">
        <v>6</v>
      </c>
      <c r="G370">
        <v>1</v>
      </c>
      <c r="H370" t="s">
        <v>105</v>
      </c>
      <c r="I370" t="s">
        <v>39</v>
      </c>
      <c r="J370">
        <v>10052089586</v>
      </c>
      <c r="K370" s="21">
        <f>(C370-VLOOKUP(H370,Riders!$A$2:$C$1999,2,FALSE))/365</f>
        <v>23.523287671232875</v>
      </c>
    </row>
    <row r="371" spans="1:11">
      <c r="A371" t="s">
        <v>139</v>
      </c>
      <c r="B371">
        <v>2022</v>
      </c>
      <c r="C371" s="12">
        <v>44751</v>
      </c>
      <c r="D371" t="s">
        <v>140</v>
      </c>
      <c r="E371" t="s">
        <v>117</v>
      </c>
      <c r="F371">
        <v>6</v>
      </c>
      <c r="G371">
        <v>2</v>
      </c>
      <c r="H371" t="s">
        <v>28</v>
      </c>
      <c r="I371" t="s">
        <v>29</v>
      </c>
      <c r="J371">
        <v>10007779683</v>
      </c>
      <c r="K371" s="21">
        <f>(C371-VLOOKUP(H371,Riders!$A$2:$C$1999,2,FALSE))/365</f>
        <v>26.55890410958904</v>
      </c>
    </row>
    <row r="372" spans="1:11">
      <c r="A372" t="s">
        <v>139</v>
      </c>
      <c r="B372">
        <v>2022</v>
      </c>
      <c r="C372" s="12">
        <v>44751</v>
      </c>
      <c r="D372" t="s">
        <v>140</v>
      </c>
      <c r="E372" t="s">
        <v>117</v>
      </c>
      <c r="F372">
        <v>6</v>
      </c>
      <c r="G372">
        <v>3</v>
      </c>
      <c r="H372" t="s">
        <v>26</v>
      </c>
      <c r="I372" t="s">
        <v>27</v>
      </c>
      <c r="J372">
        <v>10010713329</v>
      </c>
      <c r="K372" s="21">
        <f>(C372-VLOOKUP(H372,Riders!$A$2:$C$1999,2,FALSE))/365</f>
        <v>24.794520547945204</v>
      </c>
    </row>
    <row r="373" spans="1:11">
      <c r="A373" t="s">
        <v>139</v>
      </c>
      <c r="B373">
        <v>2022</v>
      </c>
      <c r="C373" s="12">
        <v>44751</v>
      </c>
      <c r="D373" t="s">
        <v>140</v>
      </c>
      <c r="E373" t="s">
        <v>117</v>
      </c>
      <c r="F373">
        <v>6</v>
      </c>
      <c r="G373">
        <v>4</v>
      </c>
      <c r="H373" t="s">
        <v>130</v>
      </c>
      <c r="I373" t="s">
        <v>131</v>
      </c>
      <c r="J373">
        <v>10057795513</v>
      </c>
      <c r="K373" s="21">
        <f>(C373-VLOOKUP(H373,Riders!$A$2:$C$1999,2,FALSE))/365</f>
        <v>20.334246575342465</v>
      </c>
    </row>
    <row r="374" spans="1:11">
      <c r="A374" t="s">
        <v>139</v>
      </c>
      <c r="B374">
        <v>2022</v>
      </c>
      <c r="C374" s="12">
        <v>44751</v>
      </c>
      <c r="D374" t="s">
        <v>140</v>
      </c>
      <c r="E374" t="s">
        <v>117</v>
      </c>
      <c r="F374">
        <v>6</v>
      </c>
      <c r="G374">
        <v>5</v>
      </c>
      <c r="H374" t="s">
        <v>153</v>
      </c>
      <c r="I374" t="s">
        <v>154</v>
      </c>
      <c r="J374">
        <v>10004717719</v>
      </c>
      <c r="K374" s="21">
        <f>(C374-VLOOKUP(H374,Riders!$A$2:$C$1999,2,FALSE))/365</f>
        <v>33.605479452054794</v>
      </c>
    </row>
    <row r="375" spans="1:11">
      <c r="A375" t="s">
        <v>139</v>
      </c>
      <c r="B375">
        <v>2022</v>
      </c>
      <c r="C375" s="12">
        <v>44751</v>
      </c>
      <c r="D375" t="s">
        <v>140</v>
      </c>
      <c r="E375" t="s">
        <v>119</v>
      </c>
      <c r="F375">
        <v>1</v>
      </c>
      <c r="G375">
        <v>1</v>
      </c>
      <c r="H375" t="s">
        <v>97</v>
      </c>
      <c r="I375" t="s">
        <v>29</v>
      </c>
      <c r="J375">
        <v>10048325582</v>
      </c>
      <c r="K375" s="21">
        <f>(C375-VLOOKUP(H375,Riders!$A$2:$C$1999,2,FALSE))/365</f>
        <v>30.454794520547946</v>
      </c>
    </row>
    <row r="376" spans="1:11">
      <c r="A376" t="s">
        <v>139</v>
      </c>
      <c r="B376">
        <v>2022</v>
      </c>
      <c r="C376" s="12">
        <v>44751</v>
      </c>
      <c r="D376" t="s">
        <v>140</v>
      </c>
      <c r="E376" t="s">
        <v>119</v>
      </c>
      <c r="F376">
        <v>1</v>
      </c>
      <c r="G376">
        <v>2</v>
      </c>
      <c r="H376" t="s">
        <v>110</v>
      </c>
      <c r="I376" t="s">
        <v>58</v>
      </c>
      <c r="J376">
        <v>10010797292</v>
      </c>
      <c r="K376" s="21">
        <f>(C376-VLOOKUP(H376,Riders!$A$2:$C$1999,2,FALSE))/365</f>
        <v>24.24931506849315</v>
      </c>
    </row>
    <row r="377" spans="1:11">
      <c r="A377" t="s">
        <v>139</v>
      </c>
      <c r="B377">
        <v>2022</v>
      </c>
      <c r="C377" s="12">
        <v>44751</v>
      </c>
      <c r="D377" t="s">
        <v>140</v>
      </c>
      <c r="E377" t="s">
        <v>119</v>
      </c>
      <c r="F377">
        <v>1</v>
      </c>
      <c r="G377">
        <v>3</v>
      </c>
      <c r="H377" t="s">
        <v>115</v>
      </c>
      <c r="I377" t="s">
        <v>116</v>
      </c>
      <c r="J377">
        <v>10009009159</v>
      </c>
      <c r="K377" s="21">
        <f>(C377-VLOOKUP(H377,Riders!$A$2:$C$1999,2,FALSE))/365</f>
        <v>27.410958904109588</v>
      </c>
    </row>
    <row r="378" spans="1:11">
      <c r="A378" t="s">
        <v>139</v>
      </c>
      <c r="B378">
        <v>2022</v>
      </c>
      <c r="C378" s="12">
        <v>44751</v>
      </c>
      <c r="D378" t="s">
        <v>140</v>
      </c>
      <c r="E378" t="s">
        <v>119</v>
      </c>
      <c r="F378">
        <v>1</v>
      </c>
      <c r="G378">
        <v>4</v>
      </c>
      <c r="H378" t="s">
        <v>92</v>
      </c>
      <c r="I378" t="s">
        <v>23</v>
      </c>
      <c r="J378">
        <v>10009535686</v>
      </c>
      <c r="K378" s="21">
        <f>(C378-VLOOKUP(H378,Riders!$A$2:$C$1999,2,FALSE))/365</f>
        <v>25.336986301369862</v>
      </c>
    </row>
    <row r="379" spans="1:11">
      <c r="A379" t="s">
        <v>139</v>
      </c>
      <c r="B379">
        <v>2022</v>
      </c>
      <c r="C379" s="12">
        <v>44751</v>
      </c>
      <c r="D379" t="s">
        <v>140</v>
      </c>
      <c r="E379" t="s">
        <v>119</v>
      </c>
      <c r="F379">
        <v>1</v>
      </c>
      <c r="G379">
        <v>5</v>
      </c>
      <c r="H379" t="s">
        <v>50</v>
      </c>
      <c r="I379" t="s">
        <v>44</v>
      </c>
      <c r="J379">
        <v>10009039774</v>
      </c>
      <c r="K379" s="21">
        <f>(C379-VLOOKUP(H379,Riders!$A$2:$C$1999,2,FALSE))/365</f>
        <v>27.989041095890411</v>
      </c>
    </row>
    <row r="380" spans="1:11">
      <c r="A380" t="s">
        <v>139</v>
      </c>
      <c r="B380">
        <v>2022</v>
      </c>
      <c r="C380" s="12">
        <v>44751</v>
      </c>
      <c r="D380" t="s">
        <v>140</v>
      </c>
      <c r="E380" t="s">
        <v>119</v>
      </c>
      <c r="F380">
        <v>1</v>
      </c>
      <c r="G380">
        <v>6</v>
      </c>
      <c r="H380" t="s">
        <v>108</v>
      </c>
      <c r="I380" t="s">
        <v>109</v>
      </c>
      <c r="J380">
        <v>10117936018</v>
      </c>
      <c r="K380" s="21">
        <f>(C380-VLOOKUP(H380,Riders!$A$2:$C$1999,2,FALSE))/365</f>
        <v>28.739726027397261</v>
      </c>
    </row>
    <row r="381" spans="1:11">
      <c r="A381" t="s">
        <v>139</v>
      </c>
      <c r="B381">
        <v>2022</v>
      </c>
      <c r="C381" s="12">
        <v>44751</v>
      </c>
      <c r="D381" t="s">
        <v>140</v>
      </c>
      <c r="E381" t="s">
        <v>119</v>
      </c>
      <c r="F381">
        <v>2</v>
      </c>
      <c r="G381">
        <v>1</v>
      </c>
      <c r="H381" t="s">
        <v>128</v>
      </c>
      <c r="I381" t="s">
        <v>104</v>
      </c>
      <c r="J381">
        <v>10010821241</v>
      </c>
      <c r="K381" s="21">
        <f>(C381-VLOOKUP(H381,Riders!$A$2:$C$1999,2,FALSE))/365</f>
        <v>23.80821917808219</v>
      </c>
    </row>
    <row r="382" spans="1:11">
      <c r="A382" t="s">
        <v>139</v>
      </c>
      <c r="B382">
        <v>2022</v>
      </c>
      <c r="C382" s="12">
        <v>44751</v>
      </c>
      <c r="D382" t="s">
        <v>140</v>
      </c>
      <c r="E382" t="s">
        <v>119</v>
      </c>
      <c r="F382">
        <v>2</v>
      </c>
      <c r="G382">
        <v>2</v>
      </c>
      <c r="H382" t="s">
        <v>136</v>
      </c>
      <c r="I382" t="s">
        <v>35</v>
      </c>
      <c r="J382">
        <v>10010624918</v>
      </c>
      <c r="K382" s="21">
        <f>(C382-VLOOKUP(H382,Riders!$A$2:$C$1999,2,FALSE))/365</f>
        <v>25.860273972602741</v>
      </c>
    </row>
    <row r="383" spans="1:11">
      <c r="A383" t="s">
        <v>139</v>
      </c>
      <c r="B383">
        <v>2022</v>
      </c>
      <c r="C383" s="12">
        <v>44751</v>
      </c>
      <c r="D383" t="s">
        <v>140</v>
      </c>
      <c r="E383" t="s">
        <v>119</v>
      </c>
      <c r="F383">
        <v>2</v>
      </c>
      <c r="G383">
        <v>3</v>
      </c>
      <c r="H383" t="s">
        <v>100</v>
      </c>
      <c r="I383" t="s">
        <v>44</v>
      </c>
      <c r="J383">
        <v>10010830840</v>
      </c>
      <c r="K383" s="21">
        <f>(C383-VLOOKUP(H383,Riders!$A$2:$C$1999,2,FALSE))/365</f>
        <v>23.712328767123289</v>
      </c>
    </row>
    <row r="384" spans="1:11">
      <c r="A384" t="s">
        <v>139</v>
      </c>
      <c r="B384">
        <v>2022</v>
      </c>
      <c r="C384" s="12">
        <v>44751</v>
      </c>
      <c r="D384" t="s">
        <v>140</v>
      </c>
      <c r="E384" t="s">
        <v>119</v>
      </c>
      <c r="F384">
        <v>2</v>
      </c>
      <c r="G384">
        <v>4</v>
      </c>
      <c r="H384" t="s">
        <v>57</v>
      </c>
      <c r="I384" t="s">
        <v>58</v>
      </c>
      <c r="J384">
        <v>10023551075</v>
      </c>
      <c r="K384" s="21">
        <f>(C384-VLOOKUP(H384,Riders!$A$2:$C$1999,2,FALSE))/365</f>
        <v>22.490410958904111</v>
      </c>
    </row>
    <row r="385" spans="1:11">
      <c r="A385" t="s">
        <v>139</v>
      </c>
      <c r="B385">
        <v>2022</v>
      </c>
      <c r="C385" s="12">
        <v>44751</v>
      </c>
      <c r="D385" t="s">
        <v>140</v>
      </c>
      <c r="E385" t="s">
        <v>119</v>
      </c>
      <c r="F385">
        <v>2</v>
      </c>
      <c r="G385">
        <v>5</v>
      </c>
      <c r="H385" t="s">
        <v>105</v>
      </c>
      <c r="I385" t="s">
        <v>39</v>
      </c>
      <c r="J385">
        <v>10052089586</v>
      </c>
      <c r="K385" s="21">
        <f>(C385-VLOOKUP(H385,Riders!$A$2:$C$1999,2,FALSE))/365</f>
        <v>23.523287671232875</v>
      </c>
    </row>
    <row r="386" spans="1:11">
      <c r="A386" t="s">
        <v>139</v>
      </c>
      <c r="B386">
        <v>2022</v>
      </c>
      <c r="C386" s="12">
        <v>44751</v>
      </c>
      <c r="D386" t="s">
        <v>140</v>
      </c>
      <c r="E386" t="s">
        <v>121</v>
      </c>
      <c r="F386">
        <v>1</v>
      </c>
      <c r="G386">
        <v>1</v>
      </c>
      <c r="H386" t="s">
        <v>128</v>
      </c>
      <c r="I386" t="s">
        <v>104</v>
      </c>
      <c r="J386">
        <v>10010821241</v>
      </c>
      <c r="K386" s="21">
        <f>(C386-VLOOKUP(H386,Riders!$A$2:$C$1999,2,FALSE))/365</f>
        <v>23.80821917808219</v>
      </c>
    </row>
    <row r="387" spans="1:11">
      <c r="A387" t="s">
        <v>139</v>
      </c>
      <c r="B387">
        <v>2022</v>
      </c>
      <c r="C387" s="12">
        <v>44751</v>
      </c>
      <c r="D387" t="s">
        <v>140</v>
      </c>
      <c r="E387" t="s">
        <v>121</v>
      </c>
      <c r="F387">
        <v>1</v>
      </c>
      <c r="G387">
        <v>2</v>
      </c>
      <c r="H387" t="s">
        <v>115</v>
      </c>
      <c r="I387" t="s">
        <v>116</v>
      </c>
      <c r="J387">
        <v>10009009159</v>
      </c>
      <c r="K387" s="21">
        <f>(C387-VLOOKUP(H387,Riders!$A$2:$C$1999,2,FALSE))/365</f>
        <v>27.410958904109588</v>
      </c>
    </row>
    <row r="388" spans="1:11">
      <c r="A388" t="s">
        <v>139</v>
      </c>
      <c r="B388">
        <v>2022</v>
      </c>
      <c r="C388" s="12">
        <v>44751</v>
      </c>
      <c r="D388" t="s">
        <v>140</v>
      </c>
      <c r="E388" t="s">
        <v>121</v>
      </c>
      <c r="F388">
        <v>1</v>
      </c>
      <c r="G388">
        <v>3</v>
      </c>
      <c r="H388" t="s">
        <v>136</v>
      </c>
      <c r="I388" t="s">
        <v>35</v>
      </c>
      <c r="J388">
        <v>10010624918</v>
      </c>
      <c r="K388" s="21">
        <f>(C388-VLOOKUP(H388,Riders!$A$2:$C$1999,2,FALSE))/365</f>
        <v>25.860273972602741</v>
      </c>
    </row>
    <row r="389" spans="1:11">
      <c r="A389" t="s">
        <v>139</v>
      </c>
      <c r="B389">
        <v>2022</v>
      </c>
      <c r="C389" s="12">
        <v>44751</v>
      </c>
      <c r="D389" t="s">
        <v>140</v>
      </c>
      <c r="E389" t="s">
        <v>121</v>
      </c>
      <c r="F389">
        <v>1</v>
      </c>
      <c r="G389">
        <v>4</v>
      </c>
      <c r="H389" t="s">
        <v>97</v>
      </c>
      <c r="I389" t="s">
        <v>29</v>
      </c>
      <c r="J389">
        <v>10048325582</v>
      </c>
      <c r="K389" s="21">
        <f>(C389-VLOOKUP(H389,Riders!$A$2:$C$1999,2,FALSE))/365</f>
        <v>30.454794520547946</v>
      </c>
    </row>
    <row r="390" spans="1:11">
      <c r="A390" t="s">
        <v>139</v>
      </c>
      <c r="B390">
        <v>2022</v>
      </c>
      <c r="C390" s="12">
        <v>44751</v>
      </c>
      <c r="D390" t="s">
        <v>140</v>
      </c>
      <c r="E390" t="s">
        <v>121</v>
      </c>
      <c r="F390">
        <v>1</v>
      </c>
      <c r="G390">
        <v>5</v>
      </c>
      <c r="H390" t="s">
        <v>110</v>
      </c>
      <c r="I390" t="s">
        <v>58</v>
      </c>
      <c r="J390">
        <v>10010797292</v>
      </c>
      <c r="K390" s="21">
        <f>(C390-VLOOKUP(H390,Riders!$A$2:$C$1999,2,FALSE))/365</f>
        <v>24.24931506849315</v>
      </c>
    </row>
    <row r="391" spans="1:11">
      <c r="A391" t="s">
        <v>139</v>
      </c>
      <c r="B391">
        <v>2022</v>
      </c>
      <c r="C391" s="12">
        <v>44751</v>
      </c>
      <c r="D391" t="s">
        <v>140</v>
      </c>
      <c r="E391" t="s">
        <v>121</v>
      </c>
      <c r="F391">
        <v>1</v>
      </c>
      <c r="G391">
        <v>6</v>
      </c>
      <c r="H391" t="s">
        <v>100</v>
      </c>
      <c r="I391" t="s">
        <v>44</v>
      </c>
      <c r="J391">
        <v>10010830840</v>
      </c>
      <c r="K391" s="21">
        <f>(C391-VLOOKUP(H391,Riders!$A$2:$C$1999,2,FALSE))/365</f>
        <v>23.712328767123289</v>
      </c>
    </row>
    <row r="392" spans="1:11">
      <c r="A392" t="s">
        <v>139</v>
      </c>
      <c r="B392">
        <v>2022</v>
      </c>
      <c r="C392" s="12">
        <v>44751</v>
      </c>
      <c r="D392" t="s">
        <v>140</v>
      </c>
      <c r="E392" t="s">
        <v>121</v>
      </c>
      <c r="F392">
        <v>2</v>
      </c>
      <c r="G392">
        <v>1</v>
      </c>
      <c r="H392" t="s">
        <v>92</v>
      </c>
      <c r="I392" t="s">
        <v>23</v>
      </c>
      <c r="J392">
        <v>10009535686</v>
      </c>
      <c r="K392" s="21">
        <f>(C392-VLOOKUP(H392,Riders!$A$2:$C$1999,2,FALSE))/365</f>
        <v>25.336986301369862</v>
      </c>
    </row>
    <row r="393" spans="1:11">
      <c r="A393" t="s">
        <v>139</v>
      </c>
      <c r="B393">
        <v>2022</v>
      </c>
      <c r="C393" s="12">
        <v>44751</v>
      </c>
      <c r="D393" t="s">
        <v>140</v>
      </c>
      <c r="E393" t="s">
        <v>121</v>
      </c>
      <c r="F393">
        <v>2</v>
      </c>
      <c r="G393">
        <v>2</v>
      </c>
      <c r="H393" t="s">
        <v>50</v>
      </c>
      <c r="I393" t="s">
        <v>44</v>
      </c>
      <c r="J393">
        <v>10009039774</v>
      </c>
      <c r="K393" s="21">
        <f>(C393-VLOOKUP(H393,Riders!$A$2:$C$1999,2,FALSE))/365</f>
        <v>27.989041095890411</v>
      </c>
    </row>
    <row r="394" spans="1:11">
      <c r="A394" t="s">
        <v>139</v>
      </c>
      <c r="B394">
        <v>2022</v>
      </c>
      <c r="C394" s="12">
        <v>44751</v>
      </c>
      <c r="D394" t="s">
        <v>140</v>
      </c>
      <c r="E394" t="s">
        <v>121</v>
      </c>
      <c r="F394">
        <v>2</v>
      </c>
      <c r="G394">
        <v>3</v>
      </c>
      <c r="H394" t="s">
        <v>105</v>
      </c>
      <c r="I394" t="s">
        <v>39</v>
      </c>
      <c r="J394">
        <v>10052089586</v>
      </c>
      <c r="K394" s="21">
        <f>(C394-VLOOKUP(H394,Riders!$A$2:$C$1999,2,FALSE))/365</f>
        <v>23.523287671232875</v>
      </c>
    </row>
    <row r="395" spans="1:11">
      <c r="A395" t="s">
        <v>139</v>
      </c>
      <c r="B395">
        <v>2022</v>
      </c>
      <c r="C395" s="12">
        <v>44751</v>
      </c>
      <c r="D395" t="s">
        <v>140</v>
      </c>
      <c r="E395" t="s">
        <v>121</v>
      </c>
      <c r="F395">
        <v>2</v>
      </c>
      <c r="G395">
        <v>4</v>
      </c>
      <c r="H395" t="s">
        <v>22</v>
      </c>
      <c r="I395" t="s">
        <v>23</v>
      </c>
      <c r="J395">
        <v>10007379761</v>
      </c>
      <c r="K395" s="21">
        <f>(C395-VLOOKUP(H395,Riders!$A$2:$C$1999,2,FALSE))/365</f>
        <v>29.334246575342465</v>
      </c>
    </row>
    <row r="396" spans="1:11">
      <c r="A396" t="s">
        <v>139</v>
      </c>
      <c r="B396">
        <v>2022</v>
      </c>
      <c r="C396" s="12">
        <v>44751</v>
      </c>
      <c r="D396" t="s">
        <v>140</v>
      </c>
      <c r="E396" t="s">
        <v>121</v>
      </c>
      <c r="F396">
        <v>2</v>
      </c>
      <c r="G396">
        <v>5</v>
      </c>
      <c r="H396" t="s">
        <v>108</v>
      </c>
      <c r="I396" t="s">
        <v>109</v>
      </c>
      <c r="J396">
        <v>10117936018</v>
      </c>
      <c r="K396" s="21">
        <f>(C396-VLOOKUP(H396,Riders!$A$2:$C$1999,2,FALSE))/365</f>
        <v>28.739726027397261</v>
      </c>
    </row>
    <row r="397" spans="1:11">
      <c r="A397" t="s">
        <v>139</v>
      </c>
      <c r="B397">
        <v>2022</v>
      </c>
      <c r="C397" s="12">
        <v>44751</v>
      </c>
      <c r="D397" t="s">
        <v>140</v>
      </c>
      <c r="E397" t="s">
        <v>121</v>
      </c>
      <c r="F397">
        <v>2</v>
      </c>
      <c r="G397">
        <v>6</v>
      </c>
      <c r="H397" t="s">
        <v>57</v>
      </c>
      <c r="I397" t="s">
        <v>58</v>
      </c>
      <c r="J397">
        <v>10023551075</v>
      </c>
      <c r="K397" s="21">
        <f>(C397-VLOOKUP(H397,Riders!$A$2:$C$1999,2,FALSE))/365</f>
        <v>22.490410958904111</v>
      </c>
    </row>
    <row r="398" spans="1:11">
      <c r="A398" t="s">
        <v>162</v>
      </c>
      <c r="B398">
        <v>2022</v>
      </c>
      <c r="C398" s="12">
        <v>44695</v>
      </c>
      <c r="D398" t="s">
        <v>140</v>
      </c>
      <c r="E398" t="s">
        <v>91</v>
      </c>
      <c r="F398">
        <v>1</v>
      </c>
      <c r="G398">
        <v>1</v>
      </c>
      <c r="H398" t="s">
        <v>112</v>
      </c>
      <c r="I398" t="s">
        <v>75</v>
      </c>
      <c r="J398">
        <v>10009967641</v>
      </c>
      <c r="K398" s="21">
        <f>(C398-VLOOKUP(H398,Riders!$A$2:$C$1999,2,FALSE))/365</f>
        <v>25.073972602739726</v>
      </c>
    </row>
    <row r="399" spans="1:11">
      <c r="A399" t="s">
        <v>162</v>
      </c>
      <c r="B399">
        <v>2022</v>
      </c>
      <c r="C399" s="12">
        <v>44695</v>
      </c>
      <c r="D399" t="s">
        <v>140</v>
      </c>
      <c r="E399" t="s">
        <v>91</v>
      </c>
      <c r="F399">
        <v>1</v>
      </c>
      <c r="G399">
        <v>2</v>
      </c>
      <c r="H399" t="s">
        <v>22</v>
      </c>
      <c r="I399" t="s">
        <v>23</v>
      </c>
      <c r="J399">
        <v>10007379761</v>
      </c>
      <c r="K399" s="21">
        <f>(C399-VLOOKUP(H399,Riders!$A$2:$C$1999,2,FALSE))/365</f>
        <v>29.18082191780822</v>
      </c>
    </row>
    <row r="400" spans="1:11">
      <c r="A400" t="s">
        <v>162</v>
      </c>
      <c r="B400">
        <v>2022</v>
      </c>
      <c r="C400" s="12">
        <v>44695</v>
      </c>
      <c r="D400" t="s">
        <v>140</v>
      </c>
      <c r="E400" t="s">
        <v>91</v>
      </c>
      <c r="F400">
        <v>1</v>
      </c>
      <c r="G400">
        <v>3</v>
      </c>
      <c r="H400" t="s">
        <v>163</v>
      </c>
      <c r="I400" t="s">
        <v>164</v>
      </c>
      <c r="J400">
        <v>10072398356</v>
      </c>
      <c r="K400" s="21">
        <f>(C400-VLOOKUP(H400,Riders!$A$2:$C$1999,2,FALSE))/365</f>
        <v>21.964383561643835</v>
      </c>
    </row>
    <row r="401" spans="1:11">
      <c r="A401" t="s">
        <v>162</v>
      </c>
      <c r="B401">
        <v>2022</v>
      </c>
      <c r="C401" s="12">
        <v>44695</v>
      </c>
      <c r="D401" t="s">
        <v>140</v>
      </c>
      <c r="E401" t="s">
        <v>91</v>
      </c>
      <c r="F401">
        <v>1</v>
      </c>
      <c r="G401">
        <v>4</v>
      </c>
      <c r="H401" t="s">
        <v>165</v>
      </c>
      <c r="I401" t="s">
        <v>166</v>
      </c>
      <c r="J401">
        <v>10041041993</v>
      </c>
      <c r="K401" s="21">
        <f>(C401-VLOOKUP(H401,Riders!$A$2:$C$1999,2,FALSE))/365</f>
        <v>20.906849315068492</v>
      </c>
    </row>
    <row r="402" spans="1:11">
      <c r="A402" t="s">
        <v>162</v>
      </c>
      <c r="B402">
        <v>2022</v>
      </c>
      <c r="C402" s="12">
        <v>44695</v>
      </c>
      <c r="D402" t="s">
        <v>140</v>
      </c>
      <c r="E402" t="s">
        <v>91</v>
      </c>
      <c r="F402">
        <v>2</v>
      </c>
      <c r="G402">
        <v>1</v>
      </c>
      <c r="H402" t="s">
        <v>100</v>
      </c>
      <c r="I402" t="s">
        <v>44</v>
      </c>
      <c r="J402">
        <v>10010830840</v>
      </c>
      <c r="K402" s="21">
        <f>(C402-VLOOKUP(H402,Riders!$A$2:$C$1999,2,FALSE))/365</f>
        <v>23.55890410958904</v>
      </c>
    </row>
    <row r="403" spans="1:11">
      <c r="A403" t="s">
        <v>162</v>
      </c>
      <c r="B403">
        <v>2022</v>
      </c>
      <c r="C403" s="12">
        <v>44695</v>
      </c>
      <c r="D403" t="s">
        <v>140</v>
      </c>
      <c r="E403" t="s">
        <v>91</v>
      </c>
      <c r="F403">
        <v>2</v>
      </c>
      <c r="G403">
        <v>2</v>
      </c>
      <c r="H403" t="s">
        <v>167</v>
      </c>
      <c r="I403" t="s">
        <v>46</v>
      </c>
      <c r="J403">
        <v>10005953154</v>
      </c>
      <c r="K403" s="21">
        <f>(C403-VLOOKUP(H403,Riders!$A$2:$C$1999,2,FALSE))/365</f>
        <v>32.367123287671234</v>
      </c>
    </row>
    <row r="404" spans="1:11">
      <c r="A404" t="s">
        <v>162</v>
      </c>
      <c r="B404">
        <v>2022</v>
      </c>
      <c r="C404" s="12">
        <v>44695</v>
      </c>
      <c r="D404" t="s">
        <v>140</v>
      </c>
      <c r="E404" t="s">
        <v>91</v>
      </c>
      <c r="F404">
        <v>2</v>
      </c>
      <c r="G404">
        <v>3</v>
      </c>
      <c r="H404" t="s">
        <v>153</v>
      </c>
      <c r="I404" t="s">
        <v>154</v>
      </c>
      <c r="J404">
        <v>10004717719</v>
      </c>
      <c r="K404" s="21">
        <f>(C404-VLOOKUP(H404,Riders!$A$2:$C$1999,2,FALSE))/365</f>
        <v>33.452054794520549</v>
      </c>
    </row>
    <row r="405" spans="1:11">
      <c r="A405" t="s">
        <v>162</v>
      </c>
      <c r="B405">
        <v>2022</v>
      </c>
      <c r="C405" s="12">
        <v>44695</v>
      </c>
      <c r="D405" t="s">
        <v>140</v>
      </c>
      <c r="E405" t="s">
        <v>91</v>
      </c>
      <c r="F405">
        <v>2</v>
      </c>
      <c r="G405">
        <v>4</v>
      </c>
      <c r="H405" t="s">
        <v>98</v>
      </c>
      <c r="I405" t="s">
        <v>168</v>
      </c>
      <c r="J405">
        <v>10010592279</v>
      </c>
      <c r="K405" s="21">
        <f>(C405-VLOOKUP(H405,Riders!$A$2:$C$1999,2,FALSE))/365</f>
        <v>28.375342465753423</v>
      </c>
    </row>
    <row r="406" spans="1:11">
      <c r="A406" t="s">
        <v>162</v>
      </c>
      <c r="B406">
        <v>2022</v>
      </c>
      <c r="C406" s="12">
        <v>44695</v>
      </c>
      <c r="D406" t="s">
        <v>140</v>
      </c>
      <c r="E406" t="s">
        <v>91</v>
      </c>
      <c r="F406">
        <v>2</v>
      </c>
      <c r="G406">
        <v>5</v>
      </c>
      <c r="H406" t="s">
        <v>54</v>
      </c>
      <c r="I406" t="s">
        <v>42</v>
      </c>
      <c r="J406">
        <v>10004612534</v>
      </c>
      <c r="K406" s="21">
        <f>(C406-VLOOKUP(H406,Riders!$A$2:$C$1999,2,FALSE))/365</f>
        <v>34.967123287671235</v>
      </c>
    </row>
    <row r="407" spans="1:11">
      <c r="A407" t="s">
        <v>162</v>
      </c>
      <c r="B407">
        <v>2022</v>
      </c>
      <c r="C407" s="12">
        <v>44695</v>
      </c>
      <c r="D407" t="s">
        <v>140</v>
      </c>
      <c r="E407" t="s">
        <v>91</v>
      </c>
      <c r="F407">
        <v>2</v>
      </c>
      <c r="G407">
        <v>6</v>
      </c>
      <c r="H407" t="s">
        <v>36</v>
      </c>
      <c r="I407" t="s">
        <v>37</v>
      </c>
      <c r="J407">
        <v>10011152354</v>
      </c>
      <c r="K407" s="21">
        <f>(C407-VLOOKUP(H407,Riders!$A$2:$C$1999,2,FALSE))/365</f>
        <v>23.978082191780821</v>
      </c>
    </row>
    <row r="408" spans="1:11">
      <c r="A408" t="s">
        <v>162</v>
      </c>
      <c r="B408">
        <v>2022</v>
      </c>
      <c r="C408" s="12">
        <v>44695</v>
      </c>
      <c r="D408" t="s">
        <v>140</v>
      </c>
      <c r="E408" t="s">
        <v>91</v>
      </c>
      <c r="F408">
        <v>3</v>
      </c>
      <c r="G408">
        <v>1</v>
      </c>
      <c r="H408" t="s">
        <v>101</v>
      </c>
      <c r="I408" t="s">
        <v>102</v>
      </c>
      <c r="J408">
        <v>10015145724</v>
      </c>
      <c r="K408" s="21">
        <f>(C408-VLOOKUP(H408,Riders!$A$2:$C$1999,2,FALSE))/365</f>
        <v>23.090410958904108</v>
      </c>
    </row>
    <row r="409" spans="1:11">
      <c r="A409" t="s">
        <v>162</v>
      </c>
      <c r="B409">
        <v>2022</v>
      </c>
      <c r="C409" s="12">
        <v>44695</v>
      </c>
      <c r="D409" t="s">
        <v>140</v>
      </c>
      <c r="E409" t="s">
        <v>91</v>
      </c>
      <c r="F409">
        <v>3</v>
      </c>
      <c r="G409">
        <v>2</v>
      </c>
      <c r="H409" t="s">
        <v>169</v>
      </c>
      <c r="I409" t="s">
        <v>31</v>
      </c>
      <c r="J409">
        <v>10021114658</v>
      </c>
      <c r="K409" s="21">
        <f>(C409-VLOOKUP(H409,Riders!$A$2:$C$1999,2,FALSE))/365</f>
        <v>22.947945205479453</v>
      </c>
    </row>
    <row r="410" spans="1:11">
      <c r="A410" t="s">
        <v>162</v>
      </c>
      <c r="B410">
        <v>2022</v>
      </c>
      <c r="C410" s="12">
        <v>44695</v>
      </c>
      <c r="D410" t="s">
        <v>140</v>
      </c>
      <c r="E410" t="s">
        <v>91</v>
      </c>
      <c r="F410">
        <v>3</v>
      </c>
      <c r="G410">
        <v>3</v>
      </c>
      <c r="H410" t="s">
        <v>94</v>
      </c>
      <c r="I410" t="s">
        <v>95</v>
      </c>
      <c r="J410">
        <v>10009181032</v>
      </c>
      <c r="K410" s="21">
        <f>(C410-VLOOKUP(H410,Riders!$A$2:$C$1999,2,FALSE))/365</f>
        <v>27.38082191780822</v>
      </c>
    </row>
    <row r="411" spans="1:11">
      <c r="A411" t="s">
        <v>162</v>
      </c>
      <c r="B411">
        <v>2022</v>
      </c>
      <c r="C411" s="12">
        <v>44695</v>
      </c>
      <c r="D411" t="s">
        <v>140</v>
      </c>
      <c r="E411" t="s">
        <v>91</v>
      </c>
      <c r="F411">
        <v>3</v>
      </c>
      <c r="G411">
        <v>4</v>
      </c>
      <c r="H411" t="s">
        <v>62</v>
      </c>
      <c r="I411" t="s">
        <v>63</v>
      </c>
      <c r="J411">
        <v>10007351671</v>
      </c>
      <c r="K411" s="21">
        <f>(C411-VLOOKUP(H411,Riders!$A$2:$C$1999,2,FALSE))/365</f>
        <v>32.482191780821921</v>
      </c>
    </row>
    <row r="412" spans="1:11">
      <c r="A412" t="s">
        <v>162</v>
      </c>
      <c r="B412">
        <v>2022</v>
      </c>
      <c r="C412" s="12">
        <v>44695</v>
      </c>
      <c r="D412" t="s">
        <v>140</v>
      </c>
      <c r="E412" t="s">
        <v>91</v>
      </c>
      <c r="F412">
        <v>3</v>
      </c>
      <c r="G412">
        <v>5</v>
      </c>
      <c r="H412" t="s">
        <v>170</v>
      </c>
      <c r="I412" t="s">
        <v>164</v>
      </c>
      <c r="J412">
        <v>10016222121</v>
      </c>
      <c r="K412" s="21">
        <f>(C412-VLOOKUP(H412,Riders!$A$2:$C$1999,2,FALSE))/365</f>
        <v>22.010958904109589</v>
      </c>
    </row>
    <row r="413" spans="1:11">
      <c r="A413" t="s">
        <v>162</v>
      </c>
      <c r="B413">
        <v>2022</v>
      </c>
      <c r="C413" s="12">
        <v>44695</v>
      </c>
      <c r="D413" t="s">
        <v>140</v>
      </c>
      <c r="E413" t="s">
        <v>91</v>
      </c>
      <c r="F413">
        <v>3</v>
      </c>
      <c r="G413">
        <v>6</v>
      </c>
      <c r="H413" t="s">
        <v>171</v>
      </c>
      <c r="I413" t="s">
        <v>82</v>
      </c>
      <c r="J413">
        <v>10007073506</v>
      </c>
      <c r="K413" s="21">
        <f>(C413-VLOOKUP(H413,Riders!$A$2:$C$1999,2,FALSE))/365</f>
        <v>31.884931506849316</v>
      </c>
    </row>
    <row r="414" spans="1:11">
      <c r="A414" t="s">
        <v>162</v>
      </c>
      <c r="B414">
        <v>2022</v>
      </c>
      <c r="C414" s="12">
        <v>44695</v>
      </c>
      <c r="D414" t="s">
        <v>140</v>
      </c>
      <c r="E414" t="s">
        <v>91</v>
      </c>
      <c r="F414">
        <v>4</v>
      </c>
      <c r="G414">
        <v>1</v>
      </c>
      <c r="H414" t="s">
        <v>47</v>
      </c>
      <c r="I414" t="s">
        <v>33</v>
      </c>
      <c r="J414">
        <v>10064209839</v>
      </c>
      <c r="K414" s="21">
        <f>(C414-VLOOKUP(H414,Riders!$A$2:$C$1999,2,FALSE))/365</f>
        <v>25.457534246575342</v>
      </c>
    </row>
    <row r="415" spans="1:11">
      <c r="A415" t="s">
        <v>162</v>
      </c>
      <c r="B415">
        <v>2022</v>
      </c>
      <c r="C415" s="12">
        <v>44695</v>
      </c>
      <c r="D415" t="s">
        <v>140</v>
      </c>
      <c r="E415" t="s">
        <v>91</v>
      </c>
      <c r="F415">
        <v>4</v>
      </c>
      <c r="G415">
        <v>2</v>
      </c>
      <c r="H415" t="s">
        <v>172</v>
      </c>
      <c r="I415" t="s">
        <v>42</v>
      </c>
      <c r="J415">
        <v>10010166590</v>
      </c>
      <c r="K415" s="21">
        <f>(C415-VLOOKUP(H415,Riders!$A$2:$C$1999,2,FALSE))/365</f>
        <v>23.580821917808219</v>
      </c>
    </row>
    <row r="416" spans="1:11">
      <c r="A416" t="s">
        <v>162</v>
      </c>
      <c r="B416">
        <v>2022</v>
      </c>
      <c r="C416" s="12">
        <v>44695</v>
      </c>
      <c r="D416" t="s">
        <v>140</v>
      </c>
      <c r="E416" t="s">
        <v>91</v>
      </c>
      <c r="F416">
        <v>4</v>
      </c>
      <c r="G416">
        <v>3</v>
      </c>
      <c r="H416" t="s">
        <v>30</v>
      </c>
      <c r="I416" t="s">
        <v>31</v>
      </c>
      <c r="J416">
        <v>10010773549</v>
      </c>
      <c r="K416" s="21">
        <f>(C416-VLOOKUP(H416,Riders!$A$2:$C$1999,2,FALSE))/365</f>
        <v>26.221917808219178</v>
      </c>
    </row>
    <row r="417" spans="1:11">
      <c r="A417" t="s">
        <v>162</v>
      </c>
      <c r="B417">
        <v>2022</v>
      </c>
      <c r="C417" s="12">
        <v>44695</v>
      </c>
      <c r="D417" t="s">
        <v>140</v>
      </c>
      <c r="E417" t="s">
        <v>91</v>
      </c>
      <c r="F417">
        <v>4</v>
      </c>
      <c r="G417">
        <v>4</v>
      </c>
      <c r="H417" t="s">
        <v>173</v>
      </c>
      <c r="I417" t="s">
        <v>46</v>
      </c>
      <c r="J417">
        <v>10015915559</v>
      </c>
      <c r="K417" s="21">
        <f>(C417-VLOOKUP(H417,Riders!$A$2:$C$1999,2,FALSE))/365</f>
        <v>22.720547945205478</v>
      </c>
    </row>
    <row r="418" spans="1:11">
      <c r="A418" t="s">
        <v>162</v>
      </c>
      <c r="B418">
        <v>2022</v>
      </c>
      <c r="C418" s="12">
        <v>44695</v>
      </c>
      <c r="D418" t="s">
        <v>140</v>
      </c>
      <c r="E418" t="s">
        <v>91</v>
      </c>
      <c r="F418">
        <v>4</v>
      </c>
      <c r="G418">
        <v>5</v>
      </c>
      <c r="H418" t="s">
        <v>148</v>
      </c>
      <c r="I418" t="s">
        <v>56</v>
      </c>
      <c r="J418">
        <v>10007890932</v>
      </c>
      <c r="K418" s="21">
        <f>(C418-VLOOKUP(H418,Riders!$A$2:$C$1999,2,FALSE))/365</f>
        <v>27.920547945205481</v>
      </c>
    </row>
    <row r="419" spans="1:11">
      <c r="A419" t="s">
        <v>162</v>
      </c>
      <c r="B419">
        <v>2022</v>
      </c>
      <c r="C419" s="12">
        <v>44695</v>
      </c>
      <c r="D419" t="s">
        <v>140</v>
      </c>
      <c r="E419" t="s">
        <v>91</v>
      </c>
      <c r="F419">
        <v>4</v>
      </c>
      <c r="G419">
        <v>6</v>
      </c>
      <c r="H419" t="s">
        <v>143</v>
      </c>
      <c r="I419" t="s">
        <v>95</v>
      </c>
      <c r="J419">
        <v>10009181234</v>
      </c>
      <c r="K419" s="21">
        <f>(C419-VLOOKUP(H419,Riders!$A$2:$C$1999,2,FALSE))/365</f>
        <v>27.115068493150684</v>
      </c>
    </row>
    <row r="420" spans="1:11">
      <c r="A420" t="s">
        <v>162</v>
      </c>
      <c r="B420">
        <v>2022</v>
      </c>
      <c r="C420" s="12">
        <v>44695</v>
      </c>
      <c r="D420" t="s">
        <v>140</v>
      </c>
      <c r="E420" t="s">
        <v>91</v>
      </c>
      <c r="F420">
        <v>5</v>
      </c>
      <c r="G420">
        <v>1</v>
      </c>
      <c r="H420" t="s">
        <v>107</v>
      </c>
      <c r="I420" t="s">
        <v>168</v>
      </c>
      <c r="J420">
        <v>10020900955</v>
      </c>
      <c r="K420" s="21">
        <f>(C420-VLOOKUP(H420,Riders!$A$2:$C$1999,2,FALSE))/365</f>
        <v>29.424657534246574</v>
      </c>
    </row>
    <row r="421" spans="1:11">
      <c r="A421" t="s">
        <v>162</v>
      </c>
      <c r="B421">
        <v>2022</v>
      </c>
      <c r="C421" s="12">
        <v>44695</v>
      </c>
      <c r="D421" t="s">
        <v>140</v>
      </c>
      <c r="E421" t="s">
        <v>91</v>
      </c>
      <c r="F421">
        <v>5</v>
      </c>
      <c r="G421">
        <v>2</v>
      </c>
      <c r="H421" t="s">
        <v>97</v>
      </c>
      <c r="I421" t="s">
        <v>29</v>
      </c>
      <c r="J421">
        <v>10048325582</v>
      </c>
      <c r="K421" s="21">
        <f>(C421-VLOOKUP(H421,Riders!$A$2:$C$1999,2,FALSE))/365</f>
        <v>30.301369863013697</v>
      </c>
    </row>
    <row r="422" spans="1:11">
      <c r="A422" t="s">
        <v>162</v>
      </c>
      <c r="B422">
        <v>2022</v>
      </c>
      <c r="C422" s="12">
        <v>44695</v>
      </c>
      <c r="D422" t="s">
        <v>140</v>
      </c>
      <c r="E422" t="s">
        <v>91</v>
      </c>
      <c r="F422">
        <v>5</v>
      </c>
      <c r="G422">
        <v>3</v>
      </c>
      <c r="H422" t="s">
        <v>174</v>
      </c>
      <c r="I422" t="s">
        <v>37</v>
      </c>
      <c r="J422">
        <v>10006552534</v>
      </c>
      <c r="K422" s="21">
        <f>(C422-VLOOKUP(H422,Riders!$A$2:$C$1999,2,FALSE))/365</f>
        <v>32.013698630136986</v>
      </c>
    </row>
    <row r="423" spans="1:11">
      <c r="A423" t="s">
        <v>162</v>
      </c>
      <c r="B423">
        <v>2022</v>
      </c>
      <c r="C423" s="12">
        <v>44695</v>
      </c>
      <c r="D423" t="s">
        <v>140</v>
      </c>
      <c r="E423" t="s">
        <v>91</v>
      </c>
      <c r="F423">
        <v>5</v>
      </c>
      <c r="G423">
        <v>4</v>
      </c>
      <c r="H423" t="s">
        <v>103</v>
      </c>
      <c r="I423" t="s">
        <v>104</v>
      </c>
      <c r="J423">
        <v>10009010876</v>
      </c>
      <c r="K423" s="21">
        <f>(C423-VLOOKUP(H423,Riders!$A$2:$C$1999,2,FALSE))/365</f>
        <v>28.301369863013697</v>
      </c>
    </row>
    <row r="424" spans="1:11">
      <c r="A424" t="s">
        <v>162</v>
      </c>
      <c r="B424">
        <v>2022</v>
      </c>
      <c r="C424" s="12">
        <v>44695</v>
      </c>
      <c r="D424" t="s">
        <v>140</v>
      </c>
      <c r="E424" t="s">
        <v>91</v>
      </c>
      <c r="F424">
        <v>5</v>
      </c>
      <c r="G424">
        <v>5</v>
      </c>
      <c r="H424" t="s">
        <v>175</v>
      </c>
      <c r="I424" t="s">
        <v>82</v>
      </c>
      <c r="J424">
        <v>10061956813</v>
      </c>
      <c r="K424" s="21">
        <f>(C424-VLOOKUP(H424,Riders!$A$2:$C$1999,2,FALSE))/365</f>
        <v>20.539726027397261</v>
      </c>
    </row>
    <row r="425" spans="1:11">
      <c r="A425" t="s">
        <v>162</v>
      </c>
      <c r="B425">
        <v>2022</v>
      </c>
      <c r="C425" s="12">
        <v>44695</v>
      </c>
      <c r="D425" t="s">
        <v>140</v>
      </c>
      <c r="E425" t="s">
        <v>91</v>
      </c>
      <c r="F425">
        <v>5</v>
      </c>
      <c r="G425">
        <v>6</v>
      </c>
      <c r="H425" t="s">
        <v>132</v>
      </c>
      <c r="I425" t="s">
        <v>113</v>
      </c>
      <c r="J425">
        <v>10015483305</v>
      </c>
      <c r="K425" s="21">
        <f>(C425-VLOOKUP(H425,Riders!$A$2:$C$1999,2,FALSE))/365</f>
        <v>22.852054794520548</v>
      </c>
    </row>
    <row r="426" spans="1:11">
      <c r="A426" t="s">
        <v>162</v>
      </c>
      <c r="B426">
        <v>2022</v>
      </c>
      <c r="C426" s="12">
        <v>44695</v>
      </c>
      <c r="D426" t="s">
        <v>140</v>
      </c>
      <c r="E426" t="s">
        <v>91</v>
      </c>
      <c r="F426">
        <v>6</v>
      </c>
      <c r="G426">
        <v>1</v>
      </c>
      <c r="H426" t="s">
        <v>106</v>
      </c>
      <c r="I426" t="s">
        <v>102</v>
      </c>
      <c r="J426">
        <v>10006894559</v>
      </c>
      <c r="K426" s="21">
        <f>(C426-VLOOKUP(H426,Riders!$A$2:$C$1999,2,FALSE))/365</f>
        <v>29.739726027397261</v>
      </c>
    </row>
    <row r="427" spans="1:11">
      <c r="A427" t="s">
        <v>162</v>
      </c>
      <c r="B427">
        <v>2022</v>
      </c>
      <c r="C427" s="12">
        <v>44695</v>
      </c>
      <c r="D427" t="s">
        <v>140</v>
      </c>
      <c r="E427" t="s">
        <v>91</v>
      </c>
      <c r="F427">
        <v>6</v>
      </c>
      <c r="G427">
        <v>2</v>
      </c>
      <c r="H427" t="s">
        <v>50</v>
      </c>
      <c r="I427" t="s">
        <v>44</v>
      </c>
      <c r="J427">
        <v>10009039774</v>
      </c>
      <c r="K427" s="21">
        <f>(C427-VLOOKUP(H427,Riders!$A$2:$C$1999,2,FALSE))/365</f>
        <v>27.835616438356166</v>
      </c>
    </row>
    <row r="428" spans="1:11">
      <c r="A428" t="s">
        <v>162</v>
      </c>
      <c r="B428">
        <v>2022</v>
      </c>
      <c r="C428" s="12">
        <v>44695</v>
      </c>
      <c r="D428" t="s">
        <v>140</v>
      </c>
      <c r="E428" t="s">
        <v>91</v>
      </c>
      <c r="F428">
        <v>6</v>
      </c>
      <c r="G428">
        <v>3</v>
      </c>
      <c r="H428" t="s">
        <v>105</v>
      </c>
      <c r="I428" t="s">
        <v>39</v>
      </c>
      <c r="J428">
        <v>10052089586</v>
      </c>
      <c r="K428" s="21">
        <f>(C428-VLOOKUP(H428,Riders!$A$2:$C$1999,2,FALSE))/365</f>
        <v>23.36986301369863</v>
      </c>
    </row>
    <row r="429" spans="1:11">
      <c r="A429" t="s">
        <v>162</v>
      </c>
      <c r="B429">
        <v>2022</v>
      </c>
      <c r="C429" s="12">
        <v>44695</v>
      </c>
      <c r="D429" t="s">
        <v>140</v>
      </c>
      <c r="E429" t="s">
        <v>91</v>
      </c>
      <c r="F429">
        <v>6</v>
      </c>
      <c r="G429">
        <v>4</v>
      </c>
      <c r="H429" t="s">
        <v>55</v>
      </c>
      <c r="I429" t="s">
        <v>56</v>
      </c>
      <c r="J429">
        <v>10064034229</v>
      </c>
      <c r="K429" s="21">
        <f>(C429-VLOOKUP(H429,Riders!$A$2:$C$1999,2,FALSE))/365</f>
        <v>21.605479452054794</v>
      </c>
    </row>
    <row r="430" spans="1:11">
      <c r="A430" t="s">
        <v>162</v>
      </c>
      <c r="B430">
        <v>2022</v>
      </c>
      <c r="C430" s="12">
        <v>44695</v>
      </c>
      <c r="D430" t="s">
        <v>140</v>
      </c>
      <c r="E430" t="s">
        <v>91</v>
      </c>
      <c r="F430">
        <v>6</v>
      </c>
      <c r="G430">
        <v>5</v>
      </c>
      <c r="H430" t="s">
        <v>32</v>
      </c>
      <c r="I430" t="s">
        <v>33</v>
      </c>
      <c r="J430">
        <v>10048888990</v>
      </c>
      <c r="K430" s="21">
        <f>(C430-VLOOKUP(H430,Riders!$A$2:$C$1999,2,FALSE))/365</f>
        <v>20.506849315068493</v>
      </c>
    </row>
    <row r="431" spans="1:11">
      <c r="A431" t="s">
        <v>162</v>
      </c>
      <c r="B431">
        <v>2022</v>
      </c>
      <c r="C431" s="12">
        <v>44695</v>
      </c>
      <c r="D431" t="s">
        <v>140</v>
      </c>
      <c r="E431" t="s">
        <v>91</v>
      </c>
      <c r="F431">
        <v>6</v>
      </c>
      <c r="G431">
        <v>6</v>
      </c>
      <c r="H431" t="s">
        <v>125</v>
      </c>
      <c r="I431" t="s">
        <v>75</v>
      </c>
      <c r="J431">
        <v>10017950943</v>
      </c>
      <c r="K431" s="21">
        <f>(C431-VLOOKUP(H431,Riders!$A$2:$C$1999,2,FALSE))/365</f>
        <v>25.260273972602739</v>
      </c>
    </row>
    <row r="432" spans="1:11">
      <c r="A432" t="s">
        <v>162</v>
      </c>
      <c r="B432">
        <v>2022</v>
      </c>
      <c r="C432" s="12">
        <v>44695</v>
      </c>
      <c r="D432" t="s">
        <v>140</v>
      </c>
      <c r="E432" t="s">
        <v>117</v>
      </c>
      <c r="F432">
        <v>1</v>
      </c>
      <c r="G432">
        <v>1</v>
      </c>
      <c r="H432" t="s">
        <v>105</v>
      </c>
      <c r="I432" t="s">
        <v>39</v>
      </c>
      <c r="J432">
        <v>10052089586</v>
      </c>
      <c r="K432" s="21">
        <f>(C432-VLOOKUP(H432,Riders!$A$2:$C$1999,2,FALSE))/365</f>
        <v>23.36986301369863</v>
      </c>
    </row>
    <row r="433" spans="1:11">
      <c r="A433" t="s">
        <v>162</v>
      </c>
      <c r="B433">
        <v>2022</v>
      </c>
      <c r="C433" s="12">
        <v>44695</v>
      </c>
      <c r="D433" t="s">
        <v>140</v>
      </c>
      <c r="E433" t="s">
        <v>117</v>
      </c>
      <c r="F433">
        <v>1</v>
      </c>
      <c r="G433">
        <v>2</v>
      </c>
      <c r="H433" t="s">
        <v>171</v>
      </c>
      <c r="I433" t="s">
        <v>82</v>
      </c>
      <c r="J433">
        <v>10007073506</v>
      </c>
      <c r="K433" s="21">
        <f>(C433-VLOOKUP(H433,Riders!$A$2:$C$1999,2,FALSE))/365</f>
        <v>31.884931506849316</v>
      </c>
    </row>
    <row r="434" spans="1:11">
      <c r="A434" t="s">
        <v>162</v>
      </c>
      <c r="B434">
        <v>2022</v>
      </c>
      <c r="C434" s="12">
        <v>44695</v>
      </c>
      <c r="D434" t="s">
        <v>140</v>
      </c>
      <c r="E434" t="s">
        <v>117</v>
      </c>
      <c r="F434">
        <v>1</v>
      </c>
      <c r="G434">
        <v>3</v>
      </c>
      <c r="H434" t="s">
        <v>22</v>
      </c>
      <c r="I434" t="s">
        <v>23</v>
      </c>
      <c r="J434">
        <v>10007379761</v>
      </c>
      <c r="K434" s="21">
        <f>(C434-VLOOKUP(H434,Riders!$A$2:$C$1999,2,FALSE))/365</f>
        <v>29.18082191780822</v>
      </c>
    </row>
    <row r="435" spans="1:11">
      <c r="A435" t="s">
        <v>162</v>
      </c>
      <c r="B435">
        <v>2022</v>
      </c>
      <c r="C435" s="12">
        <v>44695</v>
      </c>
      <c r="D435" t="s">
        <v>140</v>
      </c>
      <c r="E435" t="s">
        <v>117</v>
      </c>
      <c r="F435">
        <v>1</v>
      </c>
      <c r="G435">
        <v>4</v>
      </c>
      <c r="H435" t="s">
        <v>103</v>
      </c>
      <c r="I435" t="s">
        <v>104</v>
      </c>
      <c r="J435">
        <v>10009010876</v>
      </c>
      <c r="K435" s="21">
        <f>(C435-VLOOKUP(H435,Riders!$A$2:$C$1999,2,FALSE))/365</f>
        <v>28.301369863013697</v>
      </c>
    </row>
    <row r="436" spans="1:11">
      <c r="A436" t="s">
        <v>162</v>
      </c>
      <c r="B436">
        <v>2022</v>
      </c>
      <c r="C436" s="12">
        <v>44695</v>
      </c>
      <c r="D436" t="s">
        <v>140</v>
      </c>
      <c r="E436" t="s">
        <v>117</v>
      </c>
      <c r="F436">
        <v>1</v>
      </c>
      <c r="G436">
        <v>5</v>
      </c>
      <c r="H436" t="s">
        <v>148</v>
      </c>
      <c r="I436" t="s">
        <v>56</v>
      </c>
      <c r="J436">
        <v>10007890932</v>
      </c>
      <c r="K436" s="21">
        <f>(C436-VLOOKUP(H436,Riders!$A$2:$C$1999,2,FALSE))/365</f>
        <v>27.920547945205481</v>
      </c>
    </row>
    <row r="437" spans="1:11">
      <c r="A437" t="s">
        <v>162</v>
      </c>
      <c r="B437">
        <v>2022</v>
      </c>
      <c r="C437" s="12">
        <v>44695</v>
      </c>
      <c r="D437" t="s">
        <v>140</v>
      </c>
      <c r="E437" t="s">
        <v>117</v>
      </c>
      <c r="F437">
        <v>2</v>
      </c>
      <c r="G437">
        <v>1</v>
      </c>
      <c r="H437" t="s">
        <v>143</v>
      </c>
      <c r="I437" t="s">
        <v>95</v>
      </c>
      <c r="J437">
        <v>10009181234</v>
      </c>
      <c r="K437" s="21">
        <f>(C437-VLOOKUP(H437,Riders!$A$2:$C$1999,2,FALSE))/365</f>
        <v>27.115068493150684</v>
      </c>
    </row>
    <row r="438" spans="1:11">
      <c r="A438" t="s">
        <v>162</v>
      </c>
      <c r="B438">
        <v>2022</v>
      </c>
      <c r="C438" s="12">
        <v>44695</v>
      </c>
      <c r="D438" t="s">
        <v>140</v>
      </c>
      <c r="E438" t="s">
        <v>117</v>
      </c>
      <c r="F438">
        <v>2</v>
      </c>
      <c r="G438">
        <v>2</v>
      </c>
      <c r="H438" t="s">
        <v>167</v>
      </c>
      <c r="I438" t="s">
        <v>46</v>
      </c>
      <c r="J438">
        <v>10005953154</v>
      </c>
      <c r="K438" s="21">
        <f>(C438-VLOOKUP(H438,Riders!$A$2:$C$1999,2,FALSE))/365</f>
        <v>32.367123287671234</v>
      </c>
    </row>
    <row r="439" spans="1:11">
      <c r="A439" t="s">
        <v>162</v>
      </c>
      <c r="B439">
        <v>2022</v>
      </c>
      <c r="C439" s="12">
        <v>44695</v>
      </c>
      <c r="D439" t="s">
        <v>140</v>
      </c>
      <c r="E439" t="s">
        <v>117</v>
      </c>
      <c r="F439">
        <v>2</v>
      </c>
      <c r="G439">
        <v>3</v>
      </c>
      <c r="H439" t="s">
        <v>163</v>
      </c>
      <c r="I439" t="s">
        <v>164</v>
      </c>
      <c r="J439">
        <v>10072398356</v>
      </c>
      <c r="K439" s="21">
        <f>(C439-VLOOKUP(H439,Riders!$A$2:$C$1999,2,FALSE))/365</f>
        <v>21.964383561643835</v>
      </c>
    </row>
    <row r="440" spans="1:11">
      <c r="A440" t="s">
        <v>162</v>
      </c>
      <c r="B440">
        <v>2022</v>
      </c>
      <c r="C440" s="12">
        <v>44695</v>
      </c>
      <c r="D440" t="s">
        <v>140</v>
      </c>
      <c r="E440" t="s">
        <v>117</v>
      </c>
      <c r="F440">
        <v>2</v>
      </c>
      <c r="G440">
        <v>4</v>
      </c>
      <c r="H440" t="s">
        <v>175</v>
      </c>
      <c r="I440" t="s">
        <v>82</v>
      </c>
      <c r="J440">
        <v>10061956813</v>
      </c>
      <c r="K440" s="21">
        <f>(C440-VLOOKUP(H440,Riders!$A$2:$C$1999,2,FALSE))/365</f>
        <v>20.539726027397261</v>
      </c>
    </row>
    <row r="441" spans="1:11">
      <c r="A441" t="s">
        <v>162</v>
      </c>
      <c r="B441">
        <v>2022</v>
      </c>
      <c r="C441" s="12">
        <v>44695</v>
      </c>
      <c r="D441" t="s">
        <v>140</v>
      </c>
      <c r="E441" t="s">
        <v>117</v>
      </c>
      <c r="F441">
        <v>2</v>
      </c>
      <c r="G441">
        <v>5</v>
      </c>
      <c r="H441" t="s">
        <v>55</v>
      </c>
      <c r="I441" t="s">
        <v>56</v>
      </c>
      <c r="J441">
        <v>10064034229</v>
      </c>
      <c r="K441" s="21">
        <f>(C441-VLOOKUP(H441,Riders!$A$2:$C$1999,2,FALSE))/365</f>
        <v>21.605479452054794</v>
      </c>
    </row>
    <row r="442" spans="1:11">
      <c r="A442" t="s">
        <v>162</v>
      </c>
      <c r="B442">
        <v>2022</v>
      </c>
      <c r="C442" s="12">
        <v>44695</v>
      </c>
      <c r="D442" t="s">
        <v>140</v>
      </c>
      <c r="E442" t="s">
        <v>117</v>
      </c>
      <c r="F442">
        <v>3</v>
      </c>
      <c r="G442">
        <v>1</v>
      </c>
      <c r="H442" t="s">
        <v>132</v>
      </c>
      <c r="I442" t="s">
        <v>113</v>
      </c>
      <c r="J442">
        <v>10015483305</v>
      </c>
      <c r="K442" s="21">
        <f>(C442-VLOOKUP(H442,Riders!$A$2:$C$1999,2,FALSE))/365</f>
        <v>22.852054794520548</v>
      </c>
    </row>
    <row r="443" spans="1:11">
      <c r="A443" t="s">
        <v>162</v>
      </c>
      <c r="B443">
        <v>2022</v>
      </c>
      <c r="C443" s="12">
        <v>44695</v>
      </c>
      <c r="D443" t="s">
        <v>140</v>
      </c>
      <c r="E443" t="s">
        <v>117</v>
      </c>
      <c r="F443">
        <v>3</v>
      </c>
      <c r="G443">
        <v>2</v>
      </c>
      <c r="H443" t="s">
        <v>153</v>
      </c>
      <c r="I443" t="s">
        <v>154</v>
      </c>
      <c r="J443">
        <v>10004717719</v>
      </c>
      <c r="K443" s="21">
        <f>(C443-VLOOKUP(H443,Riders!$A$2:$C$1999,2,FALSE))/365</f>
        <v>33.452054794520549</v>
      </c>
    </row>
    <row r="444" spans="1:11">
      <c r="A444" t="s">
        <v>162</v>
      </c>
      <c r="B444">
        <v>2022</v>
      </c>
      <c r="C444" s="12">
        <v>44695</v>
      </c>
      <c r="D444" t="s">
        <v>140</v>
      </c>
      <c r="E444" t="s">
        <v>117</v>
      </c>
      <c r="F444">
        <v>3</v>
      </c>
      <c r="G444">
        <v>3</v>
      </c>
      <c r="H444" t="s">
        <v>32</v>
      </c>
      <c r="I444" t="s">
        <v>33</v>
      </c>
      <c r="J444">
        <v>10048888990</v>
      </c>
      <c r="K444" s="21">
        <f>(C444-VLOOKUP(H444,Riders!$A$2:$C$1999,2,FALSE))/365</f>
        <v>20.506849315068493</v>
      </c>
    </row>
    <row r="445" spans="1:11">
      <c r="A445" t="s">
        <v>162</v>
      </c>
      <c r="B445">
        <v>2022</v>
      </c>
      <c r="C445" s="12">
        <v>44695</v>
      </c>
      <c r="D445" t="s">
        <v>140</v>
      </c>
      <c r="E445" t="s">
        <v>117</v>
      </c>
      <c r="F445">
        <v>3</v>
      </c>
      <c r="G445">
        <v>4</v>
      </c>
      <c r="H445" t="s">
        <v>165</v>
      </c>
      <c r="I445" t="s">
        <v>166</v>
      </c>
      <c r="J445">
        <v>10041041993</v>
      </c>
      <c r="K445" s="21">
        <f>(C445-VLOOKUP(H445,Riders!$A$2:$C$1999,2,FALSE))/365</f>
        <v>20.906849315068492</v>
      </c>
    </row>
    <row r="446" spans="1:11">
      <c r="A446" t="s">
        <v>162</v>
      </c>
      <c r="B446">
        <v>2022</v>
      </c>
      <c r="C446" s="12">
        <v>44695</v>
      </c>
      <c r="D446" t="s">
        <v>140</v>
      </c>
      <c r="E446" t="s">
        <v>117</v>
      </c>
      <c r="F446">
        <v>4</v>
      </c>
      <c r="G446">
        <v>1</v>
      </c>
      <c r="H446" t="s">
        <v>125</v>
      </c>
      <c r="I446" t="s">
        <v>75</v>
      </c>
      <c r="J446">
        <v>10017950943</v>
      </c>
      <c r="K446" s="21">
        <f>(C446-VLOOKUP(H446,Riders!$A$2:$C$1999,2,FALSE))/365</f>
        <v>25.260273972602739</v>
      </c>
    </row>
    <row r="447" spans="1:11">
      <c r="A447" t="s">
        <v>162</v>
      </c>
      <c r="B447">
        <v>2022</v>
      </c>
      <c r="C447" s="12">
        <v>44695</v>
      </c>
      <c r="D447" t="s">
        <v>140</v>
      </c>
      <c r="E447" t="s">
        <v>117</v>
      </c>
      <c r="F447">
        <v>4</v>
      </c>
      <c r="G447">
        <v>2</v>
      </c>
      <c r="H447" t="s">
        <v>172</v>
      </c>
      <c r="I447" t="s">
        <v>42</v>
      </c>
      <c r="J447">
        <v>10010166590</v>
      </c>
      <c r="K447" s="21">
        <f>(C447-VLOOKUP(H447,Riders!$A$2:$C$1999,2,FALSE))/365</f>
        <v>23.580821917808219</v>
      </c>
    </row>
    <row r="448" spans="1:11">
      <c r="A448" t="s">
        <v>162</v>
      </c>
      <c r="B448">
        <v>2022</v>
      </c>
      <c r="C448" s="12">
        <v>44695</v>
      </c>
      <c r="D448" t="s">
        <v>140</v>
      </c>
      <c r="E448" t="s">
        <v>117</v>
      </c>
      <c r="F448">
        <v>4</v>
      </c>
      <c r="G448">
        <v>3</v>
      </c>
      <c r="H448" t="s">
        <v>98</v>
      </c>
      <c r="I448" t="s">
        <v>168</v>
      </c>
      <c r="J448">
        <v>10010592279</v>
      </c>
      <c r="K448" s="21">
        <f>(C448-VLOOKUP(H448,Riders!$A$2:$C$1999,2,FALSE))/365</f>
        <v>28.375342465753423</v>
      </c>
    </row>
    <row r="449" spans="1:11">
      <c r="A449" t="s">
        <v>162</v>
      </c>
      <c r="B449">
        <v>2022</v>
      </c>
      <c r="C449" s="12">
        <v>44695</v>
      </c>
      <c r="D449" t="s">
        <v>140</v>
      </c>
      <c r="E449" t="s">
        <v>117</v>
      </c>
      <c r="F449">
        <v>4</v>
      </c>
      <c r="G449">
        <v>4</v>
      </c>
      <c r="H449" t="s">
        <v>94</v>
      </c>
      <c r="I449" t="s">
        <v>95</v>
      </c>
      <c r="J449">
        <v>10009181032</v>
      </c>
      <c r="K449" s="21">
        <f>(C449-VLOOKUP(H449,Riders!$A$2:$C$1999,2,FALSE))/365</f>
        <v>27.38082191780822</v>
      </c>
    </row>
    <row r="450" spans="1:11">
      <c r="A450" t="s">
        <v>162</v>
      </c>
      <c r="B450">
        <v>2022</v>
      </c>
      <c r="C450" s="12">
        <v>44695</v>
      </c>
      <c r="D450" t="s">
        <v>140</v>
      </c>
      <c r="E450" t="s">
        <v>117</v>
      </c>
      <c r="F450">
        <v>5</v>
      </c>
      <c r="G450">
        <v>1</v>
      </c>
      <c r="H450" t="s">
        <v>97</v>
      </c>
      <c r="I450" t="s">
        <v>29</v>
      </c>
      <c r="J450">
        <v>10048325582</v>
      </c>
      <c r="K450" s="21">
        <f>(C450-VLOOKUP(H450,Riders!$A$2:$C$1999,2,FALSE))/365</f>
        <v>30.301369863013697</v>
      </c>
    </row>
    <row r="451" spans="1:11">
      <c r="A451" t="s">
        <v>162</v>
      </c>
      <c r="B451">
        <v>2022</v>
      </c>
      <c r="C451" s="12">
        <v>44695</v>
      </c>
      <c r="D451" t="s">
        <v>140</v>
      </c>
      <c r="E451" t="s">
        <v>117</v>
      </c>
      <c r="F451">
        <v>5</v>
      </c>
      <c r="G451">
        <v>2</v>
      </c>
      <c r="H451" t="s">
        <v>62</v>
      </c>
      <c r="I451" t="s">
        <v>63</v>
      </c>
      <c r="J451">
        <v>10007351671</v>
      </c>
      <c r="K451" s="21">
        <f>(C451-VLOOKUP(H451,Riders!$A$2:$C$1999,2,FALSE))/365</f>
        <v>32.482191780821921</v>
      </c>
    </row>
    <row r="452" spans="1:11">
      <c r="A452" t="s">
        <v>162</v>
      </c>
      <c r="B452">
        <v>2022</v>
      </c>
      <c r="C452" s="12">
        <v>44695</v>
      </c>
      <c r="D452" t="s">
        <v>140</v>
      </c>
      <c r="E452" t="s">
        <v>117</v>
      </c>
      <c r="F452">
        <v>5</v>
      </c>
      <c r="G452">
        <v>3</v>
      </c>
      <c r="H452" t="s">
        <v>54</v>
      </c>
      <c r="I452" t="s">
        <v>42</v>
      </c>
      <c r="J452">
        <v>10004612534</v>
      </c>
      <c r="K452" s="21">
        <f>(C452-VLOOKUP(H452,Riders!$A$2:$C$1999,2,FALSE))/365</f>
        <v>34.967123287671235</v>
      </c>
    </row>
    <row r="453" spans="1:11">
      <c r="A453" t="s">
        <v>162</v>
      </c>
      <c r="B453">
        <v>2022</v>
      </c>
      <c r="C453" s="12">
        <v>44695</v>
      </c>
      <c r="D453" t="s">
        <v>140</v>
      </c>
      <c r="E453" t="s">
        <v>117</v>
      </c>
      <c r="F453">
        <v>5</v>
      </c>
      <c r="G453">
        <v>4</v>
      </c>
      <c r="H453" t="s">
        <v>36</v>
      </c>
      <c r="I453" t="s">
        <v>37</v>
      </c>
      <c r="J453">
        <v>10011152354</v>
      </c>
      <c r="K453" s="21">
        <f>(C453-VLOOKUP(H453,Riders!$A$2:$C$1999,2,FALSE))/365</f>
        <v>23.978082191780821</v>
      </c>
    </row>
    <row r="454" spans="1:11">
      <c r="A454" t="s">
        <v>162</v>
      </c>
      <c r="B454">
        <v>2022</v>
      </c>
      <c r="C454" s="12">
        <v>44695</v>
      </c>
      <c r="D454" t="s">
        <v>140</v>
      </c>
      <c r="E454" t="s">
        <v>117</v>
      </c>
      <c r="F454">
        <v>5</v>
      </c>
      <c r="G454">
        <v>5</v>
      </c>
      <c r="H454" t="s">
        <v>30</v>
      </c>
      <c r="I454" t="s">
        <v>31</v>
      </c>
      <c r="J454">
        <v>10010773549</v>
      </c>
      <c r="K454" s="21">
        <f>(C454-VLOOKUP(H454,Riders!$A$2:$C$1999,2,FALSE))/365</f>
        <v>26.221917808219178</v>
      </c>
    </row>
    <row r="455" spans="1:11">
      <c r="A455" t="s">
        <v>162</v>
      </c>
      <c r="B455">
        <v>2022</v>
      </c>
      <c r="C455" s="12">
        <v>44695</v>
      </c>
      <c r="D455" t="s">
        <v>140</v>
      </c>
      <c r="E455" t="s">
        <v>117</v>
      </c>
      <c r="F455">
        <v>6</v>
      </c>
      <c r="G455">
        <v>1</v>
      </c>
      <c r="H455" t="s">
        <v>50</v>
      </c>
      <c r="I455" t="s">
        <v>44</v>
      </c>
      <c r="J455">
        <v>10009039774</v>
      </c>
      <c r="K455" s="21">
        <f>(C455-VLOOKUP(H455,Riders!$A$2:$C$1999,2,FALSE))/365</f>
        <v>27.835616438356166</v>
      </c>
    </row>
    <row r="456" spans="1:11">
      <c r="A456" t="s">
        <v>162</v>
      </c>
      <c r="B456">
        <v>2022</v>
      </c>
      <c r="C456" s="12">
        <v>44695</v>
      </c>
      <c r="D456" t="s">
        <v>140</v>
      </c>
      <c r="E456" t="s">
        <v>117</v>
      </c>
      <c r="F456">
        <v>6</v>
      </c>
      <c r="G456">
        <v>2</v>
      </c>
      <c r="H456" t="s">
        <v>173</v>
      </c>
      <c r="I456" t="s">
        <v>46</v>
      </c>
      <c r="J456">
        <v>10015915559</v>
      </c>
      <c r="K456" s="21">
        <f>(C456-VLOOKUP(H456,Riders!$A$2:$C$1999,2,FALSE))/365</f>
        <v>22.720547945205478</v>
      </c>
    </row>
    <row r="457" spans="1:11">
      <c r="A457" t="s">
        <v>162</v>
      </c>
      <c r="B457">
        <v>2022</v>
      </c>
      <c r="C457" s="12">
        <v>44695</v>
      </c>
      <c r="D457" t="s">
        <v>140</v>
      </c>
      <c r="E457" t="s">
        <v>117</v>
      </c>
      <c r="F457">
        <v>6</v>
      </c>
      <c r="G457">
        <v>3</v>
      </c>
      <c r="H457" t="s">
        <v>174</v>
      </c>
      <c r="I457" t="s">
        <v>37</v>
      </c>
      <c r="J457">
        <v>10006552534</v>
      </c>
      <c r="K457" s="21">
        <f>(C457-VLOOKUP(H457,Riders!$A$2:$C$1999,2,FALSE))/365</f>
        <v>32.013698630136986</v>
      </c>
    </row>
    <row r="458" spans="1:11">
      <c r="A458" t="s">
        <v>162</v>
      </c>
      <c r="B458">
        <v>2022</v>
      </c>
      <c r="C458" s="12">
        <v>44695</v>
      </c>
      <c r="D458" t="s">
        <v>140</v>
      </c>
      <c r="E458" t="s">
        <v>117</v>
      </c>
      <c r="F458">
        <v>6</v>
      </c>
      <c r="G458">
        <v>4</v>
      </c>
      <c r="H458" t="s">
        <v>170</v>
      </c>
      <c r="I458" t="s">
        <v>164</v>
      </c>
      <c r="J458">
        <v>10016222121</v>
      </c>
      <c r="K458" s="21">
        <f>(C458-VLOOKUP(H458,Riders!$A$2:$C$1999,2,FALSE))/365</f>
        <v>22.010958904109589</v>
      </c>
    </row>
    <row r="459" spans="1:11">
      <c r="A459" t="s">
        <v>162</v>
      </c>
      <c r="B459">
        <v>2022</v>
      </c>
      <c r="C459" s="12">
        <v>44695</v>
      </c>
      <c r="D459" t="s">
        <v>140</v>
      </c>
      <c r="E459" t="s">
        <v>119</v>
      </c>
      <c r="F459">
        <v>1</v>
      </c>
      <c r="G459">
        <v>1</v>
      </c>
      <c r="H459" t="s">
        <v>112</v>
      </c>
      <c r="I459" t="s">
        <v>75</v>
      </c>
      <c r="J459">
        <v>10009967641</v>
      </c>
      <c r="K459" s="21">
        <f>(C459-VLOOKUP(H459,Riders!$A$2:$C$1999,2,FALSE))/365</f>
        <v>25.073972602739726</v>
      </c>
    </row>
    <row r="460" spans="1:11">
      <c r="A460" t="s">
        <v>162</v>
      </c>
      <c r="B460">
        <v>2022</v>
      </c>
      <c r="C460" s="12">
        <v>44695</v>
      </c>
      <c r="D460" t="s">
        <v>140</v>
      </c>
      <c r="E460" t="s">
        <v>119</v>
      </c>
      <c r="F460">
        <v>1</v>
      </c>
      <c r="G460">
        <v>2</v>
      </c>
      <c r="H460" t="s">
        <v>106</v>
      </c>
      <c r="I460" t="s">
        <v>102</v>
      </c>
      <c r="J460">
        <v>10006894559</v>
      </c>
      <c r="K460" s="21">
        <f>(C460-VLOOKUP(H460,Riders!$A$2:$C$1999,2,FALSE))/365</f>
        <v>29.739726027397261</v>
      </c>
    </row>
    <row r="461" spans="1:11">
      <c r="A461" t="s">
        <v>162</v>
      </c>
      <c r="B461">
        <v>2022</v>
      </c>
      <c r="C461" s="12">
        <v>44695</v>
      </c>
      <c r="D461" t="s">
        <v>140</v>
      </c>
      <c r="E461" t="s">
        <v>119</v>
      </c>
      <c r="F461">
        <v>1</v>
      </c>
      <c r="G461">
        <v>3</v>
      </c>
      <c r="H461" t="s">
        <v>50</v>
      </c>
      <c r="I461" t="s">
        <v>44</v>
      </c>
      <c r="J461">
        <v>10009039774</v>
      </c>
      <c r="K461" s="21">
        <f>(C461-VLOOKUP(H461,Riders!$A$2:$C$1999,2,FALSE))/365</f>
        <v>27.835616438356166</v>
      </c>
    </row>
    <row r="462" spans="1:11">
      <c r="A462" t="s">
        <v>162</v>
      </c>
      <c r="B462">
        <v>2022</v>
      </c>
      <c r="C462" s="12">
        <v>44695</v>
      </c>
      <c r="D462" t="s">
        <v>140</v>
      </c>
      <c r="E462" t="s">
        <v>119</v>
      </c>
      <c r="F462">
        <v>1</v>
      </c>
      <c r="G462">
        <v>4</v>
      </c>
      <c r="H462" t="s">
        <v>143</v>
      </c>
      <c r="I462" t="s">
        <v>95</v>
      </c>
      <c r="J462">
        <v>10009181234</v>
      </c>
      <c r="K462" s="21">
        <f>(C462-VLOOKUP(H462,Riders!$A$2:$C$1999,2,FALSE))/365</f>
        <v>27.115068493150684</v>
      </c>
    </row>
    <row r="463" spans="1:11">
      <c r="A463" t="s">
        <v>162</v>
      </c>
      <c r="B463">
        <v>2022</v>
      </c>
      <c r="C463" s="12">
        <v>44695</v>
      </c>
      <c r="D463" t="s">
        <v>140</v>
      </c>
      <c r="E463" t="s">
        <v>119</v>
      </c>
      <c r="F463">
        <v>1</v>
      </c>
      <c r="G463">
        <v>5</v>
      </c>
      <c r="H463" t="s">
        <v>47</v>
      </c>
      <c r="I463" t="s">
        <v>33</v>
      </c>
      <c r="J463">
        <v>10064209839</v>
      </c>
      <c r="K463" s="21">
        <f>(C463-VLOOKUP(H463,Riders!$A$2:$C$1999,2,FALSE))/365</f>
        <v>25.457534246575342</v>
      </c>
    </row>
    <row r="464" spans="1:11">
      <c r="A464" t="s">
        <v>162</v>
      </c>
      <c r="B464">
        <v>2022</v>
      </c>
      <c r="C464" s="12">
        <v>44695</v>
      </c>
      <c r="D464" t="s">
        <v>140</v>
      </c>
      <c r="E464" t="s">
        <v>119</v>
      </c>
      <c r="F464">
        <v>1</v>
      </c>
      <c r="G464">
        <v>6</v>
      </c>
      <c r="H464" t="s">
        <v>132</v>
      </c>
      <c r="I464" t="s">
        <v>113</v>
      </c>
      <c r="J464">
        <v>10015483305</v>
      </c>
      <c r="K464" s="21">
        <f>(C464-VLOOKUP(H464,Riders!$A$2:$C$1999,2,FALSE))/365</f>
        <v>22.852054794520548</v>
      </c>
    </row>
    <row r="465" spans="1:11">
      <c r="A465" t="s">
        <v>162</v>
      </c>
      <c r="B465">
        <v>2022</v>
      </c>
      <c r="C465" s="12">
        <v>44695</v>
      </c>
      <c r="D465" t="s">
        <v>140</v>
      </c>
      <c r="E465" t="s">
        <v>119</v>
      </c>
      <c r="F465">
        <v>2</v>
      </c>
      <c r="G465">
        <v>1</v>
      </c>
      <c r="H465" t="s">
        <v>100</v>
      </c>
      <c r="I465" t="s">
        <v>44</v>
      </c>
      <c r="J465">
        <v>10010830840</v>
      </c>
      <c r="K465" s="21">
        <f>(C465-VLOOKUP(H465,Riders!$A$2:$C$1999,2,FALSE))/365</f>
        <v>23.55890410958904</v>
      </c>
    </row>
    <row r="466" spans="1:11">
      <c r="A466" t="s">
        <v>162</v>
      </c>
      <c r="B466">
        <v>2022</v>
      </c>
      <c r="C466" s="12">
        <v>44695</v>
      </c>
      <c r="D466" t="s">
        <v>140</v>
      </c>
      <c r="E466" t="s">
        <v>119</v>
      </c>
      <c r="F466">
        <v>2</v>
      </c>
      <c r="G466">
        <v>2</v>
      </c>
      <c r="H466" t="s">
        <v>101</v>
      </c>
      <c r="I466" t="s">
        <v>102</v>
      </c>
      <c r="J466">
        <v>10015145724</v>
      </c>
      <c r="K466" s="21">
        <f>(C466-VLOOKUP(H466,Riders!$A$2:$C$1999,2,FALSE))/365</f>
        <v>23.090410958904108</v>
      </c>
    </row>
    <row r="467" spans="1:11">
      <c r="A467" t="s">
        <v>162</v>
      </c>
      <c r="B467">
        <v>2022</v>
      </c>
      <c r="C467" s="12">
        <v>44695</v>
      </c>
      <c r="D467" t="s">
        <v>140</v>
      </c>
      <c r="E467" t="s">
        <v>119</v>
      </c>
      <c r="F467">
        <v>2</v>
      </c>
      <c r="G467">
        <v>3</v>
      </c>
      <c r="H467" t="s">
        <v>97</v>
      </c>
      <c r="I467" t="s">
        <v>29</v>
      </c>
      <c r="J467">
        <v>10048325582</v>
      </c>
      <c r="K467" s="21">
        <f>(C467-VLOOKUP(H467,Riders!$A$2:$C$1999,2,FALSE))/365</f>
        <v>30.301369863013697</v>
      </c>
    </row>
    <row r="468" spans="1:11">
      <c r="A468" t="s">
        <v>162</v>
      </c>
      <c r="B468">
        <v>2022</v>
      </c>
      <c r="C468" s="12">
        <v>44695</v>
      </c>
      <c r="D468" t="s">
        <v>140</v>
      </c>
      <c r="E468" t="s">
        <v>119</v>
      </c>
      <c r="F468">
        <v>2</v>
      </c>
      <c r="G468">
        <v>4</v>
      </c>
      <c r="H468" t="s">
        <v>125</v>
      </c>
      <c r="I468" t="s">
        <v>75</v>
      </c>
      <c r="J468">
        <v>10017950943</v>
      </c>
      <c r="K468" s="21">
        <f>(C468-VLOOKUP(H468,Riders!$A$2:$C$1999,2,FALSE))/365</f>
        <v>25.260273972602739</v>
      </c>
    </row>
    <row r="469" spans="1:11">
      <c r="A469" t="s">
        <v>162</v>
      </c>
      <c r="B469">
        <v>2022</v>
      </c>
      <c r="C469" s="12">
        <v>44695</v>
      </c>
      <c r="D469" t="s">
        <v>140</v>
      </c>
      <c r="E469" t="s">
        <v>119</v>
      </c>
      <c r="F469">
        <v>2</v>
      </c>
      <c r="G469">
        <v>5</v>
      </c>
      <c r="H469" t="s">
        <v>107</v>
      </c>
      <c r="I469" t="s">
        <v>168</v>
      </c>
      <c r="J469">
        <v>10020900955</v>
      </c>
      <c r="K469" s="21">
        <f>(C469-VLOOKUP(H469,Riders!$A$2:$C$1999,2,FALSE))/365</f>
        <v>29.424657534246574</v>
      </c>
    </row>
    <row r="470" spans="1:11">
      <c r="A470" t="s">
        <v>162</v>
      </c>
      <c r="B470">
        <v>2022</v>
      </c>
      <c r="C470" s="12">
        <v>44695</v>
      </c>
      <c r="D470" t="s">
        <v>140</v>
      </c>
      <c r="E470" t="s">
        <v>119</v>
      </c>
      <c r="F470">
        <v>2</v>
      </c>
      <c r="G470">
        <v>6</v>
      </c>
      <c r="H470" t="s">
        <v>105</v>
      </c>
      <c r="I470" t="s">
        <v>39</v>
      </c>
      <c r="J470">
        <v>10052089586</v>
      </c>
      <c r="K470" s="21">
        <f>(C470-VLOOKUP(H470,Riders!$A$2:$C$1999,2,FALSE))/365</f>
        <v>23.36986301369863</v>
      </c>
    </row>
    <row r="471" spans="1:11">
      <c r="A471" t="s">
        <v>162</v>
      </c>
      <c r="B471">
        <v>2022</v>
      </c>
      <c r="C471" s="12">
        <v>44695</v>
      </c>
      <c r="D471" t="s">
        <v>140</v>
      </c>
      <c r="E471" t="s">
        <v>121</v>
      </c>
      <c r="F471">
        <v>1</v>
      </c>
      <c r="G471">
        <v>1</v>
      </c>
      <c r="H471" t="s">
        <v>100</v>
      </c>
      <c r="I471" t="s">
        <v>44</v>
      </c>
      <c r="J471">
        <v>10010830840</v>
      </c>
      <c r="K471" s="21">
        <v>23.55890410958904</v>
      </c>
    </row>
    <row r="472" spans="1:11">
      <c r="A472" t="s">
        <v>162</v>
      </c>
      <c r="B472">
        <v>2022</v>
      </c>
      <c r="C472" s="12">
        <v>44695</v>
      </c>
      <c r="D472" t="s">
        <v>140</v>
      </c>
      <c r="E472" t="s">
        <v>121</v>
      </c>
      <c r="F472">
        <v>1</v>
      </c>
      <c r="G472">
        <v>2</v>
      </c>
      <c r="H472" t="s">
        <v>101</v>
      </c>
      <c r="I472" t="s">
        <v>102</v>
      </c>
      <c r="J472">
        <v>10015145724</v>
      </c>
      <c r="K472" s="21">
        <f>(C472-VLOOKUP(H472,Riders!$A$2:$C$1999,2,FALSE))/365</f>
        <v>23.090410958904108</v>
      </c>
    </row>
    <row r="473" spans="1:11">
      <c r="A473" t="s">
        <v>162</v>
      </c>
      <c r="B473">
        <v>2022</v>
      </c>
      <c r="C473" s="12">
        <v>44695</v>
      </c>
      <c r="D473" t="s">
        <v>140</v>
      </c>
      <c r="E473" t="s">
        <v>121</v>
      </c>
      <c r="F473">
        <v>1</v>
      </c>
      <c r="G473">
        <v>3</v>
      </c>
      <c r="H473" t="s">
        <v>97</v>
      </c>
      <c r="I473" t="s">
        <v>29</v>
      </c>
      <c r="J473">
        <v>10048325582</v>
      </c>
      <c r="K473" s="21">
        <f>(C473-VLOOKUP(H473,Riders!$A$2:$C$1999,2,FALSE))/365</f>
        <v>30.301369863013697</v>
      </c>
    </row>
    <row r="474" spans="1:11">
      <c r="A474" t="s">
        <v>162</v>
      </c>
      <c r="B474">
        <v>2022</v>
      </c>
      <c r="C474" s="12">
        <v>44695</v>
      </c>
      <c r="D474" t="s">
        <v>140</v>
      </c>
      <c r="E474" t="s">
        <v>121</v>
      </c>
      <c r="F474">
        <v>1</v>
      </c>
      <c r="G474">
        <v>4</v>
      </c>
      <c r="H474" t="s">
        <v>50</v>
      </c>
      <c r="I474" t="s">
        <v>44</v>
      </c>
      <c r="J474">
        <v>10009039774</v>
      </c>
      <c r="K474" s="21">
        <f>(C474-VLOOKUP(H474,Riders!$A$2:$C$1999,2,FALSE))/365</f>
        <v>27.835616438356166</v>
      </c>
    </row>
    <row r="475" spans="1:11">
      <c r="A475" t="s">
        <v>162</v>
      </c>
      <c r="B475">
        <v>2022</v>
      </c>
      <c r="C475" s="12">
        <v>44695</v>
      </c>
      <c r="D475" t="s">
        <v>140</v>
      </c>
      <c r="E475" t="s">
        <v>121</v>
      </c>
      <c r="F475">
        <v>1</v>
      </c>
      <c r="G475">
        <v>5</v>
      </c>
      <c r="H475" t="s">
        <v>106</v>
      </c>
      <c r="I475" t="s">
        <v>102</v>
      </c>
      <c r="J475">
        <v>10006894559</v>
      </c>
      <c r="K475" s="21">
        <f>(C475-VLOOKUP(H475,Riders!$A$2:$C$1999,2,FALSE))/365</f>
        <v>29.739726027397261</v>
      </c>
    </row>
    <row r="476" spans="1:11">
      <c r="A476" t="s">
        <v>162</v>
      </c>
      <c r="B476">
        <v>2022</v>
      </c>
      <c r="C476" s="12">
        <v>44695</v>
      </c>
      <c r="D476" t="s">
        <v>140</v>
      </c>
      <c r="E476" t="s">
        <v>121</v>
      </c>
      <c r="F476">
        <v>1</v>
      </c>
      <c r="G476">
        <v>6</v>
      </c>
      <c r="H476" t="s">
        <v>112</v>
      </c>
      <c r="I476" t="s">
        <v>75</v>
      </c>
      <c r="J476">
        <v>10009967641</v>
      </c>
      <c r="K476" s="21">
        <f>(C476-VLOOKUP(H476,Riders!$A$2:$C$1999,2,FALSE))/365</f>
        <v>25.073972602739726</v>
      </c>
    </row>
    <row r="477" spans="1:11">
      <c r="A477" t="s">
        <v>162</v>
      </c>
      <c r="B477">
        <v>2022</v>
      </c>
      <c r="C477" s="12">
        <v>44695</v>
      </c>
      <c r="D477" t="s">
        <v>140</v>
      </c>
      <c r="E477" t="s">
        <v>121</v>
      </c>
      <c r="F477">
        <v>2</v>
      </c>
      <c r="G477">
        <v>1</v>
      </c>
      <c r="H477" t="s">
        <v>107</v>
      </c>
      <c r="I477" t="s">
        <v>168</v>
      </c>
      <c r="J477">
        <v>10020900955</v>
      </c>
      <c r="K477" s="21">
        <f>(C477-VLOOKUP(H477,Riders!$A$2:$C$1999,2,FALSE))/365</f>
        <v>29.424657534246574</v>
      </c>
    </row>
    <row r="478" spans="1:11">
      <c r="A478" t="s">
        <v>162</v>
      </c>
      <c r="B478">
        <v>2022</v>
      </c>
      <c r="C478" s="12">
        <v>44695</v>
      </c>
      <c r="D478" t="s">
        <v>140</v>
      </c>
      <c r="E478" t="s">
        <v>121</v>
      </c>
      <c r="F478">
        <v>2</v>
      </c>
      <c r="G478">
        <v>2</v>
      </c>
      <c r="H478" t="s">
        <v>125</v>
      </c>
      <c r="I478" t="s">
        <v>75</v>
      </c>
      <c r="J478">
        <v>10017950943</v>
      </c>
      <c r="K478" s="21">
        <f>(C478-VLOOKUP(H478,Riders!$A$2:$C$1999,2,FALSE))/365</f>
        <v>25.260273972602739</v>
      </c>
    </row>
    <row r="479" spans="1:11">
      <c r="A479" t="s">
        <v>162</v>
      </c>
      <c r="B479">
        <v>2022</v>
      </c>
      <c r="C479" s="12">
        <v>44695</v>
      </c>
      <c r="D479" t="s">
        <v>140</v>
      </c>
      <c r="E479" t="s">
        <v>121</v>
      </c>
      <c r="F479">
        <v>2</v>
      </c>
      <c r="G479">
        <v>3</v>
      </c>
      <c r="H479" t="s">
        <v>47</v>
      </c>
      <c r="I479" t="s">
        <v>33</v>
      </c>
      <c r="J479">
        <v>10064209839</v>
      </c>
      <c r="K479" s="21">
        <f>(C479-VLOOKUP(H479,Riders!$A$2:$C$1999,2,FALSE))/365</f>
        <v>25.457534246575342</v>
      </c>
    </row>
    <row r="480" spans="1:11">
      <c r="A480" t="s">
        <v>162</v>
      </c>
      <c r="B480">
        <v>2022</v>
      </c>
      <c r="C480" s="12">
        <v>44695</v>
      </c>
      <c r="D480" t="s">
        <v>140</v>
      </c>
      <c r="E480" t="s">
        <v>121</v>
      </c>
      <c r="F480">
        <v>2</v>
      </c>
      <c r="G480">
        <v>4</v>
      </c>
      <c r="H480" t="s">
        <v>143</v>
      </c>
      <c r="I480" t="s">
        <v>95</v>
      </c>
      <c r="J480">
        <v>10009181234</v>
      </c>
      <c r="K480" s="21">
        <f>(C480-VLOOKUP(H480,Riders!$A$2:$C$1999,2,FALSE))/365</f>
        <v>27.115068493150684</v>
      </c>
    </row>
    <row r="481" spans="1:11">
      <c r="A481" t="s">
        <v>162</v>
      </c>
      <c r="B481">
        <v>2022</v>
      </c>
      <c r="C481" s="12">
        <v>44695</v>
      </c>
      <c r="D481" t="s">
        <v>140</v>
      </c>
      <c r="E481" t="s">
        <v>121</v>
      </c>
      <c r="F481">
        <v>2</v>
      </c>
      <c r="G481">
        <v>5</v>
      </c>
      <c r="H481" t="s">
        <v>132</v>
      </c>
      <c r="I481" t="s">
        <v>113</v>
      </c>
      <c r="J481">
        <v>10015483305</v>
      </c>
      <c r="K481" s="21">
        <f>(C481-VLOOKUP(H481,Riders!$A$2:$C$1999,2,FALSE))/365</f>
        <v>22.852054794520548</v>
      </c>
    </row>
    <row r="482" spans="1:11">
      <c r="A482" t="s">
        <v>162</v>
      </c>
      <c r="B482">
        <v>2022</v>
      </c>
      <c r="C482" s="12">
        <v>44695</v>
      </c>
      <c r="D482" t="s">
        <v>140</v>
      </c>
      <c r="E482" t="s">
        <v>121</v>
      </c>
      <c r="F482">
        <v>2</v>
      </c>
      <c r="G482">
        <v>6</v>
      </c>
      <c r="H482" t="s">
        <v>105</v>
      </c>
      <c r="I482" t="s">
        <v>39</v>
      </c>
      <c r="J482">
        <v>10052089586</v>
      </c>
      <c r="K482" s="21">
        <f>(C482-VLOOKUP(H482,Riders!$A$2:$C$1999,2,FALSE))/365</f>
        <v>23.36986301369863</v>
      </c>
    </row>
    <row r="483" spans="1:11">
      <c r="A483" t="s">
        <v>65</v>
      </c>
      <c r="B483">
        <v>2022</v>
      </c>
      <c r="C483" s="12">
        <v>44674</v>
      </c>
      <c r="D483" t="s">
        <v>140</v>
      </c>
      <c r="E483" t="s">
        <v>91</v>
      </c>
      <c r="F483">
        <v>1</v>
      </c>
      <c r="G483">
        <v>1</v>
      </c>
      <c r="H483" t="s">
        <v>92</v>
      </c>
      <c r="I483" t="s">
        <v>23</v>
      </c>
      <c r="J483">
        <v>10009535686</v>
      </c>
      <c r="K483" s="21">
        <f>(C483-VLOOKUP(H483,Riders!$A$2:$C$1999,2,FALSE))/365</f>
        <v>25.126027397260273</v>
      </c>
    </row>
    <row r="484" spans="1:11">
      <c r="A484" t="s">
        <v>65</v>
      </c>
      <c r="B484">
        <v>2022</v>
      </c>
      <c r="C484" s="12">
        <v>44674</v>
      </c>
      <c r="D484" t="s">
        <v>140</v>
      </c>
      <c r="E484" t="s">
        <v>91</v>
      </c>
      <c r="F484">
        <v>1</v>
      </c>
      <c r="G484">
        <v>2</v>
      </c>
      <c r="H484" t="s">
        <v>115</v>
      </c>
      <c r="I484" t="s">
        <v>116</v>
      </c>
      <c r="J484">
        <v>10009009159</v>
      </c>
      <c r="K484" s="21">
        <f>(C484-VLOOKUP(H484,Riders!$A$2:$C$1999,2,FALSE))/365</f>
        <v>27.2</v>
      </c>
    </row>
    <row r="485" spans="1:11">
      <c r="A485" t="s">
        <v>65</v>
      </c>
      <c r="B485">
        <v>2022</v>
      </c>
      <c r="C485" s="12">
        <v>44674</v>
      </c>
      <c r="D485" t="s">
        <v>140</v>
      </c>
      <c r="E485" t="s">
        <v>91</v>
      </c>
      <c r="F485">
        <v>1</v>
      </c>
      <c r="G485">
        <v>3</v>
      </c>
      <c r="H485" t="s">
        <v>112</v>
      </c>
      <c r="I485" t="s">
        <v>113</v>
      </c>
      <c r="J485">
        <v>10009967641</v>
      </c>
      <c r="K485" s="21">
        <f>(C485-VLOOKUP(H485,Riders!$A$2:$C$1999,2,FALSE))/365</f>
        <v>25.016438356164382</v>
      </c>
    </row>
    <row r="486" spans="1:11">
      <c r="A486" t="s">
        <v>65</v>
      </c>
      <c r="B486">
        <v>2022</v>
      </c>
      <c r="C486" s="12">
        <v>44674</v>
      </c>
      <c r="D486" t="s">
        <v>140</v>
      </c>
      <c r="E486" t="s">
        <v>91</v>
      </c>
      <c r="F486">
        <v>1</v>
      </c>
      <c r="G486">
        <v>4</v>
      </c>
      <c r="H486" t="s">
        <v>103</v>
      </c>
      <c r="I486" t="s">
        <v>104</v>
      </c>
      <c r="J486">
        <v>10009010876</v>
      </c>
      <c r="K486" s="21">
        <f>(C486-VLOOKUP(H486,Riders!$A$2:$C$1999,2,FALSE))/365</f>
        <v>28.243835616438357</v>
      </c>
    </row>
    <row r="487" spans="1:11">
      <c r="A487" t="s">
        <v>65</v>
      </c>
      <c r="B487">
        <v>2022</v>
      </c>
      <c r="C487" s="12">
        <v>44674</v>
      </c>
      <c r="D487" t="s">
        <v>140</v>
      </c>
      <c r="E487" t="s">
        <v>91</v>
      </c>
      <c r="F487">
        <v>1</v>
      </c>
      <c r="G487">
        <v>5</v>
      </c>
      <c r="H487" t="s">
        <v>176</v>
      </c>
      <c r="I487" t="s">
        <v>33</v>
      </c>
      <c r="J487">
        <v>10015718327</v>
      </c>
      <c r="K487" s="21" t="e">
        <f>(C487-VLOOKUP(H487,Riders!$A$2:$C$1999,2,FALSE))/365</f>
        <v>#N/A</v>
      </c>
    </row>
    <row r="488" spans="1:11">
      <c r="A488" t="s">
        <v>65</v>
      </c>
      <c r="B488">
        <v>2022</v>
      </c>
      <c r="C488" s="12">
        <v>44674</v>
      </c>
      <c r="D488" t="s">
        <v>140</v>
      </c>
      <c r="E488" t="s">
        <v>91</v>
      </c>
      <c r="F488">
        <v>1</v>
      </c>
      <c r="G488">
        <v>6</v>
      </c>
      <c r="H488" t="s">
        <v>36</v>
      </c>
      <c r="I488" t="s">
        <v>37</v>
      </c>
      <c r="J488">
        <v>10011152354</v>
      </c>
      <c r="K488" s="21">
        <f>(C488-VLOOKUP(H488,Riders!$A$2:$C$1999,2,FALSE))/365</f>
        <v>23.920547945205481</v>
      </c>
    </row>
    <row r="489" spans="1:11">
      <c r="A489" t="s">
        <v>65</v>
      </c>
      <c r="B489">
        <v>2022</v>
      </c>
      <c r="C489" s="12">
        <v>44674</v>
      </c>
      <c r="D489" t="s">
        <v>140</v>
      </c>
      <c r="E489" t="s">
        <v>91</v>
      </c>
      <c r="F489">
        <v>2</v>
      </c>
      <c r="G489">
        <v>1</v>
      </c>
      <c r="H489" t="s">
        <v>100</v>
      </c>
      <c r="I489" t="s">
        <v>44</v>
      </c>
      <c r="J489">
        <v>10010830840</v>
      </c>
      <c r="K489" s="21">
        <f>(C489-VLOOKUP(H489,Riders!$A$2:$C$1999,2,FALSE))/365</f>
        <v>23.5013698630137</v>
      </c>
    </row>
    <row r="490" spans="1:11">
      <c r="A490" t="s">
        <v>65</v>
      </c>
      <c r="B490">
        <v>2022</v>
      </c>
      <c r="C490" s="12">
        <v>44674</v>
      </c>
      <c r="D490" t="s">
        <v>140</v>
      </c>
      <c r="E490" t="s">
        <v>91</v>
      </c>
      <c r="F490">
        <v>2</v>
      </c>
      <c r="G490">
        <v>2</v>
      </c>
      <c r="H490" t="s">
        <v>108</v>
      </c>
      <c r="I490" t="s">
        <v>109</v>
      </c>
      <c r="J490">
        <v>10117936018</v>
      </c>
      <c r="K490" s="21">
        <f>(C490-VLOOKUP(H490,Riders!$A$2:$C$1999,2,FALSE))/365</f>
        <v>28.528767123287672</v>
      </c>
    </row>
    <row r="491" spans="1:11">
      <c r="A491" t="s">
        <v>65</v>
      </c>
      <c r="B491">
        <v>2022</v>
      </c>
      <c r="C491" s="12">
        <v>44674</v>
      </c>
      <c r="D491" t="s">
        <v>140</v>
      </c>
      <c r="E491" t="s">
        <v>91</v>
      </c>
      <c r="F491">
        <v>2</v>
      </c>
      <c r="G491">
        <v>3</v>
      </c>
      <c r="H491" t="s">
        <v>171</v>
      </c>
      <c r="I491" t="s">
        <v>82</v>
      </c>
      <c r="J491">
        <v>10007073506</v>
      </c>
      <c r="K491" s="21">
        <f>(C491-VLOOKUP(H491,Riders!$A$2:$C$1999,2,FALSE))/365</f>
        <v>31.827397260273973</v>
      </c>
    </row>
    <row r="492" spans="1:11">
      <c r="A492" t="s">
        <v>65</v>
      </c>
      <c r="B492">
        <v>2022</v>
      </c>
      <c r="C492" s="12">
        <v>44674</v>
      </c>
      <c r="D492" t="s">
        <v>140</v>
      </c>
      <c r="E492" t="s">
        <v>91</v>
      </c>
      <c r="F492">
        <v>2</v>
      </c>
      <c r="G492">
        <v>4</v>
      </c>
      <c r="H492" t="s">
        <v>157</v>
      </c>
      <c r="I492" t="s">
        <v>142</v>
      </c>
      <c r="J492">
        <v>10006063086</v>
      </c>
      <c r="K492" s="21">
        <f>(C492-VLOOKUP(H492,Riders!$A$2:$C$1999,2,FALSE))/365</f>
        <v>32.136986301369866</v>
      </c>
    </row>
    <row r="493" spans="1:11">
      <c r="A493" t="s">
        <v>65</v>
      </c>
      <c r="B493">
        <v>2022</v>
      </c>
      <c r="C493" s="12">
        <v>44674</v>
      </c>
      <c r="D493" t="s">
        <v>140</v>
      </c>
      <c r="E493" t="s">
        <v>91</v>
      </c>
      <c r="F493">
        <v>2</v>
      </c>
      <c r="G493">
        <v>5</v>
      </c>
      <c r="H493" t="s">
        <v>62</v>
      </c>
      <c r="I493" t="s">
        <v>63</v>
      </c>
      <c r="J493">
        <v>10007351671</v>
      </c>
      <c r="K493" s="21">
        <f>(C493-VLOOKUP(H493,Riders!$A$2:$C$1999,2,FALSE))/365</f>
        <v>32.424657534246577</v>
      </c>
    </row>
    <row r="494" spans="1:11">
      <c r="A494" t="s">
        <v>65</v>
      </c>
      <c r="B494">
        <v>2022</v>
      </c>
      <c r="C494" s="12">
        <v>44674</v>
      </c>
      <c r="D494" t="s">
        <v>140</v>
      </c>
      <c r="E494" t="s">
        <v>91</v>
      </c>
      <c r="F494">
        <v>3</v>
      </c>
      <c r="G494">
        <v>1</v>
      </c>
      <c r="H494" t="s">
        <v>101</v>
      </c>
      <c r="I494" t="s">
        <v>102</v>
      </c>
      <c r="J494">
        <v>10015145724</v>
      </c>
      <c r="K494" s="21">
        <f>(C494-VLOOKUP(H494,Riders!$A$2:$C$1999,2,FALSE))/365</f>
        <v>23.032876712328768</v>
      </c>
    </row>
    <row r="495" spans="1:11">
      <c r="A495" t="s">
        <v>65</v>
      </c>
      <c r="B495">
        <v>2022</v>
      </c>
      <c r="C495" s="12">
        <v>44674</v>
      </c>
      <c r="D495" t="s">
        <v>140</v>
      </c>
      <c r="E495" t="s">
        <v>91</v>
      </c>
      <c r="F495">
        <v>3</v>
      </c>
      <c r="G495">
        <v>2</v>
      </c>
      <c r="H495" t="s">
        <v>54</v>
      </c>
      <c r="I495" t="s">
        <v>42</v>
      </c>
      <c r="J495">
        <v>10004612534</v>
      </c>
      <c r="K495" s="21">
        <f>(C495-VLOOKUP(H495,Riders!$A$2:$C$1999,2,FALSE))/365</f>
        <v>34.909589041095892</v>
      </c>
    </row>
    <row r="496" spans="1:11">
      <c r="A496" t="s">
        <v>65</v>
      </c>
      <c r="B496">
        <v>2022</v>
      </c>
      <c r="C496" s="12">
        <v>44674</v>
      </c>
      <c r="D496" t="s">
        <v>140</v>
      </c>
      <c r="E496" t="s">
        <v>91</v>
      </c>
      <c r="F496">
        <v>3</v>
      </c>
      <c r="G496">
        <v>3</v>
      </c>
      <c r="H496" t="s">
        <v>132</v>
      </c>
      <c r="I496" t="s">
        <v>75</v>
      </c>
      <c r="J496">
        <v>10015483305</v>
      </c>
      <c r="K496" s="21">
        <f>(C496-VLOOKUP(H496,Riders!$A$2:$C$1999,2,FALSE))/365</f>
        <v>22.794520547945204</v>
      </c>
    </row>
    <row r="497" spans="1:11">
      <c r="A497" t="s">
        <v>65</v>
      </c>
      <c r="B497">
        <v>2022</v>
      </c>
      <c r="C497" s="12">
        <v>44674</v>
      </c>
      <c r="D497" t="s">
        <v>140</v>
      </c>
      <c r="E497" t="s">
        <v>91</v>
      </c>
      <c r="F497">
        <v>3</v>
      </c>
      <c r="G497">
        <v>4</v>
      </c>
      <c r="H497" t="s">
        <v>51</v>
      </c>
      <c r="I497" t="s">
        <v>52</v>
      </c>
      <c r="J497">
        <v>10010645732</v>
      </c>
      <c r="K497" s="21">
        <f>(C497-VLOOKUP(H497,Riders!$A$2:$C$1999,2,FALSE))/365</f>
        <v>24.402739726027399</v>
      </c>
    </row>
    <row r="498" spans="1:11">
      <c r="A498" t="s">
        <v>65</v>
      </c>
      <c r="B498">
        <v>2022</v>
      </c>
      <c r="C498" s="12">
        <v>44674</v>
      </c>
      <c r="D498" t="s">
        <v>140</v>
      </c>
      <c r="E498" t="s">
        <v>91</v>
      </c>
      <c r="F498">
        <v>3</v>
      </c>
      <c r="G498">
        <v>5</v>
      </c>
      <c r="H498" t="s">
        <v>96</v>
      </c>
      <c r="I498" t="s">
        <v>27</v>
      </c>
      <c r="J498">
        <v>10015683567</v>
      </c>
      <c r="K498" s="21">
        <f>(C498-VLOOKUP(H498,Riders!$A$2:$C$1999,2,FALSE))/365</f>
        <v>23.268493150684932</v>
      </c>
    </row>
    <row r="499" spans="1:11">
      <c r="A499" t="s">
        <v>65</v>
      </c>
      <c r="B499">
        <v>2022</v>
      </c>
      <c r="C499" s="12">
        <v>44674</v>
      </c>
      <c r="D499" t="s">
        <v>140</v>
      </c>
      <c r="E499" t="s">
        <v>91</v>
      </c>
      <c r="F499">
        <v>3</v>
      </c>
      <c r="G499">
        <v>6</v>
      </c>
      <c r="H499" t="s">
        <v>177</v>
      </c>
      <c r="I499" t="s">
        <v>178</v>
      </c>
      <c r="J499">
        <v>10010664829</v>
      </c>
      <c r="K499" s="21">
        <f>(C499-VLOOKUP(H499,Riders!$A$2:$C$1999,2,FALSE))/365</f>
        <v>24.06027397260274</v>
      </c>
    </row>
    <row r="500" spans="1:11">
      <c r="A500" t="s">
        <v>65</v>
      </c>
      <c r="B500">
        <v>2022</v>
      </c>
      <c r="C500" s="12">
        <v>44674</v>
      </c>
      <c r="D500" t="s">
        <v>140</v>
      </c>
      <c r="E500" t="s">
        <v>91</v>
      </c>
      <c r="F500">
        <v>4</v>
      </c>
      <c r="G500">
        <v>1</v>
      </c>
      <c r="H500" t="s">
        <v>114</v>
      </c>
      <c r="I500" t="s">
        <v>102</v>
      </c>
      <c r="J500">
        <v>10055349695</v>
      </c>
      <c r="K500" s="21">
        <f>(C500-VLOOKUP(H500,Riders!$A$2:$C$1999,2,FALSE))/365</f>
        <v>22.2</v>
      </c>
    </row>
    <row r="501" spans="1:11">
      <c r="A501" t="s">
        <v>65</v>
      </c>
      <c r="B501">
        <v>2022</v>
      </c>
      <c r="C501" s="12">
        <v>44674</v>
      </c>
      <c r="D501" t="s">
        <v>140</v>
      </c>
      <c r="E501" t="s">
        <v>91</v>
      </c>
      <c r="F501">
        <v>4</v>
      </c>
      <c r="G501">
        <v>2</v>
      </c>
      <c r="H501" t="s">
        <v>67</v>
      </c>
      <c r="I501" t="s">
        <v>31</v>
      </c>
      <c r="J501">
        <v>10007827880</v>
      </c>
      <c r="K501" s="21">
        <f>(C501-VLOOKUP(H501,Riders!$A$2:$C$1999,2,FALSE))/365</f>
        <v>28.490410958904111</v>
      </c>
    </row>
    <row r="502" spans="1:11">
      <c r="A502" t="s">
        <v>65</v>
      </c>
      <c r="B502">
        <v>2022</v>
      </c>
      <c r="C502" s="12">
        <v>44674</v>
      </c>
      <c r="D502" t="s">
        <v>140</v>
      </c>
      <c r="E502" t="s">
        <v>91</v>
      </c>
      <c r="F502">
        <v>4</v>
      </c>
      <c r="G502">
        <v>3</v>
      </c>
      <c r="H502" t="s">
        <v>47</v>
      </c>
      <c r="I502" t="s">
        <v>33</v>
      </c>
      <c r="J502">
        <v>10064209839</v>
      </c>
      <c r="K502" s="21">
        <f>(C502-VLOOKUP(H502,Riders!$A$2:$C$1999,2,FALSE))/365</f>
        <v>25.4</v>
      </c>
    </row>
    <row r="503" spans="1:11">
      <c r="A503" t="s">
        <v>65</v>
      </c>
      <c r="B503">
        <v>2022</v>
      </c>
      <c r="C503" s="12">
        <v>44674</v>
      </c>
      <c r="D503" t="s">
        <v>140</v>
      </c>
      <c r="E503" t="s">
        <v>91</v>
      </c>
      <c r="F503">
        <v>4</v>
      </c>
      <c r="G503">
        <v>4</v>
      </c>
      <c r="H503" t="s">
        <v>179</v>
      </c>
      <c r="I503" t="s">
        <v>142</v>
      </c>
      <c r="J503">
        <v>10081023272</v>
      </c>
      <c r="K503" s="21">
        <f>(C503-VLOOKUP(H503,Riders!$A$2:$C$1999,2,FALSE))/365</f>
        <v>20.512328767123286</v>
      </c>
    </row>
    <row r="504" spans="1:11">
      <c r="A504" t="s">
        <v>65</v>
      </c>
      <c r="B504">
        <v>2022</v>
      </c>
      <c r="C504" s="12">
        <v>44674</v>
      </c>
      <c r="D504" t="s">
        <v>140</v>
      </c>
      <c r="E504" t="s">
        <v>91</v>
      </c>
      <c r="F504">
        <v>4</v>
      </c>
      <c r="G504">
        <v>5</v>
      </c>
      <c r="H504" t="s">
        <v>173</v>
      </c>
      <c r="I504" t="s">
        <v>46</v>
      </c>
      <c r="J504">
        <v>10015915559</v>
      </c>
      <c r="K504" s="21">
        <f>(C504-VLOOKUP(H504,Riders!$A$2:$C$1999,2,FALSE))/365</f>
        <v>22.663013698630138</v>
      </c>
    </row>
    <row r="505" spans="1:11">
      <c r="A505" t="s">
        <v>65</v>
      </c>
      <c r="B505">
        <v>2022</v>
      </c>
      <c r="C505" s="12">
        <v>44674</v>
      </c>
      <c r="D505" t="s">
        <v>140</v>
      </c>
      <c r="E505" t="s">
        <v>91</v>
      </c>
      <c r="F505">
        <v>5</v>
      </c>
      <c r="G505">
        <v>1</v>
      </c>
      <c r="H505" t="s">
        <v>93</v>
      </c>
      <c r="I505" t="s">
        <v>52</v>
      </c>
      <c r="J505">
        <v>10009150215</v>
      </c>
      <c r="K505" s="21">
        <f>(C505-VLOOKUP(H505,Riders!$A$2:$C$1999,2,FALSE))/365</f>
        <v>26.424657534246574</v>
      </c>
    </row>
    <row r="506" spans="1:11">
      <c r="A506" t="s">
        <v>65</v>
      </c>
      <c r="B506">
        <v>2022</v>
      </c>
      <c r="C506" s="12">
        <v>44674</v>
      </c>
      <c r="D506" t="s">
        <v>140</v>
      </c>
      <c r="E506" t="s">
        <v>91</v>
      </c>
      <c r="F506">
        <v>5</v>
      </c>
      <c r="G506">
        <v>2</v>
      </c>
      <c r="H506" t="s">
        <v>45</v>
      </c>
      <c r="I506" t="s">
        <v>46</v>
      </c>
      <c r="J506">
        <v>10009176281</v>
      </c>
      <c r="K506" s="21">
        <f>(C506-VLOOKUP(H506,Riders!$A$2:$C$1999,2,FALSE))/365</f>
        <v>26.183561643835617</v>
      </c>
    </row>
    <row r="507" spans="1:11">
      <c r="A507" t="s">
        <v>65</v>
      </c>
      <c r="B507">
        <v>2022</v>
      </c>
      <c r="C507" s="12">
        <v>44674</v>
      </c>
      <c r="D507" t="s">
        <v>140</v>
      </c>
      <c r="E507" t="s">
        <v>91</v>
      </c>
      <c r="F507">
        <v>5</v>
      </c>
      <c r="G507">
        <v>3</v>
      </c>
      <c r="H507" t="s">
        <v>68</v>
      </c>
      <c r="I507" t="s">
        <v>29</v>
      </c>
      <c r="J507">
        <v>10006379247</v>
      </c>
      <c r="K507" s="21">
        <f>(C507-VLOOKUP(H507,Riders!$A$2:$C$1999,2,FALSE))/365</f>
        <v>32.079452054794523</v>
      </c>
    </row>
    <row r="508" spans="1:11">
      <c r="A508" t="s">
        <v>65</v>
      </c>
      <c r="B508">
        <v>2022</v>
      </c>
      <c r="C508" s="12">
        <v>44674</v>
      </c>
      <c r="D508" t="s">
        <v>140</v>
      </c>
      <c r="E508" t="s">
        <v>91</v>
      </c>
      <c r="F508">
        <v>5</v>
      </c>
      <c r="G508">
        <v>4</v>
      </c>
      <c r="H508" t="s">
        <v>60</v>
      </c>
      <c r="I508" t="s">
        <v>61</v>
      </c>
      <c r="J508">
        <v>10095274996</v>
      </c>
      <c r="K508" s="21">
        <f>(C508-VLOOKUP(H508,Riders!$A$2:$C$1999,2,FALSE))/365</f>
        <v>18.602739726027398</v>
      </c>
    </row>
    <row r="509" spans="1:11">
      <c r="A509" t="s">
        <v>65</v>
      </c>
      <c r="B509">
        <v>2022</v>
      </c>
      <c r="C509" s="12">
        <v>44674</v>
      </c>
      <c r="D509" t="s">
        <v>140</v>
      </c>
      <c r="E509" t="s">
        <v>91</v>
      </c>
      <c r="F509">
        <v>5</v>
      </c>
      <c r="G509">
        <v>5</v>
      </c>
      <c r="H509" t="s">
        <v>180</v>
      </c>
      <c r="I509" t="s">
        <v>168</v>
      </c>
      <c r="J509">
        <v>10090680735</v>
      </c>
      <c r="K509" s="21">
        <f>(C509-VLOOKUP(H509,Riders!$A$2:$C$1999,2,FALSE))/365</f>
        <v>29.597260273972601</v>
      </c>
    </row>
    <row r="510" spans="1:11">
      <c r="A510" t="s">
        <v>65</v>
      </c>
      <c r="B510">
        <v>2022</v>
      </c>
      <c r="C510" s="12">
        <v>44674</v>
      </c>
      <c r="D510" t="s">
        <v>140</v>
      </c>
      <c r="E510" t="s">
        <v>91</v>
      </c>
      <c r="F510">
        <v>5</v>
      </c>
      <c r="G510">
        <v>6</v>
      </c>
      <c r="H510" t="s">
        <v>125</v>
      </c>
      <c r="I510" t="s">
        <v>113</v>
      </c>
      <c r="J510">
        <v>10017950943</v>
      </c>
      <c r="K510" s="21">
        <f>(C510-VLOOKUP(H510,Riders!$A$2:$C$1999,2,FALSE))/365</f>
        <v>25.202739726027396</v>
      </c>
    </row>
    <row r="511" spans="1:11">
      <c r="A511" t="s">
        <v>65</v>
      </c>
      <c r="B511">
        <v>2022</v>
      </c>
      <c r="C511" s="12">
        <v>44674</v>
      </c>
      <c r="D511" t="s">
        <v>140</v>
      </c>
      <c r="E511" t="s">
        <v>91</v>
      </c>
      <c r="F511">
        <v>6</v>
      </c>
      <c r="G511">
        <v>1</v>
      </c>
      <c r="H511" t="s">
        <v>40</v>
      </c>
      <c r="I511" t="s">
        <v>29</v>
      </c>
      <c r="J511">
        <v>10009178002</v>
      </c>
      <c r="K511" s="21">
        <f>(C511-VLOOKUP(H511,Riders!$A$2:$C$1999,2,FALSE))/365</f>
        <v>26.271232876712329</v>
      </c>
    </row>
    <row r="512" spans="1:11">
      <c r="A512" t="s">
        <v>65</v>
      </c>
      <c r="B512">
        <v>2022</v>
      </c>
      <c r="C512" s="12">
        <v>44674</v>
      </c>
      <c r="D512" t="s">
        <v>140</v>
      </c>
      <c r="E512" t="s">
        <v>91</v>
      </c>
      <c r="F512">
        <v>6</v>
      </c>
      <c r="G512">
        <v>2</v>
      </c>
      <c r="H512" t="s">
        <v>26</v>
      </c>
      <c r="I512" t="s">
        <v>27</v>
      </c>
      <c r="J512">
        <v>10010713329</v>
      </c>
      <c r="K512" s="21">
        <f>(C512-VLOOKUP(H512,Riders!$A$2:$C$1999,2,FALSE))/365</f>
        <v>24.583561643835615</v>
      </c>
    </row>
    <row r="513" spans="1:11">
      <c r="A513" t="s">
        <v>65</v>
      </c>
      <c r="B513">
        <v>2022</v>
      </c>
      <c r="C513" s="12">
        <v>44674</v>
      </c>
      <c r="D513" t="s">
        <v>140</v>
      </c>
      <c r="E513" t="s">
        <v>91</v>
      </c>
      <c r="F513">
        <v>6</v>
      </c>
      <c r="G513">
        <v>3</v>
      </c>
      <c r="H513" t="s">
        <v>50</v>
      </c>
      <c r="I513" t="s">
        <v>44</v>
      </c>
      <c r="J513">
        <v>10009039774</v>
      </c>
      <c r="K513" s="21">
        <f>(C513-VLOOKUP(H513,Riders!$A$2:$C$1999,2,FALSE))/365</f>
        <v>27.778082191780822</v>
      </c>
    </row>
    <row r="514" spans="1:11">
      <c r="A514" t="s">
        <v>65</v>
      </c>
      <c r="B514">
        <v>2022</v>
      </c>
      <c r="C514" s="12">
        <v>44674</v>
      </c>
      <c r="D514" t="s">
        <v>140</v>
      </c>
      <c r="E514" t="s">
        <v>91</v>
      </c>
      <c r="F514">
        <v>6</v>
      </c>
      <c r="G514">
        <v>4</v>
      </c>
      <c r="H514" t="s">
        <v>111</v>
      </c>
      <c r="I514" t="s">
        <v>61</v>
      </c>
      <c r="J514">
        <v>10050873046</v>
      </c>
      <c r="K514" s="21">
        <f>(C514-VLOOKUP(H514,Riders!$A$2:$C$1999,2,FALSE))/365</f>
        <v>21.134246575342466</v>
      </c>
    </row>
    <row r="515" spans="1:11">
      <c r="A515" t="s">
        <v>65</v>
      </c>
      <c r="B515">
        <v>2022</v>
      </c>
      <c r="C515" s="12">
        <v>44674</v>
      </c>
      <c r="D515" t="s">
        <v>140</v>
      </c>
      <c r="E515" t="s">
        <v>91</v>
      </c>
      <c r="F515">
        <v>6</v>
      </c>
      <c r="G515">
        <v>5</v>
      </c>
      <c r="H515" t="s">
        <v>81</v>
      </c>
      <c r="I515" t="s">
        <v>82</v>
      </c>
      <c r="J515">
        <v>10074984418</v>
      </c>
      <c r="K515" s="21">
        <f>(C515-VLOOKUP(H515,Riders!$A$2:$C$1999,2,FALSE))/365</f>
        <v>20.468493150684932</v>
      </c>
    </row>
    <row r="516" spans="1:11">
      <c r="A516" t="s">
        <v>65</v>
      </c>
      <c r="B516">
        <v>2022</v>
      </c>
      <c r="C516" s="12">
        <v>44674</v>
      </c>
      <c r="D516" t="s">
        <v>140</v>
      </c>
      <c r="E516" t="s">
        <v>91</v>
      </c>
      <c r="F516">
        <v>6</v>
      </c>
      <c r="G516">
        <v>6</v>
      </c>
      <c r="H516" t="s">
        <v>181</v>
      </c>
      <c r="I516" t="s">
        <v>42</v>
      </c>
      <c r="J516">
        <v>10009903983</v>
      </c>
      <c r="K516" s="21">
        <f>(C516-VLOOKUP(H516,Riders!$A$2:$C$1999,2,FALSE))/365</f>
        <v>23.726027397260275</v>
      </c>
    </row>
    <row r="517" spans="1:11">
      <c r="A517" t="s">
        <v>65</v>
      </c>
      <c r="B517">
        <v>2022</v>
      </c>
      <c r="C517" s="12">
        <v>44674</v>
      </c>
      <c r="D517" t="s">
        <v>140</v>
      </c>
      <c r="E517" t="s">
        <v>91</v>
      </c>
      <c r="F517">
        <v>6</v>
      </c>
      <c r="G517">
        <v>7</v>
      </c>
      <c r="H517" t="s">
        <v>24</v>
      </c>
      <c r="I517" t="s">
        <v>25</v>
      </c>
      <c r="J517">
        <v>10028995102</v>
      </c>
      <c r="K517" s="21">
        <f>(C517-VLOOKUP(H517,Riders!$A$2:$C$1999,2,FALSE))/365</f>
        <v>20.517808219178082</v>
      </c>
    </row>
    <row r="518" spans="1:11">
      <c r="A518" t="s">
        <v>65</v>
      </c>
      <c r="B518">
        <v>2022</v>
      </c>
      <c r="C518" s="12">
        <v>44674</v>
      </c>
      <c r="D518" t="s">
        <v>140</v>
      </c>
      <c r="E518" t="s">
        <v>117</v>
      </c>
      <c r="F518">
        <v>1</v>
      </c>
      <c r="G518">
        <v>1</v>
      </c>
      <c r="H518" t="s">
        <v>51</v>
      </c>
      <c r="I518" t="s">
        <v>52</v>
      </c>
      <c r="J518">
        <v>10010645732</v>
      </c>
      <c r="K518" s="21">
        <f>(C518-VLOOKUP(H518,Riders!$A$2:$C$1999,2,FALSE))/365</f>
        <v>24.402739726027399</v>
      </c>
    </row>
    <row r="519" spans="1:11">
      <c r="A519" t="s">
        <v>65</v>
      </c>
      <c r="B519">
        <v>2022</v>
      </c>
      <c r="C519" s="12">
        <v>44674</v>
      </c>
      <c r="D519" t="s">
        <v>140</v>
      </c>
      <c r="E519" t="s">
        <v>117</v>
      </c>
      <c r="F519">
        <v>1</v>
      </c>
      <c r="G519">
        <v>2</v>
      </c>
      <c r="H519" t="s">
        <v>125</v>
      </c>
      <c r="I519" t="s">
        <v>113</v>
      </c>
      <c r="J519">
        <v>10017950943</v>
      </c>
      <c r="K519" s="21">
        <f>(C519-VLOOKUP(H519,Riders!$A$2:$C$1999,2,FALSE))/365</f>
        <v>25.202739726027396</v>
      </c>
    </row>
    <row r="520" spans="1:11">
      <c r="A520" t="s">
        <v>65</v>
      </c>
      <c r="B520">
        <v>2022</v>
      </c>
      <c r="C520" s="12">
        <v>44674</v>
      </c>
      <c r="D520" t="s">
        <v>140</v>
      </c>
      <c r="E520" t="s">
        <v>117</v>
      </c>
      <c r="F520">
        <v>1</v>
      </c>
      <c r="G520">
        <v>3</v>
      </c>
      <c r="H520" t="s">
        <v>171</v>
      </c>
      <c r="I520" t="s">
        <v>82</v>
      </c>
      <c r="J520">
        <v>10007073506</v>
      </c>
      <c r="K520" s="21">
        <f>(C520-VLOOKUP(H520,Riders!$A$2:$C$1999,2,FALSE))/365</f>
        <v>31.827397260273973</v>
      </c>
    </row>
    <row r="521" spans="1:11">
      <c r="A521" t="s">
        <v>65</v>
      </c>
      <c r="B521">
        <v>2022</v>
      </c>
      <c r="C521" s="12">
        <v>44674</v>
      </c>
      <c r="D521" t="s">
        <v>140</v>
      </c>
      <c r="E521" t="s">
        <v>117</v>
      </c>
      <c r="F521">
        <v>1</v>
      </c>
      <c r="G521">
        <v>4</v>
      </c>
      <c r="H521" t="s">
        <v>173</v>
      </c>
      <c r="I521" t="s">
        <v>46</v>
      </c>
      <c r="J521">
        <v>10015915559</v>
      </c>
      <c r="K521" s="21">
        <f>(C521-VLOOKUP(H521,Riders!$A$2:$C$1999,2,FALSE))/365</f>
        <v>22.663013698630138</v>
      </c>
    </row>
    <row r="522" spans="1:11">
      <c r="A522" t="s">
        <v>65</v>
      </c>
      <c r="B522">
        <v>2022</v>
      </c>
      <c r="C522" s="12">
        <v>44674</v>
      </c>
      <c r="D522" t="s">
        <v>140</v>
      </c>
      <c r="E522" t="s">
        <v>117</v>
      </c>
      <c r="F522">
        <v>1</v>
      </c>
      <c r="G522">
        <v>5</v>
      </c>
      <c r="H522" t="s">
        <v>115</v>
      </c>
      <c r="I522" t="s">
        <v>116</v>
      </c>
      <c r="J522">
        <v>10009009159</v>
      </c>
      <c r="K522" s="21">
        <f>(C522-VLOOKUP(H522,Riders!$A$2:$C$1999,2,FALSE))/365</f>
        <v>27.2</v>
      </c>
    </row>
    <row r="523" spans="1:11">
      <c r="A523" t="s">
        <v>65</v>
      </c>
      <c r="B523">
        <v>2022</v>
      </c>
      <c r="C523" s="12">
        <v>44674</v>
      </c>
      <c r="D523" t="s">
        <v>140</v>
      </c>
      <c r="E523" t="s">
        <v>117</v>
      </c>
      <c r="F523">
        <v>2</v>
      </c>
      <c r="G523">
        <v>1</v>
      </c>
      <c r="H523" t="s">
        <v>96</v>
      </c>
      <c r="I523" t="s">
        <v>27</v>
      </c>
      <c r="J523">
        <v>10015683567</v>
      </c>
      <c r="K523" s="21">
        <f>(C523-VLOOKUP(H523,Riders!$A$2:$C$1999,2,FALSE))/365</f>
        <v>23.268493150684932</v>
      </c>
    </row>
    <row r="524" spans="1:11">
      <c r="A524" t="s">
        <v>65</v>
      </c>
      <c r="B524">
        <v>2022</v>
      </c>
      <c r="C524" s="12">
        <v>44674</v>
      </c>
      <c r="D524" t="s">
        <v>140</v>
      </c>
      <c r="E524" t="s">
        <v>117</v>
      </c>
      <c r="F524">
        <v>2</v>
      </c>
      <c r="G524">
        <v>2</v>
      </c>
      <c r="H524" t="s">
        <v>112</v>
      </c>
      <c r="I524" t="s">
        <v>113</v>
      </c>
      <c r="J524">
        <v>10009967641</v>
      </c>
      <c r="K524" s="21">
        <f>(C524-VLOOKUP(H524,Riders!$A$2:$C$1999,2,FALSE))/365</f>
        <v>25.016438356164382</v>
      </c>
    </row>
    <row r="525" spans="1:11">
      <c r="A525" t="s">
        <v>65</v>
      </c>
      <c r="B525">
        <v>2022</v>
      </c>
      <c r="C525" s="12">
        <v>44674</v>
      </c>
      <c r="D525" t="s">
        <v>140</v>
      </c>
      <c r="E525" t="s">
        <v>117</v>
      </c>
      <c r="F525">
        <v>2</v>
      </c>
      <c r="G525">
        <v>3</v>
      </c>
      <c r="H525" t="s">
        <v>128</v>
      </c>
      <c r="I525" t="s">
        <v>104</v>
      </c>
      <c r="J525">
        <v>10010821241</v>
      </c>
      <c r="K525" s="21">
        <f>(C525-VLOOKUP(H525,Riders!$A$2:$C$1999,2,FALSE))/365</f>
        <v>23.597260273972601</v>
      </c>
    </row>
    <row r="526" spans="1:11">
      <c r="A526" t="s">
        <v>65</v>
      </c>
      <c r="B526">
        <v>2022</v>
      </c>
      <c r="C526" s="12">
        <v>44674</v>
      </c>
      <c r="D526" t="s">
        <v>140</v>
      </c>
      <c r="E526" t="s">
        <v>117</v>
      </c>
      <c r="F526">
        <v>2</v>
      </c>
      <c r="G526">
        <v>4</v>
      </c>
      <c r="H526" t="s">
        <v>50</v>
      </c>
      <c r="I526" t="s">
        <v>44</v>
      </c>
      <c r="J526">
        <v>10009039774</v>
      </c>
      <c r="K526" s="21">
        <f>(C526-VLOOKUP(H526,Riders!$A$2:$C$1999,2,FALSE))/365</f>
        <v>27.778082191780822</v>
      </c>
    </row>
    <row r="527" spans="1:11">
      <c r="A527" t="s">
        <v>65</v>
      </c>
      <c r="B527">
        <v>2022</v>
      </c>
      <c r="C527" s="12">
        <v>44674</v>
      </c>
      <c r="D527" t="s">
        <v>140</v>
      </c>
      <c r="E527" t="s">
        <v>117</v>
      </c>
      <c r="F527">
        <v>2</v>
      </c>
      <c r="G527">
        <v>5</v>
      </c>
      <c r="H527" t="s">
        <v>157</v>
      </c>
      <c r="I527" t="s">
        <v>142</v>
      </c>
      <c r="J527">
        <v>10006063086</v>
      </c>
      <c r="K527" s="21">
        <f>(C527-VLOOKUP(H527,Riders!$A$2:$C$1999,2,FALSE))/365</f>
        <v>32.136986301369866</v>
      </c>
    </row>
    <row r="528" spans="1:11">
      <c r="A528" t="s">
        <v>65</v>
      </c>
      <c r="B528">
        <v>2022</v>
      </c>
      <c r="C528" s="12">
        <v>44674</v>
      </c>
      <c r="D528" t="s">
        <v>140</v>
      </c>
      <c r="E528" t="s">
        <v>117</v>
      </c>
      <c r="F528">
        <v>3</v>
      </c>
      <c r="G528">
        <v>1</v>
      </c>
      <c r="H528" t="s">
        <v>26</v>
      </c>
      <c r="I528" t="s">
        <v>27</v>
      </c>
      <c r="J528">
        <v>10010713329</v>
      </c>
      <c r="K528" s="21">
        <f>(C528-VLOOKUP(H528,Riders!$A$2:$C$1999,2,FALSE))/365</f>
        <v>24.583561643835615</v>
      </c>
    </row>
    <row r="529" spans="1:11">
      <c r="A529" t="s">
        <v>65</v>
      </c>
      <c r="B529">
        <v>2022</v>
      </c>
      <c r="C529" s="12">
        <v>44674</v>
      </c>
      <c r="D529" t="s">
        <v>140</v>
      </c>
      <c r="E529" t="s">
        <v>117</v>
      </c>
      <c r="F529">
        <v>3</v>
      </c>
      <c r="G529">
        <v>2</v>
      </c>
      <c r="H529" t="s">
        <v>45</v>
      </c>
      <c r="I529" t="s">
        <v>46</v>
      </c>
      <c r="J529">
        <v>10009176281</v>
      </c>
      <c r="K529" s="21">
        <f>(C529-VLOOKUP(H529,Riders!$A$2:$C$1999,2,FALSE))/365</f>
        <v>26.183561643835617</v>
      </c>
    </row>
    <row r="530" spans="1:11">
      <c r="A530" t="s">
        <v>65</v>
      </c>
      <c r="B530">
        <v>2022</v>
      </c>
      <c r="C530" s="12">
        <v>44674</v>
      </c>
      <c r="D530" t="s">
        <v>140</v>
      </c>
      <c r="E530" t="s">
        <v>117</v>
      </c>
      <c r="F530">
        <v>3</v>
      </c>
      <c r="G530">
        <v>3</v>
      </c>
      <c r="H530" t="s">
        <v>103</v>
      </c>
      <c r="I530" t="s">
        <v>104</v>
      </c>
      <c r="J530">
        <v>10009010876</v>
      </c>
      <c r="K530" s="21">
        <f>(C530-VLOOKUP(H530,Riders!$A$2:$C$1999,2,FALSE))/365</f>
        <v>28.243835616438357</v>
      </c>
    </row>
    <row r="531" spans="1:11">
      <c r="A531" t="s">
        <v>65</v>
      </c>
      <c r="B531">
        <v>2022</v>
      </c>
      <c r="C531" s="12">
        <v>44674</v>
      </c>
      <c r="D531" t="s">
        <v>140</v>
      </c>
      <c r="E531" t="s">
        <v>117</v>
      </c>
      <c r="F531">
        <v>3</v>
      </c>
      <c r="G531">
        <v>4</v>
      </c>
      <c r="H531" t="s">
        <v>62</v>
      </c>
      <c r="I531" t="s">
        <v>63</v>
      </c>
      <c r="J531">
        <v>10007351671</v>
      </c>
      <c r="K531" s="21">
        <f>(C531-VLOOKUP(H531,Riders!$A$2:$C$1999,2,FALSE))/365</f>
        <v>32.424657534246577</v>
      </c>
    </row>
    <row r="532" spans="1:11">
      <c r="A532" t="s">
        <v>65</v>
      </c>
      <c r="B532">
        <v>2022</v>
      </c>
      <c r="C532" s="12">
        <v>44674</v>
      </c>
      <c r="D532" t="s">
        <v>140</v>
      </c>
      <c r="E532" t="s">
        <v>117</v>
      </c>
      <c r="F532">
        <v>3</v>
      </c>
      <c r="G532">
        <v>5</v>
      </c>
      <c r="H532" t="s">
        <v>177</v>
      </c>
      <c r="I532" t="s">
        <v>178</v>
      </c>
      <c r="J532">
        <v>10010664829</v>
      </c>
      <c r="K532" s="21">
        <f>(C532-VLOOKUP(H532,Riders!$A$2:$C$1999,2,FALSE))/365</f>
        <v>24.06027397260274</v>
      </c>
    </row>
    <row r="533" spans="1:11">
      <c r="A533" t="s">
        <v>65</v>
      </c>
      <c r="B533">
        <v>2022</v>
      </c>
      <c r="C533" s="12">
        <v>44674</v>
      </c>
      <c r="D533" t="s">
        <v>140</v>
      </c>
      <c r="E533" t="s">
        <v>117</v>
      </c>
      <c r="F533">
        <v>4</v>
      </c>
      <c r="G533">
        <v>1</v>
      </c>
      <c r="H533" t="s">
        <v>67</v>
      </c>
      <c r="I533" t="s">
        <v>31</v>
      </c>
      <c r="J533">
        <v>10007827880</v>
      </c>
      <c r="K533" s="21">
        <f>(C533-VLOOKUP(H533,Riders!$A$2:$C$1999,2,FALSE))/365</f>
        <v>28.490410958904111</v>
      </c>
    </row>
    <row r="534" spans="1:11">
      <c r="A534" t="s">
        <v>65</v>
      </c>
      <c r="B534">
        <v>2022</v>
      </c>
      <c r="C534" s="12">
        <v>44674</v>
      </c>
      <c r="D534" t="s">
        <v>140</v>
      </c>
      <c r="E534" t="s">
        <v>117</v>
      </c>
      <c r="F534">
        <v>4</v>
      </c>
      <c r="G534">
        <v>2</v>
      </c>
      <c r="H534" t="s">
        <v>68</v>
      </c>
      <c r="I534" t="s">
        <v>29</v>
      </c>
      <c r="J534">
        <v>10006379247</v>
      </c>
      <c r="K534" s="21">
        <f>(C534-VLOOKUP(H534,Riders!$A$2:$C$1999,2,FALSE))/365</f>
        <v>32.079452054794523</v>
      </c>
    </row>
    <row r="535" spans="1:11">
      <c r="A535" t="s">
        <v>65</v>
      </c>
      <c r="B535">
        <v>2022</v>
      </c>
      <c r="C535" s="12">
        <v>44674</v>
      </c>
      <c r="D535" t="s">
        <v>140</v>
      </c>
      <c r="E535" t="s">
        <v>117</v>
      </c>
      <c r="F535">
        <v>4</v>
      </c>
      <c r="G535">
        <v>3</v>
      </c>
      <c r="H535" t="s">
        <v>111</v>
      </c>
      <c r="I535" t="s">
        <v>61</v>
      </c>
      <c r="J535">
        <v>10050873046</v>
      </c>
      <c r="K535" s="21">
        <f>(C535-VLOOKUP(H535,Riders!$A$2:$C$1999,2,FALSE))/365</f>
        <v>21.134246575342466</v>
      </c>
    </row>
    <row r="536" spans="1:11">
      <c r="A536" t="s">
        <v>65</v>
      </c>
      <c r="B536">
        <v>2022</v>
      </c>
      <c r="C536" s="12">
        <v>44674</v>
      </c>
      <c r="D536" t="s">
        <v>140</v>
      </c>
      <c r="E536" t="s">
        <v>117</v>
      </c>
      <c r="F536">
        <v>4</v>
      </c>
      <c r="G536">
        <v>4</v>
      </c>
      <c r="H536" t="s">
        <v>24</v>
      </c>
      <c r="I536" t="s">
        <v>25</v>
      </c>
      <c r="J536">
        <v>10028995102</v>
      </c>
      <c r="K536" s="21">
        <f>(C536-VLOOKUP(H536,Riders!$A$2:$C$1999,2,FALSE))/365</f>
        <v>20.517808219178082</v>
      </c>
    </row>
    <row r="537" spans="1:11">
      <c r="A537" t="s">
        <v>65</v>
      </c>
      <c r="B537">
        <v>2022</v>
      </c>
      <c r="C537" s="12">
        <v>44674</v>
      </c>
      <c r="D537" t="s">
        <v>140</v>
      </c>
      <c r="E537" t="s">
        <v>117</v>
      </c>
      <c r="F537">
        <v>4</v>
      </c>
      <c r="G537">
        <v>5</v>
      </c>
      <c r="H537" t="s">
        <v>176</v>
      </c>
      <c r="I537" t="s">
        <v>33</v>
      </c>
      <c r="J537">
        <v>10015718327</v>
      </c>
      <c r="K537" s="21" t="e">
        <f>(C537-VLOOKUP(H537,Riders!$A$2:$C$1999,2,FALSE))/365</f>
        <v>#N/A</v>
      </c>
    </row>
    <row r="538" spans="1:11">
      <c r="A538" t="s">
        <v>65</v>
      </c>
      <c r="B538">
        <v>2022</v>
      </c>
      <c r="C538" s="12">
        <v>44674</v>
      </c>
      <c r="D538" t="s">
        <v>140</v>
      </c>
      <c r="E538" t="s">
        <v>117</v>
      </c>
      <c r="F538">
        <v>5</v>
      </c>
      <c r="G538">
        <v>1</v>
      </c>
      <c r="H538" t="s">
        <v>54</v>
      </c>
      <c r="I538" t="s">
        <v>42</v>
      </c>
      <c r="J538">
        <v>10004612534</v>
      </c>
      <c r="K538" s="21">
        <f>(C538-VLOOKUP(H538,Riders!$A$2:$C$1999,2,FALSE))/365</f>
        <v>34.909589041095892</v>
      </c>
    </row>
    <row r="539" spans="1:11">
      <c r="A539" t="s">
        <v>65</v>
      </c>
      <c r="B539">
        <v>2022</v>
      </c>
      <c r="C539" s="12">
        <v>44674</v>
      </c>
      <c r="D539" t="s">
        <v>140</v>
      </c>
      <c r="E539" t="s">
        <v>117</v>
      </c>
      <c r="F539">
        <v>5</v>
      </c>
      <c r="G539">
        <v>2</v>
      </c>
      <c r="H539" t="s">
        <v>36</v>
      </c>
      <c r="I539" t="s">
        <v>37</v>
      </c>
      <c r="J539">
        <v>10011152354</v>
      </c>
      <c r="K539" s="21">
        <f>(C539-VLOOKUP(H539,Riders!$A$2:$C$1999,2,FALSE))/365</f>
        <v>23.920547945205481</v>
      </c>
    </row>
    <row r="540" spans="1:11">
      <c r="A540" t="s">
        <v>65</v>
      </c>
      <c r="B540">
        <v>2022</v>
      </c>
      <c r="C540" s="12">
        <v>44674</v>
      </c>
      <c r="D540" t="s">
        <v>140</v>
      </c>
      <c r="E540" t="s">
        <v>117</v>
      </c>
      <c r="F540">
        <v>5</v>
      </c>
      <c r="G540">
        <v>3</v>
      </c>
      <c r="H540" t="s">
        <v>60</v>
      </c>
      <c r="I540" t="s">
        <v>61</v>
      </c>
      <c r="J540">
        <v>10095274996</v>
      </c>
      <c r="K540" s="21">
        <f>(C540-VLOOKUP(H540,Riders!$A$2:$C$1999,2,FALSE))/365</f>
        <v>18.602739726027398</v>
      </c>
    </row>
    <row r="541" spans="1:11">
      <c r="A541" t="s">
        <v>65</v>
      </c>
      <c r="B541">
        <v>2022</v>
      </c>
      <c r="C541" s="12">
        <v>44674</v>
      </c>
      <c r="D541" t="s">
        <v>140</v>
      </c>
      <c r="E541" t="s">
        <v>117</v>
      </c>
      <c r="F541">
        <v>5</v>
      </c>
      <c r="G541">
        <v>4</v>
      </c>
      <c r="H541" t="s">
        <v>47</v>
      </c>
      <c r="I541" t="s">
        <v>33</v>
      </c>
      <c r="J541">
        <v>10064209839</v>
      </c>
      <c r="K541" s="21">
        <f>(C541-VLOOKUP(H541,Riders!$A$2:$C$1999,2,FALSE))/365</f>
        <v>25.4</v>
      </c>
    </row>
    <row r="542" spans="1:11">
      <c r="A542" t="s">
        <v>65</v>
      </c>
      <c r="B542">
        <v>2022</v>
      </c>
      <c r="C542" s="12">
        <v>44674</v>
      </c>
      <c r="D542" t="s">
        <v>140</v>
      </c>
      <c r="E542" t="s">
        <v>117</v>
      </c>
      <c r="F542">
        <v>5</v>
      </c>
      <c r="G542">
        <v>5</v>
      </c>
      <c r="H542" t="s">
        <v>81</v>
      </c>
      <c r="I542" t="s">
        <v>82</v>
      </c>
      <c r="J542">
        <v>10074984418</v>
      </c>
      <c r="K542" s="21">
        <f>(C542-VLOOKUP(H542,Riders!$A$2:$C$1999,2,FALSE))/365</f>
        <v>20.468493150684932</v>
      </c>
    </row>
    <row r="543" spans="1:11">
      <c r="A543" t="s">
        <v>65</v>
      </c>
      <c r="B543">
        <v>2022</v>
      </c>
      <c r="C543" s="12">
        <v>44674</v>
      </c>
      <c r="D543" t="s">
        <v>140</v>
      </c>
      <c r="E543" t="s">
        <v>117</v>
      </c>
      <c r="F543">
        <v>6</v>
      </c>
      <c r="G543">
        <v>1</v>
      </c>
      <c r="H543" t="s">
        <v>108</v>
      </c>
      <c r="I543" t="s">
        <v>109</v>
      </c>
      <c r="J543">
        <v>10117936018</v>
      </c>
      <c r="K543" s="21">
        <f>(C543-VLOOKUP(H543,Riders!$A$2:$C$1999,2,FALSE))/365</f>
        <v>28.528767123287672</v>
      </c>
    </row>
    <row r="544" spans="1:11">
      <c r="A544" t="s">
        <v>65</v>
      </c>
      <c r="B544">
        <v>2022</v>
      </c>
      <c r="C544" s="12">
        <v>44674</v>
      </c>
      <c r="D544" t="s">
        <v>140</v>
      </c>
      <c r="E544" t="s">
        <v>117</v>
      </c>
      <c r="F544">
        <v>6</v>
      </c>
      <c r="G544">
        <v>2</v>
      </c>
      <c r="H544" t="s">
        <v>132</v>
      </c>
      <c r="I544" t="s">
        <v>75</v>
      </c>
      <c r="J544">
        <v>10015483305</v>
      </c>
      <c r="K544" s="21">
        <f>(C544-VLOOKUP(H544,Riders!$A$2:$C$1999,2,FALSE))/365</f>
        <v>22.794520547945204</v>
      </c>
    </row>
    <row r="545" spans="1:11">
      <c r="A545" t="s">
        <v>65</v>
      </c>
      <c r="B545">
        <v>2022</v>
      </c>
      <c r="C545" s="12">
        <v>44674</v>
      </c>
      <c r="D545" t="s">
        <v>140</v>
      </c>
      <c r="E545" t="s">
        <v>117</v>
      </c>
      <c r="F545">
        <v>6</v>
      </c>
      <c r="G545">
        <v>3</v>
      </c>
      <c r="H545" t="s">
        <v>181</v>
      </c>
      <c r="I545" t="s">
        <v>42</v>
      </c>
      <c r="J545">
        <v>10009903983</v>
      </c>
      <c r="K545" s="21">
        <f>(C545-VLOOKUP(H545,Riders!$A$2:$C$1999,2,FALSE))/365</f>
        <v>23.726027397260275</v>
      </c>
    </row>
    <row r="546" spans="1:11">
      <c r="A546" t="s">
        <v>65</v>
      </c>
      <c r="B546">
        <v>2022</v>
      </c>
      <c r="C546" s="12">
        <v>44674</v>
      </c>
      <c r="D546" t="s">
        <v>140</v>
      </c>
      <c r="E546" t="s">
        <v>117</v>
      </c>
      <c r="F546">
        <v>6</v>
      </c>
      <c r="G546">
        <v>4</v>
      </c>
      <c r="H546" t="s">
        <v>180</v>
      </c>
      <c r="I546" t="s">
        <v>168</v>
      </c>
      <c r="J546">
        <v>10090680735</v>
      </c>
      <c r="K546" s="21">
        <f>(C546-VLOOKUP(H546,Riders!$A$2:$C$1999,2,FALSE))/365</f>
        <v>29.597260273972601</v>
      </c>
    </row>
    <row r="547" spans="1:11">
      <c r="A547" t="s">
        <v>65</v>
      </c>
      <c r="B547">
        <v>2022</v>
      </c>
      <c r="C547" s="12">
        <v>44674</v>
      </c>
      <c r="D547" t="s">
        <v>140</v>
      </c>
      <c r="E547" t="s">
        <v>117</v>
      </c>
      <c r="F547">
        <v>6</v>
      </c>
      <c r="G547">
        <v>5</v>
      </c>
      <c r="H547" t="s">
        <v>179</v>
      </c>
      <c r="I547" t="s">
        <v>142</v>
      </c>
      <c r="J547">
        <v>10081023272</v>
      </c>
      <c r="K547" s="21">
        <f>(C547-VLOOKUP(H547,Riders!$A$2:$C$1999,2,FALSE))/365</f>
        <v>20.512328767123286</v>
      </c>
    </row>
    <row r="548" spans="1:11">
      <c r="A548" t="s">
        <v>65</v>
      </c>
      <c r="B548">
        <v>2022</v>
      </c>
      <c r="C548" s="12">
        <v>44674</v>
      </c>
      <c r="D548" t="s">
        <v>140</v>
      </c>
      <c r="E548" t="s">
        <v>119</v>
      </c>
      <c r="F548">
        <v>1</v>
      </c>
      <c r="G548">
        <v>1</v>
      </c>
      <c r="H548" t="s">
        <v>101</v>
      </c>
      <c r="I548" t="s">
        <v>102</v>
      </c>
      <c r="J548">
        <v>10015145724</v>
      </c>
      <c r="K548" s="21">
        <f>(C548-VLOOKUP(H548,Riders!$A$2:$C$1999,2,FALSE))/365</f>
        <v>23.032876712328768</v>
      </c>
    </row>
    <row r="549" spans="1:11">
      <c r="A549" t="s">
        <v>65</v>
      </c>
      <c r="B549">
        <v>2022</v>
      </c>
      <c r="C549" s="12">
        <v>44674</v>
      </c>
      <c r="D549" t="s">
        <v>140</v>
      </c>
      <c r="E549" t="s">
        <v>119</v>
      </c>
      <c r="F549">
        <v>1</v>
      </c>
      <c r="G549">
        <v>2</v>
      </c>
      <c r="H549" t="s">
        <v>92</v>
      </c>
      <c r="I549" t="s">
        <v>23</v>
      </c>
      <c r="J549">
        <v>10009535686</v>
      </c>
      <c r="K549" s="21">
        <f>(C549-VLOOKUP(H549,Riders!$A$2:$C$1999,2,FALSE))/365</f>
        <v>25.126027397260273</v>
      </c>
    </row>
    <row r="550" spans="1:11">
      <c r="A550" t="s">
        <v>65</v>
      </c>
      <c r="B550">
        <v>2022</v>
      </c>
      <c r="C550" s="12">
        <v>44674</v>
      </c>
      <c r="D550" t="s">
        <v>140</v>
      </c>
      <c r="E550" t="s">
        <v>119</v>
      </c>
      <c r="F550">
        <v>1</v>
      </c>
      <c r="G550">
        <v>3</v>
      </c>
      <c r="H550" t="s">
        <v>93</v>
      </c>
      <c r="I550" t="s">
        <v>52</v>
      </c>
      <c r="J550">
        <v>10009150215</v>
      </c>
      <c r="K550" s="21">
        <f>(C550-VLOOKUP(H550,Riders!$A$2:$C$1999,2,FALSE))/365</f>
        <v>26.424657534246574</v>
      </c>
    </row>
    <row r="551" spans="1:11">
      <c r="A551" t="s">
        <v>65</v>
      </c>
      <c r="B551">
        <v>2022</v>
      </c>
      <c r="C551" s="12">
        <v>44674</v>
      </c>
      <c r="D551" t="s">
        <v>140</v>
      </c>
      <c r="E551" t="s">
        <v>119</v>
      </c>
      <c r="F551">
        <v>1</v>
      </c>
      <c r="G551">
        <v>4</v>
      </c>
      <c r="H551" t="s">
        <v>96</v>
      </c>
      <c r="I551" t="s">
        <v>27</v>
      </c>
      <c r="J551">
        <v>10015683567</v>
      </c>
      <c r="K551" s="21">
        <f>(C551-VLOOKUP(H551,Riders!$A$2:$C$1999,2,FALSE))/365</f>
        <v>23.268493150684932</v>
      </c>
    </row>
    <row r="552" spans="1:11">
      <c r="A552" t="s">
        <v>65</v>
      </c>
      <c r="B552">
        <v>2022</v>
      </c>
      <c r="C552" s="12">
        <v>44674</v>
      </c>
      <c r="D552" t="s">
        <v>140</v>
      </c>
      <c r="E552" t="s">
        <v>119</v>
      </c>
      <c r="F552">
        <v>1</v>
      </c>
      <c r="G552">
        <v>5</v>
      </c>
      <c r="H552" t="s">
        <v>108</v>
      </c>
      <c r="I552" t="s">
        <v>109</v>
      </c>
      <c r="J552">
        <v>10117936018</v>
      </c>
      <c r="K552" s="21">
        <f>(C552-VLOOKUP(H552,Riders!$A$2:$C$1999,2,FALSE))/365</f>
        <v>28.528767123287672</v>
      </c>
    </row>
    <row r="553" spans="1:11">
      <c r="A553" t="s">
        <v>65</v>
      </c>
      <c r="B553">
        <v>2022</v>
      </c>
      <c r="C553" s="12">
        <v>44674</v>
      </c>
      <c r="D553" t="s">
        <v>140</v>
      </c>
      <c r="E553" t="s">
        <v>119</v>
      </c>
      <c r="F553">
        <v>1</v>
      </c>
      <c r="G553">
        <v>6</v>
      </c>
      <c r="H553" t="s">
        <v>67</v>
      </c>
      <c r="I553" t="s">
        <v>31</v>
      </c>
      <c r="J553">
        <v>10007827880</v>
      </c>
      <c r="K553" s="21">
        <f>(C553-VLOOKUP(H553,Riders!$A$2:$C$1999,2,FALSE))/365</f>
        <v>28.490410958904111</v>
      </c>
    </row>
    <row r="554" spans="1:11">
      <c r="A554" t="s">
        <v>65</v>
      </c>
      <c r="B554">
        <v>2022</v>
      </c>
      <c r="C554" s="12">
        <v>44674</v>
      </c>
      <c r="D554" t="s">
        <v>140</v>
      </c>
      <c r="E554" t="s">
        <v>119</v>
      </c>
      <c r="F554">
        <v>2</v>
      </c>
      <c r="G554">
        <v>1</v>
      </c>
      <c r="H554" t="s">
        <v>100</v>
      </c>
      <c r="I554" t="s">
        <v>44</v>
      </c>
      <c r="J554">
        <v>10010830840</v>
      </c>
      <c r="K554" s="21">
        <f>(C554-VLOOKUP(H554,Riders!$A$2:$C$1999,2,FALSE))/365</f>
        <v>23.5013698630137</v>
      </c>
    </row>
    <row r="555" spans="1:11">
      <c r="A555" t="s">
        <v>65</v>
      </c>
      <c r="B555">
        <v>2022</v>
      </c>
      <c r="C555" s="12">
        <v>44674</v>
      </c>
      <c r="D555" t="s">
        <v>140</v>
      </c>
      <c r="E555" t="s">
        <v>119</v>
      </c>
      <c r="F555">
        <v>2</v>
      </c>
      <c r="G555">
        <v>2</v>
      </c>
      <c r="H555" t="s">
        <v>26</v>
      </c>
      <c r="I555" t="s">
        <v>27</v>
      </c>
      <c r="J555">
        <v>10010713329</v>
      </c>
      <c r="K555" s="21">
        <f>(C555-VLOOKUP(H555,Riders!$A$2:$C$1999,2,FALSE))/365</f>
        <v>24.583561643835615</v>
      </c>
    </row>
    <row r="556" spans="1:11">
      <c r="A556" t="s">
        <v>65</v>
      </c>
      <c r="B556">
        <v>2022</v>
      </c>
      <c r="C556" s="12">
        <v>44674</v>
      </c>
      <c r="D556" t="s">
        <v>140</v>
      </c>
      <c r="E556" t="s">
        <v>119</v>
      </c>
      <c r="F556">
        <v>2</v>
      </c>
      <c r="G556">
        <v>3</v>
      </c>
      <c r="H556" t="s">
        <v>114</v>
      </c>
      <c r="I556" t="s">
        <v>102</v>
      </c>
      <c r="J556">
        <v>10055349695</v>
      </c>
      <c r="K556" s="21">
        <f>(C556-VLOOKUP(H556,Riders!$A$2:$C$1999,2,FALSE))/365</f>
        <v>22.2</v>
      </c>
    </row>
    <row r="557" spans="1:11">
      <c r="A557" t="s">
        <v>65</v>
      </c>
      <c r="B557">
        <v>2022</v>
      </c>
      <c r="C557" s="12">
        <v>44674</v>
      </c>
      <c r="D557" t="s">
        <v>140</v>
      </c>
      <c r="E557" t="s">
        <v>119</v>
      </c>
      <c r="F557">
        <v>2</v>
      </c>
      <c r="G557">
        <v>4</v>
      </c>
      <c r="H557" t="s">
        <v>40</v>
      </c>
      <c r="I557" t="s">
        <v>29</v>
      </c>
      <c r="J557">
        <v>10009178002</v>
      </c>
      <c r="K557" s="21">
        <f>(C557-VLOOKUP(H557,Riders!$A$2:$C$1999,2,FALSE))/365</f>
        <v>26.271232876712329</v>
      </c>
    </row>
    <row r="558" spans="1:11">
      <c r="A558" t="s">
        <v>65</v>
      </c>
      <c r="B558">
        <v>2022</v>
      </c>
      <c r="C558" s="12">
        <v>44674</v>
      </c>
      <c r="D558" t="s">
        <v>140</v>
      </c>
      <c r="E558" t="s">
        <v>119</v>
      </c>
      <c r="F558">
        <v>2</v>
      </c>
      <c r="G558">
        <v>5</v>
      </c>
      <c r="H558" t="s">
        <v>54</v>
      </c>
      <c r="I558" t="s">
        <v>42</v>
      </c>
      <c r="J558">
        <v>10004612534</v>
      </c>
      <c r="K558" s="21">
        <f>(C558-VLOOKUP(H558,Riders!$A$2:$C$1999,2,FALSE))/365</f>
        <v>34.909589041095892</v>
      </c>
    </row>
    <row r="559" spans="1:11">
      <c r="A559" t="s">
        <v>65</v>
      </c>
      <c r="B559">
        <v>2022</v>
      </c>
      <c r="C559" s="12">
        <v>44674</v>
      </c>
      <c r="D559" t="s">
        <v>140</v>
      </c>
      <c r="E559" t="s">
        <v>119</v>
      </c>
      <c r="F559">
        <v>2</v>
      </c>
      <c r="G559">
        <v>6</v>
      </c>
      <c r="H559" t="s">
        <v>51</v>
      </c>
      <c r="I559" t="s">
        <v>52</v>
      </c>
      <c r="J559">
        <v>10010645732</v>
      </c>
      <c r="K559" s="21">
        <f>(C559-VLOOKUP(H559,Riders!$A$2:$C$1999,2,FALSE))/365</f>
        <v>24.402739726027399</v>
      </c>
    </row>
    <row r="560" spans="1:11">
      <c r="A560" t="s">
        <v>65</v>
      </c>
      <c r="B560">
        <v>2022</v>
      </c>
      <c r="C560" s="12">
        <v>44674</v>
      </c>
      <c r="D560" t="s">
        <v>140</v>
      </c>
      <c r="E560" t="s">
        <v>121</v>
      </c>
      <c r="F560">
        <v>1</v>
      </c>
      <c r="G560">
        <v>1</v>
      </c>
      <c r="H560" t="s">
        <v>92</v>
      </c>
      <c r="I560" t="s">
        <v>23</v>
      </c>
      <c r="J560">
        <v>10009535686</v>
      </c>
      <c r="K560" s="21">
        <f>(C560-VLOOKUP(H560,Riders!$A$2:$C$1999,2,FALSE))/365</f>
        <v>25.126027397260273</v>
      </c>
    </row>
    <row r="561" spans="1:11">
      <c r="A561" t="s">
        <v>65</v>
      </c>
      <c r="B561">
        <v>2022</v>
      </c>
      <c r="C561" s="12">
        <v>44674</v>
      </c>
      <c r="D561" t="s">
        <v>140</v>
      </c>
      <c r="E561" t="s">
        <v>121</v>
      </c>
      <c r="F561">
        <v>1</v>
      </c>
      <c r="G561">
        <v>2</v>
      </c>
      <c r="H561" t="s">
        <v>100</v>
      </c>
      <c r="I561" t="s">
        <v>44</v>
      </c>
      <c r="J561">
        <v>10010830840</v>
      </c>
      <c r="K561" s="21">
        <f>(C561-VLOOKUP(H561,Riders!$A$2:$C$1999,2,FALSE))/365</f>
        <v>23.5013698630137</v>
      </c>
    </row>
    <row r="562" spans="1:11">
      <c r="A562" t="s">
        <v>65</v>
      </c>
      <c r="B562">
        <v>2022</v>
      </c>
      <c r="C562" s="12">
        <v>44674</v>
      </c>
      <c r="D562" t="s">
        <v>140</v>
      </c>
      <c r="E562" t="s">
        <v>121</v>
      </c>
      <c r="F562">
        <v>1</v>
      </c>
      <c r="G562">
        <v>3</v>
      </c>
      <c r="H562" t="s">
        <v>101</v>
      </c>
      <c r="I562" t="s">
        <v>102</v>
      </c>
      <c r="J562">
        <v>10015145724</v>
      </c>
      <c r="K562" s="21">
        <f>(C562-VLOOKUP(H562,Riders!$A$2:$C$1999,2,FALSE))/365</f>
        <v>23.032876712328768</v>
      </c>
    </row>
    <row r="563" spans="1:11">
      <c r="A563" t="s">
        <v>65</v>
      </c>
      <c r="B563">
        <v>2022</v>
      </c>
      <c r="C563" s="12">
        <v>44674</v>
      </c>
      <c r="D563" t="s">
        <v>140</v>
      </c>
      <c r="E563" t="s">
        <v>121</v>
      </c>
      <c r="F563">
        <v>1</v>
      </c>
      <c r="G563">
        <v>4</v>
      </c>
      <c r="H563" t="s">
        <v>114</v>
      </c>
      <c r="I563" t="s">
        <v>102</v>
      </c>
      <c r="J563">
        <v>10055349695</v>
      </c>
      <c r="K563" s="21">
        <f>(C563-VLOOKUP(H563,Riders!$A$2:$C$1999,2,FALSE))/365</f>
        <v>22.2</v>
      </c>
    </row>
    <row r="564" spans="1:11">
      <c r="A564" t="s">
        <v>65</v>
      </c>
      <c r="B564">
        <v>2022</v>
      </c>
      <c r="C564" s="12">
        <v>44674</v>
      </c>
      <c r="D564" t="s">
        <v>140</v>
      </c>
      <c r="E564" t="s">
        <v>121</v>
      </c>
      <c r="F564">
        <v>1</v>
      </c>
      <c r="G564">
        <v>5</v>
      </c>
      <c r="H564" t="s">
        <v>93</v>
      </c>
      <c r="I564" t="s">
        <v>52</v>
      </c>
      <c r="J564">
        <v>10009150215</v>
      </c>
      <c r="K564" s="21">
        <f>(C564-VLOOKUP(H564,Riders!$A$2:$C$1999,2,FALSE))/365</f>
        <v>26.424657534246574</v>
      </c>
    </row>
    <row r="565" spans="1:11">
      <c r="A565" t="s">
        <v>65</v>
      </c>
      <c r="B565">
        <v>2022</v>
      </c>
      <c r="C565" s="12">
        <v>44674</v>
      </c>
      <c r="D565" t="s">
        <v>140</v>
      </c>
      <c r="E565" t="s">
        <v>121</v>
      </c>
      <c r="F565">
        <v>1</v>
      </c>
      <c r="G565">
        <v>6</v>
      </c>
      <c r="H565" t="s">
        <v>26</v>
      </c>
      <c r="I565" t="s">
        <v>27</v>
      </c>
      <c r="J565">
        <v>10010713329</v>
      </c>
      <c r="K565" s="21">
        <f>(C565-VLOOKUP(H565,Riders!$A$2:$C$1999,2,FALSE))/365</f>
        <v>24.583561643835615</v>
      </c>
    </row>
    <row r="566" spans="1:11">
      <c r="A566" t="s">
        <v>65</v>
      </c>
      <c r="B566">
        <v>2022</v>
      </c>
      <c r="C566" s="12">
        <v>44674</v>
      </c>
      <c r="D566" t="s">
        <v>140</v>
      </c>
      <c r="E566" t="s">
        <v>121</v>
      </c>
      <c r="F566">
        <v>2</v>
      </c>
      <c r="G566">
        <v>1</v>
      </c>
      <c r="H566" t="s">
        <v>40</v>
      </c>
      <c r="I566" t="s">
        <v>29</v>
      </c>
      <c r="J566">
        <v>10009178002</v>
      </c>
      <c r="K566" s="21">
        <f>(C566-VLOOKUP(H566,Riders!$A$2:$C$1999,2,FALSE))/365</f>
        <v>26.271232876712329</v>
      </c>
    </row>
    <row r="567" spans="1:11">
      <c r="A567" t="s">
        <v>65</v>
      </c>
      <c r="B567">
        <v>2022</v>
      </c>
      <c r="C567" s="12">
        <v>44674</v>
      </c>
      <c r="D567" t="s">
        <v>140</v>
      </c>
      <c r="E567" t="s">
        <v>121</v>
      </c>
      <c r="F567">
        <v>2</v>
      </c>
      <c r="G567">
        <v>2</v>
      </c>
      <c r="H567" t="s">
        <v>96</v>
      </c>
      <c r="I567" t="s">
        <v>27</v>
      </c>
      <c r="J567">
        <v>10015683567</v>
      </c>
      <c r="K567" s="21">
        <f>(C567-VLOOKUP(H567,Riders!$A$2:$C$1999,2,FALSE))/365</f>
        <v>23.268493150684932</v>
      </c>
    </row>
    <row r="568" spans="1:11">
      <c r="A568" t="s">
        <v>65</v>
      </c>
      <c r="B568">
        <v>2022</v>
      </c>
      <c r="C568" s="12">
        <v>44674</v>
      </c>
      <c r="D568" t="s">
        <v>140</v>
      </c>
      <c r="E568" t="s">
        <v>121</v>
      </c>
      <c r="F568">
        <v>2</v>
      </c>
      <c r="G568">
        <v>3</v>
      </c>
      <c r="H568" t="s">
        <v>108</v>
      </c>
      <c r="I568" t="s">
        <v>109</v>
      </c>
      <c r="J568">
        <v>10117936018</v>
      </c>
      <c r="K568" s="21">
        <f>(C568-VLOOKUP(H568,Riders!$A$2:$C$1999,2,FALSE))/365</f>
        <v>28.528767123287672</v>
      </c>
    </row>
    <row r="569" spans="1:11">
      <c r="A569" t="s">
        <v>65</v>
      </c>
      <c r="B569">
        <v>2022</v>
      </c>
      <c r="C569" s="12">
        <v>44674</v>
      </c>
      <c r="D569" t="s">
        <v>140</v>
      </c>
      <c r="E569" t="s">
        <v>121</v>
      </c>
      <c r="F569">
        <v>2</v>
      </c>
      <c r="G569">
        <v>4</v>
      </c>
      <c r="H569" t="s">
        <v>54</v>
      </c>
      <c r="I569" t="s">
        <v>42</v>
      </c>
      <c r="J569">
        <v>10004612534</v>
      </c>
      <c r="K569" s="21">
        <f>(C569-VLOOKUP(H569,Riders!$A$2:$C$1999,2,FALSE))/365</f>
        <v>34.909589041095892</v>
      </c>
    </row>
    <row r="570" spans="1:11">
      <c r="A570" t="s">
        <v>65</v>
      </c>
      <c r="B570">
        <v>2022</v>
      </c>
      <c r="C570" s="12">
        <v>44674</v>
      </c>
      <c r="D570" t="s">
        <v>140</v>
      </c>
      <c r="E570" t="s">
        <v>121</v>
      </c>
      <c r="F570">
        <v>2</v>
      </c>
      <c r="G570">
        <v>5</v>
      </c>
      <c r="H570" t="s">
        <v>51</v>
      </c>
      <c r="I570" t="s">
        <v>52</v>
      </c>
      <c r="J570">
        <v>10010645732</v>
      </c>
      <c r="K570" s="21">
        <f>(C570-VLOOKUP(H570,Riders!$A$2:$C$1999,2,FALSE))/365</f>
        <v>24.402739726027399</v>
      </c>
    </row>
    <row r="571" spans="1:11">
      <c r="A571" t="s">
        <v>65</v>
      </c>
      <c r="B571">
        <v>2022</v>
      </c>
      <c r="C571" s="12">
        <v>44674</v>
      </c>
      <c r="D571" t="s">
        <v>140</v>
      </c>
      <c r="E571" t="s">
        <v>121</v>
      </c>
      <c r="F571">
        <v>2</v>
      </c>
      <c r="G571">
        <v>6</v>
      </c>
      <c r="H571" t="s">
        <v>67</v>
      </c>
      <c r="I571" t="s">
        <v>31</v>
      </c>
      <c r="J571">
        <v>10007827880</v>
      </c>
      <c r="K571" s="21">
        <f>(C571-VLOOKUP(H571,Riders!$A$2:$C$1999,2,FALSE))/365</f>
        <v>28.490410958904111</v>
      </c>
    </row>
    <row r="572" spans="1:11">
      <c r="A572" t="s">
        <v>182</v>
      </c>
      <c r="B572">
        <v>2021</v>
      </c>
      <c r="C572" s="12">
        <v>44493</v>
      </c>
      <c r="D572" t="s">
        <v>20</v>
      </c>
      <c r="E572" t="s">
        <v>91</v>
      </c>
      <c r="F572">
        <v>1</v>
      </c>
      <c r="G572">
        <v>1</v>
      </c>
      <c r="H572" t="s">
        <v>92</v>
      </c>
      <c r="I572" t="s">
        <v>23</v>
      </c>
      <c r="J572">
        <v>10009535686</v>
      </c>
      <c r="K572" s="21">
        <f>(C572-VLOOKUP(H572,Riders!$A$2:$C$1999,2,FALSE))/365</f>
        <v>24.63013698630137</v>
      </c>
    </row>
    <row r="573" spans="1:11">
      <c r="A573" t="s">
        <v>182</v>
      </c>
      <c r="B573">
        <v>2021</v>
      </c>
      <c r="C573" s="12">
        <v>44493</v>
      </c>
      <c r="D573" t="s">
        <v>20</v>
      </c>
      <c r="E573" t="s">
        <v>91</v>
      </c>
      <c r="F573">
        <v>1</v>
      </c>
      <c r="G573">
        <v>2</v>
      </c>
      <c r="H573" t="s">
        <v>115</v>
      </c>
      <c r="I573" t="s">
        <v>116</v>
      </c>
      <c r="J573">
        <v>10009009159</v>
      </c>
      <c r="K573" s="21">
        <f>(C573-VLOOKUP(H573,Riders!$A$2:$C$1999,2,FALSE))/365</f>
        <v>26.704109589041096</v>
      </c>
    </row>
    <row r="574" spans="1:11">
      <c r="A574" t="s">
        <v>182</v>
      </c>
      <c r="B574">
        <v>2021</v>
      </c>
      <c r="C574" s="12">
        <v>44493</v>
      </c>
      <c r="D574" t="s">
        <v>20</v>
      </c>
      <c r="E574" t="s">
        <v>91</v>
      </c>
      <c r="F574">
        <v>1</v>
      </c>
      <c r="G574">
        <v>3</v>
      </c>
      <c r="H574" t="s">
        <v>36</v>
      </c>
      <c r="I574" t="s">
        <v>37</v>
      </c>
      <c r="J574">
        <v>10011152354</v>
      </c>
      <c r="K574" s="21">
        <f>(C574-VLOOKUP(H574,Riders!$A$2:$C$1999,2,FALSE))/365</f>
        <v>23.424657534246574</v>
      </c>
    </row>
    <row r="575" spans="1:11">
      <c r="A575" t="s">
        <v>182</v>
      </c>
      <c r="B575">
        <v>2021</v>
      </c>
      <c r="C575" s="12">
        <v>44493</v>
      </c>
      <c r="D575" t="s">
        <v>20</v>
      </c>
      <c r="E575" t="s">
        <v>91</v>
      </c>
      <c r="F575">
        <v>1</v>
      </c>
      <c r="G575">
        <v>4</v>
      </c>
      <c r="H575" t="s">
        <v>125</v>
      </c>
      <c r="I575" t="s">
        <v>113</v>
      </c>
      <c r="J575">
        <v>10017950943</v>
      </c>
      <c r="K575" s="21">
        <f>(C575-VLOOKUP(H575,Riders!$A$2:$C$1999,2,FALSE))/365</f>
        <v>24.706849315068492</v>
      </c>
    </row>
    <row r="576" spans="1:11">
      <c r="A576" t="s">
        <v>182</v>
      </c>
      <c r="B576">
        <v>2021</v>
      </c>
      <c r="C576" s="12">
        <v>44493</v>
      </c>
      <c r="D576" t="s">
        <v>20</v>
      </c>
      <c r="E576" t="s">
        <v>91</v>
      </c>
      <c r="F576">
        <v>1</v>
      </c>
      <c r="G576">
        <v>5</v>
      </c>
      <c r="H576" t="s">
        <v>93</v>
      </c>
      <c r="I576" t="s">
        <v>52</v>
      </c>
      <c r="J576">
        <v>10009150215</v>
      </c>
      <c r="K576" s="21">
        <f>(C576-VLOOKUP(H576,Riders!$A$2:$C$1999,2,FALSE))/365</f>
        <v>25.92876712328767</v>
      </c>
    </row>
    <row r="577" spans="1:11">
      <c r="A577" t="s">
        <v>182</v>
      </c>
      <c r="B577">
        <v>2021</v>
      </c>
      <c r="C577" s="12">
        <v>44493</v>
      </c>
      <c r="D577" t="s">
        <v>20</v>
      </c>
      <c r="E577" t="s">
        <v>91</v>
      </c>
      <c r="F577">
        <v>1</v>
      </c>
      <c r="G577">
        <v>6</v>
      </c>
      <c r="H577" t="s">
        <v>183</v>
      </c>
      <c r="I577" t="s">
        <v>33</v>
      </c>
      <c r="J577">
        <v>10007212639</v>
      </c>
      <c r="K577" s="21">
        <f>(C577-VLOOKUP(H577,Riders!$A$2:$C$1999,2,FALSE))/365</f>
        <v>30.328767123287673</v>
      </c>
    </row>
    <row r="578" spans="1:11">
      <c r="A578" t="s">
        <v>182</v>
      </c>
      <c r="B578">
        <v>2021</v>
      </c>
      <c r="C578" s="12">
        <v>44493</v>
      </c>
      <c r="D578" t="s">
        <v>20</v>
      </c>
      <c r="E578" t="s">
        <v>91</v>
      </c>
      <c r="F578">
        <v>1</v>
      </c>
      <c r="G578">
        <v>7</v>
      </c>
      <c r="H578" t="s">
        <v>143</v>
      </c>
      <c r="I578" t="s">
        <v>95</v>
      </c>
      <c r="J578">
        <v>10009181234</v>
      </c>
      <c r="K578" s="21">
        <f>(C578-VLOOKUP(H578,Riders!$A$2:$C$1999,2,FALSE))/365</f>
        <v>26.561643835616437</v>
      </c>
    </row>
    <row r="579" spans="1:11">
      <c r="A579" t="s">
        <v>182</v>
      </c>
      <c r="B579">
        <v>2021</v>
      </c>
      <c r="C579" s="12">
        <v>44493</v>
      </c>
      <c r="D579" t="s">
        <v>20</v>
      </c>
      <c r="E579" t="s">
        <v>91</v>
      </c>
      <c r="F579">
        <v>2</v>
      </c>
      <c r="G579">
        <v>1</v>
      </c>
      <c r="H579" t="s">
        <v>184</v>
      </c>
      <c r="I579" t="s">
        <v>185</v>
      </c>
      <c r="J579">
        <v>10034964036</v>
      </c>
      <c r="K579" s="21">
        <f>(C579-VLOOKUP(H579,Riders!$A$2:$C$1999,2,FALSE))/365</f>
        <v>121.8986301369863</v>
      </c>
    </row>
    <row r="580" spans="1:11">
      <c r="A580" t="s">
        <v>182</v>
      </c>
      <c r="B580">
        <v>2021</v>
      </c>
      <c r="C580" s="12">
        <v>44493</v>
      </c>
      <c r="D580" t="s">
        <v>20</v>
      </c>
      <c r="E580" t="s">
        <v>91</v>
      </c>
      <c r="F580">
        <v>2</v>
      </c>
      <c r="G580">
        <v>2</v>
      </c>
      <c r="H580" t="s">
        <v>97</v>
      </c>
      <c r="I580" t="s">
        <v>29</v>
      </c>
      <c r="J580">
        <v>10048325582</v>
      </c>
      <c r="K580" s="21">
        <f>(C580-VLOOKUP(H580,Riders!$A$2:$C$1999,2,FALSE))/365</f>
        <v>29.747945205479454</v>
      </c>
    </row>
    <row r="581" spans="1:11">
      <c r="A581" t="s">
        <v>182</v>
      </c>
      <c r="B581">
        <v>2021</v>
      </c>
      <c r="C581" s="12">
        <v>44493</v>
      </c>
      <c r="D581" t="s">
        <v>20</v>
      </c>
      <c r="E581" t="s">
        <v>91</v>
      </c>
      <c r="F581">
        <v>2</v>
      </c>
      <c r="G581">
        <v>3</v>
      </c>
      <c r="H581" t="s">
        <v>132</v>
      </c>
      <c r="I581" t="s">
        <v>113</v>
      </c>
      <c r="J581">
        <v>10015483305</v>
      </c>
      <c r="K581" s="21">
        <f>(C581-VLOOKUP(H581,Riders!$A$2:$C$1999,2,FALSE))/365</f>
        <v>22.298630136986301</v>
      </c>
    </row>
    <row r="582" spans="1:11">
      <c r="A582" t="s">
        <v>182</v>
      </c>
      <c r="B582">
        <v>2021</v>
      </c>
      <c r="C582" s="12">
        <v>44493</v>
      </c>
      <c r="D582" t="s">
        <v>20</v>
      </c>
      <c r="E582" t="s">
        <v>91</v>
      </c>
      <c r="F582">
        <v>2</v>
      </c>
      <c r="G582">
        <v>4</v>
      </c>
      <c r="H582" t="s">
        <v>100</v>
      </c>
      <c r="I582" t="s">
        <v>44</v>
      </c>
      <c r="J582">
        <v>10010830840</v>
      </c>
      <c r="K582" s="21">
        <f>(C582-VLOOKUP(H582,Riders!$A$2:$C$1999,2,FALSE))/365</f>
        <v>23.005479452054793</v>
      </c>
    </row>
    <row r="583" spans="1:11">
      <c r="A583" t="s">
        <v>182</v>
      </c>
      <c r="B583">
        <v>2021</v>
      </c>
      <c r="C583" s="12">
        <v>44493</v>
      </c>
      <c r="D583" t="s">
        <v>20</v>
      </c>
      <c r="E583" t="s">
        <v>91</v>
      </c>
      <c r="F583">
        <v>2</v>
      </c>
      <c r="G583">
        <v>5</v>
      </c>
      <c r="H583" t="s">
        <v>186</v>
      </c>
      <c r="I583" t="s">
        <v>95</v>
      </c>
      <c r="J583">
        <v>10009181032</v>
      </c>
      <c r="K583" s="21" t="e">
        <f>(C583-VLOOKUP(H583,Riders!$A$2:$C$1999,2,FALSE))/365</f>
        <v>#N/A</v>
      </c>
    </row>
    <row r="584" spans="1:11">
      <c r="A584" t="s">
        <v>182</v>
      </c>
      <c r="B584">
        <v>2021</v>
      </c>
      <c r="C584" s="12">
        <v>44493</v>
      </c>
      <c r="D584" t="s">
        <v>20</v>
      </c>
      <c r="E584" t="s">
        <v>91</v>
      </c>
      <c r="F584">
        <v>2</v>
      </c>
      <c r="G584">
        <v>6</v>
      </c>
      <c r="H584" t="s">
        <v>187</v>
      </c>
      <c r="I584" t="s">
        <v>188</v>
      </c>
      <c r="J584">
        <v>10009017243</v>
      </c>
      <c r="K584" s="21">
        <f>(C584-VLOOKUP(H584,Riders!$A$2:$C$1999,2,FALSE))/365</f>
        <v>26.468493150684932</v>
      </c>
    </row>
    <row r="585" spans="1:11">
      <c r="A585" t="s">
        <v>182</v>
      </c>
      <c r="B585">
        <v>2021</v>
      </c>
      <c r="C585" s="12">
        <v>44493</v>
      </c>
      <c r="D585" t="s">
        <v>20</v>
      </c>
      <c r="E585" t="s">
        <v>91</v>
      </c>
      <c r="F585">
        <v>3</v>
      </c>
      <c r="G585">
        <v>1</v>
      </c>
      <c r="H585" t="s">
        <v>22</v>
      </c>
      <c r="I585" t="s">
        <v>23</v>
      </c>
      <c r="J585">
        <v>10007379761</v>
      </c>
      <c r="K585" s="21">
        <f>(C585-VLOOKUP(H585,Riders!$A$2:$C$1999,2,FALSE))/365</f>
        <v>28.627397260273973</v>
      </c>
    </row>
    <row r="586" spans="1:11">
      <c r="A586" t="s">
        <v>182</v>
      </c>
      <c r="B586">
        <v>2021</v>
      </c>
      <c r="C586" s="12">
        <v>44493</v>
      </c>
      <c r="D586" t="s">
        <v>20</v>
      </c>
      <c r="E586" t="s">
        <v>91</v>
      </c>
      <c r="F586">
        <v>3</v>
      </c>
      <c r="G586">
        <v>2</v>
      </c>
      <c r="H586" t="s">
        <v>180</v>
      </c>
      <c r="I586" t="s">
        <v>31</v>
      </c>
      <c r="J586">
        <v>10090680735</v>
      </c>
      <c r="K586" s="21">
        <f>(C586-VLOOKUP(H586,Riders!$A$2:$C$1999,2,FALSE))/365</f>
        <v>29.101369863013698</v>
      </c>
    </row>
    <row r="587" spans="1:11">
      <c r="A587" t="s">
        <v>182</v>
      </c>
      <c r="B587">
        <v>2021</v>
      </c>
      <c r="C587" s="12">
        <v>44493</v>
      </c>
      <c r="D587" t="s">
        <v>20</v>
      </c>
      <c r="E587" t="s">
        <v>91</v>
      </c>
      <c r="F587">
        <v>3</v>
      </c>
      <c r="G587">
        <v>3</v>
      </c>
      <c r="H587" t="s">
        <v>99</v>
      </c>
      <c r="I587" t="s">
        <v>27</v>
      </c>
      <c r="J587">
        <v>10010678569</v>
      </c>
      <c r="K587" s="21">
        <f>(C587-VLOOKUP(H587,Riders!$A$2:$C$1999,2,FALSE))/365</f>
        <v>24.534246575342465</v>
      </c>
    </row>
    <row r="588" spans="1:11">
      <c r="A588" t="s">
        <v>182</v>
      </c>
      <c r="B588">
        <v>2021</v>
      </c>
      <c r="C588" s="12">
        <v>44493</v>
      </c>
      <c r="D588" t="s">
        <v>20</v>
      </c>
      <c r="E588" t="s">
        <v>91</v>
      </c>
      <c r="F588">
        <v>3</v>
      </c>
      <c r="G588">
        <v>4</v>
      </c>
      <c r="H588" t="s">
        <v>50</v>
      </c>
      <c r="I588" t="s">
        <v>44</v>
      </c>
      <c r="J588">
        <v>10009039774</v>
      </c>
      <c r="K588" s="21">
        <f>(C588-VLOOKUP(H588,Riders!$A$2:$C$1999,2,FALSE))/365</f>
        <v>27.282191780821918</v>
      </c>
    </row>
    <row r="589" spans="1:11">
      <c r="A589" t="s">
        <v>182</v>
      </c>
      <c r="B589">
        <v>2021</v>
      </c>
      <c r="C589" s="12">
        <v>44493</v>
      </c>
      <c r="D589" t="s">
        <v>20</v>
      </c>
      <c r="E589" t="s">
        <v>91</v>
      </c>
      <c r="F589">
        <v>3</v>
      </c>
      <c r="G589">
        <v>5</v>
      </c>
      <c r="H589" t="s">
        <v>110</v>
      </c>
      <c r="I589" t="s">
        <v>58</v>
      </c>
      <c r="J589">
        <v>10010797292</v>
      </c>
      <c r="K589" s="21">
        <f>(C589-VLOOKUP(H589,Riders!$A$2:$C$1999,2,FALSE))/365</f>
        <v>23.542465753424658</v>
      </c>
    </row>
    <row r="590" spans="1:11">
      <c r="A590" t="s">
        <v>182</v>
      </c>
      <c r="B590">
        <v>2021</v>
      </c>
      <c r="C590" s="12">
        <v>44493</v>
      </c>
      <c r="D590" t="s">
        <v>20</v>
      </c>
      <c r="E590" t="s">
        <v>91</v>
      </c>
      <c r="F590">
        <v>3</v>
      </c>
      <c r="G590">
        <v>6</v>
      </c>
      <c r="H590" t="s">
        <v>148</v>
      </c>
      <c r="I590" t="s">
        <v>56</v>
      </c>
      <c r="J590">
        <v>10007890932</v>
      </c>
      <c r="K590" s="21">
        <f>(C590-VLOOKUP(H590,Riders!$A$2:$C$1999,2,FALSE))/365</f>
        <v>27.367123287671234</v>
      </c>
    </row>
    <row r="591" spans="1:11">
      <c r="A591" t="s">
        <v>182</v>
      </c>
      <c r="B591">
        <v>2021</v>
      </c>
      <c r="C591" s="12">
        <v>44493</v>
      </c>
      <c r="D591" t="s">
        <v>20</v>
      </c>
      <c r="E591" t="s">
        <v>91</v>
      </c>
      <c r="F591">
        <v>4</v>
      </c>
      <c r="G591">
        <v>1</v>
      </c>
      <c r="H591" t="s">
        <v>128</v>
      </c>
      <c r="I591" t="s">
        <v>104</v>
      </c>
      <c r="J591">
        <v>10010821241</v>
      </c>
      <c r="K591" s="21">
        <f>(C591-VLOOKUP(H591,Riders!$A$2:$C$1999,2,FALSE))/365</f>
        <v>23.101369863013698</v>
      </c>
    </row>
    <row r="592" spans="1:11">
      <c r="A592" t="s">
        <v>182</v>
      </c>
      <c r="B592">
        <v>2021</v>
      </c>
      <c r="C592" s="12">
        <v>44493</v>
      </c>
      <c r="D592" t="s">
        <v>20</v>
      </c>
      <c r="E592" t="s">
        <v>91</v>
      </c>
      <c r="F592">
        <v>4</v>
      </c>
      <c r="G592">
        <v>2</v>
      </c>
      <c r="H592" t="s">
        <v>108</v>
      </c>
      <c r="I592" t="s">
        <v>109</v>
      </c>
      <c r="J592">
        <v>10117936018</v>
      </c>
      <c r="K592" s="21">
        <f>(C592-VLOOKUP(H592,Riders!$A$2:$C$1999,2,FALSE))/365</f>
        <v>28.032876712328768</v>
      </c>
    </row>
    <row r="593" spans="1:11">
      <c r="A593" t="s">
        <v>182</v>
      </c>
      <c r="B593">
        <v>2021</v>
      </c>
      <c r="C593" s="12">
        <v>44493</v>
      </c>
      <c r="D593" t="s">
        <v>20</v>
      </c>
      <c r="E593" t="s">
        <v>91</v>
      </c>
      <c r="F593">
        <v>4</v>
      </c>
      <c r="G593">
        <v>3</v>
      </c>
      <c r="H593" t="s">
        <v>68</v>
      </c>
      <c r="I593" t="s">
        <v>29</v>
      </c>
      <c r="J593">
        <v>10006379247</v>
      </c>
      <c r="K593" s="21">
        <f>(C593-VLOOKUP(H593,Riders!$A$2:$C$1999,2,FALSE))/365</f>
        <v>31.583561643835615</v>
      </c>
    </row>
    <row r="594" spans="1:11">
      <c r="A594" t="s">
        <v>182</v>
      </c>
      <c r="B594">
        <v>2021</v>
      </c>
      <c r="C594" s="12">
        <v>44493</v>
      </c>
      <c r="D594" t="s">
        <v>20</v>
      </c>
      <c r="E594" t="s">
        <v>91</v>
      </c>
      <c r="F594">
        <v>4</v>
      </c>
      <c r="G594">
        <v>4</v>
      </c>
      <c r="H594" t="s">
        <v>96</v>
      </c>
      <c r="I594" t="s">
        <v>27</v>
      </c>
      <c r="J594">
        <v>10015683567</v>
      </c>
      <c r="K594" s="21">
        <f>(C594-VLOOKUP(H594,Riders!$A$2:$C$1999,2,FALSE))/365</f>
        <v>22.772602739726029</v>
      </c>
    </row>
    <row r="595" spans="1:11">
      <c r="A595" t="s">
        <v>182</v>
      </c>
      <c r="B595">
        <v>2021</v>
      </c>
      <c r="C595" s="12">
        <v>44493</v>
      </c>
      <c r="D595" t="s">
        <v>20</v>
      </c>
      <c r="E595" t="s">
        <v>91</v>
      </c>
      <c r="F595">
        <v>4</v>
      </c>
      <c r="G595">
        <v>5</v>
      </c>
      <c r="H595" t="s">
        <v>107</v>
      </c>
      <c r="I595" t="s">
        <v>31</v>
      </c>
      <c r="J595">
        <v>10020900955</v>
      </c>
      <c r="K595" s="21">
        <f>(C595-VLOOKUP(H595,Riders!$A$2:$C$1999,2,FALSE))/365</f>
        <v>28.87123287671233</v>
      </c>
    </row>
    <row r="596" spans="1:11">
      <c r="A596" t="s">
        <v>182</v>
      </c>
      <c r="B596">
        <v>2021</v>
      </c>
      <c r="C596" s="12">
        <v>44493</v>
      </c>
      <c r="D596" t="s">
        <v>20</v>
      </c>
      <c r="E596" t="s">
        <v>91</v>
      </c>
      <c r="F596">
        <v>4</v>
      </c>
      <c r="G596">
        <v>6</v>
      </c>
      <c r="H596" t="s">
        <v>189</v>
      </c>
      <c r="I596" t="s">
        <v>63</v>
      </c>
      <c r="J596">
        <v>10010743439</v>
      </c>
      <c r="K596" s="21">
        <f>(C596-VLOOKUP(H596,Riders!$A$2:$C$1999,2,FALSE))/365</f>
        <v>24.350684931506848</v>
      </c>
    </row>
    <row r="597" spans="1:11">
      <c r="A597" t="s">
        <v>182</v>
      </c>
      <c r="B597">
        <v>2021</v>
      </c>
      <c r="C597" s="12">
        <v>44493</v>
      </c>
      <c r="D597" t="s">
        <v>20</v>
      </c>
      <c r="E597" t="s">
        <v>117</v>
      </c>
      <c r="F597">
        <v>1</v>
      </c>
      <c r="G597">
        <v>1</v>
      </c>
      <c r="H597" t="s">
        <v>96</v>
      </c>
      <c r="I597" t="s">
        <v>27</v>
      </c>
      <c r="J597">
        <v>10015683567</v>
      </c>
      <c r="K597" s="21">
        <f>(C597-VLOOKUP(H597,Riders!$A$2:$C$1999,2,FALSE))/365</f>
        <v>22.772602739726029</v>
      </c>
    </row>
    <row r="598" spans="1:11">
      <c r="A598" t="s">
        <v>182</v>
      </c>
      <c r="B598">
        <v>2021</v>
      </c>
      <c r="C598" s="12">
        <v>44493</v>
      </c>
      <c r="D598" t="s">
        <v>20</v>
      </c>
      <c r="E598" t="s">
        <v>117</v>
      </c>
      <c r="F598">
        <v>1</v>
      </c>
      <c r="G598">
        <v>2</v>
      </c>
      <c r="H598" t="s">
        <v>110</v>
      </c>
      <c r="I598" t="s">
        <v>58</v>
      </c>
      <c r="J598">
        <v>10010797292</v>
      </c>
      <c r="K598" s="21">
        <f>(C598-VLOOKUP(H598,Riders!$A$2:$C$1999,2,FALSE))/365</f>
        <v>23.542465753424658</v>
      </c>
    </row>
    <row r="599" spans="1:11">
      <c r="A599" t="s">
        <v>182</v>
      </c>
      <c r="B599">
        <v>2021</v>
      </c>
      <c r="C599" s="12">
        <v>44493</v>
      </c>
      <c r="D599" t="s">
        <v>20</v>
      </c>
      <c r="E599" t="s">
        <v>117</v>
      </c>
      <c r="F599">
        <v>1</v>
      </c>
      <c r="G599">
        <v>3</v>
      </c>
      <c r="H599" t="s">
        <v>143</v>
      </c>
      <c r="I599" t="s">
        <v>95</v>
      </c>
      <c r="J599">
        <v>10009181234</v>
      </c>
      <c r="K599" s="21">
        <f>(C599-VLOOKUP(H599,Riders!$A$2:$C$1999,2,FALSE))/365</f>
        <v>26.561643835616437</v>
      </c>
    </row>
    <row r="600" spans="1:11">
      <c r="A600" t="s">
        <v>182</v>
      </c>
      <c r="B600">
        <v>2021</v>
      </c>
      <c r="C600" s="12">
        <v>44493</v>
      </c>
      <c r="D600" t="s">
        <v>20</v>
      </c>
      <c r="E600" t="s">
        <v>117</v>
      </c>
      <c r="F600">
        <v>1</v>
      </c>
      <c r="G600">
        <v>4</v>
      </c>
      <c r="H600" t="s">
        <v>187</v>
      </c>
      <c r="I600" t="s">
        <v>188</v>
      </c>
      <c r="J600">
        <v>10009017243</v>
      </c>
      <c r="K600" s="21">
        <f>(C600-VLOOKUP(H600,Riders!$A$2:$C$1999,2,FALSE))/365</f>
        <v>26.468493150684932</v>
      </c>
    </row>
    <row r="601" spans="1:11">
      <c r="A601" t="s">
        <v>182</v>
      </c>
      <c r="B601">
        <v>2021</v>
      </c>
      <c r="C601" s="12">
        <v>44493</v>
      </c>
      <c r="D601" t="s">
        <v>20</v>
      </c>
      <c r="E601" t="s">
        <v>117</v>
      </c>
      <c r="F601">
        <v>1</v>
      </c>
      <c r="G601">
        <v>5</v>
      </c>
      <c r="H601" t="s">
        <v>36</v>
      </c>
      <c r="I601" t="s">
        <v>37</v>
      </c>
      <c r="J601">
        <v>10011152354</v>
      </c>
      <c r="K601" s="21">
        <f>(C601-VLOOKUP(H601,Riders!$A$2:$C$1999,2,FALSE))/365</f>
        <v>23.424657534246574</v>
      </c>
    </row>
    <row r="602" spans="1:11">
      <c r="A602" t="s">
        <v>182</v>
      </c>
      <c r="B602">
        <v>2021</v>
      </c>
      <c r="C602" s="12">
        <v>44493</v>
      </c>
      <c r="D602" t="s">
        <v>20</v>
      </c>
      <c r="E602" t="s">
        <v>117</v>
      </c>
      <c r="F602">
        <v>2</v>
      </c>
      <c r="G602">
        <v>1</v>
      </c>
      <c r="H602" t="s">
        <v>183</v>
      </c>
      <c r="I602" t="s">
        <v>33</v>
      </c>
      <c r="J602">
        <v>10007212639</v>
      </c>
      <c r="K602" s="21">
        <f>(C602-VLOOKUP(H602,Riders!$A$2:$C$1999,2,FALSE))/365</f>
        <v>30.328767123287673</v>
      </c>
    </row>
    <row r="603" spans="1:11">
      <c r="A603" t="s">
        <v>182</v>
      </c>
      <c r="B603">
        <v>2021</v>
      </c>
      <c r="C603" s="12">
        <v>44493</v>
      </c>
      <c r="D603" t="s">
        <v>20</v>
      </c>
      <c r="E603" t="s">
        <v>117</v>
      </c>
      <c r="F603">
        <v>2</v>
      </c>
      <c r="G603">
        <v>2</v>
      </c>
      <c r="H603" t="s">
        <v>50</v>
      </c>
      <c r="I603" t="s">
        <v>44</v>
      </c>
      <c r="J603">
        <v>10009039774</v>
      </c>
      <c r="K603" s="21">
        <f>(C603-VLOOKUP(H603,Riders!$A$2:$C$1999,2,FALSE))/365</f>
        <v>27.282191780821918</v>
      </c>
    </row>
    <row r="604" spans="1:11">
      <c r="A604" t="s">
        <v>182</v>
      </c>
      <c r="B604">
        <v>2021</v>
      </c>
      <c r="C604" s="12">
        <v>44493</v>
      </c>
      <c r="D604" t="s">
        <v>20</v>
      </c>
      <c r="E604" t="s">
        <v>117</v>
      </c>
      <c r="F604">
        <v>2</v>
      </c>
      <c r="G604">
        <v>3</v>
      </c>
      <c r="H604" t="s">
        <v>186</v>
      </c>
      <c r="I604" t="s">
        <v>95</v>
      </c>
      <c r="J604">
        <v>10009181032</v>
      </c>
      <c r="K604" s="21" t="e">
        <f>(C604-VLOOKUP(H604,Riders!$A$2:$C$1999,2,FALSE))/365</f>
        <v>#N/A</v>
      </c>
    </row>
    <row r="605" spans="1:11">
      <c r="A605" t="s">
        <v>182</v>
      </c>
      <c r="B605">
        <v>2021</v>
      </c>
      <c r="C605" s="12">
        <v>44493</v>
      </c>
      <c r="D605" t="s">
        <v>20</v>
      </c>
      <c r="E605" t="s">
        <v>117</v>
      </c>
      <c r="F605">
        <v>2</v>
      </c>
      <c r="G605">
        <v>4</v>
      </c>
      <c r="H605" t="s">
        <v>132</v>
      </c>
      <c r="I605" t="s">
        <v>113</v>
      </c>
      <c r="J605">
        <v>10015483305</v>
      </c>
      <c r="K605" s="21">
        <f>(C605-VLOOKUP(H605,Riders!$A$2:$C$1999,2,FALSE))/365</f>
        <v>22.298630136986301</v>
      </c>
    </row>
    <row r="606" spans="1:11">
      <c r="A606" t="s">
        <v>182</v>
      </c>
      <c r="B606">
        <v>2021</v>
      </c>
      <c r="C606" s="12">
        <v>44493</v>
      </c>
      <c r="D606" t="s">
        <v>20</v>
      </c>
      <c r="E606" t="s">
        <v>117</v>
      </c>
      <c r="F606">
        <v>3</v>
      </c>
      <c r="G606">
        <v>1</v>
      </c>
      <c r="H606" t="s">
        <v>99</v>
      </c>
      <c r="I606" t="s">
        <v>27</v>
      </c>
      <c r="J606">
        <v>10010678569</v>
      </c>
      <c r="K606" s="21">
        <f>(C606-VLOOKUP(H606,Riders!$A$2:$C$1999,2,FALSE))/365</f>
        <v>24.534246575342465</v>
      </c>
    </row>
    <row r="607" spans="1:11">
      <c r="A607" t="s">
        <v>182</v>
      </c>
      <c r="B607">
        <v>2021</v>
      </c>
      <c r="C607" s="12">
        <v>44493</v>
      </c>
      <c r="D607" t="s">
        <v>20</v>
      </c>
      <c r="E607" t="s">
        <v>117</v>
      </c>
      <c r="F607">
        <v>3</v>
      </c>
      <c r="G607">
        <v>2</v>
      </c>
      <c r="H607" t="s">
        <v>100</v>
      </c>
      <c r="I607" t="s">
        <v>44</v>
      </c>
      <c r="J607">
        <v>10010830840</v>
      </c>
      <c r="K607" s="21">
        <f>(C607-VLOOKUP(H607,Riders!$A$2:$C$1999,2,FALSE))/365</f>
        <v>23.005479452054793</v>
      </c>
    </row>
    <row r="608" spans="1:11">
      <c r="A608" t="s">
        <v>182</v>
      </c>
      <c r="B608">
        <v>2021</v>
      </c>
      <c r="C608" s="12">
        <v>44493</v>
      </c>
      <c r="D608" t="s">
        <v>20</v>
      </c>
      <c r="E608" t="s">
        <v>117</v>
      </c>
      <c r="F608">
        <v>3</v>
      </c>
      <c r="G608">
        <v>3</v>
      </c>
      <c r="H608" t="s">
        <v>93</v>
      </c>
      <c r="I608" t="s">
        <v>52</v>
      </c>
      <c r="J608">
        <v>10009150215</v>
      </c>
      <c r="K608" s="21">
        <f>(C608-VLOOKUP(H608,Riders!$A$2:$C$1999,2,FALSE))/365</f>
        <v>25.92876712328767</v>
      </c>
    </row>
    <row r="609" spans="1:11">
      <c r="A609" t="s">
        <v>182</v>
      </c>
      <c r="B609">
        <v>2021</v>
      </c>
      <c r="C609" s="12">
        <v>44493</v>
      </c>
      <c r="D609" t="s">
        <v>20</v>
      </c>
      <c r="E609" t="s">
        <v>117</v>
      </c>
      <c r="F609">
        <v>3</v>
      </c>
      <c r="G609">
        <v>4</v>
      </c>
      <c r="H609" t="s">
        <v>189</v>
      </c>
      <c r="I609" t="s">
        <v>63</v>
      </c>
      <c r="J609">
        <v>10010743439</v>
      </c>
      <c r="K609" s="21">
        <f>(C609-VLOOKUP(H609,Riders!$A$2:$C$1999,2,FALSE))/365</f>
        <v>24.350684931506848</v>
      </c>
    </row>
    <row r="610" spans="1:11">
      <c r="A610" t="s">
        <v>182</v>
      </c>
      <c r="B610">
        <v>2021</v>
      </c>
      <c r="C610" s="12">
        <v>44493</v>
      </c>
      <c r="D610" t="s">
        <v>20</v>
      </c>
      <c r="E610" t="s">
        <v>117</v>
      </c>
      <c r="F610">
        <v>4</v>
      </c>
      <c r="G610">
        <v>1</v>
      </c>
      <c r="H610" t="s">
        <v>107</v>
      </c>
      <c r="I610" t="s">
        <v>31</v>
      </c>
      <c r="J610">
        <v>10020900955</v>
      </c>
      <c r="K610" s="21">
        <f>(C610-VLOOKUP(H610,Riders!$A$2:$C$1999,2,FALSE))/365</f>
        <v>28.87123287671233</v>
      </c>
    </row>
    <row r="611" spans="1:11">
      <c r="A611" t="s">
        <v>182</v>
      </c>
      <c r="B611">
        <v>2021</v>
      </c>
      <c r="C611" s="12">
        <v>44493</v>
      </c>
      <c r="D611" t="s">
        <v>20</v>
      </c>
      <c r="E611" t="s">
        <v>117</v>
      </c>
      <c r="F611">
        <v>4</v>
      </c>
      <c r="G611">
        <v>2</v>
      </c>
      <c r="H611" t="s">
        <v>68</v>
      </c>
      <c r="I611" t="s">
        <v>29</v>
      </c>
      <c r="J611">
        <v>10006379247</v>
      </c>
      <c r="K611" s="21">
        <f>(C611-VLOOKUP(H611,Riders!$A$2:$C$1999,2,FALSE))/365</f>
        <v>31.583561643835615</v>
      </c>
    </row>
    <row r="612" spans="1:11">
      <c r="A612" t="s">
        <v>182</v>
      </c>
      <c r="B612">
        <v>2021</v>
      </c>
      <c r="C612" s="12">
        <v>44493</v>
      </c>
      <c r="D612" t="s">
        <v>20</v>
      </c>
      <c r="E612" t="s">
        <v>117</v>
      </c>
      <c r="F612">
        <v>4</v>
      </c>
      <c r="G612">
        <v>3</v>
      </c>
      <c r="H612" t="s">
        <v>148</v>
      </c>
      <c r="I612" t="s">
        <v>56</v>
      </c>
      <c r="J612">
        <v>10007890932</v>
      </c>
      <c r="K612" s="21">
        <f>(C612-VLOOKUP(H612,Riders!$A$2:$C$1999,2,FALSE))/365</f>
        <v>27.367123287671234</v>
      </c>
    </row>
    <row r="613" spans="1:11">
      <c r="A613" t="s">
        <v>182</v>
      </c>
      <c r="B613">
        <v>2021</v>
      </c>
      <c r="C613" s="12">
        <v>44493</v>
      </c>
      <c r="D613" t="s">
        <v>20</v>
      </c>
      <c r="E613" t="s">
        <v>117</v>
      </c>
      <c r="F613">
        <v>4</v>
      </c>
      <c r="G613">
        <v>4</v>
      </c>
      <c r="H613" t="s">
        <v>125</v>
      </c>
      <c r="I613" t="s">
        <v>113</v>
      </c>
      <c r="J613">
        <v>10017950943</v>
      </c>
      <c r="K613" s="21">
        <f>(C613-VLOOKUP(H613,Riders!$A$2:$C$1999,2,FALSE))/365</f>
        <v>24.706849315068492</v>
      </c>
    </row>
    <row r="614" spans="1:11">
      <c r="A614" t="s">
        <v>182</v>
      </c>
      <c r="B614">
        <v>2021</v>
      </c>
      <c r="C614" s="12">
        <v>44493</v>
      </c>
      <c r="D614" t="s">
        <v>20</v>
      </c>
      <c r="E614" t="s">
        <v>119</v>
      </c>
      <c r="F614">
        <v>1</v>
      </c>
      <c r="G614">
        <v>1</v>
      </c>
      <c r="H614" t="s">
        <v>92</v>
      </c>
      <c r="I614" t="s">
        <v>23</v>
      </c>
      <c r="J614">
        <v>10009535686</v>
      </c>
      <c r="K614" s="21">
        <f>(C614-VLOOKUP(H614,Riders!$A$2:$C$1999,2,FALSE))/365</f>
        <v>24.63013698630137</v>
      </c>
    </row>
    <row r="615" spans="1:11">
      <c r="A615" t="s">
        <v>182</v>
      </c>
      <c r="B615">
        <v>2021</v>
      </c>
      <c r="C615" s="12">
        <v>44493</v>
      </c>
      <c r="D615" t="s">
        <v>20</v>
      </c>
      <c r="E615" t="s">
        <v>119</v>
      </c>
      <c r="F615">
        <v>1</v>
      </c>
      <c r="G615">
        <v>2</v>
      </c>
      <c r="H615" t="s">
        <v>128</v>
      </c>
      <c r="I615" t="s">
        <v>104</v>
      </c>
      <c r="J615">
        <v>10010821241</v>
      </c>
      <c r="K615" s="21">
        <f>(C615-VLOOKUP(H615,Riders!$A$2:$C$1999,2,FALSE))/365</f>
        <v>23.101369863013698</v>
      </c>
    </row>
    <row r="616" spans="1:11">
      <c r="A616" t="s">
        <v>182</v>
      </c>
      <c r="B616">
        <v>2021</v>
      </c>
      <c r="C616" s="12">
        <v>44493</v>
      </c>
      <c r="D616" t="s">
        <v>20</v>
      </c>
      <c r="E616" t="s">
        <v>119</v>
      </c>
      <c r="F616">
        <v>1</v>
      </c>
      <c r="G616">
        <v>3</v>
      </c>
      <c r="H616" t="s">
        <v>96</v>
      </c>
      <c r="I616" t="s">
        <v>27</v>
      </c>
      <c r="J616">
        <v>10015683567</v>
      </c>
      <c r="K616" s="21">
        <f>(C616-VLOOKUP(H616,Riders!$A$2:$C$1999,2,FALSE))/365</f>
        <v>22.772602739726029</v>
      </c>
    </row>
    <row r="617" spans="1:11">
      <c r="A617" t="s">
        <v>182</v>
      </c>
      <c r="B617">
        <v>2021</v>
      </c>
      <c r="C617" s="12">
        <v>44493</v>
      </c>
      <c r="D617" t="s">
        <v>20</v>
      </c>
      <c r="E617" t="s">
        <v>119</v>
      </c>
      <c r="F617">
        <v>1</v>
      </c>
      <c r="G617">
        <v>4</v>
      </c>
      <c r="H617" t="s">
        <v>180</v>
      </c>
      <c r="I617" t="s">
        <v>31</v>
      </c>
      <c r="J617">
        <v>10090680735</v>
      </c>
      <c r="K617" s="21">
        <f>(C617-VLOOKUP(H617,Riders!$A$2:$C$1999,2,FALSE))/365</f>
        <v>29.101369863013698</v>
      </c>
    </row>
    <row r="618" spans="1:11">
      <c r="A618" t="s">
        <v>182</v>
      </c>
      <c r="B618">
        <v>2021</v>
      </c>
      <c r="C618" s="12">
        <v>44493</v>
      </c>
      <c r="D618" t="s">
        <v>20</v>
      </c>
      <c r="E618" t="s">
        <v>119</v>
      </c>
      <c r="F618">
        <v>1</v>
      </c>
      <c r="G618">
        <v>5</v>
      </c>
      <c r="H618" t="s">
        <v>97</v>
      </c>
      <c r="I618" t="s">
        <v>29</v>
      </c>
      <c r="J618">
        <v>10048325582</v>
      </c>
      <c r="K618" s="21">
        <f>(C618-VLOOKUP(H618,Riders!$A$2:$C$1999,2,FALSE))/365</f>
        <v>29.747945205479454</v>
      </c>
    </row>
    <row r="619" spans="1:11">
      <c r="A619" t="s">
        <v>182</v>
      </c>
      <c r="B619">
        <v>2021</v>
      </c>
      <c r="C619" s="12">
        <v>44493</v>
      </c>
      <c r="D619" t="s">
        <v>20</v>
      </c>
      <c r="E619" t="s">
        <v>119</v>
      </c>
      <c r="F619">
        <v>1</v>
      </c>
      <c r="G619">
        <v>6</v>
      </c>
      <c r="H619" t="s">
        <v>183</v>
      </c>
      <c r="I619" t="s">
        <v>33</v>
      </c>
      <c r="J619">
        <v>10007212639</v>
      </c>
      <c r="K619" s="21">
        <f>(C619-VLOOKUP(H619,Riders!$A$2:$C$1999,2,FALSE))/365</f>
        <v>30.328767123287673</v>
      </c>
    </row>
    <row r="620" spans="1:11">
      <c r="A620" t="s">
        <v>182</v>
      </c>
      <c r="B620">
        <v>2021</v>
      </c>
      <c r="C620" s="12">
        <v>44493</v>
      </c>
      <c r="D620" t="s">
        <v>20</v>
      </c>
      <c r="E620" t="s">
        <v>119</v>
      </c>
      <c r="F620">
        <v>2</v>
      </c>
      <c r="G620">
        <v>1</v>
      </c>
      <c r="H620" t="s">
        <v>22</v>
      </c>
      <c r="I620" t="s">
        <v>23</v>
      </c>
      <c r="J620">
        <v>10007379761</v>
      </c>
      <c r="K620" s="21">
        <f>(C620-VLOOKUP(H620,Riders!$A$2:$C$1999,2,FALSE))/365</f>
        <v>28.627397260273973</v>
      </c>
    </row>
    <row r="621" spans="1:11">
      <c r="A621" t="s">
        <v>182</v>
      </c>
      <c r="B621">
        <v>2021</v>
      </c>
      <c r="C621" s="12">
        <v>44493</v>
      </c>
      <c r="D621" t="s">
        <v>20</v>
      </c>
      <c r="E621" t="s">
        <v>119</v>
      </c>
      <c r="F621">
        <v>2</v>
      </c>
      <c r="G621">
        <v>2</v>
      </c>
      <c r="H621" t="s">
        <v>184</v>
      </c>
      <c r="I621" t="s">
        <v>185</v>
      </c>
      <c r="J621">
        <v>10034964036</v>
      </c>
      <c r="K621" s="21">
        <f>(C621-VLOOKUP(H621,Riders!$A$2:$C$1999,2,FALSE))/365</f>
        <v>121.8986301369863</v>
      </c>
    </row>
    <row r="622" spans="1:11">
      <c r="A622" t="s">
        <v>182</v>
      </c>
      <c r="B622">
        <v>2021</v>
      </c>
      <c r="C622" s="12">
        <v>44493</v>
      </c>
      <c r="D622" t="s">
        <v>20</v>
      </c>
      <c r="E622" t="s">
        <v>119</v>
      </c>
      <c r="F622">
        <v>2</v>
      </c>
      <c r="G622">
        <v>3</v>
      </c>
      <c r="H622" t="s">
        <v>107</v>
      </c>
      <c r="I622" t="s">
        <v>31</v>
      </c>
      <c r="J622">
        <v>10020900955</v>
      </c>
      <c r="K622" s="21">
        <f>(C622-VLOOKUP(H622,Riders!$A$2:$C$1999,2,FALSE))/365</f>
        <v>28.87123287671233</v>
      </c>
    </row>
    <row r="623" spans="1:11">
      <c r="A623" t="s">
        <v>182</v>
      </c>
      <c r="B623">
        <v>2021</v>
      </c>
      <c r="C623" s="12">
        <v>44493</v>
      </c>
      <c r="D623" t="s">
        <v>20</v>
      </c>
      <c r="E623" t="s">
        <v>119</v>
      </c>
      <c r="F623">
        <v>2</v>
      </c>
      <c r="G623">
        <v>4</v>
      </c>
      <c r="H623" t="s">
        <v>108</v>
      </c>
      <c r="I623" t="s">
        <v>109</v>
      </c>
      <c r="J623">
        <v>10117936018</v>
      </c>
      <c r="K623" s="21">
        <f>(C623-VLOOKUP(H623,Riders!$A$2:$C$1999,2,FALSE))/365</f>
        <v>28.032876712328768</v>
      </c>
    </row>
    <row r="624" spans="1:11">
      <c r="A624" t="s">
        <v>182</v>
      </c>
      <c r="B624">
        <v>2021</v>
      </c>
      <c r="C624" s="12">
        <v>44493</v>
      </c>
      <c r="D624" t="s">
        <v>20</v>
      </c>
      <c r="E624" t="s">
        <v>119</v>
      </c>
      <c r="F624">
        <v>2</v>
      </c>
      <c r="G624">
        <v>5</v>
      </c>
      <c r="H624" t="s">
        <v>99</v>
      </c>
      <c r="I624" t="s">
        <v>27</v>
      </c>
      <c r="J624">
        <v>10010678569</v>
      </c>
      <c r="K624" s="21">
        <f>(C624-VLOOKUP(H624,Riders!$A$2:$C$1999,2,FALSE))/365</f>
        <v>24.534246575342465</v>
      </c>
    </row>
    <row r="625" spans="1:11">
      <c r="A625" t="s">
        <v>182</v>
      </c>
      <c r="B625">
        <v>2021</v>
      </c>
      <c r="C625" s="12">
        <v>44493</v>
      </c>
      <c r="D625" t="s">
        <v>20</v>
      </c>
      <c r="E625" t="s">
        <v>119</v>
      </c>
      <c r="F625">
        <v>2</v>
      </c>
      <c r="G625">
        <v>6</v>
      </c>
      <c r="H625" t="s">
        <v>115</v>
      </c>
      <c r="I625" t="s">
        <v>116</v>
      </c>
      <c r="J625">
        <v>10009009159</v>
      </c>
      <c r="K625" s="21">
        <f>(C625-VLOOKUP(H625,Riders!$A$2:$C$1999,2,FALSE))/365</f>
        <v>26.704109589041096</v>
      </c>
    </row>
    <row r="626" spans="1:11">
      <c r="A626" t="s">
        <v>182</v>
      </c>
      <c r="B626">
        <v>2021</v>
      </c>
      <c r="C626" s="12">
        <v>44493</v>
      </c>
      <c r="D626" t="s">
        <v>20</v>
      </c>
      <c r="E626" t="s">
        <v>121</v>
      </c>
      <c r="F626">
        <v>1</v>
      </c>
      <c r="G626">
        <v>1</v>
      </c>
      <c r="H626" t="s">
        <v>92</v>
      </c>
      <c r="I626" t="s">
        <v>23</v>
      </c>
      <c r="J626">
        <v>10009535686</v>
      </c>
      <c r="K626" s="21">
        <f>(C626-VLOOKUP(H626,Riders!$A$2:$C$1999,2,FALSE))/365</f>
        <v>24.63013698630137</v>
      </c>
    </row>
    <row r="627" spans="1:11">
      <c r="A627" t="s">
        <v>182</v>
      </c>
      <c r="B627">
        <v>2021</v>
      </c>
      <c r="C627" s="12">
        <v>44493</v>
      </c>
      <c r="D627" t="s">
        <v>20</v>
      </c>
      <c r="E627" t="s">
        <v>121</v>
      </c>
      <c r="F627">
        <v>1</v>
      </c>
      <c r="G627">
        <v>2</v>
      </c>
      <c r="H627" t="s">
        <v>22</v>
      </c>
      <c r="I627" t="s">
        <v>23</v>
      </c>
      <c r="J627">
        <v>10007379761</v>
      </c>
      <c r="K627" s="21">
        <f>(C627-VLOOKUP(H627,Riders!$A$2:$C$1999,2,FALSE))/365</f>
        <v>28.627397260273973</v>
      </c>
    </row>
    <row r="628" spans="1:11">
      <c r="A628" t="s">
        <v>182</v>
      </c>
      <c r="B628">
        <v>2021</v>
      </c>
      <c r="C628" s="12">
        <v>44493</v>
      </c>
      <c r="D628" t="s">
        <v>20</v>
      </c>
      <c r="E628" t="s">
        <v>121</v>
      </c>
      <c r="F628">
        <v>1</v>
      </c>
      <c r="G628">
        <v>3</v>
      </c>
      <c r="H628" t="s">
        <v>184</v>
      </c>
      <c r="I628" t="s">
        <v>185</v>
      </c>
      <c r="J628">
        <v>10034964036</v>
      </c>
      <c r="K628" s="21">
        <f>(C628-VLOOKUP(H628,Riders!$A$2:$C$1999,2,FALSE))/365</f>
        <v>121.8986301369863</v>
      </c>
    </row>
    <row r="629" spans="1:11">
      <c r="A629" t="s">
        <v>182</v>
      </c>
      <c r="B629">
        <v>2021</v>
      </c>
      <c r="C629" s="12">
        <v>44493</v>
      </c>
      <c r="D629" t="s">
        <v>20</v>
      </c>
      <c r="E629" t="s">
        <v>121</v>
      </c>
      <c r="F629">
        <v>1</v>
      </c>
      <c r="G629">
        <v>4</v>
      </c>
      <c r="H629" t="s">
        <v>128</v>
      </c>
      <c r="I629" t="s">
        <v>104</v>
      </c>
      <c r="J629">
        <v>10010821241</v>
      </c>
      <c r="K629" s="21">
        <f>(C629-VLOOKUP(H629,Riders!$A$2:$C$1999,2,FALSE))/365</f>
        <v>23.101369863013698</v>
      </c>
    </row>
    <row r="630" spans="1:11">
      <c r="A630" t="s">
        <v>182</v>
      </c>
      <c r="B630">
        <v>2021</v>
      </c>
      <c r="C630" s="12">
        <v>44493</v>
      </c>
      <c r="D630" t="s">
        <v>20</v>
      </c>
      <c r="E630" t="s">
        <v>121</v>
      </c>
      <c r="F630">
        <v>1</v>
      </c>
      <c r="G630">
        <v>5</v>
      </c>
      <c r="H630" t="s">
        <v>107</v>
      </c>
      <c r="I630" t="s">
        <v>31</v>
      </c>
      <c r="J630">
        <v>10020900955</v>
      </c>
      <c r="K630" s="21">
        <f>(C630-VLOOKUP(H630,Riders!$A$2:$C$1999,2,FALSE))/365</f>
        <v>28.87123287671233</v>
      </c>
    </row>
    <row r="631" spans="1:11">
      <c r="A631" t="s">
        <v>182</v>
      </c>
      <c r="B631">
        <v>2021</v>
      </c>
      <c r="C631" s="12">
        <v>44493</v>
      </c>
      <c r="D631" t="s">
        <v>20</v>
      </c>
      <c r="E631" t="s">
        <v>121</v>
      </c>
      <c r="F631">
        <v>1</v>
      </c>
      <c r="G631">
        <v>6</v>
      </c>
      <c r="H631" t="s">
        <v>96</v>
      </c>
      <c r="I631" t="s">
        <v>27</v>
      </c>
      <c r="J631">
        <v>10015683567</v>
      </c>
      <c r="K631" s="21">
        <f>(C631-VLOOKUP(H631,Riders!$A$2:$C$1999,2,FALSE))/365</f>
        <v>22.772602739726029</v>
      </c>
    </row>
    <row r="632" spans="1:11">
      <c r="A632" t="s">
        <v>182</v>
      </c>
      <c r="B632">
        <v>2021</v>
      </c>
      <c r="C632" s="12">
        <v>44493</v>
      </c>
      <c r="D632" t="s">
        <v>20</v>
      </c>
      <c r="E632" t="s">
        <v>121</v>
      </c>
      <c r="F632">
        <v>2</v>
      </c>
      <c r="G632">
        <v>1</v>
      </c>
      <c r="H632" t="s">
        <v>97</v>
      </c>
      <c r="I632" t="s">
        <v>29</v>
      </c>
      <c r="J632">
        <v>10048325582</v>
      </c>
      <c r="K632" s="21">
        <f>(C632-VLOOKUP(H632,Riders!$A$2:$C$1999,2,FALSE))/365</f>
        <v>29.747945205479454</v>
      </c>
    </row>
    <row r="633" spans="1:11">
      <c r="A633" t="s">
        <v>182</v>
      </c>
      <c r="B633">
        <v>2021</v>
      </c>
      <c r="C633" s="12">
        <v>44493</v>
      </c>
      <c r="D633" t="s">
        <v>20</v>
      </c>
      <c r="E633" t="s">
        <v>121</v>
      </c>
      <c r="F633">
        <v>2</v>
      </c>
      <c r="G633">
        <v>2</v>
      </c>
      <c r="H633" t="s">
        <v>115</v>
      </c>
      <c r="I633" t="s">
        <v>116</v>
      </c>
      <c r="J633">
        <v>10009009159</v>
      </c>
      <c r="K633" s="21">
        <f>(C633-VLOOKUP(H633,Riders!$A$2:$C$1999,2,FALSE))/365</f>
        <v>26.704109589041096</v>
      </c>
    </row>
    <row r="634" spans="1:11">
      <c r="A634" t="s">
        <v>182</v>
      </c>
      <c r="B634">
        <v>2021</v>
      </c>
      <c r="C634" s="12">
        <v>44493</v>
      </c>
      <c r="D634" t="s">
        <v>20</v>
      </c>
      <c r="E634" t="s">
        <v>121</v>
      </c>
      <c r="F634">
        <v>2</v>
      </c>
      <c r="G634">
        <v>3</v>
      </c>
      <c r="H634" t="s">
        <v>183</v>
      </c>
      <c r="I634" t="s">
        <v>33</v>
      </c>
      <c r="J634">
        <v>10007212639</v>
      </c>
      <c r="K634" s="21">
        <f>(C634-VLOOKUP(H634,Riders!$A$2:$C$1999,2,FALSE))/365</f>
        <v>30.328767123287673</v>
      </c>
    </row>
    <row r="635" spans="1:11">
      <c r="A635" t="s">
        <v>182</v>
      </c>
      <c r="B635">
        <v>2021</v>
      </c>
      <c r="C635" s="12">
        <v>44493</v>
      </c>
      <c r="D635" t="s">
        <v>20</v>
      </c>
      <c r="E635" t="s">
        <v>121</v>
      </c>
      <c r="F635">
        <v>2</v>
      </c>
      <c r="G635">
        <v>4</v>
      </c>
      <c r="H635" t="s">
        <v>99</v>
      </c>
      <c r="I635" t="s">
        <v>27</v>
      </c>
      <c r="J635">
        <v>10010678569</v>
      </c>
      <c r="K635" s="21">
        <f>(C635-VLOOKUP(H635,Riders!$A$2:$C$1999,2,FALSE))/365</f>
        <v>24.534246575342465</v>
      </c>
    </row>
    <row r="636" spans="1:11">
      <c r="A636" t="s">
        <v>182</v>
      </c>
      <c r="B636">
        <v>2021</v>
      </c>
      <c r="C636" s="12">
        <v>44493</v>
      </c>
      <c r="D636" t="s">
        <v>20</v>
      </c>
      <c r="E636" t="s">
        <v>121</v>
      </c>
      <c r="F636">
        <v>2</v>
      </c>
      <c r="G636">
        <v>5</v>
      </c>
      <c r="H636" t="s">
        <v>180</v>
      </c>
      <c r="I636" t="s">
        <v>31</v>
      </c>
      <c r="J636">
        <v>10090680735</v>
      </c>
      <c r="K636" s="21">
        <f>(C636-VLOOKUP(H636,Riders!$A$2:$C$1999,2,FALSE))/365</f>
        <v>29.101369863013698</v>
      </c>
    </row>
    <row r="637" spans="1:11">
      <c r="A637" t="s">
        <v>182</v>
      </c>
      <c r="B637">
        <v>2021</v>
      </c>
      <c r="C637" s="12">
        <v>44493</v>
      </c>
      <c r="D637" t="s">
        <v>20</v>
      </c>
      <c r="E637" t="s">
        <v>121</v>
      </c>
      <c r="F637">
        <v>2</v>
      </c>
      <c r="G637">
        <v>5</v>
      </c>
      <c r="H637" t="s">
        <v>108</v>
      </c>
      <c r="I637" t="s">
        <v>109</v>
      </c>
      <c r="J637">
        <v>10117936018</v>
      </c>
      <c r="K637" s="21">
        <f>(C637-VLOOKUP(H637,Riders!$A$2:$C$1999,2,FALSE))/365</f>
        <v>28.032876712328768</v>
      </c>
    </row>
    <row r="638" spans="1:11">
      <c r="A638" t="s">
        <v>190</v>
      </c>
      <c r="B638">
        <v>2020</v>
      </c>
      <c r="C638" s="12">
        <v>44416</v>
      </c>
      <c r="D638" t="s">
        <v>191</v>
      </c>
      <c r="E638" t="s">
        <v>119</v>
      </c>
      <c r="F638">
        <v>2</v>
      </c>
      <c r="G638">
        <v>1</v>
      </c>
      <c r="H638" t="s">
        <v>100</v>
      </c>
      <c r="I638" t="s">
        <v>44</v>
      </c>
      <c r="J638">
        <v>10010830840</v>
      </c>
      <c r="K638" s="21">
        <f>(C638-VLOOKUP(H638,Riders!$A$2:$C$1999,2,FALSE))/365</f>
        <v>22.794520547945204</v>
      </c>
    </row>
    <row r="639" spans="1:11">
      <c r="A639" t="s">
        <v>190</v>
      </c>
      <c r="B639">
        <v>2020</v>
      </c>
      <c r="C639" s="12">
        <v>44416</v>
      </c>
      <c r="D639" t="s">
        <v>191</v>
      </c>
      <c r="E639" t="s">
        <v>119</v>
      </c>
      <c r="F639">
        <v>1</v>
      </c>
      <c r="G639">
        <v>2</v>
      </c>
      <c r="H639" t="s">
        <v>192</v>
      </c>
      <c r="I639" t="s">
        <v>113</v>
      </c>
      <c r="J639">
        <v>10004599194</v>
      </c>
      <c r="K639" s="21" t="e">
        <f>(C639-VLOOKUP(H639,Riders!$A$2:$C$1999,2,FALSE))/365</f>
        <v>#N/A</v>
      </c>
    </row>
    <row r="640" spans="1:11">
      <c r="A640" t="s">
        <v>190</v>
      </c>
      <c r="B640">
        <v>2020</v>
      </c>
      <c r="C640" s="12">
        <v>44416</v>
      </c>
      <c r="D640" t="s">
        <v>191</v>
      </c>
      <c r="E640" t="s">
        <v>119</v>
      </c>
      <c r="F640">
        <v>1</v>
      </c>
      <c r="G640">
        <v>3</v>
      </c>
      <c r="H640" t="s">
        <v>96</v>
      </c>
      <c r="I640" t="s">
        <v>27</v>
      </c>
      <c r="J640">
        <v>10015683567</v>
      </c>
      <c r="K640" s="21">
        <f>(C640-VLOOKUP(H640,Riders!$A$2:$C$1999,2,FALSE))/365</f>
        <v>22.561643835616437</v>
      </c>
    </row>
    <row r="641" spans="1:11">
      <c r="A641" t="s">
        <v>190</v>
      </c>
      <c r="B641">
        <v>2020</v>
      </c>
      <c r="C641" s="12">
        <v>44416</v>
      </c>
      <c r="D641" t="s">
        <v>191</v>
      </c>
      <c r="E641" t="s">
        <v>119</v>
      </c>
      <c r="F641">
        <v>1</v>
      </c>
      <c r="G641">
        <v>4</v>
      </c>
      <c r="H641" t="s">
        <v>92</v>
      </c>
      <c r="I641" t="s">
        <v>23</v>
      </c>
      <c r="J641">
        <v>10009535686</v>
      </c>
      <c r="K641" s="21">
        <f>(C641-VLOOKUP(H641,Riders!$A$2:$C$1999,2,FALSE))/365</f>
        <v>24.419178082191781</v>
      </c>
    </row>
    <row r="642" spans="1:11">
      <c r="A642" t="s">
        <v>190</v>
      </c>
      <c r="B642">
        <v>2020</v>
      </c>
      <c r="C642" s="12">
        <v>44416</v>
      </c>
      <c r="D642" t="s">
        <v>191</v>
      </c>
      <c r="E642" t="s">
        <v>119</v>
      </c>
      <c r="F642">
        <v>1</v>
      </c>
      <c r="G642">
        <v>5</v>
      </c>
      <c r="H642" t="s">
        <v>101</v>
      </c>
      <c r="I642" t="s">
        <v>102</v>
      </c>
      <c r="J642">
        <v>10015145724</v>
      </c>
      <c r="K642" s="21">
        <f>(C642-VLOOKUP(H642,Riders!$A$2:$C$1999,2,FALSE))/365</f>
        <v>22.326027397260273</v>
      </c>
    </row>
    <row r="643" spans="1:11">
      <c r="A643" t="s">
        <v>190</v>
      </c>
      <c r="B643">
        <v>2020</v>
      </c>
      <c r="C643" s="12">
        <v>44416</v>
      </c>
      <c r="D643" t="s">
        <v>191</v>
      </c>
      <c r="E643" t="s">
        <v>119</v>
      </c>
      <c r="F643">
        <v>1</v>
      </c>
      <c r="G643">
        <v>6</v>
      </c>
      <c r="H643" t="s">
        <v>193</v>
      </c>
      <c r="I643" t="s">
        <v>31</v>
      </c>
      <c r="J643">
        <v>10005727327</v>
      </c>
      <c r="K643" s="21">
        <f>(C643-VLOOKUP(H643,Riders!$A$2:$C$1999,2,FALSE))/365</f>
        <v>121.68767123287671</v>
      </c>
    </row>
    <row r="644" spans="1:11">
      <c r="A644" t="s">
        <v>190</v>
      </c>
      <c r="B644">
        <v>2020</v>
      </c>
      <c r="C644" s="12">
        <v>44416</v>
      </c>
      <c r="D644" t="s">
        <v>191</v>
      </c>
      <c r="E644" t="s">
        <v>119</v>
      </c>
      <c r="F644">
        <v>2</v>
      </c>
      <c r="G644">
        <v>1</v>
      </c>
      <c r="H644" t="s">
        <v>128</v>
      </c>
      <c r="I644" t="s">
        <v>104</v>
      </c>
      <c r="J644">
        <v>10010821241</v>
      </c>
      <c r="K644" s="21">
        <f>(C644-VLOOKUP(H644,Riders!$A$2:$C$1999,2,FALSE))/365</f>
        <v>22.890410958904109</v>
      </c>
    </row>
    <row r="645" spans="1:11">
      <c r="A645" t="s">
        <v>190</v>
      </c>
      <c r="B645">
        <v>2020</v>
      </c>
      <c r="C645" s="12">
        <v>44416</v>
      </c>
      <c r="D645" t="s">
        <v>191</v>
      </c>
      <c r="E645" t="s">
        <v>119</v>
      </c>
      <c r="F645">
        <v>2</v>
      </c>
      <c r="G645">
        <v>2</v>
      </c>
      <c r="H645" t="s">
        <v>112</v>
      </c>
      <c r="I645" t="s">
        <v>113</v>
      </c>
      <c r="J645">
        <v>10009967641</v>
      </c>
      <c r="K645" s="21">
        <f>(C645-VLOOKUP(H645,Riders!$A$2:$C$1999,2,FALSE))/365</f>
        <v>24.30958904109589</v>
      </c>
    </row>
    <row r="646" spans="1:11">
      <c r="A646" t="s">
        <v>190</v>
      </c>
      <c r="B646">
        <v>2020</v>
      </c>
      <c r="C646" s="12">
        <v>44416</v>
      </c>
      <c r="D646" t="s">
        <v>191</v>
      </c>
      <c r="E646" t="s">
        <v>119</v>
      </c>
      <c r="F646">
        <v>2</v>
      </c>
      <c r="G646">
        <v>3</v>
      </c>
      <c r="H646" t="s">
        <v>108</v>
      </c>
      <c r="I646" t="s">
        <v>109</v>
      </c>
      <c r="J646">
        <v>10117936018</v>
      </c>
      <c r="K646" s="21">
        <f>(C646-VLOOKUP(H646,Riders!$A$2:$C$1999,2,FALSE))/365</f>
        <v>27.82191780821918</v>
      </c>
    </row>
    <row r="647" spans="1:11">
      <c r="A647" t="s">
        <v>190</v>
      </c>
      <c r="B647">
        <v>2020</v>
      </c>
      <c r="C647" s="12">
        <v>44416</v>
      </c>
      <c r="D647" t="s">
        <v>191</v>
      </c>
      <c r="E647" t="s">
        <v>119</v>
      </c>
      <c r="F647">
        <v>2</v>
      </c>
      <c r="G647">
        <v>4</v>
      </c>
      <c r="H647" t="s">
        <v>194</v>
      </c>
      <c r="I647" t="s">
        <v>29</v>
      </c>
      <c r="J647">
        <v>10004601723</v>
      </c>
      <c r="K647" s="21" t="e">
        <f>(C647-VLOOKUP(H647,Riders!$A$2:$C$1999,2,FALSE))/365</f>
        <v>#N/A</v>
      </c>
    </row>
    <row r="648" spans="1:11">
      <c r="A648" t="s">
        <v>190</v>
      </c>
      <c r="B648">
        <v>2020</v>
      </c>
      <c r="C648" s="12">
        <v>44416</v>
      </c>
      <c r="D648" t="s">
        <v>191</v>
      </c>
      <c r="E648" t="s">
        <v>119</v>
      </c>
      <c r="F648">
        <v>2</v>
      </c>
      <c r="G648">
        <v>5</v>
      </c>
      <c r="H648" t="s">
        <v>124</v>
      </c>
      <c r="I648" t="s">
        <v>35</v>
      </c>
      <c r="J648">
        <v>10009012391</v>
      </c>
      <c r="K648" s="21">
        <f>(C648-VLOOKUP(H648,Riders!$A$2:$C$1999,2,FALSE))/365</f>
        <v>121.68767123287671</v>
      </c>
    </row>
    <row r="649" spans="1:11">
      <c r="A649" t="s">
        <v>190</v>
      </c>
      <c r="B649">
        <v>2020</v>
      </c>
      <c r="C649" s="12">
        <v>44416</v>
      </c>
      <c r="D649" t="s">
        <v>191</v>
      </c>
      <c r="E649" t="s">
        <v>119</v>
      </c>
      <c r="F649">
        <v>2</v>
      </c>
      <c r="G649">
        <v>6</v>
      </c>
      <c r="H649" t="s">
        <v>93</v>
      </c>
      <c r="I649" t="s">
        <v>52</v>
      </c>
      <c r="J649">
        <v>10009150215</v>
      </c>
      <c r="K649" s="21">
        <f>(C649-VLOOKUP(H649,Riders!$A$2:$C$1999,2,FALSE))/365</f>
        <v>25.717808219178082</v>
      </c>
    </row>
    <row r="650" spans="1:11">
      <c r="A650" t="s">
        <v>190</v>
      </c>
      <c r="B650">
        <v>2020</v>
      </c>
      <c r="C650" s="12">
        <v>44416</v>
      </c>
      <c r="D650" t="s">
        <v>191</v>
      </c>
      <c r="E650" t="s">
        <v>119</v>
      </c>
      <c r="F650">
        <v>3</v>
      </c>
      <c r="G650">
        <v>1</v>
      </c>
      <c r="H650" t="s">
        <v>195</v>
      </c>
      <c r="I650" t="s">
        <v>31</v>
      </c>
      <c r="J650">
        <v>10005964470</v>
      </c>
      <c r="K650" s="21">
        <f>(C650-VLOOKUP(H650,Riders!$A$2:$C$1999,2,FALSE))/365</f>
        <v>121.68767123287671</v>
      </c>
    </row>
    <row r="651" spans="1:11">
      <c r="A651" t="s">
        <v>190</v>
      </c>
      <c r="B651">
        <v>2020</v>
      </c>
      <c r="C651" s="12">
        <v>44416</v>
      </c>
      <c r="D651" t="s">
        <v>191</v>
      </c>
      <c r="E651" t="s">
        <v>119</v>
      </c>
      <c r="F651">
        <v>3</v>
      </c>
      <c r="G651">
        <v>2</v>
      </c>
      <c r="H651" t="s">
        <v>196</v>
      </c>
      <c r="I651" t="s">
        <v>52</v>
      </c>
      <c r="J651">
        <v>10004868370</v>
      </c>
      <c r="K651" s="21">
        <f>(C651-VLOOKUP(H651,Riders!$A$2:$C$1999,2,FALSE))/365</f>
        <v>121.68767123287671</v>
      </c>
    </row>
    <row r="652" spans="1:11">
      <c r="A652" t="s">
        <v>190</v>
      </c>
      <c r="B652">
        <v>2020</v>
      </c>
      <c r="C652" s="12">
        <v>44416</v>
      </c>
      <c r="D652" t="s">
        <v>191</v>
      </c>
      <c r="E652" t="s">
        <v>119</v>
      </c>
      <c r="F652">
        <v>3</v>
      </c>
      <c r="G652">
        <v>3</v>
      </c>
      <c r="H652" t="s">
        <v>103</v>
      </c>
      <c r="I652" t="s">
        <v>104</v>
      </c>
      <c r="J652">
        <v>10009010876</v>
      </c>
      <c r="K652" s="21">
        <f>(C652-VLOOKUP(H652,Riders!$A$2:$C$1999,2,FALSE))/365</f>
        <v>27.536986301369861</v>
      </c>
    </row>
    <row r="653" spans="1:11">
      <c r="A653" t="s">
        <v>190</v>
      </c>
      <c r="B653">
        <v>2020</v>
      </c>
      <c r="C653" s="12">
        <v>44416</v>
      </c>
      <c r="D653" t="s">
        <v>191</v>
      </c>
      <c r="E653" t="s">
        <v>119</v>
      </c>
      <c r="F653">
        <v>3</v>
      </c>
      <c r="G653">
        <v>4</v>
      </c>
      <c r="H653" t="s">
        <v>106</v>
      </c>
      <c r="I653" t="s">
        <v>102</v>
      </c>
      <c r="J653">
        <v>10006894559</v>
      </c>
      <c r="K653" s="21">
        <f>(C653-VLOOKUP(H653,Riders!$A$2:$C$1999,2,FALSE))/365</f>
        <v>28.975342465753425</v>
      </c>
    </row>
    <row r="654" spans="1:11">
      <c r="A654" t="s">
        <v>190</v>
      </c>
      <c r="B654">
        <v>2020</v>
      </c>
      <c r="C654" s="12">
        <v>44416</v>
      </c>
      <c r="D654" t="s">
        <v>191</v>
      </c>
      <c r="E654" t="s">
        <v>119</v>
      </c>
      <c r="F654">
        <v>3</v>
      </c>
      <c r="G654">
        <v>5</v>
      </c>
      <c r="H654" t="s">
        <v>97</v>
      </c>
      <c r="I654" t="s">
        <v>29</v>
      </c>
      <c r="J654">
        <v>10048325582</v>
      </c>
      <c r="K654" s="21">
        <f>(C654-VLOOKUP(H654,Riders!$A$2:$C$1999,2,FALSE))/365</f>
        <v>29.536986301369861</v>
      </c>
    </row>
    <row r="655" spans="1:11">
      <c r="A655" t="s">
        <v>190</v>
      </c>
      <c r="B655">
        <v>2020</v>
      </c>
      <c r="C655" s="12">
        <v>44416</v>
      </c>
      <c r="D655" t="s">
        <v>191</v>
      </c>
      <c r="E655" t="s">
        <v>119</v>
      </c>
      <c r="F655">
        <v>3</v>
      </c>
      <c r="G655">
        <v>6</v>
      </c>
      <c r="H655" t="s">
        <v>197</v>
      </c>
      <c r="I655" t="s">
        <v>198</v>
      </c>
      <c r="J655">
        <v>10003100142</v>
      </c>
      <c r="K655" s="21">
        <f>(C655-VLOOKUP(H655,Riders!$A$2:$C$1999,2,FALSE))/365</f>
        <v>35.402739726027399</v>
      </c>
    </row>
    <row r="656" spans="1:11">
      <c r="A656" t="s">
        <v>190</v>
      </c>
      <c r="B656">
        <v>2020</v>
      </c>
      <c r="C656" s="12">
        <v>44416</v>
      </c>
      <c r="D656" t="s">
        <v>191</v>
      </c>
      <c r="E656" t="s">
        <v>120</v>
      </c>
      <c r="F656">
        <v>1</v>
      </c>
      <c r="G656">
        <v>1</v>
      </c>
      <c r="H656" t="s">
        <v>192</v>
      </c>
      <c r="I656" t="s">
        <v>113</v>
      </c>
      <c r="J656">
        <v>10004599194</v>
      </c>
      <c r="K656" s="21" t="e">
        <f>(C656-VLOOKUP(H656,Riders!$A$2:$C$1999,2,FALSE))/365</f>
        <v>#N/A</v>
      </c>
    </row>
    <row r="657" spans="1:11">
      <c r="A657" t="s">
        <v>190</v>
      </c>
      <c r="B657">
        <v>2020</v>
      </c>
      <c r="C657" s="12">
        <v>44416</v>
      </c>
      <c r="D657" t="s">
        <v>191</v>
      </c>
      <c r="E657" t="s">
        <v>120</v>
      </c>
      <c r="F657">
        <v>1</v>
      </c>
      <c r="G657">
        <v>2</v>
      </c>
      <c r="H657" t="s">
        <v>106</v>
      </c>
      <c r="I657" t="s">
        <v>102</v>
      </c>
      <c r="J657">
        <v>10006894559</v>
      </c>
      <c r="K657" s="21">
        <f>(C657-VLOOKUP(H657,Riders!$A$2:$C$1999,2,FALSE))/365</f>
        <v>28.975342465753425</v>
      </c>
    </row>
    <row r="658" spans="1:11">
      <c r="A658" t="s">
        <v>190</v>
      </c>
      <c r="B658">
        <v>2020</v>
      </c>
      <c r="C658" s="12">
        <v>44416</v>
      </c>
      <c r="D658" t="s">
        <v>191</v>
      </c>
      <c r="E658" t="s">
        <v>120</v>
      </c>
      <c r="F658">
        <v>1</v>
      </c>
      <c r="G658">
        <v>3</v>
      </c>
      <c r="H658" t="s">
        <v>108</v>
      </c>
      <c r="I658" t="s">
        <v>109</v>
      </c>
      <c r="J658">
        <v>10117936018</v>
      </c>
      <c r="K658" s="21">
        <f>(C658-VLOOKUP(H658,Riders!$A$2:$C$1999,2,FALSE))/365</f>
        <v>27.82191780821918</v>
      </c>
    </row>
    <row r="659" spans="1:11">
      <c r="A659" t="s">
        <v>190</v>
      </c>
      <c r="B659">
        <v>2020</v>
      </c>
      <c r="C659" s="12">
        <v>44416</v>
      </c>
      <c r="D659" t="s">
        <v>191</v>
      </c>
      <c r="E659" t="s">
        <v>120</v>
      </c>
      <c r="F659">
        <v>1</v>
      </c>
      <c r="G659">
        <v>4</v>
      </c>
      <c r="H659" t="s">
        <v>112</v>
      </c>
      <c r="I659" t="s">
        <v>113</v>
      </c>
      <c r="J659">
        <v>10009967641</v>
      </c>
      <c r="K659" s="21">
        <f>(C659-VLOOKUP(H659,Riders!$A$2:$C$1999,2,FALSE))/365</f>
        <v>24.30958904109589</v>
      </c>
    </row>
    <row r="660" spans="1:11">
      <c r="A660" t="s">
        <v>190</v>
      </c>
      <c r="B660">
        <v>2020</v>
      </c>
      <c r="C660" s="12">
        <v>44416</v>
      </c>
      <c r="D660" t="s">
        <v>191</v>
      </c>
      <c r="E660" t="s">
        <v>120</v>
      </c>
      <c r="F660">
        <v>1</v>
      </c>
      <c r="G660">
        <v>5</v>
      </c>
      <c r="H660" t="s">
        <v>103</v>
      </c>
      <c r="I660" t="s">
        <v>104</v>
      </c>
      <c r="J660">
        <v>10009010876</v>
      </c>
      <c r="K660" s="21">
        <f>(C660-VLOOKUP(H660,Riders!$A$2:$C$1999,2,FALSE))/365</f>
        <v>27.536986301369861</v>
      </c>
    </row>
    <row r="661" spans="1:11">
      <c r="A661" t="s">
        <v>190</v>
      </c>
      <c r="B661">
        <v>2020</v>
      </c>
      <c r="C661" s="12">
        <v>44416</v>
      </c>
      <c r="D661" t="s">
        <v>191</v>
      </c>
      <c r="E661" t="s">
        <v>120</v>
      </c>
      <c r="F661">
        <v>1</v>
      </c>
      <c r="G661">
        <v>6</v>
      </c>
      <c r="H661" t="s">
        <v>100</v>
      </c>
      <c r="I661" t="s">
        <v>44</v>
      </c>
      <c r="J661">
        <v>10010830840</v>
      </c>
      <c r="K661" s="21">
        <f>(C661-VLOOKUP(H661,Riders!$A$2:$C$1999,2,FALSE))/365</f>
        <v>22.794520547945204</v>
      </c>
    </row>
    <row r="662" spans="1:11">
      <c r="A662" t="s">
        <v>190</v>
      </c>
      <c r="B662">
        <v>2020</v>
      </c>
      <c r="C662" s="12">
        <v>44416</v>
      </c>
      <c r="D662" t="s">
        <v>191</v>
      </c>
      <c r="E662" t="s">
        <v>120</v>
      </c>
      <c r="F662">
        <v>2</v>
      </c>
      <c r="G662">
        <v>1</v>
      </c>
      <c r="H662" t="s">
        <v>196</v>
      </c>
      <c r="I662" t="s">
        <v>52</v>
      </c>
      <c r="J662">
        <v>10004868370</v>
      </c>
      <c r="K662" s="21">
        <f>(C662-VLOOKUP(H662,Riders!$A$2:$C$1999,2,FALSE))/365</f>
        <v>121.68767123287671</v>
      </c>
    </row>
    <row r="663" spans="1:11">
      <c r="A663" t="s">
        <v>190</v>
      </c>
      <c r="B663">
        <v>2020</v>
      </c>
      <c r="C663" s="12">
        <v>44416</v>
      </c>
      <c r="D663" t="s">
        <v>191</v>
      </c>
      <c r="E663" t="s">
        <v>120</v>
      </c>
      <c r="F663">
        <v>2</v>
      </c>
      <c r="G663">
        <v>2</v>
      </c>
      <c r="H663" t="s">
        <v>194</v>
      </c>
      <c r="I663" t="s">
        <v>29</v>
      </c>
      <c r="J663">
        <v>10004601723</v>
      </c>
      <c r="K663" s="21" t="e">
        <f>(C663-VLOOKUP(H663,Riders!$A$2:$C$1999,2,FALSE))/365</f>
        <v>#N/A</v>
      </c>
    </row>
    <row r="664" spans="1:11">
      <c r="A664" t="s">
        <v>190</v>
      </c>
      <c r="B664">
        <v>2020</v>
      </c>
      <c r="C664" s="12">
        <v>44416</v>
      </c>
      <c r="D664" t="s">
        <v>191</v>
      </c>
      <c r="E664" t="s">
        <v>120</v>
      </c>
      <c r="F664">
        <v>2</v>
      </c>
      <c r="G664">
        <v>3</v>
      </c>
      <c r="H664" t="s">
        <v>92</v>
      </c>
      <c r="I664" t="s">
        <v>23</v>
      </c>
      <c r="J664">
        <v>10009535686</v>
      </c>
      <c r="K664" s="21">
        <f>(C664-VLOOKUP(H664,Riders!$A$2:$C$1999,2,FALSE))/365</f>
        <v>24.419178082191781</v>
      </c>
    </row>
    <row r="665" spans="1:11">
      <c r="A665" t="s">
        <v>190</v>
      </c>
      <c r="B665">
        <v>2020</v>
      </c>
      <c r="C665" s="12">
        <v>44416</v>
      </c>
      <c r="D665" t="s">
        <v>191</v>
      </c>
      <c r="E665" t="s">
        <v>120</v>
      </c>
      <c r="F665">
        <v>2</v>
      </c>
      <c r="G665">
        <v>4</v>
      </c>
      <c r="H665" t="s">
        <v>96</v>
      </c>
      <c r="I665" t="s">
        <v>27</v>
      </c>
      <c r="J665">
        <v>10015683567</v>
      </c>
      <c r="K665" s="21">
        <f>(C665-VLOOKUP(H665,Riders!$A$2:$C$1999,2,FALSE))/365</f>
        <v>22.561643835616437</v>
      </c>
    </row>
    <row r="666" spans="1:11">
      <c r="A666" t="s">
        <v>190</v>
      </c>
      <c r="B666">
        <v>2020</v>
      </c>
      <c r="C666" s="12">
        <v>44416</v>
      </c>
      <c r="D666" t="s">
        <v>191</v>
      </c>
      <c r="E666" t="s">
        <v>120</v>
      </c>
      <c r="F666">
        <v>2</v>
      </c>
      <c r="G666">
        <v>5</v>
      </c>
      <c r="H666" t="s">
        <v>195</v>
      </c>
      <c r="I666" t="s">
        <v>31</v>
      </c>
      <c r="J666">
        <v>10005964470</v>
      </c>
      <c r="K666" s="21">
        <f>(C666-VLOOKUP(H666,Riders!$A$2:$C$1999,2,FALSE))/365</f>
        <v>121.68767123287671</v>
      </c>
    </row>
    <row r="667" spans="1:11">
      <c r="A667" t="s">
        <v>190</v>
      </c>
      <c r="B667">
        <v>2020</v>
      </c>
      <c r="C667" s="12">
        <v>44416</v>
      </c>
      <c r="D667" t="s">
        <v>191</v>
      </c>
      <c r="E667" t="s">
        <v>120</v>
      </c>
      <c r="F667">
        <v>2</v>
      </c>
      <c r="G667">
        <v>9</v>
      </c>
      <c r="H667" t="s">
        <v>128</v>
      </c>
      <c r="I667" t="s">
        <v>104</v>
      </c>
      <c r="J667">
        <v>10010821241</v>
      </c>
      <c r="K667" s="21">
        <f>(C667-VLOOKUP(H667,Riders!$A$2:$C$1999,2,FALSE))/365</f>
        <v>22.890410958904109</v>
      </c>
    </row>
    <row r="668" spans="1:11">
      <c r="A668" t="s">
        <v>190</v>
      </c>
      <c r="B668">
        <v>2020</v>
      </c>
      <c r="C668" s="12">
        <v>44416</v>
      </c>
      <c r="D668" t="s">
        <v>191</v>
      </c>
      <c r="E668" t="s">
        <v>121</v>
      </c>
      <c r="F668">
        <v>1</v>
      </c>
      <c r="G668">
        <v>1</v>
      </c>
      <c r="H668" t="s">
        <v>192</v>
      </c>
      <c r="I668" t="s">
        <v>113</v>
      </c>
      <c r="J668">
        <v>10004599194</v>
      </c>
      <c r="K668" s="21" t="e">
        <f>(C668-VLOOKUP(H668,Riders!$A$2:$C$1999,2,FALSE))/365</f>
        <v>#N/A</v>
      </c>
    </row>
    <row r="669" spans="1:11">
      <c r="A669" t="s">
        <v>190</v>
      </c>
      <c r="B669">
        <v>2020</v>
      </c>
      <c r="C669" s="12">
        <v>44416</v>
      </c>
      <c r="D669" t="s">
        <v>191</v>
      </c>
      <c r="E669" t="s">
        <v>121</v>
      </c>
      <c r="F669">
        <v>1</v>
      </c>
      <c r="G669">
        <v>2</v>
      </c>
      <c r="H669" t="s">
        <v>196</v>
      </c>
      <c r="I669" t="s">
        <v>52</v>
      </c>
      <c r="J669">
        <v>10004868370</v>
      </c>
      <c r="K669" s="21">
        <f>(C669-VLOOKUP(H669,Riders!$A$2:$C$1999,2,FALSE))/365</f>
        <v>121.68767123287671</v>
      </c>
    </row>
    <row r="670" spans="1:11">
      <c r="A670" t="s">
        <v>190</v>
      </c>
      <c r="B670">
        <v>2020</v>
      </c>
      <c r="C670" s="12">
        <v>44416</v>
      </c>
      <c r="D670" t="s">
        <v>191</v>
      </c>
      <c r="E670" t="s">
        <v>121</v>
      </c>
      <c r="F670">
        <v>1</v>
      </c>
      <c r="G670">
        <v>3</v>
      </c>
      <c r="H670" t="s">
        <v>92</v>
      </c>
      <c r="I670" t="s">
        <v>23</v>
      </c>
      <c r="J670">
        <v>10009535686</v>
      </c>
      <c r="K670" s="21">
        <f>(C670-VLOOKUP(H670,Riders!$A$2:$C$1999,2,FALSE))/365</f>
        <v>24.419178082191781</v>
      </c>
    </row>
    <row r="671" spans="1:11">
      <c r="A671" t="s">
        <v>190</v>
      </c>
      <c r="B671">
        <v>2020</v>
      </c>
      <c r="C671" s="12">
        <v>44416</v>
      </c>
      <c r="D671" t="s">
        <v>191</v>
      </c>
      <c r="E671" t="s">
        <v>121</v>
      </c>
      <c r="F671">
        <v>1</v>
      </c>
      <c r="G671">
        <v>4</v>
      </c>
      <c r="H671" t="s">
        <v>108</v>
      </c>
      <c r="I671" t="s">
        <v>109</v>
      </c>
      <c r="J671">
        <v>10117936018</v>
      </c>
      <c r="K671" s="21">
        <f>(C671-VLOOKUP(H671,Riders!$A$2:$C$1999,2,FALSE))/365</f>
        <v>27.82191780821918</v>
      </c>
    </row>
    <row r="672" spans="1:11">
      <c r="A672" t="s">
        <v>190</v>
      </c>
      <c r="B672">
        <v>2020</v>
      </c>
      <c r="C672" s="12">
        <v>44416</v>
      </c>
      <c r="D672" t="s">
        <v>191</v>
      </c>
      <c r="E672" t="s">
        <v>121</v>
      </c>
      <c r="F672">
        <v>1</v>
      </c>
      <c r="G672">
        <v>5</v>
      </c>
      <c r="H672" t="s">
        <v>106</v>
      </c>
      <c r="I672" t="s">
        <v>102</v>
      </c>
      <c r="J672">
        <v>10006894559</v>
      </c>
      <c r="K672" s="21">
        <f>(C672-VLOOKUP(H672,Riders!$A$2:$C$1999,2,FALSE))/365</f>
        <v>28.975342465753425</v>
      </c>
    </row>
    <row r="673" spans="1:11">
      <c r="A673" t="s">
        <v>190</v>
      </c>
      <c r="B673">
        <v>2020</v>
      </c>
      <c r="C673" s="12">
        <v>44416</v>
      </c>
      <c r="D673" t="s">
        <v>191</v>
      </c>
      <c r="E673" t="s">
        <v>121</v>
      </c>
      <c r="F673">
        <v>1</v>
      </c>
      <c r="G673">
        <v>6</v>
      </c>
      <c r="H673" t="s">
        <v>194</v>
      </c>
      <c r="I673" t="s">
        <v>29</v>
      </c>
      <c r="J673">
        <v>10004601723</v>
      </c>
      <c r="K673" s="21" t="e">
        <f>(C673-VLOOKUP(H673,Riders!$A$2:$C$1999,2,FALSE))/365</f>
        <v>#N/A</v>
      </c>
    </row>
    <row r="674" spans="1:11">
      <c r="A674" t="s">
        <v>190</v>
      </c>
      <c r="B674">
        <v>2020</v>
      </c>
      <c r="C674" s="12">
        <v>44416</v>
      </c>
      <c r="D674" t="s">
        <v>191</v>
      </c>
      <c r="E674" t="s">
        <v>121</v>
      </c>
      <c r="F674">
        <v>2</v>
      </c>
      <c r="G674">
        <v>1</v>
      </c>
      <c r="H674" t="s">
        <v>195</v>
      </c>
      <c r="I674" t="s">
        <v>31</v>
      </c>
      <c r="J674">
        <v>10005964470</v>
      </c>
      <c r="K674" s="21">
        <f>(C674-VLOOKUP(H674,Riders!$A$2:$C$1999,2,FALSE))/365</f>
        <v>121.68767123287671</v>
      </c>
    </row>
    <row r="675" spans="1:11">
      <c r="A675" t="s">
        <v>190</v>
      </c>
      <c r="B675">
        <v>2020</v>
      </c>
      <c r="C675" s="12">
        <v>44416</v>
      </c>
      <c r="D675" t="s">
        <v>191</v>
      </c>
      <c r="E675" t="s">
        <v>121</v>
      </c>
      <c r="F675">
        <v>2</v>
      </c>
      <c r="G675">
        <v>2</v>
      </c>
      <c r="H675" t="s">
        <v>112</v>
      </c>
      <c r="I675" t="s">
        <v>113</v>
      </c>
      <c r="J675">
        <v>10009967641</v>
      </c>
      <c r="K675" s="21">
        <f>(C675-VLOOKUP(H675,Riders!$A$2:$C$1999,2,FALSE))/365</f>
        <v>24.30958904109589</v>
      </c>
    </row>
    <row r="676" spans="1:11">
      <c r="A676" t="s">
        <v>190</v>
      </c>
      <c r="B676">
        <v>2020</v>
      </c>
      <c r="C676" s="12">
        <v>44416</v>
      </c>
      <c r="D676" t="s">
        <v>191</v>
      </c>
      <c r="E676" t="s">
        <v>121</v>
      </c>
      <c r="F676">
        <v>2</v>
      </c>
      <c r="G676">
        <v>3</v>
      </c>
      <c r="H676" t="s">
        <v>103</v>
      </c>
      <c r="I676" t="s">
        <v>104</v>
      </c>
      <c r="J676">
        <v>10009010876</v>
      </c>
      <c r="K676" s="21">
        <f>(C676-VLOOKUP(H676,Riders!$A$2:$C$1999,2,FALSE))/365</f>
        <v>27.536986301369861</v>
      </c>
    </row>
    <row r="677" spans="1:11">
      <c r="A677" t="s">
        <v>190</v>
      </c>
      <c r="B677">
        <v>2020</v>
      </c>
      <c r="C677" s="12">
        <v>44416</v>
      </c>
      <c r="D677" t="s">
        <v>191</v>
      </c>
      <c r="E677" t="s">
        <v>121</v>
      </c>
      <c r="F677">
        <v>2</v>
      </c>
      <c r="G677">
        <v>4</v>
      </c>
      <c r="H677" t="s">
        <v>96</v>
      </c>
      <c r="I677" t="s">
        <v>27</v>
      </c>
      <c r="J677">
        <v>10015683567</v>
      </c>
      <c r="K677" s="21">
        <f>(C677-VLOOKUP(H677,Riders!$A$2:$C$1999,2,FALSE))/365</f>
        <v>22.561643835616437</v>
      </c>
    </row>
    <row r="678" spans="1:11">
      <c r="A678" t="s">
        <v>190</v>
      </c>
      <c r="B678">
        <v>2020</v>
      </c>
      <c r="C678" s="12">
        <v>44416</v>
      </c>
      <c r="D678" t="s">
        <v>191</v>
      </c>
      <c r="E678" t="s">
        <v>121</v>
      </c>
      <c r="F678">
        <v>2</v>
      </c>
      <c r="G678">
        <v>5</v>
      </c>
      <c r="H678" t="s">
        <v>100</v>
      </c>
      <c r="I678" t="s">
        <v>44</v>
      </c>
      <c r="J678">
        <v>10010830840</v>
      </c>
      <c r="K678" s="21">
        <f>(C678-VLOOKUP(H678,Riders!$A$2:$C$1999,2,FALSE))/365</f>
        <v>22.794520547945204</v>
      </c>
    </row>
    <row r="679" spans="1:11">
      <c r="A679" t="s">
        <v>190</v>
      </c>
      <c r="B679">
        <v>2020</v>
      </c>
      <c r="C679" s="12">
        <v>44415</v>
      </c>
      <c r="D679" t="s">
        <v>191</v>
      </c>
      <c r="E679" t="s">
        <v>91</v>
      </c>
      <c r="F679">
        <v>1</v>
      </c>
      <c r="G679">
        <v>1</v>
      </c>
      <c r="H679" t="s">
        <v>96</v>
      </c>
      <c r="I679" t="s">
        <v>27</v>
      </c>
      <c r="J679">
        <v>10015683567</v>
      </c>
      <c r="K679" s="21">
        <f>(C679-VLOOKUP(H679,Riders!$A$2:$C$1999,2,FALSE))/365</f>
        <v>22.55890410958904</v>
      </c>
    </row>
    <row r="680" spans="1:11">
      <c r="A680" t="s">
        <v>190</v>
      </c>
      <c r="B680">
        <v>2020</v>
      </c>
      <c r="C680" s="12">
        <v>44415</v>
      </c>
      <c r="D680" t="s">
        <v>191</v>
      </c>
      <c r="E680" t="s">
        <v>91</v>
      </c>
      <c r="F680">
        <v>1</v>
      </c>
      <c r="G680">
        <v>2</v>
      </c>
      <c r="H680" t="s">
        <v>194</v>
      </c>
      <c r="I680" t="s">
        <v>29</v>
      </c>
      <c r="J680">
        <v>10004601723</v>
      </c>
      <c r="K680" s="21" t="e">
        <f>(C680-VLOOKUP(H680,Riders!$A$2:$C$1999,2,FALSE))/365</f>
        <v>#N/A</v>
      </c>
    </row>
    <row r="681" spans="1:11">
      <c r="A681" t="s">
        <v>190</v>
      </c>
      <c r="B681">
        <v>2020</v>
      </c>
      <c r="C681" s="12">
        <v>44415</v>
      </c>
      <c r="D681" t="s">
        <v>191</v>
      </c>
      <c r="E681" t="s">
        <v>91</v>
      </c>
      <c r="F681">
        <v>1</v>
      </c>
      <c r="G681">
        <v>3</v>
      </c>
      <c r="H681" t="s">
        <v>103</v>
      </c>
      <c r="I681" t="s">
        <v>104</v>
      </c>
      <c r="J681">
        <v>10009010876</v>
      </c>
      <c r="K681" s="21">
        <f>(C681-VLOOKUP(H681,Riders!$A$2:$C$1999,2,FALSE))/365</f>
        <v>27.534246575342465</v>
      </c>
    </row>
    <row r="682" spans="1:11">
      <c r="A682" t="s">
        <v>190</v>
      </c>
      <c r="B682">
        <v>2020</v>
      </c>
      <c r="C682" s="12">
        <v>44415</v>
      </c>
      <c r="D682" t="s">
        <v>191</v>
      </c>
      <c r="E682" t="s">
        <v>91</v>
      </c>
      <c r="F682">
        <v>1</v>
      </c>
      <c r="G682">
        <v>4</v>
      </c>
      <c r="H682" t="s">
        <v>192</v>
      </c>
      <c r="I682" t="s">
        <v>113</v>
      </c>
      <c r="J682">
        <v>10004599194</v>
      </c>
      <c r="K682" s="21" t="e">
        <f>(C682-VLOOKUP(H682,Riders!$A$2:$C$1999,2,FALSE))/365</f>
        <v>#N/A</v>
      </c>
    </row>
    <row r="683" spans="1:11">
      <c r="A683" t="s">
        <v>190</v>
      </c>
      <c r="B683">
        <v>2020</v>
      </c>
      <c r="C683" s="12">
        <v>44415</v>
      </c>
      <c r="D683" t="s">
        <v>191</v>
      </c>
      <c r="E683" t="s">
        <v>91</v>
      </c>
      <c r="F683">
        <v>1</v>
      </c>
      <c r="G683">
        <v>5</v>
      </c>
      <c r="H683" t="s">
        <v>129</v>
      </c>
      <c r="I683" t="s">
        <v>35</v>
      </c>
      <c r="J683">
        <v>10006184742</v>
      </c>
      <c r="K683" s="21">
        <f>(C683-VLOOKUP(H683,Riders!$A$2:$C$1999,2,FALSE))/365</f>
        <v>30.082191780821919</v>
      </c>
    </row>
    <row r="684" spans="1:11">
      <c r="A684" t="s">
        <v>190</v>
      </c>
      <c r="B684">
        <v>2020</v>
      </c>
      <c r="C684" s="12">
        <v>44415</v>
      </c>
      <c r="D684" t="s">
        <v>191</v>
      </c>
      <c r="E684" t="s">
        <v>91</v>
      </c>
      <c r="F684">
        <v>1</v>
      </c>
      <c r="G684">
        <v>6</v>
      </c>
      <c r="H684" t="s">
        <v>199</v>
      </c>
      <c r="I684" t="s">
        <v>198</v>
      </c>
      <c r="J684" t="e">
        <v>#N/A</v>
      </c>
      <c r="K684" s="21">
        <f>(C684-VLOOKUP(H684,Riders!$A$2:$C$1999,2,FALSE))/365</f>
        <v>19.997260273972604</v>
      </c>
    </row>
    <row r="685" spans="1:11">
      <c r="A685" t="s">
        <v>190</v>
      </c>
      <c r="B685">
        <v>2020</v>
      </c>
      <c r="C685" s="12">
        <v>44415</v>
      </c>
      <c r="D685" t="s">
        <v>191</v>
      </c>
      <c r="E685" t="s">
        <v>91</v>
      </c>
      <c r="F685">
        <v>2</v>
      </c>
      <c r="G685">
        <v>1</v>
      </c>
      <c r="H685" t="s">
        <v>112</v>
      </c>
      <c r="I685" t="s">
        <v>113</v>
      </c>
      <c r="J685">
        <v>10009967641</v>
      </c>
      <c r="K685" s="21">
        <f>(C685-VLOOKUP(H685,Riders!$A$2:$C$1999,2,FALSE))/365</f>
        <v>24.306849315068494</v>
      </c>
    </row>
    <row r="686" spans="1:11">
      <c r="A686" t="s">
        <v>190</v>
      </c>
      <c r="B686">
        <v>2020</v>
      </c>
      <c r="C686" s="12">
        <v>44415</v>
      </c>
      <c r="D686" t="s">
        <v>191</v>
      </c>
      <c r="E686" t="s">
        <v>91</v>
      </c>
      <c r="F686">
        <v>2</v>
      </c>
      <c r="G686">
        <v>2</v>
      </c>
      <c r="H686" t="s">
        <v>101</v>
      </c>
      <c r="I686" t="s">
        <v>102</v>
      </c>
      <c r="J686">
        <v>10015145724</v>
      </c>
      <c r="K686" s="21">
        <f>(C686-VLOOKUP(H686,Riders!$A$2:$C$1999,2,FALSE))/365</f>
        <v>22.323287671232876</v>
      </c>
    </row>
    <row r="687" spans="1:11">
      <c r="A687" t="s">
        <v>190</v>
      </c>
      <c r="B687">
        <v>2020</v>
      </c>
      <c r="C687" s="12">
        <v>44415</v>
      </c>
      <c r="D687" t="s">
        <v>191</v>
      </c>
      <c r="E687" t="s">
        <v>91</v>
      </c>
      <c r="F687">
        <v>2</v>
      </c>
      <c r="G687">
        <v>3</v>
      </c>
      <c r="H687" t="s">
        <v>200</v>
      </c>
      <c r="I687" t="s">
        <v>23</v>
      </c>
      <c r="J687">
        <v>10006900421</v>
      </c>
      <c r="K687" s="21" t="e">
        <f>(C687-VLOOKUP(H687,Riders!$A$2:$C$1999,2,FALSE))/365</f>
        <v>#N/A</v>
      </c>
    </row>
    <row r="688" spans="1:11">
      <c r="A688" t="s">
        <v>190</v>
      </c>
      <c r="B688">
        <v>2020</v>
      </c>
      <c r="C688" s="12">
        <v>44415</v>
      </c>
      <c r="D688" t="s">
        <v>191</v>
      </c>
      <c r="E688" t="s">
        <v>91</v>
      </c>
      <c r="F688">
        <v>2</v>
      </c>
      <c r="G688">
        <v>4</v>
      </c>
      <c r="H688" t="s">
        <v>183</v>
      </c>
      <c r="I688" t="s">
        <v>33</v>
      </c>
      <c r="J688">
        <v>10007212639</v>
      </c>
      <c r="K688" s="21">
        <f>(C688-VLOOKUP(H688,Riders!$A$2:$C$1999,2,FALSE))/365</f>
        <v>30.115068493150684</v>
      </c>
    </row>
    <row r="689" spans="1:11">
      <c r="A689" t="s">
        <v>190</v>
      </c>
      <c r="B689">
        <v>2020</v>
      </c>
      <c r="C689" s="12">
        <v>44415</v>
      </c>
      <c r="D689" t="s">
        <v>191</v>
      </c>
      <c r="E689" t="s">
        <v>91</v>
      </c>
      <c r="F689">
        <v>2</v>
      </c>
      <c r="G689">
        <v>5</v>
      </c>
      <c r="H689" t="s">
        <v>110</v>
      </c>
      <c r="I689" t="s">
        <v>58</v>
      </c>
      <c r="J689">
        <v>10010797292</v>
      </c>
      <c r="K689" s="21">
        <f>(C689-VLOOKUP(H689,Riders!$A$2:$C$1999,2,FALSE))/365</f>
        <v>23.328767123287673</v>
      </c>
    </row>
    <row r="690" spans="1:11">
      <c r="A690" t="s">
        <v>190</v>
      </c>
      <c r="B690">
        <v>2020</v>
      </c>
      <c r="C690" s="12">
        <v>44415</v>
      </c>
      <c r="D690" t="s">
        <v>191</v>
      </c>
      <c r="E690" t="s">
        <v>91</v>
      </c>
      <c r="F690">
        <v>2</v>
      </c>
      <c r="G690">
        <v>6</v>
      </c>
      <c r="H690" t="s">
        <v>93</v>
      </c>
      <c r="I690" t="s">
        <v>52</v>
      </c>
      <c r="J690">
        <v>10009150215</v>
      </c>
      <c r="K690" s="21">
        <f>(C690-VLOOKUP(H690,Riders!$A$2:$C$1999,2,FALSE))/365</f>
        <v>25.715068493150685</v>
      </c>
    </row>
    <row r="691" spans="1:11">
      <c r="A691" t="s">
        <v>190</v>
      </c>
      <c r="B691">
        <v>2020</v>
      </c>
      <c r="C691" s="12">
        <v>44415</v>
      </c>
      <c r="D691" t="s">
        <v>191</v>
      </c>
      <c r="E691" t="s">
        <v>91</v>
      </c>
      <c r="F691">
        <v>3</v>
      </c>
      <c r="G691">
        <v>1</v>
      </c>
      <c r="H691" t="s">
        <v>196</v>
      </c>
      <c r="I691" t="s">
        <v>52</v>
      </c>
      <c r="J691">
        <v>10004868370</v>
      </c>
      <c r="K691" s="21">
        <f>(C691-VLOOKUP(H691,Riders!$A$2:$C$1999,2,FALSE))/365</f>
        <v>121.68493150684931</v>
      </c>
    </row>
    <row r="692" spans="1:11">
      <c r="A692" t="s">
        <v>190</v>
      </c>
      <c r="B692">
        <v>2020</v>
      </c>
      <c r="C692" s="12">
        <v>44415</v>
      </c>
      <c r="D692" t="s">
        <v>191</v>
      </c>
      <c r="E692" t="s">
        <v>91</v>
      </c>
      <c r="F692">
        <v>3</v>
      </c>
      <c r="G692">
        <v>2</v>
      </c>
      <c r="H692" t="s">
        <v>128</v>
      </c>
      <c r="I692" t="s">
        <v>104</v>
      </c>
      <c r="J692">
        <v>10010821241</v>
      </c>
      <c r="K692" s="21">
        <f>(C692-VLOOKUP(H692,Riders!$A$2:$C$1999,2,FALSE))/365</f>
        <v>22.887671232876713</v>
      </c>
    </row>
    <row r="693" spans="1:11">
      <c r="A693" t="s">
        <v>190</v>
      </c>
      <c r="B693">
        <v>2020</v>
      </c>
      <c r="C693" s="12">
        <v>44415</v>
      </c>
      <c r="D693" t="s">
        <v>191</v>
      </c>
      <c r="E693" t="s">
        <v>91</v>
      </c>
      <c r="F693">
        <v>3</v>
      </c>
      <c r="G693">
        <v>3</v>
      </c>
      <c r="H693" t="s">
        <v>45</v>
      </c>
      <c r="I693" t="s">
        <v>46</v>
      </c>
      <c r="J693">
        <v>10009176281</v>
      </c>
      <c r="K693" s="21">
        <f>(C693-VLOOKUP(H693,Riders!$A$2:$C$1999,2,FALSE))/365</f>
        <v>25.473972602739725</v>
      </c>
    </row>
    <row r="694" spans="1:11">
      <c r="A694" t="s">
        <v>190</v>
      </c>
      <c r="B694">
        <v>2020</v>
      </c>
      <c r="C694" s="12">
        <v>44415</v>
      </c>
      <c r="D694" t="s">
        <v>191</v>
      </c>
      <c r="E694" t="s">
        <v>91</v>
      </c>
      <c r="F694">
        <v>3</v>
      </c>
      <c r="G694">
        <v>4</v>
      </c>
      <c r="H694" t="s">
        <v>97</v>
      </c>
      <c r="I694" t="s">
        <v>29</v>
      </c>
      <c r="J694">
        <v>10048325582</v>
      </c>
      <c r="K694" s="21">
        <f>(C694-VLOOKUP(H694,Riders!$A$2:$C$1999,2,FALSE))/365</f>
        <v>29.534246575342465</v>
      </c>
    </row>
    <row r="695" spans="1:11">
      <c r="A695" t="s">
        <v>190</v>
      </c>
      <c r="B695">
        <v>2020</v>
      </c>
      <c r="C695" s="12">
        <v>44415</v>
      </c>
      <c r="D695" t="s">
        <v>191</v>
      </c>
      <c r="E695" t="s">
        <v>91</v>
      </c>
      <c r="F695">
        <v>3</v>
      </c>
      <c r="G695">
        <v>5</v>
      </c>
      <c r="H695" t="s">
        <v>62</v>
      </c>
      <c r="I695" t="s">
        <v>63</v>
      </c>
      <c r="J695">
        <v>10007351671</v>
      </c>
      <c r="K695" s="21">
        <f>(C695-VLOOKUP(H695,Riders!$A$2:$C$1999,2,FALSE))/365</f>
        <v>31.715068493150685</v>
      </c>
    </row>
    <row r="696" spans="1:11">
      <c r="A696" t="s">
        <v>190</v>
      </c>
      <c r="B696">
        <v>2020</v>
      </c>
      <c r="C696" s="12">
        <v>44415</v>
      </c>
      <c r="D696" t="s">
        <v>191</v>
      </c>
      <c r="E696" t="s">
        <v>91</v>
      </c>
      <c r="F696">
        <v>3</v>
      </c>
      <c r="G696">
        <v>6</v>
      </c>
      <c r="H696" t="s">
        <v>99</v>
      </c>
      <c r="I696" t="s">
        <v>27</v>
      </c>
      <c r="J696">
        <v>10010678569</v>
      </c>
      <c r="K696" s="21">
        <f>(C696-VLOOKUP(H696,Riders!$A$2:$C$1999,2,FALSE))/365</f>
        <v>24.32054794520548</v>
      </c>
    </row>
    <row r="697" spans="1:11">
      <c r="A697" t="s">
        <v>190</v>
      </c>
      <c r="B697">
        <v>2020</v>
      </c>
      <c r="C697" s="12">
        <v>44415</v>
      </c>
      <c r="D697" t="s">
        <v>191</v>
      </c>
      <c r="E697" t="s">
        <v>91</v>
      </c>
      <c r="F697">
        <v>4</v>
      </c>
      <c r="G697">
        <v>1</v>
      </c>
      <c r="H697" t="s">
        <v>193</v>
      </c>
      <c r="I697" t="s">
        <v>31</v>
      </c>
      <c r="J697">
        <v>10005727327</v>
      </c>
      <c r="K697" s="21">
        <f>(C697-VLOOKUP(H697,Riders!$A$2:$C$1999,2,FALSE))/365</f>
        <v>121.68493150684931</v>
      </c>
    </row>
    <row r="698" spans="1:11">
      <c r="A698" t="s">
        <v>190</v>
      </c>
      <c r="B698">
        <v>2020</v>
      </c>
      <c r="C698" s="12">
        <v>44415</v>
      </c>
      <c r="D698" t="s">
        <v>191</v>
      </c>
      <c r="E698" t="s">
        <v>91</v>
      </c>
      <c r="F698">
        <v>4</v>
      </c>
      <c r="G698">
        <v>2</v>
      </c>
      <c r="H698" t="s">
        <v>197</v>
      </c>
      <c r="I698" t="s">
        <v>198</v>
      </c>
      <c r="J698">
        <v>10003100142</v>
      </c>
      <c r="K698" s="21">
        <f>(C698-VLOOKUP(H698,Riders!$A$2:$C$1999,2,FALSE))/365</f>
        <v>35.4</v>
      </c>
    </row>
    <row r="699" spans="1:11">
      <c r="A699" t="s">
        <v>190</v>
      </c>
      <c r="B699">
        <v>2020</v>
      </c>
      <c r="C699" s="12">
        <v>44415</v>
      </c>
      <c r="D699" t="s">
        <v>191</v>
      </c>
      <c r="E699" t="s">
        <v>91</v>
      </c>
      <c r="F699">
        <v>4</v>
      </c>
      <c r="G699">
        <v>3</v>
      </c>
      <c r="H699" t="s">
        <v>106</v>
      </c>
      <c r="I699" t="s">
        <v>102</v>
      </c>
      <c r="J699">
        <v>10006894559</v>
      </c>
      <c r="K699" s="21">
        <f>(C699-VLOOKUP(H699,Riders!$A$2:$C$1999,2,FALSE))/365</f>
        <v>28.972602739726028</v>
      </c>
    </row>
    <row r="700" spans="1:11">
      <c r="A700" t="s">
        <v>190</v>
      </c>
      <c r="B700">
        <v>2020</v>
      </c>
      <c r="C700" s="12">
        <v>44415</v>
      </c>
      <c r="D700" t="s">
        <v>191</v>
      </c>
      <c r="E700" t="s">
        <v>91</v>
      </c>
      <c r="F700">
        <v>4</v>
      </c>
      <c r="G700">
        <v>4</v>
      </c>
      <c r="H700" t="s">
        <v>201</v>
      </c>
      <c r="I700" t="s">
        <v>39</v>
      </c>
      <c r="J700">
        <v>10007947011</v>
      </c>
      <c r="K700" s="21" t="e">
        <f>(C700-VLOOKUP(H700,Riders!$A$2:$C$1999,2,FALSE))/365</f>
        <v>#N/A</v>
      </c>
    </row>
    <row r="701" spans="1:11">
      <c r="A701" t="s">
        <v>190</v>
      </c>
      <c r="B701">
        <v>2020</v>
      </c>
      <c r="C701" s="12">
        <v>44415</v>
      </c>
      <c r="D701" t="s">
        <v>191</v>
      </c>
      <c r="E701" t="s">
        <v>91</v>
      </c>
      <c r="F701">
        <v>4</v>
      </c>
      <c r="G701">
        <v>5</v>
      </c>
      <c r="H701" t="s">
        <v>92</v>
      </c>
      <c r="I701" t="s">
        <v>23</v>
      </c>
      <c r="J701">
        <v>10009535686</v>
      </c>
      <c r="K701" s="21">
        <f>(C701-VLOOKUP(H701,Riders!$A$2:$C$1999,2,FALSE))/365</f>
        <v>24.416438356164385</v>
      </c>
    </row>
    <row r="702" spans="1:11">
      <c r="A702" t="s">
        <v>190</v>
      </c>
      <c r="B702">
        <v>2020</v>
      </c>
      <c r="C702" s="12">
        <v>44415</v>
      </c>
      <c r="D702" t="s">
        <v>191</v>
      </c>
      <c r="E702" t="s">
        <v>91</v>
      </c>
      <c r="F702">
        <v>4</v>
      </c>
      <c r="G702">
        <v>6</v>
      </c>
      <c r="H702" t="s">
        <v>202</v>
      </c>
      <c r="I702" t="s">
        <v>46</v>
      </c>
      <c r="J702">
        <v>10009079382</v>
      </c>
      <c r="K702" s="21">
        <f>(C702-VLOOKUP(H702,Riders!$A$2:$C$1999,2,FALSE))/365</f>
        <v>26.068493150684933</v>
      </c>
    </row>
    <row r="703" spans="1:11">
      <c r="A703" t="s">
        <v>190</v>
      </c>
      <c r="B703">
        <v>2020</v>
      </c>
      <c r="C703" s="12">
        <v>44415</v>
      </c>
      <c r="D703" t="s">
        <v>191</v>
      </c>
      <c r="E703" t="s">
        <v>91</v>
      </c>
      <c r="F703">
        <v>5</v>
      </c>
      <c r="G703">
        <v>1</v>
      </c>
      <c r="H703" t="s">
        <v>195</v>
      </c>
      <c r="I703" t="s">
        <v>31</v>
      </c>
      <c r="J703">
        <v>10005964470</v>
      </c>
      <c r="K703" s="21">
        <f>(C703-VLOOKUP(H703,Riders!$A$2:$C$1999,2,FALSE))/365</f>
        <v>121.68493150684931</v>
      </c>
    </row>
    <row r="704" spans="1:11">
      <c r="A704" t="s">
        <v>190</v>
      </c>
      <c r="B704">
        <v>2020</v>
      </c>
      <c r="C704" s="12">
        <v>44415</v>
      </c>
      <c r="D704" t="s">
        <v>191</v>
      </c>
      <c r="E704" t="s">
        <v>91</v>
      </c>
      <c r="F704">
        <v>5</v>
      </c>
      <c r="G704">
        <v>2</v>
      </c>
      <c r="H704" t="s">
        <v>124</v>
      </c>
      <c r="I704" t="s">
        <v>35</v>
      </c>
      <c r="J704">
        <v>10009012391</v>
      </c>
      <c r="K704" s="21">
        <f>(C704-VLOOKUP(H704,Riders!$A$2:$C$1999,2,FALSE))/365</f>
        <v>121.68493150684931</v>
      </c>
    </row>
    <row r="705" spans="1:11">
      <c r="A705" t="s">
        <v>190</v>
      </c>
      <c r="B705">
        <v>2020</v>
      </c>
      <c r="C705" s="12">
        <v>44415</v>
      </c>
      <c r="D705" t="s">
        <v>191</v>
      </c>
      <c r="E705" t="s">
        <v>91</v>
      </c>
      <c r="F705">
        <v>5</v>
      </c>
      <c r="G705">
        <v>3</v>
      </c>
      <c r="H705" t="s">
        <v>100</v>
      </c>
      <c r="I705" t="s">
        <v>44</v>
      </c>
      <c r="J705">
        <v>10010830840</v>
      </c>
      <c r="K705" s="21">
        <f>(C705-VLOOKUP(H705,Riders!$A$2:$C$1999,2,FALSE))/365</f>
        <v>22.791780821917808</v>
      </c>
    </row>
    <row r="706" spans="1:11">
      <c r="A706" t="s">
        <v>190</v>
      </c>
      <c r="B706">
        <v>2020</v>
      </c>
      <c r="C706" s="12">
        <v>44415</v>
      </c>
      <c r="D706" t="s">
        <v>191</v>
      </c>
      <c r="E706" t="s">
        <v>91</v>
      </c>
      <c r="F706">
        <v>5</v>
      </c>
      <c r="G706">
        <v>4</v>
      </c>
      <c r="H706" t="s">
        <v>54</v>
      </c>
      <c r="I706" t="s">
        <v>42</v>
      </c>
      <c r="J706">
        <v>10004612534</v>
      </c>
      <c r="K706" s="21">
        <f>(C706-VLOOKUP(H706,Riders!$A$2:$C$1999,2,FALSE))/365</f>
        <v>34.200000000000003</v>
      </c>
    </row>
    <row r="707" spans="1:11">
      <c r="A707" t="s">
        <v>190</v>
      </c>
      <c r="B707">
        <v>2020</v>
      </c>
      <c r="C707" s="12">
        <v>44415</v>
      </c>
      <c r="D707" t="s">
        <v>191</v>
      </c>
      <c r="E707" t="s">
        <v>91</v>
      </c>
      <c r="F707">
        <v>5</v>
      </c>
      <c r="G707">
        <v>5</v>
      </c>
      <c r="H707" t="s">
        <v>134</v>
      </c>
      <c r="I707" t="s">
        <v>33</v>
      </c>
      <c r="J707">
        <v>10015713273</v>
      </c>
      <c r="K707" s="21">
        <f>(C707-VLOOKUP(H707,Riders!$A$2:$C$1999,2,FALSE))/365</f>
        <v>21.81095890410959</v>
      </c>
    </row>
    <row r="708" spans="1:11">
      <c r="A708" t="s">
        <v>190</v>
      </c>
      <c r="B708">
        <v>2020</v>
      </c>
      <c r="C708" s="12">
        <v>44415</v>
      </c>
      <c r="D708" t="s">
        <v>191</v>
      </c>
      <c r="E708" t="s">
        <v>91</v>
      </c>
      <c r="F708">
        <v>5</v>
      </c>
      <c r="G708">
        <v>6</v>
      </c>
      <c r="H708" t="s">
        <v>108</v>
      </c>
      <c r="I708" t="s">
        <v>109</v>
      </c>
      <c r="J708">
        <v>10117936018</v>
      </c>
      <c r="K708" s="21">
        <f>(C708-VLOOKUP(H708,Riders!$A$2:$C$1999,2,FALSE))/365</f>
        <v>27.81917808219178</v>
      </c>
    </row>
    <row r="709" spans="1:11">
      <c r="A709" t="s">
        <v>190</v>
      </c>
      <c r="B709">
        <v>2020</v>
      </c>
      <c r="C709" s="12">
        <v>44415</v>
      </c>
      <c r="D709" t="s">
        <v>191</v>
      </c>
      <c r="E709" t="s">
        <v>117</v>
      </c>
      <c r="F709">
        <v>1</v>
      </c>
      <c r="G709">
        <v>1</v>
      </c>
      <c r="H709" t="s">
        <v>103</v>
      </c>
      <c r="I709" t="s">
        <v>104</v>
      </c>
      <c r="J709">
        <v>10009010876</v>
      </c>
      <c r="K709" s="21">
        <f>(C709-VLOOKUP(H709,Riders!$A$2:$C$1999,2,FALSE))/365</f>
        <v>27.534246575342465</v>
      </c>
    </row>
    <row r="710" spans="1:11">
      <c r="A710" t="s">
        <v>190</v>
      </c>
      <c r="B710">
        <v>2020</v>
      </c>
      <c r="C710" s="12">
        <v>44415</v>
      </c>
      <c r="D710" t="s">
        <v>191</v>
      </c>
      <c r="E710" t="s">
        <v>117</v>
      </c>
      <c r="F710">
        <v>1</v>
      </c>
      <c r="G710">
        <v>2</v>
      </c>
      <c r="H710" t="s">
        <v>93</v>
      </c>
      <c r="I710" t="s">
        <v>52</v>
      </c>
      <c r="J710">
        <v>10009150215</v>
      </c>
      <c r="K710" s="21">
        <f>(C710-VLOOKUP(H710,Riders!$A$2:$C$1999,2,FALSE))/365</f>
        <v>25.715068493150685</v>
      </c>
    </row>
    <row r="711" spans="1:11">
      <c r="A711" t="s">
        <v>190</v>
      </c>
      <c r="B711">
        <v>2020</v>
      </c>
      <c r="C711" s="12">
        <v>44415</v>
      </c>
      <c r="D711" t="s">
        <v>191</v>
      </c>
      <c r="E711" t="s">
        <v>117</v>
      </c>
      <c r="F711">
        <v>1</v>
      </c>
      <c r="G711">
        <v>3</v>
      </c>
      <c r="H711" t="s">
        <v>99</v>
      </c>
      <c r="I711" t="s">
        <v>27</v>
      </c>
      <c r="J711">
        <v>10010678569</v>
      </c>
      <c r="K711" s="21">
        <f>(C711-VLOOKUP(H711,Riders!$A$2:$C$1999,2,FALSE))/365</f>
        <v>24.32054794520548</v>
      </c>
    </row>
    <row r="712" spans="1:11">
      <c r="A712" t="s">
        <v>190</v>
      </c>
      <c r="B712">
        <v>2020</v>
      </c>
      <c r="C712" s="12">
        <v>44415</v>
      </c>
      <c r="D712" t="s">
        <v>191</v>
      </c>
      <c r="E712" t="s">
        <v>117</v>
      </c>
      <c r="F712">
        <v>1</v>
      </c>
      <c r="G712">
        <v>4</v>
      </c>
      <c r="H712" t="s">
        <v>54</v>
      </c>
      <c r="I712" t="s">
        <v>42</v>
      </c>
      <c r="J712">
        <v>10004612534</v>
      </c>
      <c r="K712" s="21">
        <f>(C712-VLOOKUP(H712,Riders!$A$2:$C$1999,2,FALSE))/365</f>
        <v>34.200000000000003</v>
      </c>
    </row>
    <row r="713" spans="1:11">
      <c r="A713" t="s">
        <v>190</v>
      </c>
      <c r="B713">
        <v>2020</v>
      </c>
      <c r="C713" s="12">
        <v>44415</v>
      </c>
      <c r="D713" t="s">
        <v>191</v>
      </c>
      <c r="E713" t="s">
        <v>117</v>
      </c>
      <c r="F713">
        <v>1</v>
      </c>
      <c r="G713">
        <v>5</v>
      </c>
      <c r="H713" t="s">
        <v>201</v>
      </c>
      <c r="I713" t="s">
        <v>39</v>
      </c>
      <c r="J713">
        <v>10007947011</v>
      </c>
      <c r="K713" s="21" t="e">
        <f>(C713-VLOOKUP(H713,Riders!$A$2:$C$1999,2,FALSE))/365</f>
        <v>#N/A</v>
      </c>
    </row>
    <row r="714" spans="1:11">
      <c r="A714" t="s">
        <v>190</v>
      </c>
      <c r="B714">
        <v>2020</v>
      </c>
      <c r="C714" s="12">
        <v>44415</v>
      </c>
      <c r="D714" t="s">
        <v>191</v>
      </c>
      <c r="E714" t="s">
        <v>117</v>
      </c>
      <c r="F714">
        <v>2</v>
      </c>
      <c r="G714">
        <v>1</v>
      </c>
      <c r="H714" t="s">
        <v>192</v>
      </c>
      <c r="I714" t="s">
        <v>113</v>
      </c>
      <c r="J714">
        <v>10004599194</v>
      </c>
      <c r="K714" s="21" t="e">
        <f>(C714-VLOOKUP(H714,Riders!$A$2:$C$1999,2,FALSE))/365</f>
        <v>#N/A</v>
      </c>
    </row>
    <row r="715" spans="1:11">
      <c r="A715" t="s">
        <v>190</v>
      </c>
      <c r="B715">
        <v>2020</v>
      </c>
      <c r="C715" s="12">
        <v>44415</v>
      </c>
      <c r="D715" t="s">
        <v>191</v>
      </c>
      <c r="E715" t="s">
        <v>117</v>
      </c>
      <c r="F715">
        <v>2</v>
      </c>
      <c r="G715">
        <v>2</v>
      </c>
      <c r="H715" t="s">
        <v>97</v>
      </c>
      <c r="I715" t="s">
        <v>29</v>
      </c>
      <c r="J715">
        <v>10048325582</v>
      </c>
      <c r="K715" s="21">
        <f>(C715-VLOOKUP(H715,Riders!$A$2:$C$1999,2,FALSE))/365</f>
        <v>29.534246575342465</v>
      </c>
    </row>
    <row r="716" spans="1:11">
      <c r="A716" t="s">
        <v>190</v>
      </c>
      <c r="B716">
        <v>2020</v>
      </c>
      <c r="C716" s="12">
        <v>44415</v>
      </c>
      <c r="D716" t="s">
        <v>191</v>
      </c>
      <c r="E716" t="s">
        <v>117</v>
      </c>
      <c r="F716">
        <v>2</v>
      </c>
      <c r="G716">
        <v>3</v>
      </c>
      <c r="H716" t="s">
        <v>200</v>
      </c>
      <c r="I716" t="s">
        <v>23</v>
      </c>
      <c r="J716">
        <v>10006900421</v>
      </c>
      <c r="K716" s="21" t="e">
        <f>(C716-VLOOKUP(H716,Riders!$A$2:$C$1999,2,FALSE))/365</f>
        <v>#N/A</v>
      </c>
    </row>
    <row r="717" spans="1:11">
      <c r="A717" t="s">
        <v>190</v>
      </c>
      <c r="B717">
        <v>2020</v>
      </c>
      <c r="C717" s="12">
        <v>44415</v>
      </c>
      <c r="D717" t="s">
        <v>191</v>
      </c>
      <c r="E717" t="s">
        <v>117</v>
      </c>
      <c r="F717">
        <v>2</v>
      </c>
      <c r="G717">
        <v>4</v>
      </c>
      <c r="H717" t="s">
        <v>202</v>
      </c>
      <c r="I717" t="s">
        <v>46</v>
      </c>
      <c r="J717">
        <v>10009079382</v>
      </c>
      <c r="K717" s="21">
        <f>(C717-VLOOKUP(H717,Riders!$A$2:$C$1999,2,FALSE))/365</f>
        <v>26.068493150684933</v>
      </c>
    </row>
    <row r="718" spans="1:11">
      <c r="A718" t="s">
        <v>190</v>
      </c>
      <c r="B718">
        <v>2020</v>
      </c>
      <c r="C718" s="12">
        <v>44415</v>
      </c>
      <c r="D718" t="s">
        <v>191</v>
      </c>
      <c r="E718" t="s">
        <v>117</v>
      </c>
      <c r="F718">
        <v>2</v>
      </c>
      <c r="G718">
        <v>5</v>
      </c>
      <c r="H718" t="s">
        <v>134</v>
      </c>
      <c r="I718" t="s">
        <v>33</v>
      </c>
      <c r="J718">
        <v>10015713273</v>
      </c>
      <c r="K718" s="21">
        <f>(C718-VLOOKUP(H718,Riders!$A$2:$C$1999,2,FALSE))/365</f>
        <v>21.81095890410959</v>
      </c>
    </row>
    <row r="719" spans="1:11">
      <c r="A719" t="s">
        <v>190</v>
      </c>
      <c r="B719">
        <v>2020</v>
      </c>
      <c r="C719" s="12">
        <v>44415</v>
      </c>
      <c r="D719" t="s">
        <v>191</v>
      </c>
      <c r="E719" t="s">
        <v>117</v>
      </c>
      <c r="F719">
        <v>3</v>
      </c>
      <c r="G719">
        <v>1</v>
      </c>
      <c r="H719" t="s">
        <v>92</v>
      </c>
      <c r="I719" t="s">
        <v>23</v>
      </c>
      <c r="J719">
        <v>10009535686</v>
      </c>
      <c r="K719" s="21">
        <f>(C719-VLOOKUP(H719,Riders!$A$2:$C$1999,2,FALSE))/365</f>
        <v>24.416438356164385</v>
      </c>
    </row>
    <row r="720" spans="1:11">
      <c r="A720" t="s">
        <v>190</v>
      </c>
      <c r="B720">
        <v>2020</v>
      </c>
      <c r="C720" s="12">
        <v>44415</v>
      </c>
      <c r="D720" t="s">
        <v>191</v>
      </c>
      <c r="E720" t="s">
        <v>117</v>
      </c>
      <c r="F720">
        <v>3</v>
      </c>
      <c r="G720">
        <v>2</v>
      </c>
      <c r="H720" t="s">
        <v>108</v>
      </c>
      <c r="I720" t="s">
        <v>109</v>
      </c>
      <c r="J720">
        <v>10117936018</v>
      </c>
      <c r="K720" s="21">
        <f>(C720-VLOOKUP(H720,Riders!$A$2:$C$1999,2,FALSE))/365</f>
        <v>27.81917808219178</v>
      </c>
    </row>
    <row r="721" spans="1:11">
      <c r="A721" t="s">
        <v>190</v>
      </c>
      <c r="B721">
        <v>2020</v>
      </c>
      <c r="C721" s="12">
        <v>44415</v>
      </c>
      <c r="D721" t="s">
        <v>191</v>
      </c>
      <c r="E721" t="s">
        <v>117</v>
      </c>
      <c r="F721">
        <v>3</v>
      </c>
      <c r="G721">
        <v>3</v>
      </c>
      <c r="H721" t="s">
        <v>129</v>
      </c>
      <c r="I721" t="s">
        <v>35</v>
      </c>
      <c r="J721">
        <v>10006184742</v>
      </c>
      <c r="K721" s="21">
        <f>(C721-VLOOKUP(H721,Riders!$A$2:$C$1999,2,FALSE))/365</f>
        <v>30.082191780821919</v>
      </c>
    </row>
    <row r="722" spans="1:11">
      <c r="A722" t="s">
        <v>190</v>
      </c>
      <c r="B722">
        <v>2020</v>
      </c>
      <c r="C722" s="12">
        <v>44415</v>
      </c>
      <c r="D722" t="s">
        <v>191</v>
      </c>
      <c r="E722" t="s">
        <v>117</v>
      </c>
      <c r="F722">
        <v>3</v>
      </c>
      <c r="G722">
        <v>4</v>
      </c>
      <c r="H722" t="s">
        <v>183</v>
      </c>
      <c r="I722" t="s">
        <v>33</v>
      </c>
      <c r="J722">
        <v>10007212639</v>
      </c>
      <c r="K722" s="21">
        <f>(C722-VLOOKUP(H722,Riders!$A$2:$C$1999,2,FALSE))/365</f>
        <v>30.115068493150684</v>
      </c>
    </row>
    <row r="723" spans="1:11">
      <c r="A723" t="s">
        <v>190</v>
      </c>
      <c r="B723">
        <v>2020</v>
      </c>
      <c r="C723" s="12">
        <v>44415</v>
      </c>
      <c r="D723" t="s">
        <v>191</v>
      </c>
      <c r="E723" t="s">
        <v>117</v>
      </c>
      <c r="F723">
        <v>3</v>
      </c>
      <c r="G723">
        <v>5</v>
      </c>
      <c r="H723" t="s">
        <v>45</v>
      </c>
      <c r="I723" t="s">
        <v>46</v>
      </c>
      <c r="J723">
        <v>10009176281</v>
      </c>
      <c r="K723" s="21">
        <f>(C723-VLOOKUP(H723,Riders!$A$2:$C$1999,2,FALSE))/365</f>
        <v>25.473972602739725</v>
      </c>
    </row>
    <row r="724" spans="1:11">
      <c r="A724" t="s">
        <v>190</v>
      </c>
      <c r="B724">
        <v>2020</v>
      </c>
      <c r="C724" s="12">
        <v>44415</v>
      </c>
      <c r="D724" t="s">
        <v>191</v>
      </c>
      <c r="E724" t="s">
        <v>117</v>
      </c>
      <c r="F724">
        <v>4</v>
      </c>
      <c r="G724">
        <v>1</v>
      </c>
      <c r="H724" t="s">
        <v>106</v>
      </c>
      <c r="I724" t="s">
        <v>102</v>
      </c>
      <c r="J724">
        <v>10006894559</v>
      </c>
      <c r="K724" s="21">
        <f>(C724-VLOOKUP(H724,Riders!$A$2:$C$1999,2,FALSE))/365</f>
        <v>28.972602739726028</v>
      </c>
    </row>
    <row r="725" spans="1:11">
      <c r="A725" t="s">
        <v>190</v>
      </c>
      <c r="B725">
        <v>2020</v>
      </c>
      <c r="C725" s="12">
        <v>44415</v>
      </c>
      <c r="D725" t="s">
        <v>191</v>
      </c>
      <c r="E725" t="s">
        <v>117</v>
      </c>
      <c r="F725">
        <v>4</v>
      </c>
      <c r="G725">
        <v>2</v>
      </c>
      <c r="H725" t="s">
        <v>100</v>
      </c>
      <c r="I725" t="s">
        <v>44</v>
      </c>
      <c r="J725">
        <v>10010830840</v>
      </c>
      <c r="K725" s="21">
        <f>(C725-VLOOKUP(H725,Riders!$A$2:$C$1999,2,FALSE))/365</f>
        <v>22.791780821917808</v>
      </c>
    </row>
    <row r="726" spans="1:11">
      <c r="A726" t="s">
        <v>190</v>
      </c>
      <c r="B726">
        <v>2020</v>
      </c>
      <c r="C726" s="12">
        <v>44415</v>
      </c>
      <c r="D726" t="s">
        <v>191</v>
      </c>
      <c r="E726" t="s">
        <v>117</v>
      </c>
      <c r="F726">
        <v>4</v>
      </c>
      <c r="G726">
        <v>3</v>
      </c>
      <c r="H726" t="s">
        <v>110</v>
      </c>
      <c r="I726" t="s">
        <v>58</v>
      </c>
      <c r="J726">
        <v>10010797292</v>
      </c>
      <c r="K726" s="21">
        <f>(C726-VLOOKUP(H726,Riders!$A$2:$C$1999,2,FALSE))/365</f>
        <v>23.328767123287673</v>
      </c>
    </row>
    <row r="727" spans="1:11">
      <c r="A727" t="s">
        <v>190</v>
      </c>
      <c r="B727">
        <v>2020</v>
      </c>
      <c r="C727" s="12">
        <v>44415</v>
      </c>
      <c r="D727" t="s">
        <v>191</v>
      </c>
      <c r="E727" t="s">
        <v>117</v>
      </c>
      <c r="F727">
        <v>4</v>
      </c>
      <c r="G727">
        <v>4</v>
      </c>
      <c r="H727" t="s">
        <v>199</v>
      </c>
      <c r="I727" t="s">
        <v>198</v>
      </c>
      <c r="J727" t="e">
        <v>#N/A</v>
      </c>
      <c r="K727" s="21">
        <f>(C727-VLOOKUP(H727,Riders!$A$2:$C$1999,2,FALSE))/365</f>
        <v>19.997260273972604</v>
      </c>
    </row>
    <row r="728" spans="1:11">
      <c r="A728" t="s">
        <v>190</v>
      </c>
      <c r="B728">
        <v>2020</v>
      </c>
      <c r="C728" s="12">
        <v>44415</v>
      </c>
      <c r="D728" t="s">
        <v>191</v>
      </c>
      <c r="E728" t="s">
        <v>117</v>
      </c>
      <c r="F728">
        <v>4</v>
      </c>
      <c r="G728">
        <v>5</v>
      </c>
      <c r="H728" t="s">
        <v>62</v>
      </c>
      <c r="I728" t="s">
        <v>63</v>
      </c>
      <c r="J728">
        <v>10007351671</v>
      </c>
      <c r="K728" s="21">
        <f>(C728-VLOOKUP(H728,Riders!$A$2:$C$1999,2,FALSE))/365</f>
        <v>31.715068493150685</v>
      </c>
    </row>
    <row r="729" spans="1:11">
      <c r="A729" t="s">
        <v>162</v>
      </c>
      <c r="B729">
        <v>2020</v>
      </c>
      <c r="C729" s="12">
        <v>44129</v>
      </c>
      <c r="D729" t="s">
        <v>140</v>
      </c>
      <c r="E729" t="s">
        <v>91</v>
      </c>
      <c r="F729">
        <v>1</v>
      </c>
      <c r="G729">
        <v>1</v>
      </c>
      <c r="H729" t="s">
        <v>171</v>
      </c>
      <c r="I729" t="s">
        <v>82</v>
      </c>
      <c r="J729">
        <v>10007073506</v>
      </c>
      <c r="K729" s="21">
        <f>(C729-VLOOKUP(H729,Riders!$A$2:$C$1999,2,FALSE))/365</f>
        <v>30.334246575342465</v>
      </c>
    </row>
    <row r="730" spans="1:11">
      <c r="A730" t="s">
        <v>162</v>
      </c>
      <c r="B730">
        <v>2020</v>
      </c>
      <c r="C730" s="12">
        <v>44129</v>
      </c>
      <c r="D730" t="s">
        <v>140</v>
      </c>
      <c r="E730" t="s">
        <v>91</v>
      </c>
      <c r="F730">
        <v>1</v>
      </c>
      <c r="G730">
        <v>2</v>
      </c>
      <c r="H730" t="s">
        <v>100</v>
      </c>
      <c r="I730" t="s">
        <v>44</v>
      </c>
      <c r="J730">
        <v>10010830840</v>
      </c>
      <c r="K730" s="21">
        <f>(C730-VLOOKUP(H730,Riders!$A$2:$C$1999,2,FALSE))/365</f>
        <v>22.008219178082193</v>
      </c>
    </row>
    <row r="731" spans="1:11">
      <c r="A731" t="s">
        <v>162</v>
      </c>
      <c r="B731">
        <v>2020</v>
      </c>
      <c r="C731" s="12">
        <v>44129</v>
      </c>
      <c r="D731" t="s">
        <v>140</v>
      </c>
      <c r="E731" t="s">
        <v>91</v>
      </c>
      <c r="F731">
        <v>1</v>
      </c>
      <c r="G731">
        <v>3</v>
      </c>
      <c r="H731" t="s">
        <v>203</v>
      </c>
      <c r="I731" t="s">
        <v>204</v>
      </c>
      <c r="J731">
        <v>10051694112</v>
      </c>
      <c r="K731" s="21">
        <f>(C731-VLOOKUP(H731,Riders!$A$2:$C$1999,2,FALSE))/365</f>
        <v>120.9013698630137</v>
      </c>
    </row>
    <row r="732" spans="1:11">
      <c r="A732" t="s">
        <v>162</v>
      </c>
      <c r="B732">
        <v>2020</v>
      </c>
      <c r="C732" s="12">
        <v>44129</v>
      </c>
      <c r="D732" t="s">
        <v>140</v>
      </c>
      <c r="E732" t="s">
        <v>91</v>
      </c>
      <c r="F732">
        <v>1</v>
      </c>
      <c r="G732">
        <v>4</v>
      </c>
      <c r="H732" t="s">
        <v>205</v>
      </c>
      <c r="I732" t="s">
        <v>102</v>
      </c>
      <c r="J732">
        <v>10011146694</v>
      </c>
      <c r="K732" s="21" t="e">
        <f>(C732-VLOOKUP(H732,Riders!$A$2:$C$1999,2,FALSE))/365</f>
        <v>#N/A</v>
      </c>
    </row>
    <row r="733" spans="1:11">
      <c r="A733" t="s">
        <v>162</v>
      </c>
      <c r="B733">
        <v>2020</v>
      </c>
      <c r="C733" s="12">
        <v>44129</v>
      </c>
      <c r="D733" t="s">
        <v>140</v>
      </c>
      <c r="E733" t="s">
        <v>91</v>
      </c>
      <c r="F733">
        <v>1</v>
      </c>
      <c r="G733">
        <v>5</v>
      </c>
      <c r="H733" t="s">
        <v>206</v>
      </c>
      <c r="I733" t="s">
        <v>207</v>
      </c>
      <c r="J733">
        <v>10090555241</v>
      </c>
      <c r="K733" s="21">
        <f>(C733-VLOOKUP(H733,Riders!$A$2:$C$1999,2,FALSE))/365</f>
        <v>120.9013698630137</v>
      </c>
    </row>
    <row r="734" spans="1:11">
      <c r="A734" t="s">
        <v>162</v>
      </c>
      <c r="B734">
        <v>2020</v>
      </c>
      <c r="C734" s="12">
        <v>44129</v>
      </c>
      <c r="D734" t="s">
        <v>140</v>
      </c>
      <c r="E734" t="s">
        <v>91</v>
      </c>
      <c r="F734">
        <v>1</v>
      </c>
      <c r="G734">
        <v>6</v>
      </c>
      <c r="H734" t="s">
        <v>208</v>
      </c>
      <c r="I734" t="s">
        <v>58</v>
      </c>
      <c r="J734">
        <v>10007828183</v>
      </c>
      <c r="K734" s="21">
        <f>(C734-VLOOKUP(H734,Riders!$A$2:$C$1999,2,FALSE))/365</f>
        <v>120.9013698630137</v>
      </c>
    </row>
    <row r="735" spans="1:11">
      <c r="A735" t="s">
        <v>162</v>
      </c>
      <c r="B735">
        <v>2020</v>
      </c>
      <c r="C735" s="12">
        <v>44129</v>
      </c>
      <c r="D735" t="s">
        <v>140</v>
      </c>
      <c r="E735" t="s">
        <v>91</v>
      </c>
      <c r="F735">
        <v>2</v>
      </c>
      <c r="G735">
        <v>1</v>
      </c>
      <c r="H735" t="s">
        <v>115</v>
      </c>
      <c r="I735" t="s">
        <v>116</v>
      </c>
      <c r="J735">
        <v>10009009159</v>
      </c>
      <c r="K735" s="21">
        <f>(C735-VLOOKUP(H735,Riders!$A$2:$C$1999,2,FALSE))/365</f>
        <v>25.706849315068492</v>
      </c>
    </row>
    <row r="736" spans="1:11">
      <c r="A736" t="s">
        <v>162</v>
      </c>
      <c r="B736">
        <v>2020</v>
      </c>
      <c r="C736" s="12">
        <v>44129</v>
      </c>
      <c r="D736" t="s">
        <v>140</v>
      </c>
      <c r="E736" t="s">
        <v>91</v>
      </c>
      <c r="F736">
        <v>2</v>
      </c>
      <c r="G736">
        <v>2</v>
      </c>
      <c r="H736" t="s">
        <v>103</v>
      </c>
      <c r="I736" t="s">
        <v>104</v>
      </c>
      <c r="J736">
        <v>10009010876</v>
      </c>
      <c r="K736" s="21">
        <f>(C736-VLOOKUP(H736,Riders!$A$2:$C$1999,2,FALSE))/365</f>
        <v>26.75068493150685</v>
      </c>
    </row>
    <row r="737" spans="1:11">
      <c r="A737" t="s">
        <v>162</v>
      </c>
      <c r="B737">
        <v>2020</v>
      </c>
      <c r="C737" s="12">
        <v>44129</v>
      </c>
      <c r="D737" t="s">
        <v>140</v>
      </c>
      <c r="E737" t="s">
        <v>91</v>
      </c>
      <c r="F737">
        <v>2</v>
      </c>
      <c r="G737">
        <v>3</v>
      </c>
      <c r="H737" t="s">
        <v>174</v>
      </c>
      <c r="I737" t="s">
        <v>37</v>
      </c>
      <c r="J737">
        <v>10006552534</v>
      </c>
      <c r="K737" s="21">
        <f>(C737-VLOOKUP(H737,Riders!$A$2:$C$1999,2,FALSE))/365</f>
        <v>30.463013698630139</v>
      </c>
    </row>
    <row r="738" spans="1:11">
      <c r="A738" t="s">
        <v>162</v>
      </c>
      <c r="B738">
        <v>2020</v>
      </c>
      <c r="C738" s="12">
        <v>44129</v>
      </c>
      <c r="D738" t="s">
        <v>140</v>
      </c>
      <c r="E738" t="s">
        <v>91</v>
      </c>
      <c r="F738">
        <v>2</v>
      </c>
      <c r="G738">
        <v>4</v>
      </c>
      <c r="H738" t="s">
        <v>209</v>
      </c>
      <c r="I738" t="s">
        <v>198</v>
      </c>
      <c r="J738">
        <v>10007772108</v>
      </c>
      <c r="K738" s="21" t="e">
        <f>(C738-VLOOKUP(H738,Riders!$A$2:$C$1999,2,FALSE))/365</f>
        <v>#N/A</v>
      </c>
    </row>
    <row r="739" spans="1:11">
      <c r="A739" t="s">
        <v>162</v>
      </c>
      <c r="B739">
        <v>2020</v>
      </c>
      <c r="C739" s="12">
        <v>44129</v>
      </c>
      <c r="D739" t="s">
        <v>140</v>
      </c>
      <c r="E739" t="s">
        <v>91</v>
      </c>
      <c r="F739">
        <v>2</v>
      </c>
      <c r="G739">
        <v>5</v>
      </c>
      <c r="H739" t="s">
        <v>24</v>
      </c>
      <c r="I739" t="s">
        <v>25</v>
      </c>
      <c r="J739">
        <v>10028995102</v>
      </c>
      <c r="K739" s="21">
        <f>(C739-VLOOKUP(H739,Riders!$A$2:$C$1999,2,FALSE))/365</f>
        <v>19.024657534246575</v>
      </c>
    </row>
    <row r="740" spans="1:11">
      <c r="A740" t="s">
        <v>162</v>
      </c>
      <c r="B740">
        <v>2020</v>
      </c>
      <c r="C740" s="12">
        <v>44129</v>
      </c>
      <c r="D740" t="s">
        <v>140</v>
      </c>
      <c r="E740" t="s">
        <v>91</v>
      </c>
      <c r="F740">
        <v>2</v>
      </c>
      <c r="G740">
        <v>6</v>
      </c>
      <c r="H740" t="s">
        <v>210</v>
      </c>
      <c r="I740" t="s">
        <v>188</v>
      </c>
      <c r="J740">
        <v>10009049979</v>
      </c>
      <c r="K740" s="21">
        <f>(C740-VLOOKUP(H740,Riders!$A$2:$C$1999,2,FALSE))/365</f>
        <v>25.589041095890412</v>
      </c>
    </row>
    <row r="741" spans="1:11">
      <c r="A741" t="s">
        <v>162</v>
      </c>
      <c r="B741">
        <v>2020</v>
      </c>
      <c r="C741" s="12">
        <v>44129</v>
      </c>
      <c r="D741" t="s">
        <v>140</v>
      </c>
      <c r="E741" t="s">
        <v>91</v>
      </c>
      <c r="F741">
        <v>3</v>
      </c>
      <c r="G741">
        <v>1</v>
      </c>
      <c r="H741" t="s">
        <v>68</v>
      </c>
      <c r="I741" t="s">
        <v>29</v>
      </c>
      <c r="J741">
        <v>10006379247</v>
      </c>
      <c r="K741" s="21">
        <f>(C741-VLOOKUP(H741,Riders!$A$2:$C$1999,2,FALSE))/365</f>
        <v>30.586301369863012</v>
      </c>
    </row>
    <row r="742" spans="1:11">
      <c r="A742" t="s">
        <v>162</v>
      </c>
      <c r="B742">
        <v>2020</v>
      </c>
      <c r="C742" s="12">
        <v>44129</v>
      </c>
      <c r="D742" t="s">
        <v>140</v>
      </c>
      <c r="E742" t="s">
        <v>91</v>
      </c>
      <c r="F742">
        <v>3</v>
      </c>
      <c r="G742">
        <v>2</v>
      </c>
      <c r="H742" t="s">
        <v>180</v>
      </c>
      <c r="I742" t="s">
        <v>31</v>
      </c>
      <c r="J742">
        <v>10090680735</v>
      </c>
      <c r="K742" s="21">
        <f>(C742-VLOOKUP(H742,Riders!$A$2:$C$1999,2,FALSE))/365</f>
        <v>28.104109589041094</v>
      </c>
    </row>
    <row r="743" spans="1:11">
      <c r="A743" t="s">
        <v>162</v>
      </c>
      <c r="B743">
        <v>2020</v>
      </c>
      <c r="C743" s="12">
        <v>44129</v>
      </c>
      <c r="D743" t="s">
        <v>140</v>
      </c>
      <c r="E743" t="s">
        <v>91</v>
      </c>
      <c r="F743">
        <v>3</v>
      </c>
      <c r="G743">
        <v>3</v>
      </c>
      <c r="H743" t="s">
        <v>96</v>
      </c>
      <c r="I743" t="s">
        <v>27</v>
      </c>
      <c r="J743">
        <v>10015683567</v>
      </c>
      <c r="K743" s="21">
        <f>(C743-VLOOKUP(H743,Riders!$A$2:$C$1999,2,FALSE))/365</f>
        <v>21.775342465753425</v>
      </c>
    </row>
    <row r="744" spans="1:11">
      <c r="A744" t="s">
        <v>162</v>
      </c>
      <c r="B744">
        <v>2020</v>
      </c>
      <c r="C744" s="12">
        <v>44129</v>
      </c>
      <c r="D744" t="s">
        <v>140</v>
      </c>
      <c r="E744" t="s">
        <v>91</v>
      </c>
      <c r="F744">
        <v>3</v>
      </c>
      <c r="G744">
        <v>4</v>
      </c>
      <c r="H744" t="s">
        <v>211</v>
      </c>
      <c r="I744" t="s">
        <v>212</v>
      </c>
      <c r="J744">
        <v>10010608447</v>
      </c>
      <c r="K744" s="21">
        <f>(C744-VLOOKUP(H744,Riders!$A$2:$C$1999,2,FALSE))/365</f>
        <v>120.9013698630137</v>
      </c>
    </row>
    <row r="745" spans="1:11">
      <c r="A745" t="s">
        <v>162</v>
      </c>
      <c r="B745">
        <v>2020</v>
      </c>
      <c r="C745" s="12">
        <v>44129</v>
      </c>
      <c r="D745" t="s">
        <v>140</v>
      </c>
      <c r="E745" t="s">
        <v>91</v>
      </c>
      <c r="F745">
        <v>3</v>
      </c>
      <c r="G745">
        <v>5</v>
      </c>
      <c r="H745" t="s">
        <v>213</v>
      </c>
      <c r="I745" t="s">
        <v>42</v>
      </c>
      <c r="J745">
        <v>10006422895</v>
      </c>
      <c r="K745" s="21">
        <f>(C745-VLOOKUP(H745,Riders!$A$2:$C$1999,2,FALSE))/365</f>
        <v>120.9013698630137</v>
      </c>
    </row>
    <row r="746" spans="1:11">
      <c r="A746" t="s">
        <v>162</v>
      </c>
      <c r="B746">
        <v>2020</v>
      </c>
      <c r="C746" s="12">
        <v>44129</v>
      </c>
      <c r="D746" t="s">
        <v>140</v>
      </c>
      <c r="E746" t="s">
        <v>91</v>
      </c>
      <c r="F746">
        <v>3</v>
      </c>
      <c r="G746">
        <v>6</v>
      </c>
      <c r="H746" t="s">
        <v>105</v>
      </c>
      <c r="I746" t="s">
        <v>39</v>
      </c>
      <c r="J746">
        <v>10052089586</v>
      </c>
      <c r="K746" s="21">
        <f>(C746-VLOOKUP(H746,Riders!$A$2:$C$1999,2,FALSE))/365</f>
        <v>21.81917808219178</v>
      </c>
    </row>
    <row r="747" spans="1:11">
      <c r="A747" t="s">
        <v>162</v>
      </c>
      <c r="B747">
        <v>2020</v>
      </c>
      <c r="C747" s="12">
        <v>44129</v>
      </c>
      <c r="D747" t="s">
        <v>140</v>
      </c>
      <c r="E747" t="s">
        <v>91</v>
      </c>
      <c r="F747">
        <v>4</v>
      </c>
      <c r="G747">
        <v>1</v>
      </c>
      <c r="H747" t="s">
        <v>143</v>
      </c>
      <c r="I747" t="s">
        <v>95</v>
      </c>
      <c r="J747">
        <v>10009181234</v>
      </c>
      <c r="K747" s="21">
        <f>(C747-VLOOKUP(H747,Riders!$A$2:$C$1999,2,FALSE))/365</f>
        <v>25.564383561643837</v>
      </c>
    </row>
    <row r="748" spans="1:11">
      <c r="A748" t="s">
        <v>162</v>
      </c>
      <c r="B748">
        <v>2020</v>
      </c>
      <c r="C748" s="12">
        <v>44129</v>
      </c>
      <c r="D748" t="s">
        <v>140</v>
      </c>
      <c r="E748" t="s">
        <v>91</v>
      </c>
      <c r="F748">
        <v>4</v>
      </c>
      <c r="G748">
        <v>2</v>
      </c>
      <c r="H748" t="s">
        <v>167</v>
      </c>
      <c r="I748" t="s">
        <v>46</v>
      </c>
      <c r="J748">
        <v>10005953154</v>
      </c>
      <c r="K748" s="21">
        <f>(C748-VLOOKUP(H748,Riders!$A$2:$C$1999,2,FALSE))/365</f>
        <v>30.816438356164383</v>
      </c>
    </row>
    <row r="749" spans="1:11">
      <c r="A749" t="s">
        <v>162</v>
      </c>
      <c r="B749">
        <v>2020</v>
      </c>
      <c r="C749" s="12">
        <v>44129</v>
      </c>
      <c r="D749" t="s">
        <v>140</v>
      </c>
      <c r="E749" t="s">
        <v>91</v>
      </c>
      <c r="F749">
        <v>4</v>
      </c>
      <c r="G749">
        <v>3</v>
      </c>
      <c r="H749" t="s">
        <v>153</v>
      </c>
      <c r="I749" t="s">
        <v>154</v>
      </c>
      <c r="J749">
        <v>10004717719</v>
      </c>
      <c r="K749" s="21">
        <f>(C749-VLOOKUP(H749,Riders!$A$2:$C$1999,2,FALSE))/365</f>
        <v>31.901369863013699</v>
      </c>
    </row>
    <row r="750" spans="1:11">
      <c r="A750" t="s">
        <v>162</v>
      </c>
      <c r="B750">
        <v>2020</v>
      </c>
      <c r="C750" s="12">
        <v>44129</v>
      </c>
      <c r="D750" t="s">
        <v>140</v>
      </c>
      <c r="E750" t="s">
        <v>91</v>
      </c>
      <c r="F750">
        <v>4</v>
      </c>
      <c r="G750">
        <v>4</v>
      </c>
      <c r="H750" t="s">
        <v>214</v>
      </c>
      <c r="I750" t="s">
        <v>164</v>
      </c>
      <c r="J750">
        <v>10009504667</v>
      </c>
      <c r="K750" s="21" t="e">
        <f>(C750-VLOOKUP(H750,Riders!$A$2:$C$1999,2,FALSE))/365</f>
        <v>#N/A</v>
      </c>
    </row>
    <row r="751" spans="1:11">
      <c r="A751" t="s">
        <v>162</v>
      </c>
      <c r="B751">
        <v>2020</v>
      </c>
      <c r="C751" s="12">
        <v>44129</v>
      </c>
      <c r="D751" t="s">
        <v>140</v>
      </c>
      <c r="E751" t="s">
        <v>91</v>
      </c>
      <c r="F751">
        <v>4</v>
      </c>
      <c r="G751">
        <v>5</v>
      </c>
      <c r="H751" t="s">
        <v>183</v>
      </c>
      <c r="I751" t="s">
        <v>33</v>
      </c>
      <c r="J751">
        <v>10007212639</v>
      </c>
      <c r="K751" s="21">
        <f>(C751-VLOOKUP(H751,Riders!$A$2:$C$1999,2,FALSE))/365</f>
        <v>29.331506849315069</v>
      </c>
    </row>
    <row r="752" spans="1:11">
      <c r="A752" t="s">
        <v>162</v>
      </c>
      <c r="B752">
        <v>2020</v>
      </c>
      <c r="C752" s="12">
        <v>44129</v>
      </c>
      <c r="D752" t="s">
        <v>140</v>
      </c>
      <c r="E752" t="s">
        <v>91</v>
      </c>
      <c r="F752">
        <v>4</v>
      </c>
      <c r="G752">
        <v>6</v>
      </c>
      <c r="H752" t="s">
        <v>215</v>
      </c>
      <c r="I752" t="s">
        <v>216</v>
      </c>
      <c r="J752">
        <v>10009307435</v>
      </c>
      <c r="K752" s="21">
        <f>(C752-VLOOKUP(H752,Riders!$A$2:$C$1999,2,FALSE))/365</f>
        <v>120.9013698630137</v>
      </c>
    </row>
    <row r="753" spans="1:11">
      <c r="A753" t="s">
        <v>162</v>
      </c>
      <c r="B753">
        <v>2020</v>
      </c>
      <c r="C753" s="12">
        <v>44129</v>
      </c>
      <c r="D753" t="s">
        <v>140</v>
      </c>
      <c r="E753" t="s">
        <v>117</v>
      </c>
      <c r="F753">
        <v>1</v>
      </c>
      <c r="G753">
        <v>1</v>
      </c>
      <c r="H753" t="s">
        <v>203</v>
      </c>
      <c r="I753" t="s">
        <v>204</v>
      </c>
      <c r="J753">
        <v>10051694112</v>
      </c>
      <c r="K753" s="21">
        <f>(C753-VLOOKUP(H753,Riders!$A$2:$C$1999,2,FALSE))/365</f>
        <v>120.9013698630137</v>
      </c>
    </row>
    <row r="754" spans="1:11">
      <c r="A754" t="s">
        <v>162</v>
      </c>
      <c r="B754">
        <v>2020</v>
      </c>
      <c r="C754" s="12">
        <v>44129</v>
      </c>
      <c r="D754" t="s">
        <v>140</v>
      </c>
      <c r="E754" t="s">
        <v>117</v>
      </c>
      <c r="F754">
        <v>1</v>
      </c>
      <c r="G754">
        <v>2</v>
      </c>
      <c r="H754" t="s">
        <v>213</v>
      </c>
      <c r="I754" t="s">
        <v>42</v>
      </c>
      <c r="J754">
        <v>10006422895</v>
      </c>
      <c r="K754" s="21">
        <f>(C754-VLOOKUP(H754,Riders!$A$2:$C$1999,2,FALSE))/365</f>
        <v>120.9013698630137</v>
      </c>
    </row>
    <row r="755" spans="1:11">
      <c r="A755" t="s">
        <v>162</v>
      </c>
      <c r="B755">
        <v>2020</v>
      </c>
      <c r="C755" s="12">
        <v>44129</v>
      </c>
      <c r="D755" t="s">
        <v>140</v>
      </c>
      <c r="E755" t="s">
        <v>117</v>
      </c>
      <c r="F755">
        <v>1</v>
      </c>
      <c r="G755">
        <v>3</v>
      </c>
      <c r="H755" t="s">
        <v>210</v>
      </c>
      <c r="I755" t="s">
        <v>188</v>
      </c>
      <c r="J755">
        <v>10009049979</v>
      </c>
      <c r="K755" s="21">
        <f>(C755-VLOOKUP(H755,Riders!$A$2:$C$1999,2,FALSE))/365</f>
        <v>25.589041095890412</v>
      </c>
    </row>
    <row r="756" spans="1:11">
      <c r="A756" t="s">
        <v>162</v>
      </c>
      <c r="B756">
        <v>2020</v>
      </c>
      <c r="C756" s="12">
        <v>44129</v>
      </c>
      <c r="D756" t="s">
        <v>140</v>
      </c>
      <c r="E756" t="s">
        <v>117</v>
      </c>
      <c r="F756">
        <v>1</v>
      </c>
      <c r="G756">
        <v>4</v>
      </c>
      <c r="H756" t="s">
        <v>214</v>
      </c>
      <c r="I756" t="s">
        <v>164</v>
      </c>
      <c r="J756">
        <v>10009504667</v>
      </c>
      <c r="K756" s="21" t="e">
        <f>(C756-VLOOKUP(H756,Riders!$A$2:$C$1999,2,FALSE))/365</f>
        <v>#N/A</v>
      </c>
    </row>
    <row r="757" spans="1:11">
      <c r="A757" t="s">
        <v>162</v>
      </c>
      <c r="B757">
        <v>2020</v>
      </c>
      <c r="C757" s="12">
        <v>44129</v>
      </c>
      <c r="D757" t="s">
        <v>140</v>
      </c>
      <c r="E757" t="s">
        <v>117</v>
      </c>
      <c r="F757">
        <v>2</v>
      </c>
      <c r="G757">
        <v>1</v>
      </c>
      <c r="H757" t="s">
        <v>174</v>
      </c>
      <c r="I757" t="s">
        <v>37</v>
      </c>
      <c r="J757">
        <v>10006552534</v>
      </c>
      <c r="K757" s="21">
        <f>(C757-VLOOKUP(H757,Riders!$A$2:$C$1999,2,FALSE))/365</f>
        <v>30.463013698630139</v>
      </c>
    </row>
    <row r="758" spans="1:11">
      <c r="A758" t="s">
        <v>162</v>
      </c>
      <c r="B758">
        <v>2020</v>
      </c>
      <c r="C758" s="12">
        <v>44129</v>
      </c>
      <c r="D758" t="s">
        <v>140</v>
      </c>
      <c r="E758" t="s">
        <v>117</v>
      </c>
      <c r="F758">
        <v>2</v>
      </c>
      <c r="G758">
        <v>2</v>
      </c>
      <c r="H758" t="s">
        <v>208</v>
      </c>
      <c r="I758" t="s">
        <v>58</v>
      </c>
      <c r="J758">
        <v>10007828183</v>
      </c>
      <c r="K758" s="21">
        <f>(C758-VLOOKUP(H758,Riders!$A$2:$C$1999,2,FALSE))/365</f>
        <v>120.9013698630137</v>
      </c>
    </row>
    <row r="759" spans="1:11">
      <c r="A759" t="s">
        <v>162</v>
      </c>
      <c r="B759">
        <v>2020</v>
      </c>
      <c r="C759" s="12">
        <v>44129</v>
      </c>
      <c r="D759" t="s">
        <v>140</v>
      </c>
      <c r="E759" t="s">
        <v>117</v>
      </c>
      <c r="F759">
        <v>2</v>
      </c>
      <c r="G759">
        <v>3</v>
      </c>
      <c r="H759" t="s">
        <v>211</v>
      </c>
      <c r="I759" t="s">
        <v>212</v>
      </c>
      <c r="J759">
        <v>10010608447</v>
      </c>
      <c r="K759" s="21">
        <f>(C759-VLOOKUP(H759,Riders!$A$2:$C$1999,2,FALSE))/365</f>
        <v>120.9013698630137</v>
      </c>
    </row>
    <row r="760" spans="1:11">
      <c r="A760" t="s">
        <v>162</v>
      </c>
      <c r="B760">
        <v>2020</v>
      </c>
      <c r="C760" s="12">
        <v>44129</v>
      </c>
      <c r="D760" t="s">
        <v>140</v>
      </c>
      <c r="E760" t="s">
        <v>117</v>
      </c>
      <c r="F760">
        <v>2</v>
      </c>
      <c r="G760">
        <v>4</v>
      </c>
      <c r="H760" t="s">
        <v>24</v>
      </c>
      <c r="I760" t="s">
        <v>25</v>
      </c>
      <c r="J760">
        <v>10028995102</v>
      </c>
      <c r="K760" s="21">
        <f>(C760-VLOOKUP(H760,Riders!$A$2:$C$1999,2,FALSE))/365</f>
        <v>19.024657534246575</v>
      </c>
    </row>
    <row r="761" spans="1:11">
      <c r="A761" t="s">
        <v>162</v>
      </c>
      <c r="B761">
        <v>2020</v>
      </c>
      <c r="C761" s="12">
        <v>44129</v>
      </c>
      <c r="D761" t="s">
        <v>140</v>
      </c>
      <c r="E761" t="s">
        <v>117</v>
      </c>
      <c r="F761">
        <v>3</v>
      </c>
      <c r="G761">
        <v>1</v>
      </c>
      <c r="H761" t="s">
        <v>96</v>
      </c>
      <c r="I761" t="s">
        <v>27</v>
      </c>
      <c r="J761">
        <v>10015683567</v>
      </c>
      <c r="K761" s="21">
        <f>(C761-VLOOKUP(H761,Riders!$A$2:$C$1999,2,FALSE))/365</f>
        <v>21.775342465753425</v>
      </c>
    </row>
    <row r="762" spans="1:11">
      <c r="A762" t="s">
        <v>162</v>
      </c>
      <c r="B762">
        <v>2020</v>
      </c>
      <c r="C762" s="12">
        <v>44129</v>
      </c>
      <c r="D762" t="s">
        <v>140</v>
      </c>
      <c r="E762" t="s">
        <v>117</v>
      </c>
      <c r="F762">
        <v>3</v>
      </c>
      <c r="G762">
        <v>2</v>
      </c>
      <c r="H762" t="s">
        <v>209</v>
      </c>
      <c r="I762" t="s">
        <v>198</v>
      </c>
      <c r="J762">
        <v>10007772108</v>
      </c>
      <c r="K762" s="21" t="e">
        <f>(C762-VLOOKUP(H762,Riders!$A$2:$C$1999,2,FALSE))/365</f>
        <v>#N/A</v>
      </c>
    </row>
    <row r="763" spans="1:11">
      <c r="A763" t="s">
        <v>162</v>
      </c>
      <c r="B763">
        <v>2020</v>
      </c>
      <c r="C763" s="12">
        <v>44129</v>
      </c>
      <c r="D763" t="s">
        <v>140</v>
      </c>
      <c r="E763" t="s">
        <v>117</v>
      </c>
      <c r="F763">
        <v>3</v>
      </c>
      <c r="G763">
        <v>3</v>
      </c>
      <c r="H763" t="s">
        <v>215</v>
      </c>
      <c r="I763" t="s">
        <v>216</v>
      </c>
      <c r="J763">
        <v>10009307435</v>
      </c>
      <c r="K763" s="21">
        <f>(C763-VLOOKUP(H763,Riders!$A$2:$C$1999,2,FALSE))/365</f>
        <v>120.9013698630137</v>
      </c>
    </row>
    <row r="764" spans="1:11">
      <c r="A764" t="s">
        <v>162</v>
      </c>
      <c r="B764">
        <v>2020</v>
      </c>
      <c r="C764" s="12">
        <v>44129</v>
      </c>
      <c r="D764" t="s">
        <v>140</v>
      </c>
      <c r="E764" t="s">
        <v>117</v>
      </c>
      <c r="F764">
        <v>3</v>
      </c>
      <c r="G764">
        <v>4</v>
      </c>
      <c r="H764" t="s">
        <v>206</v>
      </c>
      <c r="I764" t="s">
        <v>207</v>
      </c>
      <c r="J764">
        <v>10090555241</v>
      </c>
      <c r="K764" s="21">
        <f>(C764-VLOOKUP(H764,Riders!$A$2:$C$1999,2,FALSE))/365</f>
        <v>120.9013698630137</v>
      </c>
    </row>
    <row r="765" spans="1:11">
      <c r="A765" t="s">
        <v>162</v>
      </c>
      <c r="B765">
        <v>2020</v>
      </c>
      <c r="C765" s="12">
        <v>44129</v>
      </c>
      <c r="D765" t="s">
        <v>140</v>
      </c>
      <c r="E765" t="s">
        <v>117</v>
      </c>
      <c r="F765">
        <v>4</v>
      </c>
      <c r="G765">
        <v>1</v>
      </c>
      <c r="H765" t="s">
        <v>205</v>
      </c>
      <c r="I765" t="s">
        <v>102</v>
      </c>
      <c r="J765">
        <v>10011146694</v>
      </c>
      <c r="K765" s="21" t="e">
        <f>(C765-VLOOKUP(H765,Riders!$A$2:$C$1999,2,FALSE))/365</f>
        <v>#N/A</v>
      </c>
    </row>
    <row r="766" spans="1:11">
      <c r="A766" t="s">
        <v>162</v>
      </c>
      <c r="B766">
        <v>2020</v>
      </c>
      <c r="C766" s="12">
        <v>44129</v>
      </c>
      <c r="D766" t="s">
        <v>140</v>
      </c>
      <c r="E766" t="s">
        <v>117</v>
      </c>
      <c r="F766">
        <v>4</v>
      </c>
      <c r="G766">
        <v>2</v>
      </c>
      <c r="H766" t="s">
        <v>153</v>
      </c>
      <c r="I766" t="s">
        <v>154</v>
      </c>
      <c r="J766">
        <v>10004717719</v>
      </c>
      <c r="K766" s="21">
        <f>(C766-VLOOKUP(H766,Riders!$A$2:$C$1999,2,FALSE))/365</f>
        <v>31.901369863013699</v>
      </c>
    </row>
    <row r="767" spans="1:11">
      <c r="A767" t="s">
        <v>162</v>
      </c>
      <c r="B767">
        <v>2020</v>
      </c>
      <c r="C767" s="12">
        <v>44129</v>
      </c>
      <c r="D767" t="s">
        <v>140</v>
      </c>
      <c r="E767" t="s">
        <v>117</v>
      </c>
      <c r="F767">
        <v>4</v>
      </c>
      <c r="G767">
        <v>3</v>
      </c>
      <c r="H767" t="s">
        <v>183</v>
      </c>
      <c r="I767" t="s">
        <v>33</v>
      </c>
      <c r="J767">
        <v>10007212639</v>
      </c>
      <c r="K767" s="21">
        <f>(C767-VLOOKUP(H767,Riders!$A$2:$C$1999,2,FALSE))/365</f>
        <v>29.331506849315069</v>
      </c>
    </row>
    <row r="768" spans="1:11">
      <c r="A768" t="s">
        <v>162</v>
      </c>
      <c r="B768">
        <v>2020</v>
      </c>
      <c r="C768" s="12">
        <v>44129</v>
      </c>
      <c r="D768" t="s">
        <v>140</v>
      </c>
      <c r="E768" t="s">
        <v>117</v>
      </c>
      <c r="F768">
        <v>4</v>
      </c>
      <c r="G768">
        <v>4</v>
      </c>
      <c r="H768" t="s">
        <v>105</v>
      </c>
      <c r="I768" t="s">
        <v>39</v>
      </c>
      <c r="J768">
        <v>10052089586</v>
      </c>
      <c r="K768" s="21">
        <f>(C768-VLOOKUP(H768,Riders!$A$2:$C$1999,2,FALSE))/365</f>
        <v>21.81917808219178</v>
      </c>
    </row>
    <row r="769" spans="1:11">
      <c r="A769" t="s">
        <v>162</v>
      </c>
      <c r="B769">
        <v>2020</v>
      </c>
      <c r="C769" s="12">
        <v>44129</v>
      </c>
      <c r="D769" t="s">
        <v>140</v>
      </c>
      <c r="E769" t="s">
        <v>119</v>
      </c>
      <c r="F769">
        <v>1</v>
      </c>
      <c r="G769">
        <v>1</v>
      </c>
      <c r="H769" t="s">
        <v>143</v>
      </c>
      <c r="I769" t="s">
        <v>95</v>
      </c>
      <c r="J769">
        <v>10009181234</v>
      </c>
      <c r="K769" s="21">
        <f>(C769-VLOOKUP(H769,Riders!$A$2:$C$1999,2,FALSE))/365</f>
        <v>25.564383561643837</v>
      </c>
    </row>
    <row r="770" spans="1:11">
      <c r="A770" t="s">
        <v>162</v>
      </c>
      <c r="B770">
        <v>2020</v>
      </c>
      <c r="C770" s="12">
        <v>44129</v>
      </c>
      <c r="D770" t="s">
        <v>140</v>
      </c>
      <c r="E770" t="s">
        <v>119</v>
      </c>
      <c r="F770">
        <v>1</v>
      </c>
      <c r="G770">
        <v>2</v>
      </c>
      <c r="H770" t="s">
        <v>203</v>
      </c>
      <c r="I770" t="s">
        <v>204</v>
      </c>
      <c r="J770">
        <v>10051694112</v>
      </c>
      <c r="K770" s="21">
        <f>(C770-VLOOKUP(H770,Riders!$A$2:$C$1999,2,FALSE))/365</f>
        <v>120.9013698630137</v>
      </c>
    </row>
    <row r="771" spans="1:11">
      <c r="A771" t="s">
        <v>162</v>
      </c>
      <c r="B771">
        <v>2020</v>
      </c>
      <c r="C771" s="12">
        <v>44129</v>
      </c>
      <c r="D771" t="s">
        <v>140</v>
      </c>
      <c r="E771" t="s">
        <v>119</v>
      </c>
      <c r="F771">
        <v>1</v>
      </c>
      <c r="G771">
        <v>3</v>
      </c>
      <c r="H771" t="s">
        <v>180</v>
      </c>
      <c r="I771" t="s">
        <v>31</v>
      </c>
      <c r="J771">
        <v>10090680735</v>
      </c>
      <c r="K771" s="21">
        <f>(C771-VLOOKUP(H771,Riders!$A$2:$C$1999,2,FALSE))/365</f>
        <v>28.104109589041094</v>
      </c>
    </row>
    <row r="772" spans="1:11">
      <c r="A772" t="s">
        <v>162</v>
      </c>
      <c r="B772">
        <v>2020</v>
      </c>
      <c r="C772" s="12">
        <v>44129</v>
      </c>
      <c r="D772" t="s">
        <v>140</v>
      </c>
      <c r="E772" t="s">
        <v>119</v>
      </c>
      <c r="F772">
        <v>1</v>
      </c>
      <c r="G772">
        <v>4</v>
      </c>
      <c r="H772" t="s">
        <v>96</v>
      </c>
      <c r="I772" t="s">
        <v>27</v>
      </c>
      <c r="J772">
        <v>10015683567</v>
      </c>
      <c r="K772" s="21">
        <f>(C772-VLOOKUP(H772,Riders!$A$2:$C$1999,2,FALSE))/365</f>
        <v>21.775342465753425</v>
      </c>
    </row>
    <row r="773" spans="1:11">
      <c r="A773" t="s">
        <v>162</v>
      </c>
      <c r="B773">
        <v>2020</v>
      </c>
      <c r="C773" s="12">
        <v>44129</v>
      </c>
      <c r="D773" t="s">
        <v>140</v>
      </c>
      <c r="E773" t="s">
        <v>119</v>
      </c>
      <c r="F773">
        <v>1</v>
      </c>
      <c r="G773">
        <v>5</v>
      </c>
      <c r="H773" t="s">
        <v>103</v>
      </c>
      <c r="I773" t="s">
        <v>104</v>
      </c>
      <c r="J773">
        <v>10009010876</v>
      </c>
      <c r="K773" s="21">
        <f>(C773-VLOOKUP(H773,Riders!$A$2:$C$1999,2,FALSE))/365</f>
        <v>26.75068493150685</v>
      </c>
    </row>
    <row r="774" spans="1:11">
      <c r="A774" t="s">
        <v>162</v>
      </c>
      <c r="B774">
        <v>2020</v>
      </c>
      <c r="C774" s="12">
        <v>44129</v>
      </c>
      <c r="D774" t="s">
        <v>140</v>
      </c>
      <c r="E774" t="s">
        <v>119</v>
      </c>
      <c r="F774">
        <v>1</v>
      </c>
      <c r="G774">
        <v>6</v>
      </c>
      <c r="H774" t="s">
        <v>171</v>
      </c>
      <c r="I774" t="s">
        <v>82</v>
      </c>
      <c r="J774">
        <v>10007073506</v>
      </c>
      <c r="K774" s="21">
        <f>(C774-VLOOKUP(H774,Riders!$A$2:$C$1999,2,FALSE))/365</f>
        <v>30.334246575342465</v>
      </c>
    </row>
    <row r="775" spans="1:11">
      <c r="A775" t="s">
        <v>162</v>
      </c>
      <c r="B775">
        <v>2020</v>
      </c>
      <c r="C775" s="12">
        <v>44129</v>
      </c>
      <c r="D775" t="s">
        <v>140</v>
      </c>
      <c r="E775" t="s">
        <v>119</v>
      </c>
      <c r="F775">
        <v>2</v>
      </c>
      <c r="G775">
        <v>1</v>
      </c>
      <c r="H775" t="s">
        <v>68</v>
      </c>
      <c r="I775" t="s">
        <v>29</v>
      </c>
      <c r="J775">
        <v>10006379247</v>
      </c>
      <c r="K775" s="21">
        <f>(C775-VLOOKUP(H775,Riders!$A$2:$C$1999,2,FALSE))/365</f>
        <v>30.586301369863012</v>
      </c>
    </row>
    <row r="776" spans="1:11">
      <c r="A776" t="s">
        <v>162</v>
      </c>
      <c r="B776">
        <v>2020</v>
      </c>
      <c r="C776" s="12">
        <v>44129</v>
      </c>
      <c r="D776" t="s">
        <v>140</v>
      </c>
      <c r="E776" t="s">
        <v>119</v>
      </c>
      <c r="F776">
        <v>2</v>
      </c>
      <c r="G776">
        <v>2</v>
      </c>
      <c r="H776" t="s">
        <v>100</v>
      </c>
      <c r="I776" t="s">
        <v>44</v>
      </c>
      <c r="J776">
        <v>10010830840</v>
      </c>
      <c r="K776" s="21">
        <f>(C776-VLOOKUP(H776,Riders!$A$2:$C$1999,2,FALSE))/365</f>
        <v>22.008219178082193</v>
      </c>
    </row>
    <row r="777" spans="1:11">
      <c r="A777" t="s">
        <v>162</v>
      </c>
      <c r="B777">
        <v>2020</v>
      </c>
      <c r="C777" s="12">
        <v>44129</v>
      </c>
      <c r="D777" t="s">
        <v>140</v>
      </c>
      <c r="E777" t="s">
        <v>119</v>
      </c>
      <c r="F777">
        <v>2</v>
      </c>
      <c r="G777">
        <v>3</v>
      </c>
      <c r="H777" t="s">
        <v>167</v>
      </c>
      <c r="I777" t="s">
        <v>46</v>
      </c>
      <c r="J777">
        <v>10005953154</v>
      </c>
      <c r="K777" s="21">
        <f>(C777-VLOOKUP(H777,Riders!$A$2:$C$1999,2,FALSE))/365</f>
        <v>30.816438356164383</v>
      </c>
    </row>
    <row r="778" spans="1:11">
      <c r="A778" t="s">
        <v>162</v>
      </c>
      <c r="B778">
        <v>2020</v>
      </c>
      <c r="C778" s="12">
        <v>44129</v>
      </c>
      <c r="D778" t="s">
        <v>140</v>
      </c>
      <c r="E778" t="s">
        <v>119</v>
      </c>
      <c r="F778">
        <v>2</v>
      </c>
      <c r="G778">
        <v>4</v>
      </c>
      <c r="H778" t="s">
        <v>115</v>
      </c>
      <c r="I778" t="s">
        <v>116</v>
      </c>
      <c r="J778">
        <v>10009009159</v>
      </c>
      <c r="K778" s="21">
        <f>(C778-VLOOKUP(H778,Riders!$A$2:$C$1999,2,FALSE))/365</f>
        <v>25.706849315068492</v>
      </c>
    </row>
    <row r="779" spans="1:11">
      <c r="A779" t="s">
        <v>162</v>
      </c>
      <c r="B779">
        <v>2020</v>
      </c>
      <c r="C779" s="12">
        <v>44129</v>
      </c>
      <c r="D779" t="s">
        <v>140</v>
      </c>
      <c r="E779" t="s">
        <v>119</v>
      </c>
      <c r="F779">
        <v>2</v>
      </c>
      <c r="G779">
        <v>5</v>
      </c>
      <c r="H779" t="s">
        <v>174</v>
      </c>
      <c r="I779" t="s">
        <v>37</v>
      </c>
      <c r="J779">
        <v>10006552534</v>
      </c>
      <c r="K779" s="21">
        <f>(C779-VLOOKUP(H779,Riders!$A$2:$C$1999,2,FALSE))/365</f>
        <v>30.463013698630139</v>
      </c>
    </row>
    <row r="780" spans="1:11">
      <c r="A780" t="s">
        <v>162</v>
      </c>
      <c r="B780">
        <v>2020</v>
      </c>
      <c r="C780" s="12">
        <v>44129</v>
      </c>
      <c r="D780" t="s">
        <v>140</v>
      </c>
      <c r="E780" t="s">
        <v>119</v>
      </c>
      <c r="F780">
        <v>2</v>
      </c>
      <c r="G780">
        <v>6</v>
      </c>
      <c r="H780" t="s">
        <v>205</v>
      </c>
      <c r="I780" t="s">
        <v>102</v>
      </c>
      <c r="J780">
        <v>10011146694</v>
      </c>
      <c r="K780" s="21" t="e">
        <f>(C780-VLOOKUP(H780,Riders!$A$2:$C$1999,2,FALSE))/365</f>
        <v>#N/A</v>
      </c>
    </row>
    <row r="781" spans="1:11">
      <c r="A781" t="s">
        <v>162</v>
      </c>
      <c r="B781">
        <v>2020</v>
      </c>
      <c r="C781" s="12">
        <v>44129</v>
      </c>
      <c r="D781" t="s">
        <v>140</v>
      </c>
      <c r="E781" t="s">
        <v>121</v>
      </c>
      <c r="F781">
        <v>1</v>
      </c>
      <c r="G781">
        <v>1</v>
      </c>
      <c r="H781" t="s">
        <v>68</v>
      </c>
      <c r="I781" t="s">
        <v>29</v>
      </c>
      <c r="J781">
        <v>10006379247</v>
      </c>
      <c r="K781" s="21">
        <f>(C781-VLOOKUP(H781,Riders!$A$2:$C$1999,2,FALSE))/365</f>
        <v>30.586301369863012</v>
      </c>
    </row>
    <row r="782" spans="1:11">
      <c r="A782" t="s">
        <v>162</v>
      </c>
      <c r="B782">
        <v>2020</v>
      </c>
      <c r="C782" s="12">
        <v>44129</v>
      </c>
      <c r="D782" t="s">
        <v>140</v>
      </c>
      <c r="E782" t="s">
        <v>121</v>
      </c>
      <c r="F782">
        <v>1</v>
      </c>
      <c r="G782">
        <v>2</v>
      </c>
      <c r="H782" t="s">
        <v>100</v>
      </c>
      <c r="I782" t="s">
        <v>44</v>
      </c>
      <c r="J782">
        <v>10010830840</v>
      </c>
      <c r="K782" s="21">
        <f>(C782-VLOOKUP(H782,Riders!$A$2:$C$1999,2,FALSE))/365</f>
        <v>22.008219178082193</v>
      </c>
    </row>
    <row r="783" spans="1:11">
      <c r="A783" t="s">
        <v>162</v>
      </c>
      <c r="B783">
        <v>2020</v>
      </c>
      <c r="C783" s="12">
        <v>44129</v>
      </c>
      <c r="D783" t="s">
        <v>140</v>
      </c>
      <c r="E783" t="s">
        <v>121</v>
      </c>
      <c r="F783">
        <v>1</v>
      </c>
      <c r="G783">
        <v>3</v>
      </c>
      <c r="H783" t="s">
        <v>167</v>
      </c>
      <c r="I783" t="s">
        <v>46</v>
      </c>
      <c r="J783">
        <v>10005953154</v>
      </c>
      <c r="K783" s="21">
        <f>(C783-VLOOKUP(H783,Riders!$A$2:$C$1999,2,FALSE))/365</f>
        <v>30.816438356164383</v>
      </c>
    </row>
    <row r="784" spans="1:11">
      <c r="A784" t="s">
        <v>162</v>
      </c>
      <c r="B784">
        <v>2020</v>
      </c>
      <c r="C784" s="12">
        <v>44129</v>
      </c>
      <c r="D784" t="s">
        <v>140</v>
      </c>
      <c r="E784" t="s">
        <v>121</v>
      </c>
      <c r="F784">
        <v>1</v>
      </c>
      <c r="G784">
        <v>4</v>
      </c>
      <c r="H784" t="s">
        <v>143</v>
      </c>
      <c r="I784" t="s">
        <v>95</v>
      </c>
      <c r="J784">
        <v>10009181234</v>
      </c>
      <c r="K784" s="21">
        <f>(C784-VLOOKUP(H784,Riders!$A$2:$C$1999,2,FALSE))/365</f>
        <v>25.564383561643837</v>
      </c>
    </row>
    <row r="785" spans="1:11">
      <c r="A785" t="s">
        <v>162</v>
      </c>
      <c r="B785">
        <v>2020</v>
      </c>
      <c r="C785" s="12">
        <v>44129</v>
      </c>
      <c r="D785" t="s">
        <v>140</v>
      </c>
      <c r="E785" t="s">
        <v>121</v>
      </c>
      <c r="F785">
        <v>1</v>
      </c>
      <c r="G785">
        <v>5</v>
      </c>
      <c r="H785" t="s">
        <v>180</v>
      </c>
      <c r="I785" t="s">
        <v>31</v>
      </c>
      <c r="J785">
        <v>10090680735</v>
      </c>
      <c r="K785" s="21">
        <f>(C785-VLOOKUP(H785,Riders!$A$2:$C$1999,2,FALSE))/365</f>
        <v>28.104109589041094</v>
      </c>
    </row>
    <row r="786" spans="1:11">
      <c r="A786" t="s">
        <v>162</v>
      </c>
      <c r="B786">
        <v>2020</v>
      </c>
      <c r="C786" s="12">
        <v>44129</v>
      </c>
      <c r="D786" t="s">
        <v>140</v>
      </c>
      <c r="E786" t="s">
        <v>121</v>
      </c>
      <c r="F786">
        <v>1</v>
      </c>
      <c r="G786">
        <v>6</v>
      </c>
      <c r="H786" t="s">
        <v>203</v>
      </c>
      <c r="I786" t="s">
        <v>204</v>
      </c>
      <c r="J786">
        <v>10051694112</v>
      </c>
      <c r="K786" s="21">
        <f>(C786-VLOOKUP(H786,Riders!$A$2:$C$1999,2,FALSE))/365</f>
        <v>120.9013698630137</v>
      </c>
    </row>
    <row r="787" spans="1:11">
      <c r="A787" t="s">
        <v>162</v>
      </c>
      <c r="B787">
        <v>2020</v>
      </c>
      <c r="C787" s="12">
        <v>44129</v>
      </c>
      <c r="D787" t="s">
        <v>140</v>
      </c>
      <c r="E787" t="s">
        <v>121</v>
      </c>
      <c r="F787">
        <v>2</v>
      </c>
      <c r="G787">
        <v>1</v>
      </c>
      <c r="H787" t="s">
        <v>96</v>
      </c>
      <c r="I787" t="s">
        <v>27</v>
      </c>
      <c r="J787">
        <v>10015683567</v>
      </c>
      <c r="K787" s="21">
        <f>(C787-VLOOKUP(H787,Riders!$A$2:$C$1999,2,FALSE))/365</f>
        <v>21.775342465753425</v>
      </c>
    </row>
    <row r="788" spans="1:11">
      <c r="A788" t="s">
        <v>162</v>
      </c>
      <c r="B788">
        <v>2020</v>
      </c>
      <c r="C788" s="12">
        <v>44129</v>
      </c>
      <c r="D788" t="s">
        <v>140</v>
      </c>
      <c r="E788" t="s">
        <v>121</v>
      </c>
      <c r="F788">
        <v>2</v>
      </c>
      <c r="G788">
        <v>2</v>
      </c>
      <c r="H788" t="s">
        <v>115</v>
      </c>
      <c r="I788" t="s">
        <v>116</v>
      </c>
      <c r="J788">
        <v>10009009159</v>
      </c>
      <c r="K788" s="21">
        <f>(C788-VLOOKUP(H788,Riders!$A$2:$C$1999,2,FALSE))/365</f>
        <v>25.706849315068492</v>
      </c>
    </row>
    <row r="789" spans="1:11">
      <c r="A789" t="s">
        <v>162</v>
      </c>
      <c r="B789">
        <v>2020</v>
      </c>
      <c r="C789" s="12">
        <v>44129</v>
      </c>
      <c r="D789" t="s">
        <v>140</v>
      </c>
      <c r="E789" t="s">
        <v>121</v>
      </c>
      <c r="F789">
        <v>2</v>
      </c>
      <c r="G789">
        <v>3</v>
      </c>
      <c r="H789" t="s">
        <v>171</v>
      </c>
      <c r="I789" t="s">
        <v>82</v>
      </c>
      <c r="J789">
        <v>10007073506</v>
      </c>
      <c r="K789" s="21">
        <f>(C789-VLOOKUP(H789,Riders!$A$2:$C$1999,2,FALSE))/365</f>
        <v>30.334246575342465</v>
      </c>
    </row>
    <row r="790" spans="1:11">
      <c r="A790" t="s">
        <v>162</v>
      </c>
      <c r="B790">
        <v>2020</v>
      </c>
      <c r="C790" s="12">
        <v>44129</v>
      </c>
      <c r="D790" t="s">
        <v>140</v>
      </c>
      <c r="E790" t="s">
        <v>121</v>
      </c>
      <c r="F790">
        <v>2</v>
      </c>
      <c r="G790">
        <v>4</v>
      </c>
      <c r="H790" t="s">
        <v>103</v>
      </c>
      <c r="I790" t="s">
        <v>104</v>
      </c>
      <c r="J790">
        <v>10009010876</v>
      </c>
      <c r="K790" s="21">
        <f>(C790-VLOOKUP(H790,Riders!$A$2:$C$1999,2,FALSE))/365</f>
        <v>26.75068493150685</v>
      </c>
    </row>
    <row r="791" spans="1:11">
      <c r="A791" t="s">
        <v>162</v>
      </c>
      <c r="B791">
        <v>2020</v>
      </c>
      <c r="C791" s="12">
        <v>44129</v>
      </c>
      <c r="D791" t="s">
        <v>140</v>
      </c>
      <c r="E791" t="s">
        <v>121</v>
      </c>
      <c r="F791">
        <v>2</v>
      </c>
      <c r="G791">
        <v>5</v>
      </c>
      <c r="H791" t="s">
        <v>174</v>
      </c>
      <c r="I791" t="s">
        <v>37</v>
      </c>
      <c r="J791">
        <v>10006552534</v>
      </c>
      <c r="K791" s="21">
        <f>(C791-VLOOKUP(H791,Riders!$A$2:$C$1999,2,FALSE))/365</f>
        <v>30.463013698630139</v>
      </c>
    </row>
    <row r="792" spans="1:11">
      <c r="A792" t="s">
        <v>162</v>
      </c>
      <c r="B792">
        <v>2020</v>
      </c>
      <c r="C792" s="12">
        <v>44129</v>
      </c>
      <c r="D792" t="s">
        <v>140</v>
      </c>
      <c r="E792" t="s">
        <v>121</v>
      </c>
      <c r="F792">
        <v>2</v>
      </c>
      <c r="G792">
        <v>6</v>
      </c>
      <c r="H792" t="s">
        <v>205</v>
      </c>
      <c r="I792" t="s">
        <v>102</v>
      </c>
      <c r="J792">
        <v>10011146694</v>
      </c>
      <c r="K792" s="21" t="e">
        <f>(C792-VLOOKUP(H792,Riders!$A$2:$C$1999,2,FALSE))/365</f>
        <v>#N/A</v>
      </c>
    </row>
    <row r="793" spans="1:11">
      <c r="A793" t="s">
        <v>217</v>
      </c>
      <c r="B793">
        <v>2020</v>
      </c>
      <c r="C793" s="12">
        <v>43888</v>
      </c>
      <c r="D793" t="s">
        <v>20</v>
      </c>
      <c r="E793" t="s">
        <v>91</v>
      </c>
      <c r="F793">
        <v>1</v>
      </c>
      <c r="G793">
        <v>1</v>
      </c>
      <c r="H793" t="s">
        <v>92</v>
      </c>
      <c r="I793" t="s">
        <v>23</v>
      </c>
      <c r="J793">
        <v>10009535686</v>
      </c>
      <c r="K793" s="21">
        <v>23</v>
      </c>
    </row>
    <row r="794" spans="1:11">
      <c r="A794" t="s">
        <v>217</v>
      </c>
      <c r="B794">
        <v>2020</v>
      </c>
      <c r="C794" s="12">
        <v>43888</v>
      </c>
      <c r="D794" t="s">
        <v>20</v>
      </c>
      <c r="E794" t="s">
        <v>91</v>
      </c>
      <c r="F794">
        <v>1</v>
      </c>
      <c r="G794">
        <v>2</v>
      </c>
      <c r="H794" t="s">
        <v>196</v>
      </c>
      <c r="I794" t="s">
        <v>52</v>
      </c>
      <c r="J794">
        <v>10004868370</v>
      </c>
      <c r="K794" s="21">
        <v>32.1</v>
      </c>
    </row>
    <row r="795" spans="1:11">
      <c r="A795" t="s">
        <v>217</v>
      </c>
      <c r="B795">
        <v>2020</v>
      </c>
      <c r="C795" s="12">
        <v>43888</v>
      </c>
      <c r="D795" t="s">
        <v>20</v>
      </c>
      <c r="E795" t="s">
        <v>91</v>
      </c>
      <c r="F795">
        <v>1</v>
      </c>
      <c r="G795">
        <v>3</v>
      </c>
      <c r="H795" t="s">
        <v>97</v>
      </c>
      <c r="I795" t="s">
        <v>29</v>
      </c>
      <c r="J795">
        <v>10048325582</v>
      </c>
      <c r="K795" s="21">
        <v>28.1</v>
      </c>
    </row>
    <row r="796" spans="1:11">
      <c r="A796" t="s">
        <v>217</v>
      </c>
      <c r="B796">
        <v>2020</v>
      </c>
      <c r="C796" s="12">
        <v>43888</v>
      </c>
      <c r="D796" t="s">
        <v>20</v>
      </c>
      <c r="E796" t="s">
        <v>91</v>
      </c>
      <c r="F796">
        <v>1</v>
      </c>
      <c r="G796">
        <v>4</v>
      </c>
      <c r="H796" t="s">
        <v>203</v>
      </c>
      <c r="I796" t="s">
        <v>198</v>
      </c>
      <c r="J796">
        <v>10051694112</v>
      </c>
      <c r="K796" s="21">
        <v>33.200000000000003</v>
      </c>
    </row>
    <row r="797" spans="1:11">
      <c r="A797" t="s">
        <v>217</v>
      </c>
      <c r="B797">
        <v>2020</v>
      </c>
      <c r="C797" s="12">
        <v>43888</v>
      </c>
      <c r="D797" t="s">
        <v>20</v>
      </c>
      <c r="E797" t="s">
        <v>91</v>
      </c>
      <c r="F797">
        <v>1</v>
      </c>
      <c r="G797">
        <v>5</v>
      </c>
      <c r="H797" t="s">
        <v>62</v>
      </c>
      <c r="I797" t="s">
        <v>63</v>
      </c>
      <c r="J797">
        <v>10007351671</v>
      </c>
      <c r="K797" s="21">
        <v>30.3</v>
      </c>
    </row>
    <row r="798" spans="1:11">
      <c r="A798" t="s">
        <v>217</v>
      </c>
      <c r="B798">
        <v>2020</v>
      </c>
      <c r="C798" s="12">
        <v>43888</v>
      </c>
      <c r="D798" t="s">
        <v>20</v>
      </c>
      <c r="E798" t="s">
        <v>91</v>
      </c>
      <c r="F798">
        <v>2</v>
      </c>
      <c r="G798">
        <v>1</v>
      </c>
      <c r="H798" t="s">
        <v>96</v>
      </c>
      <c r="I798" t="s">
        <v>27</v>
      </c>
      <c r="J798">
        <v>10015683567</v>
      </c>
      <c r="K798" s="21">
        <v>21.1</v>
      </c>
    </row>
    <row r="799" spans="1:11">
      <c r="A799" t="s">
        <v>217</v>
      </c>
      <c r="B799">
        <v>2020</v>
      </c>
      <c r="C799" s="12">
        <v>43888</v>
      </c>
      <c r="D799" t="s">
        <v>20</v>
      </c>
      <c r="E799" t="s">
        <v>91</v>
      </c>
      <c r="F799">
        <v>2</v>
      </c>
      <c r="G799">
        <v>2</v>
      </c>
      <c r="H799" t="s">
        <v>112</v>
      </c>
      <c r="I799" t="s">
        <v>113</v>
      </c>
      <c r="J799">
        <v>10009967641</v>
      </c>
      <c r="K799" s="21">
        <v>22.8</v>
      </c>
    </row>
    <row r="800" spans="1:11">
      <c r="A800" t="s">
        <v>217</v>
      </c>
      <c r="B800">
        <v>2020</v>
      </c>
      <c r="C800" s="12">
        <v>43888</v>
      </c>
      <c r="D800" t="s">
        <v>20</v>
      </c>
      <c r="E800" t="s">
        <v>91</v>
      </c>
      <c r="F800">
        <v>2</v>
      </c>
      <c r="G800">
        <v>3</v>
      </c>
      <c r="H800" t="s">
        <v>194</v>
      </c>
      <c r="I800" t="s">
        <v>29</v>
      </c>
      <c r="J800">
        <v>10004601723</v>
      </c>
      <c r="K800" s="21">
        <v>32.700000000000003</v>
      </c>
    </row>
    <row r="801" spans="1:11">
      <c r="A801" t="s">
        <v>217</v>
      </c>
      <c r="B801">
        <v>2020</v>
      </c>
      <c r="C801" s="12">
        <v>43888</v>
      </c>
      <c r="D801" t="s">
        <v>20</v>
      </c>
      <c r="E801" t="s">
        <v>91</v>
      </c>
      <c r="F801">
        <v>2</v>
      </c>
      <c r="G801">
        <v>4</v>
      </c>
      <c r="H801" t="s">
        <v>193</v>
      </c>
      <c r="I801" t="s">
        <v>31</v>
      </c>
      <c r="J801">
        <v>10005727327</v>
      </c>
      <c r="K801" s="21">
        <v>34.1</v>
      </c>
    </row>
    <row r="802" spans="1:11">
      <c r="A802" t="s">
        <v>217</v>
      </c>
      <c r="B802">
        <v>2020</v>
      </c>
      <c r="C802" s="12">
        <v>43888</v>
      </c>
      <c r="D802" t="s">
        <v>20</v>
      </c>
      <c r="E802" t="s">
        <v>91</v>
      </c>
      <c r="F802">
        <v>2</v>
      </c>
      <c r="G802">
        <v>5</v>
      </c>
      <c r="H802" t="s">
        <v>153</v>
      </c>
      <c r="I802" t="s">
        <v>154</v>
      </c>
      <c r="J802">
        <v>10004717719</v>
      </c>
      <c r="K802" s="21">
        <v>31.2</v>
      </c>
    </row>
    <row r="803" spans="1:11">
      <c r="A803" t="s">
        <v>217</v>
      </c>
      <c r="B803">
        <v>2020</v>
      </c>
      <c r="C803" s="12">
        <v>43888</v>
      </c>
      <c r="D803" t="s">
        <v>20</v>
      </c>
      <c r="E803" t="s">
        <v>91</v>
      </c>
      <c r="F803">
        <v>3</v>
      </c>
      <c r="G803">
        <v>1</v>
      </c>
      <c r="H803" t="s">
        <v>22</v>
      </c>
      <c r="I803" t="s">
        <v>23</v>
      </c>
      <c r="J803">
        <v>10007379761</v>
      </c>
      <c r="K803" s="21">
        <v>27</v>
      </c>
    </row>
    <row r="804" spans="1:11">
      <c r="A804" t="s">
        <v>217</v>
      </c>
      <c r="B804">
        <v>2020</v>
      </c>
      <c r="C804" s="12">
        <v>43888</v>
      </c>
      <c r="D804" t="s">
        <v>20</v>
      </c>
      <c r="E804" t="s">
        <v>91</v>
      </c>
      <c r="F804">
        <v>3</v>
      </c>
      <c r="G804">
        <v>2</v>
      </c>
      <c r="H804" t="s">
        <v>218</v>
      </c>
      <c r="I804" t="s">
        <v>46</v>
      </c>
      <c r="J804">
        <v>10006902239</v>
      </c>
      <c r="K804" s="21">
        <v>28.7</v>
      </c>
    </row>
    <row r="805" spans="1:11">
      <c r="A805" t="s">
        <v>217</v>
      </c>
      <c r="B805">
        <v>2020</v>
      </c>
      <c r="C805" s="12">
        <v>43888</v>
      </c>
      <c r="D805" t="s">
        <v>20</v>
      </c>
      <c r="E805" t="s">
        <v>91</v>
      </c>
      <c r="F805">
        <v>3</v>
      </c>
      <c r="G805">
        <v>3</v>
      </c>
      <c r="H805" t="s">
        <v>115</v>
      </c>
      <c r="I805" t="s">
        <v>102</v>
      </c>
      <c r="J805">
        <v>10009009159</v>
      </c>
      <c r="K805" s="21">
        <v>25</v>
      </c>
    </row>
    <row r="806" spans="1:11">
      <c r="A806" t="s">
        <v>217</v>
      </c>
      <c r="B806">
        <v>2020</v>
      </c>
      <c r="C806" s="12">
        <v>43888</v>
      </c>
      <c r="D806" t="s">
        <v>20</v>
      </c>
      <c r="E806" t="s">
        <v>91</v>
      </c>
      <c r="F806">
        <v>3</v>
      </c>
      <c r="G806">
        <v>4</v>
      </c>
      <c r="H806" t="s">
        <v>100</v>
      </c>
      <c r="I806" t="s">
        <v>44</v>
      </c>
      <c r="J806">
        <v>10010830840</v>
      </c>
      <c r="K806" s="21">
        <v>21.3</v>
      </c>
    </row>
    <row r="807" spans="1:11">
      <c r="A807" t="s">
        <v>217</v>
      </c>
      <c r="B807">
        <v>2020</v>
      </c>
      <c r="C807" s="12">
        <v>43888</v>
      </c>
      <c r="D807" t="s">
        <v>20</v>
      </c>
      <c r="E807" t="s">
        <v>91</v>
      </c>
      <c r="F807">
        <v>3</v>
      </c>
      <c r="G807">
        <v>5</v>
      </c>
      <c r="H807" t="s">
        <v>192</v>
      </c>
      <c r="I807" t="s">
        <v>113</v>
      </c>
      <c r="J807">
        <v>10004599194</v>
      </c>
      <c r="K807" s="21">
        <v>31.9</v>
      </c>
    </row>
    <row r="808" spans="1:11">
      <c r="A808" t="s">
        <v>217</v>
      </c>
      <c r="B808">
        <v>2020</v>
      </c>
      <c r="C808" s="12">
        <v>43888</v>
      </c>
      <c r="D808" t="s">
        <v>20</v>
      </c>
      <c r="E808" t="s">
        <v>91</v>
      </c>
      <c r="F808">
        <v>3</v>
      </c>
      <c r="G808">
        <v>6</v>
      </c>
      <c r="H808" t="s">
        <v>174</v>
      </c>
      <c r="I808" t="s">
        <v>37</v>
      </c>
      <c r="J808">
        <v>10006552534</v>
      </c>
      <c r="K808" s="21">
        <v>29.8</v>
      </c>
    </row>
    <row r="809" spans="1:11">
      <c r="A809" t="s">
        <v>217</v>
      </c>
      <c r="B809">
        <v>2020</v>
      </c>
      <c r="C809" s="12">
        <v>43888</v>
      </c>
      <c r="D809" t="s">
        <v>20</v>
      </c>
      <c r="E809" t="s">
        <v>91</v>
      </c>
      <c r="F809">
        <v>4</v>
      </c>
      <c r="G809">
        <v>1</v>
      </c>
      <c r="H809" t="s">
        <v>99</v>
      </c>
      <c r="I809" t="s">
        <v>27</v>
      </c>
      <c r="J809">
        <v>10010678569</v>
      </c>
      <c r="K809" s="21">
        <v>22.9</v>
      </c>
    </row>
    <row r="810" spans="1:11">
      <c r="A810" t="s">
        <v>217</v>
      </c>
      <c r="B810">
        <v>2020</v>
      </c>
      <c r="C810" s="12">
        <v>43888</v>
      </c>
      <c r="D810" t="s">
        <v>20</v>
      </c>
      <c r="E810" t="s">
        <v>91</v>
      </c>
      <c r="F810">
        <v>4</v>
      </c>
      <c r="G810">
        <v>2</v>
      </c>
      <c r="H810" t="s">
        <v>197</v>
      </c>
      <c r="I810" t="s">
        <v>198</v>
      </c>
      <c r="J810">
        <v>10003100142</v>
      </c>
      <c r="K810" s="21">
        <v>33.9</v>
      </c>
    </row>
    <row r="811" spans="1:11">
      <c r="A811" t="s">
        <v>217</v>
      </c>
      <c r="B811">
        <v>2020</v>
      </c>
      <c r="C811" s="12">
        <v>43888</v>
      </c>
      <c r="D811" t="s">
        <v>20</v>
      </c>
      <c r="E811" t="s">
        <v>91</v>
      </c>
      <c r="F811">
        <v>4</v>
      </c>
      <c r="G811">
        <v>3</v>
      </c>
      <c r="H811" t="s">
        <v>219</v>
      </c>
      <c r="I811" t="s">
        <v>23</v>
      </c>
      <c r="J811">
        <v>10050887493</v>
      </c>
      <c r="K811" s="21">
        <v>36.5</v>
      </c>
    </row>
    <row r="812" spans="1:11">
      <c r="A812" t="s">
        <v>217</v>
      </c>
      <c r="B812">
        <v>2020</v>
      </c>
      <c r="C812" s="12">
        <v>43888</v>
      </c>
      <c r="D812" t="s">
        <v>20</v>
      </c>
      <c r="E812" t="s">
        <v>91</v>
      </c>
      <c r="F812">
        <v>4</v>
      </c>
      <c r="G812">
        <v>4</v>
      </c>
      <c r="H812" t="s">
        <v>110</v>
      </c>
      <c r="I812" t="s">
        <v>58</v>
      </c>
      <c r="J812">
        <v>10010797292</v>
      </c>
      <c r="K812" s="21">
        <v>21.9</v>
      </c>
    </row>
    <row r="813" spans="1:11">
      <c r="A813" t="s">
        <v>217</v>
      </c>
      <c r="B813">
        <v>2020</v>
      </c>
      <c r="C813" s="12">
        <v>43888</v>
      </c>
      <c r="D813" t="s">
        <v>20</v>
      </c>
      <c r="E813" t="s">
        <v>91</v>
      </c>
      <c r="F813">
        <v>4</v>
      </c>
      <c r="G813">
        <v>5</v>
      </c>
      <c r="H813" t="s">
        <v>220</v>
      </c>
      <c r="I813" t="s">
        <v>35</v>
      </c>
      <c r="J813">
        <v>10005782695</v>
      </c>
      <c r="K813" s="21">
        <v>30.6</v>
      </c>
    </row>
    <row r="814" spans="1:11">
      <c r="A814" t="s">
        <v>217</v>
      </c>
      <c r="B814">
        <v>2020</v>
      </c>
      <c r="C814" s="12">
        <v>43888</v>
      </c>
      <c r="D814" t="s">
        <v>20</v>
      </c>
      <c r="E814" t="s">
        <v>91</v>
      </c>
      <c r="F814">
        <v>4</v>
      </c>
      <c r="G814">
        <v>6</v>
      </c>
      <c r="H814" t="s">
        <v>221</v>
      </c>
      <c r="I814" t="s">
        <v>31</v>
      </c>
      <c r="J814">
        <v>10008098470</v>
      </c>
      <c r="K814" s="21">
        <v>35.1</v>
      </c>
    </row>
    <row r="815" spans="1:11">
      <c r="A815" t="s">
        <v>217</v>
      </c>
      <c r="B815">
        <v>2020</v>
      </c>
      <c r="C815" s="12">
        <v>43888</v>
      </c>
      <c r="D815" t="s">
        <v>20</v>
      </c>
      <c r="E815" t="s">
        <v>91</v>
      </c>
      <c r="F815">
        <v>5</v>
      </c>
      <c r="G815">
        <v>1</v>
      </c>
      <c r="H815" t="s">
        <v>195</v>
      </c>
      <c r="I815" t="s">
        <v>31</v>
      </c>
      <c r="J815">
        <v>10005964470</v>
      </c>
      <c r="K815" s="21">
        <v>30.9</v>
      </c>
    </row>
    <row r="816" spans="1:11">
      <c r="A816" t="s">
        <v>217</v>
      </c>
      <c r="B816">
        <v>2020</v>
      </c>
      <c r="C816" s="12">
        <v>43888</v>
      </c>
      <c r="D816" t="s">
        <v>20</v>
      </c>
      <c r="E816" t="s">
        <v>91</v>
      </c>
      <c r="F816">
        <v>5</v>
      </c>
      <c r="G816">
        <v>2</v>
      </c>
      <c r="H816" t="s">
        <v>200</v>
      </c>
      <c r="I816" t="s">
        <v>23</v>
      </c>
      <c r="J816">
        <v>10006900421</v>
      </c>
      <c r="K816" s="21">
        <v>27.2</v>
      </c>
    </row>
    <row r="817" spans="1:11">
      <c r="A817" t="s">
        <v>217</v>
      </c>
      <c r="B817">
        <v>2020</v>
      </c>
      <c r="C817" s="12">
        <v>43888</v>
      </c>
      <c r="D817" t="s">
        <v>20</v>
      </c>
      <c r="E817" t="s">
        <v>91</v>
      </c>
      <c r="F817">
        <v>5</v>
      </c>
      <c r="G817">
        <v>3</v>
      </c>
      <c r="H817" t="s">
        <v>129</v>
      </c>
      <c r="I817" t="s">
        <v>35</v>
      </c>
      <c r="J817">
        <v>10006184742</v>
      </c>
      <c r="K817" s="21">
        <v>28.6</v>
      </c>
    </row>
    <row r="818" spans="1:11">
      <c r="A818" t="s">
        <v>217</v>
      </c>
      <c r="B818">
        <v>2020</v>
      </c>
      <c r="C818" s="12">
        <v>43888</v>
      </c>
      <c r="D818" t="s">
        <v>20</v>
      </c>
      <c r="E818" t="s">
        <v>91</v>
      </c>
      <c r="F818">
        <v>5</v>
      </c>
      <c r="G818">
        <v>4</v>
      </c>
      <c r="H818" t="s">
        <v>54</v>
      </c>
      <c r="I818" t="s">
        <v>42</v>
      </c>
      <c r="J818">
        <v>10004612534</v>
      </c>
      <c r="K818" s="21">
        <v>32.700000000000003</v>
      </c>
    </row>
    <row r="819" spans="1:11">
      <c r="A819" t="s">
        <v>217</v>
      </c>
      <c r="B819">
        <v>2020</v>
      </c>
      <c r="C819" s="12">
        <v>43888</v>
      </c>
      <c r="D819" t="s">
        <v>20</v>
      </c>
      <c r="E819" t="s">
        <v>91</v>
      </c>
      <c r="F819">
        <v>5</v>
      </c>
      <c r="G819">
        <v>5</v>
      </c>
      <c r="H819" t="s">
        <v>211</v>
      </c>
      <c r="I819" t="s">
        <v>212</v>
      </c>
      <c r="J819">
        <v>10010608447</v>
      </c>
      <c r="K819" s="21">
        <v>22.7</v>
      </c>
    </row>
    <row r="820" spans="1:11">
      <c r="A820" t="s">
        <v>217</v>
      </c>
      <c r="B820">
        <v>2020</v>
      </c>
      <c r="C820" s="12">
        <v>43888</v>
      </c>
      <c r="D820" t="s">
        <v>20</v>
      </c>
      <c r="E820" t="s">
        <v>91</v>
      </c>
      <c r="F820">
        <v>5</v>
      </c>
      <c r="G820">
        <v>6</v>
      </c>
      <c r="H820" t="s">
        <v>50</v>
      </c>
      <c r="I820" t="s">
        <v>44</v>
      </c>
      <c r="J820">
        <v>10009039774</v>
      </c>
      <c r="K820" s="21">
        <v>25.6</v>
      </c>
    </row>
    <row r="821" spans="1:11">
      <c r="A821" t="s">
        <v>217</v>
      </c>
      <c r="B821">
        <v>2020</v>
      </c>
      <c r="C821" s="12">
        <v>43888</v>
      </c>
      <c r="D821" t="s">
        <v>20</v>
      </c>
      <c r="E821" t="s">
        <v>117</v>
      </c>
      <c r="F821">
        <v>1</v>
      </c>
      <c r="G821">
        <v>1</v>
      </c>
      <c r="H821" t="s">
        <v>97</v>
      </c>
      <c r="I821" t="s">
        <v>29</v>
      </c>
      <c r="J821">
        <v>10048325582</v>
      </c>
      <c r="K821" s="21">
        <v>28.1</v>
      </c>
    </row>
    <row r="822" spans="1:11">
      <c r="A822" t="s">
        <v>217</v>
      </c>
      <c r="B822">
        <v>2020</v>
      </c>
      <c r="C822" s="12">
        <v>43888</v>
      </c>
      <c r="D822" t="s">
        <v>20</v>
      </c>
      <c r="E822" t="s">
        <v>117</v>
      </c>
      <c r="F822">
        <v>1</v>
      </c>
      <c r="G822">
        <v>2</v>
      </c>
      <c r="H822" t="s">
        <v>110</v>
      </c>
      <c r="I822" t="s">
        <v>58</v>
      </c>
      <c r="J822">
        <v>10010797292</v>
      </c>
      <c r="K822" s="21">
        <v>21.9</v>
      </c>
    </row>
    <row r="823" spans="1:11">
      <c r="A823" t="s">
        <v>217</v>
      </c>
      <c r="B823">
        <v>2020</v>
      </c>
      <c r="C823" s="12">
        <v>43888</v>
      </c>
      <c r="D823" t="s">
        <v>20</v>
      </c>
      <c r="E823" t="s">
        <v>117</v>
      </c>
      <c r="F823">
        <v>1</v>
      </c>
      <c r="G823">
        <v>3</v>
      </c>
      <c r="H823" t="s">
        <v>174</v>
      </c>
      <c r="I823" t="s">
        <v>37</v>
      </c>
      <c r="J823">
        <v>10006552534</v>
      </c>
      <c r="K823" s="21">
        <v>29.8</v>
      </c>
    </row>
    <row r="824" spans="1:11">
      <c r="A824" t="s">
        <v>217</v>
      </c>
      <c r="B824">
        <v>2020</v>
      </c>
      <c r="C824" s="12">
        <v>43888</v>
      </c>
      <c r="D824" t="s">
        <v>20</v>
      </c>
      <c r="E824" t="s">
        <v>117</v>
      </c>
      <c r="F824">
        <v>1</v>
      </c>
      <c r="G824">
        <v>4</v>
      </c>
      <c r="H824" t="s">
        <v>54</v>
      </c>
      <c r="I824" t="s">
        <v>42</v>
      </c>
      <c r="J824">
        <v>10004612534</v>
      </c>
      <c r="K824" s="21">
        <v>32.700000000000003</v>
      </c>
    </row>
    <row r="825" spans="1:11">
      <c r="A825" t="s">
        <v>217</v>
      </c>
      <c r="B825">
        <v>2020</v>
      </c>
      <c r="C825" s="12">
        <v>43888</v>
      </c>
      <c r="D825" t="s">
        <v>20</v>
      </c>
      <c r="E825" t="s">
        <v>117</v>
      </c>
      <c r="F825">
        <v>2</v>
      </c>
      <c r="G825">
        <v>1</v>
      </c>
      <c r="H825" t="s">
        <v>221</v>
      </c>
      <c r="I825" t="s">
        <v>31</v>
      </c>
      <c r="J825">
        <v>10008098470</v>
      </c>
      <c r="K825" s="21">
        <v>35.1</v>
      </c>
    </row>
    <row r="826" spans="1:11">
      <c r="A826" t="s">
        <v>217</v>
      </c>
      <c r="B826">
        <v>2020</v>
      </c>
      <c r="C826" s="12">
        <v>43888</v>
      </c>
      <c r="D826" t="s">
        <v>20</v>
      </c>
      <c r="E826" t="s">
        <v>117</v>
      </c>
      <c r="F826">
        <v>2</v>
      </c>
      <c r="G826">
        <v>2</v>
      </c>
      <c r="H826" t="s">
        <v>211</v>
      </c>
      <c r="I826" t="s">
        <v>212</v>
      </c>
      <c r="J826">
        <v>10010608447</v>
      </c>
      <c r="K826" s="21">
        <v>22.7</v>
      </c>
    </row>
    <row r="827" spans="1:11">
      <c r="A827" t="s">
        <v>217</v>
      </c>
      <c r="B827">
        <v>2020</v>
      </c>
      <c r="C827" s="12">
        <v>43888</v>
      </c>
      <c r="D827" t="s">
        <v>20</v>
      </c>
      <c r="E827" t="s">
        <v>117</v>
      </c>
      <c r="F827">
        <v>2</v>
      </c>
      <c r="G827">
        <v>3</v>
      </c>
      <c r="H827" t="s">
        <v>203</v>
      </c>
      <c r="I827" t="s">
        <v>198</v>
      </c>
      <c r="J827">
        <v>10051694112</v>
      </c>
      <c r="K827" s="21">
        <v>33.200000000000003</v>
      </c>
    </row>
    <row r="828" spans="1:11">
      <c r="A828" t="s">
        <v>217</v>
      </c>
      <c r="B828">
        <v>2020</v>
      </c>
      <c r="C828" s="12">
        <v>43888</v>
      </c>
      <c r="D828" t="s">
        <v>20</v>
      </c>
      <c r="E828" t="s">
        <v>117</v>
      </c>
      <c r="F828">
        <v>2</v>
      </c>
      <c r="G828">
        <v>4</v>
      </c>
      <c r="H828" t="s">
        <v>100</v>
      </c>
      <c r="I828" t="s">
        <v>44</v>
      </c>
      <c r="J828">
        <v>10010830840</v>
      </c>
      <c r="K828" s="21">
        <v>21.3</v>
      </c>
    </row>
    <row r="829" spans="1:11">
      <c r="A829" t="s">
        <v>217</v>
      </c>
      <c r="B829">
        <v>2020</v>
      </c>
      <c r="C829" s="12">
        <v>43888</v>
      </c>
      <c r="D829" t="s">
        <v>20</v>
      </c>
      <c r="E829" t="s">
        <v>117</v>
      </c>
      <c r="F829">
        <v>2</v>
      </c>
      <c r="G829">
        <v>5</v>
      </c>
      <c r="H829" t="s">
        <v>194</v>
      </c>
      <c r="I829" t="s">
        <v>29</v>
      </c>
      <c r="J829">
        <v>10004601723</v>
      </c>
      <c r="K829" s="21">
        <v>32.700000000000003</v>
      </c>
    </row>
    <row r="830" spans="1:11">
      <c r="A830" t="s">
        <v>217</v>
      </c>
      <c r="B830">
        <v>2020</v>
      </c>
      <c r="C830" s="12">
        <v>43888</v>
      </c>
      <c r="D830" t="s">
        <v>20</v>
      </c>
      <c r="E830" t="s">
        <v>117</v>
      </c>
      <c r="F830">
        <v>3</v>
      </c>
      <c r="G830">
        <v>1</v>
      </c>
      <c r="H830" t="s">
        <v>193</v>
      </c>
      <c r="I830" t="s">
        <v>31</v>
      </c>
      <c r="J830">
        <v>10005727327</v>
      </c>
      <c r="K830" s="21">
        <v>34.1</v>
      </c>
    </row>
    <row r="831" spans="1:11">
      <c r="A831" t="s">
        <v>217</v>
      </c>
      <c r="B831">
        <v>2020</v>
      </c>
      <c r="C831" s="12">
        <v>43888</v>
      </c>
      <c r="D831" t="s">
        <v>20</v>
      </c>
      <c r="E831" t="s">
        <v>117</v>
      </c>
      <c r="F831">
        <v>3</v>
      </c>
      <c r="G831">
        <v>2</v>
      </c>
      <c r="H831" t="s">
        <v>115</v>
      </c>
      <c r="I831" t="s">
        <v>102</v>
      </c>
      <c r="J831">
        <v>10009009159</v>
      </c>
      <c r="K831" s="21">
        <v>25</v>
      </c>
    </row>
    <row r="832" spans="1:11">
      <c r="A832" t="s">
        <v>217</v>
      </c>
      <c r="B832">
        <v>2020</v>
      </c>
      <c r="C832" s="12">
        <v>43888</v>
      </c>
      <c r="D832" t="s">
        <v>20</v>
      </c>
      <c r="E832" t="s">
        <v>117</v>
      </c>
      <c r="F832">
        <v>3</v>
      </c>
      <c r="G832">
        <v>3</v>
      </c>
      <c r="H832" t="s">
        <v>220</v>
      </c>
      <c r="I832" t="s">
        <v>35</v>
      </c>
      <c r="J832">
        <v>10005782695</v>
      </c>
      <c r="K832" s="21">
        <v>30.6</v>
      </c>
    </row>
    <row r="833" spans="1:11">
      <c r="A833" t="s">
        <v>217</v>
      </c>
      <c r="B833">
        <v>2020</v>
      </c>
      <c r="C833" s="12">
        <v>43888</v>
      </c>
      <c r="D833" t="s">
        <v>20</v>
      </c>
      <c r="E833" t="s">
        <v>117</v>
      </c>
      <c r="F833">
        <v>3</v>
      </c>
      <c r="G833">
        <v>4</v>
      </c>
      <c r="H833" t="s">
        <v>50</v>
      </c>
      <c r="I833" t="s">
        <v>44</v>
      </c>
      <c r="J833">
        <v>10009039774</v>
      </c>
      <c r="K833" s="21">
        <v>25.6</v>
      </c>
    </row>
    <row r="834" spans="1:11">
      <c r="A834" t="s">
        <v>217</v>
      </c>
      <c r="B834">
        <v>2020</v>
      </c>
      <c r="C834" s="12">
        <v>43888</v>
      </c>
      <c r="D834" t="s">
        <v>20</v>
      </c>
      <c r="E834" t="s">
        <v>117</v>
      </c>
      <c r="F834">
        <v>3</v>
      </c>
      <c r="G834">
        <v>5</v>
      </c>
      <c r="H834" t="s">
        <v>62</v>
      </c>
      <c r="I834" t="s">
        <v>63</v>
      </c>
      <c r="J834">
        <v>10007351671</v>
      </c>
      <c r="K834" s="21">
        <v>30.3</v>
      </c>
    </row>
    <row r="835" spans="1:11">
      <c r="A835" t="s">
        <v>217</v>
      </c>
      <c r="B835">
        <v>2020</v>
      </c>
      <c r="C835" s="12">
        <v>43888</v>
      </c>
      <c r="D835" t="s">
        <v>20</v>
      </c>
      <c r="E835" t="s">
        <v>117</v>
      </c>
      <c r="F835">
        <v>4</v>
      </c>
      <c r="G835">
        <v>1</v>
      </c>
      <c r="H835" t="s">
        <v>192</v>
      </c>
      <c r="I835" t="s">
        <v>113</v>
      </c>
      <c r="J835">
        <v>10004599194</v>
      </c>
      <c r="K835" s="21">
        <v>31.9</v>
      </c>
    </row>
    <row r="836" spans="1:11">
      <c r="A836" t="s">
        <v>217</v>
      </c>
      <c r="B836">
        <v>2020</v>
      </c>
      <c r="C836" s="12">
        <v>43888</v>
      </c>
      <c r="D836" t="s">
        <v>20</v>
      </c>
      <c r="E836" t="s">
        <v>117</v>
      </c>
      <c r="F836">
        <v>4</v>
      </c>
      <c r="G836">
        <v>2</v>
      </c>
      <c r="H836" t="s">
        <v>129</v>
      </c>
      <c r="I836" t="s">
        <v>35</v>
      </c>
      <c r="J836">
        <v>10006184742</v>
      </c>
      <c r="K836" s="21">
        <v>28.6</v>
      </c>
    </row>
    <row r="837" spans="1:11">
      <c r="A837" t="s">
        <v>217</v>
      </c>
      <c r="B837">
        <v>2020</v>
      </c>
      <c r="C837" s="12">
        <v>43888</v>
      </c>
      <c r="D837" t="s">
        <v>20</v>
      </c>
      <c r="E837" t="s">
        <v>117</v>
      </c>
      <c r="F837">
        <v>4</v>
      </c>
      <c r="G837">
        <v>3</v>
      </c>
      <c r="H837" t="s">
        <v>153</v>
      </c>
      <c r="I837" t="s">
        <v>154</v>
      </c>
      <c r="J837">
        <v>10004717719</v>
      </c>
      <c r="K837" s="21">
        <v>31.2</v>
      </c>
    </row>
    <row r="838" spans="1:11">
      <c r="A838" t="s">
        <v>217</v>
      </c>
      <c r="B838">
        <v>2020</v>
      </c>
      <c r="C838" s="12">
        <v>43888</v>
      </c>
      <c r="D838" t="s">
        <v>20</v>
      </c>
      <c r="E838" t="s">
        <v>117</v>
      </c>
      <c r="F838">
        <v>4</v>
      </c>
      <c r="G838">
        <v>4</v>
      </c>
      <c r="H838" t="s">
        <v>219</v>
      </c>
      <c r="I838" t="s">
        <v>23</v>
      </c>
      <c r="J838">
        <v>10050887493</v>
      </c>
      <c r="K838" s="21">
        <v>36.5</v>
      </c>
    </row>
    <row r="839" spans="1:11">
      <c r="A839" t="s">
        <v>217</v>
      </c>
      <c r="B839">
        <v>2020</v>
      </c>
      <c r="C839" s="12">
        <v>43888</v>
      </c>
      <c r="D839" t="s">
        <v>20</v>
      </c>
      <c r="E839" t="s">
        <v>119</v>
      </c>
      <c r="F839">
        <v>1</v>
      </c>
      <c r="G839">
        <v>1</v>
      </c>
      <c r="H839" t="s">
        <v>92</v>
      </c>
      <c r="I839" t="s">
        <v>23</v>
      </c>
      <c r="J839">
        <v>10009535686</v>
      </c>
      <c r="K839" s="21">
        <v>23</v>
      </c>
    </row>
    <row r="840" spans="1:11">
      <c r="A840" t="s">
        <v>217</v>
      </c>
      <c r="B840">
        <v>2020</v>
      </c>
      <c r="C840" s="12">
        <v>43888</v>
      </c>
      <c r="D840" t="s">
        <v>20</v>
      </c>
      <c r="E840" t="s">
        <v>119</v>
      </c>
      <c r="F840">
        <v>1</v>
      </c>
      <c r="G840">
        <v>2</v>
      </c>
      <c r="H840" t="s">
        <v>99</v>
      </c>
      <c r="I840" t="s">
        <v>27</v>
      </c>
      <c r="J840">
        <v>10010678569</v>
      </c>
      <c r="K840" s="21">
        <v>22.9</v>
      </c>
    </row>
    <row r="841" spans="1:11">
      <c r="A841" t="s">
        <v>217</v>
      </c>
      <c r="B841">
        <v>2020</v>
      </c>
      <c r="C841" s="12">
        <v>43888</v>
      </c>
      <c r="D841" t="s">
        <v>20</v>
      </c>
      <c r="E841" t="s">
        <v>119</v>
      </c>
      <c r="F841">
        <v>1</v>
      </c>
      <c r="G841">
        <v>3</v>
      </c>
      <c r="H841" t="s">
        <v>110</v>
      </c>
      <c r="I841" t="s">
        <v>58</v>
      </c>
      <c r="J841">
        <v>10010797292</v>
      </c>
      <c r="K841" s="21">
        <v>21.9</v>
      </c>
    </row>
    <row r="842" spans="1:11">
      <c r="A842" t="s">
        <v>217</v>
      </c>
      <c r="B842">
        <v>2020</v>
      </c>
      <c r="C842" s="12">
        <v>43888</v>
      </c>
      <c r="D842" t="s">
        <v>20</v>
      </c>
      <c r="E842" t="s">
        <v>119</v>
      </c>
      <c r="F842">
        <v>1</v>
      </c>
      <c r="G842">
        <v>4</v>
      </c>
      <c r="H842" t="s">
        <v>112</v>
      </c>
      <c r="I842" t="s">
        <v>113</v>
      </c>
      <c r="J842">
        <v>10009967641</v>
      </c>
      <c r="K842" s="21">
        <v>22.8</v>
      </c>
    </row>
    <row r="843" spans="1:11">
      <c r="A843" t="s">
        <v>217</v>
      </c>
      <c r="B843">
        <v>2020</v>
      </c>
      <c r="C843" s="12">
        <v>43888</v>
      </c>
      <c r="D843" t="s">
        <v>20</v>
      </c>
      <c r="E843" t="s">
        <v>119</v>
      </c>
      <c r="F843">
        <v>1</v>
      </c>
      <c r="G843">
        <v>5</v>
      </c>
      <c r="H843" t="s">
        <v>221</v>
      </c>
      <c r="I843" t="s">
        <v>31</v>
      </c>
      <c r="J843">
        <v>10008098470</v>
      </c>
      <c r="K843" s="21">
        <v>35.1</v>
      </c>
    </row>
    <row r="844" spans="1:11">
      <c r="A844" t="s">
        <v>217</v>
      </c>
      <c r="B844">
        <v>2020</v>
      </c>
      <c r="C844" s="12">
        <v>43888</v>
      </c>
      <c r="D844" t="s">
        <v>20</v>
      </c>
      <c r="E844" t="s">
        <v>119</v>
      </c>
      <c r="F844">
        <v>1</v>
      </c>
      <c r="G844">
        <v>6</v>
      </c>
      <c r="H844" t="s">
        <v>129</v>
      </c>
      <c r="I844" t="s">
        <v>35</v>
      </c>
      <c r="J844">
        <v>10006184742</v>
      </c>
      <c r="K844" s="21">
        <v>28.6</v>
      </c>
    </row>
    <row r="845" spans="1:11">
      <c r="A845" t="s">
        <v>217</v>
      </c>
      <c r="B845">
        <v>2020</v>
      </c>
      <c r="C845" s="12">
        <v>43888</v>
      </c>
      <c r="D845" t="s">
        <v>20</v>
      </c>
      <c r="E845" t="s">
        <v>119</v>
      </c>
      <c r="F845">
        <v>2</v>
      </c>
      <c r="G845">
        <v>1</v>
      </c>
      <c r="H845" t="s">
        <v>200</v>
      </c>
      <c r="I845" t="s">
        <v>23</v>
      </c>
      <c r="J845">
        <v>10006900421</v>
      </c>
      <c r="K845" s="21">
        <v>27.2</v>
      </c>
    </row>
    <row r="846" spans="1:11">
      <c r="A846" t="s">
        <v>217</v>
      </c>
      <c r="B846">
        <v>2020</v>
      </c>
      <c r="C846" s="12">
        <v>43888</v>
      </c>
      <c r="D846" t="s">
        <v>20</v>
      </c>
      <c r="E846" t="s">
        <v>119</v>
      </c>
      <c r="F846">
        <v>2</v>
      </c>
      <c r="G846">
        <v>2</v>
      </c>
      <c r="H846" t="s">
        <v>195</v>
      </c>
      <c r="I846" t="s">
        <v>31</v>
      </c>
      <c r="J846">
        <v>10005964470</v>
      </c>
      <c r="K846" s="21">
        <v>30.9</v>
      </c>
    </row>
    <row r="847" spans="1:11">
      <c r="A847" t="s">
        <v>217</v>
      </c>
      <c r="B847">
        <v>2020</v>
      </c>
      <c r="C847" s="12">
        <v>43888</v>
      </c>
      <c r="D847" t="s">
        <v>20</v>
      </c>
      <c r="E847" t="s">
        <v>119</v>
      </c>
      <c r="F847">
        <v>2</v>
      </c>
      <c r="G847">
        <v>3</v>
      </c>
      <c r="H847" t="s">
        <v>96</v>
      </c>
      <c r="I847" t="s">
        <v>27</v>
      </c>
      <c r="J847">
        <v>10015683567</v>
      </c>
      <c r="K847" s="21">
        <v>21.1</v>
      </c>
    </row>
    <row r="848" spans="1:11">
      <c r="A848" t="s">
        <v>217</v>
      </c>
      <c r="B848">
        <v>2020</v>
      </c>
      <c r="C848" s="12">
        <v>43888</v>
      </c>
      <c r="D848" t="s">
        <v>20</v>
      </c>
      <c r="E848" t="s">
        <v>119</v>
      </c>
      <c r="F848">
        <v>2</v>
      </c>
      <c r="G848">
        <v>4</v>
      </c>
      <c r="H848" t="s">
        <v>192</v>
      </c>
      <c r="I848" t="s">
        <v>113</v>
      </c>
      <c r="J848">
        <v>10004599194</v>
      </c>
      <c r="K848" s="21">
        <v>31.9</v>
      </c>
    </row>
    <row r="849" spans="1:11">
      <c r="A849" t="s">
        <v>217</v>
      </c>
      <c r="B849">
        <v>2020</v>
      </c>
      <c r="C849" s="12">
        <v>43888</v>
      </c>
      <c r="D849" t="s">
        <v>20</v>
      </c>
      <c r="E849" t="s">
        <v>119</v>
      </c>
      <c r="F849">
        <v>2</v>
      </c>
      <c r="G849">
        <v>5</v>
      </c>
      <c r="H849" t="s">
        <v>218</v>
      </c>
      <c r="I849" t="s">
        <v>46</v>
      </c>
      <c r="J849">
        <v>10006902239</v>
      </c>
      <c r="K849" s="21">
        <v>28.7</v>
      </c>
    </row>
    <row r="850" spans="1:11">
      <c r="A850" t="s">
        <v>217</v>
      </c>
      <c r="B850">
        <v>2020</v>
      </c>
      <c r="C850" s="12">
        <v>43888</v>
      </c>
      <c r="D850" t="s">
        <v>20</v>
      </c>
      <c r="E850" t="s">
        <v>119</v>
      </c>
      <c r="F850">
        <v>2</v>
      </c>
      <c r="G850">
        <v>6</v>
      </c>
      <c r="H850" t="s">
        <v>115</v>
      </c>
      <c r="I850" t="s">
        <v>102</v>
      </c>
      <c r="J850">
        <v>10009009159</v>
      </c>
      <c r="K850" s="21">
        <v>25</v>
      </c>
    </row>
    <row r="851" spans="1:11">
      <c r="A851" t="s">
        <v>217</v>
      </c>
      <c r="B851">
        <v>2020</v>
      </c>
      <c r="C851" s="12">
        <v>43888</v>
      </c>
      <c r="D851" t="s">
        <v>20</v>
      </c>
      <c r="E851" t="s">
        <v>119</v>
      </c>
      <c r="F851">
        <v>3</v>
      </c>
      <c r="G851">
        <v>1</v>
      </c>
      <c r="H851" t="s">
        <v>193</v>
      </c>
      <c r="I851" t="s">
        <v>31</v>
      </c>
      <c r="J851">
        <v>10005727327</v>
      </c>
      <c r="K851" s="21">
        <v>34.1</v>
      </c>
    </row>
    <row r="852" spans="1:11">
      <c r="A852" t="s">
        <v>217</v>
      </c>
      <c r="B852">
        <v>2020</v>
      </c>
      <c r="C852" s="12">
        <v>43888</v>
      </c>
      <c r="D852" t="s">
        <v>20</v>
      </c>
      <c r="E852" t="s">
        <v>119</v>
      </c>
      <c r="F852">
        <v>3</v>
      </c>
      <c r="G852">
        <v>2</v>
      </c>
      <c r="H852" t="s">
        <v>196</v>
      </c>
      <c r="I852" t="s">
        <v>52</v>
      </c>
      <c r="J852">
        <v>10004868370</v>
      </c>
      <c r="K852" s="21">
        <v>32.1</v>
      </c>
    </row>
    <row r="853" spans="1:11">
      <c r="A853" t="s">
        <v>217</v>
      </c>
      <c r="B853">
        <v>2020</v>
      </c>
      <c r="C853" s="12">
        <v>43888</v>
      </c>
      <c r="D853" t="s">
        <v>20</v>
      </c>
      <c r="E853" t="s">
        <v>119</v>
      </c>
      <c r="F853">
        <v>3</v>
      </c>
      <c r="G853">
        <v>3</v>
      </c>
      <c r="H853" t="s">
        <v>22</v>
      </c>
      <c r="I853" t="s">
        <v>23</v>
      </c>
      <c r="J853">
        <v>10007379761</v>
      </c>
      <c r="K853" s="21">
        <v>27</v>
      </c>
    </row>
    <row r="854" spans="1:11">
      <c r="A854" t="s">
        <v>217</v>
      </c>
      <c r="B854">
        <v>2020</v>
      </c>
      <c r="C854" s="12">
        <v>43888</v>
      </c>
      <c r="D854" t="s">
        <v>20</v>
      </c>
      <c r="E854" t="s">
        <v>119</v>
      </c>
      <c r="F854">
        <v>3</v>
      </c>
      <c r="G854">
        <v>4</v>
      </c>
      <c r="H854" t="s">
        <v>97</v>
      </c>
      <c r="I854" t="s">
        <v>29</v>
      </c>
      <c r="J854">
        <v>10048325582</v>
      </c>
      <c r="K854" s="21">
        <v>28.1</v>
      </c>
    </row>
    <row r="855" spans="1:11">
      <c r="A855" t="s">
        <v>217</v>
      </c>
      <c r="B855">
        <v>2020</v>
      </c>
      <c r="C855" s="12">
        <v>43888</v>
      </c>
      <c r="D855" t="s">
        <v>20</v>
      </c>
      <c r="E855" t="s">
        <v>119</v>
      </c>
      <c r="F855">
        <v>3</v>
      </c>
      <c r="G855">
        <v>5</v>
      </c>
      <c r="H855" t="s">
        <v>197</v>
      </c>
      <c r="I855" t="s">
        <v>198</v>
      </c>
      <c r="J855">
        <v>10003100142</v>
      </c>
      <c r="K855" s="21">
        <v>33.9</v>
      </c>
    </row>
    <row r="856" spans="1:11">
      <c r="A856" t="s">
        <v>217</v>
      </c>
      <c r="B856">
        <v>2020</v>
      </c>
      <c r="C856" s="12">
        <v>43888</v>
      </c>
      <c r="D856" t="s">
        <v>20</v>
      </c>
      <c r="E856" t="s">
        <v>119</v>
      </c>
      <c r="F856">
        <v>3</v>
      </c>
      <c r="G856">
        <v>6</v>
      </c>
      <c r="H856" t="s">
        <v>211</v>
      </c>
      <c r="I856" t="s">
        <v>212</v>
      </c>
      <c r="J856">
        <v>10010608447</v>
      </c>
      <c r="K856" s="21">
        <v>22.7</v>
      </c>
    </row>
    <row r="857" spans="1:11">
      <c r="A857" t="s">
        <v>217</v>
      </c>
      <c r="B857">
        <v>2020</v>
      </c>
      <c r="C857" s="12">
        <v>43888</v>
      </c>
      <c r="D857" t="s">
        <v>20</v>
      </c>
      <c r="E857" t="s">
        <v>120</v>
      </c>
      <c r="F857">
        <v>1</v>
      </c>
      <c r="G857">
        <v>1</v>
      </c>
      <c r="H857" t="s">
        <v>195</v>
      </c>
      <c r="I857" t="s">
        <v>31</v>
      </c>
      <c r="J857">
        <v>10005964470</v>
      </c>
      <c r="K857" s="21">
        <v>30.9</v>
      </c>
    </row>
    <row r="858" spans="1:11">
      <c r="A858" t="s">
        <v>217</v>
      </c>
      <c r="B858">
        <v>2020</v>
      </c>
      <c r="C858" s="12">
        <v>43888</v>
      </c>
      <c r="D858" t="s">
        <v>20</v>
      </c>
      <c r="E858" t="s">
        <v>120</v>
      </c>
      <c r="F858">
        <v>1</v>
      </c>
      <c r="G858">
        <v>2</v>
      </c>
      <c r="H858" t="s">
        <v>110</v>
      </c>
      <c r="I858" t="s">
        <v>58</v>
      </c>
      <c r="J858">
        <v>10010797292</v>
      </c>
      <c r="K858" s="21">
        <v>21.9</v>
      </c>
    </row>
    <row r="859" spans="1:11">
      <c r="A859" t="s">
        <v>217</v>
      </c>
      <c r="B859">
        <v>2020</v>
      </c>
      <c r="C859" s="12">
        <v>43888</v>
      </c>
      <c r="D859" t="s">
        <v>20</v>
      </c>
      <c r="E859" t="s">
        <v>120</v>
      </c>
      <c r="F859">
        <v>1</v>
      </c>
      <c r="G859">
        <v>3</v>
      </c>
      <c r="H859" t="s">
        <v>92</v>
      </c>
      <c r="I859" t="s">
        <v>23</v>
      </c>
      <c r="J859">
        <v>10009535686</v>
      </c>
      <c r="K859" s="21">
        <v>23</v>
      </c>
    </row>
    <row r="860" spans="1:11">
      <c r="A860" t="s">
        <v>217</v>
      </c>
      <c r="B860">
        <v>2020</v>
      </c>
      <c r="C860" s="12">
        <v>43888</v>
      </c>
      <c r="D860" t="s">
        <v>20</v>
      </c>
      <c r="E860" t="s">
        <v>120</v>
      </c>
      <c r="F860">
        <v>1</v>
      </c>
      <c r="G860">
        <v>4</v>
      </c>
      <c r="H860" t="s">
        <v>192</v>
      </c>
      <c r="I860" t="s">
        <v>113</v>
      </c>
      <c r="J860">
        <v>10004599194</v>
      </c>
      <c r="K860" s="21">
        <v>31.9</v>
      </c>
    </row>
    <row r="861" spans="1:11">
      <c r="A861" t="s">
        <v>217</v>
      </c>
      <c r="B861">
        <v>2020</v>
      </c>
      <c r="C861" s="12">
        <v>43888</v>
      </c>
      <c r="D861" t="s">
        <v>20</v>
      </c>
      <c r="E861" t="s">
        <v>120</v>
      </c>
      <c r="F861">
        <v>1</v>
      </c>
      <c r="G861">
        <v>5</v>
      </c>
      <c r="H861" t="s">
        <v>99</v>
      </c>
      <c r="I861" t="s">
        <v>27</v>
      </c>
      <c r="J861">
        <v>10010678569</v>
      </c>
      <c r="K861" s="21">
        <v>22.9</v>
      </c>
    </row>
    <row r="862" spans="1:11">
      <c r="A862" t="s">
        <v>217</v>
      </c>
      <c r="B862">
        <v>2020</v>
      </c>
      <c r="C862" s="12">
        <v>43888</v>
      </c>
      <c r="D862" t="s">
        <v>20</v>
      </c>
      <c r="E862" t="s">
        <v>120</v>
      </c>
      <c r="F862">
        <v>1</v>
      </c>
      <c r="G862">
        <v>6</v>
      </c>
      <c r="H862" t="s">
        <v>22</v>
      </c>
      <c r="I862" t="s">
        <v>23</v>
      </c>
      <c r="J862">
        <v>10007379761</v>
      </c>
      <c r="K862" s="21">
        <v>27</v>
      </c>
    </row>
    <row r="863" spans="1:11">
      <c r="A863" t="s">
        <v>217</v>
      </c>
      <c r="B863">
        <v>2020</v>
      </c>
      <c r="C863" s="12">
        <v>43888</v>
      </c>
      <c r="D863" t="s">
        <v>20</v>
      </c>
      <c r="E863" t="s">
        <v>120</v>
      </c>
      <c r="F863">
        <v>2</v>
      </c>
      <c r="G863">
        <v>1</v>
      </c>
      <c r="H863" t="s">
        <v>196</v>
      </c>
      <c r="I863" t="s">
        <v>52</v>
      </c>
      <c r="J863">
        <v>10004868370</v>
      </c>
      <c r="K863" s="21">
        <v>32.1</v>
      </c>
    </row>
    <row r="864" spans="1:11">
      <c r="A864" t="s">
        <v>217</v>
      </c>
      <c r="B864">
        <v>2020</v>
      </c>
      <c r="C864" s="12">
        <v>43888</v>
      </c>
      <c r="D864" t="s">
        <v>20</v>
      </c>
      <c r="E864" t="s">
        <v>120</v>
      </c>
      <c r="F864">
        <v>2</v>
      </c>
      <c r="G864">
        <v>2</v>
      </c>
      <c r="H864" t="s">
        <v>97</v>
      </c>
      <c r="I864" t="s">
        <v>29</v>
      </c>
      <c r="J864">
        <v>10048325582</v>
      </c>
      <c r="K864" s="21">
        <v>28.1</v>
      </c>
    </row>
    <row r="865" spans="1:11">
      <c r="A865" t="s">
        <v>217</v>
      </c>
      <c r="B865">
        <v>2020</v>
      </c>
      <c r="C865" s="12">
        <v>43888</v>
      </c>
      <c r="D865" t="s">
        <v>20</v>
      </c>
      <c r="E865" t="s">
        <v>120</v>
      </c>
      <c r="F865">
        <v>2</v>
      </c>
      <c r="G865">
        <v>3</v>
      </c>
      <c r="H865" t="s">
        <v>112</v>
      </c>
      <c r="I865" t="s">
        <v>113</v>
      </c>
      <c r="J865">
        <v>10009967641</v>
      </c>
      <c r="K865" s="21">
        <v>22.8</v>
      </c>
    </row>
    <row r="866" spans="1:11">
      <c r="A866" t="s">
        <v>217</v>
      </c>
      <c r="B866">
        <v>2020</v>
      </c>
      <c r="C866" s="12">
        <v>43888</v>
      </c>
      <c r="D866" t="s">
        <v>20</v>
      </c>
      <c r="E866" t="s">
        <v>120</v>
      </c>
      <c r="F866">
        <v>2</v>
      </c>
      <c r="G866">
        <v>4</v>
      </c>
      <c r="H866" t="s">
        <v>200</v>
      </c>
      <c r="I866" t="s">
        <v>23</v>
      </c>
      <c r="J866">
        <v>10006900421</v>
      </c>
      <c r="K866" s="21">
        <v>27.2</v>
      </c>
    </row>
    <row r="867" spans="1:11">
      <c r="A867" t="s">
        <v>217</v>
      </c>
      <c r="B867">
        <v>2020</v>
      </c>
      <c r="C867" s="12">
        <v>43888</v>
      </c>
      <c r="D867" t="s">
        <v>20</v>
      </c>
      <c r="E867" t="s">
        <v>120</v>
      </c>
      <c r="F867">
        <v>2</v>
      </c>
      <c r="G867">
        <v>5</v>
      </c>
      <c r="H867" t="s">
        <v>193</v>
      </c>
      <c r="I867" t="s">
        <v>31</v>
      </c>
      <c r="J867">
        <v>10005727327</v>
      </c>
      <c r="K867" s="21">
        <v>34.1</v>
      </c>
    </row>
    <row r="868" spans="1:11">
      <c r="A868" t="s">
        <v>217</v>
      </c>
      <c r="B868">
        <v>2020</v>
      </c>
      <c r="C868" s="12">
        <v>43888</v>
      </c>
      <c r="D868" t="s">
        <v>20</v>
      </c>
      <c r="E868" t="s">
        <v>120</v>
      </c>
      <c r="F868">
        <v>2</v>
      </c>
      <c r="G868">
        <v>6</v>
      </c>
      <c r="H868" t="s">
        <v>96</v>
      </c>
      <c r="I868" t="s">
        <v>27</v>
      </c>
      <c r="J868">
        <v>10015683567</v>
      </c>
      <c r="K868" s="21">
        <v>21.1</v>
      </c>
    </row>
    <row r="869" spans="1:11">
      <c r="A869" t="s">
        <v>217</v>
      </c>
      <c r="B869">
        <v>2020</v>
      </c>
      <c r="C869" s="12">
        <v>43888</v>
      </c>
      <c r="D869" t="s">
        <v>20</v>
      </c>
      <c r="E869" t="s">
        <v>121</v>
      </c>
      <c r="F869">
        <v>1</v>
      </c>
      <c r="G869">
        <v>1</v>
      </c>
      <c r="H869" t="s">
        <v>92</v>
      </c>
      <c r="I869" t="s">
        <v>23</v>
      </c>
      <c r="J869">
        <v>10009535686</v>
      </c>
      <c r="K869" s="21">
        <v>23</v>
      </c>
    </row>
    <row r="870" spans="1:11">
      <c r="A870" t="s">
        <v>217</v>
      </c>
      <c r="B870">
        <v>2020</v>
      </c>
      <c r="C870" s="12">
        <v>43888</v>
      </c>
      <c r="D870" t="s">
        <v>20</v>
      </c>
      <c r="E870" t="s">
        <v>121</v>
      </c>
      <c r="F870">
        <v>1</v>
      </c>
      <c r="G870">
        <v>2</v>
      </c>
      <c r="H870" t="s">
        <v>195</v>
      </c>
      <c r="I870" t="s">
        <v>31</v>
      </c>
      <c r="J870">
        <v>10005964470</v>
      </c>
      <c r="K870" s="21">
        <v>30.9</v>
      </c>
    </row>
    <row r="871" spans="1:11">
      <c r="A871" t="s">
        <v>217</v>
      </c>
      <c r="B871">
        <v>2020</v>
      </c>
      <c r="C871" s="12">
        <v>43888</v>
      </c>
      <c r="D871" t="s">
        <v>20</v>
      </c>
      <c r="E871" t="s">
        <v>121</v>
      </c>
      <c r="F871">
        <v>1</v>
      </c>
      <c r="G871">
        <v>3</v>
      </c>
      <c r="H871" t="s">
        <v>196</v>
      </c>
      <c r="I871" t="s">
        <v>52</v>
      </c>
      <c r="J871">
        <v>10004868370</v>
      </c>
      <c r="K871" s="21">
        <v>32.1</v>
      </c>
    </row>
    <row r="872" spans="1:11">
      <c r="A872" t="s">
        <v>217</v>
      </c>
      <c r="B872">
        <v>2020</v>
      </c>
      <c r="C872" s="12">
        <v>43888</v>
      </c>
      <c r="D872" t="s">
        <v>20</v>
      </c>
      <c r="E872" t="s">
        <v>121</v>
      </c>
      <c r="F872">
        <v>1</v>
      </c>
      <c r="G872">
        <v>4</v>
      </c>
      <c r="H872" t="s">
        <v>112</v>
      </c>
      <c r="I872" t="s">
        <v>113</v>
      </c>
      <c r="J872">
        <v>10009967641</v>
      </c>
      <c r="K872" s="21">
        <v>22.8</v>
      </c>
    </row>
    <row r="873" spans="1:11">
      <c r="A873" t="s">
        <v>217</v>
      </c>
      <c r="B873">
        <v>2020</v>
      </c>
      <c r="C873" s="12">
        <v>43888</v>
      </c>
      <c r="D873" t="s">
        <v>20</v>
      </c>
      <c r="E873" t="s">
        <v>121</v>
      </c>
      <c r="F873">
        <v>1</v>
      </c>
      <c r="G873">
        <v>5</v>
      </c>
      <c r="H873" t="s">
        <v>97</v>
      </c>
      <c r="I873" t="s">
        <v>29</v>
      </c>
      <c r="J873">
        <v>10048325582</v>
      </c>
      <c r="K873" s="21">
        <v>28.1</v>
      </c>
    </row>
    <row r="874" spans="1:11">
      <c r="A874" t="s">
        <v>217</v>
      </c>
      <c r="B874">
        <v>2020</v>
      </c>
      <c r="C874" s="12">
        <v>43888</v>
      </c>
      <c r="D874" t="s">
        <v>20</v>
      </c>
      <c r="E874" t="s">
        <v>121</v>
      </c>
      <c r="F874">
        <v>1</v>
      </c>
      <c r="G874">
        <v>6</v>
      </c>
      <c r="H874" t="s">
        <v>110</v>
      </c>
      <c r="I874" t="s">
        <v>58</v>
      </c>
      <c r="J874">
        <v>10010797292</v>
      </c>
      <c r="K874" s="21">
        <v>21.9</v>
      </c>
    </row>
    <row r="875" spans="1:11">
      <c r="A875" t="s">
        <v>217</v>
      </c>
      <c r="B875">
        <v>2020</v>
      </c>
      <c r="C875" s="12">
        <v>43888</v>
      </c>
      <c r="D875" t="s">
        <v>20</v>
      </c>
      <c r="E875" t="s">
        <v>121</v>
      </c>
      <c r="F875">
        <v>2</v>
      </c>
      <c r="G875">
        <v>1</v>
      </c>
      <c r="H875" t="s">
        <v>22</v>
      </c>
      <c r="I875" t="s">
        <v>23</v>
      </c>
      <c r="J875">
        <v>10007379761</v>
      </c>
      <c r="K875" s="21">
        <v>27</v>
      </c>
    </row>
    <row r="876" spans="1:11">
      <c r="A876" t="s">
        <v>217</v>
      </c>
      <c r="B876">
        <v>2020</v>
      </c>
      <c r="C876" s="12">
        <v>43888</v>
      </c>
      <c r="D876" t="s">
        <v>20</v>
      </c>
      <c r="E876" t="s">
        <v>121</v>
      </c>
      <c r="F876">
        <v>2</v>
      </c>
      <c r="G876">
        <v>2</v>
      </c>
      <c r="H876" t="s">
        <v>192</v>
      </c>
      <c r="I876" t="s">
        <v>113</v>
      </c>
      <c r="J876">
        <v>10004599194</v>
      </c>
      <c r="K876" s="21">
        <v>31.9</v>
      </c>
    </row>
    <row r="877" spans="1:11">
      <c r="A877" t="s">
        <v>217</v>
      </c>
      <c r="B877">
        <v>2020</v>
      </c>
      <c r="C877" s="12">
        <v>43888</v>
      </c>
      <c r="D877" t="s">
        <v>20</v>
      </c>
      <c r="E877" t="s">
        <v>121</v>
      </c>
      <c r="F877">
        <v>2</v>
      </c>
      <c r="G877">
        <v>3</v>
      </c>
      <c r="H877" t="s">
        <v>96</v>
      </c>
      <c r="I877" t="s">
        <v>27</v>
      </c>
      <c r="J877">
        <v>10015683567</v>
      </c>
      <c r="K877" s="21">
        <v>21.1</v>
      </c>
    </row>
    <row r="878" spans="1:11">
      <c r="A878" t="s">
        <v>217</v>
      </c>
      <c r="B878">
        <v>2020</v>
      </c>
      <c r="C878" s="12">
        <v>43888</v>
      </c>
      <c r="D878" t="s">
        <v>20</v>
      </c>
      <c r="E878" t="s">
        <v>121</v>
      </c>
      <c r="F878">
        <v>2</v>
      </c>
      <c r="G878">
        <v>4</v>
      </c>
      <c r="H878" t="s">
        <v>99</v>
      </c>
      <c r="I878" t="s">
        <v>27</v>
      </c>
      <c r="J878">
        <v>10010678569</v>
      </c>
      <c r="K878" s="21">
        <v>22.9</v>
      </c>
    </row>
    <row r="879" spans="1:11">
      <c r="A879" t="s">
        <v>217</v>
      </c>
      <c r="B879">
        <v>2020</v>
      </c>
      <c r="C879" s="12">
        <v>43888</v>
      </c>
      <c r="D879" t="s">
        <v>20</v>
      </c>
      <c r="E879" t="s">
        <v>121</v>
      </c>
      <c r="F879">
        <v>2</v>
      </c>
      <c r="G879">
        <v>5</v>
      </c>
      <c r="H879" t="s">
        <v>200</v>
      </c>
      <c r="I879" t="s">
        <v>23</v>
      </c>
      <c r="J879">
        <v>10006900421</v>
      </c>
      <c r="K879" s="21">
        <v>27.2</v>
      </c>
    </row>
    <row r="880" spans="1:11">
      <c r="A880" t="s">
        <v>217</v>
      </c>
      <c r="B880">
        <v>2020</v>
      </c>
      <c r="C880" s="12">
        <v>43888</v>
      </c>
      <c r="D880" t="s">
        <v>20</v>
      </c>
      <c r="E880" t="s">
        <v>121</v>
      </c>
      <c r="F880">
        <v>2</v>
      </c>
      <c r="G880">
        <v>6</v>
      </c>
      <c r="H880" t="s">
        <v>193</v>
      </c>
      <c r="I880" t="s">
        <v>31</v>
      </c>
      <c r="J880">
        <v>10005727327</v>
      </c>
      <c r="K880" s="21">
        <v>34.1</v>
      </c>
    </row>
    <row r="881" spans="1:11">
      <c r="A881" t="s">
        <v>222</v>
      </c>
      <c r="B881">
        <v>2020</v>
      </c>
      <c r="C881" s="12">
        <v>43813</v>
      </c>
      <c r="D881" t="s">
        <v>140</v>
      </c>
      <c r="E881" t="s">
        <v>91</v>
      </c>
      <c r="F881">
        <v>1</v>
      </c>
      <c r="G881">
        <v>1</v>
      </c>
      <c r="H881" t="s">
        <v>103</v>
      </c>
      <c r="I881" t="s">
        <v>104</v>
      </c>
      <c r="J881">
        <v>10009010876</v>
      </c>
      <c r="K881" s="21">
        <v>25.9</v>
      </c>
    </row>
    <row r="882" spans="1:11">
      <c r="A882" t="s">
        <v>222</v>
      </c>
      <c r="B882">
        <v>2020</v>
      </c>
      <c r="C882" s="12">
        <v>43813</v>
      </c>
      <c r="D882" t="s">
        <v>140</v>
      </c>
      <c r="E882" t="s">
        <v>91</v>
      </c>
      <c r="F882">
        <v>1</v>
      </c>
      <c r="G882">
        <v>2</v>
      </c>
      <c r="H882" t="s">
        <v>105</v>
      </c>
      <c r="I882" t="s">
        <v>39</v>
      </c>
      <c r="J882">
        <v>10052089586</v>
      </c>
      <c r="K882" s="21">
        <v>20.9</v>
      </c>
    </row>
    <row r="883" spans="1:11">
      <c r="A883" t="s">
        <v>222</v>
      </c>
      <c r="B883">
        <v>2020</v>
      </c>
      <c r="C883" s="12">
        <v>43813</v>
      </c>
      <c r="D883" t="s">
        <v>140</v>
      </c>
      <c r="E883" t="s">
        <v>91</v>
      </c>
      <c r="F883">
        <v>1</v>
      </c>
      <c r="G883">
        <v>9</v>
      </c>
      <c r="H883" t="s">
        <v>203</v>
      </c>
      <c r="I883" t="s">
        <v>198</v>
      </c>
      <c r="J883">
        <v>10051694112</v>
      </c>
      <c r="K883" s="21">
        <v>33</v>
      </c>
    </row>
    <row r="884" spans="1:11">
      <c r="A884" t="s">
        <v>222</v>
      </c>
      <c r="B884">
        <v>2020</v>
      </c>
      <c r="C884" s="12">
        <v>43813</v>
      </c>
      <c r="D884" t="s">
        <v>140</v>
      </c>
      <c r="E884" t="s">
        <v>91</v>
      </c>
      <c r="F884">
        <v>1</v>
      </c>
      <c r="G884">
        <v>9</v>
      </c>
      <c r="H884" t="s">
        <v>196</v>
      </c>
      <c r="I884" t="s">
        <v>52</v>
      </c>
      <c r="J884">
        <v>10004868370</v>
      </c>
      <c r="K884" s="21">
        <v>31.9</v>
      </c>
    </row>
    <row r="885" spans="1:11">
      <c r="A885" t="s">
        <v>222</v>
      </c>
      <c r="B885">
        <v>2020</v>
      </c>
      <c r="C885" s="12">
        <v>43813</v>
      </c>
      <c r="D885" t="s">
        <v>140</v>
      </c>
      <c r="E885" t="s">
        <v>91</v>
      </c>
      <c r="F885">
        <v>1</v>
      </c>
      <c r="G885">
        <v>9</v>
      </c>
      <c r="H885" t="s">
        <v>221</v>
      </c>
      <c r="I885" t="s">
        <v>31</v>
      </c>
      <c r="J885">
        <v>10008098470</v>
      </c>
      <c r="K885" s="21">
        <v>34.799999999999997</v>
      </c>
    </row>
    <row r="886" spans="1:11">
      <c r="A886" t="s">
        <v>222</v>
      </c>
      <c r="B886">
        <v>2020</v>
      </c>
      <c r="C886" s="12">
        <v>43813</v>
      </c>
      <c r="D886" t="s">
        <v>140</v>
      </c>
      <c r="E886" t="s">
        <v>91</v>
      </c>
      <c r="F886">
        <v>1</v>
      </c>
      <c r="G886">
        <v>9</v>
      </c>
      <c r="H886" t="s">
        <v>218</v>
      </c>
      <c r="I886" t="s">
        <v>46</v>
      </c>
      <c r="J886">
        <v>10006902239</v>
      </c>
      <c r="K886" s="21">
        <v>28.4</v>
      </c>
    </row>
    <row r="887" spans="1:11">
      <c r="A887" t="s">
        <v>222</v>
      </c>
      <c r="B887">
        <v>2020</v>
      </c>
      <c r="C887" s="12">
        <v>43813</v>
      </c>
      <c r="D887" t="s">
        <v>140</v>
      </c>
      <c r="E887" t="s">
        <v>91</v>
      </c>
      <c r="F887">
        <v>2</v>
      </c>
      <c r="G887">
        <v>1</v>
      </c>
      <c r="H887" t="s">
        <v>124</v>
      </c>
      <c r="I887" t="s">
        <v>35</v>
      </c>
      <c r="J887">
        <v>10009012391</v>
      </c>
      <c r="K887" s="21">
        <v>24.2</v>
      </c>
    </row>
    <row r="888" spans="1:11">
      <c r="A888" t="s">
        <v>222</v>
      </c>
      <c r="B888">
        <v>2020</v>
      </c>
      <c r="C888" s="12">
        <v>43813</v>
      </c>
      <c r="D888" t="s">
        <v>140</v>
      </c>
      <c r="E888" t="s">
        <v>91</v>
      </c>
      <c r="F888">
        <v>2</v>
      </c>
      <c r="G888">
        <v>2</v>
      </c>
      <c r="H888" t="s">
        <v>115</v>
      </c>
      <c r="I888" t="s">
        <v>102</v>
      </c>
      <c r="J888">
        <v>10009009159</v>
      </c>
      <c r="K888" s="21">
        <v>24.8</v>
      </c>
    </row>
    <row r="889" spans="1:11">
      <c r="A889" t="s">
        <v>222</v>
      </c>
      <c r="B889">
        <v>2020</v>
      </c>
      <c r="C889" s="12">
        <v>43813</v>
      </c>
      <c r="D889" t="s">
        <v>140</v>
      </c>
      <c r="E889" t="s">
        <v>91</v>
      </c>
      <c r="F889">
        <v>2</v>
      </c>
      <c r="G889">
        <v>3</v>
      </c>
      <c r="H889" t="s">
        <v>54</v>
      </c>
      <c r="I889" t="s">
        <v>42</v>
      </c>
      <c r="J889">
        <v>10004612534</v>
      </c>
      <c r="K889" s="21">
        <v>32.5</v>
      </c>
    </row>
    <row r="890" spans="1:11">
      <c r="A890" t="s">
        <v>222</v>
      </c>
      <c r="B890">
        <v>2020</v>
      </c>
      <c r="C890" s="12">
        <v>43813</v>
      </c>
      <c r="D890" t="s">
        <v>140</v>
      </c>
      <c r="E890" t="s">
        <v>91</v>
      </c>
      <c r="F890">
        <v>2</v>
      </c>
      <c r="G890">
        <v>4</v>
      </c>
      <c r="H890" t="s">
        <v>211</v>
      </c>
      <c r="I890" t="s">
        <v>212</v>
      </c>
      <c r="J890">
        <v>10010608447</v>
      </c>
      <c r="K890" s="21">
        <v>22.5</v>
      </c>
    </row>
    <row r="891" spans="1:11">
      <c r="A891" t="s">
        <v>222</v>
      </c>
      <c r="B891">
        <v>2020</v>
      </c>
      <c r="C891" s="12">
        <v>43813</v>
      </c>
      <c r="D891" t="s">
        <v>140</v>
      </c>
      <c r="E891" t="s">
        <v>91</v>
      </c>
      <c r="F891">
        <v>2</v>
      </c>
      <c r="G891">
        <v>5</v>
      </c>
      <c r="H891" t="s">
        <v>223</v>
      </c>
      <c r="I891" t="s">
        <v>224</v>
      </c>
      <c r="J891">
        <v>10010920665</v>
      </c>
      <c r="K891" s="21">
        <v>22.4</v>
      </c>
    </row>
    <row r="892" spans="1:11">
      <c r="A892" t="s">
        <v>222</v>
      </c>
      <c r="B892">
        <v>2020</v>
      </c>
      <c r="C892" s="12">
        <v>43813</v>
      </c>
      <c r="D892" t="s">
        <v>140</v>
      </c>
      <c r="E892" t="s">
        <v>91</v>
      </c>
      <c r="F892">
        <v>2</v>
      </c>
      <c r="G892">
        <v>6</v>
      </c>
      <c r="H892" t="s">
        <v>174</v>
      </c>
      <c r="I892" t="s">
        <v>37</v>
      </c>
      <c r="J892">
        <v>10006552534</v>
      </c>
      <c r="K892" s="21">
        <v>29.6</v>
      </c>
    </row>
    <row r="893" spans="1:11">
      <c r="A893" t="s">
        <v>222</v>
      </c>
      <c r="B893">
        <v>2020</v>
      </c>
      <c r="C893" s="12">
        <v>43813</v>
      </c>
      <c r="D893" t="s">
        <v>140</v>
      </c>
      <c r="E893" t="s">
        <v>91</v>
      </c>
      <c r="F893">
        <v>3</v>
      </c>
      <c r="G893">
        <v>1</v>
      </c>
      <c r="H893" t="s">
        <v>106</v>
      </c>
      <c r="I893" t="s">
        <v>102</v>
      </c>
      <c r="J893">
        <v>10006894559</v>
      </c>
      <c r="K893" s="21">
        <v>27.3</v>
      </c>
    </row>
    <row r="894" spans="1:11">
      <c r="A894" t="s">
        <v>222</v>
      </c>
      <c r="B894">
        <v>2020</v>
      </c>
      <c r="C894" s="12">
        <v>43813</v>
      </c>
      <c r="D894" t="s">
        <v>140</v>
      </c>
      <c r="E894" t="s">
        <v>91</v>
      </c>
      <c r="F894">
        <v>3</v>
      </c>
      <c r="G894">
        <v>2</v>
      </c>
      <c r="H894" t="s">
        <v>112</v>
      </c>
      <c r="I894" t="s">
        <v>113</v>
      </c>
      <c r="J894">
        <v>10009967641</v>
      </c>
      <c r="K894" s="21">
        <v>22.6</v>
      </c>
    </row>
    <row r="895" spans="1:11">
      <c r="A895" t="s">
        <v>222</v>
      </c>
      <c r="B895">
        <v>2020</v>
      </c>
      <c r="C895" s="12">
        <v>43813</v>
      </c>
      <c r="D895" t="s">
        <v>140</v>
      </c>
      <c r="E895" t="s">
        <v>91</v>
      </c>
      <c r="F895">
        <v>3</v>
      </c>
      <c r="G895">
        <v>3</v>
      </c>
      <c r="H895" t="s">
        <v>215</v>
      </c>
      <c r="I895" t="s">
        <v>33</v>
      </c>
      <c r="J895">
        <v>10009307435</v>
      </c>
      <c r="K895" s="21">
        <v>27.7</v>
      </c>
    </row>
    <row r="896" spans="1:11">
      <c r="A896" t="s">
        <v>222</v>
      </c>
      <c r="B896">
        <v>2020</v>
      </c>
      <c r="C896" s="12">
        <v>43813</v>
      </c>
      <c r="D896" t="s">
        <v>140</v>
      </c>
      <c r="E896" t="s">
        <v>91</v>
      </c>
      <c r="F896">
        <v>3</v>
      </c>
      <c r="G896">
        <v>4</v>
      </c>
      <c r="H896" t="s">
        <v>96</v>
      </c>
      <c r="I896" t="s">
        <v>27</v>
      </c>
      <c r="J896">
        <v>10015683567</v>
      </c>
      <c r="K896" s="21">
        <v>20.9</v>
      </c>
    </row>
    <row r="897" spans="1:11">
      <c r="A897" t="s">
        <v>222</v>
      </c>
      <c r="B897">
        <v>2020</v>
      </c>
      <c r="C897" s="12">
        <v>43813</v>
      </c>
      <c r="D897" t="s">
        <v>140</v>
      </c>
      <c r="E897" t="s">
        <v>91</v>
      </c>
      <c r="F897">
        <v>3</v>
      </c>
      <c r="G897">
        <v>5</v>
      </c>
      <c r="H897" t="s">
        <v>206</v>
      </c>
      <c r="I897" t="s">
        <v>207</v>
      </c>
      <c r="J897">
        <v>10090555241</v>
      </c>
      <c r="K897" s="21">
        <v>22</v>
      </c>
    </row>
    <row r="898" spans="1:11">
      <c r="A898" t="s">
        <v>222</v>
      </c>
      <c r="B898">
        <v>2020</v>
      </c>
      <c r="C898" s="12">
        <v>43813</v>
      </c>
      <c r="D898" t="s">
        <v>140</v>
      </c>
      <c r="E898" t="s">
        <v>91</v>
      </c>
      <c r="F898">
        <v>3</v>
      </c>
      <c r="G898">
        <v>6</v>
      </c>
      <c r="H898" t="s">
        <v>110</v>
      </c>
      <c r="I898" t="s">
        <v>58</v>
      </c>
      <c r="J898">
        <v>10010797292</v>
      </c>
      <c r="K898" s="21">
        <v>21.7</v>
      </c>
    </row>
    <row r="899" spans="1:11">
      <c r="A899" t="s">
        <v>222</v>
      </c>
      <c r="B899">
        <v>2020</v>
      </c>
      <c r="C899" s="12">
        <v>43813</v>
      </c>
      <c r="D899" t="s">
        <v>140</v>
      </c>
      <c r="E899" t="s">
        <v>91</v>
      </c>
      <c r="F899">
        <v>4</v>
      </c>
      <c r="G899">
        <v>1</v>
      </c>
      <c r="H899" t="s">
        <v>197</v>
      </c>
      <c r="I899" t="s">
        <v>198</v>
      </c>
      <c r="J899">
        <v>10003100142</v>
      </c>
      <c r="K899" s="21">
        <v>33.700000000000003</v>
      </c>
    </row>
    <row r="900" spans="1:11">
      <c r="A900" t="s">
        <v>222</v>
      </c>
      <c r="B900">
        <v>2020</v>
      </c>
      <c r="C900" s="12">
        <v>43813</v>
      </c>
      <c r="D900" t="s">
        <v>140</v>
      </c>
      <c r="E900" t="s">
        <v>91</v>
      </c>
      <c r="F900">
        <v>4</v>
      </c>
      <c r="G900">
        <v>2</v>
      </c>
      <c r="H900" t="s">
        <v>183</v>
      </c>
      <c r="I900" t="s">
        <v>33</v>
      </c>
      <c r="J900">
        <v>10007212639</v>
      </c>
      <c r="K900" s="21">
        <v>28.4</v>
      </c>
    </row>
    <row r="901" spans="1:11">
      <c r="A901" t="s">
        <v>222</v>
      </c>
      <c r="B901">
        <v>2020</v>
      </c>
      <c r="C901" s="12">
        <v>43813</v>
      </c>
      <c r="D901" t="s">
        <v>140</v>
      </c>
      <c r="E901" t="s">
        <v>91</v>
      </c>
      <c r="F901">
        <v>4</v>
      </c>
      <c r="G901">
        <v>3</v>
      </c>
      <c r="H901" t="s">
        <v>100</v>
      </c>
      <c r="I901" t="s">
        <v>44</v>
      </c>
      <c r="J901">
        <v>10010830840</v>
      </c>
      <c r="K901" s="21">
        <v>21.1</v>
      </c>
    </row>
    <row r="902" spans="1:11">
      <c r="A902" t="s">
        <v>222</v>
      </c>
      <c r="B902">
        <v>2020</v>
      </c>
      <c r="C902" s="12">
        <v>43813</v>
      </c>
      <c r="D902" t="s">
        <v>140</v>
      </c>
      <c r="E902" t="s">
        <v>91</v>
      </c>
      <c r="F902">
        <v>4</v>
      </c>
      <c r="G902">
        <v>4</v>
      </c>
      <c r="H902" t="s">
        <v>158</v>
      </c>
      <c r="I902" t="s">
        <v>145</v>
      </c>
      <c r="J902">
        <v>10010894696</v>
      </c>
      <c r="K902" s="21">
        <v>33.6</v>
      </c>
    </row>
    <row r="903" spans="1:11">
      <c r="A903" t="s">
        <v>222</v>
      </c>
      <c r="B903">
        <v>2020</v>
      </c>
      <c r="C903" s="12">
        <v>43813</v>
      </c>
      <c r="D903" t="s">
        <v>140</v>
      </c>
      <c r="E903" t="s">
        <v>91</v>
      </c>
      <c r="F903">
        <v>4</v>
      </c>
      <c r="G903">
        <v>5</v>
      </c>
      <c r="H903" t="s">
        <v>153</v>
      </c>
      <c r="I903" t="s">
        <v>154</v>
      </c>
      <c r="J903">
        <v>10004717719</v>
      </c>
      <c r="K903" s="21">
        <v>31</v>
      </c>
    </row>
    <row r="904" spans="1:11">
      <c r="A904" t="s">
        <v>222</v>
      </c>
      <c r="B904">
        <v>2020</v>
      </c>
      <c r="C904" s="12">
        <v>43813</v>
      </c>
      <c r="D904" t="s">
        <v>140</v>
      </c>
      <c r="E904" t="s">
        <v>91</v>
      </c>
      <c r="F904">
        <v>4</v>
      </c>
      <c r="G904">
        <v>6</v>
      </c>
      <c r="H904" t="s">
        <v>195</v>
      </c>
      <c r="I904" t="s">
        <v>31</v>
      </c>
      <c r="J904">
        <v>10005964470</v>
      </c>
      <c r="K904" s="21">
        <v>30.7</v>
      </c>
    </row>
    <row r="905" spans="1:11">
      <c r="A905" t="s">
        <v>222</v>
      </c>
      <c r="B905">
        <v>2020</v>
      </c>
      <c r="C905" s="12">
        <v>43813</v>
      </c>
      <c r="D905" t="s">
        <v>140</v>
      </c>
      <c r="E905" t="s">
        <v>91</v>
      </c>
      <c r="F905">
        <v>4</v>
      </c>
      <c r="G905">
        <v>7</v>
      </c>
      <c r="H905" t="s">
        <v>171</v>
      </c>
      <c r="I905" t="s">
        <v>82</v>
      </c>
      <c r="J905">
        <v>10007073506</v>
      </c>
      <c r="K905" s="21">
        <v>29.4</v>
      </c>
    </row>
    <row r="906" spans="1:11">
      <c r="A906" t="s">
        <v>222</v>
      </c>
      <c r="B906">
        <v>2020</v>
      </c>
      <c r="C906" s="12">
        <v>43813</v>
      </c>
      <c r="D906" t="s">
        <v>140</v>
      </c>
      <c r="E906" t="s">
        <v>117</v>
      </c>
      <c r="F906">
        <v>1</v>
      </c>
      <c r="G906">
        <v>1</v>
      </c>
      <c r="H906" t="s">
        <v>195</v>
      </c>
      <c r="I906" t="s">
        <v>31</v>
      </c>
      <c r="J906">
        <v>10005964470</v>
      </c>
      <c r="K906" s="21">
        <v>30.7</v>
      </c>
    </row>
    <row r="907" spans="1:11">
      <c r="A907" t="s">
        <v>222</v>
      </c>
      <c r="B907">
        <v>2020</v>
      </c>
      <c r="C907" s="12">
        <v>43813</v>
      </c>
      <c r="D907" t="s">
        <v>140</v>
      </c>
      <c r="E907" t="s">
        <v>117</v>
      </c>
      <c r="F907">
        <v>1</v>
      </c>
      <c r="G907">
        <v>2</v>
      </c>
      <c r="H907" t="s">
        <v>206</v>
      </c>
      <c r="I907" t="s">
        <v>207</v>
      </c>
      <c r="J907">
        <v>10090555241</v>
      </c>
      <c r="K907" s="21">
        <v>22</v>
      </c>
    </row>
    <row r="908" spans="1:11">
      <c r="A908" t="s">
        <v>222</v>
      </c>
      <c r="B908">
        <v>2020</v>
      </c>
      <c r="C908" s="12">
        <v>43813</v>
      </c>
      <c r="D908" t="s">
        <v>140</v>
      </c>
      <c r="E908" t="s">
        <v>117</v>
      </c>
      <c r="F908">
        <v>1</v>
      </c>
      <c r="G908">
        <v>3</v>
      </c>
      <c r="H908" t="s">
        <v>223</v>
      </c>
      <c r="I908" t="s">
        <v>224</v>
      </c>
      <c r="J908">
        <v>10010920665</v>
      </c>
      <c r="K908" s="21">
        <v>22.4</v>
      </c>
    </row>
    <row r="909" spans="1:11">
      <c r="A909" t="s">
        <v>222</v>
      </c>
      <c r="B909">
        <v>2020</v>
      </c>
      <c r="C909" s="12">
        <v>43813</v>
      </c>
      <c r="D909" t="s">
        <v>140</v>
      </c>
      <c r="E909" t="s">
        <v>117</v>
      </c>
      <c r="F909">
        <v>2</v>
      </c>
      <c r="G909">
        <v>1</v>
      </c>
      <c r="H909" t="s">
        <v>54</v>
      </c>
      <c r="I909" t="s">
        <v>42</v>
      </c>
      <c r="J909">
        <v>10004612534</v>
      </c>
      <c r="K909" s="21">
        <v>32.5</v>
      </c>
    </row>
    <row r="910" spans="1:11">
      <c r="A910" t="s">
        <v>222</v>
      </c>
      <c r="B910">
        <v>2020</v>
      </c>
      <c r="C910" s="12">
        <v>43813</v>
      </c>
      <c r="D910" t="s">
        <v>140</v>
      </c>
      <c r="E910" t="s">
        <v>117</v>
      </c>
      <c r="F910">
        <v>2</v>
      </c>
      <c r="G910">
        <v>2</v>
      </c>
      <c r="H910" t="s">
        <v>96</v>
      </c>
      <c r="I910" t="s">
        <v>27</v>
      </c>
      <c r="J910">
        <v>10015683567</v>
      </c>
      <c r="K910" s="21">
        <v>20.9</v>
      </c>
    </row>
    <row r="911" spans="1:11">
      <c r="A911" t="s">
        <v>222</v>
      </c>
      <c r="B911">
        <v>2020</v>
      </c>
      <c r="C911" s="12">
        <v>43813</v>
      </c>
      <c r="D911" t="s">
        <v>140</v>
      </c>
      <c r="E911" t="s">
        <v>117</v>
      </c>
      <c r="F911">
        <v>2</v>
      </c>
      <c r="G911">
        <v>3</v>
      </c>
      <c r="H911" t="s">
        <v>158</v>
      </c>
      <c r="I911" t="s">
        <v>145</v>
      </c>
      <c r="J911">
        <v>10010894696</v>
      </c>
      <c r="K911" s="21">
        <v>33.6</v>
      </c>
    </row>
    <row r="912" spans="1:11">
      <c r="A912" t="s">
        <v>222</v>
      </c>
      <c r="B912">
        <v>2020</v>
      </c>
      <c r="C912" s="12">
        <v>43813</v>
      </c>
      <c r="D912" t="s">
        <v>140</v>
      </c>
      <c r="E912" t="s">
        <v>117</v>
      </c>
      <c r="F912">
        <v>2</v>
      </c>
      <c r="G912">
        <v>4</v>
      </c>
      <c r="H912" t="s">
        <v>203</v>
      </c>
      <c r="I912" t="s">
        <v>198</v>
      </c>
      <c r="J912">
        <v>10051694112</v>
      </c>
      <c r="K912" s="21">
        <v>33</v>
      </c>
    </row>
    <row r="913" spans="1:11">
      <c r="A913" t="s">
        <v>222</v>
      </c>
      <c r="B913">
        <v>2020</v>
      </c>
      <c r="C913" s="12">
        <v>43813</v>
      </c>
      <c r="D913" t="s">
        <v>140</v>
      </c>
      <c r="E913" t="s">
        <v>117</v>
      </c>
      <c r="F913">
        <v>3</v>
      </c>
      <c r="G913">
        <v>1</v>
      </c>
      <c r="H913" t="s">
        <v>215</v>
      </c>
      <c r="I913" t="s">
        <v>33</v>
      </c>
      <c r="J913">
        <v>10009307435</v>
      </c>
      <c r="K913" s="21">
        <v>27.7</v>
      </c>
    </row>
    <row r="914" spans="1:11">
      <c r="A914" t="s">
        <v>222</v>
      </c>
      <c r="B914">
        <v>2020</v>
      </c>
      <c r="C914" s="12">
        <v>43813</v>
      </c>
      <c r="D914" t="s">
        <v>140</v>
      </c>
      <c r="E914" t="s">
        <v>117</v>
      </c>
      <c r="F914">
        <v>3</v>
      </c>
      <c r="G914">
        <v>2</v>
      </c>
      <c r="H914" t="s">
        <v>211</v>
      </c>
      <c r="I914" t="s">
        <v>212</v>
      </c>
      <c r="J914">
        <v>10010608447</v>
      </c>
      <c r="K914" s="21">
        <v>22.5</v>
      </c>
    </row>
    <row r="915" spans="1:11">
      <c r="A915" t="s">
        <v>222</v>
      </c>
      <c r="B915">
        <v>2020</v>
      </c>
      <c r="C915" s="12">
        <v>43813</v>
      </c>
      <c r="D915" t="s">
        <v>140</v>
      </c>
      <c r="E915" t="s">
        <v>117</v>
      </c>
      <c r="F915">
        <v>3</v>
      </c>
      <c r="G915">
        <v>3</v>
      </c>
      <c r="H915" t="s">
        <v>153</v>
      </c>
      <c r="I915" t="s">
        <v>154</v>
      </c>
      <c r="J915">
        <v>10004717719</v>
      </c>
      <c r="K915" s="21">
        <v>31</v>
      </c>
    </row>
    <row r="916" spans="1:11">
      <c r="A916" t="s">
        <v>222</v>
      </c>
      <c r="B916">
        <v>2020</v>
      </c>
      <c r="C916" s="12">
        <v>43813</v>
      </c>
      <c r="D916" t="s">
        <v>140</v>
      </c>
      <c r="E916" t="s">
        <v>117</v>
      </c>
      <c r="F916">
        <v>3</v>
      </c>
      <c r="G916">
        <v>4</v>
      </c>
      <c r="H916" t="s">
        <v>110</v>
      </c>
      <c r="I916" t="s">
        <v>58</v>
      </c>
      <c r="J916">
        <v>10010797292</v>
      </c>
      <c r="K916" s="21">
        <v>21.7</v>
      </c>
    </row>
    <row r="917" spans="1:11">
      <c r="A917" t="s">
        <v>222</v>
      </c>
      <c r="B917">
        <v>2020</v>
      </c>
      <c r="C917" s="12">
        <v>43813</v>
      </c>
      <c r="D917" t="s">
        <v>140</v>
      </c>
      <c r="E917" t="s">
        <v>117</v>
      </c>
      <c r="F917">
        <v>4</v>
      </c>
      <c r="G917">
        <v>1</v>
      </c>
      <c r="H917" t="s">
        <v>100</v>
      </c>
      <c r="I917" t="s">
        <v>44</v>
      </c>
      <c r="J917">
        <v>10010830840</v>
      </c>
      <c r="K917" s="21">
        <v>21.1</v>
      </c>
    </row>
    <row r="918" spans="1:11">
      <c r="A918" t="s">
        <v>222</v>
      </c>
      <c r="B918">
        <v>2020</v>
      </c>
      <c r="C918" s="12">
        <v>43813</v>
      </c>
      <c r="D918" t="s">
        <v>140</v>
      </c>
      <c r="E918" t="s">
        <v>117</v>
      </c>
      <c r="F918">
        <v>4</v>
      </c>
      <c r="G918">
        <v>2</v>
      </c>
      <c r="H918" t="s">
        <v>174</v>
      </c>
      <c r="I918" t="s">
        <v>37</v>
      </c>
      <c r="J918">
        <v>10006552534</v>
      </c>
      <c r="K918" s="21">
        <v>29.6</v>
      </c>
    </row>
    <row r="919" spans="1:11">
      <c r="A919" t="s">
        <v>222</v>
      </c>
      <c r="B919">
        <v>2020</v>
      </c>
      <c r="C919" s="12">
        <v>43813</v>
      </c>
      <c r="D919" t="s">
        <v>140</v>
      </c>
      <c r="E919" t="s">
        <v>117</v>
      </c>
      <c r="F919">
        <v>4</v>
      </c>
      <c r="G919">
        <v>3</v>
      </c>
      <c r="H919" t="s">
        <v>218</v>
      </c>
      <c r="I919" t="s">
        <v>46</v>
      </c>
      <c r="J919">
        <v>10006902239</v>
      </c>
      <c r="K919" s="21">
        <v>28.4</v>
      </c>
    </row>
    <row r="920" spans="1:11">
      <c r="A920" t="s">
        <v>222</v>
      </c>
      <c r="B920">
        <v>2020</v>
      </c>
      <c r="C920" s="12">
        <v>43813</v>
      </c>
      <c r="D920" t="s">
        <v>140</v>
      </c>
      <c r="E920" t="s">
        <v>117</v>
      </c>
      <c r="F920">
        <v>4</v>
      </c>
      <c r="G920">
        <v>4</v>
      </c>
      <c r="H920" t="s">
        <v>171</v>
      </c>
      <c r="I920" t="s">
        <v>82</v>
      </c>
      <c r="J920">
        <v>10007073506</v>
      </c>
      <c r="K920" s="21">
        <v>29.4</v>
      </c>
    </row>
    <row r="921" spans="1:11">
      <c r="A921" t="s">
        <v>222</v>
      </c>
      <c r="B921">
        <v>2020</v>
      </c>
      <c r="C921" s="12">
        <v>43813</v>
      </c>
      <c r="D921" t="s">
        <v>140</v>
      </c>
      <c r="E921" t="s">
        <v>119</v>
      </c>
      <c r="F921">
        <v>1</v>
      </c>
      <c r="G921">
        <v>1</v>
      </c>
      <c r="H921" t="s">
        <v>197</v>
      </c>
      <c r="I921" t="s">
        <v>198</v>
      </c>
      <c r="J921">
        <v>10003100142</v>
      </c>
      <c r="K921" s="21">
        <v>33.700000000000003</v>
      </c>
    </row>
    <row r="922" spans="1:11">
      <c r="A922" t="s">
        <v>222</v>
      </c>
      <c r="B922">
        <v>2020</v>
      </c>
      <c r="C922" s="12">
        <v>43813</v>
      </c>
      <c r="D922" t="s">
        <v>140</v>
      </c>
      <c r="E922" t="s">
        <v>119</v>
      </c>
      <c r="F922">
        <v>1</v>
      </c>
      <c r="G922">
        <v>2</v>
      </c>
      <c r="H922" t="s">
        <v>112</v>
      </c>
      <c r="I922" t="s">
        <v>113</v>
      </c>
      <c r="J922">
        <v>10009967641</v>
      </c>
      <c r="K922" s="21">
        <v>22.6</v>
      </c>
    </row>
    <row r="923" spans="1:11">
      <c r="A923" t="s">
        <v>222</v>
      </c>
      <c r="B923">
        <v>2020</v>
      </c>
      <c r="C923" s="12">
        <v>43813</v>
      </c>
      <c r="D923" t="s">
        <v>140</v>
      </c>
      <c r="E923" t="s">
        <v>119</v>
      </c>
      <c r="F923">
        <v>1</v>
      </c>
      <c r="G923">
        <v>3</v>
      </c>
      <c r="H923" t="s">
        <v>103</v>
      </c>
      <c r="I923" t="s">
        <v>104</v>
      </c>
      <c r="J923">
        <v>10009010876</v>
      </c>
      <c r="K923" s="21">
        <v>25.9</v>
      </c>
    </row>
    <row r="924" spans="1:11">
      <c r="A924" t="s">
        <v>222</v>
      </c>
      <c r="B924">
        <v>2020</v>
      </c>
      <c r="C924" s="12">
        <v>43813</v>
      </c>
      <c r="D924" t="s">
        <v>140</v>
      </c>
      <c r="E924" t="s">
        <v>119</v>
      </c>
      <c r="F924">
        <v>1</v>
      </c>
      <c r="G924">
        <v>4</v>
      </c>
      <c r="H924" t="s">
        <v>215</v>
      </c>
      <c r="I924" t="s">
        <v>33</v>
      </c>
      <c r="J924">
        <v>10009307435</v>
      </c>
      <c r="K924" s="21">
        <v>27.7</v>
      </c>
    </row>
    <row r="925" spans="1:11">
      <c r="A925" t="s">
        <v>222</v>
      </c>
      <c r="B925">
        <v>2020</v>
      </c>
      <c r="C925" s="12">
        <v>43813</v>
      </c>
      <c r="D925" t="s">
        <v>140</v>
      </c>
      <c r="E925" t="s">
        <v>119</v>
      </c>
      <c r="F925">
        <v>1</v>
      </c>
      <c r="G925">
        <v>5</v>
      </c>
      <c r="H925" t="s">
        <v>195</v>
      </c>
      <c r="I925" t="s">
        <v>31</v>
      </c>
      <c r="J925">
        <v>10005964470</v>
      </c>
      <c r="K925" s="21">
        <v>30.7</v>
      </c>
    </row>
    <row r="926" spans="1:11">
      <c r="A926" t="s">
        <v>222</v>
      </c>
      <c r="B926">
        <v>2020</v>
      </c>
      <c r="C926" s="12">
        <v>43813</v>
      </c>
      <c r="D926" t="s">
        <v>140</v>
      </c>
      <c r="E926" t="s">
        <v>119</v>
      </c>
      <c r="F926">
        <v>1</v>
      </c>
      <c r="G926">
        <v>6</v>
      </c>
      <c r="H926" t="s">
        <v>115</v>
      </c>
      <c r="I926" t="s">
        <v>102</v>
      </c>
      <c r="J926">
        <v>10009009159</v>
      </c>
      <c r="K926" s="21">
        <v>24.8</v>
      </c>
    </row>
    <row r="927" spans="1:11">
      <c r="A927" t="s">
        <v>222</v>
      </c>
      <c r="B927">
        <v>2020</v>
      </c>
      <c r="C927" s="12">
        <v>43813</v>
      </c>
      <c r="D927" t="s">
        <v>140</v>
      </c>
      <c r="E927" t="s">
        <v>119</v>
      </c>
      <c r="F927">
        <v>2</v>
      </c>
      <c r="G927">
        <v>1</v>
      </c>
      <c r="H927" t="s">
        <v>106</v>
      </c>
      <c r="I927" t="s">
        <v>102</v>
      </c>
      <c r="J927">
        <v>10006894559</v>
      </c>
      <c r="K927" s="21">
        <v>27.3</v>
      </c>
    </row>
    <row r="928" spans="1:11">
      <c r="A928" t="s">
        <v>222</v>
      </c>
      <c r="B928">
        <v>2020</v>
      </c>
      <c r="C928" s="12">
        <v>43813</v>
      </c>
      <c r="D928" t="s">
        <v>140</v>
      </c>
      <c r="E928" t="s">
        <v>119</v>
      </c>
      <c r="F928">
        <v>2</v>
      </c>
      <c r="G928">
        <v>2</v>
      </c>
      <c r="H928" t="s">
        <v>54</v>
      </c>
      <c r="I928" t="s">
        <v>42</v>
      </c>
      <c r="J928">
        <v>10004612534</v>
      </c>
      <c r="K928" s="21">
        <v>32.5</v>
      </c>
    </row>
    <row r="929" spans="1:11">
      <c r="A929" t="s">
        <v>222</v>
      </c>
      <c r="B929">
        <v>2020</v>
      </c>
      <c r="C929" s="12">
        <v>43813</v>
      </c>
      <c r="D929" t="s">
        <v>140</v>
      </c>
      <c r="E929" t="s">
        <v>119</v>
      </c>
      <c r="F929">
        <v>2</v>
      </c>
      <c r="G929">
        <v>3</v>
      </c>
      <c r="H929" t="s">
        <v>100</v>
      </c>
      <c r="I929" t="s">
        <v>44</v>
      </c>
      <c r="J929">
        <v>10010830840</v>
      </c>
      <c r="K929" s="21">
        <v>21.1</v>
      </c>
    </row>
    <row r="930" spans="1:11">
      <c r="A930" t="s">
        <v>222</v>
      </c>
      <c r="B930">
        <v>2020</v>
      </c>
      <c r="C930" s="12">
        <v>43813</v>
      </c>
      <c r="D930" t="s">
        <v>140</v>
      </c>
      <c r="E930" t="s">
        <v>119</v>
      </c>
      <c r="F930">
        <v>2</v>
      </c>
      <c r="G930">
        <v>4</v>
      </c>
      <c r="H930" t="s">
        <v>183</v>
      </c>
      <c r="I930" t="s">
        <v>33</v>
      </c>
      <c r="J930">
        <v>10007212639</v>
      </c>
      <c r="K930" s="21">
        <v>28.4</v>
      </c>
    </row>
    <row r="931" spans="1:11">
      <c r="A931" t="s">
        <v>222</v>
      </c>
      <c r="B931">
        <v>2020</v>
      </c>
      <c r="C931" s="12">
        <v>43813</v>
      </c>
      <c r="D931" t="s">
        <v>140</v>
      </c>
      <c r="E931" t="s">
        <v>119</v>
      </c>
      <c r="F931">
        <v>2</v>
      </c>
      <c r="G931">
        <v>5</v>
      </c>
      <c r="H931" t="s">
        <v>105</v>
      </c>
      <c r="I931" t="s">
        <v>39</v>
      </c>
      <c r="J931">
        <v>10052089586</v>
      </c>
      <c r="K931" s="21">
        <v>20.9</v>
      </c>
    </row>
    <row r="932" spans="1:11">
      <c r="A932" t="s">
        <v>222</v>
      </c>
      <c r="B932">
        <v>2020</v>
      </c>
      <c r="C932" s="12">
        <v>43813</v>
      </c>
      <c r="D932" t="s">
        <v>140</v>
      </c>
      <c r="E932" t="s">
        <v>119</v>
      </c>
      <c r="F932">
        <v>2</v>
      </c>
      <c r="G932">
        <v>6</v>
      </c>
      <c r="H932" t="s">
        <v>124</v>
      </c>
      <c r="I932" t="s">
        <v>35</v>
      </c>
      <c r="J932">
        <v>10009012391</v>
      </c>
      <c r="K932" s="21">
        <v>24.2</v>
      </c>
    </row>
    <row r="933" spans="1:11">
      <c r="A933" t="s">
        <v>222</v>
      </c>
      <c r="B933">
        <v>2020</v>
      </c>
      <c r="C933" s="12">
        <v>43813</v>
      </c>
      <c r="D933" t="s">
        <v>140</v>
      </c>
      <c r="E933" t="s">
        <v>121</v>
      </c>
      <c r="F933">
        <v>1</v>
      </c>
      <c r="G933">
        <v>1</v>
      </c>
      <c r="H933" t="s">
        <v>100</v>
      </c>
      <c r="I933" t="s">
        <v>44</v>
      </c>
      <c r="J933">
        <v>10010830840</v>
      </c>
      <c r="K933" s="21">
        <v>21.1</v>
      </c>
    </row>
    <row r="934" spans="1:11">
      <c r="A934" t="s">
        <v>222</v>
      </c>
      <c r="B934">
        <v>2020</v>
      </c>
      <c r="C934" s="12">
        <v>43813</v>
      </c>
      <c r="D934" t="s">
        <v>140</v>
      </c>
      <c r="E934" t="s">
        <v>121</v>
      </c>
      <c r="F934">
        <v>1</v>
      </c>
      <c r="G934">
        <v>2</v>
      </c>
      <c r="H934" t="s">
        <v>106</v>
      </c>
      <c r="I934" t="s">
        <v>102</v>
      </c>
      <c r="J934">
        <v>10006894559</v>
      </c>
      <c r="K934" s="21">
        <v>27.3</v>
      </c>
    </row>
    <row r="935" spans="1:11">
      <c r="A935" t="s">
        <v>222</v>
      </c>
      <c r="B935">
        <v>2020</v>
      </c>
      <c r="C935" s="12">
        <v>43813</v>
      </c>
      <c r="D935" t="s">
        <v>140</v>
      </c>
      <c r="E935" t="s">
        <v>121</v>
      </c>
      <c r="F935">
        <v>1</v>
      </c>
      <c r="G935">
        <v>3</v>
      </c>
      <c r="H935" t="s">
        <v>54</v>
      </c>
      <c r="I935" t="s">
        <v>42</v>
      </c>
      <c r="J935">
        <v>10004612534</v>
      </c>
      <c r="K935" s="21">
        <v>32.5</v>
      </c>
    </row>
    <row r="936" spans="1:11">
      <c r="A936" t="s">
        <v>222</v>
      </c>
      <c r="B936">
        <v>2020</v>
      </c>
      <c r="C936" s="12">
        <v>43813</v>
      </c>
      <c r="D936" t="s">
        <v>140</v>
      </c>
      <c r="E936" t="s">
        <v>121</v>
      </c>
      <c r="F936">
        <v>1</v>
      </c>
      <c r="G936">
        <v>4</v>
      </c>
      <c r="H936" t="s">
        <v>112</v>
      </c>
      <c r="I936" t="s">
        <v>113</v>
      </c>
      <c r="J936">
        <v>10009967641</v>
      </c>
      <c r="K936" s="21">
        <v>22.6</v>
      </c>
    </row>
    <row r="937" spans="1:11">
      <c r="A937" t="s">
        <v>222</v>
      </c>
      <c r="B937">
        <v>2020</v>
      </c>
      <c r="C937" s="12">
        <v>43813</v>
      </c>
      <c r="D937" t="s">
        <v>140</v>
      </c>
      <c r="E937" t="s">
        <v>121</v>
      </c>
      <c r="F937">
        <v>1</v>
      </c>
      <c r="G937">
        <v>5</v>
      </c>
      <c r="H937" t="s">
        <v>197</v>
      </c>
      <c r="I937" t="s">
        <v>198</v>
      </c>
      <c r="J937">
        <v>10003100142</v>
      </c>
      <c r="K937" s="21">
        <v>33.700000000000003</v>
      </c>
    </row>
    <row r="938" spans="1:11">
      <c r="A938" t="s">
        <v>222</v>
      </c>
      <c r="B938">
        <v>2020</v>
      </c>
      <c r="C938" s="12">
        <v>43813</v>
      </c>
      <c r="D938" t="s">
        <v>140</v>
      </c>
      <c r="E938" t="s">
        <v>121</v>
      </c>
      <c r="F938">
        <v>1</v>
      </c>
      <c r="G938">
        <v>5</v>
      </c>
      <c r="H938" t="s">
        <v>103</v>
      </c>
      <c r="I938" t="s">
        <v>104</v>
      </c>
      <c r="J938">
        <v>10009010876</v>
      </c>
      <c r="K938" s="21">
        <v>25.9</v>
      </c>
    </row>
    <row r="939" spans="1:11">
      <c r="A939" t="s">
        <v>222</v>
      </c>
      <c r="B939">
        <v>2020</v>
      </c>
      <c r="C939" s="12">
        <v>43813</v>
      </c>
      <c r="D939" t="s">
        <v>140</v>
      </c>
      <c r="E939" t="s">
        <v>121</v>
      </c>
      <c r="F939">
        <v>2</v>
      </c>
      <c r="G939">
        <v>1</v>
      </c>
      <c r="H939" t="s">
        <v>195</v>
      </c>
      <c r="I939" t="s">
        <v>31</v>
      </c>
      <c r="J939">
        <v>10005964470</v>
      </c>
      <c r="K939" s="21">
        <v>30.7</v>
      </c>
    </row>
    <row r="940" spans="1:11">
      <c r="A940" t="s">
        <v>222</v>
      </c>
      <c r="B940">
        <v>2020</v>
      </c>
      <c r="C940" s="12">
        <v>43813</v>
      </c>
      <c r="D940" t="s">
        <v>140</v>
      </c>
      <c r="E940" t="s">
        <v>121</v>
      </c>
      <c r="F940">
        <v>2</v>
      </c>
      <c r="G940">
        <v>2</v>
      </c>
      <c r="H940" t="s">
        <v>115</v>
      </c>
      <c r="I940" t="s">
        <v>102</v>
      </c>
      <c r="J940">
        <v>10009009159</v>
      </c>
      <c r="K940" s="21">
        <v>24.8</v>
      </c>
    </row>
    <row r="941" spans="1:11">
      <c r="A941" t="s">
        <v>222</v>
      </c>
      <c r="B941">
        <v>2020</v>
      </c>
      <c r="C941" s="12">
        <v>43813</v>
      </c>
      <c r="D941" t="s">
        <v>140</v>
      </c>
      <c r="E941" t="s">
        <v>121</v>
      </c>
      <c r="F941">
        <v>2</v>
      </c>
      <c r="G941">
        <v>3</v>
      </c>
      <c r="H941" t="s">
        <v>124</v>
      </c>
      <c r="I941" t="s">
        <v>35</v>
      </c>
      <c r="J941">
        <v>10009012391</v>
      </c>
      <c r="K941" s="21">
        <v>24.2</v>
      </c>
    </row>
    <row r="942" spans="1:11">
      <c r="A942" t="s">
        <v>222</v>
      </c>
      <c r="B942">
        <v>2020</v>
      </c>
      <c r="C942" s="12">
        <v>43813</v>
      </c>
      <c r="D942" t="s">
        <v>140</v>
      </c>
      <c r="E942" t="s">
        <v>121</v>
      </c>
      <c r="F942">
        <v>2</v>
      </c>
      <c r="G942">
        <v>4</v>
      </c>
      <c r="H942" t="s">
        <v>183</v>
      </c>
      <c r="I942" t="s">
        <v>33</v>
      </c>
      <c r="J942">
        <v>10007212639</v>
      </c>
      <c r="K942" s="21">
        <v>28.4</v>
      </c>
    </row>
    <row r="943" spans="1:11">
      <c r="A943" t="s">
        <v>222</v>
      </c>
      <c r="B943">
        <v>2020</v>
      </c>
      <c r="C943" s="12">
        <v>43813</v>
      </c>
      <c r="D943" t="s">
        <v>140</v>
      </c>
      <c r="E943" t="s">
        <v>121</v>
      </c>
      <c r="F943">
        <v>2</v>
      </c>
      <c r="G943">
        <v>5</v>
      </c>
      <c r="H943" t="s">
        <v>105</v>
      </c>
      <c r="I943" t="s">
        <v>39</v>
      </c>
      <c r="J943">
        <v>10052089586</v>
      </c>
      <c r="K943" s="21">
        <v>20.9</v>
      </c>
    </row>
    <row r="944" spans="1:11">
      <c r="A944" t="s">
        <v>222</v>
      </c>
      <c r="B944">
        <v>2020</v>
      </c>
      <c r="C944" s="12">
        <v>43813</v>
      </c>
      <c r="D944" t="s">
        <v>140</v>
      </c>
      <c r="E944" t="s">
        <v>121</v>
      </c>
      <c r="F944">
        <v>2</v>
      </c>
      <c r="G944">
        <v>6</v>
      </c>
      <c r="H944" t="s">
        <v>215</v>
      </c>
      <c r="I944" t="s">
        <v>33</v>
      </c>
      <c r="J944">
        <v>10009307435</v>
      </c>
      <c r="K944" s="21">
        <v>27.7</v>
      </c>
    </row>
    <row r="945" spans="1:11">
      <c r="A945" t="s">
        <v>225</v>
      </c>
      <c r="B945">
        <v>2020</v>
      </c>
      <c r="C945" s="12">
        <v>43806</v>
      </c>
      <c r="D945" t="s">
        <v>140</v>
      </c>
      <c r="E945" t="s">
        <v>91</v>
      </c>
      <c r="F945">
        <v>1</v>
      </c>
      <c r="G945">
        <v>1</v>
      </c>
      <c r="H945" t="s">
        <v>183</v>
      </c>
      <c r="I945" t="s">
        <v>33</v>
      </c>
      <c r="J945">
        <v>10007212639</v>
      </c>
      <c r="K945" s="21">
        <v>28.4</v>
      </c>
    </row>
    <row r="946" spans="1:11">
      <c r="A946" t="s">
        <v>225</v>
      </c>
      <c r="B946">
        <v>2020</v>
      </c>
      <c r="C946" s="12">
        <v>43806</v>
      </c>
      <c r="D946" t="s">
        <v>140</v>
      </c>
      <c r="E946" t="s">
        <v>91</v>
      </c>
      <c r="F946">
        <v>1</v>
      </c>
      <c r="G946">
        <v>2</v>
      </c>
      <c r="H946" t="s">
        <v>103</v>
      </c>
      <c r="I946" t="s">
        <v>104</v>
      </c>
      <c r="J946">
        <v>10009010876</v>
      </c>
      <c r="K946" s="21">
        <v>25.8</v>
      </c>
    </row>
    <row r="947" spans="1:11">
      <c r="A947" t="s">
        <v>225</v>
      </c>
      <c r="B947">
        <v>2020</v>
      </c>
      <c r="C947" s="12">
        <v>43806</v>
      </c>
      <c r="D947" t="s">
        <v>140</v>
      </c>
      <c r="E947" t="s">
        <v>91</v>
      </c>
      <c r="F947">
        <v>1</v>
      </c>
      <c r="G947">
        <v>3</v>
      </c>
      <c r="H947" t="s">
        <v>206</v>
      </c>
      <c r="I947" t="s">
        <v>207</v>
      </c>
      <c r="J947">
        <v>10090555241</v>
      </c>
      <c r="K947" s="21">
        <v>21.9</v>
      </c>
    </row>
    <row r="948" spans="1:11">
      <c r="A948" t="s">
        <v>225</v>
      </c>
      <c r="B948">
        <v>2020</v>
      </c>
      <c r="C948" s="12">
        <v>43806</v>
      </c>
      <c r="D948" t="s">
        <v>140</v>
      </c>
      <c r="E948" t="s">
        <v>91</v>
      </c>
      <c r="F948">
        <v>1</v>
      </c>
      <c r="G948">
        <v>4</v>
      </c>
      <c r="H948" t="s">
        <v>218</v>
      </c>
      <c r="I948" t="s">
        <v>46</v>
      </c>
      <c r="J948">
        <v>10006902239</v>
      </c>
      <c r="K948" s="21">
        <v>28.4</v>
      </c>
    </row>
    <row r="949" spans="1:11">
      <c r="A949" t="s">
        <v>225</v>
      </c>
      <c r="B949">
        <v>2020</v>
      </c>
      <c r="C949" s="12">
        <v>43806</v>
      </c>
      <c r="D949" t="s">
        <v>140</v>
      </c>
      <c r="E949" t="s">
        <v>91</v>
      </c>
      <c r="F949">
        <v>1</v>
      </c>
      <c r="G949">
        <v>5</v>
      </c>
      <c r="H949" t="s">
        <v>193</v>
      </c>
      <c r="I949" t="s">
        <v>31</v>
      </c>
      <c r="J949">
        <v>10005727327</v>
      </c>
      <c r="K949" s="21">
        <v>33.9</v>
      </c>
    </row>
    <row r="950" spans="1:11">
      <c r="A950" t="s">
        <v>225</v>
      </c>
      <c r="B950">
        <v>2020</v>
      </c>
      <c r="C950" s="12">
        <v>43806</v>
      </c>
      <c r="D950" t="s">
        <v>140</v>
      </c>
      <c r="E950" t="s">
        <v>91</v>
      </c>
      <c r="F950">
        <v>1</v>
      </c>
      <c r="G950">
        <v>6</v>
      </c>
      <c r="H950" t="s">
        <v>213</v>
      </c>
      <c r="I950" t="s">
        <v>42</v>
      </c>
      <c r="J950">
        <v>10006422895</v>
      </c>
      <c r="K950" s="21">
        <v>28.5</v>
      </c>
    </row>
    <row r="951" spans="1:11">
      <c r="A951" t="s">
        <v>225</v>
      </c>
      <c r="B951">
        <v>2020</v>
      </c>
      <c r="C951" s="12">
        <v>43806</v>
      </c>
      <c r="D951" t="s">
        <v>140</v>
      </c>
      <c r="E951" t="s">
        <v>91</v>
      </c>
      <c r="F951">
        <v>2</v>
      </c>
      <c r="G951">
        <v>1</v>
      </c>
      <c r="H951" t="s">
        <v>106</v>
      </c>
      <c r="I951" t="s">
        <v>102</v>
      </c>
      <c r="J951">
        <v>10006894559</v>
      </c>
      <c r="K951" s="21">
        <v>27.3</v>
      </c>
    </row>
    <row r="952" spans="1:11">
      <c r="A952" t="s">
        <v>225</v>
      </c>
      <c r="B952">
        <v>2020</v>
      </c>
      <c r="C952" s="12">
        <v>43806</v>
      </c>
      <c r="D952" t="s">
        <v>140</v>
      </c>
      <c r="E952" t="s">
        <v>91</v>
      </c>
      <c r="F952">
        <v>2</v>
      </c>
      <c r="G952">
        <v>2</v>
      </c>
      <c r="H952" t="s">
        <v>196</v>
      </c>
      <c r="I952" t="s">
        <v>52</v>
      </c>
      <c r="J952">
        <v>10004868370</v>
      </c>
      <c r="K952" s="21">
        <v>31.9</v>
      </c>
    </row>
    <row r="953" spans="1:11">
      <c r="A953" t="s">
        <v>225</v>
      </c>
      <c r="B953">
        <v>2020</v>
      </c>
      <c r="C953" s="12">
        <v>43806</v>
      </c>
      <c r="D953" t="s">
        <v>140</v>
      </c>
      <c r="E953" t="s">
        <v>91</v>
      </c>
      <c r="F953">
        <v>2</v>
      </c>
      <c r="G953">
        <v>3</v>
      </c>
      <c r="H953" t="s">
        <v>153</v>
      </c>
      <c r="I953" t="s">
        <v>154</v>
      </c>
      <c r="J953">
        <v>10004717719</v>
      </c>
      <c r="K953" s="21">
        <v>31</v>
      </c>
    </row>
    <row r="954" spans="1:11">
      <c r="A954" t="s">
        <v>225</v>
      </c>
      <c r="B954">
        <v>2020</v>
      </c>
      <c r="C954" s="12">
        <v>43806</v>
      </c>
      <c r="D954" t="s">
        <v>140</v>
      </c>
      <c r="E954" t="s">
        <v>91</v>
      </c>
      <c r="F954">
        <v>2</v>
      </c>
      <c r="G954">
        <v>4</v>
      </c>
      <c r="H954" t="s">
        <v>110</v>
      </c>
      <c r="I954" t="s">
        <v>58</v>
      </c>
      <c r="J954">
        <v>10010797292</v>
      </c>
      <c r="K954" s="21">
        <v>21.6</v>
      </c>
    </row>
    <row r="955" spans="1:11">
      <c r="A955" t="s">
        <v>225</v>
      </c>
      <c r="B955">
        <v>2020</v>
      </c>
      <c r="C955" s="12">
        <v>43806</v>
      </c>
      <c r="D955" t="s">
        <v>140</v>
      </c>
      <c r="E955" t="s">
        <v>91</v>
      </c>
      <c r="F955">
        <v>2</v>
      </c>
      <c r="G955">
        <v>5</v>
      </c>
      <c r="H955" t="s">
        <v>158</v>
      </c>
      <c r="I955" t="s">
        <v>145</v>
      </c>
      <c r="J955">
        <v>10010894696</v>
      </c>
      <c r="K955" s="21">
        <v>33.6</v>
      </c>
    </row>
    <row r="956" spans="1:11">
      <c r="A956" t="s">
        <v>225</v>
      </c>
      <c r="B956">
        <v>2020</v>
      </c>
      <c r="C956" s="12">
        <v>43806</v>
      </c>
      <c r="D956" t="s">
        <v>140</v>
      </c>
      <c r="E956" t="s">
        <v>91</v>
      </c>
      <c r="F956">
        <v>2</v>
      </c>
      <c r="G956">
        <v>6</v>
      </c>
      <c r="H956" t="s">
        <v>211</v>
      </c>
      <c r="I956" t="s">
        <v>212</v>
      </c>
      <c r="J956">
        <v>10010608447</v>
      </c>
      <c r="K956" s="21">
        <v>22.4</v>
      </c>
    </row>
    <row r="957" spans="1:11">
      <c r="A957" t="s">
        <v>225</v>
      </c>
      <c r="B957">
        <v>2020</v>
      </c>
      <c r="C957" s="12">
        <v>43806</v>
      </c>
      <c r="D957" t="s">
        <v>140</v>
      </c>
      <c r="E957" t="s">
        <v>91</v>
      </c>
      <c r="F957">
        <v>3</v>
      </c>
      <c r="G957">
        <v>1</v>
      </c>
      <c r="H957" t="s">
        <v>195</v>
      </c>
      <c r="I957" t="s">
        <v>31</v>
      </c>
      <c r="J957">
        <v>10005964470</v>
      </c>
      <c r="K957" s="21">
        <v>30.7</v>
      </c>
    </row>
    <row r="958" spans="1:11">
      <c r="A958" t="s">
        <v>225</v>
      </c>
      <c r="B958">
        <v>2020</v>
      </c>
      <c r="C958" s="12">
        <v>43806</v>
      </c>
      <c r="D958" t="s">
        <v>140</v>
      </c>
      <c r="E958" t="s">
        <v>91</v>
      </c>
      <c r="F958">
        <v>3</v>
      </c>
      <c r="G958">
        <v>2</v>
      </c>
      <c r="H958" t="s">
        <v>197</v>
      </c>
      <c r="I958" t="s">
        <v>198</v>
      </c>
      <c r="J958">
        <v>10003100142</v>
      </c>
      <c r="K958" s="21">
        <v>33.700000000000003</v>
      </c>
    </row>
    <row r="959" spans="1:11">
      <c r="A959" t="s">
        <v>225</v>
      </c>
      <c r="B959">
        <v>2020</v>
      </c>
      <c r="C959" s="12">
        <v>43806</v>
      </c>
      <c r="D959" t="s">
        <v>140</v>
      </c>
      <c r="E959" t="s">
        <v>91</v>
      </c>
      <c r="F959">
        <v>3</v>
      </c>
      <c r="G959">
        <v>3</v>
      </c>
      <c r="H959" t="s">
        <v>215</v>
      </c>
      <c r="I959" t="s">
        <v>33</v>
      </c>
      <c r="J959">
        <v>10009307435</v>
      </c>
      <c r="K959" s="21">
        <v>27.7</v>
      </c>
    </row>
    <row r="960" spans="1:11">
      <c r="A960" t="s">
        <v>225</v>
      </c>
      <c r="B960">
        <v>2020</v>
      </c>
      <c r="C960" s="12">
        <v>43806</v>
      </c>
      <c r="D960" t="s">
        <v>140</v>
      </c>
      <c r="E960" t="s">
        <v>91</v>
      </c>
      <c r="F960">
        <v>3</v>
      </c>
      <c r="G960">
        <v>4</v>
      </c>
      <c r="H960" t="s">
        <v>93</v>
      </c>
      <c r="I960" t="s">
        <v>52</v>
      </c>
      <c r="J960">
        <v>10009150215</v>
      </c>
      <c r="K960" s="21">
        <v>24</v>
      </c>
    </row>
    <row r="961" spans="1:11">
      <c r="A961" t="s">
        <v>225</v>
      </c>
      <c r="B961">
        <v>2020</v>
      </c>
      <c r="C961" s="12">
        <v>43806</v>
      </c>
      <c r="D961" t="s">
        <v>140</v>
      </c>
      <c r="E961" t="s">
        <v>91</v>
      </c>
      <c r="F961">
        <v>3</v>
      </c>
      <c r="G961">
        <v>5</v>
      </c>
      <c r="H961" t="s">
        <v>223</v>
      </c>
      <c r="I961" t="s">
        <v>224</v>
      </c>
      <c r="J961">
        <v>10010920665</v>
      </c>
      <c r="K961" s="21">
        <v>22.4</v>
      </c>
    </row>
    <row r="962" spans="1:11">
      <c r="A962" t="s">
        <v>225</v>
      </c>
      <c r="B962">
        <v>2020</v>
      </c>
      <c r="C962" s="12">
        <v>43806</v>
      </c>
      <c r="D962" t="s">
        <v>140</v>
      </c>
      <c r="E962" t="s">
        <v>91</v>
      </c>
      <c r="F962">
        <v>3</v>
      </c>
      <c r="G962">
        <v>6</v>
      </c>
      <c r="H962" t="s">
        <v>220</v>
      </c>
      <c r="I962" t="s">
        <v>35</v>
      </c>
      <c r="J962">
        <v>10005782695</v>
      </c>
      <c r="K962" s="21">
        <v>30.4</v>
      </c>
    </row>
    <row r="963" spans="1:11">
      <c r="A963" t="s">
        <v>225</v>
      </c>
      <c r="B963">
        <v>2020</v>
      </c>
      <c r="C963" s="12">
        <v>43806</v>
      </c>
      <c r="D963" t="s">
        <v>140</v>
      </c>
      <c r="E963" t="s">
        <v>91</v>
      </c>
      <c r="F963">
        <v>3</v>
      </c>
      <c r="G963">
        <v>7</v>
      </c>
      <c r="H963" t="s">
        <v>59</v>
      </c>
      <c r="I963" t="s">
        <v>37</v>
      </c>
      <c r="J963">
        <v>10007502427</v>
      </c>
      <c r="K963" s="21">
        <v>26.1</v>
      </c>
    </row>
    <row r="964" spans="1:11">
      <c r="A964" t="s">
        <v>225</v>
      </c>
      <c r="B964">
        <v>2020</v>
      </c>
      <c r="C964" s="12">
        <v>43806</v>
      </c>
      <c r="D964" t="s">
        <v>140</v>
      </c>
      <c r="E964" t="s">
        <v>91</v>
      </c>
      <c r="F964">
        <v>4</v>
      </c>
      <c r="G964">
        <v>1</v>
      </c>
      <c r="H964" t="s">
        <v>115</v>
      </c>
      <c r="I964" t="s">
        <v>102</v>
      </c>
      <c r="J964">
        <v>10009009159</v>
      </c>
      <c r="K964" s="21">
        <v>24.8</v>
      </c>
    </row>
    <row r="965" spans="1:11">
      <c r="A965" t="s">
        <v>225</v>
      </c>
      <c r="B965">
        <v>2020</v>
      </c>
      <c r="C965" s="12">
        <v>43806</v>
      </c>
      <c r="D965" t="s">
        <v>140</v>
      </c>
      <c r="E965" t="s">
        <v>91</v>
      </c>
      <c r="F965">
        <v>4</v>
      </c>
      <c r="G965">
        <v>2</v>
      </c>
      <c r="H965" t="s">
        <v>203</v>
      </c>
      <c r="I965" t="s">
        <v>198</v>
      </c>
      <c r="J965">
        <v>10051694112</v>
      </c>
      <c r="K965" s="21">
        <v>32.9</v>
      </c>
    </row>
    <row r="966" spans="1:11">
      <c r="A966" t="s">
        <v>225</v>
      </c>
      <c r="B966">
        <v>2020</v>
      </c>
      <c r="C966" s="12">
        <v>43806</v>
      </c>
      <c r="D966" t="s">
        <v>140</v>
      </c>
      <c r="E966" t="s">
        <v>91</v>
      </c>
      <c r="F966">
        <v>4</v>
      </c>
      <c r="G966">
        <v>3</v>
      </c>
      <c r="H966" t="s">
        <v>171</v>
      </c>
      <c r="I966" t="s">
        <v>82</v>
      </c>
      <c r="J966">
        <v>10007073506</v>
      </c>
      <c r="K966" s="21">
        <v>29.4</v>
      </c>
    </row>
    <row r="967" spans="1:11">
      <c r="A967" t="s">
        <v>225</v>
      </c>
      <c r="B967">
        <v>2020</v>
      </c>
      <c r="C967" s="12">
        <v>43806</v>
      </c>
      <c r="D967" t="s">
        <v>140</v>
      </c>
      <c r="E967" t="s">
        <v>91</v>
      </c>
      <c r="F967">
        <v>4</v>
      </c>
      <c r="G967">
        <v>4</v>
      </c>
      <c r="H967" t="s">
        <v>100</v>
      </c>
      <c r="I967" t="s">
        <v>44</v>
      </c>
      <c r="J967">
        <v>10010830840</v>
      </c>
      <c r="K967" s="21">
        <v>21.1</v>
      </c>
    </row>
    <row r="968" spans="1:11">
      <c r="A968" t="s">
        <v>225</v>
      </c>
      <c r="B968">
        <v>2020</v>
      </c>
      <c r="C968" s="12">
        <v>43806</v>
      </c>
      <c r="D968" t="s">
        <v>140</v>
      </c>
      <c r="E968" t="s">
        <v>91</v>
      </c>
      <c r="F968">
        <v>4</v>
      </c>
      <c r="G968">
        <v>5</v>
      </c>
      <c r="H968" t="s">
        <v>105</v>
      </c>
      <c r="I968" t="s">
        <v>39</v>
      </c>
      <c r="J968">
        <v>10052089586</v>
      </c>
      <c r="K968" s="21">
        <v>20.9</v>
      </c>
    </row>
    <row r="969" spans="1:11">
      <c r="A969" t="s">
        <v>225</v>
      </c>
      <c r="B969">
        <v>2020</v>
      </c>
      <c r="C969" s="12">
        <v>43806</v>
      </c>
      <c r="D969" t="s">
        <v>140</v>
      </c>
      <c r="E969" t="s">
        <v>91</v>
      </c>
      <c r="F969">
        <v>4</v>
      </c>
      <c r="G969">
        <v>6</v>
      </c>
      <c r="H969" t="s">
        <v>96</v>
      </c>
      <c r="I969" t="s">
        <v>27</v>
      </c>
      <c r="J969">
        <v>10015683567</v>
      </c>
      <c r="K969" s="21">
        <v>20.9</v>
      </c>
    </row>
    <row r="970" spans="1:11">
      <c r="A970" t="s">
        <v>225</v>
      </c>
      <c r="B970">
        <v>2020</v>
      </c>
      <c r="C970" s="12">
        <v>43806</v>
      </c>
      <c r="D970" t="s">
        <v>140</v>
      </c>
      <c r="E970" t="s">
        <v>91</v>
      </c>
      <c r="F970">
        <v>4</v>
      </c>
      <c r="G970">
        <v>7</v>
      </c>
      <c r="H970" t="s">
        <v>62</v>
      </c>
      <c r="I970" t="s">
        <v>63</v>
      </c>
      <c r="J970">
        <v>10007351671</v>
      </c>
      <c r="K970" s="21">
        <v>30</v>
      </c>
    </row>
    <row r="971" spans="1:11">
      <c r="A971" t="s">
        <v>225</v>
      </c>
      <c r="B971">
        <v>2020</v>
      </c>
      <c r="C971" s="12">
        <v>43806</v>
      </c>
      <c r="D971" t="s">
        <v>140</v>
      </c>
      <c r="E971" t="s">
        <v>117</v>
      </c>
      <c r="F971">
        <v>1</v>
      </c>
      <c r="G971">
        <v>1</v>
      </c>
      <c r="H971" t="s">
        <v>100</v>
      </c>
      <c r="I971" t="s">
        <v>44</v>
      </c>
      <c r="J971">
        <v>10010830840</v>
      </c>
      <c r="K971" s="21">
        <v>21.1</v>
      </c>
    </row>
    <row r="972" spans="1:11">
      <c r="A972" t="s">
        <v>225</v>
      </c>
      <c r="B972">
        <v>2020</v>
      </c>
      <c r="C972" s="12">
        <v>43806</v>
      </c>
      <c r="D972" t="s">
        <v>140</v>
      </c>
      <c r="E972" t="s">
        <v>117</v>
      </c>
      <c r="F972">
        <v>1</v>
      </c>
      <c r="G972">
        <v>2</v>
      </c>
      <c r="H972" t="s">
        <v>211</v>
      </c>
      <c r="I972" t="s">
        <v>212</v>
      </c>
      <c r="J972">
        <v>10010608447</v>
      </c>
      <c r="K972" s="21">
        <v>22.4</v>
      </c>
    </row>
    <row r="973" spans="1:11">
      <c r="A973" t="s">
        <v>225</v>
      </c>
      <c r="B973">
        <v>2020</v>
      </c>
      <c r="C973" s="12">
        <v>43806</v>
      </c>
      <c r="D973" t="s">
        <v>140</v>
      </c>
      <c r="E973" t="s">
        <v>117</v>
      </c>
      <c r="F973">
        <v>1</v>
      </c>
      <c r="G973">
        <v>3</v>
      </c>
      <c r="H973" t="s">
        <v>223</v>
      </c>
      <c r="I973" t="s">
        <v>224</v>
      </c>
      <c r="J973">
        <v>10010920665</v>
      </c>
      <c r="K973" s="21">
        <v>22.4</v>
      </c>
    </row>
    <row r="974" spans="1:11">
      <c r="A974" t="s">
        <v>225</v>
      </c>
      <c r="B974">
        <v>2020</v>
      </c>
      <c r="C974" s="12">
        <v>43806</v>
      </c>
      <c r="D974" t="s">
        <v>140</v>
      </c>
      <c r="E974" t="s">
        <v>117</v>
      </c>
      <c r="F974">
        <v>1</v>
      </c>
      <c r="G974">
        <v>4</v>
      </c>
      <c r="H974" t="s">
        <v>206</v>
      </c>
      <c r="I974" t="s">
        <v>207</v>
      </c>
      <c r="J974">
        <v>10090555241</v>
      </c>
      <c r="K974" s="21">
        <v>21.9</v>
      </c>
    </row>
    <row r="975" spans="1:11">
      <c r="A975" t="s">
        <v>225</v>
      </c>
      <c r="B975">
        <v>2020</v>
      </c>
      <c r="C975" s="12">
        <v>43806</v>
      </c>
      <c r="D975" t="s">
        <v>140</v>
      </c>
      <c r="E975" t="s">
        <v>117</v>
      </c>
      <c r="F975">
        <v>2</v>
      </c>
      <c r="G975">
        <v>1</v>
      </c>
      <c r="H975" t="s">
        <v>213</v>
      </c>
      <c r="I975" t="s">
        <v>42</v>
      </c>
      <c r="J975">
        <v>10006422895</v>
      </c>
      <c r="K975" s="21">
        <v>28.5</v>
      </c>
    </row>
    <row r="976" spans="1:11">
      <c r="A976" t="s">
        <v>225</v>
      </c>
      <c r="B976">
        <v>2020</v>
      </c>
      <c r="C976" s="12">
        <v>43806</v>
      </c>
      <c r="D976" t="s">
        <v>140</v>
      </c>
      <c r="E976" t="s">
        <v>117</v>
      </c>
      <c r="F976">
        <v>2</v>
      </c>
      <c r="G976">
        <v>2</v>
      </c>
      <c r="H976" t="s">
        <v>59</v>
      </c>
      <c r="I976" t="s">
        <v>37</v>
      </c>
      <c r="J976">
        <v>10007502427</v>
      </c>
      <c r="K976" s="21">
        <v>26.1</v>
      </c>
    </row>
    <row r="977" spans="1:11">
      <c r="A977" t="s">
        <v>225</v>
      </c>
      <c r="B977">
        <v>2020</v>
      </c>
      <c r="C977" s="12">
        <v>43806</v>
      </c>
      <c r="D977" t="s">
        <v>140</v>
      </c>
      <c r="E977" t="s">
        <v>117</v>
      </c>
      <c r="F977">
        <v>2</v>
      </c>
      <c r="G977">
        <v>3</v>
      </c>
      <c r="H977" t="s">
        <v>153</v>
      </c>
      <c r="I977" t="s">
        <v>154</v>
      </c>
      <c r="J977">
        <v>10004717719</v>
      </c>
      <c r="K977" s="21">
        <v>31</v>
      </c>
    </row>
    <row r="978" spans="1:11">
      <c r="A978" t="s">
        <v>225</v>
      </c>
      <c r="B978">
        <v>2020</v>
      </c>
      <c r="C978" s="12">
        <v>43806</v>
      </c>
      <c r="D978" t="s">
        <v>140</v>
      </c>
      <c r="E978" t="s">
        <v>117</v>
      </c>
      <c r="F978">
        <v>2</v>
      </c>
      <c r="G978">
        <v>4</v>
      </c>
      <c r="H978" t="s">
        <v>93</v>
      </c>
      <c r="I978" t="s">
        <v>52</v>
      </c>
      <c r="J978">
        <v>10009150215</v>
      </c>
      <c r="K978" s="21">
        <v>24</v>
      </c>
    </row>
    <row r="979" spans="1:11">
      <c r="A979" t="s">
        <v>225</v>
      </c>
      <c r="B979">
        <v>2020</v>
      </c>
      <c r="C979" s="12">
        <v>43806</v>
      </c>
      <c r="D979" t="s">
        <v>140</v>
      </c>
      <c r="E979" t="s">
        <v>117</v>
      </c>
      <c r="F979">
        <v>3</v>
      </c>
      <c r="G979">
        <v>1</v>
      </c>
      <c r="H979" t="s">
        <v>110</v>
      </c>
      <c r="I979" t="s">
        <v>58</v>
      </c>
      <c r="J979">
        <v>10010797292</v>
      </c>
      <c r="K979" s="21">
        <v>21.6</v>
      </c>
    </row>
    <row r="980" spans="1:11">
      <c r="A980" t="s">
        <v>225</v>
      </c>
      <c r="B980">
        <v>2020</v>
      </c>
      <c r="C980" s="12">
        <v>43806</v>
      </c>
      <c r="D980" t="s">
        <v>140</v>
      </c>
      <c r="E980" t="s">
        <v>117</v>
      </c>
      <c r="F980">
        <v>3</v>
      </c>
      <c r="G980">
        <v>2</v>
      </c>
      <c r="H980" t="s">
        <v>215</v>
      </c>
      <c r="I980" t="s">
        <v>33</v>
      </c>
      <c r="J980">
        <v>10009307435</v>
      </c>
      <c r="K980" s="21">
        <v>27.7</v>
      </c>
    </row>
    <row r="981" spans="1:11">
      <c r="A981" t="s">
        <v>225</v>
      </c>
      <c r="B981">
        <v>2020</v>
      </c>
      <c r="C981" s="12">
        <v>43806</v>
      </c>
      <c r="D981" t="s">
        <v>140</v>
      </c>
      <c r="E981" t="s">
        <v>117</v>
      </c>
      <c r="F981">
        <v>3</v>
      </c>
      <c r="G981">
        <v>3</v>
      </c>
      <c r="H981" t="s">
        <v>96</v>
      </c>
      <c r="I981" t="s">
        <v>27</v>
      </c>
      <c r="J981">
        <v>10015683567</v>
      </c>
      <c r="K981" s="21">
        <v>20.9</v>
      </c>
    </row>
    <row r="982" spans="1:11">
      <c r="A982" t="s">
        <v>225</v>
      </c>
      <c r="B982">
        <v>2020</v>
      </c>
      <c r="C982" s="12">
        <v>43806</v>
      </c>
      <c r="D982" t="s">
        <v>140</v>
      </c>
      <c r="E982" t="s">
        <v>117</v>
      </c>
      <c r="F982">
        <v>3</v>
      </c>
      <c r="G982">
        <v>4</v>
      </c>
      <c r="H982" t="s">
        <v>62</v>
      </c>
      <c r="I982" t="s">
        <v>63</v>
      </c>
      <c r="J982">
        <v>10007351671</v>
      </c>
      <c r="K982" s="21">
        <v>30</v>
      </c>
    </row>
    <row r="983" spans="1:11">
      <c r="A983" t="s">
        <v>225</v>
      </c>
      <c r="B983">
        <v>2020</v>
      </c>
      <c r="C983" s="12">
        <v>43806</v>
      </c>
      <c r="D983" t="s">
        <v>140</v>
      </c>
      <c r="E983" t="s">
        <v>117</v>
      </c>
      <c r="F983">
        <v>3</v>
      </c>
      <c r="G983">
        <v>5</v>
      </c>
      <c r="H983" t="s">
        <v>193</v>
      </c>
      <c r="I983" t="s">
        <v>31</v>
      </c>
      <c r="J983">
        <v>10005727327</v>
      </c>
      <c r="K983" s="21">
        <v>33.9</v>
      </c>
    </row>
    <row r="984" spans="1:11">
      <c r="A984" t="s">
        <v>225</v>
      </c>
      <c r="B984">
        <v>2020</v>
      </c>
      <c r="C984" s="12">
        <v>43806</v>
      </c>
      <c r="D984" t="s">
        <v>140</v>
      </c>
      <c r="E984" t="s">
        <v>117</v>
      </c>
      <c r="F984">
        <v>4</v>
      </c>
      <c r="G984">
        <v>1</v>
      </c>
      <c r="H984" t="s">
        <v>220</v>
      </c>
      <c r="I984" t="s">
        <v>35</v>
      </c>
      <c r="J984">
        <v>10005782695</v>
      </c>
      <c r="K984" s="21">
        <v>30.4</v>
      </c>
    </row>
    <row r="985" spans="1:11">
      <c r="A985" t="s">
        <v>225</v>
      </c>
      <c r="B985">
        <v>2020</v>
      </c>
      <c r="C985" s="12">
        <v>43806</v>
      </c>
      <c r="D985" t="s">
        <v>140</v>
      </c>
      <c r="E985" t="s">
        <v>117</v>
      </c>
      <c r="F985">
        <v>4</v>
      </c>
      <c r="G985">
        <v>2</v>
      </c>
      <c r="H985" t="s">
        <v>158</v>
      </c>
      <c r="I985" t="s">
        <v>145</v>
      </c>
      <c r="J985">
        <v>10010894696</v>
      </c>
      <c r="K985" s="21">
        <v>33.6</v>
      </c>
    </row>
    <row r="986" spans="1:11">
      <c r="A986" t="s">
        <v>225</v>
      </c>
      <c r="B986">
        <v>2020</v>
      </c>
      <c r="C986" s="12">
        <v>43806</v>
      </c>
      <c r="D986" t="s">
        <v>140</v>
      </c>
      <c r="E986" t="s">
        <v>117</v>
      </c>
      <c r="F986">
        <v>4</v>
      </c>
      <c r="G986">
        <v>3</v>
      </c>
      <c r="H986" t="s">
        <v>218</v>
      </c>
      <c r="I986" t="s">
        <v>46</v>
      </c>
      <c r="J986">
        <v>10006902239</v>
      </c>
      <c r="K986" s="21">
        <v>28.4</v>
      </c>
    </row>
    <row r="987" spans="1:11">
      <c r="A987" t="s">
        <v>225</v>
      </c>
      <c r="B987">
        <v>2020</v>
      </c>
      <c r="C987" s="12">
        <v>43806</v>
      </c>
      <c r="D987" t="s">
        <v>140</v>
      </c>
      <c r="E987" t="s">
        <v>117</v>
      </c>
      <c r="F987">
        <v>4</v>
      </c>
      <c r="G987">
        <v>4</v>
      </c>
      <c r="H987" t="s">
        <v>171</v>
      </c>
      <c r="I987" t="s">
        <v>82</v>
      </c>
      <c r="J987">
        <v>10007073506</v>
      </c>
      <c r="K987" s="21">
        <v>29.4</v>
      </c>
    </row>
    <row r="988" spans="1:11">
      <c r="A988" t="s">
        <v>225</v>
      </c>
      <c r="B988">
        <v>2020</v>
      </c>
      <c r="C988" s="12">
        <v>43806</v>
      </c>
      <c r="D988" t="s">
        <v>140</v>
      </c>
      <c r="E988" t="s">
        <v>117</v>
      </c>
      <c r="F988">
        <v>4</v>
      </c>
      <c r="G988">
        <v>5</v>
      </c>
      <c r="H988" t="s">
        <v>105</v>
      </c>
      <c r="I988" t="s">
        <v>39</v>
      </c>
      <c r="J988">
        <v>10052089586</v>
      </c>
      <c r="K988" s="21">
        <v>20.9</v>
      </c>
    </row>
    <row r="989" spans="1:11">
      <c r="A989" t="s">
        <v>225</v>
      </c>
      <c r="B989">
        <v>2020</v>
      </c>
      <c r="C989" s="12">
        <v>43806</v>
      </c>
      <c r="D989" t="s">
        <v>140</v>
      </c>
      <c r="E989" t="s">
        <v>119</v>
      </c>
      <c r="F989">
        <v>1</v>
      </c>
      <c r="G989">
        <v>1</v>
      </c>
      <c r="H989" t="s">
        <v>196</v>
      </c>
      <c r="I989" t="s">
        <v>52</v>
      </c>
      <c r="J989">
        <v>10004868370</v>
      </c>
      <c r="K989" s="21">
        <v>31.9</v>
      </c>
    </row>
    <row r="990" spans="1:11">
      <c r="A990" t="s">
        <v>225</v>
      </c>
      <c r="B990">
        <v>2020</v>
      </c>
      <c r="C990" s="12">
        <v>43806</v>
      </c>
      <c r="D990" t="s">
        <v>140</v>
      </c>
      <c r="E990" t="s">
        <v>119</v>
      </c>
      <c r="F990">
        <v>1</v>
      </c>
      <c r="G990">
        <v>2</v>
      </c>
      <c r="H990" t="s">
        <v>115</v>
      </c>
      <c r="I990" t="s">
        <v>102</v>
      </c>
      <c r="J990">
        <v>10009009159</v>
      </c>
      <c r="K990" s="21">
        <v>24.8</v>
      </c>
    </row>
    <row r="991" spans="1:11">
      <c r="A991" t="s">
        <v>225</v>
      </c>
      <c r="B991">
        <v>2020</v>
      </c>
      <c r="C991" s="12">
        <v>43806</v>
      </c>
      <c r="D991" t="s">
        <v>140</v>
      </c>
      <c r="E991" t="s">
        <v>119</v>
      </c>
      <c r="F991">
        <v>1</v>
      </c>
      <c r="G991">
        <v>3</v>
      </c>
      <c r="H991" t="s">
        <v>197</v>
      </c>
      <c r="I991" t="s">
        <v>198</v>
      </c>
      <c r="J991">
        <v>10003100142</v>
      </c>
      <c r="K991" s="21">
        <v>33.700000000000003</v>
      </c>
    </row>
    <row r="992" spans="1:11">
      <c r="A992" t="s">
        <v>225</v>
      </c>
      <c r="B992">
        <v>2020</v>
      </c>
      <c r="C992" s="12">
        <v>43806</v>
      </c>
      <c r="D992" t="s">
        <v>140</v>
      </c>
      <c r="E992" t="s">
        <v>119</v>
      </c>
      <c r="F992">
        <v>1</v>
      </c>
      <c r="G992">
        <v>4</v>
      </c>
      <c r="H992" t="s">
        <v>183</v>
      </c>
      <c r="I992" t="s">
        <v>33</v>
      </c>
      <c r="J992">
        <v>10007212639</v>
      </c>
      <c r="K992" s="21">
        <v>28.4</v>
      </c>
    </row>
    <row r="993" spans="1:11">
      <c r="A993" t="s">
        <v>225</v>
      </c>
      <c r="B993">
        <v>2020</v>
      </c>
      <c r="C993" s="12">
        <v>43806</v>
      </c>
      <c r="D993" t="s">
        <v>140</v>
      </c>
      <c r="E993" t="s">
        <v>119</v>
      </c>
      <c r="F993">
        <v>1</v>
      </c>
      <c r="G993">
        <v>5</v>
      </c>
      <c r="H993" t="s">
        <v>220</v>
      </c>
      <c r="I993" t="s">
        <v>35</v>
      </c>
      <c r="J993">
        <v>10005782695</v>
      </c>
      <c r="K993" s="21">
        <v>30.4</v>
      </c>
    </row>
    <row r="994" spans="1:11">
      <c r="A994" t="s">
        <v>225</v>
      </c>
      <c r="B994">
        <v>2020</v>
      </c>
      <c r="C994" s="12">
        <v>43806</v>
      </c>
      <c r="D994" t="s">
        <v>140</v>
      </c>
      <c r="E994" t="s">
        <v>119</v>
      </c>
      <c r="F994">
        <v>1</v>
      </c>
      <c r="G994">
        <v>6</v>
      </c>
      <c r="H994" t="s">
        <v>100</v>
      </c>
      <c r="I994" t="s">
        <v>44</v>
      </c>
      <c r="J994">
        <v>10010830840</v>
      </c>
      <c r="K994" s="21">
        <v>21.1</v>
      </c>
    </row>
    <row r="995" spans="1:11">
      <c r="A995" t="s">
        <v>225</v>
      </c>
      <c r="B995">
        <v>2020</v>
      </c>
      <c r="C995" s="12">
        <v>43806</v>
      </c>
      <c r="D995" t="s">
        <v>140</v>
      </c>
      <c r="E995" t="s">
        <v>119</v>
      </c>
      <c r="F995">
        <v>2</v>
      </c>
      <c r="G995">
        <v>1</v>
      </c>
      <c r="H995" t="s">
        <v>106</v>
      </c>
      <c r="I995" t="s">
        <v>102</v>
      </c>
      <c r="J995">
        <v>10006894559</v>
      </c>
      <c r="K995" s="21">
        <v>27.3</v>
      </c>
    </row>
    <row r="996" spans="1:11">
      <c r="A996" t="s">
        <v>225</v>
      </c>
      <c r="B996">
        <v>2020</v>
      </c>
      <c r="C996" s="12">
        <v>43806</v>
      </c>
      <c r="D996" t="s">
        <v>140</v>
      </c>
      <c r="E996" t="s">
        <v>119</v>
      </c>
      <c r="F996">
        <v>2</v>
      </c>
      <c r="G996">
        <v>2</v>
      </c>
      <c r="H996" t="s">
        <v>203</v>
      </c>
      <c r="I996" t="s">
        <v>198</v>
      </c>
      <c r="J996">
        <v>10051694112</v>
      </c>
      <c r="K996" s="21">
        <v>32.9</v>
      </c>
    </row>
    <row r="997" spans="1:11">
      <c r="A997" t="s">
        <v>225</v>
      </c>
      <c r="B997">
        <v>2020</v>
      </c>
      <c r="C997" s="12">
        <v>43806</v>
      </c>
      <c r="D997" t="s">
        <v>140</v>
      </c>
      <c r="E997" t="s">
        <v>119</v>
      </c>
      <c r="F997">
        <v>2</v>
      </c>
      <c r="G997">
        <v>3</v>
      </c>
      <c r="H997" t="s">
        <v>195</v>
      </c>
      <c r="I997" t="s">
        <v>31</v>
      </c>
      <c r="J997">
        <v>10005964470</v>
      </c>
      <c r="K997" s="21">
        <v>30.7</v>
      </c>
    </row>
    <row r="998" spans="1:11">
      <c r="A998" t="s">
        <v>225</v>
      </c>
      <c r="B998">
        <v>2020</v>
      </c>
      <c r="C998" s="12">
        <v>43806</v>
      </c>
      <c r="D998" t="s">
        <v>140</v>
      </c>
      <c r="E998" t="s">
        <v>119</v>
      </c>
      <c r="F998">
        <v>2</v>
      </c>
      <c r="G998">
        <v>4</v>
      </c>
      <c r="H998" t="s">
        <v>110</v>
      </c>
      <c r="I998" t="s">
        <v>58</v>
      </c>
      <c r="J998">
        <v>10010797292</v>
      </c>
      <c r="K998" s="21">
        <v>21.6</v>
      </c>
    </row>
    <row r="999" spans="1:11">
      <c r="A999" t="s">
        <v>225</v>
      </c>
      <c r="B999">
        <v>2020</v>
      </c>
      <c r="C999" s="12">
        <v>43806</v>
      </c>
      <c r="D999" t="s">
        <v>140</v>
      </c>
      <c r="E999" t="s">
        <v>119</v>
      </c>
      <c r="F999">
        <v>2</v>
      </c>
      <c r="G999">
        <v>5</v>
      </c>
      <c r="H999" t="s">
        <v>103</v>
      </c>
      <c r="I999" t="s">
        <v>104</v>
      </c>
      <c r="J999">
        <v>10009010876</v>
      </c>
      <c r="K999" s="21">
        <v>25.8</v>
      </c>
    </row>
    <row r="1000" spans="1:11">
      <c r="A1000" t="s">
        <v>225</v>
      </c>
      <c r="B1000">
        <v>2020</v>
      </c>
      <c r="C1000" s="12">
        <v>43806</v>
      </c>
      <c r="D1000" t="s">
        <v>140</v>
      </c>
      <c r="E1000" t="s">
        <v>119</v>
      </c>
      <c r="F1000">
        <v>2</v>
      </c>
      <c r="G1000">
        <v>6</v>
      </c>
      <c r="H1000" t="s">
        <v>213</v>
      </c>
      <c r="I1000" t="s">
        <v>42</v>
      </c>
      <c r="J1000">
        <v>10006422895</v>
      </c>
      <c r="K1000" s="21">
        <v>28.5</v>
      </c>
    </row>
    <row r="1001" spans="1:11">
      <c r="A1001" t="s">
        <v>225</v>
      </c>
      <c r="B1001">
        <v>2020</v>
      </c>
      <c r="C1001" s="12">
        <v>43806</v>
      </c>
      <c r="D1001" t="s">
        <v>140</v>
      </c>
      <c r="E1001" t="s">
        <v>121</v>
      </c>
      <c r="F1001">
        <v>1</v>
      </c>
      <c r="G1001">
        <v>1</v>
      </c>
      <c r="H1001" t="s">
        <v>196</v>
      </c>
      <c r="I1001" t="s">
        <v>52</v>
      </c>
      <c r="J1001">
        <v>10004868370</v>
      </c>
      <c r="K1001" s="21">
        <v>31.9</v>
      </c>
    </row>
    <row r="1002" spans="1:11">
      <c r="A1002" t="s">
        <v>225</v>
      </c>
      <c r="B1002">
        <v>2020</v>
      </c>
      <c r="C1002" s="12">
        <v>43806</v>
      </c>
      <c r="D1002" t="s">
        <v>140</v>
      </c>
      <c r="E1002" t="s">
        <v>121</v>
      </c>
      <c r="F1002">
        <v>1</v>
      </c>
      <c r="G1002">
        <v>2</v>
      </c>
      <c r="H1002" t="s">
        <v>203</v>
      </c>
      <c r="I1002" t="s">
        <v>198</v>
      </c>
      <c r="J1002">
        <v>10051694112</v>
      </c>
      <c r="K1002" s="21">
        <v>32.9</v>
      </c>
    </row>
    <row r="1003" spans="1:11">
      <c r="A1003" t="s">
        <v>225</v>
      </c>
      <c r="B1003">
        <v>2020</v>
      </c>
      <c r="C1003" s="12">
        <v>43806</v>
      </c>
      <c r="D1003" t="s">
        <v>140</v>
      </c>
      <c r="E1003" t="s">
        <v>121</v>
      </c>
      <c r="F1003">
        <v>1</v>
      </c>
      <c r="G1003">
        <v>3</v>
      </c>
      <c r="H1003" t="s">
        <v>106</v>
      </c>
      <c r="I1003" t="s">
        <v>102</v>
      </c>
      <c r="J1003">
        <v>10006894559</v>
      </c>
      <c r="K1003" s="21">
        <v>27.3</v>
      </c>
    </row>
    <row r="1004" spans="1:11">
      <c r="A1004" t="s">
        <v>225</v>
      </c>
      <c r="B1004">
        <v>2020</v>
      </c>
      <c r="C1004" s="12">
        <v>43806</v>
      </c>
      <c r="D1004" t="s">
        <v>140</v>
      </c>
      <c r="E1004" t="s">
        <v>121</v>
      </c>
      <c r="F1004">
        <v>1</v>
      </c>
      <c r="G1004">
        <v>4</v>
      </c>
      <c r="H1004" t="s">
        <v>115</v>
      </c>
      <c r="I1004" t="s">
        <v>102</v>
      </c>
      <c r="J1004">
        <v>10009009159</v>
      </c>
      <c r="K1004" s="21">
        <v>24.8</v>
      </c>
    </row>
    <row r="1005" spans="1:11">
      <c r="A1005" t="s">
        <v>225</v>
      </c>
      <c r="B1005">
        <v>2020</v>
      </c>
      <c r="C1005" s="12">
        <v>43806</v>
      </c>
      <c r="D1005" t="s">
        <v>140</v>
      </c>
      <c r="E1005" t="s">
        <v>121</v>
      </c>
      <c r="F1005">
        <v>1</v>
      </c>
      <c r="G1005">
        <v>5</v>
      </c>
      <c r="H1005" t="s">
        <v>195</v>
      </c>
      <c r="I1005" t="s">
        <v>31</v>
      </c>
      <c r="J1005">
        <v>10005964470</v>
      </c>
      <c r="K1005" s="21">
        <v>30.7</v>
      </c>
    </row>
    <row r="1006" spans="1:11">
      <c r="A1006" t="s">
        <v>225</v>
      </c>
      <c r="B1006">
        <v>2020</v>
      </c>
      <c r="C1006" s="12">
        <v>43806</v>
      </c>
      <c r="D1006" t="s">
        <v>140</v>
      </c>
      <c r="E1006" t="s">
        <v>121</v>
      </c>
      <c r="F1006">
        <v>1</v>
      </c>
      <c r="G1006">
        <v>6</v>
      </c>
      <c r="H1006" t="s">
        <v>197</v>
      </c>
      <c r="I1006" t="s">
        <v>198</v>
      </c>
      <c r="J1006">
        <v>10003100142</v>
      </c>
      <c r="K1006" s="21">
        <v>33.700000000000003</v>
      </c>
    </row>
    <row r="1007" spans="1:11">
      <c r="A1007" t="s">
        <v>225</v>
      </c>
      <c r="B1007">
        <v>2020</v>
      </c>
      <c r="C1007" s="12">
        <v>43806</v>
      </c>
      <c r="D1007" t="s">
        <v>140</v>
      </c>
      <c r="E1007" t="s">
        <v>121</v>
      </c>
      <c r="F1007">
        <v>2</v>
      </c>
      <c r="G1007">
        <v>1</v>
      </c>
      <c r="H1007" t="s">
        <v>220</v>
      </c>
      <c r="I1007" t="s">
        <v>35</v>
      </c>
      <c r="J1007">
        <v>10005782695</v>
      </c>
      <c r="K1007" s="21">
        <v>30.4</v>
      </c>
    </row>
    <row r="1008" spans="1:11">
      <c r="A1008" t="s">
        <v>225</v>
      </c>
      <c r="B1008">
        <v>2020</v>
      </c>
      <c r="C1008" s="12">
        <v>43806</v>
      </c>
      <c r="D1008" t="s">
        <v>140</v>
      </c>
      <c r="E1008" t="s">
        <v>121</v>
      </c>
      <c r="F1008">
        <v>2</v>
      </c>
      <c r="G1008">
        <v>2</v>
      </c>
      <c r="H1008" t="s">
        <v>110</v>
      </c>
      <c r="I1008" t="s">
        <v>58</v>
      </c>
      <c r="J1008">
        <v>10010797292</v>
      </c>
      <c r="K1008" s="21">
        <v>21.6</v>
      </c>
    </row>
    <row r="1009" spans="1:11">
      <c r="A1009" t="s">
        <v>225</v>
      </c>
      <c r="B1009">
        <v>2020</v>
      </c>
      <c r="C1009" s="12">
        <v>43806</v>
      </c>
      <c r="D1009" t="s">
        <v>140</v>
      </c>
      <c r="E1009" t="s">
        <v>121</v>
      </c>
      <c r="F1009">
        <v>2</v>
      </c>
      <c r="G1009">
        <v>3</v>
      </c>
      <c r="H1009" t="s">
        <v>103</v>
      </c>
      <c r="I1009" t="s">
        <v>104</v>
      </c>
      <c r="J1009">
        <v>10009010876</v>
      </c>
      <c r="K1009" s="21">
        <v>25.8</v>
      </c>
    </row>
    <row r="1010" spans="1:11">
      <c r="A1010" t="s">
        <v>225</v>
      </c>
      <c r="B1010">
        <v>2020</v>
      </c>
      <c r="C1010" s="12">
        <v>43806</v>
      </c>
      <c r="D1010" t="s">
        <v>140</v>
      </c>
      <c r="E1010" t="s">
        <v>121</v>
      </c>
      <c r="F1010">
        <v>2</v>
      </c>
      <c r="G1010">
        <v>4</v>
      </c>
      <c r="H1010" t="s">
        <v>213</v>
      </c>
      <c r="I1010" t="s">
        <v>42</v>
      </c>
      <c r="J1010">
        <v>10006422895</v>
      </c>
      <c r="K1010" s="21">
        <v>28.5</v>
      </c>
    </row>
    <row r="1011" spans="1:11">
      <c r="A1011" t="s">
        <v>225</v>
      </c>
      <c r="B1011">
        <v>2020</v>
      </c>
      <c r="C1011" s="12">
        <v>43806</v>
      </c>
      <c r="D1011" t="s">
        <v>140</v>
      </c>
      <c r="E1011" t="s">
        <v>121</v>
      </c>
      <c r="F1011">
        <v>2</v>
      </c>
      <c r="G1011">
        <v>5</v>
      </c>
      <c r="H1011" t="s">
        <v>183</v>
      </c>
      <c r="I1011" t="s">
        <v>33</v>
      </c>
      <c r="J1011">
        <v>10007212639</v>
      </c>
      <c r="K1011" s="21">
        <v>28.4</v>
      </c>
    </row>
    <row r="1012" spans="1:11">
      <c r="A1012" t="s">
        <v>225</v>
      </c>
      <c r="B1012">
        <v>2020</v>
      </c>
      <c r="C1012" s="12">
        <v>43806</v>
      </c>
      <c r="D1012" t="s">
        <v>140</v>
      </c>
      <c r="E1012" t="s">
        <v>121</v>
      </c>
      <c r="F1012">
        <v>2</v>
      </c>
      <c r="G1012">
        <v>6</v>
      </c>
      <c r="H1012" t="s">
        <v>100</v>
      </c>
      <c r="I1012" t="s">
        <v>44</v>
      </c>
      <c r="J1012">
        <v>10010830840</v>
      </c>
      <c r="K1012" s="21">
        <v>21.1</v>
      </c>
    </row>
    <row r="1013" spans="1:11">
      <c r="A1013" t="s">
        <v>65</v>
      </c>
      <c r="B1013">
        <v>2020</v>
      </c>
      <c r="C1013" s="12">
        <v>43779</v>
      </c>
      <c r="D1013" t="s">
        <v>140</v>
      </c>
      <c r="E1013" t="s">
        <v>91</v>
      </c>
      <c r="F1013">
        <v>1</v>
      </c>
      <c r="G1013">
        <v>1</v>
      </c>
      <c r="H1013" t="s">
        <v>200</v>
      </c>
      <c r="I1013" t="s">
        <v>23</v>
      </c>
      <c r="J1013">
        <v>10006900421</v>
      </c>
      <c r="K1013" s="21">
        <v>26.9</v>
      </c>
    </row>
    <row r="1014" spans="1:11">
      <c r="A1014" t="s">
        <v>65</v>
      </c>
      <c r="B1014">
        <v>2020</v>
      </c>
      <c r="C1014" s="12">
        <v>43779</v>
      </c>
      <c r="D1014" t="s">
        <v>140</v>
      </c>
      <c r="E1014" t="s">
        <v>91</v>
      </c>
      <c r="F1014">
        <v>1</v>
      </c>
      <c r="G1014">
        <v>2</v>
      </c>
      <c r="H1014" t="s">
        <v>197</v>
      </c>
      <c r="I1014" t="s">
        <v>198</v>
      </c>
      <c r="J1014">
        <v>10003100142</v>
      </c>
      <c r="K1014" s="21">
        <v>33.6</v>
      </c>
    </row>
    <row r="1015" spans="1:11">
      <c r="A1015" t="s">
        <v>65</v>
      </c>
      <c r="B1015">
        <v>2020</v>
      </c>
      <c r="C1015" s="12">
        <v>43779</v>
      </c>
      <c r="D1015" t="s">
        <v>140</v>
      </c>
      <c r="E1015" t="s">
        <v>91</v>
      </c>
      <c r="F1015">
        <v>1</v>
      </c>
      <c r="G1015">
        <v>3</v>
      </c>
      <c r="H1015" t="s">
        <v>192</v>
      </c>
      <c r="I1015" t="s">
        <v>113</v>
      </c>
      <c r="J1015">
        <v>10004599194</v>
      </c>
      <c r="K1015" s="21">
        <v>31.6</v>
      </c>
    </row>
    <row r="1016" spans="1:11">
      <c r="A1016" t="s">
        <v>65</v>
      </c>
      <c r="B1016">
        <v>2020</v>
      </c>
      <c r="C1016" s="12">
        <v>43779</v>
      </c>
      <c r="D1016" t="s">
        <v>140</v>
      </c>
      <c r="E1016" t="s">
        <v>91</v>
      </c>
      <c r="F1016">
        <v>1</v>
      </c>
      <c r="G1016">
        <v>4</v>
      </c>
      <c r="H1016" t="s">
        <v>54</v>
      </c>
      <c r="I1016" t="s">
        <v>42</v>
      </c>
      <c r="J1016">
        <v>10004612534</v>
      </c>
      <c r="K1016" s="21">
        <v>32.4</v>
      </c>
    </row>
    <row r="1017" spans="1:11">
      <c r="A1017" t="s">
        <v>65</v>
      </c>
      <c r="B1017">
        <v>2020</v>
      </c>
      <c r="C1017" s="12">
        <v>43779</v>
      </c>
      <c r="D1017" t="s">
        <v>140</v>
      </c>
      <c r="E1017" t="s">
        <v>91</v>
      </c>
      <c r="F1017">
        <v>1</v>
      </c>
      <c r="G1017">
        <v>5</v>
      </c>
      <c r="H1017" t="s">
        <v>171</v>
      </c>
      <c r="I1017" t="s">
        <v>82</v>
      </c>
      <c r="J1017">
        <v>10007073506</v>
      </c>
      <c r="K1017" s="21">
        <v>29.4</v>
      </c>
    </row>
    <row r="1018" spans="1:11">
      <c r="A1018" t="s">
        <v>65</v>
      </c>
      <c r="B1018">
        <v>2020</v>
      </c>
      <c r="C1018" s="12">
        <v>43779</v>
      </c>
      <c r="D1018" t="s">
        <v>140</v>
      </c>
      <c r="E1018" t="s">
        <v>91</v>
      </c>
      <c r="F1018">
        <v>1</v>
      </c>
      <c r="G1018">
        <v>6</v>
      </c>
      <c r="H1018" t="s">
        <v>105</v>
      </c>
      <c r="I1018" t="s">
        <v>39</v>
      </c>
      <c r="J1018">
        <v>10052089586</v>
      </c>
      <c r="K1018" s="21">
        <v>20.8</v>
      </c>
    </row>
    <row r="1019" spans="1:11">
      <c r="A1019" t="s">
        <v>65</v>
      </c>
      <c r="B1019">
        <v>2020</v>
      </c>
      <c r="C1019" s="12">
        <v>43779</v>
      </c>
      <c r="D1019" t="s">
        <v>140</v>
      </c>
      <c r="E1019" t="s">
        <v>91</v>
      </c>
      <c r="F1019">
        <v>1</v>
      </c>
      <c r="G1019">
        <v>7</v>
      </c>
      <c r="H1019" t="s">
        <v>30</v>
      </c>
      <c r="I1019" t="s">
        <v>31</v>
      </c>
      <c r="J1019">
        <v>10010773549</v>
      </c>
      <c r="K1019" s="21">
        <v>23.7</v>
      </c>
    </row>
    <row r="1020" spans="1:11">
      <c r="A1020" t="s">
        <v>65</v>
      </c>
      <c r="B1020">
        <v>2020</v>
      </c>
      <c r="C1020" s="12">
        <v>43779</v>
      </c>
      <c r="D1020" t="s">
        <v>140</v>
      </c>
      <c r="E1020" t="s">
        <v>91</v>
      </c>
      <c r="F1020">
        <v>2</v>
      </c>
      <c r="G1020">
        <v>1</v>
      </c>
      <c r="H1020" t="s">
        <v>194</v>
      </c>
      <c r="I1020" t="s">
        <v>29</v>
      </c>
      <c r="J1020">
        <v>10004601723</v>
      </c>
      <c r="K1020" s="21">
        <v>32.4</v>
      </c>
    </row>
    <row r="1021" spans="1:11">
      <c r="A1021" t="s">
        <v>65</v>
      </c>
      <c r="B1021">
        <v>2020</v>
      </c>
      <c r="C1021" s="12">
        <v>43779</v>
      </c>
      <c r="D1021" t="s">
        <v>140</v>
      </c>
      <c r="E1021" t="s">
        <v>91</v>
      </c>
      <c r="F1021">
        <v>2</v>
      </c>
      <c r="G1021">
        <v>2</v>
      </c>
      <c r="H1021" t="s">
        <v>115</v>
      </c>
      <c r="I1021" t="s">
        <v>102</v>
      </c>
      <c r="J1021">
        <v>10009009159</v>
      </c>
      <c r="K1021" s="21">
        <v>24.7</v>
      </c>
    </row>
    <row r="1022" spans="1:11">
      <c r="A1022" t="s">
        <v>65</v>
      </c>
      <c r="B1022">
        <v>2020</v>
      </c>
      <c r="C1022" s="12">
        <v>43779</v>
      </c>
      <c r="D1022" t="s">
        <v>140</v>
      </c>
      <c r="E1022" t="s">
        <v>91</v>
      </c>
      <c r="F1022">
        <v>2</v>
      </c>
      <c r="G1022">
        <v>3</v>
      </c>
      <c r="H1022" t="s">
        <v>210</v>
      </c>
      <c r="I1022" t="s">
        <v>188</v>
      </c>
      <c r="J1022">
        <v>10009049979</v>
      </c>
      <c r="K1022" s="21">
        <v>24.6</v>
      </c>
    </row>
    <row r="1023" spans="1:11">
      <c r="A1023" t="s">
        <v>65</v>
      </c>
      <c r="B1023">
        <v>2020</v>
      </c>
      <c r="C1023" s="12">
        <v>43779</v>
      </c>
      <c r="D1023" t="s">
        <v>140</v>
      </c>
      <c r="E1023" t="s">
        <v>91</v>
      </c>
      <c r="F1023">
        <v>2</v>
      </c>
      <c r="G1023">
        <v>4</v>
      </c>
      <c r="H1023" t="s">
        <v>51</v>
      </c>
      <c r="I1023" t="s">
        <v>52</v>
      </c>
      <c r="J1023">
        <v>10010645732</v>
      </c>
      <c r="K1023" s="21">
        <v>21.9</v>
      </c>
    </row>
    <row r="1024" spans="1:11">
      <c r="A1024" t="s">
        <v>65</v>
      </c>
      <c r="B1024">
        <v>2020</v>
      </c>
      <c r="C1024" s="12">
        <v>43779</v>
      </c>
      <c r="D1024" t="s">
        <v>140</v>
      </c>
      <c r="E1024" t="s">
        <v>91</v>
      </c>
      <c r="F1024">
        <v>2</v>
      </c>
      <c r="G1024">
        <v>5</v>
      </c>
      <c r="H1024" t="s">
        <v>100</v>
      </c>
      <c r="I1024" t="s">
        <v>44</v>
      </c>
      <c r="J1024">
        <v>10010830840</v>
      </c>
      <c r="K1024" s="21">
        <v>21</v>
      </c>
    </row>
    <row r="1025" spans="1:11">
      <c r="A1025" t="s">
        <v>65</v>
      </c>
      <c r="B1025">
        <v>2020</v>
      </c>
      <c r="C1025" s="12">
        <v>43779</v>
      </c>
      <c r="D1025" t="s">
        <v>140</v>
      </c>
      <c r="E1025" t="s">
        <v>91</v>
      </c>
      <c r="F1025">
        <v>2</v>
      </c>
      <c r="G1025">
        <v>6</v>
      </c>
      <c r="H1025" t="s">
        <v>174</v>
      </c>
      <c r="I1025" t="s">
        <v>37</v>
      </c>
      <c r="J1025">
        <v>10006552534</v>
      </c>
      <c r="K1025" s="21">
        <v>29.5</v>
      </c>
    </row>
    <row r="1026" spans="1:11">
      <c r="A1026" t="s">
        <v>65</v>
      </c>
      <c r="B1026">
        <v>2020</v>
      </c>
      <c r="C1026" s="12">
        <v>43779</v>
      </c>
      <c r="D1026" t="s">
        <v>140</v>
      </c>
      <c r="E1026" t="s">
        <v>91</v>
      </c>
      <c r="F1026">
        <v>2</v>
      </c>
      <c r="G1026">
        <v>7</v>
      </c>
      <c r="H1026" t="s">
        <v>231</v>
      </c>
      <c r="I1026" t="s">
        <v>102</v>
      </c>
      <c r="J1026">
        <v>10009009260</v>
      </c>
      <c r="K1026" s="21">
        <v>24.6</v>
      </c>
    </row>
    <row r="1027" spans="1:11">
      <c r="A1027" t="s">
        <v>65</v>
      </c>
      <c r="B1027">
        <v>2020</v>
      </c>
      <c r="C1027" s="12">
        <v>43779</v>
      </c>
      <c r="D1027" t="s">
        <v>140</v>
      </c>
      <c r="E1027" t="s">
        <v>91</v>
      </c>
      <c r="F1027">
        <v>3</v>
      </c>
      <c r="G1027">
        <v>1</v>
      </c>
      <c r="H1027" t="s">
        <v>99</v>
      </c>
      <c r="I1027" t="s">
        <v>27</v>
      </c>
      <c r="J1027">
        <v>10010678569</v>
      </c>
      <c r="K1027" s="21">
        <v>22.6</v>
      </c>
    </row>
    <row r="1028" spans="1:11">
      <c r="A1028" t="s">
        <v>65</v>
      </c>
      <c r="B1028">
        <v>2020</v>
      </c>
      <c r="C1028" s="12">
        <v>43779</v>
      </c>
      <c r="D1028" t="s">
        <v>140</v>
      </c>
      <c r="E1028" t="s">
        <v>91</v>
      </c>
      <c r="F1028">
        <v>3</v>
      </c>
      <c r="G1028">
        <v>2</v>
      </c>
      <c r="H1028" t="s">
        <v>203</v>
      </c>
      <c r="I1028" t="s">
        <v>198</v>
      </c>
      <c r="J1028">
        <v>10051694112</v>
      </c>
      <c r="K1028" s="21">
        <v>32.9</v>
      </c>
    </row>
    <row r="1029" spans="1:11">
      <c r="A1029" t="s">
        <v>65</v>
      </c>
      <c r="B1029">
        <v>2020</v>
      </c>
      <c r="C1029" s="12">
        <v>43779</v>
      </c>
      <c r="D1029" t="s">
        <v>140</v>
      </c>
      <c r="E1029" t="s">
        <v>91</v>
      </c>
      <c r="F1029">
        <v>3</v>
      </c>
      <c r="G1029">
        <v>3</v>
      </c>
      <c r="H1029" t="s">
        <v>153</v>
      </c>
      <c r="I1029" t="s">
        <v>154</v>
      </c>
      <c r="J1029">
        <v>10004717719</v>
      </c>
      <c r="K1029" s="21">
        <v>30.9</v>
      </c>
    </row>
    <row r="1030" spans="1:11">
      <c r="A1030" t="s">
        <v>65</v>
      </c>
      <c r="B1030">
        <v>2020</v>
      </c>
      <c r="C1030" s="12">
        <v>43779</v>
      </c>
      <c r="D1030" t="s">
        <v>140</v>
      </c>
      <c r="E1030" t="s">
        <v>91</v>
      </c>
      <c r="F1030">
        <v>3</v>
      </c>
      <c r="G1030">
        <v>4</v>
      </c>
      <c r="H1030" t="s">
        <v>159</v>
      </c>
      <c r="I1030" t="s">
        <v>156</v>
      </c>
      <c r="J1030">
        <v>10010829830</v>
      </c>
      <c r="K1030" s="21">
        <v>21.8</v>
      </c>
    </row>
    <row r="1031" spans="1:11">
      <c r="A1031" t="s">
        <v>65</v>
      </c>
      <c r="B1031">
        <v>2020</v>
      </c>
      <c r="C1031" s="12">
        <v>43779</v>
      </c>
      <c r="D1031" t="s">
        <v>140</v>
      </c>
      <c r="E1031" t="s">
        <v>91</v>
      </c>
      <c r="F1031">
        <v>3</v>
      </c>
      <c r="G1031">
        <v>5</v>
      </c>
      <c r="H1031" t="s">
        <v>62</v>
      </c>
      <c r="I1031" t="s">
        <v>63</v>
      </c>
      <c r="J1031">
        <v>10007351671</v>
      </c>
      <c r="K1031" s="21">
        <v>30</v>
      </c>
    </row>
    <row r="1032" spans="1:11">
      <c r="A1032" t="s">
        <v>65</v>
      </c>
      <c r="B1032">
        <v>2020</v>
      </c>
      <c r="C1032" s="12">
        <v>43779</v>
      </c>
      <c r="D1032" t="s">
        <v>140</v>
      </c>
      <c r="E1032" t="s">
        <v>91</v>
      </c>
      <c r="F1032">
        <v>3</v>
      </c>
      <c r="G1032">
        <v>6</v>
      </c>
      <c r="H1032" t="s">
        <v>232</v>
      </c>
      <c r="I1032" t="s">
        <v>212</v>
      </c>
      <c r="J1032">
        <v>10011141846</v>
      </c>
      <c r="K1032" s="21">
        <v>20.9</v>
      </c>
    </row>
    <row r="1033" spans="1:11">
      <c r="A1033" t="s">
        <v>65</v>
      </c>
      <c r="B1033">
        <v>2020</v>
      </c>
      <c r="C1033" s="12">
        <v>43779</v>
      </c>
      <c r="D1033" t="s">
        <v>140</v>
      </c>
      <c r="E1033" t="s">
        <v>91</v>
      </c>
      <c r="F1033">
        <v>3</v>
      </c>
      <c r="G1033">
        <v>7</v>
      </c>
      <c r="H1033" t="s">
        <v>143</v>
      </c>
      <c r="I1033" t="s">
        <v>95</v>
      </c>
      <c r="J1033">
        <v>10009181234</v>
      </c>
      <c r="K1033" s="21">
        <v>24.6</v>
      </c>
    </row>
    <row r="1034" spans="1:11">
      <c r="A1034" t="s">
        <v>65</v>
      </c>
      <c r="B1034">
        <v>2020</v>
      </c>
      <c r="C1034" s="12">
        <v>43779</v>
      </c>
      <c r="D1034" t="s">
        <v>140</v>
      </c>
      <c r="E1034" t="s">
        <v>91</v>
      </c>
      <c r="F1034">
        <v>4</v>
      </c>
      <c r="G1034">
        <v>1</v>
      </c>
      <c r="H1034" t="s">
        <v>97</v>
      </c>
      <c r="I1034" t="s">
        <v>29</v>
      </c>
      <c r="J1034">
        <v>10048325582</v>
      </c>
      <c r="K1034" s="21">
        <v>27.8</v>
      </c>
    </row>
    <row r="1035" spans="1:11">
      <c r="A1035" t="s">
        <v>65</v>
      </c>
      <c r="B1035">
        <v>2020</v>
      </c>
      <c r="C1035" s="12">
        <v>43779</v>
      </c>
      <c r="D1035" t="s">
        <v>140</v>
      </c>
      <c r="E1035" t="s">
        <v>91</v>
      </c>
      <c r="F1035">
        <v>4</v>
      </c>
      <c r="G1035">
        <v>2</v>
      </c>
      <c r="H1035" t="s">
        <v>208</v>
      </c>
      <c r="I1035" t="s">
        <v>58</v>
      </c>
      <c r="J1035">
        <v>10007828183</v>
      </c>
      <c r="K1035" s="21">
        <v>26.1</v>
      </c>
    </row>
    <row r="1036" spans="1:11">
      <c r="A1036" t="s">
        <v>65</v>
      </c>
      <c r="B1036">
        <v>2020</v>
      </c>
      <c r="C1036" s="12">
        <v>43779</v>
      </c>
      <c r="D1036" t="s">
        <v>140</v>
      </c>
      <c r="E1036" t="s">
        <v>91</v>
      </c>
      <c r="F1036">
        <v>4</v>
      </c>
      <c r="G1036">
        <v>3</v>
      </c>
      <c r="H1036" t="s">
        <v>218</v>
      </c>
      <c r="I1036" t="s">
        <v>46</v>
      </c>
      <c r="J1036">
        <v>10006902239</v>
      </c>
      <c r="K1036" s="21">
        <v>28.4</v>
      </c>
    </row>
    <row r="1037" spans="1:11">
      <c r="A1037" t="s">
        <v>65</v>
      </c>
      <c r="B1037">
        <v>2020</v>
      </c>
      <c r="C1037" s="12">
        <v>43779</v>
      </c>
      <c r="D1037" t="s">
        <v>140</v>
      </c>
      <c r="E1037" t="s">
        <v>91</v>
      </c>
      <c r="F1037">
        <v>4</v>
      </c>
      <c r="G1037">
        <v>4</v>
      </c>
      <c r="H1037" t="s">
        <v>93</v>
      </c>
      <c r="I1037" t="s">
        <v>52</v>
      </c>
      <c r="J1037">
        <v>10009150215</v>
      </c>
      <c r="K1037" s="21">
        <v>24</v>
      </c>
    </row>
    <row r="1038" spans="1:11">
      <c r="A1038" t="s">
        <v>65</v>
      </c>
      <c r="B1038">
        <v>2020</v>
      </c>
      <c r="C1038" s="12">
        <v>43779</v>
      </c>
      <c r="D1038" t="s">
        <v>140</v>
      </c>
      <c r="E1038" t="s">
        <v>91</v>
      </c>
      <c r="F1038">
        <v>4</v>
      </c>
      <c r="G1038">
        <v>5</v>
      </c>
      <c r="H1038" t="s">
        <v>187</v>
      </c>
      <c r="I1038" t="s">
        <v>188</v>
      </c>
      <c r="J1038">
        <v>10009017243</v>
      </c>
      <c r="K1038" s="21">
        <v>24.5</v>
      </c>
    </row>
    <row r="1039" spans="1:11">
      <c r="A1039" t="s">
        <v>65</v>
      </c>
      <c r="B1039">
        <v>2020</v>
      </c>
      <c r="C1039" s="12">
        <v>43779</v>
      </c>
      <c r="D1039" t="s">
        <v>140</v>
      </c>
      <c r="E1039" t="s">
        <v>91</v>
      </c>
      <c r="F1039">
        <v>4</v>
      </c>
      <c r="G1039">
        <v>6</v>
      </c>
      <c r="H1039" t="s">
        <v>22</v>
      </c>
      <c r="I1039" t="s">
        <v>23</v>
      </c>
      <c r="J1039">
        <v>10007379761</v>
      </c>
      <c r="K1039" s="21">
        <v>26.7</v>
      </c>
    </row>
    <row r="1040" spans="1:11">
      <c r="A1040" t="s">
        <v>65</v>
      </c>
      <c r="B1040">
        <v>2020</v>
      </c>
      <c r="C1040" s="12">
        <v>43779</v>
      </c>
      <c r="D1040" t="s">
        <v>140</v>
      </c>
      <c r="E1040" t="s">
        <v>91</v>
      </c>
      <c r="F1040">
        <v>4</v>
      </c>
      <c r="G1040">
        <v>7</v>
      </c>
      <c r="H1040" t="s">
        <v>180</v>
      </c>
      <c r="I1040" t="s">
        <v>31</v>
      </c>
      <c r="J1040">
        <v>10090680735</v>
      </c>
      <c r="K1040" s="21">
        <v>27.1</v>
      </c>
    </row>
    <row r="1041" spans="1:11">
      <c r="A1041" t="s">
        <v>65</v>
      </c>
      <c r="B1041">
        <v>2020</v>
      </c>
      <c r="C1041" s="12">
        <v>43779</v>
      </c>
      <c r="D1041" t="s">
        <v>140</v>
      </c>
      <c r="E1041" t="s">
        <v>117</v>
      </c>
      <c r="F1041">
        <v>1</v>
      </c>
      <c r="G1041">
        <v>1</v>
      </c>
      <c r="H1041" t="s">
        <v>192</v>
      </c>
      <c r="I1041" t="s">
        <v>113</v>
      </c>
      <c r="J1041">
        <v>10004599194</v>
      </c>
      <c r="K1041" s="21">
        <v>31.6</v>
      </c>
    </row>
    <row r="1042" spans="1:11">
      <c r="A1042" t="s">
        <v>65</v>
      </c>
      <c r="B1042">
        <v>2020</v>
      </c>
      <c r="C1042" s="12">
        <v>43779</v>
      </c>
      <c r="D1042" t="s">
        <v>140</v>
      </c>
      <c r="E1042" t="s">
        <v>117</v>
      </c>
      <c r="F1042">
        <v>1</v>
      </c>
      <c r="G1042">
        <v>2</v>
      </c>
      <c r="H1042" t="s">
        <v>93</v>
      </c>
      <c r="I1042" t="s">
        <v>52</v>
      </c>
      <c r="J1042">
        <v>10009150215</v>
      </c>
      <c r="K1042" s="21">
        <v>24</v>
      </c>
    </row>
    <row r="1043" spans="1:11">
      <c r="A1043" t="s">
        <v>65</v>
      </c>
      <c r="B1043">
        <v>2020</v>
      </c>
      <c r="C1043" s="12">
        <v>43779</v>
      </c>
      <c r="D1043" t="s">
        <v>140</v>
      </c>
      <c r="E1043" t="s">
        <v>117</v>
      </c>
      <c r="F1043">
        <v>1</v>
      </c>
      <c r="G1043">
        <v>3</v>
      </c>
      <c r="H1043" t="s">
        <v>174</v>
      </c>
      <c r="I1043" t="s">
        <v>37</v>
      </c>
      <c r="J1043">
        <v>10006552534</v>
      </c>
      <c r="K1043" s="21">
        <v>29.5</v>
      </c>
    </row>
    <row r="1044" spans="1:11">
      <c r="A1044" t="s">
        <v>65</v>
      </c>
      <c r="B1044">
        <v>2020</v>
      </c>
      <c r="C1044" s="12">
        <v>43779</v>
      </c>
      <c r="D1044" t="s">
        <v>140</v>
      </c>
      <c r="E1044" t="s">
        <v>117</v>
      </c>
      <c r="F1044">
        <v>1</v>
      </c>
      <c r="G1044">
        <v>4</v>
      </c>
      <c r="H1044" t="s">
        <v>30</v>
      </c>
      <c r="I1044" t="s">
        <v>31</v>
      </c>
      <c r="J1044">
        <v>10010773549</v>
      </c>
      <c r="K1044" s="21">
        <v>23.7</v>
      </c>
    </row>
    <row r="1045" spans="1:11">
      <c r="A1045" t="s">
        <v>65</v>
      </c>
      <c r="B1045">
        <v>2020</v>
      </c>
      <c r="C1045" s="12">
        <v>43779</v>
      </c>
      <c r="D1045" t="s">
        <v>140</v>
      </c>
      <c r="E1045" t="s">
        <v>117</v>
      </c>
      <c r="F1045">
        <v>1</v>
      </c>
      <c r="G1045">
        <v>5</v>
      </c>
      <c r="H1045" t="s">
        <v>62</v>
      </c>
      <c r="I1045" t="s">
        <v>63</v>
      </c>
      <c r="J1045">
        <v>10007351671</v>
      </c>
      <c r="K1045" s="21">
        <v>30</v>
      </c>
    </row>
    <row r="1046" spans="1:11">
      <c r="A1046" t="s">
        <v>65</v>
      </c>
      <c r="B1046">
        <v>2020</v>
      </c>
      <c r="C1046" s="12">
        <v>43779</v>
      </c>
      <c r="D1046" t="s">
        <v>140</v>
      </c>
      <c r="E1046" t="s">
        <v>117</v>
      </c>
      <c r="F1046">
        <v>2</v>
      </c>
      <c r="G1046">
        <v>1</v>
      </c>
      <c r="H1046" t="s">
        <v>100</v>
      </c>
      <c r="I1046" t="s">
        <v>44</v>
      </c>
      <c r="J1046">
        <v>10010830840</v>
      </c>
      <c r="K1046" s="21">
        <v>21</v>
      </c>
    </row>
    <row r="1047" spans="1:11">
      <c r="A1047" t="s">
        <v>65</v>
      </c>
      <c r="B1047">
        <v>2020</v>
      </c>
      <c r="C1047" s="12">
        <v>43779</v>
      </c>
      <c r="D1047" t="s">
        <v>140</v>
      </c>
      <c r="E1047" t="s">
        <v>117</v>
      </c>
      <c r="F1047">
        <v>2</v>
      </c>
      <c r="G1047">
        <v>2</v>
      </c>
      <c r="H1047" t="s">
        <v>180</v>
      </c>
      <c r="I1047" t="s">
        <v>31</v>
      </c>
      <c r="J1047">
        <v>10090680735</v>
      </c>
      <c r="K1047" s="21">
        <v>27.1</v>
      </c>
    </row>
    <row r="1048" spans="1:11">
      <c r="A1048" t="s">
        <v>65</v>
      </c>
      <c r="B1048">
        <v>2020</v>
      </c>
      <c r="C1048" s="12">
        <v>43779</v>
      </c>
      <c r="D1048" t="s">
        <v>140</v>
      </c>
      <c r="E1048" t="s">
        <v>117</v>
      </c>
      <c r="F1048">
        <v>2</v>
      </c>
      <c r="G1048">
        <v>3</v>
      </c>
      <c r="H1048" t="s">
        <v>159</v>
      </c>
      <c r="I1048" t="s">
        <v>156</v>
      </c>
      <c r="J1048">
        <v>10010829830</v>
      </c>
      <c r="K1048" s="21">
        <v>21.8</v>
      </c>
    </row>
    <row r="1049" spans="1:11">
      <c r="A1049" t="s">
        <v>65</v>
      </c>
      <c r="B1049">
        <v>2020</v>
      </c>
      <c r="C1049" s="12">
        <v>43779</v>
      </c>
      <c r="D1049" t="s">
        <v>140</v>
      </c>
      <c r="E1049" t="s">
        <v>117</v>
      </c>
      <c r="F1049">
        <v>2</v>
      </c>
      <c r="G1049">
        <v>4</v>
      </c>
      <c r="H1049" t="s">
        <v>210</v>
      </c>
      <c r="I1049" t="s">
        <v>188</v>
      </c>
      <c r="J1049">
        <v>10009049979</v>
      </c>
      <c r="K1049" s="21">
        <v>24.6</v>
      </c>
    </row>
    <row r="1050" spans="1:11">
      <c r="A1050" t="s">
        <v>65</v>
      </c>
      <c r="B1050">
        <v>2020</v>
      </c>
      <c r="C1050" s="12">
        <v>43779</v>
      </c>
      <c r="D1050" t="s">
        <v>140</v>
      </c>
      <c r="E1050" t="s">
        <v>117</v>
      </c>
      <c r="F1050">
        <v>2</v>
      </c>
      <c r="G1050">
        <v>5</v>
      </c>
      <c r="H1050" t="s">
        <v>105</v>
      </c>
      <c r="I1050" t="s">
        <v>39</v>
      </c>
      <c r="J1050">
        <v>10052089586</v>
      </c>
      <c r="K1050" s="21">
        <v>20.8</v>
      </c>
    </row>
    <row r="1051" spans="1:11">
      <c r="A1051" t="s">
        <v>65</v>
      </c>
      <c r="B1051">
        <v>2020</v>
      </c>
      <c r="C1051" s="12">
        <v>43779</v>
      </c>
      <c r="D1051" t="s">
        <v>140</v>
      </c>
      <c r="E1051" t="s">
        <v>117</v>
      </c>
      <c r="F1051">
        <v>3</v>
      </c>
      <c r="G1051">
        <v>1</v>
      </c>
      <c r="H1051" t="s">
        <v>143</v>
      </c>
      <c r="I1051" t="s">
        <v>95</v>
      </c>
      <c r="J1051">
        <v>10009181234</v>
      </c>
      <c r="K1051" s="21">
        <v>24.6</v>
      </c>
    </row>
    <row r="1052" spans="1:11">
      <c r="A1052" t="s">
        <v>65</v>
      </c>
      <c r="B1052">
        <v>2020</v>
      </c>
      <c r="C1052" s="12">
        <v>43779</v>
      </c>
      <c r="D1052" t="s">
        <v>140</v>
      </c>
      <c r="E1052" t="s">
        <v>117</v>
      </c>
      <c r="F1052">
        <v>3</v>
      </c>
      <c r="G1052">
        <v>2</v>
      </c>
      <c r="H1052" t="s">
        <v>22</v>
      </c>
      <c r="I1052" t="s">
        <v>23</v>
      </c>
      <c r="J1052">
        <v>10007379761</v>
      </c>
      <c r="K1052" s="21">
        <v>26.7</v>
      </c>
    </row>
    <row r="1053" spans="1:11">
      <c r="A1053" t="s">
        <v>65</v>
      </c>
      <c r="B1053">
        <v>2020</v>
      </c>
      <c r="C1053" s="12">
        <v>43779</v>
      </c>
      <c r="D1053" t="s">
        <v>140</v>
      </c>
      <c r="E1053" t="s">
        <v>117</v>
      </c>
      <c r="F1053">
        <v>3</v>
      </c>
      <c r="G1053">
        <v>3</v>
      </c>
      <c r="H1053" t="s">
        <v>153</v>
      </c>
      <c r="I1053" t="s">
        <v>154</v>
      </c>
      <c r="J1053">
        <v>10004717719</v>
      </c>
      <c r="K1053" s="21">
        <v>30.9</v>
      </c>
    </row>
    <row r="1054" spans="1:11">
      <c r="A1054" t="s">
        <v>65</v>
      </c>
      <c r="B1054">
        <v>2020</v>
      </c>
      <c r="C1054" s="12">
        <v>43779</v>
      </c>
      <c r="D1054" t="s">
        <v>140</v>
      </c>
      <c r="E1054" t="s">
        <v>117</v>
      </c>
      <c r="F1054">
        <v>3</v>
      </c>
      <c r="G1054">
        <v>4</v>
      </c>
      <c r="H1054" t="s">
        <v>171</v>
      </c>
      <c r="I1054" t="s">
        <v>82</v>
      </c>
      <c r="J1054">
        <v>10007073506</v>
      </c>
      <c r="K1054" s="21">
        <v>29.4</v>
      </c>
    </row>
    <row r="1055" spans="1:11">
      <c r="A1055" t="s">
        <v>65</v>
      </c>
      <c r="B1055">
        <v>2020</v>
      </c>
      <c r="C1055" s="12">
        <v>43779</v>
      </c>
      <c r="D1055" t="s">
        <v>140</v>
      </c>
      <c r="E1055" t="s">
        <v>117</v>
      </c>
      <c r="F1055">
        <v>3</v>
      </c>
      <c r="G1055">
        <v>5</v>
      </c>
      <c r="H1055" t="s">
        <v>51</v>
      </c>
      <c r="I1055" t="s">
        <v>52</v>
      </c>
      <c r="J1055">
        <v>10010645732</v>
      </c>
      <c r="K1055" s="21">
        <v>21.9</v>
      </c>
    </row>
    <row r="1056" spans="1:11">
      <c r="A1056" t="s">
        <v>65</v>
      </c>
      <c r="B1056">
        <v>2020</v>
      </c>
      <c r="C1056" s="12">
        <v>43779</v>
      </c>
      <c r="D1056" t="s">
        <v>140</v>
      </c>
      <c r="E1056" t="s">
        <v>117</v>
      </c>
      <c r="F1056">
        <v>4</v>
      </c>
      <c r="G1056">
        <v>1</v>
      </c>
      <c r="H1056" t="s">
        <v>231</v>
      </c>
      <c r="I1056" t="s">
        <v>102</v>
      </c>
      <c r="J1056">
        <v>10009009260</v>
      </c>
      <c r="K1056" s="21">
        <v>24.6</v>
      </c>
    </row>
    <row r="1057" spans="1:11">
      <c r="A1057" t="s">
        <v>65</v>
      </c>
      <c r="B1057">
        <v>2020</v>
      </c>
      <c r="C1057" s="12">
        <v>43779</v>
      </c>
      <c r="D1057" t="s">
        <v>140</v>
      </c>
      <c r="E1057" t="s">
        <v>117</v>
      </c>
      <c r="F1057">
        <v>4</v>
      </c>
      <c r="G1057">
        <v>2</v>
      </c>
      <c r="H1057" t="s">
        <v>232</v>
      </c>
      <c r="I1057" t="s">
        <v>212</v>
      </c>
      <c r="J1057">
        <v>10011141846</v>
      </c>
      <c r="K1057" s="21">
        <v>20.9</v>
      </c>
    </row>
    <row r="1058" spans="1:11">
      <c r="A1058" t="s">
        <v>65</v>
      </c>
      <c r="B1058">
        <v>2020</v>
      </c>
      <c r="C1058" s="12">
        <v>43779</v>
      </c>
      <c r="D1058" t="s">
        <v>140</v>
      </c>
      <c r="E1058" t="s">
        <v>117</v>
      </c>
      <c r="F1058">
        <v>4</v>
      </c>
      <c r="G1058">
        <v>3</v>
      </c>
      <c r="H1058" t="s">
        <v>218</v>
      </c>
      <c r="I1058" t="s">
        <v>46</v>
      </c>
      <c r="J1058">
        <v>10006902239</v>
      </c>
      <c r="K1058" s="21">
        <v>28.4</v>
      </c>
    </row>
    <row r="1059" spans="1:11">
      <c r="A1059" t="s">
        <v>65</v>
      </c>
      <c r="B1059">
        <v>2020</v>
      </c>
      <c r="C1059" s="12">
        <v>43779</v>
      </c>
      <c r="D1059" t="s">
        <v>140</v>
      </c>
      <c r="E1059" t="s">
        <v>117</v>
      </c>
      <c r="F1059">
        <v>4</v>
      </c>
      <c r="G1059">
        <v>4</v>
      </c>
      <c r="H1059" t="s">
        <v>187</v>
      </c>
      <c r="I1059" t="s">
        <v>188</v>
      </c>
      <c r="J1059">
        <v>10009017243</v>
      </c>
      <c r="K1059" s="21">
        <v>24.5</v>
      </c>
    </row>
    <row r="1060" spans="1:11">
      <c r="A1060" t="s">
        <v>65</v>
      </c>
      <c r="B1060">
        <v>2020</v>
      </c>
      <c r="C1060" s="12">
        <v>43779</v>
      </c>
      <c r="D1060" t="s">
        <v>140</v>
      </c>
      <c r="E1060" t="s">
        <v>117</v>
      </c>
      <c r="F1060">
        <v>4</v>
      </c>
      <c r="G1060">
        <v>5</v>
      </c>
      <c r="H1060" t="s">
        <v>54</v>
      </c>
      <c r="I1060" t="s">
        <v>42</v>
      </c>
      <c r="J1060">
        <v>10004612534</v>
      </c>
      <c r="K1060" s="21">
        <v>32.4</v>
      </c>
    </row>
    <row r="1061" spans="1:11">
      <c r="A1061" t="s">
        <v>65</v>
      </c>
      <c r="B1061">
        <v>2020</v>
      </c>
      <c r="C1061" s="12">
        <v>43779</v>
      </c>
      <c r="D1061" t="s">
        <v>140</v>
      </c>
      <c r="E1061" t="s">
        <v>119</v>
      </c>
      <c r="F1061">
        <v>1</v>
      </c>
      <c r="G1061">
        <v>1</v>
      </c>
      <c r="H1061" t="s">
        <v>192</v>
      </c>
      <c r="I1061" t="s">
        <v>113</v>
      </c>
      <c r="J1061">
        <v>10004599194</v>
      </c>
      <c r="K1061" s="21">
        <v>31.6</v>
      </c>
    </row>
    <row r="1062" spans="1:11">
      <c r="A1062" t="s">
        <v>65</v>
      </c>
      <c r="B1062">
        <v>2020</v>
      </c>
      <c r="C1062" s="12">
        <v>43779</v>
      </c>
      <c r="D1062" t="s">
        <v>140</v>
      </c>
      <c r="E1062" t="s">
        <v>119</v>
      </c>
      <c r="F1062">
        <v>1</v>
      </c>
      <c r="G1062">
        <v>2</v>
      </c>
      <c r="H1062" t="s">
        <v>97</v>
      </c>
      <c r="I1062" t="s">
        <v>29</v>
      </c>
      <c r="J1062">
        <v>10048325582</v>
      </c>
      <c r="K1062" s="21">
        <v>27.8</v>
      </c>
    </row>
    <row r="1063" spans="1:11">
      <c r="A1063" t="s">
        <v>65</v>
      </c>
      <c r="B1063">
        <v>2020</v>
      </c>
      <c r="C1063" s="12">
        <v>43779</v>
      </c>
      <c r="D1063" t="s">
        <v>140</v>
      </c>
      <c r="E1063" t="s">
        <v>119</v>
      </c>
      <c r="F1063">
        <v>1</v>
      </c>
      <c r="G1063">
        <v>3</v>
      </c>
      <c r="H1063" t="s">
        <v>203</v>
      </c>
      <c r="I1063" t="s">
        <v>198</v>
      </c>
      <c r="J1063">
        <v>10051694112</v>
      </c>
      <c r="K1063" s="21">
        <v>32.9</v>
      </c>
    </row>
    <row r="1064" spans="1:11">
      <c r="A1064" t="s">
        <v>65</v>
      </c>
      <c r="B1064">
        <v>2020</v>
      </c>
      <c r="C1064" s="12">
        <v>43779</v>
      </c>
      <c r="D1064" t="s">
        <v>140</v>
      </c>
      <c r="E1064" t="s">
        <v>119</v>
      </c>
      <c r="F1064">
        <v>1</v>
      </c>
      <c r="G1064">
        <v>4</v>
      </c>
      <c r="H1064" t="s">
        <v>200</v>
      </c>
      <c r="I1064" t="s">
        <v>23</v>
      </c>
      <c r="J1064">
        <v>10006900421</v>
      </c>
      <c r="K1064" s="21">
        <v>26.9</v>
      </c>
    </row>
    <row r="1065" spans="1:11">
      <c r="A1065" t="s">
        <v>65</v>
      </c>
      <c r="B1065">
        <v>2020</v>
      </c>
      <c r="C1065" s="12">
        <v>43779</v>
      </c>
      <c r="D1065" t="s">
        <v>140</v>
      </c>
      <c r="E1065" t="s">
        <v>119</v>
      </c>
      <c r="F1065">
        <v>1</v>
      </c>
      <c r="G1065">
        <v>5</v>
      </c>
      <c r="H1065" t="s">
        <v>115</v>
      </c>
      <c r="I1065" t="s">
        <v>102</v>
      </c>
      <c r="J1065">
        <v>10009009159</v>
      </c>
      <c r="K1065" s="21">
        <v>24.7</v>
      </c>
    </row>
    <row r="1066" spans="1:11">
      <c r="A1066" t="s">
        <v>65</v>
      </c>
      <c r="B1066">
        <v>2020</v>
      </c>
      <c r="C1066" s="12">
        <v>43779</v>
      </c>
      <c r="D1066" t="s">
        <v>140</v>
      </c>
      <c r="E1066" t="s">
        <v>119</v>
      </c>
      <c r="F1066">
        <v>1</v>
      </c>
      <c r="G1066">
        <v>6</v>
      </c>
      <c r="H1066" t="s">
        <v>231</v>
      </c>
      <c r="I1066" t="s">
        <v>102</v>
      </c>
      <c r="J1066">
        <v>10009009260</v>
      </c>
      <c r="K1066" s="21">
        <v>24.6</v>
      </c>
    </row>
    <row r="1067" spans="1:11">
      <c r="A1067" t="s">
        <v>65</v>
      </c>
      <c r="B1067">
        <v>2020</v>
      </c>
      <c r="C1067" s="12">
        <v>43779</v>
      </c>
      <c r="D1067" t="s">
        <v>140</v>
      </c>
      <c r="E1067" t="s">
        <v>119</v>
      </c>
      <c r="F1067">
        <v>2</v>
      </c>
      <c r="G1067">
        <v>1</v>
      </c>
      <c r="H1067" t="s">
        <v>197</v>
      </c>
      <c r="I1067" t="s">
        <v>198</v>
      </c>
      <c r="J1067">
        <v>10003100142</v>
      </c>
      <c r="K1067" s="21">
        <v>33.6</v>
      </c>
    </row>
    <row r="1068" spans="1:11">
      <c r="A1068" t="s">
        <v>65</v>
      </c>
      <c r="B1068">
        <v>2020</v>
      </c>
      <c r="C1068" s="12">
        <v>43779</v>
      </c>
      <c r="D1068" t="s">
        <v>140</v>
      </c>
      <c r="E1068" t="s">
        <v>119</v>
      </c>
      <c r="F1068">
        <v>2</v>
      </c>
      <c r="G1068">
        <v>2</v>
      </c>
      <c r="H1068" t="s">
        <v>194</v>
      </c>
      <c r="I1068" t="s">
        <v>29</v>
      </c>
      <c r="J1068">
        <v>10004601723</v>
      </c>
      <c r="K1068" s="21">
        <v>32.4</v>
      </c>
    </row>
    <row r="1069" spans="1:11">
      <c r="A1069" t="s">
        <v>65</v>
      </c>
      <c r="B1069">
        <v>2020</v>
      </c>
      <c r="C1069" s="12">
        <v>43779</v>
      </c>
      <c r="D1069" t="s">
        <v>140</v>
      </c>
      <c r="E1069" t="s">
        <v>119</v>
      </c>
      <c r="F1069">
        <v>2</v>
      </c>
      <c r="G1069">
        <v>3</v>
      </c>
      <c r="H1069" t="s">
        <v>99</v>
      </c>
      <c r="I1069" t="s">
        <v>27</v>
      </c>
      <c r="J1069">
        <v>10010678569</v>
      </c>
      <c r="K1069" s="21">
        <v>22.6</v>
      </c>
    </row>
    <row r="1070" spans="1:11">
      <c r="A1070" t="s">
        <v>65</v>
      </c>
      <c r="B1070">
        <v>2020</v>
      </c>
      <c r="C1070" s="12">
        <v>43779</v>
      </c>
      <c r="D1070" t="s">
        <v>140</v>
      </c>
      <c r="E1070" t="s">
        <v>119</v>
      </c>
      <c r="F1070">
        <v>2</v>
      </c>
      <c r="G1070">
        <v>4</v>
      </c>
      <c r="H1070" t="s">
        <v>100</v>
      </c>
      <c r="I1070" t="s">
        <v>44</v>
      </c>
      <c r="J1070">
        <v>10010830840</v>
      </c>
      <c r="K1070" s="21">
        <v>21</v>
      </c>
    </row>
    <row r="1071" spans="1:11">
      <c r="A1071" t="s">
        <v>65</v>
      </c>
      <c r="B1071">
        <v>2020</v>
      </c>
      <c r="C1071" s="12">
        <v>43779</v>
      </c>
      <c r="D1071" t="s">
        <v>140</v>
      </c>
      <c r="E1071" t="s">
        <v>119</v>
      </c>
      <c r="F1071">
        <v>2</v>
      </c>
      <c r="G1071">
        <v>5</v>
      </c>
      <c r="H1071" t="s">
        <v>208</v>
      </c>
      <c r="I1071" t="s">
        <v>58</v>
      </c>
      <c r="J1071">
        <v>10007828183</v>
      </c>
      <c r="K1071" s="21">
        <v>26.1</v>
      </c>
    </row>
    <row r="1072" spans="1:11">
      <c r="A1072" t="s">
        <v>65</v>
      </c>
      <c r="B1072">
        <v>2020</v>
      </c>
      <c r="C1072" s="12">
        <v>43779</v>
      </c>
      <c r="D1072" t="s">
        <v>140</v>
      </c>
      <c r="E1072" t="s">
        <v>119</v>
      </c>
      <c r="F1072">
        <v>2</v>
      </c>
      <c r="G1072">
        <v>6</v>
      </c>
      <c r="H1072" t="s">
        <v>143</v>
      </c>
      <c r="I1072" t="s">
        <v>95</v>
      </c>
      <c r="J1072">
        <v>10009181234</v>
      </c>
      <c r="K1072" s="21">
        <v>24.6</v>
      </c>
    </row>
    <row r="1073" spans="1:11">
      <c r="A1073" t="s">
        <v>65</v>
      </c>
      <c r="B1073">
        <v>2020</v>
      </c>
      <c r="C1073" s="12">
        <v>43779</v>
      </c>
      <c r="D1073" t="s">
        <v>140</v>
      </c>
      <c r="E1073" t="s">
        <v>121</v>
      </c>
      <c r="F1073">
        <v>1</v>
      </c>
      <c r="G1073">
        <v>1</v>
      </c>
      <c r="H1073" t="s">
        <v>99</v>
      </c>
      <c r="I1073" t="s">
        <v>27</v>
      </c>
      <c r="J1073">
        <v>10010678569</v>
      </c>
      <c r="K1073" s="21">
        <v>22.6</v>
      </c>
    </row>
    <row r="1074" spans="1:11">
      <c r="A1074" t="s">
        <v>65</v>
      </c>
      <c r="B1074">
        <v>2020</v>
      </c>
      <c r="C1074" s="12">
        <v>43779</v>
      </c>
      <c r="D1074" t="s">
        <v>140</v>
      </c>
      <c r="E1074" t="s">
        <v>121</v>
      </c>
      <c r="F1074">
        <v>1</v>
      </c>
      <c r="G1074">
        <v>2</v>
      </c>
      <c r="H1074" t="s">
        <v>194</v>
      </c>
      <c r="I1074" t="s">
        <v>29</v>
      </c>
      <c r="J1074">
        <v>10004601723</v>
      </c>
      <c r="K1074" s="21">
        <v>32.4</v>
      </c>
    </row>
    <row r="1075" spans="1:11">
      <c r="A1075" t="s">
        <v>65</v>
      </c>
      <c r="B1075">
        <v>2020</v>
      </c>
      <c r="C1075" s="12">
        <v>43779</v>
      </c>
      <c r="D1075" t="s">
        <v>140</v>
      </c>
      <c r="E1075" t="s">
        <v>121</v>
      </c>
      <c r="F1075">
        <v>1</v>
      </c>
      <c r="G1075">
        <v>3</v>
      </c>
      <c r="H1075" t="s">
        <v>197</v>
      </c>
      <c r="I1075" t="s">
        <v>198</v>
      </c>
      <c r="J1075">
        <v>10003100142</v>
      </c>
      <c r="K1075" s="21">
        <v>33.6</v>
      </c>
    </row>
    <row r="1076" spans="1:11">
      <c r="A1076" t="s">
        <v>65</v>
      </c>
      <c r="B1076">
        <v>2020</v>
      </c>
      <c r="C1076" s="12">
        <v>43779</v>
      </c>
      <c r="D1076" t="s">
        <v>140</v>
      </c>
      <c r="E1076" t="s">
        <v>121</v>
      </c>
      <c r="F1076">
        <v>1</v>
      </c>
      <c r="G1076">
        <v>4</v>
      </c>
      <c r="H1076" t="s">
        <v>192</v>
      </c>
      <c r="I1076" t="s">
        <v>113</v>
      </c>
      <c r="J1076">
        <v>10004599194</v>
      </c>
      <c r="K1076" s="21">
        <v>31.6</v>
      </c>
    </row>
    <row r="1077" spans="1:11">
      <c r="A1077" t="s">
        <v>65</v>
      </c>
      <c r="B1077">
        <v>2020</v>
      </c>
      <c r="C1077" s="12">
        <v>43779</v>
      </c>
      <c r="D1077" t="s">
        <v>140</v>
      </c>
      <c r="E1077" t="s">
        <v>121</v>
      </c>
      <c r="F1077">
        <v>1</v>
      </c>
      <c r="G1077">
        <v>5</v>
      </c>
      <c r="H1077" t="s">
        <v>203</v>
      </c>
      <c r="I1077" t="s">
        <v>198</v>
      </c>
      <c r="J1077">
        <v>10051694112</v>
      </c>
      <c r="K1077" s="21">
        <v>32.9</v>
      </c>
    </row>
    <row r="1078" spans="1:11">
      <c r="A1078" t="s">
        <v>65</v>
      </c>
      <c r="B1078">
        <v>2020</v>
      </c>
      <c r="C1078" s="12">
        <v>43779</v>
      </c>
      <c r="D1078" t="s">
        <v>140</v>
      </c>
      <c r="E1078" t="s">
        <v>121</v>
      </c>
      <c r="F1078">
        <v>1</v>
      </c>
      <c r="G1078">
        <v>6</v>
      </c>
      <c r="H1078" t="s">
        <v>97</v>
      </c>
      <c r="I1078" t="s">
        <v>29</v>
      </c>
      <c r="J1078">
        <v>10048325582</v>
      </c>
      <c r="K1078" s="21">
        <v>27.8</v>
      </c>
    </row>
    <row r="1079" spans="1:11">
      <c r="A1079" t="s">
        <v>65</v>
      </c>
      <c r="B1079">
        <v>2020</v>
      </c>
      <c r="C1079" s="12">
        <v>43779</v>
      </c>
      <c r="D1079" t="s">
        <v>140</v>
      </c>
      <c r="E1079" t="s">
        <v>121</v>
      </c>
      <c r="F1079">
        <v>2</v>
      </c>
      <c r="G1079">
        <v>1</v>
      </c>
      <c r="H1079" t="s">
        <v>115</v>
      </c>
      <c r="I1079" t="s">
        <v>102</v>
      </c>
      <c r="J1079">
        <v>10009009159</v>
      </c>
      <c r="K1079" s="21">
        <v>24.7</v>
      </c>
    </row>
    <row r="1080" spans="1:11">
      <c r="A1080" t="s">
        <v>65</v>
      </c>
      <c r="B1080">
        <v>2020</v>
      </c>
      <c r="C1080" s="12">
        <v>43779</v>
      </c>
      <c r="D1080" t="s">
        <v>140</v>
      </c>
      <c r="E1080" t="s">
        <v>121</v>
      </c>
      <c r="F1080">
        <v>2</v>
      </c>
      <c r="G1080">
        <v>2</v>
      </c>
      <c r="H1080" t="s">
        <v>143</v>
      </c>
      <c r="I1080" t="s">
        <v>95</v>
      </c>
      <c r="J1080">
        <v>10009181234</v>
      </c>
      <c r="K1080" s="21">
        <v>24.6</v>
      </c>
    </row>
    <row r="1081" spans="1:11">
      <c r="A1081" t="s">
        <v>65</v>
      </c>
      <c r="B1081">
        <v>2020</v>
      </c>
      <c r="C1081" s="12">
        <v>43779</v>
      </c>
      <c r="D1081" t="s">
        <v>140</v>
      </c>
      <c r="E1081" t="s">
        <v>121</v>
      </c>
      <c r="F1081">
        <v>2</v>
      </c>
      <c r="G1081">
        <v>3</v>
      </c>
      <c r="H1081" t="s">
        <v>231</v>
      </c>
      <c r="I1081" t="s">
        <v>102</v>
      </c>
      <c r="J1081">
        <v>10009009260</v>
      </c>
      <c r="K1081" s="21">
        <v>24.6</v>
      </c>
    </row>
    <row r="1082" spans="1:11">
      <c r="A1082" t="s">
        <v>65</v>
      </c>
      <c r="B1082">
        <v>2020</v>
      </c>
      <c r="C1082" s="12">
        <v>43779</v>
      </c>
      <c r="D1082" t="s">
        <v>140</v>
      </c>
      <c r="E1082" t="s">
        <v>121</v>
      </c>
      <c r="F1082">
        <v>2</v>
      </c>
      <c r="G1082">
        <v>4</v>
      </c>
      <c r="H1082" t="s">
        <v>200</v>
      </c>
      <c r="I1082" t="s">
        <v>23</v>
      </c>
      <c r="J1082">
        <v>10006900421</v>
      </c>
      <c r="K1082" s="21">
        <v>26.9</v>
      </c>
    </row>
    <row r="1083" spans="1:11">
      <c r="A1083" t="s">
        <v>65</v>
      </c>
      <c r="B1083">
        <v>2020</v>
      </c>
      <c r="C1083" s="12">
        <v>43779</v>
      </c>
      <c r="D1083" t="s">
        <v>140</v>
      </c>
      <c r="E1083" t="s">
        <v>121</v>
      </c>
      <c r="F1083">
        <v>2</v>
      </c>
      <c r="G1083">
        <v>5</v>
      </c>
      <c r="H1083" t="s">
        <v>100</v>
      </c>
      <c r="I1083" t="s">
        <v>44</v>
      </c>
      <c r="J1083">
        <v>10010830840</v>
      </c>
      <c r="K1083" s="21">
        <v>21</v>
      </c>
    </row>
    <row r="1084" spans="1:11">
      <c r="A1084" t="s">
        <v>65</v>
      </c>
      <c r="B1084">
        <v>2020</v>
      </c>
      <c r="C1084" s="12">
        <v>43779</v>
      </c>
      <c r="D1084" t="s">
        <v>140</v>
      </c>
      <c r="E1084" t="s">
        <v>121</v>
      </c>
      <c r="F1084">
        <v>2</v>
      </c>
      <c r="G1084">
        <v>6</v>
      </c>
      <c r="H1084" t="s">
        <v>208</v>
      </c>
      <c r="I1084" t="s">
        <v>58</v>
      </c>
      <c r="J1084">
        <v>10007828183</v>
      </c>
      <c r="K1084" s="21">
        <v>26.1</v>
      </c>
    </row>
    <row r="1085" spans="1:11">
      <c r="A1085" t="s">
        <v>233</v>
      </c>
      <c r="B1085">
        <v>2020</v>
      </c>
      <c r="C1085" s="12">
        <v>43771</v>
      </c>
      <c r="D1085" t="s">
        <v>140</v>
      </c>
      <c r="E1085" t="s">
        <v>91</v>
      </c>
      <c r="F1085">
        <v>1</v>
      </c>
      <c r="G1085">
        <v>1</v>
      </c>
      <c r="H1085" t="s">
        <v>200</v>
      </c>
      <c r="I1085" t="s">
        <v>23</v>
      </c>
      <c r="J1085">
        <v>10006900421</v>
      </c>
      <c r="K1085" s="21">
        <v>26.9</v>
      </c>
    </row>
    <row r="1086" spans="1:11">
      <c r="A1086" t="s">
        <v>233</v>
      </c>
      <c r="B1086">
        <v>2020</v>
      </c>
      <c r="C1086" s="12">
        <v>43771</v>
      </c>
      <c r="D1086" t="s">
        <v>140</v>
      </c>
      <c r="E1086" t="s">
        <v>91</v>
      </c>
      <c r="F1086">
        <v>1</v>
      </c>
      <c r="G1086">
        <v>2</v>
      </c>
      <c r="H1086" t="s">
        <v>143</v>
      </c>
      <c r="I1086" t="s">
        <v>95</v>
      </c>
      <c r="J1086">
        <v>10009181234</v>
      </c>
      <c r="K1086" s="21">
        <v>24.6</v>
      </c>
    </row>
    <row r="1087" spans="1:11">
      <c r="A1087" t="s">
        <v>233</v>
      </c>
      <c r="B1087">
        <v>2020</v>
      </c>
      <c r="C1087" s="12">
        <v>43771</v>
      </c>
      <c r="D1087" t="s">
        <v>140</v>
      </c>
      <c r="E1087" t="s">
        <v>91</v>
      </c>
      <c r="F1087">
        <v>1</v>
      </c>
      <c r="G1087">
        <v>3</v>
      </c>
      <c r="H1087" t="s">
        <v>187</v>
      </c>
      <c r="I1087" t="s">
        <v>188</v>
      </c>
      <c r="J1087">
        <v>10009017243</v>
      </c>
      <c r="K1087" s="21">
        <v>24.5</v>
      </c>
    </row>
    <row r="1088" spans="1:11">
      <c r="A1088" t="s">
        <v>233</v>
      </c>
      <c r="B1088">
        <v>2020</v>
      </c>
      <c r="C1088" s="12">
        <v>43771</v>
      </c>
      <c r="D1088" t="s">
        <v>140</v>
      </c>
      <c r="E1088" t="s">
        <v>91</v>
      </c>
      <c r="F1088">
        <v>1</v>
      </c>
      <c r="G1088">
        <v>4</v>
      </c>
      <c r="H1088" t="s">
        <v>105</v>
      </c>
      <c r="I1088" t="s">
        <v>39</v>
      </c>
      <c r="J1088">
        <v>10052089586</v>
      </c>
      <c r="K1088" s="21">
        <v>20.8</v>
      </c>
    </row>
    <row r="1089" spans="1:11">
      <c r="A1089" t="s">
        <v>233</v>
      </c>
      <c r="B1089">
        <v>2020</v>
      </c>
      <c r="C1089" s="12">
        <v>43771</v>
      </c>
      <c r="D1089" t="s">
        <v>140</v>
      </c>
      <c r="E1089" t="s">
        <v>91</v>
      </c>
      <c r="F1089">
        <v>1</v>
      </c>
      <c r="G1089">
        <v>9</v>
      </c>
      <c r="H1089" t="s">
        <v>40</v>
      </c>
      <c r="I1089" t="s">
        <v>29</v>
      </c>
      <c r="J1089">
        <v>10009178002</v>
      </c>
      <c r="K1089" s="21">
        <v>23.8</v>
      </c>
    </row>
    <row r="1090" spans="1:11">
      <c r="A1090" t="s">
        <v>233</v>
      </c>
      <c r="B1090">
        <v>2020</v>
      </c>
      <c r="C1090" s="12">
        <v>43771</v>
      </c>
      <c r="D1090" t="s">
        <v>140</v>
      </c>
      <c r="E1090" t="s">
        <v>91</v>
      </c>
      <c r="F1090">
        <v>1</v>
      </c>
      <c r="G1090">
        <v>9</v>
      </c>
      <c r="H1090" t="s">
        <v>153</v>
      </c>
      <c r="I1090" t="s">
        <v>154</v>
      </c>
      <c r="J1090">
        <v>10004717719</v>
      </c>
      <c r="K1090" s="21">
        <v>30.9</v>
      </c>
    </row>
    <row r="1091" spans="1:11">
      <c r="A1091" t="s">
        <v>233</v>
      </c>
      <c r="B1091">
        <v>2020</v>
      </c>
      <c r="C1091" s="12">
        <v>43771</v>
      </c>
      <c r="D1091" t="s">
        <v>140</v>
      </c>
      <c r="E1091" t="s">
        <v>91</v>
      </c>
      <c r="F1091">
        <v>1</v>
      </c>
      <c r="G1091">
        <v>9</v>
      </c>
      <c r="H1091" t="s">
        <v>234</v>
      </c>
      <c r="I1091" t="s">
        <v>25</v>
      </c>
      <c r="J1091">
        <v>10006073493</v>
      </c>
      <c r="K1091" s="21">
        <v>29.9</v>
      </c>
    </row>
    <row r="1092" spans="1:11">
      <c r="A1092" t="s">
        <v>233</v>
      </c>
      <c r="B1092">
        <v>2020</v>
      </c>
      <c r="C1092" s="12">
        <v>43771</v>
      </c>
      <c r="D1092" t="s">
        <v>140</v>
      </c>
      <c r="E1092" t="s">
        <v>91</v>
      </c>
      <c r="F1092">
        <v>2</v>
      </c>
      <c r="G1092">
        <v>1</v>
      </c>
      <c r="H1092" t="s">
        <v>197</v>
      </c>
      <c r="I1092" t="s">
        <v>198</v>
      </c>
      <c r="J1092">
        <v>10003100142</v>
      </c>
      <c r="K1092" s="21">
        <v>33.6</v>
      </c>
    </row>
    <row r="1093" spans="1:11">
      <c r="A1093" t="s">
        <v>233</v>
      </c>
      <c r="B1093">
        <v>2020</v>
      </c>
      <c r="C1093" s="12">
        <v>43771</v>
      </c>
      <c r="D1093" t="s">
        <v>140</v>
      </c>
      <c r="E1093" t="s">
        <v>91</v>
      </c>
      <c r="F1093">
        <v>2</v>
      </c>
      <c r="G1093">
        <v>2</v>
      </c>
      <c r="H1093" t="s">
        <v>97</v>
      </c>
      <c r="I1093" t="s">
        <v>29</v>
      </c>
      <c r="J1093">
        <v>10048325582</v>
      </c>
      <c r="K1093" s="21">
        <v>27.8</v>
      </c>
    </row>
    <row r="1094" spans="1:11">
      <c r="A1094" t="s">
        <v>233</v>
      </c>
      <c r="B1094">
        <v>2020</v>
      </c>
      <c r="C1094" s="12">
        <v>43771</v>
      </c>
      <c r="D1094" t="s">
        <v>140</v>
      </c>
      <c r="E1094" t="s">
        <v>91</v>
      </c>
      <c r="F1094">
        <v>2</v>
      </c>
      <c r="G1094">
        <v>3</v>
      </c>
      <c r="H1094" t="s">
        <v>100</v>
      </c>
      <c r="I1094" t="s">
        <v>44</v>
      </c>
      <c r="J1094">
        <v>10010830840</v>
      </c>
      <c r="K1094" s="21">
        <v>21</v>
      </c>
    </row>
    <row r="1095" spans="1:11">
      <c r="A1095" t="s">
        <v>233</v>
      </c>
      <c r="B1095">
        <v>2020</v>
      </c>
      <c r="C1095" s="12">
        <v>43771</v>
      </c>
      <c r="D1095" t="s">
        <v>140</v>
      </c>
      <c r="E1095" t="s">
        <v>91</v>
      </c>
      <c r="F1095">
        <v>2</v>
      </c>
      <c r="G1095">
        <v>4</v>
      </c>
      <c r="H1095" t="s">
        <v>180</v>
      </c>
      <c r="I1095" t="s">
        <v>31</v>
      </c>
      <c r="J1095">
        <v>10090680735</v>
      </c>
      <c r="K1095" s="21">
        <v>27.1</v>
      </c>
    </row>
    <row r="1096" spans="1:11">
      <c r="A1096" t="s">
        <v>233</v>
      </c>
      <c r="B1096">
        <v>2020</v>
      </c>
      <c r="C1096" s="12">
        <v>43771</v>
      </c>
      <c r="D1096" t="s">
        <v>140</v>
      </c>
      <c r="E1096" t="s">
        <v>91</v>
      </c>
      <c r="F1096">
        <v>2</v>
      </c>
      <c r="G1096">
        <v>5</v>
      </c>
      <c r="H1096" t="s">
        <v>218</v>
      </c>
      <c r="I1096" t="s">
        <v>46</v>
      </c>
      <c r="J1096">
        <v>10006902239</v>
      </c>
      <c r="K1096" s="21">
        <v>28.3</v>
      </c>
    </row>
    <row r="1097" spans="1:11">
      <c r="A1097" t="s">
        <v>233</v>
      </c>
      <c r="B1097">
        <v>2020</v>
      </c>
      <c r="C1097" s="12">
        <v>43771</v>
      </c>
      <c r="D1097" t="s">
        <v>140</v>
      </c>
      <c r="E1097" t="s">
        <v>91</v>
      </c>
      <c r="F1097">
        <v>2</v>
      </c>
      <c r="G1097">
        <v>6</v>
      </c>
      <c r="H1097" t="s">
        <v>210</v>
      </c>
      <c r="I1097" t="s">
        <v>188</v>
      </c>
      <c r="J1097">
        <v>10009049979</v>
      </c>
      <c r="K1097" s="21">
        <v>24.6</v>
      </c>
    </row>
    <row r="1098" spans="1:11">
      <c r="A1098" t="s">
        <v>233</v>
      </c>
      <c r="B1098">
        <v>2020</v>
      </c>
      <c r="C1098" s="12">
        <v>43771</v>
      </c>
      <c r="D1098" t="s">
        <v>140</v>
      </c>
      <c r="E1098" t="s">
        <v>91</v>
      </c>
      <c r="F1098">
        <v>2</v>
      </c>
      <c r="G1098">
        <v>9</v>
      </c>
      <c r="H1098" t="s">
        <v>206</v>
      </c>
      <c r="I1098" t="s">
        <v>207</v>
      </c>
      <c r="J1098">
        <v>10090555241</v>
      </c>
      <c r="K1098" s="21">
        <v>21.8</v>
      </c>
    </row>
    <row r="1099" spans="1:11">
      <c r="A1099" t="s">
        <v>233</v>
      </c>
      <c r="B1099">
        <v>2020</v>
      </c>
      <c r="C1099" s="12">
        <v>43771</v>
      </c>
      <c r="D1099" t="s">
        <v>140</v>
      </c>
      <c r="E1099" t="s">
        <v>91</v>
      </c>
      <c r="F1099">
        <v>3</v>
      </c>
      <c r="G1099">
        <v>1</v>
      </c>
      <c r="H1099" t="s">
        <v>99</v>
      </c>
      <c r="I1099" t="s">
        <v>27</v>
      </c>
      <c r="J1099">
        <v>10010678569</v>
      </c>
      <c r="K1099" s="21">
        <v>22.5</v>
      </c>
    </row>
    <row r="1100" spans="1:11">
      <c r="A1100" t="s">
        <v>233</v>
      </c>
      <c r="B1100">
        <v>2020</v>
      </c>
      <c r="C1100" s="12">
        <v>43771</v>
      </c>
      <c r="D1100" t="s">
        <v>140</v>
      </c>
      <c r="E1100" t="s">
        <v>91</v>
      </c>
      <c r="F1100">
        <v>3</v>
      </c>
      <c r="G1100">
        <v>2</v>
      </c>
      <c r="H1100" t="s">
        <v>93</v>
      </c>
      <c r="I1100" t="s">
        <v>52</v>
      </c>
      <c r="J1100">
        <v>10009150215</v>
      </c>
      <c r="K1100" s="21">
        <v>23.9</v>
      </c>
    </row>
    <row r="1101" spans="1:11">
      <c r="A1101" t="s">
        <v>233</v>
      </c>
      <c r="B1101">
        <v>2020</v>
      </c>
      <c r="C1101" s="12">
        <v>43771</v>
      </c>
      <c r="D1101" t="s">
        <v>140</v>
      </c>
      <c r="E1101" t="s">
        <v>91</v>
      </c>
      <c r="F1101">
        <v>3</v>
      </c>
      <c r="G1101">
        <v>3</v>
      </c>
      <c r="H1101" t="s">
        <v>213</v>
      </c>
      <c r="I1101" t="s">
        <v>42</v>
      </c>
      <c r="J1101">
        <v>10006422895</v>
      </c>
      <c r="K1101" s="21">
        <v>28.4</v>
      </c>
    </row>
    <row r="1102" spans="1:11">
      <c r="A1102" t="s">
        <v>233</v>
      </c>
      <c r="B1102">
        <v>2020</v>
      </c>
      <c r="C1102" s="12">
        <v>43771</v>
      </c>
      <c r="D1102" t="s">
        <v>140</v>
      </c>
      <c r="E1102" t="s">
        <v>91</v>
      </c>
      <c r="F1102">
        <v>3</v>
      </c>
      <c r="G1102">
        <v>4</v>
      </c>
      <c r="H1102" t="s">
        <v>171</v>
      </c>
      <c r="I1102" t="s">
        <v>82</v>
      </c>
      <c r="J1102">
        <v>10007073506</v>
      </c>
      <c r="K1102" s="21">
        <v>29.3</v>
      </c>
    </row>
    <row r="1103" spans="1:11">
      <c r="A1103" t="s">
        <v>233</v>
      </c>
      <c r="B1103">
        <v>2020</v>
      </c>
      <c r="C1103" s="12">
        <v>43771</v>
      </c>
      <c r="D1103" t="s">
        <v>140</v>
      </c>
      <c r="E1103" t="s">
        <v>91</v>
      </c>
      <c r="F1103">
        <v>3</v>
      </c>
      <c r="G1103">
        <v>5</v>
      </c>
      <c r="H1103" t="s">
        <v>159</v>
      </c>
      <c r="I1103" t="s">
        <v>156</v>
      </c>
      <c r="J1103">
        <v>10010829830</v>
      </c>
      <c r="K1103" s="21">
        <v>21.8</v>
      </c>
    </row>
    <row r="1104" spans="1:11">
      <c r="A1104" t="s">
        <v>233</v>
      </c>
      <c r="B1104">
        <v>2020</v>
      </c>
      <c r="C1104" s="12">
        <v>43771</v>
      </c>
      <c r="D1104" t="s">
        <v>140</v>
      </c>
      <c r="E1104" t="s">
        <v>91</v>
      </c>
      <c r="F1104">
        <v>3</v>
      </c>
      <c r="G1104">
        <v>9</v>
      </c>
      <c r="H1104" t="s">
        <v>125</v>
      </c>
      <c r="I1104" t="s">
        <v>113</v>
      </c>
      <c r="J1104">
        <v>10017950943</v>
      </c>
      <c r="K1104" s="21">
        <v>22.7</v>
      </c>
    </row>
    <row r="1105" spans="1:11">
      <c r="A1105" t="s">
        <v>233</v>
      </c>
      <c r="B1105">
        <v>2020</v>
      </c>
      <c r="C1105" s="12">
        <v>43771</v>
      </c>
      <c r="D1105" t="s">
        <v>140</v>
      </c>
      <c r="E1105" t="s">
        <v>91</v>
      </c>
      <c r="F1105">
        <v>3</v>
      </c>
      <c r="G1105">
        <v>9</v>
      </c>
      <c r="H1105" t="s">
        <v>30</v>
      </c>
      <c r="I1105" t="s">
        <v>31</v>
      </c>
      <c r="J1105">
        <v>10010773549</v>
      </c>
      <c r="K1105" s="21">
        <v>23.7</v>
      </c>
    </row>
    <row r="1106" spans="1:11">
      <c r="A1106" t="s">
        <v>233</v>
      </c>
      <c r="B1106">
        <v>2020</v>
      </c>
      <c r="C1106" s="12">
        <v>43771</v>
      </c>
      <c r="D1106" t="s">
        <v>140</v>
      </c>
      <c r="E1106" t="s">
        <v>91</v>
      </c>
      <c r="F1106">
        <v>4</v>
      </c>
      <c r="G1106">
        <v>1</v>
      </c>
      <c r="H1106" t="s">
        <v>92</v>
      </c>
      <c r="I1106" t="s">
        <v>23</v>
      </c>
      <c r="J1106">
        <v>10009535686</v>
      </c>
      <c r="K1106" s="21">
        <v>22.6</v>
      </c>
    </row>
    <row r="1107" spans="1:11">
      <c r="A1107" t="s">
        <v>233</v>
      </c>
      <c r="B1107">
        <v>2020</v>
      </c>
      <c r="C1107" s="12">
        <v>43771</v>
      </c>
      <c r="D1107" t="s">
        <v>140</v>
      </c>
      <c r="E1107" t="s">
        <v>91</v>
      </c>
      <c r="F1107">
        <v>4</v>
      </c>
      <c r="G1107">
        <v>2</v>
      </c>
      <c r="H1107" t="s">
        <v>112</v>
      </c>
      <c r="I1107" t="s">
        <v>113</v>
      </c>
      <c r="J1107">
        <v>10009967641</v>
      </c>
      <c r="K1107" s="21">
        <v>22.5</v>
      </c>
    </row>
    <row r="1108" spans="1:11">
      <c r="A1108" t="s">
        <v>233</v>
      </c>
      <c r="B1108">
        <v>2020</v>
      </c>
      <c r="C1108" s="12">
        <v>43771</v>
      </c>
      <c r="D1108" t="s">
        <v>140</v>
      </c>
      <c r="E1108" t="s">
        <v>91</v>
      </c>
      <c r="F1108">
        <v>4</v>
      </c>
      <c r="G1108">
        <v>3</v>
      </c>
      <c r="H1108" t="s">
        <v>110</v>
      </c>
      <c r="I1108" t="s">
        <v>58</v>
      </c>
      <c r="J1108">
        <v>10010797292</v>
      </c>
      <c r="K1108" s="21">
        <v>21.5</v>
      </c>
    </row>
    <row r="1109" spans="1:11">
      <c r="A1109" t="s">
        <v>233</v>
      </c>
      <c r="B1109">
        <v>2020</v>
      </c>
      <c r="C1109" s="12">
        <v>43771</v>
      </c>
      <c r="D1109" t="s">
        <v>140</v>
      </c>
      <c r="E1109" t="s">
        <v>91</v>
      </c>
      <c r="F1109">
        <v>4</v>
      </c>
      <c r="G1109">
        <v>4</v>
      </c>
      <c r="H1109" t="s">
        <v>203</v>
      </c>
      <c r="I1109" t="s">
        <v>198</v>
      </c>
      <c r="J1109">
        <v>10051694112</v>
      </c>
      <c r="K1109" s="21">
        <v>32.799999999999997</v>
      </c>
    </row>
    <row r="1110" spans="1:11">
      <c r="A1110" t="s">
        <v>233</v>
      </c>
      <c r="B1110">
        <v>2020</v>
      </c>
      <c r="C1110" s="12">
        <v>43771</v>
      </c>
      <c r="D1110" t="s">
        <v>140</v>
      </c>
      <c r="E1110" t="s">
        <v>91</v>
      </c>
      <c r="F1110">
        <v>4</v>
      </c>
      <c r="G1110">
        <v>5</v>
      </c>
      <c r="H1110" t="s">
        <v>115</v>
      </c>
      <c r="I1110" t="s">
        <v>102</v>
      </c>
      <c r="J1110">
        <v>10009009159</v>
      </c>
      <c r="K1110" s="21">
        <v>24.7</v>
      </c>
    </row>
    <row r="1111" spans="1:11">
      <c r="A1111" t="s">
        <v>233</v>
      </c>
      <c r="B1111">
        <v>2020</v>
      </c>
      <c r="C1111" s="12">
        <v>43771</v>
      </c>
      <c r="D1111" t="s">
        <v>140</v>
      </c>
      <c r="E1111" t="s">
        <v>91</v>
      </c>
      <c r="F1111">
        <v>4</v>
      </c>
      <c r="G1111">
        <v>6</v>
      </c>
      <c r="H1111" t="s">
        <v>59</v>
      </c>
      <c r="I1111" t="s">
        <v>37</v>
      </c>
      <c r="J1111">
        <v>10007502427</v>
      </c>
      <c r="K1111" s="21">
        <v>26</v>
      </c>
    </row>
    <row r="1112" spans="1:11">
      <c r="A1112" t="s">
        <v>233</v>
      </c>
      <c r="B1112">
        <v>2020</v>
      </c>
      <c r="C1112" s="12">
        <v>43771</v>
      </c>
      <c r="D1112" t="s">
        <v>140</v>
      </c>
      <c r="E1112" t="s">
        <v>91</v>
      </c>
      <c r="F1112">
        <v>4</v>
      </c>
      <c r="G1112">
        <v>7</v>
      </c>
      <c r="H1112" t="s">
        <v>51</v>
      </c>
      <c r="I1112" t="s">
        <v>52</v>
      </c>
      <c r="J1112">
        <v>10010645732</v>
      </c>
      <c r="K1112" s="21">
        <v>21.9</v>
      </c>
    </row>
    <row r="1113" spans="1:11">
      <c r="A1113" t="s">
        <v>233</v>
      </c>
      <c r="B1113">
        <v>2020</v>
      </c>
      <c r="C1113" s="12">
        <v>43771</v>
      </c>
      <c r="D1113" t="s">
        <v>140</v>
      </c>
      <c r="E1113" t="s">
        <v>117</v>
      </c>
      <c r="F1113">
        <v>1</v>
      </c>
      <c r="G1113">
        <v>1</v>
      </c>
      <c r="H1113" t="s">
        <v>153</v>
      </c>
      <c r="I1113" t="s">
        <v>154</v>
      </c>
      <c r="J1113">
        <v>10004717719</v>
      </c>
      <c r="K1113" s="21">
        <v>30.9</v>
      </c>
    </row>
    <row r="1114" spans="1:11">
      <c r="A1114" t="s">
        <v>233</v>
      </c>
      <c r="B1114">
        <v>2020</v>
      </c>
      <c r="C1114" s="12">
        <v>43771</v>
      </c>
      <c r="D1114" t="s">
        <v>140</v>
      </c>
      <c r="E1114" t="s">
        <v>117</v>
      </c>
      <c r="F1114">
        <v>1</v>
      </c>
      <c r="G1114">
        <v>2</v>
      </c>
      <c r="H1114" t="s">
        <v>203</v>
      </c>
      <c r="I1114" t="s">
        <v>198</v>
      </c>
      <c r="J1114">
        <v>10051694112</v>
      </c>
      <c r="K1114" s="21">
        <v>32.799999999999997</v>
      </c>
    </row>
    <row r="1115" spans="1:11">
      <c r="A1115" t="s">
        <v>233</v>
      </c>
      <c r="B1115">
        <v>2020</v>
      </c>
      <c r="C1115" s="12">
        <v>43771</v>
      </c>
      <c r="D1115" t="s">
        <v>140</v>
      </c>
      <c r="E1115" t="s">
        <v>117</v>
      </c>
      <c r="F1115">
        <v>1</v>
      </c>
      <c r="G1115">
        <v>3</v>
      </c>
      <c r="H1115" t="s">
        <v>210</v>
      </c>
      <c r="I1115" t="s">
        <v>188</v>
      </c>
      <c r="J1115">
        <v>10009049979</v>
      </c>
      <c r="K1115" s="21">
        <v>24.6</v>
      </c>
    </row>
    <row r="1116" spans="1:11">
      <c r="A1116" t="s">
        <v>233</v>
      </c>
      <c r="B1116">
        <v>2020</v>
      </c>
      <c r="C1116" s="12">
        <v>43771</v>
      </c>
      <c r="D1116" t="s">
        <v>140</v>
      </c>
      <c r="E1116" t="s">
        <v>117</v>
      </c>
      <c r="F1116">
        <v>1</v>
      </c>
      <c r="G1116">
        <v>4</v>
      </c>
      <c r="H1116" t="s">
        <v>187</v>
      </c>
      <c r="I1116" t="s">
        <v>188</v>
      </c>
      <c r="J1116">
        <v>10009017243</v>
      </c>
      <c r="K1116" s="21">
        <v>24.5</v>
      </c>
    </row>
    <row r="1117" spans="1:11">
      <c r="A1117" t="s">
        <v>233</v>
      </c>
      <c r="B1117">
        <v>2020</v>
      </c>
      <c r="C1117" s="12">
        <v>43771</v>
      </c>
      <c r="D1117" t="s">
        <v>140</v>
      </c>
      <c r="E1117" t="s">
        <v>117</v>
      </c>
      <c r="F1117">
        <v>1</v>
      </c>
      <c r="G1117">
        <v>5</v>
      </c>
      <c r="H1117" t="s">
        <v>159</v>
      </c>
      <c r="I1117" t="s">
        <v>156</v>
      </c>
      <c r="J1117">
        <v>10010829830</v>
      </c>
      <c r="K1117" s="21">
        <v>21.8</v>
      </c>
    </row>
    <row r="1118" spans="1:11">
      <c r="A1118" t="s">
        <v>233</v>
      </c>
      <c r="B1118">
        <v>2020</v>
      </c>
      <c r="C1118" s="12">
        <v>43771</v>
      </c>
      <c r="D1118" t="s">
        <v>140</v>
      </c>
      <c r="E1118" t="s">
        <v>117</v>
      </c>
      <c r="F1118">
        <v>2</v>
      </c>
      <c r="G1118">
        <v>1</v>
      </c>
      <c r="H1118" t="s">
        <v>218</v>
      </c>
      <c r="I1118" t="s">
        <v>46</v>
      </c>
      <c r="J1118">
        <v>10006902239</v>
      </c>
      <c r="K1118" s="21">
        <v>28.3</v>
      </c>
    </row>
    <row r="1119" spans="1:11">
      <c r="A1119" t="s">
        <v>233</v>
      </c>
      <c r="B1119">
        <v>2020</v>
      </c>
      <c r="C1119" s="12">
        <v>43771</v>
      </c>
      <c r="D1119" t="s">
        <v>140</v>
      </c>
      <c r="E1119" t="s">
        <v>117</v>
      </c>
      <c r="F1119">
        <v>2</v>
      </c>
      <c r="G1119">
        <v>2</v>
      </c>
      <c r="H1119" t="s">
        <v>100</v>
      </c>
      <c r="I1119" t="s">
        <v>44</v>
      </c>
      <c r="J1119">
        <v>10010830840</v>
      </c>
      <c r="K1119" s="21">
        <v>21</v>
      </c>
    </row>
    <row r="1120" spans="1:11">
      <c r="A1120" t="s">
        <v>233</v>
      </c>
      <c r="B1120">
        <v>2020</v>
      </c>
      <c r="C1120" s="12">
        <v>43771</v>
      </c>
      <c r="D1120" t="s">
        <v>140</v>
      </c>
      <c r="E1120" t="s">
        <v>117</v>
      </c>
      <c r="F1120">
        <v>2</v>
      </c>
      <c r="G1120">
        <v>3</v>
      </c>
      <c r="H1120" t="s">
        <v>51</v>
      </c>
      <c r="I1120" t="s">
        <v>52</v>
      </c>
      <c r="J1120">
        <v>10010645732</v>
      </c>
      <c r="K1120" s="21">
        <v>21.9</v>
      </c>
    </row>
    <row r="1121" spans="1:11">
      <c r="A1121" t="s">
        <v>233</v>
      </c>
      <c r="B1121">
        <v>2020</v>
      </c>
      <c r="C1121" s="12">
        <v>43771</v>
      </c>
      <c r="D1121" t="s">
        <v>140</v>
      </c>
      <c r="E1121" t="s">
        <v>117</v>
      </c>
      <c r="F1121">
        <v>2</v>
      </c>
      <c r="G1121">
        <v>4</v>
      </c>
      <c r="H1121" t="s">
        <v>171</v>
      </c>
      <c r="I1121" t="s">
        <v>82</v>
      </c>
      <c r="J1121">
        <v>10007073506</v>
      </c>
      <c r="K1121" s="21">
        <v>29.3</v>
      </c>
    </row>
    <row r="1122" spans="1:11">
      <c r="A1122" t="s">
        <v>233</v>
      </c>
      <c r="B1122">
        <v>2020</v>
      </c>
      <c r="C1122" s="12">
        <v>43771</v>
      </c>
      <c r="D1122" t="s">
        <v>140</v>
      </c>
      <c r="E1122" t="s">
        <v>117</v>
      </c>
      <c r="F1122">
        <v>2</v>
      </c>
      <c r="G1122">
        <v>9</v>
      </c>
      <c r="H1122" t="s">
        <v>234</v>
      </c>
      <c r="I1122" t="s">
        <v>25</v>
      </c>
      <c r="J1122">
        <v>10006073493</v>
      </c>
      <c r="K1122" s="21">
        <v>29.9</v>
      </c>
    </row>
    <row r="1123" spans="1:11">
      <c r="A1123" t="s">
        <v>233</v>
      </c>
      <c r="B1123">
        <v>2020</v>
      </c>
      <c r="C1123" s="12">
        <v>43771</v>
      </c>
      <c r="D1123" t="s">
        <v>140</v>
      </c>
      <c r="E1123" t="s">
        <v>117</v>
      </c>
      <c r="F1123">
        <v>3</v>
      </c>
      <c r="G1123">
        <v>1</v>
      </c>
      <c r="H1123" t="s">
        <v>180</v>
      </c>
      <c r="I1123" t="s">
        <v>31</v>
      </c>
      <c r="J1123">
        <v>10090680735</v>
      </c>
      <c r="K1123" s="21">
        <v>27.1</v>
      </c>
    </row>
    <row r="1124" spans="1:11">
      <c r="A1124" t="s">
        <v>233</v>
      </c>
      <c r="B1124">
        <v>2020</v>
      </c>
      <c r="C1124" s="12">
        <v>43771</v>
      </c>
      <c r="D1124" t="s">
        <v>140</v>
      </c>
      <c r="E1124" t="s">
        <v>117</v>
      </c>
      <c r="F1124">
        <v>3</v>
      </c>
      <c r="G1124">
        <v>2</v>
      </c>
      <c r="H1124" t="s">
        <v>213</v>
      </c>
      <c r="I1124" t="s">
        <v>42</v>
      </c>
      <c r="J1124">
        <v>10006422895</v>
      </c>
      <c r="K1124" s="21">
        <v>28.4</v>
      </c>
    </row>
    <row r="1125" spans="1:11">
      <c r="A1125" t="s">
        <v>233</v>
      </c>
      <c r="B1125">
        <v>2020</v>
      </c>
      <c r="C1125" s="12">
        <v>43771</v>
      </c>
      <c r="D1125" t="s">
        <v>140</v>
      </c>
      <c r="E1125" t="s">
        <v>117</v>
      </c>
      <c r="F1125">
        <v>3</v>
      </c>
      <c r="G1125">
        <v>3</v>
      </c>
      <c r="H1125" t="s">
        <v>59</v>
      </c>
      <c r="I1125" t="s">
        <v>37</v>
      </c>
      <c r="J1125">
        <v>10007502427</v>
      </c>
      <c r="K1125" s="21">
        <v>26</v>
      </c>
    </row>
    <row r="1126" spans="1:11">
      <c r="A1126" t="s">
        <v>233</v>
      </c>
      <c r="B1126">
        <v>2020</v>
      </c>
      <c r="C1126" s="12">
        <v>43771</v>
      </c>
      <c r="D1126" t="s">
        <v>140</v>
      </c>
      <c r="E1126" t="s">
        <v>117</v>
      </c>
      <c r="F1126">
        <v>3</v>
      </c>
      <c r="G1126">
        <v>9</v>
      </c>
      <c r="H1126" t="s">
        <v>40</v>
      </c>
      <c r="I1126" t="s">
        <v>29</v>
      </c>
      <c r="J1126">
        <v>10009178002</v>
      </c>
      <c r="K1126" s="21">
        <v>23.8</v>
      </c>
    </row>
    <row r="1127" spans="1:11">
      <c r="A1127" t="s">
        <v>233</v>
      </c>
      <c r="B1127">
        <v>2020</v>
      </c>
      <c r="C1127" s="12">
        <v>43771</v>
      </c>
      <c r="D1127" t="s">
        <v>140</v>
      </c>
      <c r="E1127" t="s">
        <v>117</v>
      </c>
      <c r="F1127">
        <v>4</v>
      </c>
      <c r="G1127">
        <v>1</v>
      </c>
      <c r="H1127" t="s">
        <v>30</v>
      </c>
      <c r="I1127" t="s">
        <v>31</v>
      </c>
      <c r="J1127">
        <v>10010773549</v>
      </c>
      <c r="K1127" s="21">
        <v>23.7</v>
      </c>
    </row>
    <row r="1128" spans="1:11">
      <c r="A1128" t="s">
        <v>233</v>
      </c>
      <c r="B1128">
        <v>2020</v>
      </c>
      <c r="C1128" s="12">
        <v>43771</v>
      </c>
      <c r="D1128" t="s">
        <v>140</v>
      </c>
      <c r="E1128" t="s">
        <v>117</v>
      </c>
      <c r="F1128">
        <v>4</v>
      </c>
      <c r="G1128">
        <v>2</v>
      </c>
      <c r="H1128" t="s">
        <v>110</v>
      </c>
      <c r="I1128" t="s">
        <v>58</v>
      </c>
      <c r="J1128">
        <v>10010797292</v>
      </c>
      <c r="K1128" s="21">
        <v>21.5</v>
      </c>
    </row>
    <row r="1129" spans="1:11">
      <c r="A1129" t="s">
        <v>233</v>
      </c>
      <c r="B1129">
        <v>2020</v>
      </c>
      <c r="C1129" s="12">
        <v>43771</v>
      </c>
      <c r="D1129" t="s">
        <v>140</v>
      </c>
      <c r="E1129" t="s">
        <v>117</v>
      </c>
      <c r="F1129">
        <v>4</v>
      </c>
      <c r="G1129">
        <v>3</v>
      </c>
      <c r="H1129" t="s">
        <v>115</v>
      </c>
      <c r="I1129" t="s">
        <v>102</v>
      </c>
      <c r="J1129">
        <v>10009009159</v>
      </c>
      <c r="K1129" s="21">
        <v>24.7</v>
      </c>
    </row>
    <row r="1130" spans="1:11">
      <c r="A1130" t="s">
        <v>233</v>
      </c>
      <c r="B1130">
        <v>2020</v>
      </c>
      <c r="C1130" s="12">
        <v>43771</v>
      </c>
      <c r="D1130" t="s">
        <v>140</v>
      </c>
      <c r="E1130" t="s">
        <v>117</v>
      </c>
      <c r="F1130">
        <v>4</v>
      </c>
      <c r="G1130">
        <v>4</v>
      </c>
      <c r="H1130" t="s">
        <v>206</v>
      </c>
      <c r="I1130" t="s">
        <v>207</v>
      </c>
      <c r="J1130">
        <v>10090555241</v>
      </c>
      <c r="K1130" s="21">
        <v>21.8</v>
      </c>
    </row>
    <row r="1131" spans="1:11">
      <c r="A1131" t="s">
        <v>233</v>
      </c>
      <c r="B1131">
        <v>2020</v>
      </c>
      <c r="C1131" s="12">
        <v>43771</v>
      </c>
      <c r="D1131" t="s">
        <v>140</v>
      </c>
      <c r="E1131" t="s">
        <v>117</v>
      </c>
      <c r="F1131">
        <v>4</v>
      </c>
      <c r="G1131">
        <v>5</v>
      </c>
      <c r="H1131" t="s">
        <v>105</v>
      </c>
      <c r="I1131" t="s">
        <v>39</v>
      </c>
      <c r="J1131">
        <v>10052089586</v>
      </c>
      <c r="K1131" s="21">
        <v>20.8</v>
      </c>
    </row>
    <row r="1132" spans="1:11">
      <c r="A1132" t="s">
        <v>233</v>
      </c>
      <c r="B1132">
        <v>2020</v>
      </c>
      <c r="C1132" s="12">
        <v>43771</v>
      </c>
      <c r="D1132" t="s">
        <v>140</v>
      </c>
      <c r="E1132" t="s">
        <v>119</v>
      </c>
      <c r="F1132">
        <v>1</v>
      </c>
      <c r="G1132">
        <v>1</v>
      </c>
      <c r="H1132" t="s">
        <v>97</v>
      </c>
      <c r="I1132" t="s">
        <v>29</v>
      </c>
      <c r="J1132">
        <v>10048325582</v>
      </c>
      <c r="K1132" s="21">
        <v>27.8</v>
      </c>
    </row>
    <row r="1133" spans="1:11">
      <c r="A1133" t="s">
        <v>233</v>
      </c>
      <c r="B1133">
        <v>2020</v>
      </c>
      <c r="C1133" s="12">
        <v>43771</v>
      </c>
      <c r="D1133" t="s">
        <v>140</v>
      </c>
      <c r="E1133" t="s">
        <v>119</v>
      </c>
      <c r="F1133">
        <v>1</v>
      </c>
      <c r="G1133">
        <v>2</v>
      </c>
      <c r="H1133" t="s">
        <v>200</v>
      </c>
      <c r="I1133" t="s">
        <v>23</v>
      </c>
      <c r="J1133">
        <v>10006900421</v>
      </c>
      <c r="K1133" s="21">
        <v>26.9</v>
      </c>
    </row>
    <row r="1134" spans="1:11">
      <c r="A1134" t="s">
        <v>233</v>
      </c>
      <c r="B1134">
        <v>2020</v>
      </c>
      <c r="C1134" s="12">
        <v>43771</v>
      </c>
      <c r="D1134" t="s">
        <v>140</v>
      </c>
      <c r="E1134" t="s">
        <v>119</v>
      </c>
      <c r="F1134">
        <v>1</v>
      </c>
      <c r="G1134">
        <v>3</v>
      </c>
      <c r="H1134" t="s">
        <v>92</v>
      </c>
      <c r="I1134" t="s">
        <v>23</v>
      </c>
      <c r="J1134">
        <v>10009535686</v>
      </c>
      <c r="K1134" s="21">
        <v>22.6</v>
      </c>
    </row>
    <row r="1135" spans="1:11">
      <c r="A1135" t="s">
        <v>233</v>
      </c>
      <c r="B1135">
        <v>2020</v>
      </c>
      <c r="C1135" s="12">
        <v>43771</v>
      </c>
      <c r="D1135" t="s">
        <v>140</v>
      </c>
      <c r="E1135" t="s">
        <v>119</v>
      </c>
      <c r="F1135">
        <v>1</v>
      </c>
      <c r="G1135">
        <v>4</v>
      </c>
      <c r="H1135" t="s">
        <v>153</v>
      </c>
      <c r="I1135" t="s">
        <v>154</v>
      </c>
      <c r="J1135">
        <v>10004717719</v>
      </c>
      <c r="K1135" s="21">
        <v>30.9</v>
      </c>
    </row>
    <row r="1136" spans="1:11">
      <c r="A1136" t="s">
        <v>233</v>
      </c>
      <c r="B1136">
        <v>2020</v>
      </c>
      <c r="C1136" s="12">
        <v>43771</v>
      </c>
      <c r="D1136" t="s">
        <v>140</v>
      </c>
      <c r="E1136" t="s">
        <v>119</v>
      </c>
      <c r="F1136">
        <v>1</v>
      </c>
      <c r="G1136">
        <v>5</v>
      </c>
      <c r="H1136" t="s">
        <v>30</v>
      </c>
      <c r="I1136" t="s">
        <v>31</v>
      </c>
      <c r="J1136">
        <v>10010773549</v>
      </c>
      <c r="K1136" s="21">
        <v>23.7</v>
      </c>
    </row>
    <row r="1137" spans="1:11">
      <c r="A1137" t="s">
        <v>233</v>
      </c>
      <c r="B1137">
        <v>2020</v>
      </c>
      <c r="C1137" s="12">
        <v>43771</v>
      </c>
      <c r="D1137" t="s">
        <v>140</v>
      </c>
      <c r="E1137" t="s">
        <v>119</v>
      </c>
      <c r="F1137">
        <v>1</v>
      </c>
      <c r="G1137">
        <v>9</v>
      </c>
      <c r="H1137" t="s">
        <v>93</v>
      </c>
      <c r="I1137" t="s">
        <v>52</v>
      </c>
      <c r="J1137">
        <v>10009150215</v>
      </c>
      <c r="K1137" s="21">
        <v>23.9</v>
      </c>
    </row>
    <row r="1138" spans="1:11">
      <c r="A1138" t="s">
        <v>233</v>
      </c>
      <c r="B1138">
        <v>2020</v>
      </c>
      <c r="C1138" s="12">
        <v>43771</v>
      </c>
      <c r="D1138" t="s">
        <v>140</v>
      </c>
      <c r="E1138" t="s">
        <v>119</v>
      </c>
      <c r="F1138">
        <v>2</v>
      </c>
      <c r="G1138">
        <v>1</v>
      </c>
      <c r="H1138" t="s">
        <v>197</v>
      </c>
      <c r="I1138" t="s">
        <v>198</v>
      </c>
      <c r="J1138">
        <v>10003100142</v>
      </c>
      <c r="K1138" s="21">
        <v>33.6</v>
      </c>
    </row>
    <row r="1139" spans="1:11">
      <c r="A1139" t="s">
        <v>233</v>
      </c>
      <c r="B1139">
        <v>2020</v>
      </c>
      <c r="C1139" s="12">
        <v>43771</v>
      </c>
      <c r="D1139" t="s">
        <v>140</v>
      </c>
      <c r="E1139" t="s">
        <v>119</v>
      </c>
      <c r="F1139">
        <v>2</v>
      </c>
      <c r="G1139">
        <v>2</v>
      </c>
      <c r="H1139" t="s">
        <v>180</v>
      </c>
      <c r="I1139" t="s">
        <v>31</v>
      </c>
      <c r="J1139">
        <v>10090680735</v>
      </c>
      <c r="K1139" s="21">
        <v>27.1</v>
      </c>
    </row>
    <row r="1140" spans="1:11">
      <c r="A1140" t="s">
        <v>233</v>
      </c>
      <c r="B1140">
        <v>2020</v>
      </c>
      <c r="C1140" s="12">
        <v>43771</v>
      </c>
      <c r="D1140" t="s">
        <v>140</v>
      </c>
      <c r="E1140" t="s">
        <v>119</v>
      </c>
      <c r="F1140">
        <v>2</v>
      </c>
      <c r="G1140">
        <v>3</v>
      </c>
      <c r="H1140" t="s">
        <v>112</v>
      </c>
      <c r="I1140" t="s">
        <v>113</v>
      </c>
      <c r="J1140">
        <v>10009967641</v>
      </c>
      <c r="K1140" s="21">
        <v>22.5</v>
      </c>
    </row>
    <row r="1141" spans="1:11">
      <c r="A1141" t="s">
        <v>233</v>
      </c>
      <c r="B1141">
        <v>2020</v>
      </c>
      <c r="C1141" s="12">
        <v>43771</v>
      </c>
      <c r="D1141" t="s">
        <v>140</v>
      </c>
      <c r="E1141" t="s">
        <v>119</v>
      </c>
      <c r="F1141">
        <v>2</v>
      </c>
      <c r="G1141">
        <v>4</v>
      </c>
      <c r="H1141" t="s">
        <v>218</v>
      </c>
      <c r="I1141" t="s">
        <v>46</v>
      </c>
      <c r="J1141">
        <v>10006902239</v>
      </c>
      <c r="K1141" s="21">
        <v>28.3</v>
      </c>
    </row>
    <row r="1142" spans="1:11">
      <c r="A1142" t="s">
        <v>233</v>
      </c>
      <c r="B1142">
        <v>2020</v>
      </c>
      <c r="C1142" s="12">
        <v>43771</v>
      </c>
      <c r="D1142" t="s">
        <v>140</v>
      </c>
      <c r="E1142" t="s">
        <v>119</v>
      </c>
      <c r="F1142">
        <v>2</v>
      </c>
      <c r="G1142">
        <v>5</v>
      </c>
      <c r="H1142" t="s">
        <v>143</v>
      </c>
      <c r="I1142" t="s">
        <v>95</v>
      </c>
      <c r="J1142">
        <v>10009181234</v>
      </c>
      <c r="K1142" s="21">
        <v>24.6</v>
      </c>
    </row>
    <row r="1143" spans="1:11">
      <c r="A1143" t="s">
        <v>233</v>
      </c>
      <c r="B1143">
        <v>2020</v>
      </c>
      <c r="C1143" s="12">
        <v>43771</v>
      </c>
      <c r="D1143" t="s">
        <v>140</v>
      </c>
      <c r="E1143" t="s">
        <v>119</v>
      </c>
      <c r="F1143">
        <v>2</v>
      </c>
      <c r="G1143">
        <v>6</v>
      </c>
      <c r="H1143" t="s">
        <v>99</v>
      </c>
      <c r="I1143" t="s">
        <v>27</v>
      </c>
      <c r="J1143">
        <v>10010678569</v>
      </c>
      <c r="K1143" s="21">
        <v>22.5</v>
      </c>
    </row>
    <row r="1144" spans="1:11">
      <c r="A1144" t="s">
        <v>233</v>
      </c>
      <c r="B1144">
        <v>2020</v>
      </c>
      <c r="C1144" s="12">
        <v>43771</v>
      </c>
      <c r="D1144" t="s">
        <v>140</v>
      </c>
      <c r="E1144" t="s">
        <v>121</v>
      </c>
      <c r="F1144">
        <v>1</v>
      </c>
      <c r="G1144">
        <v>1</v>
      </c>
      <c r="H1144" t="s">
        <v>92</v>
      </c>
      <c r="I1144" t="s">
        <v>23</v>
      </c>
      <c r="J1144">
        <v>10009535686</v>
      </c>
      <c r="K1144" s="21">
        <v>22.6</v>
      </c>
    </row>
    <row r="1145" spans="1:11">
      <c r="A1145" t="s">
        <v>233</v>
      </c>
      <c r="B1145">
        <v>2020</v>
      </c>
      <c r="C1145" s="12">
        <v>43771</v>
      </c>
      <c r="D1145" t="s">
        <v>140</v>
      </c>
      <c r="E1145" t="s">
        <v>121</v>
      </c>
      <c r="F1145">
        <v>1</v>
      </c>
      <c r="G1145">
        <v>2</v>
      </c>
      <c r="H1145" t="s">
        <v>197</v>
      </c>
      <c r="I1145" t="s">
        <v>198</v>
      </c>
      <c r="J1145">
        <v>10003100142</v>
      </c>
      <c r="K1145" s="21">
        <v>33.6</v>
      </c>
    </row>
    <row r="1146" spans="1:11">
      <c r="A1146" t="s">
        <v>233</v>
      </c>
      <c r="B1146">
        <v>2020</v>
      </c>
      <c r="C1146" s="12">
        <v>43771</v>
      </c>
      <c r="D1146" t="s">
        <v>140</v>
      </c>
      <c r="E1146" t="s">
        <v>121</v>
      </c>
      <c r="F1146">
        <v>1</v>
      </c>
      <c r="G1146">
        <v>3</v>
      </c>
      <c r="H1146" t="s">
        <v>180</v>
      </c>
      <c r="I1146" t="s">
        <v>31</v>
      </c>
      <c r="J1146">
        <v>10090680735</v>
      </c>
      <c r="K1146" s="21">
        <v>27.1</v>
      </c>
    </row>
    <row r="1147" spans="1:11">
      <c r="A1147" t="s">
        <v>233</v>
      </c>
      <c r="B1147">
        <v>2020</v>
      </c>
      <c r="C1147" s="12">
        <v>43771</v>
      </c>
      <c r="D1147" t="s">
        <v>140</v>
      </c>
      <c r="E1147" t="s">
        <v>121</v>
      </c>
      <c r="F1147">
        <v>1</v>
      </c>
      <c r="G1147">
        <v>4</v>
      </c>
      <c r="H1147" t="s">
        <v>112</v>
      </c>
      <c r="I1147" t="s">
        <v>113</v>
      </c>
      <c r="J1147">
        <v>10009967641</v>
      </c>
      <c r="K1147" s="21">
        <v>22.5</v>
      </c>
    </row>
    <row r="1148" spans="1:11">
      <c r="A1148" t="s">
        <v>233</v>
      </c>
      <c r="B1148">
        <v>2020</v>
      </c>
      <c r="C1148" s="12">
        <v>43771</v>
      </c>
      <c r="D1148" t="s">
        <v>140</v>
      </c>
      <c r="E1148" t="s">
        <v>121</v>
      </c>
      <c r="F1148">
        <v>1</v>
      </c>
      <c r="G1148">
        <v>5</v>
      </c>
      <c r="H1148" t="s">
        <v>200</v>
      </c>
      <c r="I1148" t="s">
        <v>23</v>
      </c>
      <c r="J1148">
        <v>10006900421</v>
      </c>
      <c r="K1148" s="21">
        <v>26.9</v>
      </c>
    </row>
    <row r="1149" spans="1:11">
      <c r="A1149" t="s">
        <v>233</v>
      </c>
      <c r="B1149">
        <v>2020</v>
      </c>
      <c r="C1149" s="12">
        <v>43771</v>
      </c>
      <c r="D1149" t="s">
        <v>140</v>
      </c>
      <c r="E1149" t="s">
        <v>121</v>
      </c>
      <c r="F1149">
        <v>1</v>
      </c>
      <c r="G1149">
        <v>6</v>
      </c>
      <c r="H1149" t="s">
        <v>97</v>
      </c>
      <c r="I1149" t="s">
        <v>29</v>
      </c>
      <c r="J1149">
        <v>10048325582</v>
      </c>
      <c r="K1149" s="21">
        <v>27.8</v>
      </c>
    </row>
    <row r="1150" spans="1:11">
      <c r="A1150" t="s">
        <v>233</v>
      </c>
      <c r="B1150">
        <v>2020</v>
      </c>
      <c r="C1150" s="12">
        <v>43771</v>
      </c>
      <c r="D1150" t="s">
        <v>140</v>
      </c>
      <c r="E1150" t="s">
        <v>121</v>
      </c>
      <c r="F1150">
        <v>2</v>
      </c>
      <c r="G1150">
        <v>1</v>
      </c>
      <c r="H1150" t="s">
        <v>99</v>
      </c>
      <c r="I1150" t="s">
        <v>27</v>
      </c>
      <c r="J1150">
        <v>10010678569</v>
      </c>
      <c r="K1150" s="21">
        <v>22.5</v>
      </c>
    </row>
    <row r="1151" spans="1:11">
      <c r="A1151" t="s">
        <v>233</v>
      </c>
      <c r="B1151">
        <v>2020</v>
      </c>
      <c r="C1151" s="12">
        <v>43771</v>
      </c>
      <c r="D1151" t="s">
        <v>140</v>
      </c>
      <c r="E1151" t="s">
        <v>121</v>
      </c>
      <c r="F1151">
        <v>2</v>
      </c>
      <c r="G1151">
        <v>2</v>
      </c>
      <c r="H1151" t="s">
        <v>218</v>
      </c>
      <c r="I1151" t="s">
        <v>46</v>
      </c>
      <c r="J1151">
        <v>10006902239</v>
      </c>
      <c r="K1151" s="21">
        <v>28.3</v>
      </c>
    </row>
    <row r="1152" spans="1:11">
      <c r="A1152" t="s">
        <v>233</v>
      </c>
      <c r="B1152">
        <v>2020</v>
      </c>
      <c r="C1152" s="12">
        <v>43771</v>
      </c>
      <c r="D1152" t="s">
        <v>140</v>
      </c>
      <c r="E1152" t="s">
        <v>121</v>
      </c>
      <c r="F1152">
        <v>2</v>
      </c>
      <c r="G1152">
        <v>3</v>
      </c>
      <c r="H1152" t="s">
        <v>30</v>
      </c>
      <c r="I1152" t="s">
        <v>31</v>
      </c>
      <c r="J1152">
        <v>10010773549</v>
      </c>
      <c r="K1152" s="21">
        <v>23.7</v>
      </c>
    </row>
    <row r="1153" spans="1:11">
      <c r="A1153" t="s">
        <v>233</v>
      </c>
      <c r="B1153">
        <v>2020</v>
      </c>
      <c r="C1153" s="12">
        <v>43771</v>
      </c>
      <c r="D1153" t="s">
        <v>140</v>
      </c>
      <c r="E1153" t="s">
        <v>121</v>
      </c>
      <c r="F1153">
        <v>2</v>
      </c>
      <c r="G1153">
        <v>4</v>
      </c>
      <c r="H1153" t="s">
        <v>143</v>
      </c>
      <c r="I1153" t="s">
        <v>95</v>
      </c>
      <c r="J1153">
        <v>10009181234</v>
      </c>
      <c r="K1153" s="21">
        <v>24.6</v>
      </c>
    </row>
    <row r="1154" spans="1:11">
      <c r="A1154" t="s">
        <v>233</v>
      </c>
      <c r="B1154">
        <v>2020</v>
      </c>
      <c r="C1154" s="12">
        <v>43771</v>
      </c>
      <c r="D1154" t="s">
        <v>140</v>
      </c>
      <c r="E1154" t="s">
        <v>121</v>
      </c>
      <c r="F1154">
        <v>2</v>
      </c>
      <c r="G1154">
        <v>5</v>
      </c>
      <c r="H1154" t="s">
        <v>153</v>
      </c>
      <c r="I1154" t="s">
        <v>154</v>
      </c>
      <c r="J1154">
        <v>10004717719</v>
      </c>
      <c r="K1154" s="21">
        <v>30.9</v>
      </c>
    </row>
    <row r="1155" spans="1:11">
      <c r="A1155" t="s">
        <v>233</v>
      </c>
      <c r="B1155">
        <v>2020</v>
      </c>
      <c r="C1155" s="12">
        <v>43771</v>
      </c>
      <c r="D1155" t="s">
        <v>140</v>
      </c>
      <c r="E1155" t="s">
        <v>121</v>
      </c>
      <c r="F1155">
        <v>2</v>
      </c>
      <c r="G1155">
        <v>9</v>
      </c>
      <c r="H1155" t="s">
        <v>93</v>
      </c>
      <c r="I1155" t="s">
        <v>52</v>
      </c>
      <c r="J1155">
        <v>10009150215</v>
      </c>
      <c r="K1155" s="21">
        <v>23.9</v>
      </c>
    </row>
    <row r="1156" spans="1:11">
      <c r="A1156" t="s">
        <v>235</v>
      </c>
      <c r="B1156">
        <v>2020</v>
      </c>
      <c r="C1156" s="12">
        <v>43757</v>
      </c>
      <c r="D1156" t="s">
        <v>236</v>
      </c>
      <c r="E1156" t="s">
        <v>91</v>
      </c>
      <c r="F1156">
        <v>1</v>
      </c>
      <c r="G1156">
        <v>1</v>
      </c>
      <c r="H1156" t="s">
        <v>220</v>
      </c>
      <c r="I1156" t="s">
        <v>35</v>
      </c>
      <c r="J1156">
        <v>10005782695</v>
      </c>
      <c r="K1156" s="21">
        <v>30.3</v>
      </c>
    </row>
    <row r="1157" spans="1:11">
      <c r="A1157" t="s">
        <v>237</v>
      </c>
      <c r="B1157">
        <v>2020</v>
      </c>
      <c r="C1157" s="12">
        <v>43757</v>
      </c>
      <c r="D1157" t="s">
        <v>236</v>
      </c>
      <c r="E1157" t="s">
        <v>91</v>
      </c>
      <c r="F1157">
        <v>1</v>
      </c>
      <c r="G1157">
        <v>1</v>
      </c>
      <c r="H1157" t="s">
        <v>99</v>
      </c>
      <c r="I1157" t="s">
        <v>27</v>
      </c>
      <c r="J1157">
        <v>10010678569</v>
      </c>
      <c r="K1157" s="21">
        <v>22.5</v>
      </c>
    </row>
    <row r="1158" spans="1:11">
      <c r="A1158" t="s">
        <v>235</v>
      </c>
      <c r="B1158">
        <v>2020</v>
      </c>
      <c r="C1158" s="12">
        <v>43757</v>
      </c>
      <c r="D1158" t="s">
        <v>236</v>
      </c>
      <c r="E1158" t="s">
        <v>91</v>
      </c>
      <c r="F1158">
        <v>1</v>
      </c>
      <c r="G1158">
        <v>2</v>
      </c>
      <c r="H1158" t="s">
        <v>136</v>
      </c>
      <c r="I1158" t="s">
        <v>35</v>
      </c>
      <c r="J1158">
        <v>10010624918</v>
      </c>
      <c r="K1158" s="21">
        <v>23.1</v>
      </c>
    </row>
    <row r="1159" spans="1:11">
      <c r="A1159" t="s">
        <v>237</v>
      </c>
      <c r="B1159">
        <v>2020</v>
      </c>
      <c r="C1159" s="12">
        <v>43757</v>
      </c>
      <c r="D1159" t="s">
        <v>236</v>
      </c>
      <c r="E1159" t="s">
        <v>91</v>
      </c>
      <c r="F1159">
        <v>1</v>
      </c>
      <c r="G1159">
        <v>2</v>
      </c>
      <c r="H1159" t="s">
        <v>192</v>
      </c>
      <c r="I1159" t="s">
        <v>113</v>
      </c>
      <c r="J1159">
        <v>10004599194</v>
      </c>
      <c r="K1159" s="21">
        <v>31.6</v>
      </c>
    </row>
    <row r="1160" spans="1:11">
      <c r="A1160" t="s">
        <v>235</v>
      </c>
      <c r="B1160">
        <v>2020</v>
      </c>
      <c r="C1160" s="12">
        <v>43757</v>
      </c>
      <c r="D1160" t="s">
        <v>236</v>
      </c>
      <c r="E1160" t="s">
        <v>91</v>
      </c>
      <c r="F1160">
        <v>1</v>
      </c>
      <c r="G1160">
        <v>3</v>
      </c>
      <c r="H1160" t="s">
        <v>101</v>
      </c>
      <c r="I1160" t="s">
        <v>102</v>
      </c>
      <c r="J1160">
        <v>10015145724</v>
      </c>
      <c r="K1160" s="21">
        <v>20.5</v>
      </c>
    </row>
    <row r="1161" spans="1:11">
      <c r="A1161" t="s">
        <v>237</v>
      </c>
      <c r="B1161">
        <v>2020</v>
      </c>
      <c r="C1161" s="12">
        <v>43757</v>
      </c>
      <c r="D1161" t="s">
        <v>236</v>
      </c>
      <c r="E1161" t="s">
        <v>91</v>
      </c>
      <c r="F1161">
        <v>1</v>
      </c>
      <c r="G1161">
        <v>3</v>
      </c>
      <c r="H1161" t="s">
        <v>45</v>
      </c>
      <c r="I1161" t="s">
        <v>46</v>
      </c>
      <c r="J1161">
        <v>10009176281</v>
      </c>
      <c r="K1161" s="21">
        <v>23.7</v>
      </c>
    </row>
    <row r="1162" spans="1:11">
      <c r="A1162" t="s">
        <v>235</v>
      </c>
      <c r="B1162">
        <v>2020</v>
      </c>
      <c r="C1162" s="12">
        <v>43757</v>
      </c>
      <c r="D1162" t="s">
        <v>236</v>
      </c>
      <c r="E1162" t="s">
        <v>91</v>
      </c>
      <c r="F1162">
        <v>1</v>
      </c>
      <c r="G1162">
        <v>4</v>
      </c>
      <c r="H1162" t="s">
        <v>231</v>
      </c>
      <c r="I1162" t="s">
        <v>102</v>
      </c>
      <c r="J1162">
        <v>10009009260</v>
      </c>
      <c r="K1162" s="21">
        <v>24.5</v>
      </c>
    </row>
    <row r="1163" spans="1:11">
      <c r="A1163" t="s">
        <v>237</v>
      </c>
      <c r="B1163">
        <v>2020</v>
      </c>
      <c r="C1163" s="12">
        <v>43757</v>
      </c>
      <c r="D1163" t="s">
        <v>236</v>
      </c>
      <c r="E1163" t="s">
        <v>91</v>
      </c>
      <c r="F1163">
        <v>1</v>
      </c>
      <c r="G1163">
        <v>4</v>
      </c>
      <c r="H1163" t="s">
        <v>143</v>
      </c>
      <c r="I1163" t="s">
        <v>95</v>
      </c>
      <c r="J1163">
        <v>10009181234</v>
      </c>
      <c r="K1163" s="21">
        <v>24.5</v>
      </c>
    </row>
    <row r="1164" spans="1:11">
      <c r="A1164" t="s">
        <v>235</v>
      </c>
      <c r="B1164">
        <v>2020</v>
      </c>
      <c r="C1164" s="12">
        <v>43757</v>
      </c>
      <c r="D1164" t="s">
        <v>236</v>
      </c>
      <c r="E1164" t="s">
        <v>91</v>
      </c>
      <c r="F1164">
        <v>1</v>
      </c>
      <c r="G1164">
        <v>5</v>
      </c>
      <c r="H1164" t="s">
        <v>238</v>
      </c>
      <c r="I1164" t="s">
        <v>102</v>
      </c>
      <c r="J1164">
        <v>10055348887</v>
      </c>
      <c r="K1164" s="21">
        <v>19.399999999999999</v>
      </c>
    </row>
    <row r="1165" spans="1:11">
      <c r="A1165" t="s">
        <v>237</v>
      </c>
      <c r="B1165">
        <v>2020</v>
      </c>
      <c r="C1165" s="12">
        <v>43757</v>
      </c>
      <c r="D1165" t="s">
        <v>236</v>
      </c>
      <c r="E1165" t="s">
        <v>91</v>
      </c>
      <c r="F1165">
        <v>1</v>
      </c>
      <c r="G1165">
        <v>5</v>
      </c>
      <c r="H1165" t="s">
        <v>239</v>
      </c>
      <c r="I1165" t="s">
        <v>198</v>
      </c>
      <c r="J1165">
        <v>10004640220</v>
      </c>
      <c r="K1165" s="21">
        <v>32.1</v>
      </c>
    </row>
    <row r="1166" spans="1:11">
      <c r="A1166" t="s">
        <v>235</v>
      </c>
      <c r="B1166">
        <v>2020</v>
      </c>
      <c r="C1166" s="12">
        <v>43757</v>
      </c>
      <c r="D1166" t="s">
        <v>236</v>
      </c>
      <c r="E1166" t="s">
        <v>91</v>
      </c>
      <c r="F1166">
        <v>1</v>
      </c>
      <c r="G1166">
        <v>6</v>
      </c>
      <c r="H1166" t="s">
        <v>240</v>
      </c>
      <c r="I1166" t="s">
        <v>102</v>
      </c>
      <c r="J1166" t="e">
        <v>#N/A</v>
      </c>
      <c r="K1166" s="21">
        <v>20.5</v>
      </c>
    </row>
    <row r="1167" spans="1:11">
      <c r="A1167" t="s">
        <v>237</v>
      </c>
      <c r="B1167">
        <v>2020</v>
      </c>
      <c r="C1167" s="12">
        <v>43757</v>
      </c>
      <c r="D1167" t="s">
        <v>236</v>
      </c>
      <c r="E1167" t="s">
        <v>91</v>
      </c>
      <c r="F1167">
        <v>1</v>
      </c>
      <c r="G1167">
        <v>6</v>
      </c>
      <c r="H1167" t="s">
        <v>213</v>
      </c>
      <c r="I1167" t="s">
        <v>42</v>
      </c>
      <c r="J1167">
        <v>10006422895</v>
      </c>
      <c r="K1167" s="21">
        <v>28.4</v>
      </c>
    </row>
    <row r="1168" spans="1:11">
      <c r="A1168" t="s">
        <v>235</v>
      </c>
      <c r="B1168">
        <v>2020</v>
      </c>
      <c r="C1168" s="12">
        <v>43757</v>
      </c>
      <c r="D1168" t="s">
        <v>236</v>
      </c>
      <c r="E1168" t="s">
        <v>91</v>
      </c>
      <c r="F1168">
        <v>2</v>
      </c>
      <c r="G1168">
        <v>1</v>
      </c>
      <c r="H1168" t="s">
        <v>129</v>
      </c>
      <c r="I1168" t="s">
        <v>35</v>
      </c>
      <c r="J1168">
        <v>10006184742</v>
      </c>
      <c r="K1168" s="21">
        <v>28.3</v>
      </c>
    </row>
    <row r="1169" spans="1:11">
      <c r="A1169" t="s">
        <v>237</v>
      </c>
      <c r="B1169">
        <v>2020</v>
      </c>
      <c r="C1169" s="12">
        <v>43757</v>
      </c>
      <c r="D1169" t="s">
        <v>236</v>
      </c>
      <c r="E1169" t="s">
        <v>91</v>
      </c>
      <c r="F1169">
        <v>2</v>
      </c>
      <c r="G1169">
        <v>1</v>
      </c>
      <c r="H1169" t="s">
        <v>194</v>
      </c>
      <c r="I1169" t="s">
        <v>29</v>
      </c>
      <c r="J1169">
        <v>10004601723</v>
      </c>
      <c r="K1169" s="21">
        <v>32.299999999999997</v>
      </c>
    </row>
    <row r="1170" spans="1:11">
      <c r="A1170" t="s">
        <v>235</v>
      </c>
      <c r="B1170">
        <v>2020</v>
      </c>
      <c r="C1170" s="12">
        <v>43757</v>
      </c>
      <c r="D1170" t="s">
        <v>236</v>
      </c>
      <c r="E1170" t="s">
        <v>91</v>
      </c>
      <c r="F1170">
        <v>2</v>
      </c>
      <c r="G1170">
        <v>2</v>
      </c>
      <c r="H1170" t="s">
        <v>241</v>
      </c>
      <c r="I1170" t="s">
        <v>35</v>
      </c>
      <c r="J1170">
        <v>10009978048</v>
      </c>
      <c r="K1170" s="21">
        <v>20.9</v>
      </c>
    </row>
    <row r="1171" spans="1:11">
      <c r="A1171" t="s">
        <v>237</v>
      </c>
      <c r="B1171">
        <v>2020</v>
      </c>
      <c r="C1171" s="12">
        <v>43757</v>
      </c>
      <c r="D1171" t="s">
        <v>236</v>
      </c>
      <c r="E1171" t="s">
        <v>91</v>
      </c>
      <c r="F1171">
        <v>2</v>
      </c>
      <c r="G1171">
        <v>2</v>
      </c>
      <c r="H1171" t="s">
        <v>174</v>
      </c>
      <c r="I1171" t="s">
        <v>37</v>
      </c>
      <c r="J1171">
        <v>10006552534</v>
      </c>
      <c r="K1171" s="21">
        <v>29.4</v>
      </c>
    </row>
    <row r="1172" spans="1:11">
      <c r="A1172" t="s">
        <v>235</v>
      </c>
      <c r="B1172">
        <v>2020</v>
      </c>
      <c r="C1172" s="12">
        <v>43757</v>
      </c>
      <c r="D1172" t="s">
        <v>236</v>
      </c>
      <c r="E1172" t="s">
        <v>91</v>
      </c>
      <c r="F1172">
        <v>2</v>
      </c>
      <c r="G1172">
        <v>3</v>
      </c>
      <c r="H1172" t="s">
        <v>242</v>
      </c>
      <c r="I1172" t="s">
        <v>102</v>
      </c>
      <c r="J1172">
        <v>10007811716</v>
      </c>
      <c r="K1172" s="21">
        <v>26.6</v>
      </c>
    </row>
    <row r="1173" spans="1:11">
      <c r="A1173" t="s">
        <v>237</v>
      </c>
      <c r="B1173">
        <v>2020</v>
      </c>
      <c r="C1173" s="12">
        <v>43757</v>
      </c>
      <c r="D1173" t="s">
        <v>236</v>
      </c>
      <c r="E1173" t="s">
        <v>91</v>
      </c>
      <c r="F1173">
        <v>2</v>
      </c>
      <c r="G1173">
        <v>3</v>
      </c>
      <c r="H1173" t="s">
        <v>112</v>
      </c>
      <c r="I1173" t="s">
        <v>113</v>
      </c>
      <c r="J1173">
        <v>10009967641</v>
      </c>
      <c r="K1173" s="21">
        <v>22.5</v>
      </c>
    </row>
    <row r="1174" spans="1:11">
      <c r="A1174" t="s">
        <v>235</v>
      </c>
      <c r="B1174">
        <v>2020</v>
      </c>
      <c r="C1174" s="12">
        <v>43757</v>
      </c>
      <c r="D1174" t="s">
        <v>236</v>
      </c>
      <c r="E1174" t="s">
        <v>91</v>
      </c>
      <c r="F1174">
        <v>2</v>
      </c>
      <c r="G1174">
        <v>4</v>
      </c>
      <c r="H1174" t="s">
        <v>243</v>
      </c>
      <c r="I1174" t="s">
        <v>102</v>
      </c>
      <c r="J1174" t="e">
        <v>#N/A</v>
      </c>
      <c r="K1174" s="21">
        <v>20.2</v>
      </c>
    </row>
    <row r="1175" spans="1:11">
      <c r="A1175" t="s">
        <v>237</v>
      </c>
      <c r="B1175">
        <v>2020</v>
      </c>
      <c r="C1175" s="12">
        <v>43757</v>
      </c>
      <c r="D1175" t="s">
        <v>236</v>
      </c>
      <c r="E1175" t="s">
        <v>91</v>
      </c>
      <c r="F1175">
        <v>2</v>
      </c>
      <c r="G1175">
        <v>4</v>
      </c>
      <c r="H1175" t="s">
        <v>244</v>
      </c>
      <c r="I1175" t="s">
        <v>207</v>
      </c>
      <c r="J1175" t="e">
        <v>#N/A</v>
      </c>
      <c r="K1175" s="21">
        <v>21.8</v>
      </c>
    </row>
    <row r="1176" spans="1:11">
      <c r="A1176" t="s">
        <v>235</v>
      </c>
      <c r="B1176">
        <v>2020</v>
      </c>
      <c r="C1176" s="12">
        <v>43757</v>
      </c>
      <c r="D1176" t="s">
        <v>236</v>
      </c>
      <c r="E1176" t="s">
        <v>91</v>
      </c>
      <c r="F1176">
        <v>2</v>
      </c>
      <c r="G1176">
        <v>5</v>
      </c>
      <c r="H1176" t="s">
        <v>245</v>
      </c>
      <c r="I1176" t="s">
        <v>35</v>
      </c>
      <c r="J1176">
        <v>10015443087</v>
      </c>
      <c r="K1176" s="21">
        <v>20.7</v>
      </c>
    </row>
    <row r="1177" spans="1:11">
      <c r="A1177" t="s">
        <v>237</v>
      </c>
      <c r="B1177">
        <v>2020</v>
      </c>
      <c r="C1177" s="12">
        <v>43757</v>
      </c>
      <c r="D1177" t="s">
        <v>236</v>
      </c>
      <c r="E1177" t="s">
        <v>91</v>
      </c>
      <c r="F1177">
        <v>2</v>
      </c>
      <c r="G1177">
        <v>5</v>
      </c>
      <c r="H1177" t="s">
        <v>186</v>
      </c>
      <c r="I1177" t="s">
        <v>95</v>
      </c>
      <c r="J1177">
        <v>10009181032</v>
      </c>
      <c r="K1177" s="21">
        <v>24.8</v>
      </c>
    </row>
    <row r="1178" spans="1:11">
      <c r="A1178" t="s">
        <v>235</v>
      </c>
      <c r="B1178">
        <v>2020</v>
      </c>
      <c r="C1178" s="12">
        <v>43757</v>
      </c>
      <c r="D1178" t="s">
        <v>236</v>
      </c>
      <c r="E1178" t="s">
        <v>91</v>
      </c>
      <c r="F1178">
        <v>2</v>
      </c>
      <c r="G1178">
        <v>6</v>
      </c>
      <c r="H1178" t="s">
        <v>246</v>
      </c>
      <c r="I1178" t="s">
        <v>35</v>
      </c>
      <c r="J1178" t="e">
        <v>#N/A</v>
      </c>
      <c r="K1178" s="21">
        <v>18</v>
      </c>
    </row>
    <row r="1179" spans="1:11">
      <c r="A1179" t="s">
        <v>237</v>
      </c>
      <c r="B1179">
        <v>2020</v>
      </c>
      <c r="C1179" s="12">
        <v>43757</v>
      </c>
      <c r="D1179" t="s">
        <v>236</v>
      </c>
      <c r="E1179" t="s">
        <v>91</v>
      </c>
      <c r="F1179">
        <v>2</v>
      </c>
      <c r="G1179">
        <v>6</v>
      </c>
      <c r="H1179" t="s">
        <v>234</v>
      </c>
      <c r="I1179" t="s">
        <v>25</v>
      </c>
      <c r="J1179">
        <v>10006073493</v>
      </c>
      <c r="K1179" s="21">
        <v>29.8</v>
      </c>
    </row>
    <row r="1180" spans="1:11">
      <c r="A1180" t="s">
        <v>235</v>
      </c>
      <c r="B1180">
        <v>2020</v>
      </c>
      <c r="C1180" s="12">
        <v>43757</v>
      </c>
      <c r="D1180" t="s">
        <v>236</v>
      </c>
      <c r="E1180" t="s">
        <v>91</v>
      </c>
      <c r="F1180">
        <v>3</v>
      </c>
      <c r="G1180">
        <v>1</v>
      </c>
      <c r="H1180" t="s">
        <v>106</v>
      </c>
      <c r="I1180" t="s">
        <v>102</v>
      </c>
      <c r="J1180">
        <v>10006894559</v>
      </c>
      <c r="K1180" s="21">
        <v>27.2</v>
      </c>
    </row>
    <row r="1181" spans="1:11">
      <c r="A1181" t="s">
        <v>237</v>
      </c>
      <c r="B1181">
        <v>2020</v>
      </c>
      <c r="C1181" s="12">
        <v>43757</v>
      </c>
      <c r="D1181" t="s">
        <v>236</v>
      </c>
      <c r="E1181" t="s">
        <v>91</v>
      </c>
      <c r="F1181">
        <v>3</v>
      </c>
      <c r="G1181">
        <v>1</v>
      </c>
      <c r="H1181" t="s">
        <v>200</v>
      </c>
      <c r="I1181" t="s">
        <v>23</v>
      </c>
      <c r="J1181">
        <v>10006900421</v>
      </c>
      <c r="K1181" s="21">
        <v>26.8</v>
      </c>
    </row>
    <row r="1182" spans="1:11">
      <c r="A1182" t="s">
        <v>235</v>
      </c>
      <c r="B1182">
        <v>2020</v>
      </c>
      <c r="C1182" s="12">
        <v>43757</v>
      </c>
      <c r="D1182" t="s">
        <v>236</v>
      </c>
      <c r="E1182" t="s">
        <v>91</v>
      </c>
      <c r="F1182">
        <v>3</v>
      </c>
      <c r="G1182">
        <v>2</v>
      </c>
      <c r="H1182" t="s">
        <v>124</v>
      </c>
      <c r="I1182" t="s">
        <v>35</v>
      </c>
      <c r="J1182">
        <v>10009012391</v>
      </c>
      <c r="K1182" s="21">
        <v>24</v>
      </c>
    </row>
    <row r="1183" spans="1:11">
      <c r="A1183" t="s">
        <v>237</v>
      </c>
      <c r="B1183">
        <v>2020</v>
      </c>
      <c r="C1183" s="12">
        <v>43757</v>
      </c>
      <c r="D1183" t="s">
        <v>236</v>
      </c>
      <c r="E1183" t="s">
        <v>91</v>
      </c>
      <c r="F1183">
        <v>3</v>
      </c>
      <c r="G1183">
        <v>2</v>
      </c>
      <c r="H1183" t="s">
        <v>54</v>
      </c>
      <c r="I1183" t="s">
        <v>42</v>
      </c>
      <c r="J1183">
        <v>10004612534</v>
      </c>
      <c r="K1183" s="21">
        <v>32.4</v>
      </c>
    </row>
    <row r="1184" spans="1:11">
      <c r="A1184" t="s">
        <v>235</v>
      </c>
      <c r="B1184">
        <v>2020</v>
      </c>
      <c r="C1184" s="12">
        <v>43757</v>
      </c>
      <c r="D1184" t="s">
        <v>236</v>
      </c>
      <c r="E1184" t="s">
        <v>91</v>
      </c>
      <c r="F1184">
        <v>3</v>
      </c>
      <c r="G1184">
        <v>3</v>
      </c>
      <c r="H1184" t="s">
        <v>247</v>
      </c>
      <c r="I1184" t="s">
        <v>35</v>
      </c>
      <c r="J1184">
        <v>10009138491</v>
      </c>
      <c r="K1184" s="21">
        <v>23.4</v>
      </c>
    </row>
    <row r="1185" spans="1:11">
      <c r="A1185" t="s">
        <v>237</v>
      </c>
      <c r="B1185">
        <v>2020</v>
      </c>
      <c r="C1185" s="12">
        <v>43757</v>
      </c>
      <c r="D1185" t="s">
        <v>236</v>
      </c>
      <c r="E1185" t="s">
        <v>91</v>
      </c>
      <c r="F1185">
        <v>3</v>
      </c>
      <c r="G1185">
        <v>3</v>
      </c>
      <c r="H1185" t="s">
        <v>40</v>
      </c>
      <c r="I1185" t="s">
        <v>29</v>
      </c>
      <c r="J1185">
        <v>10009178002</v>
      </c>
      <c r="K1185" s="21">
        <v>23.7</v>
      </c>
    </row>
    <row r="1186" spans="1:11">
      <c r="A1186" t="s">
        <v>235</v>
      </c>
      <c r="B1186">
        <v>2020</v>
      </c>
      <c r="C1186" s="12">
        <v>43757</v>
      </c>
      <c r="D1186" t="s">
        <v>236</v>
      </c>
      <c r="E1186" t="s">
        <v>91</v>
      </c>
      <c r="F1186">
        <v>3</v>
      </c>
      <c r="G1186">
        <v>4</v>
      </c>
      <c r="H1186" t="s">
        <v>248</v>
      </c>
      <c r="I1186" t="s">
        <v>35</v>
      </c>
      <c r="J1186">
        <v>10008997641</v>
      </c>
      <c r="K1186" s="21">
        <v>24.2</v>
      </c>
    </row>
    <row r="1187" spans="1:11">
      <c r="A1187" t="s">
        <v>237</v>
      </c>
      <c r="B1187">
        <v>2020</v>
      </c>
      <c r="C1187" s="12">
        <v>43757</v>
      </c>
      <c r="D1187" t="s">
        <v>236</v>
      </c>
      <c r="E1187" t="s">
        <v>91</v>
      </c>
      <c r="F1187">
        <v>3</v>
      </c>
      <c r="G1187">
        <v>4</v>
      </c>
      <c r="H1187" t="s">
        <v>210</v>
      </c>
      <c r="I1187" t="s">
        <v>188</v>
      </c>
      <c r="J1187">
        <v>10009049979</v>
      </c>
      <c r="K1187" s="21">
        <v>24.6</v>
      </c>
    </row>
    <row r="1188" spans="1:11">
      <c r="A1188" t="s">
        <v>235</v>
      </c>
      <c r="B1188">
        <v>2020</v>
      </c>
      <c r="C1188" s="12">
        <v>43757</v>
      </c>
      <c r="D1188" t="s">
        <v>236</v>
      </c>
      <c r="E1188" t="s">
        <v>91</v>
      </c>
      <c r="F1188">
        <v>3</v>
      </c>
      <c r="G1188">
        <v>5</v>
      </c>
      <c r="H1188" t="s">
        <v>249</v>
      </c>
      <c r="I1188" t="s">
        <v>35</v>
      </c>
      <c r="J1188">
        <v>10021915920</v>
      </c>
      <c r="K1188" s="21">
        <v>18.7</v>
      </c>
    </row>
    <row r="1189" spans="1:11">
      <c r="A1189" t="s">
        <v>237</v>
      </c>
      <c r="B1189">
        <v>2020</v>
      </c>
      <c r="C1189" s="12">
        <v>43757</v>
      </c>
      <c r="D1189" t="s">
        <v>236</v>
      </c>
      <c r="E1189" t="s">
        <v>91</v>
      </c>
      <c r="F1189">
        <v>3</v>
      </c>
      <c r="G1189">
        <v>5</v>
      </c>
      <c r="H1189" t="s">
        <v>59</v>
      </c>
      <c r="I1189" t="s">
        <v>37</v>
      </c>
      <c r="J1189">
        <v>10007502427</v>
      </c>
      <c r="K1189" s="21">
        <v>25.9</v>
      </c>
    </row>
    <row r="1190" spans="1:11">
      <c r="A1190" t="s">
        <v>235</v>
      </c>
      <c r="B1190">
        <v>2020</v>
      </c>
      <c r="C1190" s="12">
        <v>43757</v>
      </c>
      <c r="D1190" t="s">
        <v>236</v>
      </c>
      <c r="E1190" t="s">
        <v>91</v>
      </c>
      <c r="F1190">
        <v>3</v>
      </c>
      <c r="G1190">
        <v>6</v>
      </c>
      <c r="H1190" t="s">
        <v>177</v>
      </c>
      <c r="I1190" t="s">
        <v>102</v>
      </c>
      <c r="J1190">
        <v>10010664829</v>
      </c>
      <c r="K1190" s="21">
        <v>21.5</v>
      </c>
    </row>
    <row r="1191" spans="1:11">
      <c r="A1191" t="s">
        <v>237</v>
      </c>
      <c r="B1191">
        <v>2020</v>
      </c>
      <c r="C1191" s="12">
        <v>43757</v>
      </c>
      <c r="D1191" t="s">
        <v>236</v>
      </c>
      <c r="E1191" t="s">
        <v>91</v>
      </c>
      <c r="F1191">
        <v>3</v>
      </c>
      <c r="G1191">
        <v>6</v>
      </c>
      <c r="H1191" t="s">
        <v>83</v>
      </c>
      <c r="I1191" t="s">
        <v>250</v>
      </c>
      <c r="J1191">
        <v>10055137915</v>
      </c>
      <c r="K1191" s="21">
        <v>26.2</v>
      </c>
    </row>
    <row r="1192" spans="1:11">
      <c r="A1192" t="s">
        <v>237</v>
      </c>
      <c r="B1192">
        <v>2020</v>
      </c>
      <c r="C1192" s="12">
        <v>43757</v>
      </c>
      <c r="D1192" t="s">
        <v>236</v>
      </c>
      <c r="E1192" t="s">
        <v>91</v>
      </c>
      <c r="F1192">
        <v>4</v>
      </c>
      <c r="G1192">
        <v>1</v>
      </c>
      <c r="H1192" t="s">
        <v>92</v>
      </c>
      <c r="I1192" t="s">
        <v>23</v>
      </c>
      <c r="J1192">
        <v>10009535686</v>
      </c>
      <c r="K1192" s="21">
        <v>22.6</v>
      </c>
    </row>
    <row r="1193" spans="1:11">
      <c r="A1193" t="s">
        <v>237</v>
      </c>
      <c r="B1193">
        <v>2020</v>
      </c>
      <c r="C1193" s="12">
        <v>43757</v>
      </c>
      <c r="D1193" t="s">
        <v>236</v>
      </c>
      <c r="E1193" t="s">
        <v>91</v>
      </c>
      <c r="F1193">
        <v>4</v>
      </c>
      <c r="G1193">
        <v>2</v>
      </c>
      <c r="H1193" t="s">
        <v>96</v>
      </c>
      <c r="I1193" t="s">
        <v>27</v>
      </c>
      <c r="J1193">
        <v>10015683567</v>
      </c>
      <c r="K1193" s="21">
        <v>20.7</v>
      </c>
    </row>
    <row r="1194" spans="1:11">
      <c r="A1194" t="s">
        <v>237</v>
      </c>
      <c r="B1194">
        <v>2020</v>
      </c>
      <c r="C1194" s="12">
        <v>43757</v>
      </c>
      <c r="D1194" t="s">
        <v>236</v>
      </c>
      <c r="E1194" t="s">
        <v>91</v>
      </c>
      <c r="F1194">
        <v>4</v>
      </c>
      <c r="G1194">
        <v>3</v>
      </c>
      <c r="H1194" t="s">
        <v>218</v>
      </c>
      <c r="I1194" t="s">
        <v>46</v>
      </c>
      <c r="J1194">
        <v>10006902239</v>
      </c>
      <c r="K1194" s="21">
        <v>28.3</v>
      </c>
    </row>
    <row r="1195" spans="1:11">
      <c r="A1195" t="s">
        <v>237</v>
      </c>
      <c r="B1195">
        <v>2020</v>
      </c>
      <c r="C1195" s="12">
        <v>43757</v>
      </c>
      <c r="D1195" t="s">
        <v>236</v>
      </c>
      <c r="E1195" t="s">
        <v>91</v>
      </c>
      <c r="F1195">
        <v>4</v>
      </c>
      <c r="G1195">
        <v>4</v>
      </c>
      <c r="H1195" t="s">
        <v>251</v>
      </c>
      <c r="I1195" t="s">
        <v>207</v>
      </c>
      <c r="J1195" t="e">
        <v>#N/A</v>
      </c>
      <c r="K1195" s="21">
        <v>21.7</v>
      </c>
    </row>
    <row r="1196" spans="1:11">
      <c r="A1196" t="s">
        <v>237</v>
      </c>
      <c r="B1196">
        <v>2020</v>
      </c>
      <c r="C1196" s="12">
        <v>43757</v>
      </c>
      <c r="D1196" t="s">
        <v>236</v>
      </c>
      <c r="E1196" t="s">
        <v>91</v>
      </c>
      <c r="F1196">
        <v>4</v>
      </c>
      <c r="G1196">
        <v>5</v>
      </c>
      <c r="H1196" t="s">
        <v>171</v>
      </c>
      <c r="I1196" t="s">
        <v>82</v>
      </c>
      <c r="J1196">
        <v>10007073506</v>
      </c>
      <c r="K1196" s="21">
        <v>29.3</v>
      </c>
    </row>
    <row r="1197" spans="1:11">
      <c r="A1197" t="s">
        <v>237</v>
      </c>
      <c r="B1197">
        <v>2020</v>
      </c>
      <c r="C1197" s="12">
        <v>43757</v>
      </c>
      <c r="D1197" t="s">
        <v>236</v>
      </c>
      <c r="E1197" t="s">
        <v>91</v>
      </c>
      <c r="F1197">
        <v>4</v>
      </c>
      <c r="G1197">
        <v>6</v>
      </c>
      <c r="H1197" t="s">
        <v>197</v>
      </c>
      <c r="I1197" t="s">
        <v>198</v>
      </c>
      <c r="J1197">
        <v>10003100142</v>
      </c>
      <c r="K1197" s="21">
        <v>33.6</v>
      </c>
    </row>
    <row r="1198" spans="1:11">
      <c r="A1198" t="s">
        <v>237</v>
      </c>
      <c r="B1198">
        <v>2020</v>
      </c>
      <c r="C1198" s="12">
        <v>43757</v>
      </c>
      <c r="D1198" t="s">
        <v>236</v>
      </c>
      <c r="E1198" t="s">
        <v>91</v>
      </c>
      <c r="F1198">
        <v>4</v>
      </c>
      <c r="G1198">
        <v>7</v>
      </c>
      <c r="H1198" t="s">
        <v>187</v>
      </c>
      <c r="I1198" t="s">
        <v>188</v>
      </c>
      <c r="J1198">
        <v>10009017243</v>
      </c>
      <c r="K1198" s="21">
        <v>24.4</v>
      </c>
    </row>
    <row r="1199" spans="1:11">
      <c r="A1199" t="s">
        <v>235</v>
      </c>
      <c r="B1199">
        <v>2020</v>
      </c>
      <c r="C1199" s="12">
        <v>43757</v>
      </c>
      <c r="D1199" t="s">
        <v>236</v>
      </c>
      <c r="E1199" t="s">
        <v>117</v>
      </c>
      <c r="F1199">
        <v>1</v>
      </c>
      <c r="G1199">
        <v>1</v>
      </c>
      <c r="H1199" t="s">
        <v>247</v>
      </c>
      <c r="I1199" t="s">
        <v>35</v>
      </c>
      <c r="J1199">
        <v>10009138491</v>
      </c>
      <c r="K1199" s="21">
        <v>23.4</v>
      </c>
    </row>
    <row r="1200" spans="1:11">
      <c r="A1200" t="s">
        <v>237</v>
      </c>
      <c r="B1200">
        <v>2020</v>
      </c>
      <c r="C1200" s="12">
        <v>43757</v>
      </c>
      <c r="D1200" t="s">
        <v>236</v>
      </c>
      <c r="E1200" t="s">
        <v>117</v>
      </c>
      <c r="F1200">
        <v>1</v>
      </c>
      <c r="G1200">
        <v>1</v>
      </c>
      <c r="H1200" t="s">
        <v>45</v>
      </c>
      <c r="I1200" t="s">
        <v>46</v>
      </c>
      <c r="J1200">
        <v>10009176281</v>
      </c>
      <c r="K1200" s="21">
        <v>23.7</v>
      </c>
    </row>
    <row r="1201" spans="1:11">
      <c r="A1201" t="s">
        <v>235</v>
      </c>
      <c r="B1201">
        <v>2020</v>
      </c>
      <c r="C1201" s="12">
        <v>43757</v>
      </c>
      <c r="D1201" t="s">
        <v>236</v>
      </c>
      <c r="E1201" t="s">
        <v>117</v>
      </c>
      <c r="F1201">
        <v>1</v>
      </c>
      <c r="G1201">
        <v>2</v>
      </c>
      <c r="H1201" t="s">
        <v>242</v>
      </c>
      <c r="I1201" t="s">
        <v>102</v>
      </c>
      <c r="J1201">
        <v>10007811716</v>
      </c>
      <c r="K1201" s="21">
        <v>26.6</v>
      </c>
    </row>
    <row r="1202" spans="1:11">
      <c r="A1202" t="s">
        <v>237</v>
      </c>
      <c r="B1202">
        <v>2020</v>
      </c>
      <c r="C1202" s="12">
        <v>43757</v>
      </c>
      <c r="D1202" t="s">
        <v>236</v>
      </c>
      <c r="E1202" t="s">
        <v>117</v>
      </c>
      <c r="F1202">
        <v>1</v>
      </c>
      <c r="G1202">
        <v>2</v>
      </c>
      <c r="H1202" t="s">
        <v>59</v>
      </c>
      <c r="I1202" t="s">
        <v>37</v>
      </c>
      <c r="J1202">
        <v>10007502427</v>
      </c>
      <c r="K1202" s="21">
        <v>25.9</v>
      </c>
    </row>
    <row r="1203" spans="1:11">
      <c r="A1203" t="s">
        <v>235</v>
      </c>
      <c r="B1203">
        <v>2020</v>
      </c>
      <c r="C1203" s="12">
        <v>43757</v>
      </c>
      <c r="D1203" t="s">
        <v>236</v>
      </c>
      <c r="E1203" t="s">
        <v>117</v>
      </c>
      <c r="F1203">
        <v>1</v>
      </c>
      <c r="G1203">
        <v>3</v>
      </c>
      <c r="H1203" t="s">
        <v>245</v>
      </c>
      <c r="I1203" t="s">
        <v>35</v>
      </c>
      <c r="J1203">
        <v>10015443087</v>
      </c>
      <c r="K1203" s="21">
        <v>20.7</v>
      </c>
    </row>
    <row r="1204" spans="1:11">
      <c r="A1204" t="s">
        <v>237</v>
      </c>
      <c r="B1204">
        <v>2020</v>
      </c>
      <c r="C1204" s="12">
        <v>43757</v>
      </c>
      <c r="D1204" t="s">
        <v>236</v>
      </c>
      <c r="E1204" t="s">
        <v>117</v>
      </c>
      <c r="F1204">
        <v>1</v>
      </c>
      <c r="G1204">
        <v>3</v>
      </c>
      <c r="H1204" t="s">
        <v>234</v>
      </c>
      <c r="I1204" t="s">
        <v>25</v>
      </c>
      <c r="J1204">
        <v>10006073493</v>
      </c>
      <c r="K1204" s="21">
        <v>29.8</v>
      </c>
    </row>
    <row r="1205" spans="1:11">
      <c r="A1205" t="s">
        <v>235</v>
      </c>
      <c r="B1205">
        <v>2020</v>
      </c>
      <c r="C1205" s="12">
        <v>43757</v>
      </c>
      <c r="D1205" t="s">
        <v>236</v>
      </c>
      <c r="E1205" t="s">
        <v>117</v>
      </c>
      <c r="F1205">
        <v>1</v>
      </c>
      <c r="G1205">
        <v>4</v>
      </c>
      <c r="H1205" t="s">
        <v>101</v>
      </c>
      <c r="I1205" t="s">
        <v>102</v>
      </c>
      <c r="J1205">
        <v>10015145724</v>
      </c>
      <c r="K1205" s="21">
        <v>20.5</v>
      </c>
    </row>
    <row r="1206" spans="1:11">
      <c r="A1206" t="s">
        <v>237</v>
      </c>
      <c r="B1206">
        <v>2020</v>
      </c>
      <c r="C1206" s="12">
        <v>43757</v>
      </c>
      <c r="D1206" t="s">
        <v>236</v>
      </c>
      <c r="E1206" t="s">
        <v>117</v>
      </c>
      <c r="F1206">
        <v>1</v>
      </c>
      <c r="G1206">
        <v>4</v>
      </c>
      <c r="H1206" t="s">
        <v>251</v>
      </c>
      <c r="I1206" t="s">
        <v>207</v>
      </c>
      <c r="J1206" t="e">
        <v>#N/A</v>
      </c>
      <c r="K1206" s="21">
        <v>21.7</v>
      </c>
    </row>
    <row r="1207" spans="1:11">
      <c r="A1207" t="s">
        <v>235</v>
      </c>
      <c r="B1207">
        <v>2020</v>
      </c>
      <c r="C1207" s="12">
        <v>43757</v>
      </c>
      <c r="D1207" t="s">
        <v>236</v>
      </c>
      <c r="E1207" t="s">
        <v>117</v>
      </c>
      <c r="F1207">
        <v>1</v>
      </c>
      <c r="G1207">
        <v>5</v>
      </c>
      <c r="H1207" t="s">
        <v>249</v>
      </c>
      <c r="I1207" t="s">
        <v>35</v>
      </c>
      <c r="J1207">
        <v>10021915920</v>
      </c>
      <c r="K1207" s="21">
        <v>18.7</v>
      </c>
    </row>
    <row r="1208" spans="1:11">
      <c r="A1208" t="s">
        <v>235</v>
      </c>
      <c r="B1208">
        <v>2020</v>
      </c>
      <c r="C1208" s="12">
        <v>43757</v>
      </c>
      <c r="D1208" t="s">
        <v>236</v>
      </c>
      <c r="E1208" t="s">
        <v>117</v>
      </c>
      <c r="F1208">
        <v>1</v>
      </c>
      <c r="G1208">
        <v>6</v>
      </c>
      <c r="H1208" t="s">
        <v>238</v>
      </c>
      <c r="I1208" t="s">
        <v>102</v>
      </c>
      <c r="J1208">
        <v>10055348887</v>
      </c>
      <c r="K1208" s="21">
        <v>19.399999999999999</v>
      </c>
    </row>
    <row r="1209" spans="1:11">
      <c r="A1209" t="s">
        <v>235</v>
      </c>
      <c r="B1209">
        <v>2020</v>
      </c>
      <c r="C1209" s="12">
        <v>43757</v>
      </c>
      <c r="D1209" t="s">
        <v>236</v>
      </c>
      <c r="E1209" t="s">
        <v>117</v>
      </c>
      <c r="F1209">
        <v>2</v>
      </c>
      <c r="G1209">
        <v>1</v>
      </c>
      <c r="H1209" t="s">
        <v>231</v>
      </c>
      <c r="I1209" t="s">
        <v>102</v>
      </c>
      <c r="J1209">
        <v>10009009260</v>
      </c>
      <c r="K1209" s="21">
        <v>24.5</v>
      </c>
    </row>
    <row r="1210" spans="1:11">
      <c r="A1210" t="s">
        <v>237</v>
      </c>
      <c r="B1210">
        <v>2020</v>
      </c>
      <c r="C1210" s="12">
        <v>43757</v>
      </c>
      <c r="D1210" t="s">
        <v>236</v>
      </c>
      <c r="E1210" t="s">
        <v>117</v>
      </c>
      <c r="F1210">
        <v>2</v>
      </c>
      <c r="G1210">
        <v>1</v>
      </c>
      <c r="H1210" t="s">
        <v>112</v>
      </c>
      <c r="I1210" t="s">
        <v>113</v>
      </c>
      <c r="J1210">
        <v>10009967641</v>
      </c>
      <c r="K1210" s="21">
        <v>22.5</v>
      </c>
    </row>
    <row r="1211" spans="1:11">
      <c r="A1211" t="s">
        <v>235</v>
      </c>
      <c r="B1211">
        <v>2020</v>
      </c>
      <c r="C1211" s="12">
        <v>43757</v>
      </c>
      <c r="D1211" t="s">
        <v>236</v>
      </c>
      <c r="E1211" t="s">
        <v>117</v>
      </c>
      <c r="F1211">
        <v>2</v>
      </c>
      <c r="G1211">
        <v>2</v>
      </c>
      <c r="H1211" t="s">
        <v>248</v>
      </c>
      <c r="I1211" t="s">
        <v>35</v>
      </c>
      <c r="J1211">
        <v>10008997641</v>
      </c>
      <c r="K1211" s="21">
        <v>24.2</v>
      </c>
    </row>
    <row r="1212" spans="1:11">
      <c r="A1212" t="s">
        <v>237</v>
      </c>
      <c r="B1212">
        <v>2020</v>
      </c>
      <c r="C1212" s="12">
        <v>43757</v>
      </c>
      <c r="D1212" t="s">
        <v>236</v>
      </c>
      <c r="E1212" t="s">
        <v>117</v>
      </c>
      <c r="F1212">
        <v>2</v>
      </c>
      <c r="G1212">
        <v>2</v>
      </c>
      <c r="H1212" t="s">
        <v>213</v>
      </c>
      <c r="I1212" t="s">
        <v>42</v>
      </c>
      <c r="J1212">
        <v>10006422895</v>
      </c>
      <c r="K1212" s="21">
        <v>28.4</v>
      </c>
    </row>
    <row r="1213" spans="1:11">
      <c r="A1213" t="s">
        <v>235</v>
      </c>
      <c r="B1213">
        <v>2020</v>
      </c>
      <c r="C1213" s="12">
        <v>43757</v>
      </c>
      <c r="D1213" t="s">
        <v>236</v>
      </c>
      <c r="E1213" t="s">
        <v>117</v>
      </c>
      <c r="F1213">
        <v>2</v>
      </c>
      <c r="G1213">
        <v>3</v>
      </c>
      <c r="H1213" t="s">
        <v>177</v>
      </c>
      <c r="I1213" t="s">
        <v>102</v>
      </c>
      <c r="J1213">
        <v>10010664829</v>
      </c>
      <c r="K1213" s="21">
        <v>21.5</v>
      </c>
    </row>
    <row r="1214" spans="1:11">
      <c r="A1214" t="s">
        <v>237</v>
      </c>
      <c r="B1214">
        <v>2020</v>
      </c>
      <c r="C1214" s="12">
        <v>43757</v>
      </c>
      <c r="D1214" t="s">
        <v>236</v>
      </c>
      <c r="E1214" t="s">
        <v>117</v>
      </c>
      <c r="F1214">
        <v>2</v>
      </c>
      <c r="G1214">
        <v>3</v>
      </c>
      <c r="H1214" t="s">
        <v>186</v>
      </c>
      <c r="I1214" t="s">
        <v>95</v>
      </c>
      <c r="J1214">
        <v>10009181032</v>
      </c>
      <c r="K1214" s="21">
        <v>24.8</v>
      </c>
    </row>
    <row r="1215" spans="1:11">
      <c r="A1215" t="s">
        <v>235</v>
      </c>
      <c r="B1215">
        <v>2020</v>
      </c>
      <c r="C1215" s="12">
        <v>43757</v>
      </c>
      <c r="D1215" t="s">
        <v>236</v>
      </c>
      <c r="E1215" t="s">
        <v>117</v>
      </c>
      <c r="F1215">
        <v>2</v>
      </c>
      <c r="G1215">
        <v>4</v>
      </c>
      <c r="H1215" t="s">
        <v>246</v>
      </c>
      <c r="I1215" t="s">
        <v>35</v>
      </c>
      <c r="J1215" t="e">
        <v>#N/A</v>
      </c>
      <c r="K1215" s="21">
        <v>18</v>
      </c>
    </row>
    <row r="1216" spans="1:11">
      <c r="A1216" t="s">
        <v>237</v>
      </c>
      <c r="B1216">
        <v>2020</v>
      </c>
      <c r="C1216" s="12">
        <v>43757</v>
      </c>
      <c r="D1216" t="s">
        <v>236</v>
      </c>
      <c r="E1216" t="s">
        <v>117</v>
      </c>
      <c r="F1216">
        <v>2</v>
      </c>
      <c r="G1216">
        <v>4</v>
      </c>
      <c r="H1216" t="s">
        <v>210</v>
      </c>
      <c r="I1216" t="s">
        <v>188</v>
      </c>
      <c r="J1216">
        <v>10009049979</v>
      </c>
      <c r="K1216" s="21">
        <v>24.6</v>
      </c>
    </row>
    <row r="1217" spans="1:11">
      <c r="A1217" t="s">
        <v>235</v>
      </c>
      <c r="B1217">
        <v>2020</v>
      </c>
      <c r="C1217" s="12">
        <v>43757</v>
      </c>
      <c r="D1217" t="s">
        <v>236</v>
      </c>
      <c r="E1217" t="s">
        <v>117</v>
      </c>
      <c r="F1217">
        <v>2</v>
      </c>
      <c r="G1217">
        <v>5</v>
      </c>
      <c r="H1217" t="s">
        <v>240</v>
      </c>
      <c r="I1217" t="s">
        <v>102</v>
      </c>
      <c r="J1217" t="e">
        <v>#N/A</v>
      </c>
      <c r="K1217" s="21">
        <v>20.5</v>
      </c>
    </row>
    <row r="1218" spans="1:11">
      <c r="A1218" t="s">
        <v>235</v>
      </c>
      <c r="B1218">
        <v>2020</v>
      </c>
      <c r="C1218" s="12">
        <v>43757</v>
      </c>
      <c r="D1218" t="s">
        <v>236</v>
      </c>
      <c r="E1218" t="s">
        <v>117</v>
      </c>
      <c r="F1218">
        <v>2</v>
      </c>
      <c r="G1218">
        <v>6</v>
      </c>
      <c r="H1218" t="s">
        <v>243</v>
      </c>
      <c r="I1218" t="s">
        <v>102</v>
      </c>
      <c r="J1218" t="e">
        <v>#N/A</v>
      </c>
      <c r="K1218" s="21">
        <v>20.2</v>
      </c>
    </row>
    <row r="1219" spans="1:11">
      <c r="A1219" t="s">
        <v>237</v>
      </c>
      <c r="B1219">
        <v>2020</v>
      </c>
      <c r="C1219" s="12">
        <v>43757</v>
      </c>
      <c r="D1219" t="s">
        <v>236</v>
      </c>
      <c r="E1219" t="s">
        <v>117</v>
      </c>
      <c r="F1219">
        <v>3</v>
      </c>
      <c r="G1219">
        <v>1</v>
      </c>
      <c r="H1219" t="s">
        <v>197</v>
      </c>
      <c r="I1219" t="s">
        <v>198</v>
      </c>
      <c r="J1219">
        <v>10003100142</v>
      </c>
      <c r="K1219" s="21">
        <v>33.6</v>
      </c>
    </row>
    <row r="1220" spans="1:11">
      <c r="A1220" t="s">
        <v>237</v>
      </c>
      <c r="B1220">
        <v>2020</v>
      </c>
      <c r="C1220" s="12">
        <v>43757</v>
      </c>
      <c r="D1220" t="s">
        <v>236</v>
      </c>
      <c r="E1220" t="s">
        <v>117</v>
      </c>
      <c r="F1220">
        <v>3</v>
      </c>
      <c r="G1220">
        <v>2</v>
      </c>
      <c r="H1220" t="s">
        <v>239</v>
      </c>
      <c r="I1220" t="s">
        <v>198</v>
      </c>
      <c r="J1220">
        <v>10004640220</v>
      </c>
      <c r="K1220" s="21">
        <v>32.1</v>
      </c>
    </row>
    <row r="1221" spans="1:11">
      <c r="A1221" t="s">
        <v>237</v>
      </c>
      <c r="B1221">
        <v>2020</v>
      </c>
      <c r="C1221" s="12">
        <v>43757</v>
      </c>
      <c r="D1221" t="s">
        <v>236</v>
      </c>
      <c r="E1221" t="s">
        <v>117</v>
      </c>
      <c r="F1221">
        <v>3</v>
      </c>
      <c r="G1221">
        <v>3</v>
      </c>
      <c r="H1221" t="s">
        <v>40</v>
      </c>
      <c r="I1221" t="s">
        <v>29</v>
      </c>
      <c r="J1221">
        <v>10009178002</v>
      </c>
      <c r="K1221" s="21">
        <v>23.7</v>
      </c>
    </row>
    <row r="1222" spans="1:11">
      <c r="A1222" t="s">
        <v>237</v>
      </c>
      <c r="B1222">
        <v>2020</v>
      </c>
      <c r="C1222" s="12">
        <v>43757</v>
      </c>
      <c r="D1222" t="s">
        <v>236</v>
      </c>
      <c r="E1222" t="s">
        <v>117</v>
      </c>
      <c r="F1222">
        <v>3</v>
      </c>
      <c r="G1222">
        <v>4</v>
      </c>
      <c r="H1222" t="s">
        <v>244</v>
      </c>
      <c r="I1222" t="s">
        <v>207</v>
      </c>
      <c r="J1222" t="e">
        <v>#N/A</v>
      </c>
      <c r="K1222" s="21">
        <v>21.8</v>
      </c>
    </row>
    <row r="1223" spans="1:11">
      <c r="A1223" t="s">
        <v>237</v>
      </c>
      <c r="B1223">
        <v>2020</v>
      </c>
      <c r="C1223" s="12">
        <v>43757</v>
      </c>
      <c r="D1223" t="s">
        <v>236</v>
      </c>
      <c r="E1223" t="s">
        <v>117</v>
      </c>
      <c r="F1223">
        <v>4</v>
      </c>
      <c r="G1223">
        <v>1</v>
      </c>
      <c r="H1223" t="s">
        <v>218</v>
      </c>
      <c r="I1223" t="s">
        <v>46</v>
      </c>
      <c r="J1223">
        <v>10006902239</v>
      </c>
      <c r="K1223" s="21">
        <v>28.3</v>
      </c>
    </row>
    <row r="1224" spans="1:11">
      <c r="A1224" t="s">
        <v>237</v>
      </c>
      <c r="B1224">
        <v>2020</v>
      </c>
      <c r="C1224" s="12">
        <v>43757</v>
      </c>
      <c r="D1224" t="s">
        <v>236</v>
      </c>
      <c r="E1224" t="s">
        <v>117</v>
      </c>
      <c r="F1224">
        <v>4</v>
      </c>
      <c r="G1224">
        <v>2</v>
      </c>
      <c r="H1224" t="s">
        <v>143</v>
      </c>
      <c r="I1224" t="s">
        <v>95</v>
      </c>
      <c r="J1224">
        <v>10009181234</v>
      </c>
      <c r="K1224" s="21">
        <v>24.5</v>
      </c>
    </row>
    <row r="1225" spans="1:11">
      <c r="A1225" t="s">
        <v>237</v>
      </c>
      <c r="B1225">
        <v>2020</v>
      </c>
      <c r="C1225" s="12">
        <v>43757</v>
      </c>
      <c r="D1225" t="s">
        <v>236</v>
      </c>
      <c r="E1225" t="s">
        <v>117</v>
      </c>
      <c r="F1225">
        <v>4</v>
      </c>
      <c r="G1225">
        <v>3</v>
      </c>
      <c r="H1225" t="s">
        <v>171</v>
      </c>
      <c r="I1225" t="s">
        <v>82</v>
      </c>
      <c r="J1225">
        <v>10007073506</v>
      </c>
      <c r="K1225" s="21">
        <v>29.3</v>
      </c>
    </row>
    <row r="1226" spans="1:11">
      <c r="A1226" t="s">
        <v>237</v>
      </c>
      <c r="B1226">
        <v>2020</v>
      </c>
      <c r="C1226" s="12">
        <v>43757</v>
      </c>
      <c r="D1226" t="s">
        <v>236</v>
      </c>
      <c r="E1226" t="s">
        <v>117</v>
      </c>
      <c r="F1226">
        <v>4</v>
      </c>
      <c r="G1226">
        <v>4</v>
      </c>
      <c r="H1226" t="s">
        <v>187</v>
      </c>
      <c r="I1226" t="s">
        <v>188</v>
      </c>
      <c r="J1226">
        <v>10009017243</v>
      </c>
      <c r="K1226" s="21">
        <v>24.4</v>
      </c>
    </row>
    <row r="1227" spans="1:11">
      <c r="A1227" t="s">
        <v>237</v>
      </c>
      <c r="B1227">
        <v>2020</v>
      </c>
      <c r="C1227" s="12">
        <v>43757</v>
      </c>
      <c r="D1227" t="s">
        <v>236</v>
      </c>
      <c r="E1227" t="s">
        <v>117</v>
      </c>
      <c r="F1227">
        <v>4</v>
      </c>
      <c r="G1227">
        <v>5</v>
      </c>
      <c r="H1227" t="s">
        <v>83</v>
      </c>
      <c r="I1227" t="s">
        <v>250</v>
      </c>
      <c r="J1227">
        <v>10055137915</v>
      </c>
      <c r="K1227" s="21">
        <v>26.2</v>
      </c>
    </row>
    <row r="1228" spans="1:11">
      <c r="A1228" t="s">
        <v>235</v>
      </c>
      <c r="B1228">
        <v>2020</v>
      </c>
      <c r="C1228" s="12">
        <v>43757</v>
      </c>
      <c r="D1228" t="s">
        <v>236</v>
      </c>
      <c r="E1228" t="s">
        <v>119</v>
      </c>
      <c r="F1228">
        <v>1</v>
      </c>
      <c r="G1228">
        <v>1</v>
      </c>
      <c r="H1228" t="s">
        <v>220</v>
      </c>
      <c r="I1228" t="s">
        <v>35</v>
      </c>
      <c r="J1228">
        <v>10005782695</v>
      </c>
      <c r="K1228" s="21">
        <v>30.3</v>
      </c>
    </row>
    <row r="1229" spans="1:11">
      <c r="A1229" t="s">
        <v>237</v>
      </c>
      <c r="B1229">
        <v>2020</v>
      </c>
      <c r="C1229" s="12">
        <v>43757</v>
      </c>
      <c r="D1229" t="s">
        <v>236</v>
      </c>
      <c r="E1229" t="s">
        <v>119</v>
      </c>
      <c r="F1229">
        <v>1</v>
      </c>
      <c r="G1229">
        <v>1</v>
      </c>
      <c r="H1229" t="s">
        <v>92</v>
      </c>
      <c r="I1229" t="s">
        <v>23</v>
      </c>
      <c r="J1229">
        <v>10009535686</v>
      </c>
      <c r="K1229" s="21">
        <v>22.6</v>
      </c>
    </row>
    <row r="1230" spans="1:11">
      <c r="A1230" t="s">
        <v>235</v>
      </c>
      <c r="B1230">
        <v>2020</v>
      </c>
      <c r="C1230" s="12">
        <v>43757</v>
      </c>
      <c r="D1230" t="s">
        <v>236</v>
      </c>
      <c r="E1230" t="s">
        <v>119</v>
      </c>
      <c r="F1230">
        <v>1</v>
      </c>
      <c r="G1230">
        <v>2</v>
      </c>
      <c r="H1230" t="s">
        <v>247</v>
      </c>
      <c r="I1230" t="s">
        <v>35</v>
      </c>
      <c r="J1230">
        <v>10009138491</v>
      </c>
      <c r="K1230" s="21">
        <v>23.4</v>
      </c>
    </row>
    <row r="1231" spans="1:11">
      <c r="A1231" t="s">
        <v>237</v>
      </c>
      <c r="B1231">
        <v>2020</v>
      </c>
      <c r="C1231" s="12">
        <v>43757</v>
      </c>
      <c r="D1231" t="s">
        <v>236</v>
      </c>
      <c r="E1231" t="s">
        <v>119</v>
      </c>
      <c r="F1231">
        <v>1</v>
      </c>
      <c r="G1231">
        <v>2</v>
      </c>
      <c r="H1231" t="s">
        <v>99</v>
      </c>
      <c r="I1231" t="s">
        <v>27</v>
      </c>
      <c r="J1231">
        <v>10010678569</v>
      </c>
      <c r="K1231" s="21">
        <v>22.5</v>
      </c>
    </row>
    <row r="1232" spans="1:11">
      <c r="A1232" t="s">
        <v>235</v>
      </c>
      <c r="B1232">
        <v>2020</v>
      </c>
      <c r="C1232" s="12">
        <v>43757</v>
      </c>
      <c r="D1232" t="s">
        <v>236</v>
      </c>
      <c r="E1232" t="s">
        <v>119</v>
      </c>
      <c r="F1232">
        <v>1</v>
      </c>
      <c r="G1232">
        <v>3</v>
      </c>
      <c r="H1232" t="s">
        <v>106</v>
      </c>
      <c r="I1232" t="s">
        <v>102</v>
      </c>
      <c r="J1232">
        <v>10006894559</v>
      </c>
      <c r="K1232" s="21">
        <v>27.2</v>
      </c>
    </row>
    <row r="1233" spans="1:11">
      <c r="A1233" t="s">
        <v>237</v>
      </c>
      <c r="B1233">
        <v>2020</v>
      </c>
      <c r="C1233" s="12">
        <v>43757</v>
      </c>
      <c r="D1233" t="s">
        <v>236</v>
      </c>
      <c r="E1233" t="s">
        <v>119</v>
      </c>
      <c r="F1233">
        <v>1</v>
      </c>
      <c r="G1233">
        <v>3</v>
      </c>
      <c r="H1233" t="s">
        <v>54</v>
      </c>
      <c r="I1233" t="s">
        <v>42</v>
      </c>
      <c r="J1233">
        <v>10004612534</v>
      </c>
      <c r="K1233" s="21">
        <v>32.4</v>
      </c>
    </row>
    <row r="1234" spans="1:11">
      <c r="A1234" t="s">
        <v>235</v>
      </c>
      <c r="B1234">
        <v>2020</v>
      </c>
      <c r="C1234" s="12">
        <v>43757</v>
      </c>
      <c r="D1234" t="s">
        <v>236</v>
      </c>
      <c r="E1234" t="s">
        <v>119</v>
      </c>
      <c r="F1234">
        <v>1</v>
      </c>
      <c r="G1234">
        <v>4</v>
      </c>
      <c r="H1234" t="s">
        <v>245</v>
      </c>
      <c r="I1234" t="s">
        <v>35</v>
      </c>
      <c r="J1234">
        <v>10015443087</v>
      </c>
      <c r="K1234" s="21">
        <v>20.7</v>
      </c>
    </row>
    <row r="1235" spans="1:11">
      <c r="A1235" t="s">
        <v>237</v>
      </c>
      <c r="B1235">
        <v>2020</v>
      </c>
      <c r="C1235" s="12">
        <v>43757</v>
      </c>
      <c r="D1235" t="s">
        <v>236</v>
      </c>
      <c r="E1235" t="s">
        <v>119</v>
      </c>
      <c r="F1235">
        <v>1</v>
      </c>
      <c r="G1235">
        <v>4</v>
      </c>
      <c r="H1235" t="s">
        <v>45</v>
      </c>
      <c r="I1235" t="s">
        <v>46</v>
      </c>
      <c r="J1235">
        <v>10009176281</v>
      </c>
      <c r="K1235" s="21">
        <v>23.7</v>
      </c>
    </row>
    <row r="1236" spans="1:11">
      <c r="A1236" t="s">
        <v>235</v>
      </c>
      <c r="B1236">
        <v>2020</v>
      </c>
      <c r="C1236" s="12">
        <v>43757</v>
      </c>
      <c r="D1236" t="s">
        <v>236</v>
      </c>
      <c r="E1236" t="s">
        <v>119</v>
      </c>
      <c r="F1236">
        <v>1</v>
      </c>
      <c r="G1236">
        <v>5</v>
      </c>
      <c r="H1236" t="s">
        <v>241</v>
      </c>
      <c r="I1236" t="s">
        <v>35</v>
      </c>
      <c r="J1236">
        <v>10009978048</v>
      </c>
      <c r="K1236" s="21">
        <v>20.9</v>
      </c>
    </row>
    <row r="1237" spans="1:11">
      <c r="A1237" t="s">
        <v>237</v>
      </c>
      <c r="B1237">
        <v>2020</v>
      </c>
      <c r="C1237" s="12">
        <v>43757</v>
      </c>
      <c r="D1237" t="s">
        <v>236</v>
      </c>
      <c r="E1237" t="s">
        <v>119</v>
      </c>
      <c r="F1237">
        <v>1</v>
      </c>
      <c r="G1237">
        <v>5</v>
      </c>
      <c r="H1237" t="s">
        <v>218</v>
      </c>
      <c r="I1237" t="s">
        <v>46</v>
      </c>
      <c r="J1237">
        <v>10006902239</v>
      </c>
      <c r="K1237" s="21">
        <v>28.3</v>
      </c>
    </row>
    <row r="1238" spans="1:11">
      <c r="A1238" t="s">
        <v>235</v>
      </c>
      <c r="B1238">
        <v>2020</v>
      </c>
      <c r="C1238" s="12">
        <v>43757</v>
      </c>
      <c r="D1238" t="s">
        <v>236</v>
      </c>
      <c r="E1238" t="s">
        <v>119</v>
      </c>
      <c r="F1238">
        <v>1</v>
      </c>
      <c r="G1238">
        <v>6</v>
      </c>
      <c r="H1238" t="s">
        <v>248</v>
      </c>
      <c r="I1238" t="s">
        <v>35</v>
      </c>
      <c r="J1238">
        <v>10008997641</v>
      </c>
      <c r="K1238" s="21">
        <v>24.2</v>
      </c>
    </row>
    <row r="1239" spans="1:11">
      <c r="A1239" t="s">
        <v>237</v>
      </c>
      <c r="B1239">
        <v>2020</v>
      </c>
      <c r="C1239" s="12">
        <v>43757</v>
      </c>
      <c r="D1239" t="s">
        <v>236</v>
      </c>
      <c r="E1239" t="s">
        <v>119</v>
      </c>
      <c r="F1239">
        <v>1</v>
      </c>
      <c r="G1239">
        <v>6</v>
      </c>
      <c r="H1239" t="s">
        <v>174</v>
      </c>
      <c r="I1239" t="s">
        <v>37</v>
      </c>
      <c r="J1239">
        <v>10006552534</v>
      </c>
      <c r="K1239" s="21">
        <v>29.4</v>
      </c>
    </row>
    <row r="1240" spans="1:11">
      <c r="A1240" t="s">
        <v>235</v>
      </c>
      <c r="B1240">
        <v>2020</v>
      </c>
      <c r="C1240" s="12">
        <v>43757</v>
      </c>
      <c r="D1240" t="s">
        <v>236</v>
      </c>
      <c r="E1240" t="s">
        <v>119</v>
      </c>
      <c r="F1240">
        <v>2</v>
      </c>
      <c r="G1240">
        <v>1</v>
      </c>
      <c r="H1240" t="s">
        <v>124</v>
      </c>
      <c r="I1240" t="s">
        <v>35</v>
      </c>
      <c r="J1240">
        <v>10009012391</v>
      </c>
      <c r="K1240" s="21">
        <v>24</v>
      </c>
    </row>
    <row r="1241" spans="1:11">
      <c r="A1241" t="s">
        <v>237</v>
      </c>
      <c r="B1241">
        <v>2020</v>
      </c>
      <c r="C1241" s="12">
        <v>43757</v>
      </c>
      <c r="D1241" t="s">
        <v>236</v>
      </c>
      <c r="E1241" t="s">
        <v>119</v>
      </c>
      <c r="F1241">
        <v>2</v>
      </c>
      <c r="G1241">
        <v>1</v>
      </c>
      <c r="H1241" t="s">
        <v>197</v>
      </c>
      <c r="I1241" t="s">
        <v>198</v>
      </c>
      <c r="J1241">
        <v>10003100142</v>
      </c>
      <c r="K1241" s="21">
        <v>33.6</v>
      </c>
    </row>
    <row r="1242" spans="1:11">
      <c r="A1242" t="s">
        <v>235</v>
      </c>
      <c r="B1242">
        <v>2020</v>
      </c>
      <c r="C1242" s="12">
        <v>43757</v>
      </c>
      <c r="D1242" t="s">
        <v>236</v>
      </c>
      <c r="E1242" t="s">
        <v>119</v>
      </c>
      <c r="F1242">
        <v>2</v>
      </c>
      <c r="G1242">
        <v>2</v>
      </c>
      <c r="H1242" t="s">
        <v>129</v>
      </c>
      <c r="I1242" t="s">
        <v>35</v>
      </c>
      <c r="J1242">
        <v>10006184742</v>
      </c>
      <c r="K1242" s="21">
        <v>28.3</v>
      </c>
    </row>
    <row r="1243" spans="1:11">
      <c r="A1243" t="s">
        <v>237</v>
      </c>
      <c r="B1243">
        <v>2020</v>
      </c>
      <c r="C1243" s="12">
        <v>43757</v>
      </c>
      <c r="D1243" t="s">
        <v>236</v>
      </c>
      <c r="E1243" t="s">
        <v>119</v>
      </c>
      <c r="F1243">
        <v>2</v>
      </c>
      <c r="G1243">
        <v>2</v>
      </c>
      <c r="H1243" t="s">
        <v>200</v>
      </c>
      <c r="I1243" t="s">
        <v>23</v>
      </c>
      <c r="J1243">
        <v>10006900421</v>
      </c>
      <c r="K1243" s="21">
        <v>26.8</v>
      </c>
    </row>
    <row r="1244" spans="1:11">
      <c r="A1244" t="s">
        <v>235</v>
      </c>
      <c r="B1244">
        <v>2020</v>
      </c>
      <c r="C1244" s="12">
        <v>43757</v>
      </c>
      <c r="D1244" t="s">
        <v>236</v>
      </c>
      <c r="E1244" t="s">
        <v>119</v>
      </c>
      <c r="F1244">
        <v>2</v>
      </c>
      <c r="G1244">
        <v>3</v>
      </c>
      <c r="H1244" t="s">
        <v>231</v>
      </c>
      <c r="I1244" t="s">
        <v>102</v>
      </c>
      <c r="J1244">
        <v>10009009260</v>
      </c>
      <c r="K1244" s="21">
        <v>24.5</v>
      </c>
    </row>
    <row r="1245" spans="1:11">
      <c r="A1245" t="s">
        <v>237</v>
      </c>
      <c r="B1245">
        <v>2020</v>
      </c>
      <c r="C1245" s="12">
        <v>43757</v>
      </c>
      <c r="D1245" t="s">
        <v>236</v>
      </c>
      <c r="E1245" t="s">
        <v>119</v>
      </c>
      <c r="F1245">
        <v>2</v>
      </c>
      <c r="G1245">
        <v>3</v>
      </c>
      <c r="H1245" t="s">
        <v>96</v>
      </c>
      <c r="I1245" t="s">
        <v>27</v>
      </c>
      <c r="J1245">
        <v>10015683567</v>
      </c>
      <c r="K1245" s="21">
        <v>20.7</v>
      </c>
    </row>
    <row r="1246" spans="1:11">
      <c r="A1246" t="s">
        <v>235</v>
      </c>
      <c r="B1246">
        <v>2020</v>
      </c>
      <c r="C1246" s="12">
        <v>43757</v>
      </c>
      <c r="D1246" t="s">
        <v>236</v>
      </c>
      <c r="E1246" t="s">
        <v>119</v>
      </c>
      <c r="F1246">
        <v>2</v>
      </c>
      <c r="G1246">
        <v>4</v>
      </c>
      <c r="H1246" t="s">
        <v>177</v>
      </c>
      <c r="I1246" t="s">
        <v>102</v>
      </c>
      <c r="J1246">
        <v>10010664829</v>
      </c>
      <c r="K1246" s="21">
        <v>21.5</v>
      </c>
    </row>
    <row r="1247" spans="1:11">
      <c r="A1247" t="s">
        <v>237</v>
      </c>
      <c r="B1247">
        <v>2020</v>
      </c>
      <c r="C1247" s="12">
        <v>43757</v>
      </c>
      <c r="D1247" t="s">
        <v>236</v>
      </c>
      <c r="E1247" t="s">
        <v>119</v>
      </c>
      <c r="F1247">
        <v>2</v>
      </c>
      <c r="G1247">
        <v>4</v>
      </c>
      <c r="H1247" t="s">
        <v>192</v>
      </c>
      <c r="I1247" t="s">
        <v>113</v>
      </c>
      <c r="J1247">
        <v>10004599194</v>
      </c>
      <c r="K1247" s="21">
        <v>31.6</v>
      </c>
    </row>
    <row r="1248" spans="1:11">
      <c r="A1248" t="s">
        <v>235</v>
      </c>
      <c r="B1248">
        <v>2020</v>
      </c>
      <c r="C1248" s="12">
        <v>43757</v>
      </c>
      <c r="D1248" t="s">
        <v>236</v>
      </c>
      <c r="E1248" t="s">
        <v>119</v>
      </c>
      <c r="F1248">
        <v>2</v>
      </c>
      <c r="G1248">
        <v>5</v>
      </c>
      <c r="H1248" t="s">
        <v>242</v>
      </c>
      <c r="I1248" t="s">
        <v>102</v>
      </c>
      <c r="J1248">
        <v>10007811716</v>
      </c>
      <c r="K1248" s="21">
        <v>26.6</v>
      </c>
    </row>
    <row r="1249" spans="1:11">
      <c r="A1249" t="s">
        <v>237</v>
      </c>
      <c r="B1249">
        <v>2020</v>
      </c>
      <c r="C1249" s="12">
        <v>43757</v>
      </c>
      <c r="D1249" t="s">
        <v>236</v>
      </c>
      <c r="E1249" t="s">
        <v>119</v>
      </c>
      <c r="F1249">
        <v>2</v>
      </c>
      <c r="G1249">
        <v>5</v>
      </c>
      <c r="H1249" t="s">
        <v>194</v>
      </c>
      <c r="I1249" t="s">
        <v>29</v>
      </c>
      <c r="J1249">
        <v>10004601723</v>
      </c>
      <c r="K1249" s="21">
        <v>32.299999999999997</v>
      </c>
    </row>
    <row r="1250" spans="1:11">
      <c r="A1250" t="s">
        <v>235</v>
      </c>
      <c r="B1250">
        <v>2020</v>
      </c>
      <c r="C1250" s="12">
        <v>43757</v>
      </c>
      <c r="D1250" t="s">
        <v>236</v>
      </c>
      <c r="E1250" t="s">
        <v>119</v>
      </c>
      <c r="F1250">
        <v>2</v>
      </c>
      <c r="G1250">
        <v>6</v>
      </c>
      <c r="H1250" t="s">
        <v>136</v>
      </c>
      <c r="I1250" t="s">
        <v>35</v>
      </c>
      <c r="J1250">
        <v>10010624918</v>
      </c>
      <c r="K1250" s="21">
        <v>23.1</v>
      </c>
    </row>
    <row r="1251" spans="1:11">
      <c r="A1251" t="s">
        <v>237</v>
      </c>
      <c r="B1251">
        <v>2020</v>
      </c>
      <c r="C1251" s="12">
        <v>43757</v>
      </c>
      <c r="D1251" t="s">
        <v>236</v>
      </c>
      <c r="E1251" t="s">
        <v>119</v>
      </c>
      <c r="F1251">
        <v>2</v>
      </c>
      <c r="G1251">
        <v>6</v>
      </c>
      <c r="H1251" t="s">
        <v>112</v>
      </c>
      <c r="I1251" t="s">
        <v>113</v>
      </c>
      <c r="J1251">
        <v>10009967641</v>
      </c>
      <c r="K1251" s="21">
        <v>22.5</v>
      </c>
    </row>
    <row r="1252" spans="1:11">
      <c r="A1252" t="s">
        <v>235</v>
      </c>
      <c r="B1252">
        <v>2020</v>
      </c>
      <c r="C1252" s="12">
        <v>43757</v>
      </c>
      <c r="D1252" t="s">
        <v>236</v>
      </c>
      <c r="E1252" t="s">
        <v>121</v>
      </c>
      <c r="F1252">
        <v>1</v>
      </c>
      <c r="G1252">
        <v>1</v>
      </c>
      <c r="H1252" t="s">
        <v>129</v>
      </c>
      <c r="I1252" t="s">
        <v>35</v>
      </c>
      <c r="J1252">
        <v>10006184742</v>
      </c>
      <c r="K1252" s="21">
        <v>28.3</v>
      </c>
    </row>
    <row r="1253" spans="1:11">
      <c r="A1253" t="s">
        <v>237</v>
      </c>
      <c r="B1253">
        <v>2020</v>
      </c>
      <c r="C1253" s="12">
        <v>43757</v>
      </c>
      <c r="D1253" t="s">
        <v>236</v>
      </c>
      <c r="E1253" t="s">
        <v>121</v>
      </c>
      <c r="F1253">
        <v>1</v>
      </c>
      <c r="G1253">
        <v>1</v>
      </c>
      <c r="H1253" t="s">
        <v>92</v>
      </c>
      <c r="I1253" t="s">
        <v>23</v>
      </c>
      <c r="J1253">
        <v>10009535686</v>
      </c>
      <c r="K1253" s="21">
        <v>22.6</v>
      </c>
    </row>
    <row r="1254" spans="1:11">
      <c r="A1254" t="s">
        <v>235</v>
      </c>
      <c r="B1254">
        <v>2020</v>
      </c>
      <c r="C1254" s="12">
        <v>43757</v>
      </c>
      <c r="D1254" t="s">
        <v>236</v>
      </c>
      <c r="E1254" t="s">
        <v>121</v>
      </c>
      <c r="F1254">
        <v>1</v>
      </c>
      <c r="G1254">
        <v>2</v>
      </c>
      <c r="H1254" t="s">
        <v>220</v>
      </c>
      <c r="I1254" t="s">
        <v>35</v>
      </c>
      <c r="J1254">
        <v>10005782695</v>
      </c>
      <c r="K1254" s="21">
        <v>30.3</v>
      </c>
    </row>
    <row r="1255" spans="1:11">
      <c r="A1255" t="s">
        <v>237</v>
      </c>
      <c r="B1255">
        <v>2020</v>
      </c>
      <c r="C1255" s="12">
        <v>43757</v>
      </c>
      <c r="D1255" t="s">
        <v>236</v>
      </c>
      <c r="E1255" t="s">
        <v>121</v>
      </c>
      <c r="F1255">
        <v>1</v>
      </c>
      <c r="G1255">
        <v>2</v>
      </c>
      <c r="H1255" t="s">
        <v>197</v>
      </c>
      <c r="I1255" t="s">
        <v>198</v>
      </c>
      <c r="J1255">
        <v>10003100142</v>
      </c>
      <c r="K1255" s="21">
        <v>33.6</v>
      </c>
    </row>
    <row r="1256" spans="1:11">
      <c r="A1256" t="s">
        <v>235</v>
      </c>
      <c r="B1256">
        <v>2020</v>
      </c>
      <c r="C1256" s="12">
        <v>43757</v>
      </c>
      <c r="D1256" t="s">
        <v>236</v>
      </c>
      <c r="E1256" t="s">
        <v>121</v>
      </c>
      <c r="F1256">
        <v>1</v>
      </c>
      <c r="G1256">
        <v>3</v>
      </c>
      <c r="H1256" t="s">
        <v>247</v>
      </c>
      <c r="I1256" t="s">
        <v>35</v>
      </c>
      <c r="J1256">
        <v>10009138491</v>
      </c>
      <c r="K1256" s="21">
        <v>23.4</v>
      </c>
    </row>
    <row r="1257" spans="1:11">
      <c r="A1257" t="s">
        <v>237</v>
      </c>
      <c r="B1257">
        <v>2020</v>
      </c>
      <c r="C1257" s="12">
        <v>43757</v>
      </c>
      <c r="D1257" t="s">
        <v>236</v>
      </c>
      <c r="E1257" t="s">
        <v>121</v>
      </c>
      <c r="F1257">
        <v>1</v>
      </c>
      <c r="G1257">
        <v>3</v>
      </c>
      <c r="H1257" t="s">
        <v>200</v>
      </c>
      <c r="I1257" t="s">
        <v>23</v>
      </c>
      <c r="J1257">
        <v>10006900421</v>
      </c>
      <c r="K1257" s="21">
        <v>26.8</v>
      </c>
    </row>
    <row r="1258" spans="1:11">
      <c r="A1258" t="s">
        <v>235</v>
      </c>
      <c r="B1258">
        <v>2020</v>
      </c>
      <c r="C1258" s="12">
        <v>43757</v>
      </c>
      <c r="D1258" t="s">
        <v>236</v>
      </c>
      <c r="E1258" t="s">
        <v>121</v>
      </c>
      <c r="F1258">
        <v>1</v>
      </c>
      <c r="G1258">
        <v>4</v>
      </c>
      <c r="H1258" t="s">
        <v>124</v>
      </c>
      <c r="I1258" t="s">
        <v>35</v>
      </c>
      <c r="J1258">
        <v>10009012391</v>
      </c>
      <c r="K1258" s="21">
        <v>24</v>
      </c>
    </row>
    <row r="1259" spans="1:11">
      <c r="A1259" t="s">
        <v>237</v>
      </c>
      <c r="B1259">
        <v>2020</v>
      </c>
      <c r="C1259" s="12">
        <v>43757</v>
      </c>
      <c r="D1259" t="s">
        <v>236</v>
      </c>
      <c r="E1259" t="s">
        <v>121</v>
      </c>
      <c r="F1259">
        <v>1</v>
      </c>
      <c r="G1259">
        <v>4</v>
      </c>
      <c r="H1259" t="s">
        <v>54</v>
      </c>
      <c r="I1259" t="s">
        <v>42</v>
      </c>
      <c r="J1259">
        <v>10004612534</v>
      </c>
      <c r="K1259" s="21">
        <v>32.4</v>
      </c>
    </row>
    <row r="1260" spans="1:11">
      <c r="A1260" t="s">
        <v>235</v>
      </c>
      <c r="B1260">
        <v>2020</v>
      </c>
      <c r="C1260" s="12">
        <v>43757</v>
      </c>
      <c r="D1260" t="s">
        <v>236</v>
      </c>
      <c r="E1260" t="s">
        <v>121</v>
      </c>
      <c r="F1260">
        <v>1</v>
      </c>
      <c r="G1260">
        <v>5</v>
      </c>
      <c r="H1260" t="s">
        <v>231</v>
      </c>
      <c r="I1260" t="s">
        <v>102</v>
      </c>
      <c r="J1260">
        <v>10009009260</v>
      </c>
      <c r="K1260" s="21">
        <v>24.5</v>
      </c>
    </row>
    <row r="1261" spans="1:11">
      <c r="A1261" t="s">
        <v>237</v>
      </c>
      <c r="B1261">
        <v>2020</v>
      </c>
      <c r="C1261" s="12">
        <v>43757</v>
      </c>
      <c r="D1261" t="s">
        <v>236</v>
      </c>
      <c r="E1261" t="s">
        <v>121</v>
      </c>
      <c r="F1261">
        <v>1</v>
      </c>
      <c r="G1261">
        <v>5</v>
      </c>
      <c r="H1261" t="s">
        <v>99</v>
      </c>
      <c r="I1261" t="s">
        <v>27</v>
      </c>
      <c r="J1261">
        <v>10010678569</v>
      </c>
      <c r="K1261" s="21">
        <v>22.5</v>
      </c>
    </row>
    <row r="1262" spans="1:11">
      <c r="A1262" t="s">
        <v>235</v>
      </c>
      <c r="B1262">
        <v>2020</v>
      </c>
      <c r="C1262" s="12">
        <v>43757</v>
      </c>
      <c r="D1262" t="s">
        <v>236</v>
      </c>
      <c r="E1262" t="s">
        <v>121</v>
      </c>
      <c r="F1262">
        <v>1</v>
      </c>
      <c r="G1262">
        <v>6</v>
      </c>
      <c r="H1262" t="s">
        <v>106</v>
      </c>
      <c r="I1262" t="s">
        <v>102</v>
      </c>
      <c r="J1262">
        <v>10006894559</v>
      </c>
      <c r="K1262" s="21">
        <v>27.2</v>
      </c>
    </row>
    <row r="1263" spans="1:11">
      <c r="A1263" t="s">
        <v>237</v>
      </c>
      <c r="B1263">
        <v>2020</v>
      </c>
      <c r="C1263" s="12">
        <v>43757</v>
      </c>
      <c r="D1263" t="s">
        <v>236</v>
      </c>
      <c r="E1263" t="s">
        <v>121</v>
      </c>
      <c r="F1263">
        <v>1</v>
      </c>
      <c r="G1263">
        <v>6</v>
      </c>
      <c r="H1263" t="s">
        <v>96</v>
      </c>
      <c r="I1263" t="s">
        <v>27</v>
      </c>
      <c r="J1263">
        <v>10015683567</v>
      </c>
      <c r="K1263" s="21">
        <v>20.7</v>
      </c>
    </row>
    <row r="1264" spans="1:11">
      <c r="A1264" t="s">
        <v>235</v>
      </c>
      <c r="B1264">
        <v>2020</v>
      </c>
      <c r="C1264" s="12">
        <v>43757</v>
      </c>
      <c r="D1264" t="s">
        <v>236</v>
      </c>
      <c r="E1264" t="s">
        <v>121</v>
      </c>
      <c r="F1264">
        <v>2</v>
      </c>
      <c r="G1264">
        <v>1</v>
      </c>
      <c r="H1264" t="s">
        <v>242</v>
      </c>
      <c r="I1264" t="s">
        <v>102</v>
      </c>
      <c r="J1264">
        <v>10007811716</v>
      </c>
      <c r="K1264" s="21">
        <v>26.6</v>
      </c>
    </row>
    <row r="1265" spans="1:11">
      <c r="A1265" t="s">
        <v>237</v>
      </c>
      <c r="B1265">
        <v>2020</v>
      </c>
      <c r="C1265" s="12">
        <v>43757</v>
      </c>
      <c r="D1265" t="s">
        <v>236</v>
      </c>
      <c r="E1265" t="s">
        <v>121</v>
      </c>
      <c r="F1265">
        <v>2</v>
      </c>
      <c r="G1265">
        <v>1</v>
      </c>
      <c r="H1265" t="s">
        <v>192</v>
      </c>
      <c r="I1265" t="s">
        <v>113</v>
      </c>
      <c r="J1265">
        <v>10004599194</v>
      </c>
      <c r="K1265" s="21">
        <v>31.6</v>
      </c>
    </row>
    <row r="1266" spans="1:11">
      <c r="A1266" t="s">
        <v>235</v>
      </c>
      <c r="B1266">
        <v>2020</v>
      </c>
      <c r="C1266" s="12">
        <v>43757</v>
      </c>
      <c r="D1266" t="s">
        <v>236</v>
      </c>
      <c r="E1266" t="s">
        <v>121</v>
      </c>
      <c r="F1266">
        <v>2</v>
      </c>
      <c r="G1266">
        <v>2</v>
      </c>
      <c r="H1266" t="s">
        <v>177</v>
      </c>
      <c r="I1266" t="s">
        <v>102</v>
      </c>
      <c r="J1266">
        <v>10010664829</v>
      </c>
      <c r="K1266" s="21">
        <v>21.5</v>
      </c>
    </row>
    <row r="1267" spans="1:11">
      <c r="A1267" t="s">
        <v>237</v>
      </c>
      <c r="B1267">
        <v>2020</v>
      </c>
      <c r="C1267" s="12">
        <v>43757</v>
      </c>
      <c r="D1267" t="s">
        <v>236</v>
      </c>
      <c r="E1267" t="s">
        <v>121</v>
      </c>
      <c r="F1267">
        <v>2</v>
      </c>
      <c r="G1267">
        <v>2</v>
      </c>
      <c r="H1267" t="s">
        <v>218</v>
      </c>
      <c r="I1267" t="s">
        <v>46</v>
      </c>
      <c r="J1267">
        <v>10006902239</v>
      </c>
      <c r="K1267" s="21">
        <v>28.3</v>
      </c>
    </row>
    <row r="1268" spans="1:11">
      <c r="A1268" t="s">
        <v>235</v>
      </c>
      <c r="B1268">
        <v>2020</v>
      </c>
      <c r="C1268" s="12">
        <v>43757</v>
      </c>
      <c r="D1268" t="s">
        <v>236</v>
      </c>
      <c r="E1268" t="s">
        <v>121</v>
      </c>
      <c r="F1268">
        <v>2</v>
      </c>
      <c r="G1268">
        <v>3</v>
      </c>
      <c r="H1268" t="s">
        <v>136</v>
      </c>
      <c r="I1268" t="s">
        <v>35</v>
      </c>
      <c r="J1268">
        <v>10010624918</v>
      </c>
      <c r="K1268" s="21">
        <v>23.1</v>
      </c>
    </row>
    <row r="1269" spans="1:11">
      <c r="A1269" t="s">
        <v>237</v>
      </c>
      <c r="B1269">
        <v>2020</v>
      </c>
      <c r="C1269" s="12">
        <v>43757</v>
      </c>
      <c r="D1269" t="s">
        <v>236</v>
      </c>
      <c r="E1269" t="s">
        <v>121</v>
      </c>
      <c r="F1269">
        <v>2</v>
      </c>
      <c r="G1269">
        <v>3</v>
      </c>
      <c r="H1269" t="s">
        <v>194</v>
      </c>
      <c r="I1269" t="s">
        <v>29</v>
      </c>
      <c r="J1269">
        <v>10004601723</v>
      </c>
      <c r="K1269" s="21">
        <v>32.299999999999997</v>
      </c>
    </row>
    <row r="1270" spans="1:11">
      <c r="A1270" t="s">
        <v>235</v>
      </c>
      <c r="B1270">
        <v>2020</v>
      </c>
      <c r="C1270" s="12">
        <v>43757</v>
      </c>
      <c r="D1270" t="s">
        <v>236</v>
      </c>
      <c r="E1270" t="s">
        <v>121</v>
      </c>
      <c r="F1270">
        <v>2</v>
      </c>
      <c r="G1270">
        <v>4</v>
      </c>
      <c r="H1270" t="s">
        <v>241</v>
      </c>
      <c r="I1270" t="s">
        <v>35</v>
      </c>
      <c r="J1270">
        <v>10009978048</v>
      </c>
      <c r="K1270" s="21">
        <v>20.9</v>
      </c>
    </row>
    <row r="1271" spans="1:11">
      <c r="A1271" t="s">
        <v>237</v>
      </c>
      <c r="B1271">
        <v>2020</v>
      </c>
      <c r="C1271" s="12">
        <v>43757</v>
      </c>
      <c r="D1271" t="s">
        <v>236</v>
      </c>
      <c r="E1271" t="s">
        <v>121</v>
      </c>
      <c r="F1271">
        <v>2</v>
      </c>
      <c r="G1271">
        <v>4</v>
      </c>
      <c r="H1271" t="s">
        <v>112</v>
      </c>
      <c r="I1271" t="s">
        <v>113</v>
      </c>
      <c r="J1271">
        <v>10009967641</v>
      </c>
      <c r="K1271" s="21">
        <v>22.5</v>
      </c>
    </row>
    <row r="1272" spans="1:11">
      <c r="A1272" t="s">
        <v>235</v>
      </c>
      <c r="B1272">
        <v>2020</v>
      </c>
      <c r="C1272" s="12">
        <v>43757</v>
      </c>
      <c r="D1272" t="s">
        <v>236</v>
      </c>
      <c r="E1272" t="s">
        <v>121</v>
      </c>
      <c r="F1272">
        <v>2</v>
      </c>
      <c r="G1272">
        <v>5</v>
      </c>
      <c r="H1272" t="s">
        <v>245</v>
      </c>
      <c r="I1272" t="s">
        <v>35</v>
      </c>
      <c r="J1272">
        <v>10015443087</v>
      </c>
      <c r="K1272" s="21">
        <v>20.7</v>
      </c>
    </row>
    <row r="1273" spans="1:11">
      <c r="A1273" t="s">
        <v>237</v>
      </c>
      <c r="B1273">
        <v>2020</v>
      </c>
      <c r="C1273" s="12">
        <v>43757</v>
      </c>
      <c r="D1273" t="s">
        <v>236</v>
      </c>
      <c r="E1273" t="s">
        <v>121</v>
      </c>
      <c r="F1273">
        <v>2</v>
      </c>
      <c r="G1273">
        <v>5</v>
      </c>
      <c r="H1273" t="s">
        <v>174</v>
      </c>
      <c r="I1273" t="s">
        <v>37</v>
      </c>
      <c r="J1273">
        <v>10006552534</v>
      </c>
      <c r="K1273" s="21">
        <v>29.4</v>
      </c>
    </row>
    <row r="1274" spans="1:11">
      <c r="A1274" t="s">
        <v>235</v>
      </c>
      <c r="B1274">
        <v>2020</v>
      </c>
      <c r="C1274" s="12">
        <v>43757</v>
      </c>
      <c r="D1274" t="s">
        <v>236</v>
      </c>
      <c r="E1274" t="s">
        <v>121</v>
      </c>
      <c r="F1274">
        <v>2</v>
      </c>
      <c r="G1274">
        <v>6</v>
      </c>
      <c r="H1274" t="s">
        <v>248</v>
      </c>
      <c r="I1274" t="s">
        <v>35</v>
      </c>
      <c r="J1274">
        <v>10008997641</v>
      </c>
      <c r="K1274" s="21">
        <v>24.2</v>
      </c>
    </row>
    <row r="1275" spans="1:11">
      <c r="A1275" t="s">
        <v>237</v>
      </c>
      <c r="B1275">
        <v>2020</v>
      </c>
      <c r="C1275" s="12">
        <v>43757</v>
      </c>
      <c r="D1275" t="s">
        <v>236</v>
      </c>
      <c r="E1275" t="s">
        <v>121</v>
      </c>
      <c r="F1275">
        <v>2</v>
      </c>
      <c r="G1275">
        <v>6</v>
      </c>
      <c r="H1275" t="s">
        <v>45</v>
      </c>
      <c r="I1275" t="s">
        <v>46</v>
      </c>
      <c r="J1275">
        <v>10009176281</v>
      </c>
      <c r="K1275" s="21">
        <v>23.7</v>
      </c>
    </row>
    <row r="1276" spans="1:11">
      <c r="A1276" t="s">
        <v>252</v>
      </c>
      <c r="B1276">
        <v>2020</v>
      </c>
      <c r="C1276" s="12">
        <v>43702</v>
      </c>
      <c r="D1276" t="s">
        <v>253</v>
      </c>
      <c r="E1276" t="s">
        <v>91</v>
      </c>
      <c r="F1276">
        <v>1</v>
      </c>
      <c r="G1276">
        <v>1</v>
      </c>
      <c r="H1276" t="s">
        <v>193</v>
      </c>
      <c r="I1276" t="s">
        <v>31</v>
      </c>
      <c r="J1276">
        <v>10005727327</v>
      </c>
      <c r="K1276" s="21">
        <v>33.6</v>
      </c>
    </row>
    <row r="1277" spans="1:11">
      <c r="A1277" t="s">
        <v>252</v>
      </c>
      <c r="B1277">
        <v>2020</v>
      </c>
      <c r="C1277" s="12">
        <v>43702</v>
      </c>
      <c r="D1277" t="s">
        <v>253</v>
      </c>
      <c r="E1277" t="s">
        <v>91</v>
      </c>
      <c r="F1277">
        <v>1</v>
      </c>
      <c r="G1277">
        <v>2</v>
      </c>
      <c r="H1277" t="s">
        <v>203</v>
      </c>
      <c r="I1277" t="s">
        <v>198</v>
      </c>
      <c r="J1277">
        <v>10051694112</v>
      </c>
      <c r="K1277" s="21">
        <v>32.700000000000003</v>
      </c>
    </row>
    <row r="1278" spans="1:11">
      <c r="A1278" t="s">
        <v>252</v>
      </c>
      <c r="B1278">
        <v>2020</v>
      </c>
      <c r="C1278" s="12">
        <v>43702</v>
      </c>
      <c r="D1278" t="s">
        <v>253</v>
      </c>
      <c r="E1278" t="s">
        <v>91</v>
      </c>
      <c r="F1278">
        <v>1</v>
      </c>
      <c r="G1278">
        <v>3</v>
      </c>
      <c r="H1278" t="s">
        <v>143</v>
      </c>
      <c r="I1278" t="s">
        <v>95</v>
      </c>
      <c r="J1278">
        <v>10009181234</v>
      </c>
      <c r="K1278" s="21">
        <v>24.4</v>
      </c>
    </row>
    <row r="1279" spans="1:11">
      <c r="A1279" t="s">
        <v>252</v>
      </c>
      <c r="B1279">
        <v>2020</v>
      </c>
      <c r="C1279" s="12">
        <v>43702</v>
      </c>
      <c r="D1279" t="s">
        <v>253</v>
      </c>
      <c r="E1279" t="s">
        <v>91</v>
      </c>
      <c r="F1279">
        <v>1</v>
      </c>
      <c r="G1279">
        <v>4</v>
      </c>
      <c r="H1279" t="s">
        <v>254</v>
      </c>
      <c r="I1279" t="s">
        <v>31</v>
      </c>
      <c r="J1279">
        <v>10005964571</v>
      </c>
      <c r="K1279" s="21">
        <v>29.6</v>
      </c>
    </row>
    <row r="1280" spans="1:11">
      <c r="A1280" t="s">
        <v>252</v>
      </c>
      <c r="B1280">
        <v>2020</v>
      </c>
      <c r="C1280" s="12">
        <v>43702</v>
      </c>
      <c r="D1280" t="s">
        <v>253</v>
      </c>
      <c r="E1280" t="s">
        <v>91</v>
      </c>
      <c r="F1280">
        <v>1</v>
      </c>
      <c r="G1280">
        <v>5</v>
      </c>
      <c r="H1280" t="s">
        <v>255</v>
      </c>
      <c r="I1280" t="s">
        <v>256</v>
      </c>
      <c r="J1280">
        <v>10011164074</v>
      </c>
      <c r="K1280" s="21">
        <v>20.9</v>
      </c>
    </row>
    <row r="1281" spans="1:11">
      <c r="A1281" t="s">
        <v>252</v>
      </c>
      <c r="B1281">
        <v>2020</v>
      </c>
      <c r="C1281" s="12">
        <v>43702</v>
      </c>
      <c r="D1281" t="s">
        <v>253</v>
      </c>
      <c r="E1281" t="s">
        <v>91</v>
      </c>
      <c r="F1281">
        <v>2</v>
      </c>
      <c r="G1281">
        <v>1</v>
      </c>
      <c r="H1281" t="s">
        <v>195</v>
      </c>
      <c r="I1281" t="s">
        <v>31</v>
      </c>
      <c r="J1281">
        <v>10005964470</v>
      </c>
      <c r="K1281" s="21">
        <v>30.4</v>
      </c>
    </row>
    <row r="1282" spans="1:11">
      <c r="A1282" t="s">
        <v>252</v>
      </c>
      <c r="B1282">
        <v>2020</v>
      </c>
      <c r="C1282" s="12">
        <v>43702</v>
      </c>
      <c r="D1282" t="s">
        <v>253</v>
      </c>
      <c r="E1282" t="s">
        <v>91</v>
      </c>
      <c r="F1282">
        <v>2</v>
      </c>
      <c r="G1282">
        <v>2</v>
      </c>
      <c r="H1282" t="s">
        <v>257</v>
      </c>
      <c r="I1282" t="s">
        <v>31</v>
      </c>
      <c r="J1282">
        <v>10005964672</v>
      </c>
      <c r="K1282" s="21">
        <v>29.6</v>
      </c>
    </row>
    <row r="1283" spans="1:11">
      <c r="A1283" t="s">
        <v>252</v>
      </c>
      <c r="B1283">
        <v>2020</v>
      </c>
      <c r="C1283" s="12">
        <v>43702</v>
      </c>
      <c r="D1283" t="s">
        <v>253</v>
      </c>
      <c r="E1283" t="s">
        <v>91</v>
      </c>
      <c r="F1283">
        <v>2</v>
      </c>
      <c r="G1283">
        <v>3</v>
      </c>
      <c r="H1283" t="s">
        <v>30</v>
      </c>
      <c r="I1283" t="s">
        <v>31</v>
      </c>
      <c r="J1283">
        <v>10010773549</v>
      </c>
      <c r="K1283" s="21">
        <v>23.5</v>
      </c>
    </row>
    <row r="1284" spans="1:11">
      <c r="A1284" t="s">
        <v>252</v>
      </c>
      <c r="B1284">
        <v>2020</v>
      </c>
      <c r="C1284" s="12">
        <v>43702</v>
      </c>
      <c r="D1284" t="s">
        <v>253</v>
      </c>
      <c r="E1284" t="s">
        <v>91</v>
      </c>
      <c r="F1284">
        <v>2</v>
      </c>
      <c r="G1284">
        <v>4</v>
      </c>
      <c r="H1284" t="s">
        <v>258</v>
      </c>
      <c r="I1284" t="s">
        <v>256</v>
      </c>
      <c r="J1284">
        <v>10010797393</v>
      </c>
      <c r="K1284" s="21">
        <v>21.9</v>
      </c>
    </row>
    <row r="1285" spans="1:11">
      <c r="A1285" t="s">
        <v>252</v>
      </c>
      <c r="B1285">
        <v>2020</v>
      </c>
      <c r="C1285" s="12">
        <v>43702</v>
      </c>
      <c r="D1285" t="s">
        <v>253</v>
      </c>
      <c r="E1285" t="s">
        <v>91</v>
      </c>
      <c r="F1285">
        <v>2</v>
      </c>
      <c r="G1285">
        <v>5</v>
      </c>
      <c r="H1285" t="s">
        <v>186</v>
      </c>
      <c r="I1285" t="s">
        <v>95</v>
      </c>
      <c r="J1285">
        <v>10009181032</v>
      </c>
      <c r="K1285" s="21">
        <v>24.6</v>
      </c>
    </row>
    <row r="1286" spans="1:11">
      <c r="A1286" t="s">
        <v>252</v>
      </c>
      <c r="B1286">
        <v>2020</v>
      </c>
      <c r="C1286" s="12">
        <v>43702</v>
      </c>
      <c r="D1286" t="s">
        <v>253</v>
      </c>
      <c r="E1286" t="s">
        <v>91</v>
      </c>
      <c r="F1286">
        <v>3</v>
      </c>
      <c r="G1286">
        <v>1</v>
      </c>
      <c r="H1286" t="s">
        <v>106</v>
      </c>
      <c r="I1286" t="s">
        <v>102</v>
      </c>
      <c r="J1286">
        <v>10006894559</v>
      </c>
      <c r="K1286" s="21">
        <v>27</v>
      </c>
    </row>
    <row r="1287" spans="1:11">
      <c r="A1287" t="s">
        <v>252</v>
      </c>
      <c r="B1287">
        <v>2020</v>
      </c>
      <c r="C1287" s="12">
        <v>43702</v>
      </c>
      <c r="D1287" t="s">
        <v>253</v>
      </c>
      <c r="E1287" t="s">
        <v>91</v>
      </c>
      <c r="F1287">
        <v>3</v>
      </c>
      <c r="G1287">
        <v>2</v>
      </c>
      <c r="H1287" t="s">
        <v>97</v>
      </c>
      <c r="I1287" t="s">
        <v>29</v>
      </c>
      <c r="J1287">
        <v>10048325582</v>
      </c>
      <c r="K1287" s="21">
        <v>27.6</v>
      </c>
    </row>
    <row r="1288" spans="1:11">
      <c r="A1288" t="s">
        <v>252</v>
      </c>
      <c r="B1288">
        <v>2020</v>
      </c>
      <c r="C1288" s="12">
        <v>43702</v>
      </c>
      <c r="D1288" t="s">
        <v>253</v>
      </c>
      <c r="E1288" t="s">
        <v>91</v>
      </c>
      <c r="F1288">
        <v>3</v>
      </c>
      <c r="G1288">
        <v>3</v>
      </c>
      <c r="H1288" t="s">
        <v>125</v>
      </c>
      <c r="I1288" t="s">
        <v>113</v>
      </c>
      <c r="J1288">
        <v>10017950943</v>
      </c>
      <c r="K1288" s="21">
        <v>22.5</v>
      </c>
    </row>
    <row r="1289" spans="1:11">
      <c r="A1289" t="s">
        <v>252</v>
      </c>
      <c r="B1289">
        <v>2020</v>
      </c>
      <c r="C1289" s="12">
        <v>43702</v>
      </c>
      <c r="D1289" t="s">
        <v>253</v>
      </c>
      <c r="E1289" t="s">
        <v>91</v>
      </c>
      <c r="F1289">
        <v>3</v>
      </c>
      <c r="G1289">
        <v>4</v>
      </c>
      <c r="H1289" t="s">
        <v>259</v>
      </c>
      <c r="I1289" t="s">
        <v>31</v>
      </c>
      <c r="J1289" t="e">
        <v>#N/A</v>
      </c>
      <c r="K1289" s="21">
        <v>24.9</v>
      </c>
    </row>
    <row r="1290" spans="1:11">
      <c r="A1290" t="s">
        <v>252</v>
      </c>
      <c r="B1290">
        <v>2020</v>
      </c>
      <c r="C1290" s="12">
        <v>43702</v>
      </c>
      <c r="D1290" t="s">
        <v>253</v>
      </c>
      <c r="E1290" t="s">
        <v>91</v>
      </c>
      <c r="F1290">
        <v>3</v>
      </c>
      <c r="G1290">
        <v>5</v>
      </c>
      <c r="H1290" t="s">
        <v>242</v>
      </c>
      <c r="I1290" t="s">
        <v>102</v>
      </c>
      <c r="J1290">
        <v>10007811716</v>
      </c>
      <c r="K1290" s="21">
        <v>26.5</v>
      </c>
    </row>
    <row r="1291" spans="1:11">
      <c r="A1291" t="s">
        <v>252</v>
      </c>
      <c r="B1291">
        <v>2020</v>
      </c>
      <c r="C1291" s="12">
        <v>43702</v>
      </c>
      <c r="D1291" t="s">
        <v>253</v>
      </c>
      <c r="E1291" t="s">
        <v>91</v>
      </c>
      <c r="F1291">
        <v>4</v>
      </c>
      <c r="G1291">
        <v>1</v>
      </c>
      <c r="H1291" t="s">
        <v>221</v>
      </c>
      <c r="I1291" t="s">
        <v>31</v>
      </c>
      <c r="J1291">
        <v>10008098470</v>
      </c>
      <c r="K1291" s="21">
        <v>34.5</v>
      </c>
    </row>
    <row r="1292" spans="1:11">
      <c r="A1292" t="s">
        <v>252</v>
      </c>
      <c r="B1292">
        <v>2020</v>
      </c>
      <c r="C1292" s="12">
        <v>43702</v>
      </c>
      <c r="D1292" t="s">
        <v>253</v>
      </c>
      <c r="E1292" t="s">
        <v>91</v>
      </c>
      <c r="F1292">
        <v>4</v>
      </c>
      <c r="G1292">
        <v>2</v>
      </c>
      <c r="H1292" t="s">
        <v>115</v>
      </c>
      <c r="I1292" t="s">
        <v>102</v>
      </c>
      <c r="J1292">
        <v>10009009159</v>
      </c>
      <c r="K1292" s="21">
        <v>24.5</v>
      </c>
    </row>
    <row r="1293" spans="1:11">
      <c r="A1293" t="s">
        <v>252</v>
      </c>
      <c r="B1293">
        <v>2020</v>
      </c>
      <c r="C1293" s="12">
        <v>43702</v>
      </c>
      <c r="D1293" t="s">
        <v>253</v>
      </c>
      <c r="E1293" t="s">
        <v>91</v>
      </c>
      <c r="F1293">
        <v>4</v>
      </c>
      <c r="G1293">
        <v>3</v>
      </c>
      <c r="H1293" t="s">
        <v>67</v>
      </c>
      <c r="I1293" t="s">
        <v>31</v>
      </c>
      <c r="J1293">
        <v>10007827880</v>
      </c>
      <c r="K1293" s="21">
        <v>25.8</v>
      </c>
    </row>
    <row r="1294" spans="1:11">
      <c r="A1294" t="s">
        <v>252</v>
      </c>
      <c r="B1294">
        <v>2020</v>
      </c>
      <c r="C1294" s="12">
        <v>43702</v>
      </c>
      <c r="D1294" t="s">
        <v>253</v>
      </c>
      <c r="E1294" t="s">
        <v>91</v>
      </c>
      <c r="F1294">
        <v>4</v>
      </c>
      <c r="G1294">
        <v>4</v>
      </c>
      <c r="H1294" t="s">
        <v>180</v>
      </c>
      <c r="I1294" t="s">
        <v>31</v>
      </c>
      <c r="J1294">
        <v>10090680735</v>
      </c>
      <c r="K1294" s="21">
        <v>26.9</v>
      </c>
    </row>
    <row r="1295" spans="1:11">
      <c r="A1295" t="s">
        <v>252</v>
      </c>
      <c r="B1295">
        <v>2020</v>
      </c>
      <c r="C1295" s="12">
        <v>43702</v>
      </c>
      <c r="D1295" t="s">
        <v>253</v>
      </c>
      <c r="E1295" t="s">
        <v>91</v>
      </c>
      <c r="F1295">
        <v>4</v>
      </c>
      <c r="G1295">
        <v>5</v>
      </c>
      <c r="H1295" t="s">
        <v>260</v>
      </c>
      <c r="I1295" t="s">
        <v>31</v>
      </c>
      <c r="J1295" t="e">
        <v>#N/A</v>
      </c>
      <c r="K1295" s="21">
        <v>21</v>
      </c>
    </row>
    <row r="1296" spans="1:11">
      <c r="A1296" t="s">
        <v>252</v>
      </c>
      <c r="B1296">
        <v>2020</v>
      </c>
      <c r="C1296" s="12">
        <v>43702</v>
      </c>
      <c r="D1296" t="s">
        <v>253</v>
      </c>
      <c r="E1296" t="s">
        <v>91</v>
      </c>
      <c r="F1296">
        <v>4</v>
      </c>
      <c r="G1296">
        <v>6</v>
      </c>
      <c r="H1296" t="s">
        <v>197</v>
      </c>
      <c r="I1296" t="s">
        <v>198</v>
      </c>
      <c r="J1296">
        <v>10003100142</v>
      </c>
      <c r="K1296" s="21">
        <v>33.4</v>
      </c>
    </row>
    <row r="1297" spans="1:11">
      <c r="A1297" t="s">
        <v>252</v>
      </c>
      <c r="B1297">
        <v>2020</v>
      </c>
      <c r="C1297" s="12">
        <v>43702</v>
      </c>
      <c r="D1297" t="s">
        <v>253</v>
      </c>
      <c r="E1297" t="s">
        <v>91</v>
      </c>
      <c r="F1297">
        <v>5</v>
      </c>
      <c r="G1297">
        <v>1</v>
      </c>
      <c r="H1297" t="s">
        <v>219</v>
      </c>
      <c r="I1297" t="s">
        <v>23</v>
      </c>
      <c r="J1297">
        <v>10050887493</v>
      </c>
      <c r="K1297" s="21">
        <v>36</v>
      </c>
    </row>
    <row r="1298" spans="1:11">
      <c r="A1298" t="s">
        <v>252</v>
      </c>
      <c r="B1298">
        <v>2020</v>
      </c>
      <c r="C1298" s="12">
        <v>43702</v>
      </c>
      <c r="D1298" t="s">
        <v>253</v>
      </c>
      <c r="E1298" t="s">
        <v>91</v>
      </c>
      <c r="F1298">
        <v>5</v>
      </c>
      <c r="G1298">
        <v>2</v>
      </c>
      <c r="H1298" t="s">
        <v>261</v>
      </c>
      <c r="I1298" t="s">
        <v>113</v>
      </c>
      <c r="J1298">
        <v>10007499292</v>
      </c>
      <c r="K1298" s="21">
        <v>26.9</v>
      </c>
    </row>
    <row r="1299" spans="1:11">
      <c r="A1299" t="s">
        <v>252</v>
      </c>
      <c r="B1299">
        <v>2020</v>
      </c>
      <c r="C1299" s="12">
        <v>43702</v>
      </c>
      <c r="D1299" t="s">
        <v>253</v>
      </c>
      <c r="E1299" t="s">
        <v>91</v>
      </c>
      <c r="F1299">
        <v>5</v>
      </c>
      <c r="G1299">
        <v>3</v>
      </c>
      <c r="H1299" t="s">
        <v>262</v>
      </c>
      <c r="I1299" t="s">
        <v>31</v>
      </c>
      <c r="J1299">
        <v>10010638961</v>
      </c>
      <c r="K1299" s="21">
        <v>24.2</v>
      </c>
    </row>
    <row r="1300" spans="1:11">
      <c r="A1300" t="s">
        <v>252</v>
      </c>
      <c r="B1300">
        <v>2020</v>
      </c>
      <c r="C1300" s="12">
        <v>43702</v>
      </c>
      <c r="D1300" t="s">
        <v>253</v>
      </c>
      <c r="E1300" t="s">
        <v>91</v>
      </c>
      <c r="F1300">
        <v>5</v>
      </c>
      <c r="G1300">
        <v>4</v>
      </c>
      <c r="H1300" t="s">
        <v>112</v>
      </c>
      <c r="I1300" t="s">
        <v>113</v>
      </c>
      <c r="J1300">
        <v>10009967641</v>
      </c>
      <c r="K1300" s="21">
        <v>22.3</v>
      </c>
    </row>
    <row r="1301" spans="1:11">
      <c r="A1301" t="s">
        <v>252</v>
      </c>
      <c r="B1301">
        <v>2020</v>
      </c>
      <c r="C1301" s="12">
        <v>43702</v>
      </c>
      <c r="D1301" t="s">
        <v>253</v>
      </c>
      <c r="E1301" t="s">
        <v>91</v>
      </c>
      <c r="F1301">
        <v>5</v>
      </c>
      <c r="G1301">
        <v>5</v>
      </c>
      <c r="H1301" t="s">
        <v>229</v>
      </c>
      <c r="I1301" t="s">
        <v>152</v>
      </c>
      <c r="J1301">
        <v>10011155990</v>
      </c>
      <c r="K1301" s="21">
        <v>21.5</v>
      </c>
    </row>
    <row r="1302" spans="1:11">
      <c r="A1302" t="s">
        <v>252</v>
      </c>
      <c r="B1302">
        <v>2020</v>
      </c>
      <c r="C1302" s="12">
        <v>43702</v>
      </c>
      <c r="D1302" t="s">
        <v>253</v>
      </c>
      <c r="E1302" t="s">
        <v>91</v>
      </c>
      <c r="F1302">
        <v>5</v>
      </c>
      <c r="G1302">
        <v>6</v>
      </c>
      <c r="H1302" t="s">
        <v>263</v>
      </c>
      <c r="I1302" t="s">
        <v>116</v>
      </c>
      <c r="J1302">
        <v>10052265705</v>
      </c>
      <c r="K1302" s="21">
        <v>26.4</v>
      </c>
    </row>
    <row r="1303" spans="1:11">
      <c r="A1303" t="s">
        <v>252</v>
      </c>
      <c r="B1303">
        <v>2020</v>
      </c>
      <c r="C1303" s="12">
        <v>43702</v>
      </c>
      <c r="D1303" t="s">
        <v>253</v>
      </c>
      <c r="E1303" t="s">
        <v>117</v>
      </c>
      <c r="F1303">
        <v>1</v>
      </c>
      <c r="G1303">
        <v>1</v>
      </c>
      <c r="H1303" t="s">
        <v>112</v>
      </c>
      <c r="I1303" t="s">
        <v>113</v>
      </c>
      <c r="J1303">
        <v>10009967641</v>
      </c>
      <c r="K1303" s="21">
        <v>22.3</v>
      </c>
    </row>
    <row r="1304" spans="1:11">
      <c r="A1304" t="s">
        <v>252</v>
      </c>
      <c r="B1304">
        <v>2020</v>
      </c>
      <c r="C1304" s="12">
        <v>43702</v>
      </c>
      <c r="D1304" t="s">
        <v>253</v>
      </c>
      <c r="E1304" t="s">
        <v>117</v>
      </c>
      <c r="F1304">
        <v>1</v>
      </c>
      <c r="G1304">
        <v>2</v>
      </c>
      <c r="H1304" t="s">
        <v>197</v>
      </c>
      <c r="I1304" t="s">
        <v>198</v>
      </c>
      <c r="J1304">
        <v>10003100142</v>
      </c>
      <c r="K1304" s="21">
        <v>33.4</v>
      </c>
    </row>
    <row r="1305" spans="1:11">
      <c r="A1305" t="s">
        <v>252</v>
      </c>
      <c r="B1305">
        <v>2020</v>
      </c>
      <c r="C1305" s="12">
        <v>43702</v>
      </c>
      <c r="D1305" t="s">
        <v>253</v>
      </c>
      <c r="E1305" t="s">
        <v>117</v>
      </c>
      <c r="F1305">
        <v>1</v>
      </c>
      <c r="G1305">
        <v>3</v>
      </c>
      <c r="H1305" t="s">
        <v>180</v>
      </c>
      <c r="I1305" t="s">
        <v>31</v>
      </c>
      <c r="J1305">
        <v>10090680735</v>
      </c>
      <c r="K1305" s="21">
        <v>26.9</v>
      </c>
    </row>
    <row r="1306" spans="1:11">
      <c r="A1306" t="s">
        <v>252</v>
      </c>
      <c r="B1306">
        <v>2020</v>
      </c>
      <c r="C1306" s="12">
        <v>43702</v>
      </c>
      <c r="D1306" t="s">
        <v>253</v>
      </c>
      <c r="E1306" t="s">
        <v>117</v>
      </c>
      <c r="F1306">
        <v>1</v>
      </c>
      <c r="G1306">
        <v>4</v>
      </c>
      <c r="H1306" t="s">
        <v>143</v>
      </c>
      <c r="I1306" t="s">
        <v>95</v>
      </c>
      <c r="J1306">
        <v>10009181234</v>
      </c>
      <c r="K1306" s="21">
        <v>24.4</v>
      </c>
    </row>
    <row r="1307" spans="1:11">
      <c r="A1307" t="s">
        <v>252</v>
      </c>
      <c r="B1307">
        <v>2020</v>
      </c>
      <c r="C1307" s="12">
        <v>43702</v>
      </c>
      <c r="D1307" t="s">
        <v>253</v>
      </c>
      <c r="E1307" t="s">
        <v>117</v>
      </c>
      <c r="F1307">
        <v>2</v>
      </c>
      <c r="G1307">
        <v>1</v>
      </c>
      <c r="H1307" t="s">
        <v>30</v>
      </c>
      <c r="I1307" t="s">
        <v>31</v>
      </c>
      <c r="J1307">
        <v>10010773549</v>
      </c>
      <c r="K1307" s="21">
        <v>23.5</v>
      </c>
    </row>
    <row r="1308" spans="1:11">
      <c r="A1308" t="s">
        <v>252</v>
      </c>
      <c r="B1308">
        <v>2020</v>
      </c>
      <c r="C1308" s="12">
        <v>43702</v>
      </c>
      <c r="D1308" t="s">
        <v>253</v>
      </c>
      <c r="E1308" t="s">
        <v>117</v>
      </c>
      <c r="F1308">
        <v>2</v>
      </c>
      <c r="G1308">
        <v>2</v>
      </c>
      <c r="H1308" t="s">
        <v>259</v>
      </c>
      <c r="I1308" t="s">
        <v>31</v>
      </c>
      <c r="J1308" t="e">
        <v>#N/A</v>
      </c>
      <c r="K1308" s="21">
        <v>24.9</v>
      </c>
    </row>
    <row r="1309" spans="1:11">
      <c r="A1309" t="s">
        <v>252</v>
      </c>
      <c r="B1309">
        <v>2020</v>
      </c>
      <c r="C1309" s="12">
        <v>43702</v>
      </c>
      <c r="D1309" t="s">
        <v>253</v>
      </c>
      <c r="E1309" t="s">
        <v>117</v>
      </c>
      <c r="F1309">
        <v>2</v>
      </c>
      <c r="G1309">
        <v>3</v>
      </c>
      <c r="H1309" t="s">
        <v>254</v>
      </c>
      <c r="I1309" t="s">
        <v>31</v>
      </c>
      <c r="J1309">
        <v>10005964571</v>
      </c>
      <c r="K1309" s="21">
        <v>29.6</v>
      </c>
    </row>
    <row r="1310" spans="1:11">
      <c r="A1310" t="s">
        <v>252</v>
      </c>
      <c r="B1310">
        <v>2020</v>
      </c>
      <c r="C1310" s="12">
        <v>43702</v>
      </c>
      <c r="D1310" t="s">
        <v>253</v>
      </c>
      <c r="E1310" t="s">
        <v>117</v>
      </c>
      <c r="F1310">
        <v>2</v>
      </c>
      <c r="G1310">
        <v>4</v>
      </c>
      <c r="H1310" t="s">
        <v>229</v>
      </c>
      <c r="I1310" t="s">
        <v>152</v>
      </c>
      <c r="J1310">
        <v>10011155990</v>
      </c>
      <c r="K1310" s="21">
        <v>21.5</v>
      </c>
    </row>
    <row r="1311" spans="1:11">
      <c r="A1311" t="s">
        <v>252</v>
      </c>
      <c r="B1311">
        <v>2020</v>
      </c>
      <c r="C1311" s="12">
        <v>43702</v>
      </c>
      <c r="D1311" t="s">
        <v>253</v>
      </c>
      <c r="E1311" t="s">
        <v>117</v>
      </c>
      <c r="F1311">
        <v>3</v>
      </c>
      <c r="G1311">
        <v>1</v>
      </c>
      <c r="H1311" t="s">
        <v>258</v>
      </c>
      <c r="I1311" t="s">
        <v>256</v>
      </c>
      <c r="J1311">
        <v>10010797393</v>
      </c>
      <c r="K1311" s="21">
        <v>21.9</v>
      </c>
    </row>
    <row r="1312" spans="1:11">
      <c r="A1312" t="s">
        <v>252</v>
      </c>
      <c r="B1312">
        <v>2020</v>
      </c>
      <c r="C1312" s="12">
        <v>43702</v>
      </c>
      <c r="D1312" t="s">
        <v>253</v>
      </c>
      <c r="E1312" t="s">
        <v>117</v>
      </c>
      <c r="F1312">
        <v>3</v>
      </c>
      <c r="G1312">
        <v>2</v>
      </c>
      <c r="H1312" t="s">
        <v>255</v>
      </c>
      <c r="I1312" t="s">
        <v>256</v>
      </c>
      <c r="J1312">
        <v>10011164074</v>
      </c>
      <c r="K1312" s="21">
        <v>20.9</v>
      </c>
    </row>
    <row r="1313" spans="1:11">
      <c r="A1313" t="s">
        <v>252</v>
      </c>
      <c r="B1313">
        <v>2020</v>
      </c>
      <c r="C1313" s="12">
        <v>43702</v>
      </c>
      <c r="D1313" t="s">
        <v>253</v>
      </c>
      <c r="E1313" t="s">
        <v>117</v>
      </c>
      <c r="F1313">
        <v>3</v>
      </c>
      <c r="G1313">
        <v>3</v>
      </c>
      <c r="H1313" t="s">
        <v>125</v>
      </c>
      <c r="I1313" t="s">
        <v>113</v>
      </c>
      <c r="J1313">
        <v>10017950943</v>
      </c>
      <c r="K1313" s="21">
        <v>22.5</v>
      </c>
    </row>
    <row r="1314" spans="1:11">
      <c r="A1314" t="s">
        <v>252</v>
      </c>
      <c r="B1314">
        <v>2020</v>
      </c>
      <c r="C1314" s="12">
        <v>43702</v>
      </c>
      <c r="D1314" t="s">
        <v>253</v>
      </c>
      <c r="E1314" t="s">
        <v>117</v>
      </c>
      <c r="F1314">
        <v>3</v>
      </c>
      <c r="G1314">
        <v>4</v>
      </c>
      <c r="H1314" t="s">
        <v>260</v>
      </c>
      <c r="I1314" t="s">
        <v>31</v>
      </c>
      <c r="J1314" t="e">
        <v>#N/A</v>
      </c>
      <c r="K1314" s="21">
        <v>21</v>
      </c>
    </row>
    <row r="1315" spans="1:11">
      <c r="A1315" t="s">
        <v>252</v>
      </c>
      <c r="B1315">
        <v>2020</v>
      </c>
      <c r="C1315" s="12">
        <v>43702</v>
      </c>
      <c r="D1315" t="s">
        <v>253</v>
      </c>
      <c r="E1315" t="s">
        <v>117</v>
      </c>
      <c r="F1315">
        <v>4</v>
      </c>
      <c r="G1315">
        <v>1</v>
      </c>
      <c r="H1315" t="s">
        <v>67</v>
      </c>
      <c r="I1315" t="s">
        <v>31</v>
      </c>
      <c r="J1315">
        <v>10007827880</v>
      </c>
      <c r="K1315" s="21">
        <v>25.8</v>
      </c>
    </row>
    <row r="1316" spans="1:11">
      <c r="A1316" t="s">
        <v>252</v>
      </c>
      <c r="B1316">
        <v>2020</v>
      </c>
      <c r="C1316" s="12">
        <v>43702</v>
      </c>
      <c r="D1316" t="s">
        <v>253</v>
      </c>
      <c r="E1316" t="s">
        <v>117</v>
      </c>
      <c r="F1316">
        <v>4</v>
      </c>
      <c r="G1316">
        <v>2</v>
      </c>
      <c r="H1316" t="s">
        <v>242</v>
      </c>
      <c r="I1316" t="s">
        <v>102</v>
      </c>
      <c r="J1316">
        <v>10007811716</v>
      </c>
      <c r="K1316" s="21">
        <v>26.5</v>
      </c>
    </row>
    <row r="1317" spans="1:11">
      <c r="A1317" t="s">
        <v>252</v>
      </c>
      <c r="B1317">
        <v>2020</v>
      </c>
      <c r="C1317" s="12">
        <v>43702</v>
      </c>
      <c r="D1317" t="s">
        <v>253</v>
      </c>
      <c r="E1317" t="s">
        <v>117</v>
      </c>
      <c r="F1317">
        <v>4</v>
      </c>
      <c r="G1317">
        <v>3</v>
      </c>
      <c r="H1317" t="s">
        <v>262</v>
      </c>
      <c r="I1317" t="s">
        <v>31</v>
      </c>
      <c r="J1317">
        <v>10010638961</v>
      </c>
      <c r="K1317" s="21">
        <v>24.2</v>
      </c>
    </row>
    <row r="1318" spans="1:11">
      <c r="A1318" t="s">
        <v>252</v>
      </c>
      <c r="B1318">
        <v>2020</v>
      </c>
      <c r="C1318" s="12">
        <v>43702</v>
      </c>
      <c r="D1318" t="s">
        <v>253</v>
      </c>
      <c r="E1318" t="s">
        <v>117</v>
      </c>
      <c r="F1318">
        <v>4</v>
      </c>
      <c r="G1318">
        <v>4</v>
      </c>
      <c r="H1318" t="s">
        <v>186</v>
      </c>
      <c r="I1318" t="s">
        <v>95</v>
      </c>
      <c r="J1318">
        <v>10009181032</v>
      </c>
      <c r="K1318" s="21">
        <v>24.6</v>
      </c>
    </row>
    <row r="1319" spans="1:11">
      <c r="A1319" t="s">
        <v>252</v>
      </c>
      <c r="B1319">
        <v>2020</v>
      </c>
      <c r="C1319" s="12">
        <v>43702</v>
      </c>
      <c r="D1319" t="s">
        <v>253</v>
      </c>
      <c r="E1319" t="s">
        <v>119</v>
      </c>
      <c r="F1319">
        <v>1</v>
      </c>
      <c r="G1319">
        <v>1</v>
      </c>
      <c r="H1319" t="s">
        <v>257</v>
      </c>
      <c r="I1319" t="s">
        <v>31</v>
      </c>
      <c r="J1319">
        <v>10005964672</v>
      </c>
      <c r="K1319" s="21">
        <v>29.6</v>
      </c>
    </row>
    <row r="1320" spans="1:11">
      <c r="A1320" t="s">
        <v>252</v>
      </c>
      <c r="B1320">
        <v>2020</v>
      </c>
      <c r="C1320" s="12">
        <v>43702</v>
      </c>
      <c r="D1320" t="s">
        <v>253</v>
      </c>
      <c r="E1320" t="s">
        <v>119</v>
      </c>
      <c r="F1320">
        <v>1</v>
      </c>
      <c r="G1320">
        <v>2</v>
      </c>
      <c r="H1320" t="s">
        <v>30</v>
      </c>
      <c r="I1320" t="s">
        <v>31</v>
      </c>
      <c r="J1320">
        <v>10010773549</v>
      </c>
      <c r="K1320" s="21">
        <v>23.5</v>
      </c>
    </row>
    <row r="1321" spans="1:11">
      <c r="A1321" t="s">
        <v>252</v>
      </c>
      <c r="B1321">
        <v>2020</v>
      </c>
      <c r="C1321" s="12">
        <v>43702</v>
      </c>
      <c r="D1321" t="s">
        <v>253</v>
      </c>
      <c r="E1321" t="s">
        <v>119</v>
      </c>
      <c r="F1321">
        <v>1</v>
      </c>
      <c r="G1321">
        <v>3</v>
      </c>
      <c r="H1321" t="s">
        <v>193</v>
      </c>
      <c r="I1321" t="s">
        <v>31</v>
      </c>
      <c r="J1321">
        <v>10005727327</v>
      </c>
      <c r="K1321" s="21">
        <v>33.6</v>
      </c>
    </row>
    <row r="1322" spans="1:11">
      <c r="A1322" t="s">
        <v>252</v>
      </c>
      <c r="B1322">
        <v>2020</v>
      </c>
      <c r="C1322" s="12">
        <v>43702</v>
      </c>
      <c r="D1322" t="s">
        <v>253</v>
      </c>
      <c r="E1322" t="s">
        <v>119</v>
      </c>
      <c r="F1322">
        <v>1</v>
      </c>
      <c r="G1322">
        <v>4</v>
      </c>
      <c r="H1322" t="s">
        <v>221</v>
      </c>
      <c r="I1322" t="s">
        <v>31</v>
      </c>
      <c r="J1322">
        <v>10008098470</v>
      </c>
      <c r="K1322" s="21">
        <v>34.5</v>
      </c>
    </row>
    <row r="1323" spans="1:11">
      <c r="A1323" t="s">
        <v>252</v>
      </c>
      <c r="B1323">
        <v>2020</v>
      </c>
      <c r="C1323" s="12">
        <v>43702</v>
      </c>
      <c r="D1323" t="s">
        <v>253</v>
      </c>
      <c r="E1323" t="s">
        <v>119</v>
      </c>
      <c r="F1323">
        <v>1</v>
      </c>
      <c r="G1323">
        <v>5</v>
      </c>
      <c r="H1323" t="s">
        <v>258</v>
      </c>
      <c r="I1323" t="s">
        <v>256</v>
      </c>
      <c r="J1323">
        <v>10010797393</v>
      </c>
      <c r="K1323" s="21">
        <v>21.9</v>
      </c>
    </row>
    <row r="1324" spans="1:11">
      <c r="A1324" t="s">
        <v>252</v>
      </c>
      <c r="B1324">
        <v>2020</v>
      </c>
      <c r="C1324" s="12">
        <v>43702</v>
      </c>
      <c r="D1324" t="s">
        <v>253</v>
      </c>
      <c r="E1324" t="s">
        <v>119</v>
      </c>
      <c r="F1324">
        <v>1</v>
      </c>
      <c r="G1324">
        <v>6</v>
      </c>
      <c r="H1324" t="s">
        <v>242</v>
      </c>
      <c r="I1324" t="s">
        <v>102</v>
      </c>
      <c r="J1324">
        <v>10007811716</v>
      </c>
      <c r="K1324" s="21">
        <v>26.5</v>
      </c>
    </row>
    <row r="1325" spans="1:11">
      <c r="A1325" t="s">
        <v>252</v>
      </c>
      <c r="B1325">
        <v>2020</v>
      </c>
      <c r="C1325" s="12">
        <v>43702</v>
      </c>
      <c r="D1325" t="s">
        <v>253</v>
      </c>
      <c r="E1325" t="s">
        <v>119</v>
      </c>
      <c r="F1325">
        <v>2</v>
      </c>
      <c r="G1325">
        <v>1</v>
      </c>
      <c r="H1325" t="s">
        <v>195</v>
      </c>
      <c r="I1325" t="s">
        <v>31</v>
      </c>
      <c r="J1325">
        <v>10005964470</v>
      </c>
      <c r="K1325" s="21">
        <v>30.4</v>
      </c>
    </row>
    <row r="1326" spans="1:11">
      <c r="A1326" t="s">
        <v>252</v>
      </c>
      <c r="B1326">
        <v>2020</v>
      </c>
      <c r="C1326" s="12">
        <v>43702</v>
      </c>
      <c r="D1326" t="s">
        <v>253</v>
      </c>
      <c r="E1326" t="s">
        <v>119</v>
      </c>
      <c r="F1326">
        <v>2</v>
      </c>
      <c r="G1326">
        <v>2</v>
      </c>
      <c r="H1326" t="s">
        <v>112</v>
      </c>
      <c r="I1326" t="s">
        <v>113</v>
      </c>
      <c r="J1326">
        <v>10009967641</v>
      </c>
      <c r="K1326" s="21">
        <v>22.3</v>
      </c>
    </row>
    <row r="1327" spans="1:11">
      <c r="A1327" t="s">
        <v>252</v>
      </c>
      <c r="B1327">
        <v>2020</v>
      </c>
      <c r="C1327" s="12">
        <v>43702</v>
      </c>
      <c r="D1327" t="s">
        <v>253</v>
      </c>
      <c r="E1327" t="s">
        <v>119</v>
      </c>
      <c r="F1327">
        <v>2</v>
      </c>
      <c r="G1327">
        <v>3</v>
      </c>
      <c r="H1327" t="s">
        <v>97</v>
      </c>
      <c r="I1327" t="s">
        <v>29</v>
      </c>
      <c r="J1327">
        <v>10048325582</v>
      </c>
      <c r="K1327" s="21">
        <v>27.6</v>
      </c>
    </row>
    <row r="1328" spans="1:11">
      <c r="A1328" t="s">
        <v>252</v>
      </c>
      <c r="B1328">
        <v>2020</v>
      </c>
      <c r="C1328" s="12">
        <v>43702</v>
      </c>
      <c r="D1328" t="s">
        <v>253</v>
      </c>
      <c r="E1328" t="s">
        <v>119</v>
      </c>
      <c r="F1328">
        <v>2</v>
      </c>
      <c r="G1328">
        <v>4</v>
      </c>
      <c r="H1328" t="s">
        <v>219</v>
      </c>
      <c r="I1328" t="s">
        <v>23</v>
      </c>
      <c r="J1328">
        <v>10050887493</v>
      </c>
      <c r="K1328" s="21">
        <v>36</v>
      </c>
    </row>
    <row r="1329" spans="1:11">
      <c r="A1329" t="s">
        <v>252</v>
      </c>
      <c r="B1329">
        <v>2020</v>
      </c>
      <c r="C1329" s="12">
        <v>43702</v>
      </c>
      <c r="D1329" t="s">
        <v>253</v>
      </c>
      <c r="E1329" t="s">
        <v>119</v>
      </c>
      <c r="F1329">
        <v>2</v>
      </c>
      <c r="G1329">
        <v>5</v>
      </c>
      <c r="H1329" t="s">
        <v>255</v>
      </c>
      <c r="I1329" t="s">
        <v>256</v>
      </c>
      <c r="J1329">
        <v>10011164074</v>
      </c>
      <c r="K1329" s="21">
        <v>20.9</v>
      </c>
    </row>
    <row r="1330" spans="1:11">
      <c r="A1330" t="s">
        <v>252</v>
      </c>
      <c r="B1330">
        <v>2020</v>
      </c>
      <c r="C1330" s="12">
        <v>43702</v>
      </c>
      <c r="D1330" t="s">
        <v>253</v>
      </c>
      <c r="E1330" t="s">
        <v>119</v>
      </c>
      <c r="F1330">
        <v>2</v>
      </c>
      <c r="G1330">
        <v>6</v>
      </c>
      <c r="H1330" t="s">
        <v>67</v>
      </c>
      <c r="I1330" t="s">
        <v>31</v>
      </c>
      <c r="J1330">
        <v>10007827880</v>
      </c>
      <c r="K1330" s="21">
        <v>25.8</v>
      </c>
    </row>
    <row r="1331" spans="1:11">
      <c r="A1331" t="s">
        <v>252</v>
      </c>
      <c r="B1331">
        <v>2020</v>
      </c>
      <c r="C1331" s="12">
        <v>43702</v>
      </c>
      <c r="D1331" t="s">
        <v>253</v>
      </c>
      <c r="E1331" t="s">
        <v>119</v>
      </c>
      <c r="F1331">
        <v>3</v>
      </c>
      <c r="G1331">
        <v>1</v>
      </c>
      <c r="H1331" t="s">
        <v>106</v>
      </c>
      <c r="I1331" t="s">
        <v>102</v>
      </c>
      <c r="J1331">
        <v>10006894559</v>
      </c>
      <c r="K1331" s="21">
        <v>27</v>
      </c>
    </row>
    <row r="1332" spans="1:11">
      <c r="A1332" t="s">
        <v>252</v>
      </c>
      <c r="B1332">
        <v>2020</v>
      </c>
      <c r="C1332" s="12">
        <v>43702</v>
      </c>
      <c r="D1332" t="s">
        <v>253</v>
      </c>
      <c r="E1332" t="s">
        <v>119</v>
      </c>
      <c r="F1332">
        <v>3</v>
      </c>
      <c r="G1332">
        <v>2</v>
      </c>
      <c r="H1332" t="s">
        <v>115</v>
      </c>
      <c r="I1332" t="s">
        <v>102</v>
      </c>
      <c r="J1332">
        <v>10009009159</v>
      </c>
      <c r="K1332" s="21">
        <v>24.5</v>
      </c>
    </row>
    <row r="1333" spans="1:11">
      <c r="A1333" t="s">
        <v>252</v>
      </c>
      <c r="B1333">
        <v>2020</v>
      </c>
      <c r="C1333" s="12">
        <v>43702</v>
      </c>
      <c r="D1333" t="s">
        <v>253</v>
      </c>
      <c r="E1333" t="s">
        <v>119</v>
      </c>
      <c r="F1333">
        <v>3</v>
      </c>
      <c r="G1333">
        <v>3</v>
      </c>
      <c r="H1333" t="s">
        <v>197</v>
      </c>
      <c r="I1333" t="s">
        <v>198</v>
      </c>
      <c r="J1333">
        <v>10003100142</v>
      </c>
      <c r="K1333" s="21">
        <v>33.4</v>
      </c>
    </row>
    <row r="1334" spans="1:11">
      <c r="A1334" t="s">
        <v>252</v>
      </c>
      <c r="B1334">
        <v>2020</v>
      </c>
      <c r="C1334" s="12">
        <v>43702</v>
      </c>
      <c r="D1334" t="s">
        <v>253</v>
      </c>
      <c r="E1334" t="s">
        <v>119</v>
      </c>
      <c r="F1334">
        <v>3</v>
      </c>
      <c r="G1334">
        <v>4</v>
      </c>
      <c r="H1334" t="s">
        <v>203</v>
      </c>
      <c r="I1334" t="s">
        <v>198</v>
      </c>
      <c r="J1334">
        <v>10051694112</v>
      </c>
      <c r="K1334" s="21">
        <v>32.700000000000003</v>
      </c>
    </row>
    <row r="1335" spans="1:11">
      <c r="A1335" t="s">
        <v>252</v>
      </c>
      <c r="B1335">
        <v>2020</v>
      </c>
      <c r="C1335" s="12">
        <v>43702</v>
      </c>
      <c r="D1335" t="s">
        <v>253</v>
      </c>
      <c r="E1335" t="s">
        <v>119</v>
      </c>
      <c r="F1335">
        <v>3</v>
      </c>
      <c r="G1335">
        <v>5</v>
      </c>
      <c r="H1335" t="s">
        <v>259</v>
      </c>
      <c r="I1335" t="s">
        <v>31</v>
      </c>
      <c r="J1335" t="e">
        <v>#N/A</v>
      </c>
      <c r="K1335" s="21">
        <v>24.9</v>
      </c>
    </row>
    <row r="1336" spans="1:11">
      <c r="A1336" t="s">
        <v>252</v>
      </c>
      <c r="B1336">
        <v>2020</v>
      </c>
      <c r="C1336" s="12">
        <v>43702</v>
      </c>
      <c r="D1336" t="s">
        <v>253</v>
      </c>
      <c r="E1336" t="s">
        <v>119</v>
      </c>
      <c r="F1336">
        <v>3</v>
      </c>
      <c r="G1336">
        <v>6</v>
      </c>
      <c r="H1336" t="s">
        <v>261</v>
      </c>
      <c r="I1336" t="s">
        <v>113</v>
      </c>
      <c r="J1336">
        <v>10007499292</v>
      </c>
      <c r="K1336" s="21">
        <v>26.9</v>
      </c>
    </row>
    <row r="1337" spans="1:11">
      <c r="A1337" t="s">
        <v>252</v>
      </c>
      <c r="B1337">
        <v>2020</v>
      </c>
      <c r="C1337" s="12">
        <v>43702</v>
      </c>
      <c r="D1337" t="s">
        <v>253</v>
      </c>
      <c r="E1337" t="s">
        <v>120</v>
      </c>
      <c r="F1337">
        <v>1</v>
      </c>
      <c r="G1337">
        <v>1</v>
      </c>
      <c r="H1337" t="s">
        <v>97</v>
      </c>
      <c r="I1337" t="s">
        <v>29</v>
      </c>
      <c r="J1337">
        <v>10048325582</v>
      </c>
      <c r="K1337" s="21">
        <v>27.6</v>
      </c>
    </row>
    <row r="1338" spans="1:11">
      <c r="A1338" t="s">
        <v>252</v>
      </c>
      <c r="B1338">
        <v>2020</v>
      </c>
      <c r="C1338" s="12">
        <v>43702</v>
      </c>
      <c r="D1338" t="s">
        <v>253</v>
      </c>
      <c r="E1338" t="s">
        <v>120</v>
      </c>
      <c r="F1338">
        <v>1</v>
      </c>
      <c r="G1338">
        <v>2</v>
      </c>
      <c r="H1338" t="s">
        <v>203</v>
      </c>
      <c r="I1338" t="s">
        <v>198</v>
      </c>
      <c r="J1338">
        <v>10051694112</v>
      </c>
      <c r="K1338" s="21">
        <v>32.700000000000003</v>
      </c>
    </row>
    <row r="1339" spans="1:11">
      <c r="A1339" t="s">
        <v>252</v>
      </c>
      <c r="B1339">
        <v>2020</v>
      </c>
      <c r="C1339" s="12">
        <v>43702</v>
      </c>
      <c r="D1339" t="s">
        <v>253</v>
      </c>
      <c r="E1339" t="s">
        <v>120</v>
      </c>
      <c r="F1339">
        <v>1</v>
      </c>
      <c r="G1339">
        <v>3</v>
      </c>
      <c r="H1339" t="s">
        <v>112</v>
      </c>
      <c r="I1339" t="s">
        <v>113</v>
      </c>
      <c r="J1339">
        <v>10009967641</v>
      </c>
      <c r="K1339" s="21">
        <v>22.3</v>
      </c>
    </row>
    <row r="1340" spans="1:11">
      <c r="A1340" t="s">
        <v>252</v>
      </c>
      <c r="B1340">
        <v>2020</v>
      </c>
      <c r="C1340" s="12">
        <v>43702</v>
      </c>
      <c r="D1340" t="s">
        <v>253</v>
      </c>
      <c r="E1340" t="s">
        <v>120</v>
      </c>
      <c r="F1340">
        <v>1</v>
      </c>
      <c r="G1340">
        <v>4</v>
      </c>
      <c r="H1340" t="s">
        <v>197</v>
      </c>
      <c r="I1340" t="s">
        <v>198</v>
      </c>
      <c r="J1340">
        <v>10003100142</v>
      </c>
      <c r="K1340" s="21">
        <v>33.4</v>
      </c>
    </row>
    <row r="1341" spans="1:11">
      <c r="A1341" t="s">
        <v>252</v>
      </c>
      <c r="B1341">
        <v>2020</v>
      </c>
      <c r="C1341" s="12">
        <v>43702</v>
      </c>
      <c r="D1341" t="s">
        <v>253</v>
      </c>
      <c r="E1341" t="s">
        <v>120</v>
      </c>
      <c r="F1341">
        <v>1</v>
      </c>
      <c r="G1341">
        <v>5</v>
      </c>
      <c r="H1341" t="s">
        <v>30</v>
      </c>
      <c r="I1341" t="s">
        <v>31</v>
      </c>
      <c r="J1341">
        <v>10010773549</v>
      </c>
      <c r="K1341" s="21">
        <v>23.5</v>
      </c>
    </row>
    <row r="1342" spans="1:11">
      <c r="A1342" t="s">
        <v>252</v>
      </c>
      <c r="B1342">
        <v>2020</v>
      </c>
      <c r="C1342" s="12">
        <v>43702</v>
      </c>
      <c r="D1342" t="s">
        <v>253</v>
      </c>
      <c r="E1342" t="s">
        <v>120</v>
      </c>
      <c r="F1342">
        <v>1</v>
      </c>
      <c r="G1342">
        <v>6</v>
      </c>
      <c r="H1342" t="s">
        <v>257</v>
      </c>
      <c r="I1342" t="s">
        <v>31</v>
      </c>
      <c r="J1342">
        <v>10005964672</v>
      </c>
      <c r="K1342" s="21">
        <v>29.6</v>
      </c>
    </row>
    <row r="1343" spans="1:11">
      <c r="A1343" t="s">
        <v>252</v>
      </c>
      <c r="B1343">
        <v>2020</v>
      </c>
      <c r="C1343" s="12">
        <v>43702</v>
      </c>
      <c r="D1343" t="s">
        <v>253</v>
      </c>
      <c r="E1343" t="s">
        <v>120</v>
      </c>
      <c r="F1343">
        <v>2</v>
      </c>
      <c r="G1343">
        <v>1</v>
      </c>
      <c r="H1343" t="s">
        <v>221</v>
      </c>
      <c r="I1343" t="s">
        <v>31</v>
      </c>
      <c r="J1343">
        <v>10008098470</v>
      </c>
      <c r="K1343" s="21">
        <v>34.5</v>
      </c>
    </row>
    <row r="1344" spans="1:11">
      <c r="A1344" t="s">
        <v>252</v>
      </c>
      <c r="B1344">
        <v>2020</v>
      </c>
      <c r="C1344" s="12">
        <v>43702</v>
      </c>
      <c r="D1344" t="s">
        <v>253</v>
      </c>
      <c r="E1344" t="s">
        <v>120</v>
      </c>
      <c r="F1344">
        <v>2</v>
      </c>
      <c r="G1344">
        <v>2</v>
      </c>
      <c r="H1344" t="s">
        <v>195</v>
      </c>
      <c r="I1344" t="s">
        <v>31</v>
      </c>
      <c r="J1344">
        <v>10005964470</v>
      </c>
      <c r="K1344" s="21">
        <v>30.4</v>
      </c>
    </row>
    <row r="1345" spans="1:11">
      <c r="A1345" t="s">
        <v>252</v>
      </c>
      <c r="B1345">
        <v>2020</v>
      </c>
      <c r="C1345" s="12">
        <v>43702</v>
      </c>
      <c r="D1345" t="s">
        <v>253</v>
      </c>
      <c r="E1345" t="s">
        <v>120</v>
      </c>
      <c r="F1345">
        <v>2</v>
      </c>
      <c r="G1345">
        <v>3</v>
      </c>
      <c r="H1345" t="s">
        <v>193</v>
      </c>
      <c r="I1345" t="s">
        <v>31</v>
      </c>
      <c r="J1345">
        <v>10005727327</v>
      </c>
      <c r="K1345" s="21">
        <v>33.6</v>
      </c>
    </row>
    <row r="1346" spans="1:11">
      <c r="A1346" t="s">
        <v>252</v>
      </c>
      <c r="B1346">
        <v>2020</v>
      </c>
      <c r="C1346" s="12">
        <v>43702</v>
      </c>
      <c r="D1346" t="s">
        <v>253</v>
      </c>
      <c r="E1346" t="s">
        <v>120</v>
      </c>
      <c r="F1346">
        <v>2</v>
      </c>
      <c r="G1346">
        <v>4</v>
      </c>
      <c r="H1346" t="s">
        <v>219</v>
      </c>
      <c r="I1346" t="s">
        <v>23</v>
      </c>
      <c r="J1346">
        <v>10050887493</v>
      </c>
      <c r="K1346" s="21">
        <v>36</v>
      </c>
    </row>
    <row r="1347" spans="1:11">
      <c r="A1347" t="s">
        <v>252</v>
      </c>
      <c r="B1347">
        <v>2020</v>
      </c>
      <c r="C1347" s="12">
        <v>43702</v>
      </c>
      <c r="D1347" t="s">
        <v>253</v>
      </c>
      <c r="E1347" t="s">
        <v>120</v>
      </c>
      <c r="F1347">
        <v>2</v>
      </c>
      <c r="G1347">
        <v>5</v>
      </c>
      <c r="H1347" t="s">
        <v>106</v>
      </c>
      <c r="I1347" t="s">
        <v>102</v>
      </c>
      <c r="J1347">
        <v>10006894559</v>
      </c>
      <c r="K1347" s="21">
        <v>27</v>
      </c>
    </row>
    <row r="1348" spans="1:11">
      <c r="A1348" t="s">
        <v>252</v>
      </c>
      <c r="B1348">
        <v>2020</v>
      </c>
      <c r="C1348" s="12">
        <v>43702</v>
      </c>
      <c r="D1348" t="s">
        <v>253</v>
      </c>
      <c r="E1348" t="s">
        <v>120</v>
      </c>
      <c r="F1348">
        <v>2</v>
      </c>
      <c r="G1348">
        <v>6</v>
      </c>
      <c r="H1348" t="s">
        <v>115</v>
      </c>
      <c r="I1348" t="s">
        <v>102</v>
      </c>
      <c r="J1348">
        <v>10009009159</v>
      </c>
      <c r="K1348" s="21">
        <v>24.5</v>
      </c>
    </row>
    <row r="1349" spans="1:11">
      <c r="A1349" t="s">
        <v>252</v>
      </c>
      <c r="B1349">
        <v>2020</v>
      </c>
      <c r="C1349" s="12">
        <v>43702</v>
      </c>
      <c r="D1349" t="s">
        <v>253</v>
      </c>
      <c r="E1349" t="s">
        <v>121</v>
      </c>
      <c r="F1349">
        <v>1</v>
      </c>
      <c r="G1349">
        <v>1</v>
      </c>
      <c r="H1349" t="s">
        <v>193</v>
      </c>
      <c r="I1349" t="s">
        <v>31</v>
      </c>
      <c r="J1349">
        <v>10005727327</v>
      </c>
      <c r="K1349" s="21">
        <v>33.6</v>
      </c>
    </row>
    <row r="1350" spans="1:11">
      <c r="A1350" t="s">
        <v>252</v>
      </c>
      <c r="B1350">
        <v>2020</v>
      </c>
      <c r="C1350" s="12">
        <v>43702</v>
      </c>
      <c r="D1350" t="s">
        <v>253</v>
      </c>
      <c r="E1350" t="s">
        <v>121</v>
      </c>
      <c r="F1350">
        <v>1</v>
      </c>
      <c r="G1350">
        <v>2</v>
      </c>
      <c r="H1350" t="s">
        <v>195</v>
      </c>
      <c r="I1350" t="s">
        <v>31</v>
      </c>
      <c r="J1350">
        <v>10005964470</v>
      </c>
      <c r="K1350" s="21">
        <v>30.4</v>
      </c>
    </row>
    <row r="1351" spans="1:11">
      <c r="A1351" t="s">
        <v>252</v>
      </c>
      <c r="B1351">
        <v>2020</v>
      </c>
      <c r="C1351" s="12">
        <v>43702</v>
      </c>
      <c r="D1351" t="s">
        <v>253</v>
      </c>
      <c r="E1351" t="s">
        <v>121</v>
      </c>
      <c r="F1351">
        <v>1</v>
      </c>
      <c r="G1351">
        <v>3</v>
      </c>
      <c r="H1351" t="s">
        <v>203</v>
      </c>
      <c r="I1351" t="s">
        <v>198</v>
      </c>
      <c r="J1351">
        <v>10051694112</v>
      </c>
      <c r="K1351" s="21">
        <v>32.700000000000003</v>
      </c>
    </row>
    <row r="1352" spans="1:11">
      <c r="A1352" t="s">
        <v>252</v>
      </c>
      <c r="B1352">
        <v>2020</v>
      </c>
      <c r="C1352" s="12">
        <v>43702</v>
      </c>
      <c r="D1352" t="s">
        <v>253</v>
      </c>
      <c r="E1352" t="s">
        <v>121</v>
      </c>
      <c r="F1352">
        <v>1</v>
      </c>
      <c r="G1352">
        <v>4</v>
      </c>
      <c r="H1352" t="s">
        <v>112</v>
      </c>
      <c r="I1352" t="s">
        <v>113</v>
      </c>
      <c r="J1352">
        <v>10009967641</v>
      </c>
      <c r="K1352" s="21">
        <v>22.3</v>
      </c>
    </row>
    <row r="1353" spans="1:11">
      <c r="A1353" t="s">
        <v>252</v>
      </c>
      <c r="B1353">
        <v>2020</v>
      </c>
      <c r="C1353" s="12">
        <v>43702</v>
      </c>
      <c r="D1353" t="s">
        <v>253</v>
      </c>
      <c r="E1353" t="s">
        <v>121</v>
      </c>
      <c r="F1353">
        <v>1</v>
      </c>
      <c r="G1353">
        <v>5</v>
      </c>
      <c r="H1353" t="s">
        <v>221</v>
      </c>
      <c r="I1353" t="s">
        <v>31</v>
      </c>
      <c r="J1353">
        <v>10008098470</v>
      </c>
      <c r="K1353" s="21">
        <v>34.5</v>
      </c>
    </row>
    <row r="1354" spans="1:11">
      <c r="A1354" t="s">
        <v>252</v>
      </c>
      <c r="B1354">
        <v>2020</v>
      </c>
      <c r="C1354" s="12">
        <v>43702</v>
      </c>
      <c r="D1354" t="s">
        <v>253</v>
      </c>
      <c r="E1354" t="s">
        <v>121</v>
      </c>
      <c r="F1354">
        <v>1</v>
      </c>
      <c r="G1354">
        <v>6</v>
      </c>
      <c r="H1354" t="s">
        <v>97</v>
      </c>
      <c r="I1354" t="s">
        <v>29</v>
      </c>
      <c r="J1354">
        <v>10048325582</v>
      </c>
      <c r="K1354" s="21">
        <v>27.6</v>
      </c>
    </row>
    <row r="1355" spans="1:11">
      <c r="A1355" t="s">
        <v>252</v>
      </c>
      <c r="B1355">
        <v>2020</v>
      </c>
      <c r="C1355" s="12">
        <v>43702</v>
      </c>
      <c r="D1355" t="s">
        <v>253</v>
      </c>
      <c r="E1355" t="s">
        <v>121</v>
      </c>
      <c r="F1355">
        <v>2</v>
      </c>
      <c r="G1355">
        <v>1</v>
      </c>
      <c r="H1355" t="s">
        <v>106</v>
      </c>
      <c r="I1355" t="s">
        <v>102</v>
      </c>
      <c r="J1355">
        <v>10006894559</v>
      </c>
      <c r="K1355" s="21">
        <v>27</v>
      </c>
    </row>
    <row r="1356" spans="1:11">
      <c r="A1356" t="s">
        <v>252</v>
      </c>
      <c r="B1356">
        <v>2020</v>
      </c>
      <c r="C1356" s="12">
        <v>43702</v>
      </c>
      <c r="D1356" t="s">
        <v>253</v>
      </c>
      <c r="E1356" t="s">
        <v>121</v>
      </c>
      <c r="F1356">
        <v>2</v>
      </c>
      <c r="G1356">
        <v>2</v>
      </c>
      <c r="H1356" t="s">
        <v>115</v>
      </c>
      <c r="I1356" t="s">
        <v>102</v>
      </c>
      <c r="J1356">
        <v>10009009159</v>
      </c>
      <c r="K1356" s="21">
        <v>24.5</v>
      </c>
    </row>
    <row r="1357" spans="1:11">
      <c r="A1357" t="s">
        <v>252</v>
      </c>
      <c r="B1357">
        <v>2020</v>
      </c>
      <c r="C1357" s="12">
        <v>43702</v>
      </c>
      <c r="D1357" t="s">
        <v>253</v>
      </c>
      <c r="E1357" t="s">
        <v>121</v>
      </c>
      <c r="F1357">
        <v>2</v>
      </c>
      <c r="G1357">
        <v>3</v>
      </c>
      <c r="H1357" t="s">
        <v>219</v>
      </c>
      <c r="I1357" t="s">
        <v>23</v>
      </c>
      <c r="J1357">
        <v>10050887493</v>
      </c>
      <c r="K1357" s="21">
        <v>36</v>
      </c>
    </row>
    <row r="1358" spans="1:11">
      <c r="A1358" t="s">
        <v>252</v>
      </c>
      <c r="B1358">
        <v>2020</v>
      </c>
      <c r="C1358" s="12">
        <v>43702</v>
      </c>
      <c r="D1358" t="s">
        <v>253</v>
      </c>
      <c r="E1358" t="s">
        <v>121</v>
      </c>
      <c r="F1358">
        <v>2</v>
      </c>
      <c r="G1358">
        <v>4</v>
      </c>
      <c r="H1358" t="s">
        <v>30</v>
      </c>
      <c r="I1358" t="s">
        <v>31</v>
      </c>
      <c r="J1358">
        <v>10010773549</v>
      </c>
      <c r="K1358" s="21">
        <v>23.5</v>
      </c>
    </row>
    <row r="1359" spans="1:11">
      <c r="A1359" t="s">
        <v>252</v>
      </c>
      <c r="B1359">
        <v>2020</v>
      </c>
      <c r="C1359" s="12">
        <v>43702</v>
      </c>
      <c r="D1359" t="s">
        <v>253</v>
      </c>
      <c r="E1359" t="s">
        <v>121</v>
      </c>
      <c r="F1359">
        <v>2</v>
      </c>
      <c r="G1359">
        <v>5</v>
      </c>
      <c r="H1359" t="s">
        <v>257</v>
      </c>
      <c r="I1359" t="s">
        <v>31</v>
      </c>
      <c r="J1359">
        <v>10005964672</v>
      </c>
      <c r="K1359" s="21">
        <v>29.6</v>
      </c>
    </row>
    <row r="1360" spans="1:11">
      <c r="A1360" t="s">
        <v>252</v>
      </c>
      <c r="B1360">
        <v>2020</v>
      </c>
      <c r="C1360" s="12">
        <v>43702</v>
      </c>
      <c r="D1360" t="s">
        <v>253</v>
      </c>
      <c r="E1360" t="s">
        <v>121</v>
      </c>
      <c r="F1360">
        <v>2</v>
      </c>
      <c r="G1360">
        <v>6</v>
      </c>
      <c r="H1360" t="s">
        <v>197</v>
      </c>
      <c r="I1360" t="s">
        <v>198</v>
      </c>
      <c r="J1360">
        <v>10003100142</v>
      </c>
      <c r="K1360" s="21">
        <v>33.4</v>
      </c>
    </row>
    <row r="1361" spans="1:11">
      <c r="A1361" t="s">
        <v>252</v>
      </c>
      <c r="B1361">
        <v>2020</v>
      </c>
      <c r="C1361" s="12">
        <v>43700</v>
      </c>
      <c r="D1361" t="s">
        <v>253</v>
      </c>
      <c r="E1361" t="s">
        <v>91</v>
      </c>
      <c r="F1361">
        <v>1</v>
      </c>
      <c r="G1361">
        <v>1</v>
      </c>
      <c r="H1361" t="s">
        <v>112</v>
      </c>
      <c r="I1361" t="s">
        <v>113</v>
      </c>
      <c r="J1361">
        <v>10009967641</v>
      </c>
      <c r="K1361" s="21">
        <v>22.3</v>
      </c>
    </row>
    <row r="1362" spans="1:11">
      <c r="A1362" t="s">
        <v>252</v>
      </c>
      <c r="B1362">
        <v>2020</v>
      </c>
      <c r="C1362" s="12">
        <v>43700</v>
      </c>
      <c r="D1362" t="s">
        <v>253</v>
      </c>
      <c r="E1362" t="s">
        <v>91</v>
      </c>
      <c r="F1362">
        <v>1</v>
      </c>
      <c r="G1362">
        <v>2</v>
      </c>
      <c r="H1362" t="s">
        <v>193</v>
      </c>
      <c r="I1362" t="s">
        <v>31</v>
      </c>
      <c r="J1362">
        <v>10005727327</v>
      </c>
      <c r="K1362" s="21">
        <v>33.6</v>
      </c>
    </row>
    <row r="1363" spans="1:11">
      <c r="A1363" t="s">
        <v>252</v>
      </c>
      <c r="B1363">
        <v>2020</v>
      </c>
      <c r="C1363" s="12">
        <v>43700</v>
      </c>
      <c r="D1363" t="s">
        <v>253</v>
      </c>
      <c r="E1363" t="s">
        <v>91</v>
      </c>
      <c r="F1363">
        <v>1</v>
      </c>
      <c r="G1363">
        <v>3</v>
      </c>
      <c r="H1363" t="s">
        <v>30</v>
      </c>
      <c r="I1363" t="s">
        <v>31</v>
      </c>
      <c r="J1363">
        <v>10010773549</v>
      </c>
      <c r="K1363" s="21">
        <v>23.5</v>
      </c>
    </row>
    <row r="1364" spans="1:11">
      <c r="A1364" t="s">
        <v>252</v>
      </c>
      <c r="B1364">
        <v>2020</v>
      </c>
      <c r="C1364" s="12">
        <v>43700</v>
      </c>
      <c r="D1364" t="s">
        <v>253</v>
      </c>
      <c r="E1364" t="s">
        <v>91</v>
      </c>
      <c r="F1364">
        <v>1</v>
      </c>
      <c r="G1364">
        <v>4</v>
      </c>
      <c r="H1364" t="s">
        <v>242</v>
      </c>
      <c r="I1364" t="s">
        <v>102</v>
      </c>
      <c r="J1364">
        <v>10007811716</v>
      </c>
      <c r="K1364" s="21">
        <v>26.5</v>
      </c>
    </row>
    <row r="1365" spans="1:11">
      <c r="A1365" t="s">
        <v>252</v>
      </c>
      <c r="B1365">
        <v>2020</v>
      </c>
      <c r="C1365" s="12">
        <v>43700</v>
      </c>
      <c r="D1365" t="s">
        <v>253</v>
      </c>
      <c r="E1365" t="s">
        <v>91</v>
      </c>
      <c r="F1365">
        <v>1</v>
      </c>
      <c r="G1365">
        <v>5</v>
      </c>
      <c r="H1365" t="s">
        <v>261</v>
      </c>
      <c r="I1365" t="s">
        <v>113</v>
      </c>
      <c r="J1365">
        <v>10007499292</v>
      </c>
      <c r="K1365" s="21">
        <v>26.9</v>
      </c>
    </row>
    <row r="1366" spans="1:11">
      <c r="A1366" t="s">
        <v>252</v>
      </c>
      <c r="B1366">
        <v>2020</v>
      </c>
      <c r="C1366" s="12">
        <v>43700</v>
      </c>
      <c r="D1366" t="s">
        <v>253</v>
      </c>
      <c r="E1366" t="s">
        <v>91</v>
      </c>
      <c r="F1366">
        <v>1</v>
      </c>
      <c r="G1366">
        <v>6</v>
      </c>
      <c r="H1366" t="s">
        <v>143</v>
      </c>
      <c r="I1366" t="s">
        <v>95</v>
      </c>
      <c r="J1366">
        <v>10009181234</v>
      </c>
      <c r="K1366" s="21">
        <v>24.4</v>
      </c>
    </row>
    <row r="1367" spans="1:11">
      <c r="A1367" t="s">
        <v>252</v>
      </c>
      <c r="B1367">
        <v>2020</v>
      </c>
      <c r="C1367" s="12">
        <v>43700</v>
      </c>
      <c r="D1367" t="s">
        <v>253</v>
      </c>
      <c r="E1367" t="s">
        <v>91</v>
      </c>
      <c r="F1367">
        <v>1</v>
      </c>
      <c r="G1367">
        <v>7</v>
      </c>
      <c r="H1367" t="s">
        <v>197</v>
      </c>
      <c r="I1367" t="s">
        <v>198</v>
      </c>
      <c r="J1367">
        <v>10003100142</v>
      </c>
      <c r="K1367" s="21">
        <v>33.4</v>
      </c>
    </row>
    <row r="1368" spans="1:11">
      <c r="A1368" t="s">
        <v>252</v>
      </c>
      <c r="B1368">
        <v>2020</v>
      </c>
      <c r="C1368" s="12">
        <v>43700</v>
      </c>
      <c r="D1368" t="s">
        <v>253</v>
      </c>
      <c r="E1368" t="s">
        <v>91</v>
      </c>
      <c r="F1368">
        <v>2</v>
      </c>
      <c r="G1368">
        <v>1</v>
      </c>
      <c r="H1368" t="s">
        <v>195</v>
      </c>
      <c r="I1368" t="s">
        <v>31</v>
      </c>
      <c r="J1368">
        <v>10005964470</v>
      </c>
      <c r="K1368" s="21">
        <v>30.4</v>
      </c>
    </row>
    <row r="1369" spans="1:11">
      <c r="A1369" t="s">
        <v>252</v>
      </c>
      <c r="B1369">
        <v>2020</v>
      </c>
      <c r="C1369" s="12">
        <v>43700</v>
      </c>
      <c r="D1369" t="s">
        <v>253</v>
      </c>
      <c r="E1369" t="s">
        <v>91</v>
      </c>
      <c r="F1369">
        <v>2</v>
      </c>
      <c r="G1369">
        <v>2</v>
      </c>
      <c r="H1369" t="s">
        <v>257</v>
      </c>
      <c r="I1369" t="s">
        <v>31</v>
      </c>
      <c r="J1369">
        <v>10005964672</v>
      </c>
      <c r="K1369" s="21">
        <v>29.6</v>
      </c>
    </row>
    <row r="1370" spans="1:11">
      <c r="A1370" t="s">
        <v>252</v>
      </c>
      <c r="B1370">
        <v>2020</v>
      </c>
      <c r="C1370" s="12">
        <v>43700</v>
      </c>
      <c r="D1370" t="s">
        <v>253</v>
      </c>
      <c r="E1370" t="s">
        <v>91</v>
      </c>
      <c r="F1370">
        <v>2</v>
      </c>
      <c r="G1370">
        <v>3</v>
      </c>
      <c r="H1370" t="s">
        <v>219</v>
      </c>
      <c r="I1370" t="s">
        <v>23</v>
      </c>
      <c r="J1370">
        <v>10050887493</v>
      </c>
      <c r="K1370" s="21">
        <v>36</v>
      </c>
    </row>
    <row r="1371" spans="1:11">
      <c r="A1371" t="s">
        <v>252</v>
      </c>
      <c r="B1371">
        <v>2020</v>
      </c>
      <c r="C1371" s="12">
        <v>43700</v>
      </c>
      <c r="D1371" t="s">
        <v>253</v>
      </c>
      <c r="E1371" t="s">
        <v>91</v>
      </c>
      <c r="F1371">
        <v>2</v>
      </c>
      <c r="G1371">
        <v>4</v>
      </c>
      <c r="H1371" t="s">
        <v>203</v>
      </c>
      <c r="I1371" t="s">
        <v>198</v>
      </c>
      <c r="J1371">
        <v>10051694112</v>
      </c>
      <c r="K1371" s="21">
        <v>32.6</v>
      </c>
    </row>
    <row r="1372" spans="1:11">
      <c r="A1372" t="s">
        <v>252</v>
      </c>
      <c r="B1372">
        <v>2020</v>
      </c>
      <c r="C1372" s="12">
        <v>43700</v>
      </c>
      <c r="D1372" t="s">
        <v>253</v>
      </c>
      <c r="E1372" t="s">
        <v>91</v>
      </c>
      <c r="F1372">
        <v>2</v>
      </c>
      <c r="G1372">
        <v>5</v>
      </c>
      <c r="H1372" t="s">
        <v>263</v>
      </c>
      <c r="I1372" t="s">
        <v>116</v>
      </c>
      <c r="J1372">
        <v>10052265705</v>
      </c>
      <c r="K1372" s="21">
        <v>26.4</v>
      </c>
    </row>
    <row r="1373" spans="1:11">
      <c r="A1373" t="s">
        <v>252</v>
      </c>
      <c r="B1373">
        <v>2020</v>
      </c>
      <c r="C1373" s="12">
        <v>43700</v>
      </c>
      <c r="D1373" t="s">
        <v>253</v>
      </c>
      <c r="E1373" t="s">
        <v>91</v>
      </c>
      <c r="F1373">
        <v>2</v>
      </c>
      <c r="G1373">
        <v>6</v>
      </c>
      <c r="H1373" t="s">
        <v>259</v>
      </c>
      <c r="I1373" t="s">
        <v>31</v>
      </c>
      <c r="J1373" t="e">
        <v>#N/A</v>
      </c>
      <c r="K1373" s="21">
        <v>24.9</v>
      </c>
    </row>
    <row r="1374" spans="1:11">
      <c r="A1374" t="s">
        <v>252</v>
      </c>
      <c r="B1374">
        <v>2020</v>
      </c>
      <c r="C1374" s="12">
        <v>43700</v>
      </c>
      <c r="D1374" t="s">
        <v>253</v>
      </c>
      <c r="E1374" t="s">
        <v>91</v>
      </c>
      <c r="F1374">
        <v>2</v>
      </c>
      <c r="G1374">
        <v>7</v>
      </c>
      <c r="H1374" t="s">
        <v>67</v>
      </c>
      <c r="I1374" t="s">
        <v>31</v>
      </c>
      <c r="J1374">
        <v>10007827880</v>
      </c>
      <c r="K1374" s="21">
        <v>25.8</v>
      </c>
    </row>
    <row r="1375" spans="1:11">
      <c r="A1375" t="s">
        <v>252</v>
      </c>
      <c r="B1375">
        <v>2020</v>
      </c>
      <c r="C1375" s="12">
        <v>43700</v>
      </c>
      <c r="D1375" t="s">
        <v>253</v>
      </c>
      <c r="E1375" t="s">
        <v>91</v>
      </c>
      <c r="F1375">
        <v>3</v>
      </c>
      <c r="G1375">
        <v>1</v>
      </c>
      <c r="H1375" t="s">
        <v>106</v>
      </c>
      <c r="I1375" t="s">
        <v>102</v>
      </c>
      <c r="J1375">
        <v>10006894559</v>
      </c>
      <c r="K1375" s="21">
        <v>27</v>
      </c>
    </row>
    <row r="1376" spans="1:11">
      <c r="A1376" t="s">
        <v>252</v>
      </c>
      <c r="B1376">
        <v>2020</v>
      </c>
      <c r="C1376" s="12">
        <v>43700</v>
      </c>
      <c r="D1376" t="s">
        <v>253</v>
      </c>
      <c r="E1376" t="s">
        <v>91</v>
      </c>
      <c r="F1376">
        <v>3</v>
      </c>
      <c r="G1376">
        <v>2</v>
      </c>
      <c r="H1376" t="s">
        <v>115</v>
      </c>
      <c r="I1376" t="s">
        <v>102</v>
      </c>
      <c r="J1376">
        <v>10009009159</v>
      </c>
      <c r="K1376" s="21">
        <v>24.5</v>
      </c>
    </row>
    <row r="1377" spans="1:11">
      <c r="A1377" t="s">
        <v>252</v>
      </c>
      <c r="B1377">
        <v>2020</v>
      </c>
      <c r="C1377" s="12">
        <v>43700</v>
      </c>
      <c r="D1377" t="s">
        <v>253</v>
      </c>
      <c r="E1377" t="s">
        <v>91</v>
      </c>
      <c r="F1377">
        <v>3</v>
      </c>
      <c r="G1377">
        <v>3</v>
      </c>
      <c r="H1377" t="s">
        <v>260</v>
      </c>
      <c r="I1377" t="s">
        <v>31</v>
      </c>
      <c r="J1377" t="e">
        <v>#N/A</v>
      </c>
      <c r="K1377" s="21">
        <v>21</v>
      </c>
    </row>
    <row r="1378" spans="1:11">
      <c r="A1378" t="s">
        <v>252</v>
      </c>
      <c r="B1378">
        <v>2020</v>
      </c>
      <c r="C1378" s="12">
        <v>43700</v>
      </c>
      <c r="D1378" t="s">
        <v>253</v>
      </c>
      <c r="E1378" t="s">
        <v>91</v>
      </c>
      <c r="F1378">
        <v>3</v>
      </c>
      <c r="G1378">
        <v>4</v>
      </c>
      <c r="H1378" t="s">
        <v>186</v>
      </c>
      <c r="I1378" t="s">
        <v>95</v>
      </c>
      <c r="J1378">
        <v>10009181032</v>
      </c>
      <c r="K1378" s="21">
        <v>24.6</v>
      </c>
    </row>
    <row r="1379" spans="1:11">
      <c r="A1379" t="s">
        <v>252</v>
      </c>
      <c r="B1379">
        <v>2020</v>
      </c>
      <c r="C1379" s="12">
        <v>43700</v>
      </c>
      <c r="D1379" t="s">
        <v>253</v>
      </c>
      <c r="E1379" t="s">
        <v>91</v>
      </c>
      <c r="F1379">
        <v>3</v>
      </c>
      <c r="G1379">
        <v>5</v>
      </c>
      <c r="H1379" t="s">
        <v>254</v>
      </c>
      <c r="I1379" t="s">
        <v>31</v>
      </c>
      <c r="J1379">
        <v>10005964571</v>
      </c>
      <c r="K1379" s="21">
        <v>29.6</v>
      </c>
    </row>
    <row r="1380" spans="1:11">
      <c r="A1380" t="s">
        <v>252</v>
      </c>
      <c r="B1380">
        <v>2020</v>
      </c>
      <c r="C1380" s="12">
        <v>43700</v>
      </c>
      <c r="D1380" t="s">
        <v>253</v>
      </c>
      <c r="E1380" t="s">
        <v>91</v>
      </c>
      <c r="F1380">
        <v>3</v>
      </c>
      <c r="G1380">
        <v>6</v>
      </c>
      <c r="H1380" t="s">
        <v>229</v>
      </c>
      <c r="I1380" t="s">
        <v>152</v>
      </c>
      <c r="J1380">
        <v>10011155990</v>
      </c>
      <c r="K1380" s="21">
        <v>21.5</v>
      </c>
    </row>
    <row r="1381" spans="1:11">
      <c r="A1381" t="s">
        <v>252</v>
      </c>
      <c r="B1381">
        <v>2020</v>
      </c>
      <c r="C1381" s="12">
        <v>43700</v>
      </c>
      <c r="D1381" t="s">
        <v>253</v>
      </c>
      <c r="E1381" t="s">
        <v>91</v>
      </c>
      <c r="F1381">
        <v>4</v>
      </c>
      <c r="G1381">
        <v>1</v>
      </c>
      <c r="H1381" t="s">
        <v>221</v>
      </c>
      <c r="I1381" t="s">
        <v>31</v>
      </c>
      <c r="J1381">
        <v>10008098470</v>
      </c>
      <c r="K1381" s="21">
        <v>34.5</v>
      </c>
    </row>
    <row r="1382" spans="1:11">
      <c r="A1382" t="s">
        <v>252</v>
      </c>
      <c r="B1382">
        <v>2020</v>
      </c>
      <c r="C1382" s="12">
        <v>43700</v>
      </c>
      <c r="D1382" t="s">
        <v>253</v>
      </c>
      <c r="E1382" t="s">
        <v>91</v>
      </c>
      <c r="F1382">
        <v>4</v>
      </c>
      <c r="G1382">
        <v>2</v>
      </c>
      <c r="H1382" t="s">
        <v>125</v>
      </c>
      <c r="I1382" t="s">
        <v>113</v>
      </c>
      <c r="J1382">
        <v>10017950943</v>
      </c>
      <c r="K1382" s="21">
        <v>22.5</v>
      </c>
    </row>
    <row r="1383" spans="1:11">
      <c r="A1383" t="s">
        <v>252</v>
      </c>
      <c r="B1383">
        <v>2020</v>
      </c>
      <c r="C1383" s="12">
        <v>43700</v>
      </c>
      <c r="D1383" t="s">
        <v>253</v>
      </c>
      <c r="E1383" t="s">
        <v>91</v>
      </c>
      <c r="F1383">
        <v>4</v>
      </c>
      <c r="G1383">
        <v>3</v>
      </c>
      <c r="H1383" t="s">
        <v>258</v>
      </c>
      <c r="I1383" t="s">
        <v>256</v>
      </c>
      <c r="J1383">
        <v>10010797393</v>
      </c>
      <c r="K1383" s="21">
        <v>21.9</v>
      </c>
    </row>
    <row r="1384" spans="1:11">
      <c r="A1384" t="s">
        <v>252</v>
      </c>
      <c r="B1384">
        <v>2020</v>
      </c>
      <c r="C1384" s="12">
        <v>43700</v>
      </c>
      <c r="D1384" t="s">
        <v>253</v>
      </c>
      <c r="E1384" t="s">
        <v>91</v>
      </c>
      <c r="F1384">
        <v>4</v>
      </c>
      <c r="G1384">
        <v>4</v>
      </c>
      <c r="H1384" t="s">
        <v>180</v>
      </c>
      <c r="I1384" t="s">
        <v>31</v>
      </c>
      <c r="J1384">
        <v>10090680735</v>
      </c>
      <c r="K1384" s="21">
        <v>26.9</v>
      </c>
    </row>
    <row r="1385" spans="1:11">
      <c r="A1385" t="s">
        <v>252</v>
      </c>
      <c r="B1385">
        <v>2020</v>
      </c>
      <c r="C1385" s="12">
        <v>43700</v>
      </c>
      <c r="D1385" t="s">
        <v>253</v>
      </c>
      <c r="E1385" t="s">
        <v>91</v>
      </c>
      <c r="F1385">
        <v>4</v>
      </c>
      <c r="G1385">
        <v>5</v>
      </c>
      <c r="H1385" t="s">
        <v>262</v>
      </c>
      <c r="I1385" t="s">
        <v>31</v>
      </c>
      <c r="J1385">
        <v>10010638961</v>
      </c>
      <c r="K1385" s="21">
        <v>24.2</v>
      </c>
    </row>
    <row r="1386" spans="1:11">
      <c r="A1386" t="s">
        <v>252</v>
      </c>
      <c r="B1386">
        <v>2020</v>
      </c>
      <c r="C1386" s="12">
        <v>43700</v>
      </c>
      <c r="D1386" t="s">
        <v>253</v>
      </c>
      <c r="E1386" t="s">
        <v>91</v>
      </c>
      <c r="F1386">
        <v>4</v>
      </c>
      <c r="G1386">
        <v>6</v>
      </c>
      <c r="H1386" t="s">
        <v>255</v>
      </c>
      <c r="I1386" t="s">
        <v>256</v>
      </c>
      <c r="J1386">
        <v>10011164074</v>
      </c>
      <c r="K1386" s="21">
        <v>20.9</v>
      </c>
    </row>
    <row r="1387" spans="1:11">
      <c r="A1387" t="s">
        <v>252</v>
      </c>
      <c r="B1387">
        <v>2020</v>
      </c>
      <c r="C1387" s="12">
        <v>43700</v>
      </c>
      <c r="D1387" t="s">
        <v>253</v>
      </c>
      <c r="E1387" t="s">
        <v>117</v>
      </c>
      <c r="F1387">
        <v>1</v>
      </c>
      <c r="G1387">
        <v>1</v>
      </c>
      <c r="H1387" t="s">
        <v>180</v>
      </c>
      <c r="I1387" t="s">
        <v>31</v>
      </c>
      <c r="J1387">
        <v>10090680735</v>
      </c>
      <c r="K1387" s="21">
        <v>26.9</v>
      </c>
    </row>
    <row r="1388" spans="1:11">
      <c r="A1388" t="s">
        <v>252</v>
      </c>
      <c r="B1388">
        <v>2020</v>
      </c>
      <c r="C1388" s="12">
        <v>43700</v>
      </c>
      <c r="D1388" t="s">
        <v>253</v>
      </c>
      <c r="E1388" t="s">
        <v>117</v>
      </c>
      <c r="F1388">
        <v>1</v>
      </c>
      <c r="G1388">
        <v>2</v>
      </c>
      <c r="H1388" t="s">
        <v>197</v>
      </c>
      <c r="I1388" t="s">
        <v>198</v>
      </c>
      <c r="J1388">
        <v>10003100142</v>
      </c>
      <c r="K1388" s="21">
        <v>33.4</v>
      </c>
    </row>
    <row r="1389" spans="1:11">
      <c r="A1389" t="s">
        <v>252</v>
      </c>
      <c r="B1389">
        <v>2020</v>
      </c>
      <c r="C1389" s="12">
        <v>43700</v>
      </c>
      <c r="D1389" t="s">
        <v>253</v>
      </c>
      <c r="E1389" t="s">
        <v>117</v>
      </c>
      <c r="F1389">
        <v>1</v>
      </c>
      <c r="G1389">
        <v>3</v>
      </c>
      <c r="H1389" t="s">
        <v>30</v>
      </c>
      <c r="I1389" t="s">
        <v>31</v>
      </c>
      <c r="J1389">
        <v>10010773549</v>
      </c>
      <c r="K1389" s="21">
        <v>23.5</v>
      </c>
    </row>
    <row r="1390" spans="1:11">
      <c r="A1390" t="s">
        <v>252</v>
      </c>
      <c r="B1390">
        <v>2020</v>
      </c>
      <c r="C1390" s="12">
        <v>43700</v>
      </c>
      <c r="D1390" t="s">
        <v>253</v>
      </c>
      <c r="E1390" t="s">
        <v>117</v>
      </c>
      <c r="F1390">
        <v>1</v>
      </c>
      <c r="G1390">
        <v>4</v>
      </c>
      <c r="H1390" t="s">
        <v>254</v>
      </c>
      <c r="I1390" t="s">
        <v>31</v>
      </c>
      <c r="J1390">
        <v>10005964571</v>
      </c>
      <c r="K1390" s="21">
        <v>29.6</v>
      </c>
    </row>
    <row r="1391" spans="1:11">
      <c r="A1391" t="s">
        <v>252</v>
      </c>
      <c r="B1391">
        <v>2020</v>
      </c>
      <c r="C1391" s="12">
        <v>43700</v>
      </c>
      <c r="D1391" t="s">
        <v>253</v>
      </c>
      <c r="E1391" t="s">
        <v>117</v>
      </c>
      <c r="F1391">
        <v>1</v>
      </c>
      <c r="G1391">
        <v>5</v>
      </c>
      <c r="H1391" t="s">
        <v>259</v>
      </c>
      <c r="I1391" t="s">
        <v>31</v>
      </c>
      <c r="J1391" t="e">
        <v>#N/A</v>
      </c>
      <c r="K1391" s="21">
        <v>24.9</v>
      </c>
    </row>
    <row r="1392" spans="1:11">
      <c r="A1392" t="s">
        <v>252</v>
      </c>
      <c r="B1392">
        <v>2020</v>
      </c>
      <c r="C1392" s="12">
        <v>43700</v>
      </c>
      <c r="D1392" t="s">
        <v>253</v>
      </c>
      <c r="E1392" t="s">
        <v>117</v>
      </c>
      <c r="F1392">
        <v>2</v>
      </c>
      <c r="G1392">
        <v>1</v>
      </c>
      <c r="H1392" t="s">
        <v>219</v>
      </c>
      <c r="I1392" t="s">
        <v>23</v>
      </c>
      <c r="J1392">
        <v>10050887493</v>
      </c>
      <c r="K1392" s="21">
        <v>36</v>
      </c>
    </row>
    <row r="1393" spans="1:11">
      <c r="A1393" t="s">
        <v>252</v>
      </c>
      <c r="B1393">
        <v>2020</v>
      </c>
      <c r="C1393" s="12">
        <v>43700</v>
      </c>
      <c r="D1393" t="s">
        <v>253</v>
      </c>
      <c r="E1393" t="s">
        <v>117</v>
      </c>
      <c r="F1393">
        <v>2</v>
      </c>
      <c r="G1393">
        <v>2</v>
      </c>
      <c r="H1393" t="s">
        <v>186</v>
      </c>
      <c r="I1393" t="s">
        <v>95</v>
      </c>
      <c r="J1393">
        <v>10009181032</v>
      </c>
      <c r="K1393" s="21">
        <v>24.6</v>
      </c>
    </row>
    <row r="1394" spans="1:11">
      <c r="A1394" t="s">
        <v>252</v>
      </c>
      <c r="B1394">
        <v>2020</v>
      </c>
      <c r="C1394" s="12">
        <v>43700</v>
      </c>
      <c r="D1394" t="s">
        <v>253</v>
      </c>
      <c r="E1394" t="s">
        <v>117</v>
      </c>
      <c r="F1394">
        <v>2</v>
      </c>
      <c r="G1394">
        <v>3</v>
      </c>
      <c r="H1394" t="s">
        <v>143</v>
      </c>
      <c r="I1394" t="s">
        <v>95</v>
      </c>
      <c r="J1394">
        <v>10009181234</v>
      </c>
      <c r="K1394" s="21">
        <v>24.4</v>
      </c>
    </row>
    <row r="1395" spans="1:11">
      <c r="A1395" t="s">
        <v>252</v>
      </c>
      <c r="B1395">
        <v>2020</v>
      </c>
      <c r="C1395" s="12">
        <v>43700</v>
      </c>
      <c r="D1395" t="s">
        <v>253</v>
      </c>
      <c r="E1395" t="s">
        <v>117</v>
      </c>
      <c r="F1395">
        <v>2</v>
      </c>
      <c r="G1395">
        <v>4</v>
      </c>
      <c r="H1395" t="s">
        <v>263</v>
      </c>
      <c r="I1395" t="s">
        <v>116</v>
      </c>
      <c r="J1395">
        <v>10052265705</v>
      </c>
      <c r="K1395" s="21">
        <v>26.4</v>
      </c>
    </row>
    <row r="1396" spans="1:11">
      <c r="A1396" t="s">
        <v>252</v>
      </c>
      <c r="B1396">
        <v>2020</v>
      </c>
      <c r="C1396" s="12">
        <v>43700</v>
      </c>
      <c r="D1396" t="s">
        <v>253</v>
      </c>
      <c r="E1396" t="s">
        <v>117</v>
      </c>
      <c r="F1396">
        <v>3</v>
      </c>
      <c r="G1396">
        <v>1</v>
      </c>
      <c r="H1396" t="s">
        <v>255</v>
      </c>
      <c r="I1396" t="s">
        <v>256</v>
      </c>
      <c r="J1396">
        <v>10011164074</v>
      </c>
      <c r="K1396" s="21">
        <v>20.9</v>
      </c>
    </row>
    <row r="1397" spans="1:11">
      <c r="A1397" t="s">
        <v>252</v>
      </c>
      <c r="B1397">
        <v>2020</v>
      </c>
      <c r="C1397" s="12">
        <v>43700</v>
      </c>
      <c r="D1397" t="s">
        <v>253</v>
      </c>
      <c r="E1397" t="s">
        <v>117</v>
      </c>
      <c r="F1397">
        <v>3</v>
      </c>
      <c r="G1397">
        <v>2</v>
      </c>
      <c r="H1397" t="s">
        <v>203</v>
      </c>
      <c r="I1397" t="s">
        <v>198</v>
      </c>
      <c r="J1397">
        <v>10051694112</v>
      </c>
      <c r="K1397" s="21">
        <v>32.6</v>
      </c>
    </row>
    <row r="1398" spans="1:11">
      <c r="A1398" t="s">
        <v>252</v>
      </c>
      <c r="B1398">
        <v>2020</v>
      </c>
      <c r="C1398" s="12">
        <v>43700</v>
      </c>
      <c r="D1398" t="s">
        <v>253</v>
      </c>
      <c r="E1398" t="s">
        <v>117</v>
      </c>
      <c r="F1398">
        <v>3</v>
      </c>
      <c r="G1398">
        <v>3</v>
      </c>
      <c r="H1398" t="s">
        <v>261</v>
      </c>
      <c r="I1398" t="s">
        <v>113</v>
      </c>
      <c r="J1398">
        <v>10007499292</v>
      </c>
      <c r="K1398" s="21">
        <v>26.9</v>
      </c>
    </row>
    <row r="1399" spans="1:11">
      <c r="A1399" t="s">
        <v>252</v>
      </c>
      <c r="B1399">
        <v>2020</v>
      </c>
      <c r="C1399" s="12">
        <v>43700</v>
      </c>
      <c r="D1399" t="s">
        <v>253</v>
      </c>
      <c r="E1399" t="s">
        <v>117</v>
      </c>
      <c r="F1399">
        <v>3</v>
      </c>
      <c r="G1399">
        <v>4</v>
      </c>
      <c r="H1399" t="s">
        <v>260</v>
      </c>
      <c r="I1399" t="s">
        <v>31</v>
      </c>
      <c r="J1399" t="e">
        <v>#N/A</v>
      </c>
      <c r="K1399" s="21">
        <v>21</v>
      </c>
    </row>
    <row r="1400" spans="1:11">
      <c r="A1400" t="s">
        <v>252</v>
      </c>
      <c r="B1400">
        <v>2020</v>
      </c>
      <c r="C1400" s="12">
        <v>43700</v>
      </c>
      <c r="D1400" t="s">
        <v>253</v>
      </c>
      <c r="E1400" t="s">
        <v>117</v>
      </c>
      <c r="F1400">
        <v>4</v>
      </c>
      <c r="G1400">
        <v>1</v>
      </c>
      <c r="H1400" t="s">
        <v>242</v>
      </c>
      <c r="I1400" t="s">
        <v>102</v>
      </c>
      <c r="J1400">
        <v>10007811716</v>
      </c>
      <c r="K1400" s="21">
        <v>26.5</v>
      </c>
    </row>
    <row r="1401" spans="1:11">
      <c r="A1401" t="s">
        <v>252</v>
      </c>
      <c r="B1401">
        <v>2020</v>
      </c>
      <c r="C1401" s="12">
        <v>43700</v>
      </c>
      <c r="D1401" t="s">
        <v>253</v>
      </c>
      <c r="E1401" t="s">
        <v>117</v>
      </c>
      <c r="F1401">
        <v>4</v>
      </c>
      <c r="G1401">
        <v>2</v>
      </c>
      <c r="H1401" t="s">
        <v>258</v>
      </c>
      <c r="I1401" t="s">
        <v>256</v>
      </c>
      <c r="J1401">
        <v>10010797393</v>
      </c>
      <c r="K1401" s="21">
        <v>21.9</v>
      </c>
    </row>
    <row r="1402" spans="1:11">
      <c r="A1402" t="s">
        <v>252</v>
      </c>
      <c r="B1402">
        <v>2020</v>
      </c>
      <c r="C1402" s="12">
        <v>43700</v>
      </c>
      <c r="D1402" t="s">
        <v>253</v>
      </c>
      <c r="E1402" t="s">
        <v>117</v>
      </c>
      <c r="F1402">
        <v>4</v>
      </c>
      <c r="G1402">
        <v>3</v>
      </c>
      <c r="H1402" t="s">
        <v>229</v>
      </c>
      <c r="I1402" t="s">
        <v>152</v>
      </c>
      <c r="J1402">
        <v>10011155990</v>
      </c>
      <c r="K1402" s="21">
        <v>21.5</v>
      </c>
    </row>
    <row r="1403" spans="1:11">
      <c r="A1403" t="s">
        <v>252</v>
      </c>
      <c r="B1403">
        <v>2020</v>
      </c>
      <c r="C1403" s="12">
        <v>43700</v>
      </c>
      <c r="D1403" t="s">
        <v>253</v>
      </c>
      <c r="E1403" t="s">
        <v>117</v>
      </c>
      <c r="F1403">
        <v>4</v>
      </c>
      <c r="G1403">
        <v>4</v>
      </c>
      <c r="H1403" t="s">
        <v>262</v>
      </c>
      <c r="I1403" t="s">
        <v>31</v>
      </c>
      <c r="J1403">
        <v>10010638961</v>
      </c>
      <c r="K1403" s="21">
        <v>24.2</v>
      </c>
    </row>
    <row r="1404" spans="1:11">
      <c r="A1404" t="s">
        <v>252</v>
      </c>
      <c r="B1404">
        <v>2020</v>
      </c>
      <c r="C1404" s="12">
        <v>43700</v>
      </c>
      <c r="D1404" t="s">
        <v>253</v>
      </c>
      <c r="E1404" t="s">
        <v>117</v>
      </c>
      <c r="F1404">
        <v>4</v>
      </c>
      <c r="G1404">
        <v>5</v>
      </c>
      <c r="H1404" t="s">
        <v>67</v>
      </c>
      <c r="I1404" t="s">
        <v>31</v>
      </c>
      <c r="J1404">
        <v>10007827880</v>
      </c>
      <c r="K1404" s="21">
        <v>25.8</v>
      </c>
    </row>
    <row r="1405" spans="1:11">
      <c r="A1405" t="s">
        <v>252</v>
      </c>
      <c r="B1405">
        <v>2020</v>
      </c>
      <c r="C1405" s="12">
        <v>43700</v>
      </c>
      <c r="D1405" t="s">
        <v>253</v>
      </c>
      <c r="E1405" t="s">
        <v>119</v>
      </c>
      <c r="F1405">
        <v>1</v>
      </c>
      <c r="G1405">
        <v>1</v>
      </c>
      <c r="H1405" t="s">
        <v>221</v>
      </c>
      <c r="I1405" t="s">
        <v>31</v>
      </c>
      <c r="J1405">
        <v>10008098470</v>
      </c>
      <c r="K1405" s="21">
        <v>34.5</v>
      </c>
    </row>
    <row r="1406" spans="1:11">
      <c r="A1406" t="s">
        <v>252</v>
      </c>
      <c r="B1406">
        <v>2020</v>
      </c>
      <c r="C1406" s="12">
        <v>43700</v>
      </c>
      <c r="D1406" t="s">
        <v>253</v>
      </c>
      <c r="E1406" t="s">
        <v>119</v>
      </c>
      <c r="F1406">
        <v>1</v>
      </c>
      <c r="G1406">
        <v>2</v>
      </c>
      <c r="H1406" t="s">
        <v>115</v>
      </c>
      <c r="I1406" t="s">
        <v>102</v>
      </c>
      <c r="J1406">
        <v>10009009159</v>
      </c>
      <c r="K1406" s="21">
        <v>24.5</v>
      </c>
    </row>
    <row r="1407" spans="1:11">
      <c r="A1407" t="s">
        <v>252</v>
      </c>
      <c r="B1407">
        <v>2020</v>
      </c>
      <c r="C1407" s="12">
        <v>43700</v>
      </c>
      <c r="D1407" t="s">
        <v>253</v>
      </c>
      <c r="E1407" t="s">
        <v>119</v>
      </c>
      <c r="F1407">
        <v>1</v>
      </c>
      <c r="G1407">
        <v>3</v>
      </c>
      <c r="H1407" t="s">
        <v>180</v>
      </c>
      <c r="I1407" t="s">
        <v>31</v>
      </c>
      <c r="J1407">
        <v>10090680735</v>
      </c>
      <c r="K1407" s="21">
        <v>26.9</v>
      </c>
    </row>
    <row r="1408" spans="1:11">
      <c r="A1408" t="s">
        <v>252</v>
      </c>
      <c r="B1408">
        <v>2020</v>
      </c>
      <c r="C1408" s="12">
        <v>43700</v>
      </c>
      <c r="D1408" t="s">
        <v>253</v>
      </c>
      <c r="E1408" t="s">
        <v>119</v>
      </c>
      <c r="F1408">
        <v>1</v>
      </c>
      <c r="G1408">
        <v>4</v>
      </c>
      <c r="H1408" t="s">
        <v>112</v>
      </c>
      <c r="I1408" t="s">
        <v>113</v>
      </c>
      <c r="J1408">
        <v>10009967641</v>
      </c>
      <c r="K1408" s="21">
        <v>22.3</v>
      </c>
    </row>
    <row r="1409" spans="1:11">
      <c r="A1409" t="s">
        <v>252</v>
      </c>
      <c r="B1409">
        <v>2020</v>
      </c>
      <c r="C1409" s="12">
        <v>43700</v>
      </c>
      <c r="D1409" t="s">
        <v>253</v>
      </c>
      <c r="E1409" t="s">
        <v>119</v>
      </c>
      <c r="F1409">
        <v>1</v>
      </c>
      <c r="G1409">
        <v>5</v>
      </c>
      <c r="H1409" t="s">
        <v>257</v>
      </c>
      <c r="I1409" t="s">
        <v>31</v>
      </c>
      <c r="J1409">
        <v>10005964672</v>
      </c>
      <c r="K1409" s="21">
        <v>29.6</v>
      </c>
    </row>
    <row r="1410" spans="1:11">
      <c r="A1410" t="s">
        <v>252</v>
      </c>
      <c r="B1410">
        <v>2020</v>
      </c>
      <c r="C1410" s="12">
        <v>43700</v>
      </c>
      <c r="D1410" t="s">
        <v>253</v>
      </c>
      <c r="E1410" t="s">
        <v>119</v>
      </c>
      <c r="F1410">
        <v>1</v>
      </c>
      <c r="G1410">
        <v>6</v>
      </c>
      <c r="H1410" t="s">
        <v>242</v>
      </c>
      <c r="I1410" t="s">
        <v>102</v>
      </c>
      <c r="J1410">
        <v>10007811716</v>
      </c>
      <c r="K1410" s="21">
        <v>26.5</v>
      </c>
    </row>
    <row r="1411" spans="1:11">
      <c r="A1411" t="s">
        <v>252</v>
      </c>
      <c r="B1411">
        <v>2020</v>
      </c>
      <c r="C1411" s="12">
        <v>43700</v>
      </c>
      <c r="D1411" t="s">
        <v>253</v>
      </c>
      <c r="E1411" t="s">
        <v>119</v>
      </c>
      <c r="F1411">
        <v>2</v>
      </c>
      <c r="G1411">
        <v>1</v>
      </c>
      <c r="H1411" t="s">
        <v>195</v>
      </c>
      <c r="I1411" t="s">
        <v>31</v>
      </c>
      <c r="J1411">
        <v>10005964470</v>
      </c>
      <c r="K1411" s="21">
        <v>30.4</v>
      </c>
    </row>
    <row r="1412" spans="1:11">
      <c r="A1412" t="s">
        <v>252</v>
      </c>
      <c r="B1412">
        <v>2020</v>
      </c>
      <c r="C1412" s="12">
        <v>43700</v>
      </c>
      <c r="D1412" t="s">
        <v>253</v>
      </c>
      <c r="E1412" t="s">
        <v>119</v>
      </c>
      <c r="F1412">
        <v>2</v>
      </c>
      <c r="G1412">
        <v>2</v>
      </c>
      <c r="H1412" t="s">
        <v>106</v>
      </c>
      <c r="I1412" t="s">
        <v>102</v>
      </c>
      <c r="J1412">
        <v>10006894559</v>
      </c>
      <c r="K1412" s="21">
        <v>27</v>
      </c>
    </row>
    <row r="1413" spans="1:11">
      <c r="A1413" t="s">
        <v>252</v>
      </c>
      <c r="B1413">
        <v>2020</v>
      </c>
      <c r="C1413" s="12">
        <v>43700</v>
      </c>
      <c r="D1413" t="s">
        <v>253</v>
      </c>
      <c r="E1413" t="s">
        <v>119</v>
      </c>
      <c r="F1413">
        <v>2</v>
      </c>
      <c r="G1413">
        <v>3</v>
      </c>
      <c r="H1413" t="s">
        <v>193</v>
      </c>
      <c r="I1413" t="s">
        <v>31</v>
      </c>
      <c r="J1413">
        <v>10005727327</v>
      </c>
      <c r="K1413" s="21">
        <v>33.6</v>
      </c>
    </row>
    <row r="1414" spans="1:11">
      <c r="A1414" t="s">
        <v>252</v>
      </c>
      <c r="B1414">
        <v>2020</v>
      </c>
      <c r="C1414" s="12">
        <v>43700</v>
      </c>
      <c r="D1414" t="s">
        <v>253</v>
      </c>
      <c r="E1414" t="s">
        <v>119</v>
      </c>
      <c r="F1414">
        <v>2</v>
      </c>
      <c r="G1414">
        <v>4</v>
      </c>
      <c r="H1414" t="s">
        <v>125</v>
      </c>
      <c r="I1414" t="s">
        <v>113</v>
      </c>
      <c r="J1414">
        <v>10017950943</v>
      </c>
      <c r="K1414" s="21">
        <v>22.5</v>
      </c>
    </row>
    <row r="1415" spans="1:11">
      <c r="A1415" t="s">
        <v>252</v>
      </c>
      <c r="B1415">
        <v>2020</v>
      </c>
      <c r="C1415" s="12">
        <v>43700</v>
      </c>
      <c r="D1415" t="s">
        <v>253</v>
      </c>
      <c r="E1415" t="s">
        <v>119</v>
      </c>
      <c r="F1415">
        <v>2</v>
      </c>
      <c r="G1415">
        <v>5</v>
      </c>
      <c r="H1415" t="s">
        <v>219</v>
      </c>
      <c r="I1415" t="s">
        <v>23</v>
      </c>
      <c r="J1415">
        <v>10050887493</v>
      </c>
      <c r="K1415" s="21">
        <v>36</v>
      </c>
    </row>
    <row r="1416" spans="1:11">
      <c r="A1416" t="s">
        <v>252</v>
      </c>
      <c r="B1416">
        <v>2020</v>
      </c>
      <c r="C1416" s="12">
        <v>43700</v>
      </c>
      <c r="D1416" t="s">
        <v>253</v>
      </c>
      <c r="E1416" t="s">
        <v>119</v>
      </c>
      <c r="F1416">
        <v>2</v>
      </c>
      <c r="G1416">
        <v>6</v>
      </c>
      <c r="H1416" t="s">
        <v>255</v>
      </c>
      <c r="I1416" t="s">
        <v>256</v>
      </c>
      <c r="J1416">
        <v>10011164074</v>
      </c>
      <c r="K1416" s="21">
        <v>20.9</v>
      </c>
    </row>
    <row r="1417" spans="1:11">
      <c r="A1417" t="s">
        <v>252</v>
      </c>
      <c r="B1417">
        <v>2020</v>
      </c>
      <c r="C1417" s="12">
        <v>43700</v>
      </c>
      <c r="D1417" t="s">
        <v>253</v>
      </c>
      <c r="E1417" t="s">
        <v>121</v>
      </c>
      <c r="F1417">
        <v>1</v>
      </c>
      <c r="G1417">
        <v>1</v>
      </c>
      <c r="H1417" t="s">
        <v>221</v>
      </c>
      <c r="I1417" t="s">
        <v>31</v>
      </c>
      <c r="J1417">
        <v>10008098470</v>
      </c>
      <c r="K1417" s="21">
        <v>34.5</v>
      </c>
    </row>
    <row r="1418" spans="1:11">
      <c r="A1418" t="s">
        <v>252</v>
      </c>
      <c r="B1418">
        <v>2020</v>
      </c>
      <c r="C1418" s="12">
        <v>43700</v>
      </c>
      <c r="D1418" t="s">
        <v>253</v>
      </c>
      <c r="E1418" t="s">
        <v>121</v>
      </c>
      <c r="F1418">
        <v>1</v>
      </c>
      <c r="G1418">
        <v>2</v>
      </c>
      <c r="H1418" t="s">
        <v>195</v>
      </c>
      <c r="I1418" t="s">
        <v>31</v>
      </c>
      <c r="J1418">
        <v>10005964470</v>
      </c>
      <c r="K1418" s="21">
        <v>30.4</v>
      </c>
    </row>
    <row r="1419" spans="1:11">
      <c r="A1419" t="s">
        <v>252</v>
      </c>
      <c r="B1419">
        <v>2020</v>
      </c>
      <c r="C1419" s="12">
        <v>43700</v>
      </c>
      <c r="D1419" t="s">
        <v>253</v>
      </c>
      <c r="E1419" t="s">
        <v>121</v>
      </c>
      <c r="F1419">
        <v>1</v>
      </c>
      <c r="G1419">
        <v>3</v>
      </c>
      <c r="H1419" t="s">
        <v>115</v>
      </c>
      <c r="I1419" t="s">
        <v>102</v>
      </c>
      <c r="J1419">
        <v>10009009159</v>
      </c>
      <c r="K1419" s="21">
        <v>24.5</v>
      </c>
    </row>
    <row r="1420" spans="1:11">
      <c r="A1420" t="s">
        <v>252</v>
      </c>
      <c r="B1420">
        <v>2020</v>
      </c>
      <c r="C1420" s="12">
        <v>43700</v>
      </c>
      <c r="D1420" t="s">
        <v>253</v>
      </c>
      <c r="E1420" t="s">
        <v>121</v>
      </c>
      <c r="F1420">
        <v>1</v>
      </c>
      <c r="G1420">
        <v>4</v>
      </c>
      <c r="H1420" t="s">
        <v>106</v>
      </c>
      <c r="I1420" t="s">
        <v>102</v>
      </c>
      <c r="J1420">
        <v>10006894559</v>
      </c>
      <c r="K1420" s="21">
        <v>27</v>
      </c>
    </row>
    <row r="1421" spans="1:11">
      <c r="A1421" t="s">
        <v>252</v>
      </c>
      <c r="B1421">
        <v>2020</v>
      </c>
      <c r="C1421" s="12">
        <v>43700</v>
      </c>
      <c r="D1421" t="s">
        <v>253</v>
      </c>
      <c r="E1421" t="s">
        <v>121</v>
      </c>
      <c r="F1421">
        <v>1</v>
      </c>
      <c r="G1421">
        <v>5</v>
      </c>
      <c r="H1421" t="s">
        <v>193</v>
      </c>
      <c r="I1421" t="s">
        <v>31</v>
      </c>
      <c r="J1421">
        <v>10005727327</v>
      </c>
      <c r="K1421" s="21">
        <v>33.6</v>
      </c>
    </row>
    <row r="1422" spans="1:11">
      <c r="A1422" t="s">
        <v>252</v>
      </c>
      <c r="B1422">
        <v>2020</v>
      </c>
      <c r="C1422" s="12">
        <v>43700</v>
      </c>
      <c r="D1422" t="s">
        <v>253</v>
      </c>
      <c r="E1422" t="s">
        <v>121</v>
      </c>
      <c r="F1422">
        <v>1</v>
      </c>
      <c r="G1422">
        <v>6</v>
      </c>
      <c r="H1422" t="s">
        <v>180</v>
      </c>
      <c r="I1422" t="s">
        <v>31</v>
      </c>
      <c r="J1422">
        <v>10090680735</v>
      </c>
      <c r="K1422" s="21">
        <v>26.9</v>
      </c>
    </row>
    <row r="1423" spans="1:11">
      <c r="A1423" t="s">
        <v>252</v>
      </c>
      <c r="B1423">
        <v>2020</v>
      </c>
      <c r="C1423" s="12">
        <v>43700</v>
      </c>
      <c r="D1423" t="s">
        <v>253</v>
      </c>
      <c r="E1423" t="s">
        <v>121</v>
      </c>
      <c r="F1423">
        <v>2</v>
      </c>
      <c r="G1423">
        <v>1</v>
      </c>
      <c r="H1423" t="s">
        <v>112</v>
      </c>
      <c r="I1423" t="s">
        <v>113</v>
      </c>
      <c r="J1423">
        <v>10009967641</v>
      </c>
      <c r="K1423" s="21">
        <v>22.3</v>
      </c>
    </row>
    <row r="1424" spans="1:11">
      <c r="A1424" t="s">
        <v>252</v>
      </c>
      <c r="B1424">
        <v>2020</v>
      </c>
      <c r="C1424" s="12">
        <v>43700</v>
      </c>
      <c r="D1424" t="s">
        <v>253</v>
      </c>
      <c r="E1424" t="s">
        <v>121</v>
      </c>
      <c r="F1424">
        <v>2</v>
      </c>
      <c r="G1424">
        <v>2</v>
      </c>
      <c r="H1424" t="s">
        <v>219</v>
      </c>
      <c r="I1424" t="s">
        <v>23</v>
      </c>
      <c r="J1424">
        <v>10050887493</v>
      </c>
      <c r="K1424" s="21">
        <v>36</v>
      </c>
    </row>
    <row r="1425" spans="1:11">
      <c r="A1425" t="s">
        <v>252</v>
      </c>
      <c r="B1425">
        <v>2020</v>
      </c>
      <c r="C1425" s="12">
        <v>43700</v>
      </c>
      <c r="D1425" t="s">
        <v>253</v>
      </c>
      <c r="E1425" t="s">
        <v>121</v>
      </c>
      <c r="F1425">
        <v>2</v>
      </c>
      <c r="G1425">
        <v>3</v>
      </c>
      <c r="H1425" t="s">
        <v>125</v>
      </c>
      <c r="I1425" t="s">
        <v>113</v>
      </c>
      <c r="J1425">
        <v>10017950943</v>
      </c>
      <c r="K1425" s="21">
        <v>22.5</v>
      </c>
    </row>
    <row r="1426" spans="1:11">
      <c r="A1426" t="s">
        <v>252</v>
      </c>
      <c r="B1426">
        <v>2020</v>
      </c>
      <c r="C1426" s="12">
        <v>43700</v>
      </c>
      <c r="D1426" t="s">
        <v>253</v>
      </c>
      <c r="E1426" t="s">
        <v>121</v>
      </c>
      <c r="F1426">
        <v>2</v>
      </c>
      <c r="G1426">
        <v>4</v>
      </c>
      <c r="H1426" t="s">
        <v>255</v>
      </c>
      <c r="I1426" t="s">
        <v>256</v>
      </c>
      <c r="J1426">
        <v>10011164074</v>
      </c>
      <c r="K1426" s="21">
        <v>20.9</v>
      </c>
    </row>
    <row r="1427" spans="1:11">
      <c r="A1427" t="s">
        <v>252</v>
      </c>
      <c r="B1427">
        <v>2020</v>
      </c>
      <c r="C1427" s="12">
        <v>43700</v>
      </c>
      <c r="D1427" t="s">
        <v>253</v>
      </c>
      <c r="E1427" t="s">
        <v>121</v>
      </c>
      <c r="F1427">
        <v>2</v>
      </c>
      <c r="G1427">
        <v>5</v>
      </c>
      <c r="H1427" t="s">
        <v>257</v>
      </c>
      <c r="I1427" t="s">
        <v>31</v>
      </c>
      <c r="J1427">
        <v>10005964672</v>
      </c>
      <c r="K1427" s="21">
        <v>29.6</v>
      </c>
    </row>
    <row r="1428" spans="1:11">
      <c r="A1428" t="s">
        <v>252</v>
      </c>
      <c r="B1428">
        <v>2020</v>
      </c>
      <c r="C1428" s="12">
        <v>43700</v>
      </c>
      <c r="D1428" t="s">
        <v>253</v>
      </c>
      <c r="E1428" t="s">
        <v>121</v>
      </c>
      <c r="F1428">
        <v>2</v>
      </c>
      <c r="G1428">
        <v>6</v>
      </c>
      <c r="H1428" t="s">
        <v>242</v>
      </c>
      <c r="I1428" t="s">
        <v>102</v>
      </c>
      <c r="J1428">
        <v>10007811716</v>
      </c>
      <c r="K1428" s="21">
        <v>26.5</v>
      </c>
    </row>
    <row r="1429" spans="1:11">
      <c r="A1429" t="s">
        <v>226</v>
      </c>
      <c r="B1429">
        <v>2019</v>
      </c>
      <c r="C1429" s="12">
        <v>43799</v>
      </c>
      <c r="D1429" t="s">
        <v>140</v>
      </c>
      <c r="E1429" t="s">
        <v>91</v>
      </c>
      <c r="F1429">
        <v>1</v>
      </c>
      <c r="G1429">
        <v>1</v>
      </c>
      <c r="H1429" t="s">
        <v>193</v>
      </c>
      <c r="I1429" t="s">
        <v>31</v>
      </c>
      <c r="J1429">
        <v>10005727327</v>
      </c>
      <c r="K1429" s="21"/>
    </row>
    <row r="1430" spans="1:11">
      <c r="A1430" t="s">
        <v>226</v>
      </c>
      <c r="B1430">
        <v>2019</v>
      </c>
      <c r="C1430" s="12">
        <v>43799</v>
      </c>
      <c r="D1430" t="s">
        <v>140</v>
      </c>
      <c r="E1430" t="s">
        <v>91</v>
      </c>
      <c r="F1430">
        <v>1</v>
      </c>
      <c r="G1430">
        <v>2</v>
      </c>
      <c r="H1430" t="s">
        <v>192</v>
      </c>
      <c r="I1430" t="s">
        <v>113</v>
      </c>
      <c r="J1430">
        <v>10004599194</v>
      </c>
      <c r="K1430" s="21"/>
    </row>
    <row r="1431" spans="1:11">
      <c r="A1431" t="s">
        <v>226</v>
      </c>
      <c r="B1431">
        <v>2019</v>
      </c>
      <c r="C1431" s="12">
        <v>43799</v>
      </c>
      <c r="D1431" t="s">
        <v>140</v>
      </c>
      <c r="E1431" t="s">
        <v>91</v>
      </c>
      <c r="F1431">
        <v>1</v>
      </c>
      <c r="G1431">
        <v>3</v>
      </c>
      <c r="H1431" t="s">
        <v>158</v>
      </c>
      <c r="I1431" t="s">
        <v>145</v>
      </c>
      <c r="J1431">
        <v>10010894696</v>
      </c>
      <c r="K1431" s="21"/>
    </row>
    <row r="1432" spans="1:11">
      <c r="A1432" t="s">
        <v>226</v>
      </c>
      <c r="B1432">
        <v>2019</v>
      </c>
      <c r="C1432" s="12">
        <v>43799</v>
      </c>
      <c r="D1432" t="s">
        <v>140</v>
      </c>
      <c r="E1432" t="s">
        <v>91</v>
      </c>
      <c r="F1432">
        <v>1</v>
      </c>
      <c r="G1432">
        <v>4</v>
      </c>
      <c r="H1432" t="s">
        <v>174</v>
      </c>
      <c r="I1432" t="s">
        <v>37</v>
      </c>
      <c r="J1432">
        <v>10006552534</v>
      </c>
      <c r="K1432" s="21"/>
    </row>
    <row r="1433" spans="1:11">
      <c r="A1433" t="s">
        <v>226</v>
      </c>
      <c r="B1433">
        <v>2019</v>
      </c>
      <c r="C1433" s="12">
        <v>43799</v>
      </c>
      <c r="D1433" t="s">
        <v>140</v>
      </c>
      <c r="E1433" t="s">
        <v>91</v>
      </c>
      <c r="F1433">
        <v>1</v>
      </c>
      <c r="G1433">
        <v>5</v>
      </c>
      <c r="H1433" t="s">
        <v>214</v>
      </c>
      <c r="I1433" t="s">
        <v>164</v>
      </c>
      <c r="J1433">
        <v>10009504667</v>
      </c>
      <c r="K1433" s="21"/>
    </row>
    <row r="1434" spans="1:11">
      <c r="A1434" t="s">
        <v>226</v>
      </c>
      <c r="B1434">
        <v>2019</v>
      </c>
      <c r="C1434" s="12">
        <v>43799</v>
      </c>
      <c r="D1434" t="s">
        <v>140</v>
      </c>
      <c r="E1434" t="s">
        <v>91</v>
      </c>
      <c r="F1434">
        <v>2</v>
      </c>
      <c r="G1434">
        <v>1</v>
      </c>
      <c r="H1434" t="s">
        <v>196</v>
      </c>
      <c r="I1434" t="s">
        <v>52</v>
      </c>
      <c r="J1434">
        <v>10004868370</v>
      </c>
      <c r="K1434" s="21"/>
    </row>
    <row r="1435" spans="1:11">
      <c r="A1435" t="s">
        <v>226</v>
      </c>
      <c r="B1435">
        <v>2019</v>
      </c>
      <c r="C1435" s="12">
        <v>43799</v>
      </c>
      <c r="D1435" t="s">
        <v>140</v>
      </c>
      <c r="E1435" t="s">
        <v>91</v>
      </c>
      <c r="F1435">
        <v>2</v>
      </c>
      <c r="G1435">
        <v>2</v>
      </c>
      <c r="H1435" t="s">
        <v>221</v>
      </c>
      <c r="I1435" t="s">
        <v>227</v>
      </c>
      <c r="J1435">
        <v>10008098470</v>
      </c>
      <c r="K1435" s="21"/>
    </row>
    <row r="1436" spans="1:11">
      <c r="A1436" t="s">
        <v>226</v>
      </c>
      <c r="B1436">
        <v>2019</v>
      </c>
      <c r="C1436" s="12">
        <v>43799</v>
      </c>
      <c r="D1436" t="s">
        <v>140</v>
      </c>
      <c r="E1436" t="s">
        <v>91</v>
      </c>
      <c r="F1436">
        <v>2</v>
      </c>
      <c r="G1436">
        <v>3</v>
      </c>
      <c r="H1436" t="s">
        <v>124</v>
      </c>
      <c r="I1436" t="s">
        <v>35</v>
      </c>
      <c r="J1436">
        <v>10009012391</v>
      </c>
      <c r="K1436" s="21"/>
    </row>
    <row r="1437" spans="1:11">
      <c r="A1437" t="s">
        <v>226</v>
      </c>
      <c r="B1437">
        <v>2019</v>
      </c>
      <c r="C1437" s="12">
        <v>43799</v>
      </c>
      <c r="D1437" t="s">
        <v>140</v>
      </c>
      <c r="E1437" t="s">
        <v>91</v>
      </c>
      <c r="F1437">
        <v>2</v>
      </c>
      <c r="G1437">
        <v>4</v>
      </c>
      <c r="H1437" t="s">
        <v>54</v>
      </c>
      <c r="I1437" t="s">
        <v>42</v>
      </c>
      <c r="J1437">
        <v>10004612534</v>
      </c>
      <c r="K1437" s="21"/>
    </row>
    <row r="1438" spans="1:11">
      <c r="A1438" t="s">
        <v>226</v>
      </c>
      <c r="B1438">
        <v>2019</v>
      </c>
      <c r="C1438" s="12">
        <v>43799</v>
      </c>
      <c r="D1438" t="s">
        <v>140</v>
      </c>
      <c r="E1438" t="s">
        <v>91</v>
      </c>
      <c r="F1438">
        <v>2</v>
      </c>
      <c r="G1438">
        <v>5</v>
      </c>
      <c r="H1438" t="s">
        <v>206</v>
      </c>
      <c r="I1438" t="s">
        <v>207</v>
      </c>
      <c r="J1438">
        <v>10090555241</v>
      </c>
      <c r="K1438" s="21"/>
    </row>
    <row r="1439" spans="1:11">
      <c r="A1439" t="s">
        <v>226</v>
      </c>
      <c r="B1439">
        <v>2019</v>
      </c>
      <c r="C1439" s="12">
        <v>43799</v>
      </c>
      <c r="D1439" t="s">
        <v>140</v>
      </c>
      <c r="E1439" t="s">
        <v>91</v>
      </c>
      <c r="F1439">
        <v>3</v>
      </c>
      <c r="G1439">
        <v>1</v>
      </c>
      <c r="H1439" t="s">
        <v>183</v>
      </c>
      <c r="I1439" t="s">
        <v>33</v>
      </c>
      <c r="J1439">
        <v>10007212639</v>
      </c>
      <c r="K1439" s="21"/>
    </row>
    <row r="1440" spans="1:11">
      <c r="A1440" t="s">
        <v>226</v>
      </c>
      <c r="B1440">
        <v>2019</v>
      </c>
      <c r="C1440" s="12">
        <v>43799</v>
      </c>
      <c r="D1440" t="s">
        <v>140</v>
      </c>
      <c r="E1440" t="s">
        <v>91</v>
      </c>
      <c r="F1440">
        <v>3</v>
      </c>
      <c r="G1440">
        <v>2</v>
      </c>
      <c r="H1440" t="s">
        <v>200</v>
      </c>
      <c r="I1440" t="s">
        <v>228</v>
      </c>
      <c r="J1440">
        <v>10006900421</v>
      </c>
      <c r="K1440" s="21"/>
    </row>
    <row r="1441" spans="1:11">
      <c r="A1441" t="s">
        <v>226</v>
      </c>
      <c r="B1441">
        <v>2019</v>
      </c>
      <c r="C1441" s="12">
        <v>43799</v>
      </c>
      <c r="D1441" t="s">
        <v>140</v>
      </c>
      <c r="E1441" t="s">
        <v>91</v>
      </c>
      <c r="F1441">
        <v>3</v>
      </c>
      <c r="G1441">
        <v>3</v>
      </c>
      <c r="H1441" t="s">
        <v>229</v>
      </c>
      <c r="I1441" t="s">
        <v>152</v>
      </c>
      <c r="J1441">
        <v>10011155990</v>
      </c>
      <c r="K1441" s="21"/>
    </row>
    <row r="1442" spans="1:11">
      <c r="A1442" t="s">
        <v>226</v>
      </c>
      <c r="B1442">
        <v>2019</v>
      </c>
      <c r="C1442" s="12">
        <v>43799</v>
      </c>
      <c r="D1442" t="s">
        <v>140</v>
      </c>
      <c r="E1442" t="s">
        <v>91</v>
      </c>
      <c r="F1442">
        <v>3</v>
      </c>
      <c r="G1442">
        <v>4</v>
      </c>
      <c r="H1442" t="s">
        <v>208</v>
      </c>
      <c r="I1442" t="s">
        <v>58</v>
      </c>
      <c r="J1442">
        <v>10007828183</v>
      </c>
      <c r="K1442" s="21"/>
    </row>
    <row r="1443" spans="1:11">
      <c r="A1443" t="s">
        <v>226</v>
      </c>
      <c r="B1443">
        <v>2019</v>
      </c>
      <c r="C1443" s="12">
        <v>43799</v>
      </c>
      <c r="D1443" t="s">
        <v>140</v>
      </c>
      <c r="E1443" t="s">
        <v>91</v>
      </c>
      <c r="F1443">
        <v>4</v>
      </c>
      <c r="G1443">
        <v>1</v>
      </c>
      <c r="H1443" t="s">
        <v>92</v>
      </c>
      <c r="I1443" t="s">
        <v>23</v>
      </c>
      <c r="J1443">
        <v>10009535686</v>
      </c>
      <c r="K1443" s="21"/>
    </row>
    <row r="1444" spans="1:11">
      <c r="A1444" t="s">
        <v>226</v>
      </c>
      <c r="B1444">
        <v>2019</v>
      </c>
      <c r="C1444" s="12">
        <v>43799</v>
      </c>
      <c r="D1444" t="s">
        <v>140</v>
      </c>
      <c r="E1444" t="s">
        <v>91</v>
      </c>
      <c r="F1444">
        <v>4</v>
      </c>
      <c r="G1444">
        <v>2</v>
      </c>
      <c r="H1444" t="s">
        <v>103</v>
      </c>
      <c r="I1444" t="s">
        <v>104</v>
      </c>
      <c r="J1444">
        <v>10009010876</v>
      </c>
      <c r="K1444" s="21"/>
    </row>
    <row r="1445" spans="1:11">
      <c r="A1445" t="s">
        <v>226</v>
      </c>
      <c r="B1445">
        <v>2019</v>
      </c>
      <c r="C1445" s="12">
        <v>43799</v>
      </c>
      <c r="D1445" t="s">
        <v>140</v>
      </c>
      <c r="E1445" t="s">
        <v>91</v>
      </c>
      <c r="F1445">
        <v>4</v>
      </c>
      <c r="G1445">
        <v>3</v>
      </c>
      <c r="H1445" t="s">
        <v>134</v>
      </c>
      <c r="I1445" t="s">
        <v>216</v>
      </c>
      <c r="J1445">
        <v>10015713273</v>
      </c>
      <c r="K1445" s="21"/>
    </row>
    <row r="1446" spans="1:11">
      <c r="A1446" t="s">
        <v>226</v>
      </c>
      <c r="B1446">
        <v>2019</v>
      </c>
      <c r="C1446" s="12">
        <v>43799</v>
      </c>
      <c r="D1446" t="s">
        <v>140</v>
      </c>
      <c r="E1446" t="s">
        <v>91</v>
      </c>
      <c r="F1446">
        <v>4</v>
      </c>
      <c r="G1446">
        <v>4</v>
      </c>
      <c r="H1446" t="s">
        <v>153</v>
      </c>
      <c r="I1446" t="s">
        <v>154</v>
      </c>
      <c r="J1446">
        <v>10004717719</v>
      </c>
      <c r="K1446" s="21"/>
    </row>
    <row r="1447" spans="1:11">
      <c r="A1447" t="s">
        <v>226</v>
      </c>
      <c r="B1447">
        <v>2019</v>
      </c>
      <c r="C1447" s="12">
        <v>43799</v>
      </c>
      <c r="D1447" t="s">
        <v>140</v>
      </c>
      <c r="E1447" t="s">
        <v>91</v>
      </c>
      <c r="F1447">
        <v>4</v>
      </c>
      <c r="G1447">
        <v>5</v>
      </c>
      <c r="H1447" t="s">
        <v>171</v>
      </c>
      <c r="I1447" t="s">
        <v>82</v>
      </c>
      <c r="J1447">
        <v>10007073506</v>
      </c>
      <c r="K1447" s="21"/>
    </row>
    <row r="1448" spans="1:11">
      <c r="A1448" t="s">
        <v>226</v>
      </c>
      <c r="B1448">
        <v>2019</v>
      </c>
      <c r="C1448" s="12">
        <v>43799</v>
      </c>
      <c r="D1448" t="s">
        <v>140</v>
      </c>
      <c r="E1448" t="s">
        <v>91</v>
      </c>
      <c r="F1448">
        <v>5</v>
      </c>
      <c r="G1448">
        <v>1</v>
      </c>
      <c r="H1448" t="s">
        <v>194</v>
      </c>
      <c r="I1448" t="s">
        <v>230</v>
      </c>
      <c r="J1448">
        <v>10004601723</v>
      </c>
      <c r="K1448" s="21"/>
    </row>
    <row r="1449" spans="1:11">
      <c r="A1449" t="s">
        <v>226</v>
      </c>
      <c r="B1449">
        <v>2019</v>
      </c>
      <c r="C1449" s="12">
        <v>43799</v>
      </c>
      <c r="D1449" t="s">
        <v>140</v>
      </c>
      <c r="E1449" t="s">
        <v>91</v>
      </c>
      <c r="F1449">
        <v>5</v>
      </c>
      <c r="G1449">
        <v>2</v>
      </c>
      <c r="H1449" t="s">
        <v>105</v>
      </c>
      <c r="I1449" t="s">
        <v>39</v>
      </c>
      <c r="J1449">
        <v>10052089586</v>
      </c>
      <c r="K1449" s="21"/>
    </row>
    <row r="1450" spans="1:11">
      <c r="A1450" t="s">
        <v>226</v>
      </c>
      <c r="B1450">
        <v>2019</v>
      </c>
      <c r="C1450" s="12">
        <v>43799</v>
      </c>
      <c r="D1450" t="s">
        <v>140</v>
      </c>
      <c r="E1450" t="s">
        <v>91</v>
      </c>
      <c r="F1450">
        <v>5</v>
      </c>
      <c r="G1450">
        <v>3</v>
      </c>
      <c r="H1450" t="s">
        <v>45</v>
      </c>
      <c r="I1450" t="s">
        <v>46</v>
      </c>
      <c r="J1450">
        <v>10009176281</v>
      </c>
      <c r="K1450" s="21"/>
    </row>
    <row r="1451" spans="1:11">
      <c r="A1451" t="s">
        <v>226</v>
      </c>
      <c r="B1451">
        <v>2019</v>
      </c>
      <c r="C1451" s="12">
        <v>43799</v>
      </c>
      <c r="D1451" t="s">
        <v>140</v>
      </c>
      <c r="E1451" t="s">
        <v>91</v>
      </c>
      <c r="F1451">
        <v>5</v>
      </c>
      <c r="G1451">
        <v>4</v>
      </c>
      <c r="H1451" t="s">
        <v>211</v>
      </c>
      <c r="I1451" t="s">
        <v>212</v>
      </c>
      <c r="J1451">
        <v>10010608447</v>
      </c>
      <c r="K1451" s="21"/>
    </row>
    <row r="1452" spans="1:11">
      <c r="A1452" t="s">
        <v>226</v>
      </c>
      <c r="B1452">
        <v>2019</v>
      </c>
      <c r="C1452" s="12">
        <v>43799</v>
      </c>
      <c r="D1452" t="s">
        <v>140</v>
      </c>
      <c r="E1452" t="s">
        <v>91</v>
      </c>
      <c r="F1452">
        <v>5</v>
      </c>
      <c r="G1452">
        <v>5</v>
      </c>
      <c r="H1452" t="s">
        <v>62</v>
      </c>
      <c r="I1452" t="s">
        <v>63</v>
      </c>
      <c r="J1452">
        <v>10007351671</v>
      </c>
      <c r="K1452" s="21"/>
    </row>
    <row r="1453" spans="1:11">
      <c r="A1453" t="s">
        <v>226</v>
      </c>
      <c r="B1453">
        <v>2019</v>
      </c>
      <c r="C1453" s="12">
        <v>43799</v>
      </c>
      <c r="D1453" t="s">
        <v>140</v>
      </c>
      <c r="E1453" t="s">
        <v>91</v>
      </c>
      <c r="F1453">
        <v>6</v>
      </c>
      <c r="G1453">
        <v>1</v>
      </c>
      <c r="H1453" t="s">
        <v>115</v>
      </c>
      <c r="I1453" t="s">
        <v>116</v>
      </c>
      <c r="J1453">
        <v>10009009159</v>
      </c>
      <c r="K1453" s="21"/>
    </row>
    <row r="1454" spans="1:11">
      <c r="A1454" t="s">
        <v>226</v>
      </c>
      <c r="B1454">
        <v>2019</v>
      </c>
      <c r="C1454" s="12">
        <v>43799</v>
      </c>
      <c r="D1454" t="s">
        <v>140</v>
      </c>
      <c r="E1454" t="s">
        <v>91</v>
      </c>
      <c r="F1454">
        <v>6</v>
      </c>
      <c r="G1454">
        <v>2</v>
      </c>
      <c r="H1454" t="s">
        <v>97</v>
      </c>
      <c r="I1454" t="s">
        <v>29</v>
      </c>
      <c r="J1454">
        <v>10048325582</v>
      </c>
      <c r="K1454" s="21"/>
    </row>
    <row r="1455" spans="1:11">
      <c r="A1455" t="s">
        <v>226</v>
      </c>
      <c r="B1455">
        <v>2019</v>
      </c>
      <c r="C1455" s="12">
        <v>43799</v>
      </c>
      <c r="D1455" t="s">
        <v>140</v>
      </c>
      <c r="E1455" t="s">
        <v>91</v>
      </c>
      <c r="F1455">
        <v>6</v>
      </c>
      <c r="G1455">
        <v>3</v>
      </c>
      <c r="H1455" t="s">
        <v>143</v>
      </c>
      <c r="I1455" t="s">
        <v>95</v>
      </c>
      <c r="J1455">
        <v>10009181234</v>
      </c>
      <c r="K1455" s="21"/>
    </row>
    <row r="1456" spans="1:11">
      <c r="A1456" t="s">
        <v>226</v>
      </c>
      <c r="B1456">
        <v>2019</v>
      </c>
      <c r="C1456" s="12">
        <v>43799</v>
      </c>
      <c r="D1456" t="s">
        <v>140</v>
      </c>
      <c r="E1456" t="s">
        <v>91</v>
      </c>
      <c r="F1456">
        <v>6</v>
      </c>
      <c r="G1456">
        <v>4</v>
      </c>
      <c r="H1456" t="s">
        <v>223</v>
      </c>
      <c r="I1456" t="s">
        <v>224</v>
      </c>
      <c r="J1456">
        <v>10010920665</v>
      </c>
      <c r="K1456" s="21"/>
    </row>
    <row r="1457" spans="1:11">
      <c r="A1457" t="s">
        <v>226</v>
      </c>
      <c r="B1457">
        <v>2019</v>
      </c>
      <c r="C1457" s="12">
        <v>43799</v>
      </c>
      <c r="D1457" t="s">
        <v>140</v>
      </c>
      <c r="E1457" t="s">
        <v>91</v>
      </c>
      <c r="F1457">
        <v>6</v>
      </c>
      <c r="G1457">
        <v>5</v>
      </c>
      <c r="H1457" t="s">
        <v>209</v>
      </c>
      <c r="I1457" t="s">
        <v>198</v>
      </c>
      <c r="J1457">
        <v>10007772108</v>
      </c>
      <c r="K1457" s="21"/>
    </row>
    <row r="1458" spans="1:11">
      <c r="A1458" t="s">
        <v>226</v>
      </c>
      <c r="B1458">
        <v>2019</v>
      </c>
      <c r="C1458" s="12">
        <v>43799</v>
      </c>
      <c r="D1458" t="s">
        <v>140</v>
      </c>
      <c r="E1458" t="s">
        <v>91</v>
      </c>
      <c r="F1458">
        <v>6</v>
      </c>
      <c r="G1458">
        <v>6</v>
      </c>
      <c r="H1458" t="s">
        <v>24</v>
      </c>
      <c r="I1458" t="s">
        <v>25</v>
      </c>
      <c r="J1458">
        <v>10028995102</v>
      </c>
      <c r="K1458" s="21"/>
    </row>
    <row r="1459" spans="1:11">
      <c r="A1459" t="s">
        <v>226</v>
      </c>
      <c r="B1459">
        <v>2019</v>
      </c>
      <c r="C1459" s="12">
        <v>43799</v>
      </c>
      <c r="D1459" t="s">
        <v>140</v>
      </c>
      <c r="E1459" t="s">
        <v>117</v>
      </c>
      <c r="F1459">
        <v>1</v>
      </c>
      <c r="G1459">
        <v>1</v>
      </c>
      <c r="H1459" t="s">
        <v>192</v>
      </c>
      <c r="I1459" t="s">
        <v>113</v>
      </c>
      <c r="J1459">
        <v>10004599194</v>
      </c>
      <c r="K1459" s="21"/>
    </row>
    <row r="1460" spans="1:11">
      <c r="A1460" t="s">
        <v>226</v>
      </c>
      <c r="B1460">
        <v>2019</v>
      </c>
      <c r="C1460" s="12">
        <v>43799</v>
      </c>
      <c r="D1460" t="s">
        <v>140</v>
      </c>
      <c r="E1460" t="s">
        <v>117</v>
      </c>
      <c r="F1460">
        <v>1</v>
      </c>
      <c r="G1460">
        <v>2</v>
      </c>
      <c r="H1460" t="s">
        <v>211</v>
      </c>
      <c r="I1460" t="s">
        <v>212</v>
      </c>
      <c r="J1460">
        <v>10010608447</v>
      </c>
      <c r="K1460" s="21"/>
    </row>
    <row r="1461" spans="1:11">
      <c r="A1461" t="s">
        <v>226</v>
      </c>
      <c r="B1461">
        <v>2019</v>
      </c>
      <c r="C1461" s="12">
        <v>43799</v>
      </c>
      <c r="D1461" t="s">
        <v>140</v>
      </c>
      <c r="E1461" t="s">
        <v>117</v>
      </c>
      <c r="F1461">
        <v>1</v>
      </c>
      <c r="G1461">
        <v>3</v>
      </c>
      <c r="H1461" t="s">
        <v>171</v>
      </c>
      <c r="I1461" t="s">
        <v>82</v>
      </c>
      <c r="J1461">
        <v>10007073506</v>
      </c>
      <c r="K1461" s="21"/>
    </row>
    <row r="1462" spans="1:11">
      <c r="A1462" t="s">
        <v>226</v>
      </c>
      <c r="B1462">
        <v>2019</v>
      </c>
      <c r="C1462" s="12">
        <v>43799</v>
      </c>
      <c r="D1462" t="s">
        <v>140</v>
      </c>
      <c r="E1462" t="s">
        <v>117</v>
      </c>
      <c r="F1462">
        <v>1</v>
      </c>
      <c r="G1462">
        <v>4</v>
      </c>
      <c r="H1462" t="s">
        <v>143</v>
      </c>
      <c r="I1462" t="s">
        <v>95</v>
      </c>
      <c r="J1462">
        <v>10009181234</v>
      </c>
      <c r="K1462" s="21"/>
    </row>
    <row r="1463" spans="1:11">
      <c r="A1463" t="s">
        <v>226</v>
      </c>
      <c r="B1463">
        <v>2019</v>
      </c>
      <c r="C1463" s="12">
        <v>43799</v>
      </c>
      <c r="D1463" t="s">
        <v>140</v>
      </c>
      <c r="E1463" t="s">
        <v>117</v>
      </c>
      <c r="F1463">
        <v>2</v>
      </c>
      <c r="G1463">
        <v>1</v>
      </c>
      <c r="H1463" t="s">
        <v>221</v>
      </c>
      <c r="I1463" t="s">
        <v>227</v>
      </c>
      <c r="J1463">
        <v>10008098470</v>
      </c>
      <c r="K1463" s="21"/>
    </row>
    <row r="1464" spans="1:11">
      <c r="A1464" t="s">
        <v>226</v>
      </c>
      <c r="B1464">
        <v>2019</v>
      </c>
      <c r="C1464" s="12">
        <v>43799</v>
      </c>
      <c r="D1464" t="s">
        <v>140</v>
      </c>
      <c r="E1464" t="s">
        <v>117</v>
      </c>
      <c r="F1464">
        <v>2</v>
      </c>
      <c r="G1464">
        <v>2</v>
      </c>
      <c r="H1464" t="s">
        <v>153</v>
      </c>
      <c r="I1464" t="s">
        <v>154</v>
      </c>
      <c r="J1464">
        <v>10004717719</v>
      </c>
      <c r="K1464" s="21"/>
    </row>
    <row r="1465" spans="1:11">
      <c r="A1465" t="s">
        <v>226</v>
      </c>
      <c r="B1465">
        <v>2019</v>
      </c>
      <c r="C1465" s="12">
        <v>43799</v>
      </c>
      <c r="D1465" t="s">
        <v>140</v>
      </c>
      <c r="E1465" t="s">
        <v>117</v>
      </c>
      <c r="F1465">
        <v>2</v>
      </c>
      <c r="G1465">
        <v>3</v>
      </c>
      <c r="H1465" t="s">
        <v>45</v>
      </c>
      <c r="I1465" t="s">
        <v>46</v>
      </c>
      <c r="J1465">
        <v>10009176281</v>
      </c>
      <c r="K1465" s="21"/>
    </row>
    <row r="1466" spans="1:11">
      <c r="A1466" t="s">
        <v>226</v>
      </c>
      <c r="B1466">
        <v>2019</v>
      </c>
      <c r="C1466" s="12">
        <v>43799</v>
      </c>
      <c r="D1466" t="s">
        <v>140</v>
      </c>
      <c r="E1466" t="s">
        <v>117</v>
      </c>
      <c r="F1466">
        <v>2</v>
      </c>
      <c r="G1466">
        <v>4</v>
      </c>
      <c r="H1466" t="s">
        <v>24</v>
      </c>
      <c r="I1466" t="s">
        <v>25</v>
      </c>
      <c r="J1466">
        <v>10028995102</v>
      </c>
      <c r="K1466" s="21"/>
    </row>
    <row r="1467" spans="1:11">
      <c r="A1467" t="s">
        <v>226</v>
      </c>
      <c r="B1467">
        <v>2019</v>
      </c>
      <c r="C1467" s="12">
        <v>43799</v>
      </c>
      <c r="D1467" t="s">
        <v>140</v>
      </c>
      <c r="E1467" t="s">
        <v>117</v>
      </c>
      <c r="F1467">
        <v>3</v>
      </c>
      <c r="G1467">
        <v>1</v>
      </c>
      <c r="H1467" t="s">
        <v>200</v>
      </c>
      <c r="I1467" t="s">
        <v>228</v>
      </c>
      <c r="J1467">
        <v>10006900421</v>
      </c>
      <c r="K1467" s="21"/>
    </row>
    <row r="1468" spans="1:11">
      <c r="A1468" t="s">
        <v>226</v>
      </c>
      <c r="B1468">
        <v>2019</v>
      </c>
      <c r="C1468" s="12">
        <v>43799</v>
      </c>
      <c r="D1468" t="s">
        <v>140</v>
      </c>
      <c r="E1468" t="s">
        <v>117</v>
      </c>
      <c r="F1468">
        <v>3</v>
      </c>
      <c r="G1468">
        <v>2</v>
      </c>
      <c r="H1468" t="s">
        <v>134</v>
      </c>
      <c r="I1468" t="s">
        <v>216</v>
      </c>
      <c r="J1468">
        <v>10015713273</v>
      </c>
      <c r="K1468" s="21"/>
    </row>
    <row r="1469" spans="1:11">
      <c r="A1469" t="s">
        <v>226</v>
      </c>
      <c r="B1469">
        <v>2019</v>
      </c>
      <c r="C1469" s="12">
        <v>43799</v>
      </c>
      <c r="D1469" t="s">
        <v>140</v>
      </c>
      <c r="E1469" t="s">
        <v>117</v>
      </c>
      <c r="F1469">
        <v>3</v>
      </c>
      <c r="G1469">
        <v>3</v>
      </c>
      <c r="H1469" t="s">
        <v>206</v>
      </c>
      <c r="I1469" t="s">
        <v>207</v>
      </c>
      <c r="J1469">
        <v>10090555241</v>
      </c>
      <c r="K1469" s="21"/>
    </row>
    <row r="1470" spans="1:11">
      <c r="A1470" t="s">
        <v>226</v>
      </c>
      <c r="B1470">
        <v>2019</v>
      </c>
      <c r="C1470" s="12">
        <v>43799</v>
      </c>
      <c r="D1470" t="s">
        <v>140</v>
      </c>
      <c r="E1470" t="s">
        <v>117</v>
      </c>
      <c r="F1470">
        <v>3</v>
      </c>
      <c r="G1470">
        <v>4</v>
      </c>
      <c r="H1470" t="s">
        <v>208</v>
      </c>
      <c r="I1470" t="s">
        <v>58</v>
      </c>
      <c r="J1470">
        <v>10007828183</v>
      </c>
      <c r="K1470" s="21"/>
    </row>
    <row r="1471" spans="1:11">
      <c r="A1471" t="s">
        <v>226</v>
      </c>
      <c r="B1471">
        <v>2019</v>
      </c>
      <c r="C1471" s="12">
        <v>43799</v>
      </c>
      <c r="D1471" t="s">
        <v>140</v>
      </c>
      <c r="E1471" t="s">
        <v>117</v>
      </c>
      <c r="F1471">
        <v>4</v>
      </c>
      <c r="G1471">
        <v>1</v>
      </c>
      <c r="H1471" t="s">
        <v>54</v>
      </c>
      <c r="I1471" t="s">
        <v>42</v>
      </c>
      <c r="J1471">
        <v>10004612534</v>
      </c>
      <c r="K1471" s="21"/>
    </row>
    <row r="1472" spans="1:11">
      <c r="A1472" t="s">
        <v>226</v>
      </c>
      <c r="B1472">
        <v>2019</v>
      </c>
      <c r="C1472" s="12">
        <v>43799</v>
      </c>
      <c r="D1472" t="s">
        <v>140</v>
      </c>
      <c r="E1472" t="s">
        <v>117</v>
      </c>
      <c r="F1472">
        <v>4</v>
      </c>
      <c r="G1472">
        <v>2</v>
      </c>
      <c r="H1472" t="s">
        <v>103</v>
      </c>
      <c r="I1472" t="s">
        <v>104</v>
      </c>
      <c r="J1472">
        <v>10009010876</v>
      </c>
      <c r="K1472" s="21"/>
    </row>
    <row r="1473" spans="1:11">
      <c r="A1473" t="s">
        <v>226</v>
      </c>
      <c r="B1473">
        <v>2019</v>
      </c>
      <c r="C1473" s="12">
        <v>43799</v>
      </c>
      <c r="D1473" t="s">
        <v>140</v>
      </c>
      <c r="E1473" t="s">
        <v>117</v>
      </c>
      <c r="F1473">
        <v>4</v>
      </c>
      <c r="G1473">
        <v>3</v>
      </c>
      <c r="H1473" t="s">
        <v>229</v>
      </c>
      <c r="I1473" t="s">
        <v>152</v>
      </c>
      <c r="J1473">
        <v>10011155990</v>
      </c>
      <c r="K1473" s="21"/>
    </row>
    <row r="1474" spans="1:11">
      <c r="A1474" t="s">
        <v>226</v>
      </c>
      <c r="B1474">
        <v>2019</v>
      </c>
      <c r="C1474" s="12">
        <v>43799</v>
      </c>
      <c r="D1474" t="s">
        <v>140</v>
      </c>
      <c r="E1474" t="s">
        <v>117</v>
      </c>
      <c r="F1474">
        <v>4</v>
      </c>
      <c r="G1474">
        <v>4</v>
      </c>
      <c r="H1474" t="s">
        <v>214</v>
      </c>
      <c r="I1474" t="s">
        <v>164</v>
      </c>
      <c r="J1474">
        <v>10009504667</v>
      </c>
      <c r="K1474" s="21"/>
    </row>
    <row r="1475" spans="1:11">
      <c r="A1475" t="s">
        <v>226</v>
      </c>
      <c r="B1475">
        <v>2019</v>
      </c>
      <c r="C1475" s="12">
        <v>43799</v>
      </c>
      <c r="D1475" t="s">
        <v>140</v>
      </c>
      <c r="E1475" t="s">
        <v>117</v>
      </c>
      <c r="F1475">
        <v>5</v>
      </c>
      <c r="G1475">
        <v>1</v>
      </c>
      <c r="H1475" t="s">
        <v>124</v>
      </c>
      <c r="I1475" t="s">
        <v>35</v>
      </c>
      <c r="J1475">
        <v>10009012391</v>
      </c>
      <c r="K1475" s="21"/>
    </row>
    <row r="1476" spans="1:11">
      <c r="A1476" t="s">
        <v>226</v>
      </c>
      <c r="B1476">
        <v>2019</v>
      </c>
      <c r="C1476" s="12">
        <v>43799</v>
      </c>
      <c r="D1476" t="s">
        <v>140</v>
      </c>
      <c r="E1476" t="s">
        <v>117</v>
      </c>
      <c r="F1476">
        <v>5</v>
      </c>
      <c r="G1476">
        <v>2</v>
      </c>
      <c r="H1476" t="s">
        <v>209</v>
      </c>
      <c r="I1476" t="s">
        <v>198</v>
      </c>
      <c r="J1476">
        <v>10007772108</v>
      </c>
      <c r="K1476" s="21"/>
    </row>
    <row r="1477" spans="1:11">
      <c r="A1477" t="s">
        <v>226</v>
      </c>
      <c r="B1477">
        <v>2019</v>
      </c>
      <c r="C1477" s="12">
        <v>43799</v>
      </c>
      <c r="D1477" t="s">
        <v>140</v>
      </c>
      <c r="E1477" t="s">
        <v>117</v>
      </c>
      <c r="F1477">
        <v>5</v>
      </c>
      <c r="G1477">
        <v>3</v>
      </c>
      <c r="H1477" t="s">
        <v>174</v>
      </c>
      <c r="I1477" t="s">
        <v>37</v>
      </c>
      <c r="J1477">
        <v>10006552534</v>
      </c>
      <c r="K1477" s="21"/>
    </row>
    <row r="1478" spans="1:11">
      <c r="A1478" t="s">
        <v>226</v>
      </c>
      <c r="B1478">
        <v>2019</v>
      </c>
      <c r="C1478" s="12">
        <v>43799</v>
      </c>
      <c r="D1478" t="s">
        <v>140</v>
      </c>
      <c r="E1478" t="s">
        <v>117</v>
      </c>
      <c r="F1478">
        <v>5</v>
      </c>
      <c r="G1478">
        <v>4</v>
      </c>
      <c r="H1478" t="s">
        <v>105</v>
      </c>
      <c r="I1478" t="s">
        <v>39</v>
      </c>
      <c r="J1478">
        <v>10052089586</v>
      </c>
      <c r="K1478" s="21"/>
    </row>
    <row r="1479" spans="1:11">
      <c r="A1479" t="s">
        <v>226</v>
      </c>
      <c r="B1479">
        <v>2019</v>
      </c>
      <c r="C1479" s="12">
        <v>43799</v>
      </c>
      <c r="D1479" t="s">
        <v>140</v>
      </c>
      <c r="E1479" t="s">
        <v>117</v>
      </c>
      <c r="F1479">
        <v>6</v>
      </c>
      <c r="G1479">
        <v>1</v>
      </c>
      <c r="H1479" t="s">
        <v>97</v>
      </c>
      <c r="I1479" t="s">
        <v>29</v>
      </c>
      <c r="J1479">
        <v>10048325582</v>
      </c>
      <c r="K1479" s="21"/>
    </row>
    <row r="1480" spans="1:11">
      <c r="A1480" t="s">
        <v>226</v>
      </c>
      <c r="B1480">
        <v>2019</v>
      </c>
      <c r="C1480" s="12">
        <v>43799</v>
      </c>
      <c r="D1480" t="s">
        <v>140</v>
      </c>
      <c r="E1480" t="s">
        <v>117</v>
      </c>
      <c r="F1480">
        <v>6</v>
      </c>
      <c r="G1480">
        <v>2</v>
      </c>
      <c r="H1480" t="s">
        <v>62</v>
      </c>
      <c r="I1480" t="s">
        <v>63</v>
      </c>
      <c r="J1480">
        <v>10007351671</v>
      </c>
      <c r="K1480" s="21"/>
    </row>
    <row r="1481" spans="1:11">
      <c r="A1481" t="s">
        <v>226</v>
      </c>
      <c r="B1481">
        <v>2019</v>
      </c>
      <c r="C1481" s="12">
        <v>43799</v>
      </c>
      <c r="D1481" t="s">
        <v>140</v>
      </c>
      <c r="E1481" t="s">
        <v>117</v>
      </c>
      <c r="F1481">
        <v>6</v>
      </c>
      <c r="G1481">
        <v>3</v>
      </c>
      <c r="H1481" t="s">
        <v>223</v>
      </c>
      <c r="I1481" t="s">
        <v>224</v>
      </c>
      <c r="J1481">
        <v>10010920665</v>
      </c>
      <c r="K1481" s="21"/>
    </row>
    <row r="1482" spans="1:11">
      <c r="A1482" t="s">
        <v>226</v>
      </c>
      <c r="B1482">
        <v>2019</v>
      </c>
      <c r="C1482" s="12">
        <v>43799</v>
      </c>
      <c r="D1482" t="s">
        <v>140</v>
      </c>
      <c r="E1482" t="s">
        <v>117</v>
      </c>
      <c r="F1482">
        <v>6</v>
      </c>
      <c r="G1482">
        <v>4</v>
      </c>
      <c r="H1482" t="s">
        <v>158</v>
      </c>
      <c r="I1482" t="s">
        <v>145</v>
      </c>
      <c r="J1482">
        <v>10010894696</v>
      </c>
      <c r="K1482" s="21"/>
    </row>
    <row r="1483" spans="1:11">
      <c r="A1483" t="s">
        <v>226</v>
      </c>
      <c r="B1483">
        <v>2019</v>
      </c>
      <c r="C1483" s="12">
        <v>43799</v>
      </c>
      <c r="D1483" t="s">
        <v>140</v>
      </c>
      <c r="E1483" t="s">
        <v>119</v>
      </c>
      <c r="F1483">
        <v>1</v>
      </c>
      <c r="G1483">
        <v>1</v>
      </c>
      <c r="H1483" t="s">
        <v>92</v>
      </c>
      <c r="I1483" t="s">
        <v>23</v>
      </c>
      <c r="J1483">
        <v>10009535686</v>
      </c>
      <c r="K1483" s="21"/>
    </row>
    <row r="1484" spans="1:11">
      <c r="A1484" t="s">
        <v>226</v>
      </c>
      <c r="B1484">
        <v>2019</v>
      </c>
      <c r="C1484" s="12">
        <v>43799</v>
      </c>
      <c r="D1484" t="s">
        <v>140</v>
      </c>
      <c r="E1484" t="s">
        <v>119</v>
      </c>
      <c r="F1484">
        <v>1</v>
      </c>
      <c r="G1484">
        <v>2</v>
      </c>
      <c r="H1484" t="s">
        <v>200</v>
      </c>
      <c r="I1484" t="s">
        <v>228</v>
      </c>
      <c r="J1484">
        <v>10006900421</v>
      </c>
      <c r="K1484" s="21"/>
    </row>
    <row r="1485" spans="1:11">
      <c r="A1485" t="s">
        <v>226</v>
      </c>
      <c r="B1485">
        <v>2019</v>
      </c>
      <c r="C1485" s="12">
        <v>43799</v>
      </c>
      <c r="D1485" t="s">
        <v>140</v>
      </c>
      <c r="E1485" t="s">
        <v>119</v>
      </c>
      <c r="F1485">
        <v>1</v>
      </c>
      <c r="G1485">
        <v>3</v>
      </c>
      <c r="H1485" t="s">
        <v>193</v>
      </c>
      <c r="I1485" t="s">
        <v>31</v>
      </c>
      <c r="J1485">
        <v>10005727327</v>
      </c>
      <c r="K1485" s="21"/>
    </row>
    <row r="1486" spans="1:11">
      <c r="A1486" t="s">
        <v>226</v>
      </c>
      <c r="B1486">
        <v>2019</v>
      </c>
      <c r="C1486" s="12">
        <v>43799</v>
      </c>
      <c r="D1486" t="s">
        <v>140</v>
      </c>
      <c r="E1486" t="s">
        <v>119</v>
      </c>
      <c r="F1486">
        <v>1</v>
      </c>
      <c r="G1486">
        <v>4</v>
      </c>
      <c r="H1486" t="s">
        <v>221</v>
      </c>
      <c r="I1486" t="s">
        <v>227</v>
      </c>
      <c r="J1486">
        <v>10008098470</v>
      </c>
      <c r="K1486" s="21"/>
    </row>
    <row r="1487" spans="1:11">
      <c r="A1487" t="s">
        <v>226</v>
      </c>
      <c r="B1487">
        <v>2019</v>
      </c>
      <c r="C1487" s="12">
        <v>43799</v>
      </c>
      <c r="D1487" t="s">
        <v>140</v>
      </c>
      <c r="E1487" t="s">
        <v>119</v>
      </c>
      <c r="F1487">
        <v>1</v>
      </c>
      <c r="G1487">
        <v>5</v>
      </c>
      <c r="H1487" t="s">
        <v>97</v>
      </c>
      <c r="I1487" t="s">
        <v>29</v>
      </c>
      <c r="J1487">
        <v>10048325582</v>
      </c>
      <c r="K1487" s="21"/>
    </row>
    <row r="1488" spans="1:11">
      <c r="A1488" t="s">
        <v>226</v>
      </c>
      <c r="B1488">
        <v>2019</v>
      </c>
      <c r="C1488" s="12">
        <v>43799</v>
      </c>
      <c r="D1488" t="s">
        <v>140</v>
      </c>
      <c r="E1488" t="s">
        <v>119</v>
      </c>
      <c r="F1488">
        <v>1</v>
      </c>
      <c r="G1488">
        <v>6</v>
      </c>
      <c r="H1488" t="s">
        <v>194</v>
      </c>
      <c r="I1488" t="s">
        <v>230</v>
      </c>
      <c r="J1488">
        <v>10004601723</v>
      </c>
      <c r="K1488" s="21"/>
    </row>
    <row r="1489" spans="1:11">
      <c r="A1489" t="s">
        <v>226</v>
      </c>
      <c r="B1489">
        <v>2019</v>
      </c>
      <c r="C1489" s="12">
        <v>43799</v>
      </c>
      <c r="D1489" t="s">
        <v>140</v>
      </c>
      <c r="E1489" t="s">
        <v>119</v>
      </c>
      <c r="F1489">
        <v>2</v>
      </c>
      <c r="G1489">
        <v>1</v>
      </c>
      <c r="H1489" t="s">
        <v>196</v>
      </c>
      <c r="I1489" t="s">
        <v>52</v>
      </c>
      <c r="J1489">
        <v>10004868370</v>
      </c>
      <c r="K1489" s="21"/>
    </row>
    <row r="1490" spans="1:11">
      <c r="A1490" t="s">
        <v>226</v>
      </c>
      <c r="B1490">
        <v>2019</v>
      </c>
      <c r="C1490" s="12">
        <v>43799</v>
      </c>
      <c r="D1490" t="s">
        <v>140</v>
      </c>
      <c r="E1490" t="s">
        <v>119</v>
      </c>
      <c r="F1490">
        <v>2</v>
      </c>
      <c r="G1490">
        <v>2</v>
      </c>
      <c r="H1490" t="s">
        <v>192</v>
      </c>
      <c r="I1490" t="s">
        <v>113</v>
      </c>
      <c r="J1490">
        <v>10004599194</v>
      </c>
      <c r="K1490" s="21"/>
    </row>
    <row r="1491" spans="1:11">
      <c r="A1491" t="s">
        <v>226</v>
      </c>
      <c r="B1491">
        <v>2019</v>
      </c>
      <c r="C1491" s="12">
        <v>43799</v>
      </c>
      <c r="D1491" t="s">
        <v>140</v>
      </c>
      <c r="E1491" t="s">
        <v>119</v>
      </c>
      <c r="F1491">
        <v>2</v>
      </c>
      <c r="G1491">
        <v>3</v>
      </c>
      <c r="H1491" t="s">
        <v>124</v>
      </c>
      <c r="I1491" t="s">
        <v>35</v>
      </c>
      <c r="J1491">
        <v>10009012391</v>
      </c>
      <c r="K1491" s="21"/>
    </row>
    <row r="1492" spans="1:11">
      <c r="A1492" t="s">
        <v>226</v>
      </c>
      <c r="B1492">
        <v>2019</v>
      </c>
      <c r="C1492" s="12">
        <v>43799</v>
      </c>
      <c r="D1492" t="s">
        <v>140</v>
      </c>
      <c r="E1492" t="s">
        <v>119</v>
      </c>
      <c r="F1492">
        <v>2</v>
      </c>
      <c r="G1492">
        <v>4</v>
      </c>
      <c r="H1492" t="s">
        <v>115</v>
      </c>
      <c r="I1492" t="s">
        <v>116</v>
      </c>
      <c r="J1492">
        <v>10009009159</v>
      </c>
      <c r="K1492" s="21"/>
    </row>
    <row r="1493" spans="1:11">
      <c r="A1493" t="s">
        <v>226</v>
      </c>
      <c r="B1493">
        <v>2019</v>
      </c>
      <c r="C1493" s="12">
        <v>43799</v>
      </c>
      <c r="D1493" t="s">
        <v>140</v>
      </c>
      <c r="E1493" t="s">
        <v>119</v>
      </c>
      <c r="F1493">
        <v>2</v>
      </c>
      <c r="G1493">
        <v>5</v>
      </c>
      <c r="H1493" t="s">
        <v>183</v>
      </c>
      <c r="I1493" t="s">
        <v>33</v>
      </c>
      <c r="J1493">
        <v>10007212639</v>
      </c>
      <c r="K1493" s="21"/>
    </row>
    <row r="1494" spans="1:11">
      <c r="A1494" t="s">
        <v>226</v>
      </c>
      <c r="B1494">
        <v>2019</v>
      </c>
      <c r="C1494" s="12">
        <v>43799</v>
      </c>
      <c r="D1494" t="s">
        <v>140</v>
      </c>
      <c r="E1494" t="s">
        <v>119</v>
      </c>
      <c r="F1494">
        <v>2</v>
      </c>
      <c r="G1494">
        <v>6</v>
      </c>
      <c r="H1494" t="s">
        <v>54</v>
      </c>
      <c r="I1494" t="s">
        <v>42</v>
      </c>
      <c r="J1494">
        <v>10004612534</v>
      </c>
      <c r="K1494" s="21"/>
    </row>
    <row r="1495" spans="1:11">
      <c r="A1495" t="s">
        <v>226</v>
      </c>
      <c r="B1495">
        <v>2019</v>
      </c>
      <c r="C1495" s="12">
        <v>43799</v>
      </c>
      <c r="D1495" t="s">
        <v>140</v>
      </c>
      <c r="E1495" t="s">
        <v>121</v>
      </c>
      <c r="F1495">
        <v>1</v>
      </c>
      <c r="G1495">
        <v>1</v>
      </c>
      <c r="H1495" t="s">
        <v>124</v>
      </c>
      <c r="I1495" t="s">
        <v>35</v>
      </c>
      <c r="J1495">
        <v>10009012391</v>
      </c>
      <c r="K1495" s="21"/>
    </row>
    <row r="1496" spans="1:11">
      <c r="A1496" t="s">
        <v>226</v>
      </c>
      <c r="B1496">
        <v>2019</v>
      </c>
      <c r="C1496" s="12">
        <v>43799</v>
      </c>
      <c r="D1496" t="s">
        <v>140</v>
      </c>
      <c r="E1496" t="s">
        <v>121</v>
      </c>
      <c r="F1496">
        <v>1</v>
      </c>
      <c r="G1496">
        <v>2</v>
      </c>
      <c r="H1496" t="s">
        <v>192</v>
      </c>
      <c r="I1496" t="s">
        <v>113</v>
      </c>
      <c r="J1496">
        <v>10004599194</v>
      </c>
      <c r="K1496" s="21"/>
    </row>
    <row r="1497" spans="1:11">
      <c r="A1497" t="s">
        <v>226</v>
      </c>
      <c r="B1497">
        <v>2019</v>
      </c>
      <c r="C1497" s="12">
        <v>43799</v>
      </c>
      <c r="D1497" t="s">
        <v>140</v>
      </c>
      <c r="E1497" t="s">
        <v>121</v>
      </c>
      <c r="F1497">
        <v>1</v>
      </c>
      <c r="G1497">
        <v>3</v>
      </c>
      <c r="H1497" t="s">
        <v>200</v>
      </c>
      <c r="I1497" t="s">
        <v>228</v>
      </c>
      <c r="J1497">
        <v>10006900421</v>
      </c>
      <c r="K1497" s="21"/>
    </row>
    <row r="1498" spans="1:11">
      <c r="A1498" t="s">
        <v>226</v>
      </c>
      <c r="B1498">
        <v>2019</v>
      </c>
      <c r="C1498" s="12">
        <v>43799</v>
      </c>
      <c r="D1498" t="s">
        <v>140</v>
      </c>
      <c r="E1498" t="s">
        <v>121</v>
      </c>
      <c r="F1498">
        <v>1</v>
      </c>
      <c r="G1498">
        <v>4</v>
      </c>
      <c r="H1498" t="s">
        <v>92</v>
      </c>
      <c r="I1498" t="s">
        <v>23</v>
      </c>
      <c r="J1498">
        <v>10009535686</v>
      </c>
      <c r="K1498" s="21"/>
    </row>
    <row r="1499" spans="1:11">
      <c r="A1499" t="s">
        <v>226</v>
      </c>
      <c r="B1499">
        <v>2019</v>
      </c>
      <c r="C1499" s="12">
        <v>43799</v>
      </c>
      <c r="D1499" t="s">
        <v>140</v>
      </c>
      <c r="E1499" t="s">
        <v>121</v>
      </c>
      <c r="F1499">
        <v>1</v>
      </c>
      <c r="G1499">
        <v>5</v>
      </c>
      <c r="H1499" t="s">
        <v>193</v>
      </c>
      <c r="I1499" t="s">
        <v>31</v>
      </c>
      <c r="J1499">
        <v>10005727327</v>
      </c>
      <c r="K1499" s="21"/>
    </row>
    <row r="1500" spans="1:11">
      <c r="A1500" t="s">
        <v>226</v>
      </c>
      <c r="B1500">
        <v>2019</v>
      </c>
      <c r="C1500" s="12">
        <v>43799</v>
      </c>
      <c r="D1500" t="s">
        <v>140</v>
      </c>
      <c r="E1500" t="s">
        <v>121</v>
      </c>
      <c r="F1500">
        <v>1</v>
      </c>
      <c r="G1500">
        <v>6</v>
      </c>
      <c r="H1500" t="s">
        <v>196</v>
      </c>
      <c r="I1500" t="s">
        <v>52</v>
      </c>
      <c r="J1500">
        <v>10004868370</v>
      </c>
      <c r="K1500" s="21"/>
    </row>
    <row r="1501" spans="1:11">
      <c r="A1501" t="s">
        <v>226</v>
      </c>
      <c r="B1501">
        <v>2019</v>
      </c>
      <c r="C1501" s="12">
        <v>43799</v>
      </c>
      <c r="D1501" t="s">
        <v>140</v>
      </c>
      <c r="E1501" t="s">
        <v>121</v>
      </c>
      <c r="F1501">
        <v>2</v>
      </c>
      <c r="G1501">
        <v>1</v>
      </c>
      <c r="H1501" t="s">
        <v>194</v>
      </c>
      <c r="I1501" t="s">
        <v>230</v>
      </c>
      <c r="J1501">
        <v>10004601723</v>
      </c>
      <c r="K1501" s="21"/>
    </row>
    <row r="1502" spans="1:11">
      <c r="A1502" t="s">
        <v>226</v>
      </c>
      <c r="B1502">
        <v>2019</v>
      </c>
      <c r="C1502" s="12">
        <v>43799</v>
      </c>
      <c r="D1502" t="s">
        <v>140</v>
      </c>
      <c r="E1502" t="s">
        <v>121</v>
      </c>
      <c r="F1502">
        <v>2</v>
      </c>
      <c r="G1502">
        <v>2</v>
      </c>
      <c r="H1502" t="s">
        <v>183</v>
      </c>
      <c r="I1502" t="s">
        <v>33</v>
      </c>
      <c r="J1502">
        <v>10007212639</v>
      </c>
      <c r="K1502" s="21"/>
    </row>
    <row r="1503" spans="1:11">
      <c r="A1503" t="s">
        <v>226</v>
      </c>
      <c r="B1503">
        <v>2019</v>
      </c>
      <c r="C1503" s="12">
        <v>43799</v>
      </c>
      <c r="D1503" t="s">
        <v>140</v>
      </c>
      <c r="E1503" t="s">
        <v>121</v>
      </c>
      <c r="F1503">
        <v>2</v>
      </c>
      <c r="G1503">
        <v>3</v>
      </c>
      <c r="H1503" t="s">
        <v>115</v>
      </c>
      <c r="I1503" t="s">
        <v>116</v>
      </c>
      <c r="J1503">
        <v>10009009159</v>
      </c>
      <c r="K1503" s="21"/>
    </row>
    <row r="1504" spans="1:11">
      <c r="A1504" t="s">
        <v>226</v>
      </c>
      <c r="B1504">
        <v>2019</v>
      </c>
      <c r="C1504" s="12">
        <v>43799</v>
      </c>
      <c r="D1504" t="s">
        <v>140</v>
      </c>
      <c r="E1504" t="s">
        <v>121</v>
      </c>
      <c r="F1504">
        <v>2</v>
      </c>
      <c r="G1504">
        <v>4</v>
      </c>
      <c r="H1504" t="s">
        <v>221</v>
      </c>
      <c r="I1504" t="s">
        <v>227</v>
      </c>
      <c r="J1504">
        <v>10008098470</v>
      </c>
      <c r="K1504" s="21"/>
    </row>
    <row r="1505" spans="1:11">
      <c r="A1505" t="s">
        <v>226</v>
      </c>
      <c r="B1505">
        <v>2019</v>
      </c>
      <c r="C1505" s="12">
        <v>43799</v>
      </c>
      <c r="D1505" t="s">
        <v>140</v>
      </c>
      <c r="E1505" t="s">
        <v>121</v>
      </c>
      <c r="F1505">
        <v>2</v>
      </c>
      <c r="G1505">
        <v>5</v>
      </c>
      <c r="H1505" t="s">
        <v>54</v>
      </c>
      <c r="I1505" t="s">
        <v>42</v>
      </c>
      <c r="J1505">
        <v>10004612534</v>
      </c>
      <c r="K1505" s="21"/>
    </row>
    <row r="1506" spans="1:11">
      <c r="A1506" t="s">
        <v>226</v>
      </c>
      <c r="B1506">
        <v>2019</v>
      </c>
      <c r="C1506" s="12">
        <v>43799</v>
      </c>
      <c r="D1506" t="s">
        <v>140</v>
      </c>
      <c r="E1506" t="s">
        <v>121</v>
      </c>
      <c r="F1506">
        <v>2</v>
      </c>
      <c r="G1506">
        <v>6</v>
      </c>
      <c r="H1506" t="s">
        <v>97</v>
      </c>
      <c r="I1506" t="s">
        <v>29</v>
      </c>
      <c r="J1506">
        <v>10048325582</v>
      </c>
      <c r="K1506" s="21"/>
    </row>
    <row r="1507" spans="1:11">
      <c r="A1507" t="s">
        <v>222</v>
      </c>
      <c r="B1507">
        <v>2019</v>
      </c>
      <c r="C1507" s="12">
        <v>43561</v>
      </c>
      <c r="D1507" t="s">
        <v>264</v>
      </c>
      <c r="E1507" t="s">
        <v>91</v>
      </c>
      <c r="F1507">
        <v>1</v>
      </c>
      <c r="G1507">
        <v>1</v>
      </c>
      <c r="H1507" t="s">
        <v>265</v>
      </c>
      <c r="I1507" t="s">
        <v>102</v>
      </c>
      <c r="J1507">
        <v>10009009462</v>
      </c>
      <c r="K1507" s="21">
        <v>23.7</v>
      </c>
    </row>
    <row r="1508" spans="1:11">
      <c r="A1508" t="s">
        <v>222</v>
      </c>
      <c r="B1508">
        <v>2019</v>
      </c>
      <c r="C1508" s="12">
        <v>43561</v>
      </c>
      <c r="D1508" t="s">
        <v>264</v>
      </c>
      <c r="E1508" t="s">
        <v>91</v>
      </c>
      <c r="F1508">
        <v>1</v>
      </c>
      <c r="G1508">
        <v>2</v>
      </c>
      <c r="H1508" t="s">
        <v>177</v>
      </c>
      <c r="I1508" t="s">
        <v>102</v>
      </c>
      <c r="J1508">
        <v>10010664829</v>
      </c>
      <c r="K1508" s="21">
        <v>21</v>
      </c>
    </row>
    <row r="1509" spans="1:11">
      <c r="A1509" t="s">
        <v>222</v>
      </c>
      <c r="B1509">
        <v>2019</v>
      </c>
      <c r="C1509" s="12">
        <v>43561</v>
      </c>
      <c r="D1509" t="s">
        <v>264</v>
      </c>
      <c r="E1509" t="s">
        <v>91</v>
      </c>
      <c r="F1509">
        <v>1</v>
      </c>
      <c r="G1509">
        <v>3</v>
      </c>
      <c r="H1509" t="s">
        <v>242</v>
      </c>
      <c r="I1509" t="s">
        <v>102</v>
      </c>
      <c r="J1509">
        <v>10007811716</v>
      </c>
      <c r="K1509" s="21">
        <v>26.1</v>
      </c>
    </row>
    <row r="1510" spans="1:11">
      <c r="A1510" t="s">
        <v>222</v>
      </c>
      <c r="B1510">
        <v>2019</v>
      </c>
      <c r="C1510" s="12">
        <v>43561</v>
      </c>
      <c r="D1510" t="s">
        <v>264</v>
      </c>
      <c r="E1510" t="s">
        <v>91</v>
      </c>
      <c r="F1510">
        <v>1</v>
      </c>
      <c r="G1510">
        <v>4</v>
      </c>
      <c r="H1510" t="s">
        <v>114</v>
      </c>
      <c r="I1510" t="s">
        <v>102</v>
      </c>
      <c r="J1510">
        <v>10055349695</v>
      </c>
      <c r="K1510" s="21">
        <v>19.100000000000001</v>
      </c>
    </row>
    <row r="1511" spans="1:11">
      <c r="A1511" t="s">
        <v>222</v>
      </c>
      <c r="B1511">
        <v>2019</v>
      </c>
      <c r="C1511" s="12">
        <v>43561</v>
      </c>
      <c r="D1511" t="s">
        <v>264</v>
      </c>
      <c r="E1511" t="s">
        <v>91</v>
      </c>
      <c r="F1511">
        <v>1</v>
      </c>
      <c r="G1511">
        <v>5</v>
      </c>
      <c r="H1511" t="s">
        <v>238</v>
      </c>
      <c r="I1511" t="s">
        <v>102</v>
      </c>
      <c r="J1511">
        <v>10055348887</v>
      </c>
      <c r="K1511" s="21">
        <v>18.8</v>
      </c>
    </row>
    <row r="1512" spans="1:11">
      <c r="A1512" t="s">
        <v>222</v>
      </c>
      <c r="B1512">
        <v>2019</v>
      </c>
      <c r="C1512" s="12">
        <v>43561</v>
      </c>
      <c r="D1512" t="s">
        <v>264</v>
      </c>
      <c r="E1512" t="s">
        <v>91</v>
      </c>
      <c r="F1512">
        <v>1</v>
      </c>
      <c r="G1512">
        <v>6</v>
      </c>
      <c r="H1512" t="s">
        <v>240</v>
      </c>
      <c r="I1512" t="s">
        <v>102</v>
      </c>
      <c r="J1512" t="e">
        <v>#N/A</v>
      </c>
      <c r="K1512" s="21">
        <v>20</v>
      </c>
    </row>
    <row r="1513" spans="1:11">
      <c r="A1513" t="s">
        <v>222</v>
      </c>
      <c r="B1513">
        <v>2019</v>
      </c>
      <c r="C1513" s="12">
        <v>43561</v>
      </c>
      <c r="D1513" t="s">
        <v>264</v>
      </c>
      <c r="E1513" t="s">
        <v>91</v>
      </c>
      <c r="F1513">
        <v>1</v>
      </c>
      <c r="G1513">
        <v>7</v>
      </c>
      <c r="H1513" t="s">
        <v>266</v>
      </c>
      <c r="I1513" t="s">
        <v>102</v>
      </c>
      <c r="J1513" t="e">
        <v>#N/A</v>
      </c>
      <c r="K1513" s="21">
        <v>24.4</v>
      </c>
    </row>
    <row r="1514" spans="1:11">
      <c r="A1514" t="s">
        <v>222</v>
      </c>
      <c r="B1514">
        <v>2019</v>
      </c>
      <c r="C1514" s="12">
        <v>43561</v>
      </c>
      <c r="D1514" t="s">
        <v>264</v>
      </c>
      <c r="E1514" t="s">
        <v>91</v>
      </c>
      <c r="F1514">
        <v>2</v>
      </c>
      <c r="G1514">
        <v>1</v>
      </c>
      <c r="H1514" t="s">
        <v>231</v>
      </c>
      <c r="I1514" t="s">
        <v>102</v>
      </c>
      <c r="J1514">
        <v>10009009260</v>
      </c>
      <c r="K1514" s="21">
        <v>24</v>
      </c>
    </row>
    <row r="1515" spans="1:11">
      <c r="A1515" t="s">
        <v>222</v>
      </c>
      <c r="B1515">
        <v>2019</v>
      </c>
      <c r="C1515" s="12">
        <v>43561</v>
      </c>
      <c r="D1515" t="s">
        <v>264</v>
      </c>
      <c r="E1515" t="s">
        <v>91</v>
      </c>
      <c r="F1515">
        <v>2</v>
      </c>
      <c r="G1515">
        <v>2</v>
      </c>
      <c r="H1515" t="s">
        <v>101</v>
      </c>
      <c r="I1515" t="s">
        <v>102</v>
      </c>
      <c r="J1515">
        <v>10015145724</v>
      </c>
      <c r="K1515" s="21">
        <v>20</v>
      </c>
    </row>
    <row r="1516" spans="1:11">
      <c r="A1516" t="s">
        <v>222</v>
      </c>
      <c r="B1516">
        <v>2019</v>
      </c>
      <c r="C1516" s="12">
        <v>43561</v>
      </c>
      <c r="D1516" t="s">
        <v>264</v>
      </c>
      <c r="E1516" t="s">
        <v>91</v>
      </c>
      <c r="F1516">
        <v>2</v>
      </c>
      <c r="G1516">
        <v>3</v>
      </c>
      <c r="H1516" t="s">
        <v>205</v>
      </c>
      <c r="I1516" t="s">
        <v>102</v>
      </c>
      <c r="J1516">
        <v>10011146694</v>
      </c>
      <c r="K1516" s="21">
        <v>20.100000000000001</v>
      </c>
    </row>
    <row r="1517" spans="1:11">
      <c r="A1517" t="s">
        <v>222</v>
      </c>
      <c r="B1517">
        <v>2019</v>
      </c>
      <c r="C1517" s="12">
        <v>43561</v>
      </c>
      <c r="D1517" t="s">
        <v>264</v>
      </c>
      <c r="E1517" t="s">
        <v>91</v>
      </c>
      <c r="F1517">
        <v>2</v>
      </c>
      <c r="G1517">
        <v>4</v>
      </c>
      <c r="H1517" t="s">
        <v>267</v>
      </c>
      <c r="I1517" t="s">
        <v>102</v>
      </c>
      <c r="J1517">
        <v>10010791030</v>
      </c>
      <c r="K1517" s="21">
        <v>24.6</v>
      </c>
    </row>
    <row r="1518" spans="1:11">
      <c r="A1518" t="s">
        <v>222</v>
      </c>
      <c r="B1518">
        <v>2019</v>
      </c>
      <c r="C1518" s="12">
        <v>43561</v>
      </c>
      <c r="D1518" t="s">
        <v>264</v>
      </c>
      <c r="E1518" t="s">
        <v>91</v>
      </c>
      <c r="F1518">
        <v>2</v>
      </c>
      <c r="G1518">
        <v>5</v>
      </c>
      <c r="H1518" t="s">
        <v>268</v>
      </c>
      <c r="I1518" t="s">
        <v>269</v>
      </c>
      <c r="J1518">
        <v>10007051274</v>
      </c>
      <c r="K1518" s="21">
        <v>26.3</v>
      </c>
    </row>
    <row r="1519" spans="1:11">
      <c r="A1519" t="s">
        <v>222</v>
      </c>
      <c r="B1519">
        <v>2019</v>
      </c>
      <c r="C1519" s="12">
        <v>43561</v>
      </c>
      <c r="D1519" t="s">
        <v>264</v>
      </c>
      <c r="E1519" t="s">
        <v>91</v>
      </c>
      <c r="F1519">
        <v>2</v>
      </c>
      <c r="G1519">
        <v>6</v>
      </c>
      <c r="H1519" t="s">
        <v>270</v>
      </c>
      <c r="I1519" t="s">
        <v>269</v>
      </c>
      <c r="J1519">
        <v>10010794262</v>
      </c>
      <c r="K1519" s="21">
        <v>20.3</v>
      </c>
    </row>
    <row r="1520" spans="1:11">
      <c r="A1520" t="s">
        <v>222</v>
      </c>
      <c r="B1520">
        <v>2019</v>
      </c>
      <c r="C1520" s="12">
        <v>43561</v>
      </c>
      <c r="D1520" t="s">
        <v>264</v>
      </c>
      <c r="E1520" t="s">
        <v>117</v>
      </c>
      <c r="F1520">
        <v>1</v>
      </c>
      <c r="G1520">
        <v>1</v>
      </c>
      <c r="H1520" t="s">
        <v>242</v>
      </c>
      <c r="I1520" t="s">
        <v>269</v>
      </c>
      <c r="J1520">
        <v>10007811716</v>
      </c>
      <c r="K1520" s="21">
        <v>26.1</v>
      </c>
    </row>
    <row r="1521" spans="1:11">
      <c r="A1521" t="s">
        <v>222</v>
      </c>
      <c r="B1521">
        <v>2019</v>
      </c>
      <c r="C1521" s="12">
        <v>43561</v>
      </c>
      <c r="D1521" t="s">
        <v>264</v>
      </c>
      <c r="E1521" t="s">
        <v>117</v>
      </c>
      <c r="F1521">
        <v>1</v>
      </c>
      <c r="G1521">
        <v>2</v>
      </c>
      <c r="H1521" t="s">
        <v>267</v>
      </c>
      <c r="I1521" t="s">
        <v>102</v>
      </c>
      <c r="J1521">
        <v>10010791030</v>
      </c>
      <c r="K1521" s="21">
        <v>24.6</v>
      </c>
    </row>
    <row r="1522" spans="1:11">
      <c r="A1522" t="s">
        <v>222</v>
      </c>
      <c r="B1522">
        <v>2019</v>
      </c>
      <c r="C1522" s="12">
        <v>43561</v>
      </c>
      <c r="D1522" t="s">
        <v>264</v>
      </c>
      <c r="E1522" t="s">
        <v>117</v>
      </c>
      <c r="F1522">
        <v>1</v>
      </c>
      <c r="G1522">
        <v>3</v>
      </c>
      <c r="H1522" t="s">
        <v>238</v>
      </c>
      <c r="I1522" t="s">
        <v>102</v>
      </c>
      <c r="J1522">
        <v>10055348887</v>
      </c>
      <c r="K1522" s="21">
        <v>18.8</v>
      </c>
    </row>
    <row r="1523" spans="1:11">
      <c r="A1523" t="s">
        <v>222</v>
      </c>
      <c r="B1523">
        <v>2019</v>
      </c>
      <c r="C1523" s="12">
        <v>43561</v>
      </c>
      <c r="D1523" t="s">
        <v>264</v>
      </c>
      <c r="E1523" t="s">
        <v>117</v>
      </c>
      <c r="F1523">
        <v>1</v>
      </c>
      <c r="G1523">
        <v>4</v>
      </c>
      <c r="H1523" t="s">
        <v>240</v>
      </c>
      <c r="I1523" t="s">
        <v>102</v>
      </c>
      <c r="J1523" t="e">
        <v>#N/A</v>
      </c>
      <c r="K1523" s="21">
        <v>20</v>
      </c>
    </row>
    <row r="1524" spans="1:11">
      <c r="A1524" t="s">
        <v>222</v>
      </c>
      <c r="B1524">
        <v>2019</v>
      </c>
      <c r="C1524" s="12">
        <v>43561</v>
      </c>
      <c r="D1524" t="s">
        <v>264</v>
      </c>
      <c r="E1524" t="s">
        <v>117</v>
      </c>
      <c r="F1524">
        <v>1</v>
      </c>
      <c r="G1524">
        <v>5</v>
      </c>
      <c r="H1524" t="s">
        <v>270</v>
      </c>
      <c r="I1524" t="s">
        <v>269</v>
      </c>
      <c r="J1524">
        <v>10010794262</v>
      </c>
      <c r="K1524" s="21">
        <v>20.3</v>
      </c>
    </row>
    <row r="1525" spans="1:11">
      <c r="A1525" t="s">
        <v>222</v>
      </c>
      <c r="B1525">
        <v>2019</v>
      </c>
      <c r="C1525" s="12">
        <v>43561</v>
      </c>
      <c r="D1525" t="s">
        <v>264</v>
      </c>
      <c r="E1525" t="s">
        <v>117</v>
      </c>
      <c r="F1525">
        <v>2</v>
      </c>
      <c r="G1525">
        <v>1</v>
      </c>
      <c r="H1525" t="s">
        <v>205</v>
      </c>
      <c r="I1525" t="s">
        <v>102</v>
      </c>
      <c r="J1525">
        <v>10011146694</v>
      </c>
      <c r="K1525" s="21">
        <v>20.100000000000001</v>
      </c>
    </row>
    <row r="1526" spans="1:11">
      <c r="A1526" t="s">
        <v>222</v>
      </c>
      <c r="B1526">
        <v>2019</v>
      </c>
      <c r="C1526" s="12">
        <v>43561</v>
      </c>
      <c r="D1526" t="s">
        <v>264</v>
      </c>
      <c r="E1526" t="s">
        <v>117</v>
      </c>
      <c r="F1526">
        <v>2</v>
      </c>
      <c r="G1526">
        <v>2</v>
      </c>
      <c r="H1526" t="s">
        <v>268</v>
      </c>
      <c r="I1526" t="s">
        <v>269</v>
      </c>
      <c r="J1526">
        <v>10007051274</v>
      </c>
      <c r="K1526" s="21">
        <v>26.3</v>
      </c>
    </row>
    <row r="1527" spans="1:11">
      <c r="A1527" t="s">
        <v>222</v>
      </c>
      <c r="B1527">
        <v>2019</v>
      </c>
      <c r="C1527" s="12">
        <v>43561</v>
      </c>
      <c r="D1527" t="s">
        <v>264</v>
      </c>
      <c r="E1527" t="s">
        <v>117</v>
      </c>
      <c r="F1527">
        <v>2</v>
      </c>
      <c r="G1527">
        <v>3</v>
      </c>
      <c r="H1527" t="s">
        <v>114</v>
      </c>
      <c r="I1527" t="s">
        <v>102</v>
      </c>
      <c r="J1527">
        <v>10055349695</v>
      </c>
      <c r="K1527" s="21">
        <v>19.100000000000001</v>
      </c>
    </row>
    <row r="1528" spans="1:11">
      <c r="A1528" t="s">
        <v>222</v>
      </c>
      <c r="B1528">
        <v>2019</v>
      </c>
      <c r="C1528" s="12">
        <v>43561</v>
      </c>
      <c r="D1528" t="s">
        <v>264</v>
      </c>
      <c r="E1528" t="s">
        <v>117</v>
      </c>
      <c r="F1528">
        <v>2</v>
      </c>
      <c r="G1528">
        <v>4</v>
      </c>
      <c r="H1528" t="s">
        <v>266</v>
      </c>
      <c r="I1528" t="s">
        <v>102</v>
      </c>
      <c r="J1528" t="e">
        <v>#N/A</v>
      </c>
      <c r="K1528" s="21">
        <v>24.4</v>
      </c>
    </row>
    <row r="1529" spans="1:11">
      <c r="A1529" t="s">
        <v>222</v>
      </c>
      <c r="B1529">
        <v>2019</v>
      </c>
      <c r="C1529" s="12">
        <v>43561</v>
      </c>
      <c r="D1529" t="s">
        <v>264</v>
      </c>
      <c r="E1529" t="s">
        <v>121</v>
      </c>
      <c r="F1529">
        <v>1</v>
      </c>
      <c r="G1529">
        <v>1</v>
      </c>
      <c r="H1529" t="s">
        <v>231</v>
      </c>
      <c r="I1529" t="s">
        <v>102</v>
      </c>
      <c r="J1529">
        <v>10009009260</v>
      </c>
      <c r="K1529" s="21">
        <v>24</v>
      </c>
    </row>
    <row r="1530" spans="1:11">
      <c r="A1530" t="s">
        <v>222</v>
      </c>
      <c r="B1530">
        <v>2019</v>
      </c>
      <c r="C1530" s="12">
        <v>43561</v>
      </c>
      <c r="D1530" t="s">
        <v>264</v>
      </c>
      <c r="E1530" t="s">
        <v>121</v>
      </c>
      <c r="F1530">
        <v>1</v>
      </c>
      <c r="G1530">
        <v>2</v>
      </c>
      <c r="H1530" t="s">
        <v>205</v>
      </c>
      <c r="I1530" t="s">
        <v>102</v>
      </c>
      <c r="J1530">
        <v>10011146694</v>
      </c>
      <c r="K1530" s="21">
        <v>20.100000000000001</v>
      </c>
    </row>
    <row r="1531" spans="1:11">
      <c r="A1531" t="s">
        <v>222</v>
      </c>
      <c r="B1531">
        <v>2019</v>
      </c>
      <c r="C1531" s="12">
        <v>43561</v>
      </c>
      <c r="D1531" t="s">
        <v>264</v>
      </c>
      <c r="E1531" t="s">
        <v>121</v>
      </c>
      <c r="F1531">
        <v>1</v>
      </c>
      <c r="G1531">
        <v>3</v>
      </c>
      <c r="H1531" t="s">
        <v>101</v>
      </c>
      <c r="I1531" t="s">
        <v>102</v>
      </c>
      <c r="J1531">
        <v>10015145724</v>
      </c>
      <c r="K1531" s="21">
        <v>20</v>
      </c>
    </row>
    <row r="1532" spans="1:11">
      <c r="A1532" t="s">
        <v>222</v>
      </c>
      <c r="B1532">
        <v>2019</v>
      </c>
      <c r="C1532" s="12">
        <v>43561</v>
      </c>
      <c r="D1532" t="s">
        <v>264</v>
      </c>
      <c r="E1532" t="s">
        <v>121</v>
      </c>
      <c r="F1532">
        <v>1</v>
      </c>
      <c r="G1532">
        <v>4</v>
      </c>
      <c r="H1532" t="s">
        <v>242</v>
      </c>
      <c r="I1532" t="s">
        <v>102</v>
      </c>
      <c r="J1532">
        <v>10007811716</v>
      </c>
      <c r="K1532" s="21">
        <v>26.1</v>
      </c>
    </row>
    <row r="1533" spans="1:11">
      <c r="A1533" t="s">
        <v>222</v>
      </c>
      <c r="B1533">
        <v>2019</v>
      </c>
      <c r="C1533" s="12">
        <v>43561</v>
      </c>
      <c r="D1533" t="s">
        <v>264</v>
      </c>
      <c r="E1533" t="s">
        <v>121</v>
      </c>
      <c r="F1533">
        <v>1</v>
      </c>
      <c r="G1533">
        <v>5</v>
      </c>
      <c r="H1533" t="s">
        <v>265</v>
      </c>
      <c r="I1533" t="s">
        <v>102</v>
      </c>
      <c r="J1533">
        <v>10009009462</v>
      </c>
      <c r="K1533" s="21">
        <v>23.7</v>
      </c>
    </row>
    <row r="1534" spans="1:11">
      <c r="A1534" t="s">
        <v>222</v>
      </c>
      <c r="B1534">
        <v>2019</v>
      </c>
      <c r="C1534" s="12">
        <v>43561</v>
      </c>
      <c r="D1534" t="s">
        <v>264</v>
      </c>
      <c r="E1534" t="s">
        <v>121</v>
      </c>
      <c r="F1534">
        <v>1</v>
      </c>
      <c r="G1534">
        <v>6</v>
      </c>
      <c r="H1534" t="s">
        <v>177</v>
      </c>
      <c r="I1534" t="s">
        <v>102</v>
      </c>
      <c r="J1534">
        <v>10010664829</v>
      </c>
      <c r="K1534" s="21">
        <v>21</v>
      </c>
    </row>
    <row r="1535" spans="1:11">
      <c r="A1535" t="s">
        <v>222</v>
      </c>
      <c r="B1535">
        <v>2019</v>
      </c>
      <c r="C1535" s="12">
        <v>43561</v>
      </c>
      <c r="D1535" t="s">
        <v>264</v>
      </c>
      <c r="E1535" t="s">
        <v>121</v>
      </c>
      <c r="F1535">
        <v>2</v>
      </c>
      <c r="G1535">
        <v>1</v>
      </c>
      <c r="H1535" t="s">
        <v>270</v>
      </c>
      <c r="I1535" t="s">
        <v>269</v>
      </c>
      <c r="J1535">
        <v>10010794262</v>
      </c>
      <c r="K1535" s="21">
        <v>20.3</v>
      </c>
    </row>
    <row r="1536" spans="1:11">
      <c r="A1536" t="s">
        <v>222</v>
      </c>
      <c r="B1536">
        <v>2019</v>
      </c>
      <c r="C1536" s="12">
        <v>43561</v>
      </c>
      <c r="D1536" t="s">
        <v>264</v>
      </c>
      <c r="E1536" t="s">
        <v>121</v>
      </c>
      <c r="F1536">
        <v>2</v>
      </c>
      <c r="G1536">
        <v>2</v>
      </c>
      <c r="H1536" t="s">
        <v>114</v>
      </c>
      <c r="I1536" t="s">
        <v>102</v>
      </c>
      <c r="J1536">
        <v>10055349695</v>
      </c>
      <c r="K1536" s="21">
        <v>19.100000000000001</v>
      </c>
    </row>
    <row r="1537" spans="1:11">
      <c r="A1537" t="s">
        <v>222</v>
      </c>
      <c r="B1537">
        <v>2019</v>
      </c>
      <c r="C1537" s="12">
        <v>43561</v>
      </c>
      <c r="D1537" t="s">
        <v>264</v>
      </c>
      <c r="E1537" t="s">
        <v>121</v>
      </c>
      <c r="F1537">
        <v>2</v>
      </c>
      <c r="G1537">
        <v>3</v>
      </c>
      <c r="H1537" t="s">
        <v>238</v>
      </c>
      <c r="I1537" t="s">
        <v>102</v>
      </c>
      <c r="J1537">
        <v>10055348887</v>
      </c>
      <c r="K1537" s="21">
        <v>18.8</v>
      </c>
    </row>
    <row r="1538" spans="1:11">
      <c r="A1538" t="s">
        <v>222</v>
      </c>
      <c r="B1538">
        <v>2019</v>
      </c>
      <c r="C1538" s="12">
        <v>43561</v>
      </c>
      <c r="D1538" t="s">
        <v>264</v>
      </c>
      <c r="E1538" t="s">
        <v>121</v>
      </c>
      <c r="F1538">
        <v>2</v>
      </c>
      <c r="G1538">
        <v>4</v>
      </c>
      <c r="H1538" t="s">
        <v>266</v>
      </c>
      <c r="I1538" t="s">
        <v>102</v>
      </c>
      <c r="J1538" t="e">
        <v>#N/A</v>
      </c>
      <c r="K1538" s="21">
        <v>24.4</v>
      </c>
    </row>
    <row r="1539" spans="1:11">
      <c r="A1539" t="s">
        <v>222</v>
      </c>
      <c r="B1539">
        <v>2019</v>
      </c>
      <c r="C1539" s="12">
        <v>43561</v>
      </c>
      <c r="D1539" t="s">
        <v>264</v>
      </c>
      <c r="E1539" t="s">
        <v>121</v>
      </c>
      <c r="F1539">
        <v>2</v>
      </c>
      <c r="G1539">
        <v>5</v>
      </c>
      <c r="H1539" t="s">
        <v>267</v>
      </c>
      <c r="I1539" t="s">
        <v>102</v>
      </c>
      <c r="J1539">
        <v>10010791030</v>
      </c>
      <c r="K1539" s="21">
        <v>24.6</v>
      </c>
    </row>
    <row r="1540" spans="1:11">
      <c r="A1540" t="s">
        <v>222</v>
      </c>
      <c r="B1540">
        <v>2019</v>
      </c>
      <c r="C1540" s="12">
        <v>43561</v>
      </c>
      <c r="D1540" t="s">
        <v>264</v>
      </c>
      <c r="E1540" t="s">
        <v>121</v>
      </c>
      <c r="F1540">
        <v>2</v>
      </c>
      <c r="G1540">
        <v>6</v>
      </c>
      <c r="H1540" t="s">
        <v>268</v>
      </c>
      <c r="I1540" t="s">
        <v>269</v>
      </c>
      <c r="J1540">
        <v>10007051274</v>
      </c>
      <c r="K1540" s="21">
        <v>26.3</v>
      </c>
    </row>
    <row r="1541" spans="1:11">
      <c r="A1541" t="s">
        <v>222</v>
      </c>
      <c r="B1541">
        <v>2019</v>
      </c>
      <c r="C1541" s="12">
        <v>43561</v>
      </c>
      <c r="D1541" t="s">
        <v>264</v>
      </c>
      <c r="E1541" t="s">
        <v>121</v>
      </c>
      <c r="F1541">
        <v>2</v>
      </c>
      <c r="G1541">
        <v>9</v>
      </c>
      <c r="H1541" t="s">
        <v>240</v>
      </c>
      <c r="I1541" t="s">
        <v>102</v>
      </c>
      <c r="J1541" t="e">
        <v>#N/A</v>
      </c>
      <c r="K1541" s="21">
        <v>20</v>
      </c>
    </row>
    <row r="1542" spans="1:11">
      <c r="A1542" t="s">
        <v>222</v>
      </c>
      <c r="B1542">
        <v>2019</v>
      </c>
      <c r="C1542" s="12">
        <v>43560</v>
      </c>
      <c r="D1542" t="s">
        <v>264</v>
      </c>
      <c r="E1542" t="s">
        <v>91</v>
      </c>
      <c r="F1542">
        <v>1</v>
      </c>
      <c r="G1542">
        <v>1</v>
      </c>
      <c r="H1542" t="s">
        <v>271</v>
      </c>
      <c r="I1542" t="s">
        <v>102</v>
      </c>
      <c r="J1542">
        <v>10072107558</v>
      </c>
      <c r="K1542" s="21">
        <v>17.8</v>
      </c>
    </row>
    <row r="1543" spans="1:11">
      <c r="A1543" t="s">
        <v>222</v>
      </c>
      <c r="B1543">
        <v>2019</v>
      </c>
      <c r="C1543" s="12">
        <v>43560</v>
      </c>
      <c r="D1543" t="s">
        <v>264</v>
      </c>
      <c r="E1543" t="s">
        <v>91</v>
      </c>
      <c r="F1543">
        <v>1</v>
      </c>
      <c r="G1543">
        <v>2</v>
      </c>
      <c r="H1543" t="s">
        <v>272</v>
      </c>
      <c r="I1543" t="s">
        <v>102</v>
      </c>
      <c r="J1543" t="e">
        <v>#N/A</v>
      </c>
      <c r="K1543" s="21">
        <v>17.2</v>
      </c>
    </row>
    <row r="1544" spans="1:11">
      <c r="A1544" t="s">
        <v>222</v>
      </c>
      <c r="B1544">
        <v>2019</v>
      </c>
      <c r="C1544" s="12">
        <v>43560</v>
      </c>
      <c r="D1544" t="s">
        <v>264</v>
      </c>
      <c r="E1544" t="s">
        <v>91</v>
      </c>
      <c r="F1544">
        <v>1</v>
      </c>
      <c r="G1544">
        <v>3</v>
      </c>
      <c r="H1544" t="s">
        <v>273</v>
      </c>
      <c r="I1544" t="s">
        <v>102</v>
      </c>
      <c r="J1544">
        <v>10075185084</v>
      </c>
      <c r="K1544" s="21">
        <v>17.899999999999999</v>
      </c>
    </row>
    <row r="1545" spans="1:11">
      <c r="A1545" t="s">
        <v>222</v>
      </c>
      <c r="B1545">
        <v>2019</v>
      </c>
      <c r="C1545" s="12">
        <v>43560</v>
      </c>
      <c r="D1545" t="s">
        <v>264</v>
      </c>
      <c r="E1545" t="s">
        <v>91</v>
      </c>
      <c r="F1545">
        <v>1</v>
      </c>
      <c r="G1545">
        <v>4</v>
      </c>
      <c r="H1545" t="s">
        <v>274</v>
      </c>
      <c r="I1545" t="s">
        <v>102</v>
      </c>
      <c r="J1545">
        <v>10075184680</v>
      </c>
      <c r="K1545" s="21">
        <v>17.399999999999999</v>
      </c>
    </row>
    <row r="1546" spans="1:11">
      <c r="A1546" t="s">
        <v>222</v>
      </c>
      <c r="B1546">
        <v>2019</v>
      </c>
      <c r="C1546" s="12">
        <v>43560</v>
      </c>
      <c r="D1546" t="s">
        <v>264</v>
      </c>
      <c r="E1546" t="s">
        <v>91</v>
      </c>
      <c r="F1546">
        <v>1</v>
      </c>
      <c r="G1546">
        <v>5</v>
      </c>
      <c r="H1546" t="s">
        <v>275</v>
      </c>
      <c r="I1546" t="s">
        <v>102</v>
      </c>
      <c r="J1546" t="e">
        <v>#N/A</v>
      </c>
      <c r="K1546" s="21">
        <v>16.8</v>
      </c>
    </row>
    <row r="1547" spans="1:11">
      <c r="A1547" t="s">
        <v>222</v>
      </c>
      <c r="B1547">
        <v>2019</v>
      </c>
      <c r="C1547" s="12">
        <v>43560</v>
      </c>
      <c r="D1547" t="s">
        <v>264</v>
      </c>
      <c r="E1547" t="s">
        <v>91</v>
      </c>
      <c r="F1547">
        <v>2</v>
      </c>
      <c r="G1547">
        <v>1</v>
      </c>
      <c r="H1547" t="s">
        <v>276</v>
      </c>
      <c r="I1547" t="s">
        <v>102</v>
      </c>
      <c r="J1547">
        <v>10075184882</v>
      </c>
      <c r="K1547" s="21">
        <v>17.399999999999999</v>
      </c>
    </row>
    <row r="1548" spans="1:11">
      <c r="A1548" t="s">
        <v>222</v>
      </c>
      <c r="B1548">
        <v>2019</v>
      </c>
      <c r="C1548" s="12">
        <v>43560</v>
      </c>
      <c r="D1548" t="s">
        <v>264</v>
      </c>
      <c r="E1548" t="s">
        <v>91</v>
      </c>
      <c r="F1548">
        <v>2</v>
      </c>
      <c r="G1548">
        <v>2</v>
      </c>
      <c r="H1548" t="s">
        <v>277</v>
      </c>
      <c r="I1548" t="s">
        <v>102</v>
      </c>
      <c r="J1548" t="e">
        <v>#N/A</v>
      </c>
      <c r="K1548" s="21">
        <v>17.100000000000001</v>
      </c>
    </row>
    <row r="1549" spans="1:11">
      <c r="A1549" t="s">
        <v>222</v>
      </c>
      <c r="B1549">
        <v>2019</v>
      </c>
      <c r="C1549" s="12">
        <v>43560</v>
      </c>
      <c r="D1549" t="s">
        <v>264</v>
      </c>
      <c r="E1549" t="s">
        <v>91</v>
      </c>
      <c r="F1549">
        <v>2</v>
      </c>
      <c r="G1549">
        <v>3</v>
      </c>
      <c r="H1549" t="s">
        <v>278</v>
      </c>
      <c r="I1549" t="s">
        <v>102</v>
      </c>
      <c r="J1549" t="e">
        <v>#N/A</v>
      </c>
      <c r="K1549" s="21">
        <v>17</v>
      </c>
    </row>
    <row r="1550" spans="1:11">
      <c r="A1550" t="s">
        <v>222</v>
      </c>
      <c r="B1550">
        <v>2019</v>
      </c>
      <c r="C1550" s="12">
        <v>43560</v>
      </c>
      <c r="D1550" t="s">
        <v>264</v>
      </c>
      <c r="E1550" t="s">
        <v>91</v>
      </c>
      <c r="F1550">
        <v>2</v>
      </c>
      <c r="G1550">
        <v>4</v>
      </c>
      <c r="H1550" t="s">
        <v>279</v>
      </c>
      <c r="I1550" t="s">
        <v>102</v>
      </c>
      <c r="J1550">
        <v>10086832057</v>
      </c>
      <c r="K1550" s="21">
        <v>16.600000000000001</v>
      </c>
    </row>
    <row r="1551" spans="1:11">
      <c r="A1551" t="s">
        <v>222</v>
      </c>
      <c r="B1551">
        <v>2019</v>
      </c>
      <c r="C1551" s="12">
        <v>43560</v>
      </c>
      <c r="D1551" t="s">
        <v>264</v>
      </c>
      <c r="E1551" t="s">
        <v>91</v>
      </c>
      <c r="F1551">
        <v>2</v>
      </c>
      <c r="G1551">
        <v>5</v>
      </c>
      <c r="H1551" t="s">
        <v>280</v>
      </c>
      <c r="I1551" t="s">
        <v>102</v>
      </c>
      <c r="J1551" t="e">
        <v>#N/A</v>
      </c>
      <c r="K1551" s="21">
        <v>17.5</v>
      </c>
    </row>
    <row r="1552" spans="1:11">
      <c r="A1552" t="s">
        <v>222</v>
      </c>
      <c r="B1552">
        <v>2019</v>
      </c>
      <c r="C1552" s="12">
        <v>43560</v>
      </c>
      <c r="D1552" t="s">
        <v>264</v>
      </c>
      <c r="E1552" t="s">
        <v>117</v>
      </c>
      <c r="F1552">
        <v>1</v>
      </c>
      <c r="G1552">
        <v>1</v>
      </c>
      <c r="H1552" t="s">
        <v>273</v>
      </c>
      <c r="I1552" t="s">
        <v>102</v>
      </c>
      <c r="J1552">
        <v>10075185084</v>
      </c>
      <c r="K1552" s="21">
        <v>17.899999999999999</v>
      </c>
    </row>
    <row r="1553" spans="1:11">
      <c r="A1553" t="s">
        <v>222</v>
      </c>
      <c r="B1553">
        <v>2019</v>
      </c>
      <c r="C1553" s="12">
        <v>43560</v>
      </c>
      <c r="D1553" t="s">
        <v>264</v>
      </c>
      <c r="E1553" t="s">
        <v>121</v>
      </c>
      <c r="F1553">
        <v>1</v>
      </c>
      <c r="G1553">
        <v>1</v>
      </c>
      <c r="H1553" t="s">
        <v>276</v>
      </c>
      <c r="I1553" t="s">
        <v>102</v>
      </c>
      <c r="J1553">
        <v>10075184882</v>
      </c>
      <c r="K1553" s="21">
        <v>17.399999999999999</v>
      </c>
    </row>
    <row r="1554" spans="1:11">
      <c r="A1554" t="s">
        <v>222</v>
      </c>
      <c r="B1554">
        <v>2019</v>
      </c>
      <c r="C1554" s="12">
        <v>43560</v>
      </c>
      <c r="D1554" t="s">
        <v>264</v>
      </c>
      <c r="E1554" t="s">
        <v>117</v>
      </c>
      <c r="F1554">
        <v>1</v>
      </c>
      <c r="G1554">
        <v>2</v>
      </c>
      <c r="H1554" t="s">
        <v>274</v>
      </c>
      <c r="I1554" t="s">
        <v>102</v>
      </c>
      <c r="J1554">
        <v>10075184680</v>
      </c>
      <c r="K1554" s="21">
        <v>17.399999999999999</v>
      </c>
    </row>
    <row r="1555" spans="1:11">
      <c r="A1555" t="s">
        <v>222</v>
      </c>
      <c r="B1555">
        <v>2019</v>
      </c>
      <c r="C1555" s="12">
        <v>43560</v>
      </c>
      <c r="D1555" t="s">
        <v>264</v>
      </c>
      <c r="E1555" t="s">
        <v>121</v>
      </c>
      <c r="F1555">
        <v>1</v>
      </c>
      <c r="G1555">
        <v>2</v>
      </c>
      <c r="H1555" t="s">
        <v>271</v>
      </c>
      <c r="I1555" t="s">
        <v>102</v>
      </c>
      <c r="J1555">
        <v>10072107558</v>
      </c>
      <c r="K1555" s="21">
        <v>17.8</v>
      </c>
    </row>
    <row r="1556" spans="1:11">
      <c r="A1556" t="s">
        <v>222</v>
      </c>
      <c r="B1556">
        <v>2019</v>
      </c>
      <c r="C1556" s="12">
        <v>43560</v>
      </c>
      <c r="D1556" t="s">
        <v>264</v>
      </c>
      <c r="E1556" t="s">
        <v>117</v>
      </c>
      <c r="F1556">
        <v>1</v>
      </c>
      <c r="G1556">
        <v>3</v>
      </c>
      <c r="H1556" t="s">
        <v>279</v>
      </c>
      <c r="I1556" t="s">
        <v>102</v>
      </c>
      <c r="J1556">
        <v>10086832057</v>
      </c>
      <c r="K1556" s="21">
        <v>16.600000000000001</v>
      </c>
    </row>
    <row r="1557" spans="1:11">
      <c r="A1557" t="s">
        <v>222</v>
      </c>
      <c r="B1557">
        <v>2019</v>
      </c>
      <c r="C1557" s="12">
        <v>43560</v>
      </c>
      <c r="D1557" t="s">
        <v>264</v>
      </c>
      <c r="E1557" t="s">
        <v>121</v>
      </c>
      <c r="F1557">
        <v>1</v>
      </c>
      <c r="G1557">
        <v>3</v>
      </c>
      <c r="H1557" t="s">
        <v>277</v>
      </c>
      <c r="I1557" t="s">
        <v>102</v>
      </c>
      <c r="J1557" t="e">
        <v>#N/A</v>
      </c>
      <c r="K1557" s="21">
        <v>17.100000000000001</v>
      </c>
    </row>
    <row r="1558" spans="1:11">
      <c r="A1558" t="s">
        <v>222</v>
      </c>
      <c r="B1558">
        <v>2019</v>
      </c>
      <c r="C1558" s="12">
        <v>43560</v>
      </c>
      <c r="D1558" t="s">
        <v>264</v>
      </c>
      <c r="E1558" t="s">
        <v>117</v>
      </c>
      <c r="F1558">
        <v>1</v>
      </c>
      <c r="G1558">
        <v>4</v>
      </c>
      <c r="H1558" t="s">
        <v>278</v>
      </c>
      <c r="I1558" t="s">
        <v>102</v>
      </c>
      <c r="J1558" t="e">
        <v>#N/A</v>
      </c>
      <c r="K1558" s="21">
        <v>17</v>
      </c>
    </row>
    <row r="1559" spans="1:11">
      <c r="A1559" t="s">
        <v>222</v>
      </c>
      <c r="B1559">
        <v>2019</v>
      </c>
      <c r="C1559" s="12">
        <v>43560</v>
      </c>
      <c r="D1559" t="s">
        <v>264</v>
      </c>
      <c r="E1559" t="s">
        <v>121</v>
      </c>
      <c r="F1559">
        <v>1</v>
      </c>
      <c r="G1559">
        <v>4</v>
      </c>
      <c r="H1559" t="s">
        <v>273</v>
      </c>
      <c r="I1559" t="s">
        <v>102</v>
      </c>
      <c r="J1559">
        <v>10075185084</v>
      </c>
      <c r="K1559" s="21">
        <v>17.899999999999999</v>
      </c>
    </row>
    <row r="1560" spans="1:11">
      <c r="A1560" t="s">
        <v>222</v>
      </c>
      <c r="B1560">
        <v>2019</v>
      </c>
      <c r="C1560" s="12">
        <v>43560</v>
      </c>
      <c r="D1560" t="s">
        <v>264</v>
      </c>
      <c r="E1560" t="s">
        <v>117</v>
      </c>
      <c r="F1560">
        <v>1</v>
      </c>
      <c r="G1560">
        <v>5</v>
      </c>
      <c r="H1560" t="s">
        <v>275</v>
      </c>
      <c r="I1560" t="s">
        <v>102</v>
      </c>
      <c r="J1560" t="e">
        <v>#N/A</v>
      </c>
      <c r="K1560" s="21">
        <v>16.8</v>
      </c>
    </row>
    <row r="1561" spans="1:11">
      <c r="A1561" t="s">
        <v>222</v>
      </c>
      <c r="B1561">
        <v>2019</v>
      </c>
      <c r="C1561" s="12">
        <v>43560</v>
      </c>
      <c r="D1561" t="s">
        <v>264</v>
      </c>
      <c r="E1561" t="s">
        <v>121</v>
      </c>
      <c r="F1561">
        <v>1</v>
      </c>
      <c r="G1561">
        <v>5</v>
      </c>
      <c r="H1561" t="s">
        <v>274</v>
      </c>
      <c r="I1561" t="s">
        <v>102</v>
      </c>
      <c r="J1561">
        <v>10075184680</v>
      </c>
      <c r="K1561" s="21">
        <v>17.399999999999999</v>
      </c>
    </row>
    <row r="1562" spans="1:11">
      <c r="A1562" t="s">
        <v>222</v>
      </c>
      <c r="B1562">
        <v>2019</v>
      </c>
      <c r="C1562" s="12">
        <v>43560</v>
      </c>
      <c r="D1562" t="s">
        <v>264</v>
      </c>
      <c r="E1562" t="s">
        <v>117</v>
      </c>
      <c r="F1562">
        <v>1</v>
      </c>
      <c r="G1562">
        <v>6</v>
      </c>
      <c r="H1562" t="s">
        <v>280</v>
      </c>
      <c r="I1562" t="s">
        <v>102</v>
      </c>
      <c r="J1562" t="e">
        <v>#N/A</v>
      </c>
      <c r="K1562" s="21">
        <v>17.5</v>
      </c>
    </row>
    <row r="1563" spans="1:11">
      <c r="A1563" t="s">
        <v>222</v>
      </c>
      <c r="B1563">
        <v>2019</v>
      </c>
      <c r="C1563" s="12">
        <v>43560</v>
      </c>
      <c r="D1563" t="s">
        <v>264</v>
      </c>
      <c r="E1563" t="s">
        <v>121</v>
      </c>
      <c r="F1563">
        <v>1</v>
      </c>
      <c r="G1563">
        <v>6</v>
      </c>
      <c r="H1563" t="s">
        <v>272</v>
      </c>
      <c r="I1563" t="s">
        <v>102</v>
      </c>
      <c r="J1563" t="e">
        <v>#N/A</v>
      </c>
      <c r="K1563" s="21">
        <v>17.2</v>
      </c>
    </row>
    <row r="1564" spans="1:11">
      <c r="A1564" t="s">
        <v>222</v>
      </c>
      <c r="B1564">
        <v>2019</v>
      </c>
      <c r="C1564" s="12">
        <v>43560</v>
      </c>
      <c r="D1564" t="s">
        <v>264</v>
      </c>
      <c r="E1564" t="s">
        <v>121</v>
      </c>
      <c r="F1564">
        <v>2</v>
      </c>
      <c r="G1564">
        <v>1</v>
      </c>
      <c r="H1564" t="s">
        <v>278</v>
      </c>
      <c r="I1564" t="s">
        <v>102</v>
      </c>
      <c r="J1564" t="e">
        <v>#N/A</v>
      </c>
      <c r="K1564" s="21">
        <v>17</v>
      </c>
    </row>
    <row r="1565" spans="1:11">
      <c r="A1565" t="s">
        <v>222</v>
      </c>
      <c r="B1565">
        <v>2019</v>
      </c>
      <c r="C1565" s="12">
        <v>43560</v>
      </c>
      <c r="D1565" t="s">
        <v>264</v>
      </c>
      <c r="E1565" t="s">
        <v>121</v>
      </c>
      <c r="F1565">
        <v>2</v>
      </c>
      <c r="G1565">
        <v>2</v>
      </c>
      <c r="H1565" t="s">
        <v>279</v>
      </c>
      <c r="I1565" t="s">
        <v>102</v>
      </c>
      <c r="J1565">
        <v>10086832057</v>
      </c>
      <c r="K1565" s="21">
        <v>16.600000000000001</v>
      </c>
    </row>
    <row r="1566" spans="1:11">
      <c r="A1566" t="s">
        <v>222</v>
      </c>
      <c r="B1566">
        <v>2019</v>
      </c>
      <c r="C1566" s="12">
        <v>43560</v>
      </c>
      <c r="D1566" t="s">
        <v>264</v>
      </c>
      <c r="E1566" t="s">
        <v>121</v>
      </c>
      <c r="F1566">
        <v>2</v>
      </c>
      <c r="G1566">
        <v>3</v>
      </c>
      <c r="H1566" t="s">
        <v>280</v>
      </c>
      <c r="I1566" t="s">
        <v>102</v>
      </c>
      <c r="J1566" t="e">
        <v>#N/A</v>
      </c>
      <c r="K1566" s="21">
        <v>17.5</v>
      </c>
    </row>
    <row r="1567" spans="1:11">
      <c r="A1567" t="s">
        <v>222</v>
      </c>
      <c r="B1567">
        <v>2019</v>
      </c>
      <c r="C1567" s="12">
        <v>43560</v>
      </c>
      <c r="D1567" t="s">
        <v>264</v>
      </c>
      <c r="E1567" t="s">
        <v>121</v>
      </c>
      <c r="F1567">
        <v>2</v>
      </c>
      <c r="G1567">
        <v>4</v>
      </c>
      <c r="H1567" t="s">
        <v>275</v>
      </c>
      <c r="I1567" t="s">
        <v>102</v>
      </c>
      <c r="J1567" t="e">
        <v>#N/A</v>
      </c>
      <c r="K1567" s="21">
        <v>16.8</v>
      </c>
    </row>
    <row r="1568" spans="1:11">
      <c r="A1568" t="s">
        <v>281</v>
      </c>
      <c r="B1568">
        <v>2019</v>
      </c>
      <c r="C1568" s="12">
        <v>43524</v>
      </c>
      <c r="D1568" t="s">
        <v>20</v>
      </c>
      <c r="E1568" t="s">
        <v>91</v>
      </c>
      <c r="F1568">
        <v>1</v>
      </c>
      <c r="G1568">
        <v>1</v>
      </c>
      <c r="H1568" t="s">
        <v>97</v>
      </c>
      <c r="I1568" t="s">
        <v>29</v>
      </c>
      <c r="J1568">
        <v>10048325582</v>
      </c>
      <c r="K1568" s="21">
        <v>27.1</v>
      </c>
    </row>
    <row r="1569" spans="1:11">
      <c r="A1569" t="s">
        <v>281</v>
      </c>
      <c r="B1569">
        <v>2019</v>
      </c>
      <c r="C1569" s="12">
        <v>43524</v>
      </c>
      <c r="D1569" t="s">
        <v>20</v>
      </c>
      <c r="E1569" t="s">
        <v>91</v>
      </c>
      <c r="F1569">
        <v>1</v>
      </c>
      <c r="G1569">
        <v>2</v>
      </c>
      <c r="H1569" t="s">
        <v>213</v>
      </c>
      <c r="I1569" t="s">
        <v>42</v>
      </c>
      <c r="J1569">
        <v>10006422895</v>
      </c>
      <c r="K1569" s="21">
        <v>27.8</v>
      </c>
    </row>
    <row r="1570" spans="1:11">
      <c r="A1570" t="s">
        <v>281</v>
      </c>
      <c r="B1570">
        <v>2019</v>
      </c>
      <c r="C1570" s="12">
        <v>43524</v>
      </c>
      <c r="D1570" t="s">
        <v>20</v>
      </c>
      <c r="E1570" t="s">
        <v>91</v>
      </c>
      <c r="F1570">
        <v>1</v>
      </c>
      <c r="G1570">
        <v>3</v>
      </c>
      <c r="H1570" t="s">
        <v>282</v>
      </c>
      <c r="I1570" t="s">
        <v>224</v>
      </c>
      <c r="J1570">
        <v>10008108574</v>
      </c>
      <c r="K1570" s="21">
        <v>24.8</v>
      </c>
    </row>
    <row r="1571" spans="1:11">
      <c r="A1571" t="s">
        <v>281</v>
      </c>
      <c r="B1571">
        <v>2019</v>
      </c>
      <c r="C1571" s="12">
        <v>43524</v>
      </c>
      <c r="D1571" t="s">
        <v>20</v>
      </c>
      <c r="E1571" t="s">
        <v>91</v>
      </c>
      <c r="F1571">
        <v>1</v>
      </c>
      <c r="G1571">
        <v>4</v>
      </c>
      <c r="H1571" t="s">
        <v>208</v>
      </c>
      <c r="I1571" t="s">
        <v>58</v>
      </c>
      <c r="J1571">
        <v>10007828183</v>
      </c>
      <c r="K1571" s="21">
        <v>25.4</v>
      </c>
    </row>
    <row r="1572" spans="1:11">
      <c r="A1572" t="s">
        <v>281</v>
      </c>
      <c r="B1572">
        <v>2019</v>
      </c>
      <c r="C1572" s="12">
        <v>43524</v>
      </c>
      <c r="D1572" t="s">
        <v>20</v>
      </c>
      <c r="E1572" t="s">
        <v>91</v>
      </c>
      <c r="F1572">
        <v>1</v>
      </c>
      <c r="G1572">
        <v>5</v>
      </c>
      <c r="H1572" t="s">
        <v>221</v>
      </c>
      <c r="I1572" t="s">
        <v>31</v>
      </c>
      <c r="J1572">
        <v>10008098470</v>
      </c>
      <c r="K1572" s="21">
        <v>34.1</v>
      </c>
    </row>
    <row r="1573" spans="1:11">
      <c r="A1573" t="s">
        <v>281</v>
      </c>
      <c r="B1573">
        <v>2019</v>
      </c>
      <c r="C1573" s="12">
        <v>43524</v>
      </c>
      <c r="D1573" t="s">
        <v>20</v>
      </c>
      <c r="E1573" t="s">
        <v>91</v>
      </c>
      <c r="F1573">
        <v>2</v>
      </c>
      <c r="G1573">
        <v>1</v>
      </c>
      <c r="H1573" t="s">
        <v>195</v>
      </c>
      <c r="I1573" t="s">
        <v>31</v>
      </c>
      <c r="J1573">
        <v>10005964470</v>
      </c>
      <c r="K1573" s="21">
        <v>29.9</v>
      </c>
    </row>
    <row r="1574" spans="1:11">
      <c r="A1574" t="s">
        <v>281</v>
      </c>
      <c r="B1574">
        <v>2019</v>
      </c>
      <c r="C1574" s="12">
        <v>43524</v>
      </c>
      <c r="D1574" t="s">
        <v>20</v>
      </c>
      <c r="E1574" t="s">
        <v>91</v>
      </c>
      <c r="F1574">
        <v>2</v>
      </c>
      <c r="G1574">
        <v>2</v>
      </c>
      <c r="H1574" t="s">
        <v>220</v>
      </c>
      <c r="I1574" t="s">
        <v>35</v>
      </c>
      <c r="J1574">
        <v>10005782695</v>
      </c>
      <c r="K1574" s="21">
        <v>29.6</v>
      </c>
    </row>
    <row r="1575" spans="1:11">
      <c r="A1575" t="s">
        <v>281</v>
      </c>
      <c r="B1575">
        <v>2019</v>
      </c>
      <c r="C1575" s="12">
        <v>43524</v>
      </c>
      <c r="D1575" t="s">
        <v>20</v>
      </c>
      <c r="E1575" t="s">
        <v>91</v>
      </c>
      <c r="F1575">
        <v>2</v>
      </c>
      <c r="G1575">
        <v>3</v>
      </c>
      <c r="H1575" t="s">
        <v>174</v>
      </c>
      <c r="I1575" t="s">
        <v>37</v>
      </c>
      <c r="J1575">
        <v>10006552534</v>
      </c>
      <c r="K1575" s="21">
        <v>28.8</v>
      </c>
    </row>
    <row r="1576" spans="1:11">
      <c r="A1576" t="s">
        <v>281</v>
      </c>
      <c r="B1576">
        <v>2019</v>
      </c>
      <c r="C1576" s="12">
        <v>43524</v>
      </c>
      <c r="D1576" t="s">
        <v>20</v>
      </c>
      <c r="E1576" t="s">
        <v>91</v>
      </c>
      <c r="F1576">
        <v>2</v>
      </c>
      <c r="G1576">
        <v>4</v>
      </c>
      <c r="H1576" t="s">
        <v>93</v>
      </c>
      <c r="I1576" t="s">
        <v>52</v>
      </c>
      <c r="J1576">
        <v>10009150215</v>
      </c>
      <c r="K1576" s="21">
        <v>23.3</v>
      </c>
    </row>
    <row r="1577" spans="1:11">
      <c r="A1577" t="s">
        <v>281</v>
      </c>
      <c r="B1577">
        <v>2019</v>
      </c>
      <c r="C1577" s="12">
        <v>43524</v>
      </c>
      <c r="D1577" t="s">
        <v>20</v>
      </c>
      <c r="E1577" t="s">
        <v>91</v>
      </c>
      <c r="F1577">
        <v>2</v>
      </c>
      <c r="G1577">
        <v>5</v>
      </c>
      <c r="H1577" t="s">
        <v>68</v>
      </c>
      <c r="I1577" t="s">
        <v>29</v>
      </c>
      <c r="J1577">
        <v>10006379247</v>
      </c>
      <c r="K1577" s="21">
        <v>28.9</v>
      </c>
    </row>
    <row r="1578" spans="1:11">
      <c r="A1578" t="s">
        <v>281</v>
      </c>
      <c r="B1578">
        <v>2019</v>
      </c>
      <c r="C1578" s="12">
        <v>43524</v>
      </c>
      <c r="D1578" t="s">
        <v>20</v>
      </c>
      <c r="E1578" t="s">
        <v>91</v>
      </c>
      <c r="F1578">
        <v>3</v>
      </c>
      <c r="G1578">
        <v>1</v>
      </c>
      <c r="H1578" t="s">
        <v>106</v>
      </c>
      <c r="I1578" t="s">
        <v>102</v>
      </c>
      <c r="J1578">
        <v>10006894559</v>
      </c>
      <c r="K1578" s="21">
        <v>26.5</v>
      </c>
    </row>
    <row r="1579" spans="1:11">
      <c r="A1579" t="s">
        <v>281</v>
      </c>
      <c r="B1579">
        <v>2019</v>
      </c>
      <c r="C1579" s="12">
        <v>43524</v>
      </c>
      <c r="D1579" t="s">
        <v>20</v>
      </c>
      <c r="E1579" t="s">
        <v>91</v>
      </c>
      <c r="F1579">
        <v>3</v>
      </c>
      <c r="G1579">
        <v>2</v>
      </c>
      <c r="H1579" t="s">
        <v>193</v>
      </c>
      <c r="I1579" t="s">
        <v>31</v>
      </c>
      <c r="J1579">
        <v>10005727327</v>
      </c>
      <c r="K1579" s="21">
        <v>33.1</v>
      </c>
    </row>
    <row r="1580" spans="1:11">
      <c r="A1580" t="s">
        <v>281</v>
      </c>
      <c r="B1580">
        <v>2019</v>
      </c>
      <c r="C1580" s="12">
        <v>43524</v>
      </c>
      <c r="D1580" t="s">
        <v>20</v>
      </c>
      <c r="E1580" t="s">
        <v>91</v>
      </c>
      <c r="F1580">
        <v>3</v>
      </c>
      <c r="G1580">
        <v>3</v>
      </c>
      <c r="H1580" t="s">
        <v>100</v>
      </c>
      <c r="I1580" t="s">
        <v>44</v>
      </c>
      <c r="J1580">
        <v>10010830840</v>
      </c>
      <c r="K1580" s="21">
        <v>20.3</v>
      </c>
    </row>
    <row r="1581" spans="1:11">
      <c r="A1581" t="s">
        <v>281</v>
      </c>
      <c r="B1581">
        <v>2019</v>
      </c>
      <c r="C1581" s="12">
        <v>43524</v>
      </c>
      <c r="D1581" t="s">
        <v>20</v>
      </c>
      <c r="E1581" t="s">
        <v>91</v>
      </c>
      <c r="F1581">
        <v>3</v>
      </c>
      <c r="G1581">
        <v>4</v>
      </c>
      <c r="H1581" t="s">
        <v>153</v>
      </c>
      <c r="I1581" t="s">
        <v>154</v>
      </c>
      <c r="J1581">
        <v>10004717719</v>
      </c>
      <c r="K1581" s="21">
        <v>30.2</v>
      </c>
    </row>
    <row r="1582" spans="1:11">
      <c r="A1582" t="s">
        <v>281</v>
      </c>
      <c r="B1582">
        <v>2019</v>
      </c>
      <c r="C1582" s="12">
        <v>43524</v>
      </c>
      <c r="D1582" t="s">
        <v>20</v>
      </c>
      <c r="E1582" t="s">
        <v>91</v>
      </c>
      <c r="F1582">
        <v>3</v>
      </c>
      <c r="G1582">
        <v>5</v>
      </c>
      <c r="H1582" t="s">
        <v>215</v>
      </c>
      <c r="I1582" t="s">
        <v>33</v>
      </c>
      <c r="J1582">
        <v>10009307435</v>
      </c>
      <c r="K1582" s="21">
        <v>26.9</v>
      </c>
    </row>
    <row r="1583" spans="1:11">
      <c r="A1583" t="s">
        <v>281</v>
      </c>
      <c r="B1583">
        <v>2019</v>
      </c>
      <c r="C1583" s="12">
        <v>43524</v>
      </c>
      <c r="D1583" t="s">
        <v>20</v>
      </c>
      <c r="E1583" t="s">
        <v>91</v>
      </c>
      <c r="F1583">
        <v>3</v>
      </c>
      <c r="G1583">
        <v>6</v>
      </c>
      <c r="H1583" t="s">
        <v>219</v>
      </c>
      <c r="I1583" t="s">
        <v>23</v>
      </c>
      <c r="J1583">
        <v>10050887493</v>
      </c>
      <c r="K1583" s="21">
        <v>35.5</v>
      </c>
    </row>
    <row r="1584" spans="1:11">
      <c r="A1584" t="s">
        <v>281</v>
      </c>
      <c r="B1584">
        <v>2019</v>
      </c>
      <c r="C1584" s="12">
        <v>43524</v>
      </c>
      <c r="D1584" t="s">
        <v>20</v>
      </c>
      <c r="E1584" t="s">
        <v>91</v>
      </c>
      <c r="F1584">
        <v>4</v>
      </c>
      <c r="G1584">
        <v>1</v>
      </c>
      <c r="H1584" t="s">
        <v>99</v>
      </c>
      <c r="I1584" t="s">
        <v>27</v>
      </c>
      <c r="J1584">
        <v>10010678569</v>
      </c>
      <c r="K1584" s="21">
        <v>21.9</v>
      </c>
    </row>
    <row r="1585" spans="1:11">
      <c r="A1585" t="s">
        <v>281</v>
      </c>
      <c r="B1585">
        <v>2019</v>
      </c>
      <c r="C1585" s="12">
        <v>43524</v>
      </c>
      <c r="D1585" t="s">
        <v>20</v>
      </c>
      <c r="E1585" t="s">
        <v>91</v>
      </c>
      <c r="F1585">
        <v>4</v>
      </c>
      <c r="G1585">
        <v>2</v>
      </c>
      <c r="H1585" t="s">
        <v>54</v>
      </c>
      <c r="I1585" t="s">
        <v>42</v>
      </c>
      <c r="J1585">
        <v>10004612534</v>
      </c>
      <c r="K1585" s="21">
        <v>31.7</v>
      </c>
    </row>
    <row r="1586" spans="1:11">
      <c r="A1586" t="s">
        <v>281</v>
      </c>
      <c r="B1586">
        <v>2019</v>
      </c>
      <c r="C1586" s="12">
        <v>43524</v>
      </c>
      <c r="D1586" t="s">
        <v>20</v>
      </c>
      <c r="E1586" t="s">
        <v>91</v>
      </c>
      <c r="F1586">
        <v>4</v>
      </c>
      <c r="G1586">
        <v>3</v>
      </c>
      <c r="H1586" t="s">
        <v>196</v>
      </c>
      <c r="I1586" t="s">
        <v>52</v>
      </c>
      <c r="J1586">
        <v>10004868370</v>
      </c>
      <c r="K1586" s="21">
        <v>31.1</v>
      </c>
    </row>
    <row r="1587" spans="1:11">
      <c r="A1587" t="s">
        <v>281</v>
      </c>
      <c r="B1587">
        <v>2019</v>
      </c>
      <c r="C1587" s="12">
        <v>43524</v>
      </c>
      <c r="D1587" t="s">
        <v>20</v>
      </c>
      <c r="E1587" t="s">
        <v>91</v>
      </c>
      <c r="F1587">
        <v>4</v>
      </c>
      <c r="G1587">
        <v>4</v>
      </c>
      <c r="H1587" t="s">
        <v>183</v>
      </c>
      <c r="I1587" t="s">
        <v>33</v>
      </c>
      <c r="J1587">
        <v>10007212639</v>
      </c>
      <c r="K1587" s="21">
        <v>27.7</v>
      </c>
    </row>
    <row r="1588" spans="1:11">
      <c r="A1588" t="s">
        <v>281</v>
      </c>
      <c r="B1588">
        <v>2019</v>
      </c>
      <c r="C1588" s="12">
        <v>43524</v>
      </c>
      <c r="D1588" t="s">
        <v>20</v>
      </c>
      <c r="E1588" t="s">
        <v>91</v>
      </c>
      <c r="F1588">
        <v>4</v>
      </c>
      <c r="G1588">
        <v>5</v>
      </c>
      <c r="H1588" t="s">
        <v>50</v>
      </c>
      <c r="I1588" t="s">
        <v>44</v>
      </c>
      <c r="J1588">
        <v>10009039774</v>
      </c>
      <c r="K1588" s="21">
        <v>24.6</v>
      </c>
    </row>
    <row r="1589" spans="1:11">
      <c r="A1589" t="s">
        <v>281</v>
      </c>
      <c r="B1589">
        <v>2019</v>
      </c>
      <c r="C1589" s="12">
        <v>43524</v>
      </c>
      <c r="D1589" t="s">
        <v>20</v>
      </c>
      <c r="E1589" t="s">
        <v>91</v>
      </c>
      <c r="F1589">
        <v>4</v>
      </c>
      <c r="G1589">
        <v>6</v>
      </c>
      <c r="H1589" t="s">
        <v>62</v>
      </c>
      <c r="I1589" t="s">
        <v>63</v>
      </c>
      <c r="J1589">
        <v>10007351671</v>
      </c>
      <c r="K1589" s="21">
        <v>29.3</v>
      </c>
    </row>
    <row r="1590" spans="1:11">
      <c r="A1590" t="s">
        <v>281</v>
      </c>
      <c r="B1590">
        <v>2019</v>
      </c>
      <c r="C1590" s="12">
        <v>43524</v>
      </c>
      <c r="D1590" t="s">
        <v>20</v>
      </c>
      <c r="E1590" t="s">
        <v>91</v>
      </c>
      <c r="F1590">
        <v>5</v>
      </c>
      <c r="G1590">
        <v>1</v>
      </c>
      <c r="H1590" t="s">
        <v>40</v>
      </c>
      <c r="I1590" t="s">
        <v>29</v>
      </c>
      <c r="J1590">
        <v>10009178002</v>
      </c>
      <c r="K1590" s="21">
        <v>23.1</v>
      </c>
    </row>
    <row r="1591" spans="1:11">
      <c r="A1591" t="s">
        <v>281</v>
      </c>
      <c r="B1591">
        <v>2019</v>
      </c>
      <c r="C1591" s="12">
        <v>43524</v>
      </c>
      <c r="D1591" t="s">
        <v>20</v>
      </c>
      <c r="E1591" t="s">
        <v>91</v>
      </c>
      <c r="F1591">
        <v>5</v>
      </c>
      <c r="G1591">
        <v>2</v>
      </c>
      <c r="H1591" t="s">
        <v>112</v>
      </c>
      <c r="I1591" t="s">
        <v>113</v>
      </c>
      <c r="J1591">
        <v>10009967641</v>
      </c>
      <c r="K1591" s="21">
        <v>21.9</v>
      </c>
    </row>
    <row r="1592" spans="1:11">
      <c r="A1592" t="s">
        <v>281</v>
      </c>
      <c r="B1592">
        <v>2019</v>
      </c>
      <c r="C1592" s="12">
        <v>43524</v>
      </c>
      <c r="D1592" t="s">
        <v>20</v>
      </c>
      <c r="E1592" t="s">
        <v>91</v>
      </c>
      <c r="F1592">
        <v>5</v>
      </c>
      <c r="G1592">
        <v>3</v>
      </c>
      <c r="H1592" t="s">
        <v>218</v>
      </c>
      <c r="I1592" t="s">
        <v>46</v>
      </c>
      <c r="J1592">
        <v>10006902239</v>
      </c>
      <c r="K1592" s="21">
        <v>27.7</v>
      </c>
    </row>
    <row r="1593" spans="1:11">
      <c r="A1593" t="s">
        <v>281</v>
      </c>
      <c r="B1593">
        <v>2019</v>
      </c>
      <c r="C1593" s="12">
        <v>43524</v>
      </c>
      <c r="D1593" t="s">
        <v>20</v>
      </c>
      <c r="E1593" t="s">
        <v>91</v>
      </c>
      <c r="F1593">
        <v>5</v>
      </c>
      <c r="G1593">
        <v>4</v>
      </c>
      <c r="H1593" t="s">
        <v>200</v>
      </c>
      <c r="I1593" t="s">
        <v>23</v>
      </c>
      <c r="J1593">
        <v>10006900421</v>
      </c>
      <c r="K1593" s="21">
        <v>26.2</v>
      </c>
    </row>
    <row r="1594" spans="1:11">
      <c r="A1594" t="s">
        <v>281</v>
      </c>
      <c r="B1594">
        <v>2019</v>
      </c>
      <c r="C1594" s="12">
        <v>43524</v>
      </c>
      <c r="D1594" t="s">
        <v>20</v>
      </c>
      <c r="E1594" t="s">
        <v>91</v>
      </c>
      <c r="F1594">
        <v>5</v>
      </c>
      <c r="G1594">
        <v>5</v>
      </c>
      <c r="H1594" t="s">
        <v>103</v>
      </c>
      <c r="I1594" t="s">
        <v>104</v>
      </c>
      <c r="J1594">
        <v>10009010876</v>
      </c>
      <c r="K1594" s="21">
        <v>25.1</v>
      </c>
    </row>
    <row r="1595" spans="1:11">
      <c r="A1595" t="s">
        <v>281</v>
      </c>
      <c r="B1595">
        <v>2019</v>
      </c>
      <c r="C1595" s="12">
        <v>43524</v>
      </c>
      <c r="D1595" t="s">
        <v>20</v>
      </c>
      <c r="E1595" t="s">
        <v>91</v>
      </c>
      <c r="F1595">
        <v>5</v>
      </c>
      <c r="G1595">
        <v>6</v>
      </c>
      <c r="H1595" t="s">
        <v>265</v>
      </c>
      <c r="I1595" t="s">
        <v>102</v>
      </c>
      <c r="J1595">
        <v>10009009462</v>
      </c>
      <c r="K1595" s="21">
        <v>23.6</v>
      </c>
    </row>
    <row r="1596" spans="1:11">
      <c r="A1596" t="s">
        <v>281</v>
      </c>
      <c r="B1596">
        <v>2019</v>
      </c>
      <c r="C1596" s="12">
        <v>43524</v>
      </c>
      <c r="D1596" t="s">
        <v>20</v>
      </c>
      <c r="E1596" t="s">
        <v>117</v>
      </c>
      <c r="F1596">
        <v>1</v>
      </c>
      <c r="G1596">
        <v>1</v>
      </c>
      <c r="H1596" t="s">
        <v>200</v>
      </c>
      <c r="I1596" t="s">
        <v>23</v>
      </c>
      <c r="J1596">
        <v>10006900421</v>
      </c>
      <c r="K1596" s="21">
        <v>26.2</v>
      </c>
    </row>
    <row r="1597" spans="1:11">
      <c r="A1597" t="s">
        <v>281</v>
      </c>
      <c r="B1597">
        <v>2019</v>
      </c>
      <c r="C1597" s="12">
        <v>43524</v>
      </c>
      <c r="D1597" t="s">
        <v>20</v>
      </c>
      <c r="E1597" t="s">
        <v>117</v>
      </c>
      <c r="F1597">
        <v>1</v>
      </c>
      <c r="G1597">
        <v>2</v>
      </c>
      <c r="H1597" t="s">
        <v>219</v>
      </c>
      <c r="I1597" t="s">
        <v>23</v>
      </c>
      <c r="J1597">
        <v>10050887493</v>
      </c>
      <c r="K1597" s="21">
        <v>35.5</v>
      </c>
    </row>
    <row r="1598" spans="1:11">
      <c r="A1598" t="s">
        <v>281</v>
      </c>
      <c r="B1598">
        <v>2019</v>
      </c>
      <c r="C1598" s="12">
        <v>43524</v>
      </c>
      <c r="D1598" t="s">
        <v>20</v>
      </c>
      <c r="E1598" t="s">
        <v>117</v>
      </c>
      <c r="F1598">
        <v>1</v>
      </c>
      <c r="G1598">
        <v>3</v>
      </c>
      <c r="H1598" t="s">
        <v>183</v>
      </c>
      <c r="I1598" t="s">
        <v>33</v>
      </c>
      <c r="J1598">
        <v>10007212639</v>
      </c>
      <c r="K1598" s="21">
        <v>27.7</v>
      </c>
    </row>
    <row r="1599" spans="1:11">
      <c r="A1599" t="s">
        <v>281</v>
      </c>
      <c r="B1599">
        <v>2019</v>
      </c>
      <c r="C1599" s="12">
        <v>43524</v>
      </c>
      <c r="D1599" t="s">
        <v>20</v>
      </c>
      <c r="E1599" t="s">
        <v>117</v>
      </c>
      <c r="F1599">
        <v>1</v>
      </c>
      <c r="G1599">
        <v>4</v>
      </c>
      <c r="H1599" t="s">
        <v>282</v>
      </c>
      <c r="I1599" t="s">
        <v>224</v>
      </c>
      <c r="J1599">
        <v>10008108574</v>
      </c>
      <c r="K1599" s="21">
        <v>24.8</v>
      </c>
    </row>
    <row r="1600" spans="1:11">
      <c r="A1600" t="s">
        <v>281</v>
      </c>
      <c r="B1600">
        <v>2019</v>
      </c>
      <c r="C1600" s="12">
        <v>43524</v>
      </c>
      <c r="D1600" t="s">
        <v>20</v>
      </c>
      <c r="E1600" t="s">
        <v>117</v>
      </c>
      <c r="F1600">
        <v>2</v>
      </c>
      <c r="G1600">
        <v>1</v>
      </c>
      <c r="H1600" t="s">
        <v>153</v>
      </c>
      <c r="I1600" t="s">
        <v>154</v>
      </c>
      <c r="J1600">
        <v>10004717719</v>
      </c>
      <c r="K1600" s="21">
        <v>30.2</v>
      </c>
    </row>
    <row r="1601" spans="1:11">
      <c r="A1601" t="s">
        <v>281</v>
      </c>
      <c r="B1601">
        <v>2019</v>
      </c>
      <c r="C1601" s="12">
        <v>43524</v>
      </c>
      <c r="D1601" t="s">
        <v>20</v>
      </c>
      <c r="E1601" t="s">
        <v>117</v>
      </c>
      <c r="F1601">
        <v>2</v>
      </c>
      <c r="G1601">
        <v>2</v>
      </c>
      <c r="H1601" t="s">
        <v>62</v>
      </c>
      <c r="I1601" t="s">
        <v>63</v>
      </c>
      <c r="J1601">
        <v>10007351671</v>
      </c>
      <c r="K1601" s="21">
        <v>29.3</v>
      </c>
    </row>
    <row r="1602" spans="1:11">
      <c r="A1602" t="s">
        <v>281</v>
      </c>
      <c r="B1602">
        <v>2019</v>
      </c>
      <c r="C1602" s="12">
        <v>43524</v>
      </c>
      <c r="D1602" t="s">
        <v>20</v>
      </c>
      <c r="E1602" t="s">
        <v>117</v>
      </c>
      <c r="F1602">
        <v>2</v>
      </c>
      <c r="G1602">
        <v>3</v>
      </c>
      <c r="H1602" t="s">
        <v>103</v>
      </c>
      <c r="I1602" t="s">
        <v>104</v>
      </c>
      <c r="J1602">
        <v>10009010876</v>
      </c>
      <c r="K1602" s="21">
        <v>25.1</v>
      </c>
    </row>
    <row r="1603" spans="1:11">
      <c r="A1603" t="s">
        <v>281</v>
      </c>
      <c r="B1603">
        <v>2019</v>
      </c>
      <c r="C1603" s="12">
        <v>43524</v>
      </c>
      <c r="D1603" t="s">
        <v>20</v>
      </c>
      <c r="E1603" t="s">
        <v>117</v>
      </c>
      <c r="F1603">
        <v>2</v>
      </c>
      <c r="G1603">
        <v>4</v>
      </c>
      <c r="H1603" t="s">
        <v>174</v>
      </c>
      <c r="I1603" t="s">
        <v>37</v>
      </c>
      <c r="J1603">
        <v>10006552534</v>
      </c>
      <c r="K1603" s="21">
        <v>28.8</v>
      </c>
    </row>
    <row r="1604" spans="1:11">
      <c r="A1604" t="s">
        <v>281</v>
      </c>
      <c r="B1604">
        <v>2019</v>
      </c>
      <c r="C1604" s="12">
        <v>43524</v>
      </c>
      <c r="D1604" t="s">
        <v>20</v>
      </c>
      <c r="E1604" t="s">
        <v>117</v>
      </c>
      <c r="F1604">
        <v>2</v>
      </c>
      <c r="G1604">
        <v>5</v>
      </c>
      <c r="H1604" t="s">
        <v>208</v>
      </c>
      <c r="I1604" t="s">
        <v>58</v>
      </c>
      <c r="J1604">
        <v>10007828183</v>
      </c>
      <c r="K1604" s="21">
        <v>25.4</v>
      </c>
    </row>
    <row r="1605" spans="1:11">
      <c r="A1605" t="s">
        <v>281</v>
      </c>
      <c r="B1605">
        <v>2019</v>
      </c>
      <c r="C1605" s="12">
        <v>43524</v>
      </c>
      <c r="D1605" t="s">
        <v>20</v>
      </c>
      <c r="E1605" t="s">
        <v>117</v>
      </c>
      <c r="F1605">
        <v>3</v>
      </c>
      <c r="G1605">
        <v>1</v>
      </c>
      <c r="H1605" t="s">
        <v>221</v>
      </c>
      <c r="I1605" t="s">
        <v>31</v>
      </c>
      <c r="J1605">
        <v>10008098470</v>
      </c>
      <c r="K1605" s="21">
        <v>34.1</v>
      </c>
    </row>
    <row r="1606" spans="1:11">
      <c r="A1606" t="s">
        <v>281</v>
      </c>
      <c r="B1606">
        <v>2019</v>
      </c>
      <c r="C1606" s="12">
        <v>43524</v>
      </c>
      <c r="D1606" t="s">
        <v>20</v>
      </c>
      <c r="E1606" t="s">
        <v>117</v>
      </c>
      <c r="F1606">
        <v>3</v>
      </c>
      <c r="G1606">
        <v>2</v>
      </c>
      <c r="H1606" t="s">
        <v>265</v>
      </c>
      <c r="I1606" t="s">
        <v>102</v>
      </c>
      <c r="J1606">
        <v>10009009462</v>
      </c>
      <c r="K1606" s="21">
        <v>23.6</v>
      </c>
    </row>
    <row r="1607" spans="1:11">
      <c r="A1607" t="s">
        <v>281</v>
      </c>
      <c r="B1607">
        <v>2019</v>
      </c>
      <c r="C1607" s="12">
        <v>43524</v>
      </c>
      <c r="D1607" t="s">
        <v>20</v>
      </c>
      <c r="E1607" t="s">
        <v>117</v>
      </c>
      <c r="F1607">
        <v>3</v>
      </c>
      <c r="G1607">
        <v>3</v>
      </c>
      <c r="H1607" t="s">
        <v>50</v>
      </c>
      <c r="I1607" t="s">
        <v>44</v>
      </c>
      <c r="J1607">
        <v>10009039774</v>
      </c>
      <c r="K1607" s="21">
        <v>24.6</v>
      </c>
    </row>
    <row r="1608" spans="1:11">
      <c r="A1608" t="s">
        <v>281</v>
      </c>
      <c r="B1608">
        <v>2019</v>
      </c>
      <c r="C1608" s="12">
        <v>43524</v>
      </c>
      <c r="D1608" t="s">
        <v>20</v>
      </c>
      <c r="E1608" t="s">
        <v>117</v>
      </c>
      <c r="F1608">
        <v>3</v>
      </c>
      <c r="G1608">
        <v>4</v>
      </c>
      <c r="H1608" t="s">
        <v>68</v>
      </c>
      <c r="I1608" t="s">
        <v>29</v>
      </c>
      <c r="J1608">
        <v>10006379247</v>
      </c>
      <c r="K1608" s="21">
        <v>28.9</v>
      </c>
    </row>
    <row r="1609" spans="1:11">
      <c r="A1609" t="s">
        <v>281</v>
      </c>
      <c r="B1609">
        <v>2019</v>
      </c>
      <c r="C1609" s="12">
        <v>43524</v>
      </c>
      <c r="D1609" t="s">
        <v>20</v>
      </c>
      <c r="E1609" t="s">
        <v>117</v>
      </c>
      <c r="F1609">
        <v>3</v>
      </c>
      <c r="G1609">
        <v>5</v>
      </c>
      <c r="H1609" t="s">
        <v>100</v>
      </c>
      <c r="I1609" t="s">
        <v>44</v>
      </c>
      <c r="J1609">
        <v>10010830840</v>
      </c>
      <c r="K1609" s="21">
        <v>20.3</v>
      </c>
    </row>
    <row r="1610" spans="1:11">
      <c r="A1610" t="s">
        <v>281</v>
      </c>
      <c r="B1610">
        <v>2019</v>
      </c>
      <c r="C1610" s="12">
        <v>43524</v>
      </c>
      <c r="D1610" t="s">
        <v>20</v>
      </c>
      <c r="E1610" t="s">
        <v>117</v>
      </c>
      <c r="F1610">
        <v>4</v>
      </c>
      <c r="G1610">
        <v>1</v>
      </c>
      <c r="H1610" t="s">
        <v>218</v>
      </c>
      <c r="I1610" t="s">
        <v>46</v>
      </c>
      <c r="J1610">
        <v>10006902239</v>
      </c>
      <c r="K1610" s="21">
        <v>27.7</v>
      </c>
    </row>
    <row r="1611" spans="1:11">
      <c r="A1611" t="s">
        <v>281</v>
      </c>
      <c r="B1611">
        <v>2019</v>
      </c>
      <c r="C1611" s="12">
        <v>43524</v>
      </c>
      <c r="D1611" t="s">
        <v>20</v>
      </c>
      <c r="E1611" t="s">
        <v>117</v>
      </c>
      <c r="F1611">
        <v>4</v>
      </c>
      <c r="G1611">
        <v>2</v>
      </c>
      <c r="H1611" t="s">
        <v>196</v>
      </c>
      <c r="I1611" t="s">
        <v>52</v>
      </c>
      <c r="J1611">
        <v>10004868370</v>
      </c>
      <c r="K1611" s="21">
        <v>31.1</v>
      </c>
    </row>
    <row r="1612" spans="1:11">
      <c r="A1612" t="s">
        <v>281</v>
      </c>
      <c r="B1612">
        <v>2019</v>
      </c>
      <c r="C1612" s="12">
        <v>43524</v>
      </c>
      <c r="D1612" t="s">
        <v>20</v>
      </c>
      <c r="E1612" t="s">
        <v>117</v>
      </c>
      <c r="F1612">
        <v>4</v>
      </c>
      <c r="G1612">
        <v>3</v>
      </c>
      <c r="H1612" t="s">
        <v>93</v>
      </c>
      <c r="I1612" t="s">
        <v>52</v>
      </c>
      <c r="J1612">
        <v>10009150215</v>
      </c>
      <c r="K1612" s="21">
        <v>23.3</v>
      </c>
    </row>
    <row r="1613" spans="1:11">
      <c r="A1613" t="s">
        <v>281</v>
      </c>
      <c r="B1613">
        <v>2019</v>
      </c>
      <c r="C1613" s="12">
        <v>43524</v>
      </c>
      <c r="D1613" t="s">
        <v>20</v>
      </c>
      <c r="E1613" t="s">
        <v>117</v>
      </c>
      <c r="F1613">
        <v>4</v>
      </c>
      <c r="G1613">
        <v>3</v>
      </c>
      <c r="H1613" t="s">
        <v>215</v>
      </c>
      <c r="I1613" t="s">
        <v>33</v>
      </c>
      <c r="J1613">
        <v>10009307435</v>
      </c>
      <c r="K1613" s="21">
        <v>26.9</v>
      </c>
    </row>
    <row r="1614" spans="1:11">
      <c r="A1614" t="s">
        <v>281</v>
      </c>
      <c r="B1614">
        <v>2019</v>
      </c>
      <c r="C1614" s="12">
        <v>43524</v>
      </c>
      <c r="D1614" t="s">
        <v>20</v>
      </c>
      <c r="E1614" t="s">
        <v>119</v>
      </c>
      <c r="F1614">
        <v>1</v>
      </c>
      <c r="G1614">
        <v>1</v>
      </c>
      <c r="H1614" t="s">
        <v>97</v>
      </c>
      <c r="I1614" t="s">
        <v>29</v>
      </c>
      <c r="J1614">
        <v>10048325582</v>
      </c>
      <c r="K1614" s="21">
        <v>27.1</v>
      </c>
    </row>
    <row r="1615" spans="1:11">
      <c r="A1615" t="s">
        <v>281</v>
      </c>
      <c r="B1615">
        <v>2019</v>
      </c>
      <c r="C1615" s="12">
        <v>43524</v>
      </c>
      <c r="D1615" t="s">
        <v>20</v>
      </c>
      <c r="E1615" t="s">
        <v>119</v>
      </c>
      <c r="F1615">
        <v>1</v>
      </c>
      <c r="G1615">
        <v>2</v>
      </c>
      <c r="H1615" t="s">
        <v>99</v>
      </c>
      <c r="I1615" t="s">
        <v>27</v>
      </c>
      <c r="J1615">
        <v>10010678569</v>
      </c>
      <c r="K1615" s="21">
        <v>21.9</v>
      </c>
    </row>
    <row r="1616" spans="1:11">
      <c r="A1616" t="s">
        <v>281</v>
      </c>
      <c r="B1616">
        <v>2019</v>
      </c>
      <c r="C1616" s="12">
        <v>43524</v>
      </c>
      <c r="D1616" t="s">
        <v>20</v>
      </c>
      <c r="E1616" t="s">
        <v>119</v>
      </c>
      <c r="F1616">
        <v>1</v>
      </c>
      <c r="G1616">
        <v>3</v>
      </c>
      <c r="H1616" t="s">
        <v>196</v>
      </c>
      <c r="I1616" t="s">
        <v>52</v>
      </c>
      <c r="J1616">
        <v>10004868370</v>
      </c>
      <c r="K1616" s="21">
        <v>31.1</v>
      </c>
    </row>
    <row r="1617" spans="1:11">
      <c r="A1617" t="s">
        <v>281</v>
      </c>
      <c r="B1617">
        <v>2019</v>
      </c>
      <c r="C1617" s="12">
        <v>43524</v>
      </c>
      <c r="D1617" t="s">
        <v>20</v>
      </c>
      <c r="E1617" t="s">
        <v>119</v>
      </c>
      <c r="F1617">
        <v>1</v>
      </c>
      <c r="G1617">
        <v>4</v>
      </c>
      <c r="H1617" t="s">
        <v>221</v>
      </c>
      <c r="I1617" t="s">
        <v>31</v>
      </c>
      <c r="J1617">
        <v>10008098470</v>
      </c>
      <c r="K1617" s="21">
        <v>34.1</v>
      </c>
    </row>
    <row r="1618" spans="1:11">
      <c r="A1618" t="s">
        <v>281</v>
      </c>
      <c r="B1618">
        <v>2019</v>
      </c>
      <c r="C1618" s="12">
        <v>43524</v>
      </c>
      <c r="D1618" t="s">
        <v>20</v>
      </c>
      <c r="E1618" t="s">
        <v>119</v>
      </c>
      <c r="F1618">
        <v>1</v>
      </c>
      <c r="G1618">
        <v>5</v>
      </c>
      <c r="H1618" t="s">
        <v>220</v>
      </c>
      <c r="I1618" t="s">
        <v>35</v>
      </c>
      <c r="J1618">
        <v>10005782695</v>
      </c>
      <c r="K1618" s="21">
        <v>29.6</v>
      </c>
    </row>
    <row r="1619" spans="1:11">
      <c r="A1619" t="s">
        <v>281</v>
      </c>
      <c r="B1619">
        <v>2019</v>
      </c>
      <c r="C1619" s="12">
        <v>43524</v>
      </c>
      <c r="D1619" t="s">
        <v>20</v>
      </c>
      <c r="E1619" t="s">
        <v>119</v>
      </c>
      <c r="F1619">
        <v>1</v>
      </c>
      <c r="G1619">
        <v>6</v>
      </c>
      <c r="H1619" t="s">
        <v>153</v>
      </c>
      <c r="I1619" t="s">
        <v>154</v>
      </c>
      <c r="J1619">
        <v>10004717719</v>
      </c>
      <c r="K1619" s="21">
        <v>30.2</v>
      </c>
    </row>
    <row r="1620" spans="1:11">
      <c r="A1620" t="s">
        <v>281</v>
      </c>
      <c r="B1620">
        <v>2019</v>
      </c>
      <c r="C1620" s="12">
        <v>43524</v>
      </c>
      <c r="D1620" t="s">
        <v>20</v>
      </c>
      <c r="E1620" t="s">
        <v>119</v>
      </c>
      <c r="F1620">
        <v>2</v>
      </c>
      <c r="G1620">
        <v>1</v>
      </c>
      <c r="H1620" t="s">
        <v>200</v>
      </c>
      <c r="I1620" t="s">
        <v>23</v>
      </c>
      <c r="J1620">
        <v>10006900421</v>
      </c>
      <c r="K1620" s="21">
        <v>26.2</v>
      </c>
    </row>
    <row r="1621" spans="1:11">
      <c r="A1621" t="s">
        <v>281</v>
      </c>
      <c r="B1621">
        <v>2019</v>
      </c>
      <c r="C1621" s="12">
        <v>43524</v>
      </c>
      <c r="D1621" t="s">
        <v>20</v>
      </c>
      <c r="E1621" t="s">
        <v>119</v>
      </c>
      <c r="F1621">
        <v>2</v>
      </c>
      <c r="G1621">
        <v>2</v>
      </c>
      <c r="H1621" t="s">
        <v>193</v>
      </c>
      <c r="I1621" t="s">
        <v>31</v>
      </c>
      <c r="J1621">
        <v>10005727327</v>
      </c>
      <c r="K1621" s="21">
        <v>33.1</v>
      </c>
    </row>
    <row r="1622" spans="1:11">
      <c r="A1622" t="s">
        <v>281</v>
      </c>
      <c r="B1622">
        <v>2019</v>
      </c>
      <c r="C1622" s="12">
        <v>43524</v>
      </c>
      <c r="D1622" t="s">
        <v>20</v>
      </c>
      <c r="E1622" t="s">
        <v>119</v>
      </c>
      <c r="F1622">
        <v>2</v>
      </c>
      <c r="G1622">
        <v>3</v>
      </c>
      <c r="H1622" t="s">
        <v>218</v>
      </c>
      <c r="I1622" t="s">
        <v>46</v>
      </c>
      <c r="J1622">
        <v>10006902239</v>
      </c>
      <c r="K1622" s="21">
        <v>27.7</v>
      </c>
    </row>
    <row r="1623" spans="1:11">
      <c r="A1623" t="s">
        <v>281</v>
      </c>
      <c r="B1623">
        <v>2019</v>
      </c>
      <c r="C1623" s="12">
        <v>43524</v>
      </c>
      <c r="D1623" t="s">
        <v>20</v>
      </c>
      <c r="E1623" t="s">
        <v>119</v>
      </c>
      <c r="F1623">
        <v>2</v>
      </c>
      <c r="G1623">
        <v>4</v>
      </c>
      <c r="H1623" t="s">
        <v>195</v>
      </c>
      <c r="I1623" t="s">
        <v>31</v>
      </c>
      <c r="J1623">
        <v>10005964470</v>
      </c>
      <c r="K1623" s="21">
        <v>29.9</v>
      </c>
    </row>
    <row r="1624" spans="1:11">
      <c r="A1624" t="s">
        <v>281</v>
      </c>
      <c r="B1624">
        <v>2019</v>
      </c>
      <c r="C1624" s="12">
        <v>43524</v>
      </c>
      <c r="D1624" t="s">
        <v>20</v>
      </c>
      <c r="E1624" t="s">
        <v>119</v>
      </c>
      <c r="F1624">
        <v>2</v>
      </c>
      <c r="G1624">
        <v>5</v>
      </c>
      <c r="H1624" t="s">
        <v>40</v>
      </c>
      <c r="I1624" t="s">
        <v>29</v>
      </c>
      <c r="J1624">
        <v>10009178002</v>
      </c>
      <c r="K1624" s="21">
        <v>23.1</v>
      </c>
    </row>
    <row r="1625" spans="1:11">
      <c r="A1625" t="s">
        <v>281</v>
      </c>
      <c r="B1625">
        <v>2019</v>
      </c>
      <c r="C1625" s="12">
        <v>43524</v>
      </c>
      <c r="D1625" t="s">
        <v>20</v>
      </c>
      <c r="E1625" t="s">
        <v>119</v>
      </c>
      <c r="F1625">
        <v>2</v>
      </c>
      <c r="G1625">
        <v>6</v>
      </c>
      <c r="H1625" t="s">
        <v>265</v>
      </c>
      <c r="I1625" t="s">
        <v>102</v>
      </c>
      <c r="J1625">
        <v>10009009462</v>
      </c>
      <c r="K1625" s="21">
        <v>23.6</v>
      </c>
    </row>
    <row r="1626" spans="1:11">
      <c r="A1626" t="s">
        <v>281</v>
      </c>
      <c r="B1626">
        <v>2019</v>
      </c>
      <c r="C1626" s="12">
        <v>43524</v>
      </c>
      <c r="D1626" t="s">
        <v>20</v>
      </c>
      <c r="E1626" t="s">
        <v>119</v>
      </c>
      <c r="F1626">
        <v>3</v>
      </c>
      <c r="G1626">
        <v>1</v>
      </c>
      <c r="H1626" t="s">
        <v>106</v>
      </c>
      <c r="I1626" t="s">
        <v>102</v>
      </c>
      <c r="J1626">
        <v>10006894559</v>
      </c>
      <c r="K1626" s="21">
        <v>26.5</v>
      </c>
    </row>
    <row r="1627" spans="1:11">
      <c r="A1627" t="s">
        <v>281</v>
      </c>
      <c r="B1627">
        <v>2019</v>
      </c>
      <c r="C1627" s="12">
        <v>43524</v>
      </c>
      <c r="D1627" t="s">
        <v>20</v>
      </c>
      <c r="E1627" t="s">
        <v>119</v>
      </c>
      <c r="F1627">
        <v>3</v>
      </c>
      <c r="G1627">
        <v>2</v>
      </c>
      <c r="H1627" t="s">
        <v>112</v>
      </c>
      <c r="I1627" t="s">
        <v>113</v>
      </c>
      <c r="J1627">
        <v>10009967641</v>
      </c>
      <c r="K1627" s="21">
        <v>21.9</v>
      </c>
    </row>
    <row r="1628" spans="1:11">
      <c r="A1628" t="s">
        <v>281</v>
      </c>
      <c r="B1628">
        <v>2019</v>
      </c>
      <c r="C1628" s="12">
        <v>43524</v>
      </c>
      <c r="D1628" t="s">
        <v>20</v>
      </c>
      <c r="E1628" t="s">
        <v>119</v>
      </c>
      <c r="F1628">
        <v>3</v>
      </c>
      <c r="G1628">
        <v>3</v>
      </c>
      <c r="H1628" t="s">
        <v>219</v>
      </c>
      <c r="I1628" t="s">
        <v>23</v>
      </c>
      <c r="J1628">
        <v>10050887493</v>
      </c>
      <c r="K1628" s="21">
        <v>35.5</v>
      </c>
    </row>
    <row r="1629" spans="1:11">
      <c r="A1629" t="s">
        <v>281</v>
      </c>
      <c r="B1629">
        <v>2019</v>
      </c>
      <c r="C1629" s="12">
        <v>43524</v>
      </c>
      <c r="D1629" t="s">
        <v>20</v>
      </c>
      <c r="E1629" t="s">
        <v>119</v>
      </c>
      <c r="F1629">
        <v>3</v>
      </c>
      <c r="G1629">
        <v>4</v>
      </c>
      <c r="H1629" t="s">
        <v>103</v>
      </c>
      <c r="I1629" t="s">
        <v>104</v>
      </c>
      <c r="J1629">
        <v>10009010876</v>
      </c>
      <c r="K1629" s="21">
        <v>25.1</v>
      </c>
    </row>
    <row r="1630" spans="1:11">
      <c r="A1630" t="s">
        <v>281</v>
      </c>
      <c r="B1630">
        <v>2019</v>
      </c>
      <c r="C1630" s="12">
        <v>43524</v>
      </c>
      <c r="D1630" t="s">
        <v>20</v>
      </c>
      <c r="E1630" t="s">
        <v>119</v>
      </c>
      <c r="F1630">
        <v>3</v>
      </c>
      <c r="G1630">
        <v>5</v>
      </c>
      <c r="H1630" t="s">
        <v>213</v>
      </c>
      <c r="I1630" t="s">
        <v>42</v>
      </c>
      <c r="J1630">
        <v>10006422895</v>
      </c>
      <c r="K1630" s="21">
        <v>27.8</v>
      </c>
    </row>
    <row r="1631" spans="1:11">
      <c r="A1631" t="s">
        <v>281</v>
      </c>
      <c r="B1631">
        <v>2019</v>
      </c>
      <c r="C1631" s="12">
        <v>43524</v>
      </c>
      <c r="D1631" t="s">
        <v>20</v>
      </c>
      <c r="E1631" t="s">
        <v>119</v>
      </c>
      <c r="F1631">
        <v>3</v>
      </c>
      <c r="G1631">
        <v>6</v>
      </c>
      <c r="H1631" t="s">
        <v>54</v>
      </c>
      <c r="I1631" t="s">
        <v>42</v>
      </c>
      <c r="J1631">
        <v>10004612534</v>
      </c>
      <c r="K1631" s="21">
        <v>31.7</v>
      </c>
    </row>
    <row r="1632" spans="1:11">
      <c r="A1632" t="s">
        <v>281</v>
      </c>
      <c r="B1632">
        <v>2019</v>
      </c>
      <c r="C1632" s="12">
        <v>43524</v>
      </c>
      <c r="D1632" t="s">
        <v>20</v>
      </c>
      <c r="E1632" t="s">
        <v>119</v>
      </c>
      <c r="F1632">
        <v>3</v>
      </c>
      <c r="G1632">
        <v>7</v>
      </c>
      <c r="H1632" t="s">
        <v>62</v>
      </c>
      <c r="I1632" t="s">
        <v>63</v>
      </c>
      <c r="J1632">
        <v>10007351671</v>
      </c>
      <c r="K1632" s="21">
        <v>29.3</v>
      </c>
    </row>
    <row r="1633" spans="1:11">
      <c r="A1633" t="s">
        <v>281</v>
      </c>
      <c r="B1633">
        <v>2019</v>
      </c>
      <c r="C1633" s="12">
        <v>43524</v>
      </c>
      <c r="D1633" t="s">
        <v>20</v>
      </c>
      <c r="E1633" t="s">
        <v>120</v>
      </c>
      <c r="F1633">
        <v>1</v>
      </c>
      <c r="G1633">
        <v>1</v>
      </c>
      <c r="H1633" t="s">
        <v>97</v>
      </c>
      <c r="I1633" t="s">
        <v>29</v>
      </c>
      <c r="J1633">
        <v>10048325582</v>
      </c>
      <c r="K1633" s="21">
        <v>27.1</v>
      </c>
    </row>
    <row r="1634" spans="1:11">
      <c r="A1634" t="s">
        <v>281</v>
      </c>
      <c r="B1634">
        <v>2019</v>
      </c>
      <c r="C1634" s="12">
        <v>43524</v>
      </c>
      <c r="D1634" t="s">
        <v>20</v>
      </c>
      <c r="E1634" t="s">
        <v>120</v>
      </c>
      <c r="F1634">
        <v>1</v>
      </c>
      <c r="G1634">
        <v>2</v>
      </c>
      <c r="H1634" t="s">
        <v>99</v>
      </c>
      <c r="I1634" t="s">
        <v>27</v>
      </c>
      <c r="J1634">
        <v>10010678569</v>
      </c>
      <c r="K1634" s="21">
        <v>21.9</v>
      </c>
    </row>
    <row r="1635" spans="1:11">
      <c r="A1635" t="s">
        <v>281</v>
      </c>
      <c r="B1635">
        <v>2019</v>
      </c>
      <c r="C1635" s="12">
        <v>43524</v>
      </c>
      <c r="D1635" t="s">
        <v>20</v>
      </c>
      <c r="E1635" t="s">
        <v>120</v>
      </c>
      <c r="F1635">
        <v>1</v>
      </c>
      <c r="G1635">
        <v>3</v>
      </c>
      <c r="H1635" t="s">
        <v>193</v>
      </c>
      <c r="I1635" t="s">
        <v>31</v>
      </c>
      <c r="J1635">
        <v>10005727327</v>
      </c>
      <c r="K1635" s="21">
        <v>33.1</v>
      </c>
    </row>
    <row r="1636" spans="1:11">
      <c r="A1636" t="s">
        <v>281</v>
      </c>
      <c r="B1636">
        <v>2019</v>
      </c>
      <c r="C1636" s="12">
        <v>43524</v>
      </c>
      <c r="D1636" t="s">
        <v>20</v>
      </c>
      <c r="E1636" t="s">
        <v>120</v>
      </c>
      <c r="F1636">
        <v>1</v>
      </c>
      <c r="G1636">
        <v>4</v>
      </c>
      <c r="H1636" t="s">
        <v>218</v>
      </c>
      <c r="I1636" t="s">
        <v>46</v>
      </c>
      <c r="J1636">
        <v>10006902239</v>
      </c>
      <c r="K1636" s="21">
        <v>27.7</v>
      </c>
    </row>
    <row r="1637" spans="1:11">
      <c r="A1637" t="s">
        <v>281</v>
      </c>
      <c r="B1637">
        <v>2019</v>
      </c>
      <c r="C1637" s="12">
        <v>43524</v>
      </c>
      <c r="D1637" t="s">
        <v>20</v>
      </c>
      <c r="E1637" t="s">
        <v>120</v>
      </c>
      <c r="F1637">
        <v>1</v>
      </c>
      <c r="G1637">
        <v>5</v>
      </c>
      <c r="H1637" t="s">
        <v>103</v>
      </c>
      <c r="I1637" t="s">
        <v>104</v>
      </c>
      <c r="J1637">
        <v>10009010876</v>
      </c>
      <c r="K1637" s="21">
        <v>25.1</v>
      </c>
    </row>
    <row r="1638" spans="1:11">
      <c r="A1638" t="s">
        <v>281</v>
      </c>
      <c r="B1638">
        <v>2019</v>
      </c>
      <c r="C1638" s="12">
        <v>43524</v>
      </c>
      <c r="D1638" t="s">
        <v>20</v>
      </c>
      <c r="E1638" t="s">
        <v>120</v>
      </c>
      <c r="F1638">
        <v>1</v>
      </c>
      <c r="G1638">
        <v>6</v>
      </c>
      <c r="H1638" t="s">
        <v>219</v>
      </c>
      <c r="I1638" t="s">
        <v>23</v>
      </c>
      <c r="J1638">
        <v>10050887493</v>
      </c>
      <c r="K1638" s="21">
        <v>35.5</v>
      </c>
    </row>
    <row r="1639" spans="1:11">
      <c r="A1639" t="s">
        <v>281</v>
      </c>
      <c r="B1639">
        <v>2019</v>
      </c>
      <c r="C1639" s="12">
        <v>43524</v>
      </c>
      <c r="D1639" t="s">
        <v>20</v>
      </c>
      <c r="E1639" t="s">
        <v>120</v>
      </c>
      <c r="F1639">
        <v>2</v>
      </c>
      <c r="G1639">
        <v>1</v>
      </c>
      <c r="H1639" t="s">
        <v>200</v>
      </c>
      <c r="I1639" t="s">
        <v>23</v>
      </c>
      <c r="J1639">
        <v>10006900421</v>
      </c>
      <c r="K1639" s="21">
        <v>26.2</v>
      </c>
    </row>
    <row r="1640" spans="1:11">
      <c r="A1640" t="s">
        <v>281</v>
      </c>
      <c r="B1640">
        <v>2019</v>
      </c>
      <c r="C1640" s="12">
        <v>43524</v>
      </c>
      <c r="D1640" t="s">
        <v>20</v>
      </c>
      <c r="E1640" t="s">
        <v>120</v>
      </c>
      <c r="F1640">
        <v>2</v>
      </c>
      <c r="G1640">
        <v>2</v>
      </c>
      <c r="H1640" t="s">
        <v>106</v>
      </c>
      <c r="I1640" t="s">
        <v>102</v>
      </c>
      <c r="J1640">
        <v>10006894559</v>
      </c>
      <c r="K1640" s="21">
        <v>26.5</v>
      </c>
    </row>
    <row r="1641" spans="1:11">
      <c r="A1641" t="s">
        <v>281</v>
      </c>
      <c r="B1641">
        <v>2019</v>
      </c>
      <c r="C1641" s="12">
        <v>43524</v>
      </c>
      <c r="D1641" t="s">
        <v>20</v>
      </c>
      <c r="E1641" t="s">
        <v>120</v>
      </c>
      <c r="F1641">
        <v>2</v>
      </c>
      <c r="G1641">
        <v>3</v>
      </c>
      <c r="H1641" t="s">
        <v>112</v>
      </c>
      <c r="I1641" t="s">
        <v>113</v>
      </c>
      <c r="J1641">
        <v>10009967641</v>
      </c>
      <c r="K1641" s="21">
        <v>21.9</v>
      </c>
    </row>
    <row r="1642" spans="1:11">
      <c r="A1642" t="s">
        <v>281</v>
      </c>
      <c r="B1642">
        <v>2019</v>
      </c>
      <c r="C1642" s="12">
        <v>43524</v>
      </c>
      <c r="D1642" t="s">
        <v>20</v>
      </c>
      <c r="E1642" t="s">
        <v>121</v>
      </c>
      <c r="F1642">
        <v>2</v>
      </c>
      <c r="G1642">
        <v>4</v>
      </c>
      <c r="H1642" t="s">
        <v>196</v>
      </c>
      <c r="I1642" t="s">
        <v>52</v>
      </c>
      <c r="J1642">
        <v>10004868370</v>
      </c>
      <c r="K1642" s="21">
        <v>31.1</v>
      </c>
    </row>
    <row r="1643" spans="1:11">
      <c r="A1643" t="s">
        <v>281</v>
      </c>
      <c r="B1643">
        <v>2019</v>
      </c>
      <c r="C1643" s="12">
        <v>43524</v>
      </c>
      <c r="D1643" t="s">
        <v>20</v>
      </c>
      <c r="E1643" t="s">
        <v>120</v>
      </c>
      <c r="F1643">
        <v>2</v>
      </c>
      <c r="G1643">
        <v>5</v>
      </c>
      <c r="H1643" t="s">
        <v>195</v>
      </c>
      <c r="I1643" t="s">
        <v>31</v>
      </c>
      <c r="J1643">
        <v>10005964470</v>
      </c>
      <c r="K1643" s="21">
        <v>29.9</v>
      </c>
    </row>
    <row r="1644" spans="1:11">
      <c r="A1644" t="s">
        <v>281</v>
      </c>
      <c r="B1644">
        <v>2019</v>
      </c>
      <c r="C1644" s="12">
        <v>43524</v>
      </c>
      <c r="D1644" t="s">
        <v>20</v>
      </c>
      <c r="E1644" t="s">
        <v>120</v>
      </c>
      <c r="F1644">
        <v>2</v>
      </c>
      <c r="G1644">
        <v>6</v>
      </c>
      <c r="H1644" t="s">
        <v>220</v>
      </c>
      <c r="I1644" t="s">
        <v>35</v>
      </c>
      <c r="J1644">
        <v>10005782695</v>
      </c>
      <c r="K1644" s="21">
        <v>29.6</v>
      </c>
    </row>
    <row r="1645" spans="1:11">
      <c r="A1645" t="s">
        <v>281</v>
      </c>
      <c r="B1645">
        <v>2019</v>
      </c>
      <c r="C1645" s="12">
        <v>43524</v>
      </c>
      <c r="D1645" t="s">
        <v>20</v>
      </c>
      <c r="E1645" t="s">
        <v>121</v>
      </c>
      <c r="F1645">
        <v>1</v>
      </c>
      <c r="G1645">
        <v>1</v>
      </c>
      <c r="H1645" t="s">
        <v>200</v>
      </c>
      <c r="I1645" t="s">
        <v>23</v>
      </c>
      <c r="J1645">
        <v>10006900421</v>
      </c>
      <c r="K1645" s="21">
        <v>26.2</v>
      </c>
    </row>
    <row r="1646" spans="1:11">
      <c r="A1646" t="s">
        <v>281</v>
      </c>
      <c r="B1646">
        <v>2019</v>
      </c>
      <c r="C1646" s="12">
        <v>43524</v>
      </c>
      <c r="D1646" t="s">
        <v>20</v>
      </c>
      <c r="E1646" t="s">
        <v>121</v>
      </c>
      <c r="F1646">
        <v>1</v>
      </c>
      <c r="G1646">
        <v>2</v>
      </c>
      <c r="H1646" t="s">
        <v>193</v>
      </c>
      <c r="I1646" t="s">
        <v>31</v>
      </c>
      <c r="J1646">
        <v>10005727327</v>
      </c>
      <c r="K1646" s="21">
        <v>33.1</v>
      </c>
    </row>
    <row r="1647" spans="1:11">
      <c r="A1647" t="s">
        <v>281</v>
      </c>
      <c r="B1647">
        <v>2019</v>
      </c>
      <c r="C1647" s="12">
        <v>43524</v>
      </c>
      <c r="D1647" t="s">
        <v>20</v>
      </c>
      <c r="E1647" t="s">
        <v>121</v>
      </c>
      <c r="F1647">
        <v>1</v>
      </c>
      <c r="G1647">
        <v>3</v>
      </c>
      <c r="H1647" t="s">
        <v>97</v>
      </c>
      <c r="I1647" t="s">
        <v>29</v>
      </c>
      <c r="J1647">
        <v>10048325582</v>
      </c>
      <c r="K1647" s="21">
        <v>27.1</v>
      </c>
    </row>
    <row r="1648" spans="1:11">
      <c r="A1648" t="s">
        <v>281</v>
      </c>
      <c r="B1648">
        <v>2019</v>
      </c>
      <c r="C1648" s="12">
        <v>43524</v>
      </c>
      <c r="D1648" t="s">
        <v>20</v>
      </c>
      <c r="E1648" t="s">
        <v>121</v>
      </c>
      <c r="F1648">
        <v>1</v>
      </c>
      <c r="G1648">
        <v>4</v>
      </c>
      <c r="H1648" t="s">
        <v>106</v>
      </c>
      <c r="I1648" t="s">
        <v>102</v>
      </c>
      <c r="J1648">
        <v>10006894559</v>
      </c>
      <c r="K1648" s="21">
        <v>26.5</v>
      </c>
    </row>
    <row r="1649" spans="1:11">
      <c r="A1649" t="s">
        <v>281</v>
      </c>
      <c r="B1649">
        <v>2019</v>
      </c>
      <c r="C1649" s="12">
        <v>43524</v>
      </c>
      <c r="D1649" t="s">
        <v>20</v>
      </c>
      <c r="E1649" t="s">
        <v>121</v>
      </c>
      <c r="F1649">
        <v>1</v>
      </c>
      <c r="G1649">
        <v>5</v>
      </c>
      <c r="H1649" t="s">
        <v>112</v>
      </c>
      <c r="I1649" t="s">
        <v>113</v>
      </c>
      <c r="J1649">
        <v>10009967641</v>
      </c>
      <c r="K1649" s="21">
        <v>21.9</v>
      </c>
    </row>
    <row r="1650" spans="1:11">
      <c r="A1650" t="s">
        <v>281</v>
      </c>
      <c r="B1650">
        <v>2019</v>
      </c>
      <c r="C1650" s="12">
        <v>43524</v>
      </c>
      <c r="D1650" t="s">
        <v>20</v>
      </c>
      <c r="E1650" t="s">
        <v>121</v>
      </c>
      <c r="F1650">
        <v>1</v>
      </c>
      <c r="G1650">
        <v>6</v>
      </c>
      <c r="H1650" t="s">
        <v>99</v>
      </c>
      <c r="I1650" t="s">
        <v>27</v>
      </c>
      <c r="J1650">
        <v>10010678569</v>
      </c>
      <c r="K1650" s="21">
        <v>21.9</v>
      </c>
    </row>
    <row r="1651" spans="1:11">
      <c r="A1651" t="s">
        <v>281</v>
      </c>
      <c r="B1651">
        <v>2019</v>
      </c>
      <c r="C1651" s="12">
        <v>43524</v>
      </c>
      <c r="D1651" t="s">
        <v>20</v>
      </c>
      <c r="E1651" t="s">
        <v>121</v>
      </c>
      <c r="F1651">
        <v>2</v>
      </c>
      <c r="G1651">
        <v>1</v>
      </c>
      <c r="H1651" t="s">
        <v>196</v>
      </c>
      <c r="I1651" t="s">
        <v>52</v>
      </c>
      <c r="J1651">
        <v>10004868370</v>
      </c>
      <c r="K1651" s="21">
        <v>31.1</v>
      </c>
    </row>
    <row r="1652" spans="1:11">
      <c r="A1652" t="s">
        <v>281</v>
      </c>
      <c r="B1652">
        <v>2019</v>
      </c>
      <c r="C1652" s="12">
        <v>43524</v>
      </c>
      <c r="D1652" t="s">
        <v>20</v>
      </c>
      <c r="E1652" t="s">
        <v>121</v>
      </c>
      <c r="F1652">
        <v>2</v>
      </c>
      <c r="G1652">
        <v>2</v>
      </c>
      <c r="H1652" t="s">
        <v>195</v>
      </c>
      <c r="I1652" t="s">
        <v>31</v>
      </c>
      <c r="J1652">
        <v>10005964470</v>
      </c>
      <c r="K1652" s="21">
        <v>29.9</v>
      </c>
    </row>
    <row r="1653" spans="1:11">
      <c r="A1653" t="s">
        <v>281</v>
      </c>
      <c r="B1653">
        <v>2019</v>
      </c>
      <c r="C1653" s="12">
        <v>43524</v>
      </c>
      <c r="D1653" t="s">
        <v>20</v>
      </c>
      <c r="E1653" t="s">
        <v>121</v>
      </c>
      <c r="F1653">
        <v>2</v>
      </c>
      <c r="G1653">
        <v>3</v>
      </c>
      <c r="H1653" t="s">
        <v>220</v>
      </c>
      <c r="I1653" t="s">
        <v>35</v>
      </c>
      <c r="J1653">
        <v>10005782695</v>
      </c>
      <c r="K1653" s="21">
        <v>29.6</v>
      </c>
    </row>
    <row r="1654" spans="1:11">
      <c r="A1654" t="s">
        <v>281</v>
      </c>
      <c r="B1654">
        <v>2019</v>
      </c>
      <c r="C1654" s="12">
        <v>43524</v>
      </c>
      <c r="D1654" t="s">
        <v>20</v>
      </c>
      <c r="E1654" t="s">
        <v>121</v>
      </c>
      <c r="F1654">
        <v>2</v>
      </c>
      <c r="G1654">
        <v>4</v>
      </c>
      <c r="H1654" t="s">
        <v>218</v>
      </c>
      <c r="I1654" t="s">
        <v>46</v>
      </c>
      <c r="J1654">
        <v>10006902239</v>
      </c>
      <c r="K1654" s="21">
        <v>27.7</v>
      </c>
    </row>
    <row r="1655" spans="1:11">
      <c r="A1655" t="s">
        <v>281</v>
      </c>
      <c r="B1655">
        <v>2019</v>
      </c>
      <c r="C1655" s="12">
        <v>43524</v>
      </c>
      <c r="D1655" t="s">
        <v>20</v>
      </c>
      <c r="E1655" t="s">
        <v>121</v>
      </c>
      <c r="F1655">
        <v>2</v>
      </c>
      <c r="G1655">
        <v>5</v>
      </c>
      <c r="H1655" t="s">
        <v>219</v>
      </c>
      <c r="I1655" t="s">
        <v>23</v>
      </c>
      <c r="J1655">
        <v>10050887493</v>
      </c>
      <c r="K1655" s="21">
        <v>35.5</v>
      </c>
    </row>
    <row r="1656" spans="1:11">
      <c r="A1656" t="s">
        <v>281</v>
      </c>
      <c r="B1656">
        <v>2019</v>
      </c>
      <c r="C1656" s="12">
        <v>43524</v>
      </c>
      <c r="D1656" t="s">
        <v>20</v>
      </c>
      <c r="E1656" t="s">
        <v>121</v>
      </c>
      <c r="F1656">
        <v>2</v>
      </c>
      <c r="G1656">
        <v>6</v>
      </c>
      <c r="H1656" t="s">
        <v>103</v>
      </c>
      <c r="I1656" t="s">
        <v>104</v>
      </c>
      <c r="J1656">
        <v>10009010876</v>
      </c>
      <c r="K1656" s="21">
        <v>25.1</v>
      </c>
    </row>
    <row r="1657" spans="1:11">
      <c r="A1657" t="s">
        <v>226</v>
      </c>
      <c r="B1657">
        <v>2019</v>
      </c>
      <c r="C1657" s="12">
        <v>43491</v>
      </c>
      <c r="D1657" t="s">
        <v>140</v>
      </c>
      <c r="E1657" t="s">
        <v>91</v>
      </c>
      <c r="F1657">
        <v>1</v>
      </c>
      <c r="G1657">
        <v>1</v>
      </c>
      <c r="H1657" t="s">
        <v>96</v>
      </c>
      <c r="I1657" t="s">
        <v>27</v>
      </c>
      <c r="J1657">
        <v>10015683567</v>
      </c>
      <c r="K1657" s="21">
        <v>20</v>
      </c>
    </row>
    <row r="1658" spans="1:11">
      <c r="A1658" t="s">
        <v>226</v>
      </c>
      <c r="B1658">
        <v>2019</v>
      </c>
      <c r="C1658" s="12">
        <v>43491</v>
      </c>
      <c r="D1658" t="s">
        <v>140</v>
      </c>
      <c r="E1658" t="s">
        <v>91</v>
      </c>
      <c r="F1658">
        <v>1</v>
      </c>
      <c r="G1658">
        <v>2</v>
      </c>
      <c r="H1658" t="s">
        <v>213</v>
      </c>
      <c r="I1658" t="s">
        <v>42</v>
      </c>
      <c r="J1658">
        <v>10006422895</v>
      </c>
      <c r="K1658" s="21">
        <v>27.7</v>
      </c>
    </row>
    <row r="1659" spans="1:11">
      <c r="A1659" t="s">
        <v>226</v>
      </c>
      <c r="B1659">
        <v>2019</v>
      </c>
      <c r="C1659" s="12">
        <v>43491</v>
      </c>
      <c r="D1659" t="s">
        <v>140</v>
      </c>
      <c r="E1659" t="s">
        <v>91</v>
      </c>
      <c r="F1659">
        <v>1</v>
      </c>
      <c r="G1659">
        <v>3</v>
      </c>
      <c r="H1659" t="s">
        <v>193</v>
      </c>
      <c r="I1659" t="s">
        <v>31</v>
      </c>
      <c r="J1659">
        <v>10005727327</v>
      </c>
      <c r="K1659" s="21">
        <v>33</v>
      </c>
    </row>
    <row r="1660" spans="1:11">
      <c r="A1660" t="s">
        <v>226</v>
      </c>
      <c r="B1660">
        <v>2019</v>
      </c>
      <c r="C1660" s="12">
        <v>43491</v>
      </c>
      <c r="D1660" t="s">
        <v>140</v>
      </c>
      <c r="E1660" t="s">
        <v>91</v>
      </c>
      <c r="F1660">
        <v>1</v>
      </c>
      <c r="G1660">
        <v>4</v>
      </c>
      <c r="H1660" t="s">
        <v>62</v>
      </c>
      <c r="I1660" t="s">
        <v>63</v>
      </c>
      <c r="J1660">
        <v>10007351671</v>
      </c>
      <c r="K1660" s="21">
        <v>29.2</v>
      </c>
    </row>
    <row r="1661" spans="1:11">
      <c r="A1661" t="s">
        <v>226</v>
      </c>
      <c r="B1661">
        <v>2019</v>
      </c>
      <c r="C1661" s="12">
        <v>43491</v>
      </c>
      <c r="D1661" t="s">
        <v>140</v>
      </c>
      <c r="E1661" t="s">
        <v>91</v>
      </c>
      <c r="F1661">
        <v>1</v>
      </c>
      <c r="G1661">
        <v>5</v>
      </c>
      <c r="H1661" t="s">
        <v>229</v>
      </c>
      <c r="I1661" t="s">
        <v>152</v>
      </c>
      <c r="J1661">
        <v>10011155990</v>
      </c>
      <c r="K1661" s="21">
        <v>20.9</v>
      </c>
    </row>
    <row r="1662" spans="1:11">
      <c r="A1662" t="s">
        <v>226</v>
      </c>
      <c r="B1662">
        <v>2019</v>
      </c>
      <c r="C1662" s="12">
        <v>43491</v>
      </c>
      <c r="D1662" t="s">
        <v>140</v>
      </c>
      <c r="E1662" t="s">
        <v>91</v>
      </c>
      <c r="F1662">
        <v>1</v>
      </c>
      <c r="G1662">
        <v>6</v>
      </c>
      <c r="H1662" t="s">
        <v>153</v>
      </c>
      <c r="I1662" t="s">
        <v>154</v>
      </c>
      <c r="J1662">
        <v>10004717719</v>
      </c>
      <c r="K1662" s="21">
        <v>30.1</v>
      </c>
    </row>
    <row r="1663" spans="1:11">
      <c r="A1663" t="s">
        <v>226</v>
      </c>
      <c r="B1663">
        <v>2019</v>
      </c>
      <c r="C1663" s="12">
        <v>43491</v>
      </c>
      <c r="D1663" t="s">
        <v>140</v>
      </c>
      <c r="E1663" t="s">
        <v>91</v>
      </c>
      <c r="F1663">
        <v>1</v>
      </c>
      <c r="G1663">
        <v>7</v>
      </c>
      <c r="H1663" t="s">
        <v>283</v>
      </c>
      <c r="I1663" t="s">
        <v>284</v>
      </c>
      <c r="J1663">
        <v>10006319633</v>
      </c>
      <c r="K1663" s="21">
        <v>29.2</v>
      </c>
    </row>
    <row r="1664" spans="1:11">
      <c r="A1664" t="s">
        <v>226</v>
      </c>
      <c r="B1664">
        <v>2019</v>
      </c>
      <c r="C1664" s="12">
        <v>43491</v>
      </c>
      <c r="D1664" t="s">
        <v>140</v>
      </c>
      <c r="E1664" t="s">
        <v>91</v>
      </c>
      <c r="F1664">
        <v>2</v>
      </c>
      <c r="G1664">
        <v>1</v>
      </c>
      <c r="H1664" t="s">
        <v>219</v>
      </c>
      <c r="I1664" t="s">
        <v>23</v>
      </c>
      <c r="J1664">
        <v>10050887493</v>
      </c>
      <c r="K1664" s="21">
        <v>35.4</v>
      </c>
    </row>
    <row r="1665" spans="1:11">
      <c r="A1665" t="s">
        <v>226</v>
      </c>
      <c r="B1665">
        <v>2019</v>
      </c>
      <c r="C1665" s="12">
        <v>43491</v>
      </c>
      <c r="D1665" t="s">
        <v>140</v>
      </c>
      <c r="E1665" t="s">
        <v>91</v>
      </c>
      <c r="F1665">
        <v>2</v>
      </c>
      <c r="G1665">
        <v>2</v>
      </c>
      <c r="H1665" t="s">
        <v>174</v>
      </c>
      <c r="I1665" t="s">
        <v>37</v>
      </c>
      <c r="J1665">
        <v>10006552534</v>
      </c>
      <c r="K1665" s="21">
        <v>28.7</v>
      </c>
    </row>
    <row r="1666" spans="1:11">
      <c r="A1666" t="s">
        <v>226</v>
      </c>
      <c r="B1666">
        <v>2019</v>
      </c>
      <c r="C1666" s="12">
        <v>43491</v>
      </c>
      <c r="D1666" t="s">
        <v>140</v>
      </c>
      <c r="E1666" t="s">
        <v>91</v>
      </c>
      <c r="F1666">
        <v>2</v>
      </c>
      <c r="G1666">
        <v>3</v>
      </c>
      <c r="H1666" t="s">
        <v>248</v>
      </c>
      <c r="I1666" t="s">
        <v>35</v>
      </c>
      <c r="J1666">
        <v>10008997641</v>
      </c>
      <c r="K1666" s="21">
        <v>23.5</v>
      </c>
    </row>
    <row r="1667" spans="1:11">
      <c r="A1667" t="s">
        <v>226</v>
      </c>
      <c r="B1667">
        <v>2019</v>
      </c>
      <c r="C1667" s="12">
        <v>43491</v>
      </c>
      <c r="D1667" t="s">
        <v>140</v>
      </c>
      <c r="E1667" t="s">
        <v>91</v>
      </c>
      <c r="F1667">
        <v>2</v>
      </c>
      <c r="G1667">
        <v>4</v>
      </c>
      <c r="H1667" t="s">
        <v>158</v>
      </c>
      <c r="I1667" t="s">
        <v>145</v>
      </c>
      <c r="J1667">
        <v>10010894696</v>
      </c>
      <c r="K1667" s="21">
        <v>32.799999999999997</v>
      </c>
    </row>
    <row r="1668" spans="1:11">
      <c r="A1668" t="s">
        <v>226</v>
      </c>
      <c r="B1668">
        <v>2019</v>
      </c>
      <c r="C1668" s="12">
        <v>43491</v>
      </c>
      <c r="D1668" t="s">
        <v>140</v>
      </c>
      <c r="E1668" t="s">
        <v>91</v>
      </c>
      <c r="F1668">
        <v>2</v>
      </c>
      <c r="G1668">
        <v>5</v>
      </c>
      <c r="H1668" t="s">
        <v>209</v>
      </c>
      <c r="I1668" t="s">
        <v>198</v>
      </c>
      <c r="J1668">
        <v>10007772108</v>
      </c>
      <c r="K1668" s="21">
        <v>23.9</v>
      </c>
    </row>
    <row r="1669" spans="1:11">
      <c r="A1669" t="s">
        <v>226</v>
      </c>
      <c r="B1669">
        <v>2019</v>
      </c>
      <c r="C1669" s="12">
        <v>43491</v>
      </c>
      <c r="D1669" t="s">
        <v>140</v>
      </c>
      <c r="E1669" t="s">
        <v>91</v>
      </c>
      <c r="F1669">
        <v>2</v>
      </c>
      <c r="G1669">
        <v>6</v>
      </c>
      <c r="H1669" t="s">
        <v>103</v>
      </c>
      <c r="I1669" t="s">
        <v>104</v>
      </c>
      <c r="J1669">
        <v>10009010876</v>
      </c>
      <c r="K1669" s="21">
        <v>25</v>
      </c>
    </row>
    <row r="1670" spans="1:11">
      <c r="A1670" t="s">
        <v>226</v>
      </c>
      <c r="B1670">
        <v>2019</v>
      </c>
      <c r="C1670" s="12">
        <v>43491</v>
      </c>
      <c r="D1670" t="s">
        <v>140</v>
      </c>
      <c r="E1670" t="s">
        <v>91</v>
      </c>
      <c r="F1670">
        <v>2</v>
      </c>
      <c r="G1670">
        <v>7</v>
      </c>
      <c r="H1670" t="s">
        <v>285</v>
      </c>
      <c r="I1670" t="s">
        <v>39</v>
      </c>
      <c r="J1670">
        <v>10061258009</v>
      </c>
      <c r="K1670" s="21">
        <v>27</v>
      </c>
    </row>
    <row r="1671" spans="1:11">
      <c r="A1671" t="s">
        <v>226</v>
      </c>
      <c r="B1671">
        <v>2019</v>
      </c>
      <c r="C1671" s="12">
        <v>43491</v>
      </c>
      <c r="D1671" t="s">
        <v>140</v>
      </c>
      <c r="E1671" t="s">
        <v>91</v>
      </c>
      <c r="F1671">
        <v>3</v>
      </c>
      <c r="G1671">
        <v>1</v>
      </c>
      <c r="H1671" t="s">
        <v>221</v>
      </c>
      <c r="I1671" t="s">
        <v>31</v>
      </c>
      <c r="J1671">
        <v>10008098470</v>
      </c>
      <c r="K1671" s="21">
        <v>34</v>
      </c>
    </row>
    <row r="1672" spans="1:11">
      <c r="A1672" t="s">
        <v>226</v>
      </c>
      <c r="B1672">
        <v>2019</v>
      </c>
      <c r="C1672" s="12">
        <v>43491</v>
      </c>
      <c r="D1672" t="s">
        <v>140</v>
      </c>
      <c r="E1672" t="s">
        <v>91</v>
      </c>
      <c r="F1672">
        <v>3</v>
      </c>
      <c r="G1672">
        <v>2</v>
      </c>
      <c r="H1672" t="s">
        <v>208</v>
      </c>
      <c r="I1672" t="s">
        <v>58</v>
      </c>
      <c r="J1672">
        <v>10007828183</v>
      </c>
      <c r="K1672" s="21">
        <v>25.3</v>
      </c>
    </row>
    <row r="1673" spans="1:11">
      <c r="A1673" t="s">
        <v>226</v>
      </c>
      <c r="B1673">
        <v>2019</v>
      </c>
      <c r="C1673" s="12">
        <v>43491</v>
      </c>
      <c r="D1673" t="s">
        <v>140</v>
      </c>
      <c r="E1673" t="s">
        <v>91</v>
      </c>
      <c r="F1673">
        <v>3</v>
      </c>
      <c r="G1673">
        <v>3</v>
      </c>
      <c r="H1673" t="s">
        <v>40</v>
      </c>
      <c r="I1673" t="s">
        <v>29</v>
      </c>
      <c r="J1673">
        <v>10009178002</v>
      </c>
      <c r="K1673" s="21">
        <v>23</v>
      </c>
    </row>
    <row r="1674" spans="1:11">
      <c r="A1674" t="s">
        <v>226</v>
      </c>
      <c r="B1674">
        <v>2019</v>
      </c>
      <c r="C1674" s="12">
        <v>43491</v>
      </c>
      <c r="D1674" t="s">
        <v>140</v>
      </c>
      <c r="E1674" t="s">
        <v>91</v>
      </c>
      <c r="F1674">
        <v>3</v>
      </c>
      <c r="G1674">
        <v>4</v>
      </c>
      <c r="H1674" t="s">
        <v>143</v>
      </c>
      <c r="I1674" t="s">
        <v>95</v>
      </c>
      <c r="J1674">
        <v>10009181234</v>
      </c>
      <c r="K1674" s="21">
        <v>23.8</v>
      </c>
    </row>
    <row r="1675" spans="1:11">
      <c r="A1675" t="s">
        <v>226</v>
      </c>
      <c r="B1675">
        <v>2019</v>
      </c>
      <c r="C1675" s="12">
        <v>43491</v>
      </c>
      <c r="D1675" t="s">
        <v>140</v>
      </c>
      <c r="E1675" t="s">
        <v>91</v>
      </c>
      <c r="F1675">
        <v>3</v>
      </c>
      <c r="G1675">
        <v>5</v>
      </c>
      <c r="H1675" t="s">
        <v>234</v>
      </c>
      <c r="I1675" t="s">
        <v>25</v>
      </c>
      <c r="J1675">
        <v>10006073493</v>
      </c>
      <c r="K1675" s="21">
        <v>29.1</v>
      </c>
    </row>
    <row r="1676" spans="1:11">
      <c r="A1676" t="s">
        <v>226</v>
      </c>
      <c r="B1676">
        <v>2019</v>
      </c>
      <c r="C1676" s="12">
        <v>43491</v>
      </c>
      <c r="D1676" t="s">
        <v>140</v>
      </c>
      <c r="E1676" t="s">
        <v>91</v>
      </c>
      <c r="F1676">
        <v>3</v>
      </c>
      <c r="G1676">
        <v>6</v>
      </c>
      <c r="H1676" t="s">
        <v>45</v>
      </c>
      <c r="I1676" t="s">
        <v>46</v>
      </c>
      <c r="J1676">
        <v>10009176281</v>
      </c>
      <c r="K1676" s="21">
        <v>22.9</v>
      </c>
    </row>
    <row r="1677" spans="1:11">
      <c r="A1677" t="s">
        <v>226</v>
      </c>
      <c r="B1677">
        <v>2019</v>
      </c>
      <c r="C1677" s="12">
        <v>43491</v>
      </c>
      <c r="D1677" t="s">
        <v>140</v>
      </c>
      <c r="E1677" t="s">
        <v>91</v>
      </c>
      <c r="F1677">
        <v>4</v>
      </c>
      <c r="G1677">
        <v>1</v>
      </c>
      <c r="H1677" t="s">
        <v>258</v>
      </c>
      <c r="I1677" t="s">
        <v>256</v>
      </c>
      <c r="J1677">
        <v>10010797393</v>
      </c>
      <c r="K1677" s="21">
        <v>21.4</v>
      </c>
    </row>
    <row r="1678" spans="1:11">
      <c r="A1678" t="s">
        <v>226</v>
      </c>
      <c r="B1678">
        <v>2019</v>
      </c>
      <c r="C1678" s="12">
        <v>43491</v>
      </c>
      <c r="D1678" t="s">
        <v>140</v>
      </c>
      <c r="E1678" t="s">
        <v>91</v>
      </c>
      <c r="F1678">
        <v>4</v>
      </c>
      <c r="G1678">
        <v>2</v>
      </c>
      <c r="H1678" t="s">
        <v>183</v>
      </c>
      <c r="I1678" t="s">
        <v>33</v>
      </c>
      <c r="J1678">
        <v>10007212639</v>
      </c>
      <c r="K1678" s="21">
        <v>27.6</v>
      </c>
    </row>
    <row r="1679" spans="1:11">
      <c r="A1679" t="s">
        <v>226</v>
      </c>
      <c r="B1679">
        <v>2019</v>
      </c>
      <c r="C1679" s="12">
        <v>43491</v>
      </c>
      <c r="D1679" t="s">
        <v>140</v>
      </c>
      <c r="E1679" t="s">
        <v>91</v>
      </c>
      <c r="F1679">
        <v>4</v>
      </c>
      <c r="G1679">
        <v>3</v>
      </c>
      <c r="H1679" t="s">
        <v>171</v>
      </c>
      <c r="I1679" t="s">
        <v>82</v>
      </c>
      <c r="J1679">
        <v>10007073506</v>
      </c>
      <c r="K1679" s="21">
        <v>28.6</v>
      </c>
    </row>
    <row r="1680" spans="1:11">
      <c r="A1680" t="s">
        <v>226</v>
      </c>
      <c r="B1680">
        <v>2019</v>
      </c>
      <c r="C1680" s="12">
        <v>43491</v>
      </c>
      <c r="D1680" t="s">
        <v>140</v>
      </c>
      <c r="E1680" t="s">
        <v>91</v>
      </c>
      <c r="F1680">
        <v>4</v>
      </c>
      <c r="G1680">
        <v>4</v>
      </c>
      <c r="H1680" t="s">
        <v>210</v>
      </c>
      <c r="I1680" t="s">
        <v>188</v>
      </c>
      <c r="J1680">
        <v>10009049979</v>
      </c>
      <c r="K1680" s="21">
        <v>23.8</v>
      </c>
    </row>
    <row r="1681" spans="1:11">
      <c r="A1681" t="s">
        <v>226</v>
      </c>
      <c r="B1681">
        <v>2019</v>
      </c>
      <c r="C1681" s="12">
        <v>43491</v>
      </c>
      <c r="D1681" t="s">
        <v>140</v>
      </c>
      <c r="E1681" t="s">
        <v>91</v>
      </c>
      <c r="F1681">
        <v>4</v>
      </c>
      <c r="G1681">
        <v>5</v>
      </c>
      <c r="H1681" t="s">
        <v>211</v>
      </c>
      <c r="I1681" t="s">
        <v>212</v>
      </c>
      <c r="J1681">
        <v>10010608447</v>
      </c>
      <c r="K1681" s="21">
        <v>21.6</v>
      </c>
    </row>
    <row r="1682" spans="1:11">
      <c r="A1682" t="s">
        <v>226</v>
      </c>
      <c r="B1682">
        <v>2019</v>
      </c>
      <c r="C1682" s="12">
        <v>43491</v>
      </c>
      <c r="D1682" t="s">
        <v>140</v>
      </c>
      <c r="E1682" t="s">
        <v>91</v>
      </c>
      <c r="F1682">
        <v>4</v>
      </c>
      <c r="G1682">
        <v>6</v>
      </c>
      <c r="H1682" t="s">
        <v>101</v>
      </c>
      <c r="I1682" t="s">
        <v>102</v>
      </c>
      <c r="J1682">
        <v>10015145724</v>
      </c>
      <c r="K1682" s="21">
        <v>19.8</v>
      </c>
    </row>
    <row r="1683" spans="1:11">
      <c r="A1683" t="s">
        <v>226</v>
      </c>
      <c r="B1683">
        <v>2019</v>
      </c>
      <c r="C1683" s="12">
        <v>43491</v>
      </c>
      <c r="D1683" t="s">
        <v>140</v>
      </c>
      <c r="E1683" t="s">
        <v>117</v>
      </c>
      <c r="F1683">
        <v>1</v>
      </c>
      <c r="G1683">
        <v>1</v>
      </c>
      <c r="H1683" t="s">
        <v>193</v>
      </c>
      <c r="I1683" t="s">
        <v>31</v>
      </c>
      <c r="J1683">
        <v>10005727327</v>
      </c>
      <c r="K1683" s="21">
        <v>33</v>
      </c>
    </row>
    <row r="1684" spans="1:11">
      <c r="A1684" t="s">
        <v>226</v>
      </c>
      <c r="B1684">
        <v>2019</v>
      </c>
      <c r="C1684" s="12">
        <v>43491</v>
      </c>
      <c r="D1684" t="s">
        <v>140</v>
      </c>
      <c r="E1684" t="s">
        <v>117</v>
      </c>
      <c r="F1684">
        <v>1</v>
      </c>
      <c r="G1684">
        <v>2</v>
      </c>
      <c r="H1684" t="s">
        <v>103</v>
      </c>
      <c r="I1684" t="s">
        <v>104</v>
      </c>
      <c r="J1684">
        <v>10009010876</v>
      </c>
      <c r="K1684" s="21">
        <v>25</v>
      </c>
    </row>
    <row r="1685" spans="1:11">
      <c r="A1685" t="s">
        <v>226</v>
      </c>
      <c r="B1685">
        <v>2019</v>
      </c>
      <c r="C1685" s="12">
        <v>43491</v>
      </c>
      <c r="D1685" t="s">
        <v>140</v>
      </c>
      <c r="E1685" t="s">
        <v>117</v>
      </c>
      <c r="F1685">
        <v>1</v>
      </c>
      <c r="G1685">
        <v>3</v>
      </c>
      <c r="H1685" t="s">
        <v>234</v>
      </c>
      <c r="I1685" t="s">
        <v>25</v>
      </c>
      <c r="J1685">
        <v>10006073493</v>
      </c>
      <c r="K1685" s="21">
        <v>29.1</v>
      </c>
    </row>
    <row r="1686" spans="1:11">
      <c r="A1686" t="s">
        <v>226</v>
      </c>
      <c r="B1686">
        <v>2019</v>
      </c>
      <c r="C1686" s="12">
        <v>43491</v>
      </c>
      <c r="D1686" t="s">
        <v>140</v>
      </c>
      <c r="E1686" t="s">
        <v>117</v>
      </c>
      <c r="F1686">
        <v>1</v>
      </c>
      <c r="G1686">
        <v>4</v>
      </c>
      <c r="H1686" t="s">
        <v>210</v>
      </c>
      <c r="I1686" t="s">
        <v>188</v>
      </c>
      <c r="J1686">
        <v>10009049979</v>
      </c>
      <c r="K1686" s="21">
        <v>23.8</v>
      </c>
    </row>
    <row r="1687" spans="1:11">
      <c r="A1687" t="s">
        <v>226</v>
      </c>
      <c r="B1687">
        <v>2019</v>
      </c>
      <c r="C1687" s="12">
        <v>43491</v>
      </c>
      <c r="D1687" t="s">
        <v>140</v>
      </c>
      <c r="E1687" t="s">
        <v>117</v>
      </c>
      <c r="F1687">
        <v>2</v>
      </c>
      <c r="G1687">
        <v>1</v>
      </c>
      <c r="H1687" t="s">
        <v>143</v>
      </c>
      <c r="I1687" t="s">
        <v>95</v>
      </c>
      <c r="J1687">
        <v>10009181234</v>
      </c>
      <c r="K1687" s="21">
        <v>23.8</v>
      </c>
    </row>
    <row r="1688" spans="1:11">
      <c r="A1688" t="s">
        <v>226</v>
      </c>
      <c r="B1688">
        <v>2019</v>
      </c>
      <c r="C1688" s="12">
        <v>43491</v>
      </c>
      <c r="D1688" t="s">
        <v>140</v>
      </c>
      <c r="E1688" t="s">
        <v>117</v>
      </c>
      <c r="F1688">
        <v>2</v>
      </c>
      <c r="G1688">
        <v>2</v>
      </c>
      <c r="H1688" t="s">
        <v>153</v>
      </c>
      <c r="I1688" t="s">
        <v>154</v>
      </c>
      <c r="J1688">
        <v>10004717719</v>
      </c>
      <c r="K1688" s="21">
        <v>30.1</v>
      </c>
    </row>
    <row r="1689" spans="1:11">
      <c r="A1689" t="s">
        <v>226</v>
      </c>
      <c r="B1689">
        <v>2019</v>
      </c>
      <c r="C1689" s="12">
        <v>43491</v>
      </c>
      <c r="D1689" t="s">
        <v>140</v>
      </c>
      <c r="E1689" t="s">
        <v>117</v>
      </c>
      <c r="F1689">
        <v>2</v>
      </c>
      <c r="G1689">
        <v>3</v>
      </c>
      <c r="H1689" t="s">
        <v>211</v>
      </c>
      <c r="I1689" t="s">
        <v>212</v>
      </c>
      <c r="J1689">
        <v>10010608447</v>
      </c>
      <c r="K1689" s="21">
        <v>21.6</v>
      </c>
    </row>
    <row r="1690" spans="1:11">
      <c r="A1690" t="s">
        <v>226</v>
      </c>
      <c r="B1690">
        <v>2019</v>
      </c>
      <c r="C1690" s="12">
        <v>43491</v>
      </c>
      <c r="D1690" t="s">
        <v>140</v>
      </c>
      <c r="E1690" t="s">
        <v>117</v>
      </c>
      <c r="F1690">
        <v>2</v>
      </c>
      <c r="G1690">
        <v>4</v>
      </c>
      <c r="H1690" t="s">
        <v>248</v>
      </c>
      <c r="I1690" t="s">
        <v>35</v>
      </c>
      <c r="J1690">
        <v>10008997641</v>
      </c>
      <c r="K1690" s="21">
        <v>23.5</v>
      </c>
    </row>
    <row r="1691" spans="1:11">
      <c r="A1691" t="s">
        <v>226</v>
      </c>
      <c r="B1691">
        <v>2019</v>
      </c>
      <c r="C1691" s="12">
        <v>43491</v>
      </c>
      <c r="D1691" t="s">
        <v>140</v>
      </c>
      <c r="E1691" t="s">
        <v>117</v>
      </c>
      <c r="F1691">
        <v>3</v>
      </c>
      <c r="G1691">
        <v>1</v>
      </c>
      <c r="H1691" t="s">
        <v>101</v>
      </c>
      <c r="I1691" t="s">
        <v>102</v>
      </c>
      <c r="J1691">
        <v>10015145724</v>
      </c>
      <c r="K1691" s="21">
        <v>19.8</v>
      </c>
    </row>
    <row r="1692" spans="1:11">
      <c r="A1692" t="s">
        <v>226</v>
      </c>
      <c r="B1692">
        <v>2019</v>
      </c>
      <c r="C1692" s="12">
        <v>43491</v>
      </c>
      <c r="D1692" t="s">
        <v>140</v>
      </c>
      <c r="E1692" t="s">
        <v>117</v>
      </c>
      <c r="F1692">
        <v>3</v>
      </c>
      <c r="G1692">
        <v>2</v>
      </c>
      <c r="H1692" t="s">
        <v>40</v>
      </c>
      <c r="I1692" t="s">
        <v>29</v>
      </c>
      <c r="J1692">
        <v>10009178002</v>
      </c>
      <c r="K1692" s="21">
        <v>23</v>
      </c>
    </row>
    <row r="1693" spans="1:11">
      <c r="A1693" t="s">
        <v>226</v>
      </c>
      <c r="B1693">
        <v>2019</v>
      </c>
      <c r="C1693" s="12">
        <v>43491</v>
      </c>
      <c r="D1693" t="s">
        <v>140</v>
      </c>
      <c r="E1693" t="s">
        <v>117</v>
      </c>
      <c r="F1693">
        <v>3</v>
      </c>
      <c r="G1693">
        <v>3</v>
      </c>
      <c r="H1693" t="s">
        <v>158</v>
      </c>
      <c r="I1693" t="s">
        <v>145</v>
      </c>
      <c r="J1693">
        <v>10010894696</v>
      </c>
      <c r="K1693" s="21">
        <v>32.799999999999997</v>
      </c>
    </row>
    <row r="1694" spans="1:11">
      <c r="A1694" t="s">
        <v>226</v>
      </c>
      <c r="B1694">
        <v>2019</v>
      </c>
      <c r="C1694" s="12">
        <v>43491</v>
      </c>
      <c r="D1694" t="s">
        <v>140</v>
      </c>
      <c r="E1694" t="s">
        <v>117</v>
      </c>
      <c r="F1694">
        <v>3</v>
      </c>
      <c r="G1694">
        <v>4</v>
      </c>
      <c r="H1694" t="s">
        <v>285</v>
      </c>
      <c r="I1694" t="s">
        <v>39</v>
      </c>
      <c r="J1694">
        <v>10061258009</v>
      </c>
      <c r="K1694" s="21">
        <v>27</v>
      </c>
    </row>
    <row r="1695" spans="1:11">
      <c r="A1695" t="s">
        <v>226</v>
      </c>
      <c r="B1695">
        <v>2019</v>
      </c>
      <c r="C1695" s="12">
        <v>43491</v>
      </c>
      <c r="D1695" t="s">
        <v>140</v>
      </c>
      <c r="E1695" t="s">
        <v>117</v>
      </c>
      <c r="F1695">
        <v>3</v>
      </c>
      <c r="G1695">
        <v>5</v>
      </c>
      <c r="H1695" t="s">
        <v>229</v>
      </c>
      <c r="I1695" t="s">
        <v>152</v>
      </c>
      <c r="J1695">
        <v>10011155990</v>
      </c>
      <c r="K1695" s="21">
        <v>20.9</v>
      </c>
    </row>
    <row r="1696" spans="1:11">
      <c r="A1696" t="s">
        <v>226</v>
      </c>
      <c r="B1696">
        <v>2019</v>
      </c>
      <c r="C1696" s="12">
        <v>43491</v>
      </c>
      <c r="D1696" t="s">
        <v>140</v>
      </c>
      <c r="E1696" t="s">
        <v>117</v>
      </c>
      <c r="F1696">
        <v>4</v>
      </c>
      <c r="G1696">
        <v>1</v>
      </c>
      <c r="H1696" t="s">
        <v>45</v>
      </c>
      <c r="I1696" t="s">
        <v>46</v>
      </c>
      <c r="J1696">
        <v>10009176281</v>
      </c>
      <c r="K1696" s="21">
        <v>22.9</v>
      </c>
    </row>
    <row r="1697" spans="1:11">
      <c r="A1697" t="s">
        <v>226</v>
      </c>
      <c r="B1697">
        <v>2019</v>
      </c>
      <c r="C1697" s="12">
        <v>43491</v>
      </c>
      <c r="D1697" t="s">
        <v>140</v>
      </c>
      <c r="E1697" t="s">
        <v>117</v>
      </c>
      <c r="F1697">
        <v>4</v>
      </c>
      <c r="G1697">
        <v>2</v>
      </c>
      <c r="H1697" t="s">
        <v>209</v>
      </c>
      <c r="I1697" t="s">
        <v>198</v>
      </c>
      <c r="J1697">
        <v>10007772108</v>
      </c>
      <c r="K1697" s="21">
        <v>23.9</v>
      </c>
    </row>
    <row r="1698" spans="1:11">
      <c r="A1698" t="s">
        <v>226</v>
      </c>
      <c r="B1698">
        <v>2019</v>
      </c>
      <c r="C1698" s="12">
        <v>43491</v>
      </c>
      <c r="D1698" t="s">
        <v>140</v>
      </c>
      <c r="E1698" t="s">
        <v>117</v>
      </c>
      <c r="F1698">
        <v>4</v>
      </c>
      <c r="G1698">
        <v>3</v>
      </c>
      <c r="H1698" t="s">
        <v>62</v>
      </c>
      <c r="I1698" t="s">
        <v>63</v>
      </c>
      <c r="J1698">
        <v>10007351671</v>
      </c>
      <c r="K1698" s="21">
        <v>29.2</v>
      </c>
    </row>
    <row r="1699" spans="1:11">
      <c r="A1699" t="s">
        <v>226</v>
      </c>
      <c r="B1699">
        <v>2019</v>
      </c>
      <c r="C1699" s="12">
        <v>43491</v>
      </c>
      <c r="D1699" t="s">
        <v>140</v>
      </c>
      <c r="E1699" t="s">
        <v>117</v>
      </c>
      <c r="F1699">
        <v>4</v>
      </c>
      <c r="G1699">
        <v>4</v>
      </c>
      <c r="H1699" t="s">
        <v>283</v>
      </c>
      <c r="I1699" t="s">
        <v>284</v>
      </c>
      <c r="J1699">
        <v>10006319633</v>
      </c>
      <c r="K1699" s="21">
        <v>29.2</v>
      </c>
    </row>
    <row r="1700" spans="1:11">
      <c r="A1700" t="s">
        <v>226</v>
      </c>
      <c r="B1700">
        <v>2019</v>
      </c>
      <c r="C1700" s="12">
        <v>43491</v>
      </c>
      <c r="D1700" t="s">
        <v>140</v>
      </c>
      <c r="E1700" t="s">
        <v>117</v>
      </c>
      <c r="F1700">
        <v>4</v>
      </c>
      <c r="G1700">
        <v>5</v>
      </c>
      <c r="H1700" t="s">
        <v>171</v>
      </c>
      <c r="I1700" t="s">
        <v>82</v>
      </c>
      <c r="J1700">
        <v>10007073506</v>
      </c>
      <c r="K1700" s="21">
        <v>28.6</v>
      </c>
    </row>
    <row r="1701" spans="1:11">
      <c r="A1701" t="s">
        <v>226</v>
      </c>
      <c r="B1701">
        <v>2019</v>
      </c>
      <c r="C1701" s="12">
        <v>43491</v>
      </c>
      <c r="D1701" t="s">
        <v>140</v>
      </c>
      <c r="E1701" t="s">
        <v>119</v>
      </c>
      <c r="F1701">
        <v>1</v>
      </c>
      <c r="G1701">
        <v>1</v>
      </c>
      <c r="H1701" t="s">
        <v>193</v>
      </c>
      <c r="I1701" t="s">
        <v>31</v>
      </c>
      <c r="J1701">
        <v>10005727327</v>
      </c>
      <c r="K1701" s="21">
        <v>33</v>
      </c>
    </row>
    <row r="1702" spans="1:11">
      <c r="A1702" t="s">
        <v>226</v>
      </c>
      <c r="B1702">
        <v>2019</v>
      </c>
      <c r="C1702" s="12">
        <v>43491</v>
      </c>
      <c r="D1702" t="s">
        <v>140</v>
      </c>
      <c r="E1702" t="s">
        <v>119</v>
      </c>
      <c r="F1702">
        <v>1</v>
      </c>
      <c r="G1702">
        <v>2</v>
      </c>
      <c r="H1702" t="s">
        <v>258</v>
      </c>
      <c r="I1702" t="s">
        <v>256</v>
      </c>
      <c r="J1702">
        <v>10010797393</v>
      </c>
      <c r="K1702" s="21">
        <v>21.4</v>
      </c>
    </row>
    <row r="1703" spans="1:11">
      <c r="A1703" t="s">
        <v>226</v>
      </c>
      <c r="B1703">
        <v>2019</v>
      </c>
      <c r="C1703" s="12">
        <v>43491</v>
      </c>
      <c r="D1703" t="s">
        <v>140</v>
      </c>
      <c r="E1703" t="s">
        <v>119</v>
      </c>
      <c r="F1703">
        <v>1</v>
      </c>
      <c r="G1703">
        <v>3</v>
      </c>
      <c r="H1703" t="s">
        <v>208</v>
      </c>
      <c r="I1703" t="s">
        <v>58</v>
      </c>
      <c r="J1703">
        <v>10007828183</v>
      </c>
      <c r="K1703" s="21">
        <v>25.3</v>
      </c>
    </row>
    <row r="1704" spans="1:11">
      <c r="A1704" t="s">
        <v>226</v>
      </c>
      <c r="B1704">
        <v>2019</v>
      </c>
      <c r="C1704" s="12">
        <v>43491</v>
      </c>
      <c r="D1704" t="s">
        <v>140</v>
      </c>
      <c r="E1704" t="s">
        <v>119</v>
      </c>
      <c r="F1704">
        <v>1</v>
      </c>
      <c r="G1704">
        <v>4</v>
      </c>
      <c r="H1704" t="s">
        <v>45</v>
      </c>
      <c r="I1704" t="s">
        <v>46</v>
      </c>
      <c r="J1704">
        <v>10009176281</v>
      </c>
      <c r="K1704" s="21">
        <v>22.9</v>
      </c>
    </row>
    <row r="1705" spans="1:11">
      <c r="A1705" t="s">
        <v>226</v>
      </c>
      <c r="B1705">
        <v>2019</v>
      </c>
      <c r="C1705" s="12">
        <v>43491</v>
      </c>
      <c r="D1705" t="s">
        <v>140</v>
      </c>
      <c r="E1705" t="s">
        <v>119</v>
      </c>
      <c r="F1705">
        <v>1</v>
      </c>
      <c r="G1705">
        <v>5</v>
      </c>
      <c r="H1705" t="s">
        <v>174</v>
      </c>
      <c r="I1705" t="s">
        <v>37</v>
      </c>
      <c r="J1705">
        <v>10006552534</v>
      </c>
      <c r="K1705" s="21">
        <v>28.7</v>
      </c>
    </row>
    <row r="1706" spans="1:11">
      <c r="A1706" t="s">
        <v>226</v>
      </c>
      <c r="B1706">
        <v>2019</v>
      </c>
      <c r="C1706" s="12">
        <v>43491</v>
      </c>
      <c r="D1706" t="s">
        <v>140</v>
      </c>
      <c r="E1706" t="s">
        <v>119</v>
      </c>
      <c r="F1706">
        <v>1</v>
      </c>
      <c r="G1706">
        <v>6</v>
      </c>
      <c r="H1706" t="s">
        <v>96</v>
      </c>
      <c r="I1706" t="s">
        <v>27</v>
      </c>
      <c r="J1706">
        <v>10015683567</v>
      </c>
      <c r="K1706" s="21">
        <v>20</v>
      </c>
    </row>
    <row r="1707" spans="1:11">
      <c r="A1707" t="s">
        <v>226</v>
      </c>
      <c r="B1707">
        <v>2019</v>
      </c>
      <c r="C1707" s="12">
        <v>43491</v>
      </c>
      <c r="D1707" t="s">
        <v>140</v>
      </c>
      <c r="E1707" t="s">
        <v>119</v>
      </c>
      <c r="F1707">
        <v>2</v>
      </c>
      <c r="G1707">
        <v>1</v>
      </c>
      <c r="H1707" t="s">
        <v>219</v>
      </c>
      <c r="I1707" t="s">
        <v>23</v>
      </c>
      <c r="J1707">
        <v>10050887493</v>
      </c>
      <c r="K1707" s="21">
        <v>35.4</v>
      </c>
    </row>
    <row r="1708" spans="1:11">
      <c r="A1708" t="s">
        <v>226</v>
      </c>
      <c r="B1708">
        <v>2019</v>
      </c>
      <c r="C1708" s="12">
        <v>43491</v>
      </c>
      <c r="D1708" t="s">
        <v>140</v>
      </c>
      <c r="E1708" t="s">
        <v>119</v>
      </c>
      <c r="F1708">
        <v>2</v>
      </c>
      <c r="G1708">
        <v>2</v>
      </c>
      <c r="H1708" t="s">
        <v>183</v>
      </c>
      <c r="I1708" t="s">
        <v>33</v>
      </c>
      <c r="J1708">
        <v>10007212639</v>
      </c>
      <c r="K1708" s="21">
        <v>27.6</v>
      </c>
    </row>
    <row r="1709" spans="1:11">
      <c r="A1709" t="s">
        <v>226</v>
      </c>
      <c r="B1709">
        <v>2019</v>
      </c>
      <c r="C1709" s="12">
        <v>43491</v>
      </c>
      <c r="D1709" t="s">
        <v>140</v>
      </c>
      <c r="E1709" t="s">
        <v>119</v>
      </c>
      <c r="F1709">
        <v>2</v>
      </c>
      <c r="G1709">
        <v>3</v>
      </c>
      <c r="H1709" t="s">
        <v>221</v>
      </c>
      <c r="I1709" t="s">
        <v>31</v>
      </c>
      <c r="J1709">
        <v>10008098470</v>
      </c>
      <c r="K1709" s="21">
        <v>34</v>
      </c>
    </row>
    <row r="1710" spans="1:11">
      <c r="A1710" t="s">
        <v>226</v>
      </c>
      <c r="B1710">
        <v>2019</v>
      </c>
      <c r="C1710" s="12">
        <v>43491</v>
      </c>
      <c r="D1710" t="s">
        <v>140</v>
      </c>
      <c r="E1710" t="s">
        <v>119</v>
      </c>
      <c r="F1710">
        <v>2</v>
      </c>
      <c r="G1710">
        <v>4</v>
      </c>
      <c r="H1710" t="s">
        <v>213</v>
      </c>
      <c r="I1710" t="s">
        <v>42</v>
      </c>
      <c r="J1710">
        <v>10006422895</v>
      </c>
      <c r="K1710" s="21">
        <v>27.7</v>
      </c>
    </row>
    <row r="1711" spans="1:11">
      <c r="A1711" t="s">
        <v>226</v>
      </c>
      <c r="B1711">
        <v>2019</v>
      </c>
      <c r="C1711" s="12">
        <v>43491</v>
      </c>
      <c r="D1711" t="s">
        <v>140</v>
      </c>
      <c r="E1711" t="s">
        <v>119</v>
      </c>
      <c r="F1711">
        <v>2</v>
      </c>
      <c r="G1711">
        <v>5</v>
      </c>
      <c r="H1711" t="s">
        <v>143</v>
      </c>
      <c r="I1711" t="s">
        <v>95</v>
      </c>
      <c r="J1711">
        <v>10009181234</v>
      </c>
      <c r="K1711" s="21">
        <v>23.8</v>
      </c>
    </row>
    <row r="1712" spans="1:11">
      <c r="A1712" t="s">
        <v>226</v>
      </c>
      <c r="B1712">
        <v>2019</v>
      </c>
      <c r="C1712" s="12">
        <v>43491</v>
      </c>
      <c r="D1712" t="s">
        <v>140</v>
      </c>
      <c r="E1712" t="s">
        <v>119</v>
      </c>
      <c r="F1712">
        <v>2</v>
      </c>
      <c r="G1712">
        <v>6</v>
      </c>
      <c r="H1712" t="s">
        <v>101</v>
      </c>
      <c r="I1712" t="s">
        <v>102</v>
      </c>
      <c r="J1712">
        <v>10015145724</v>
      </c>
      <c r="K1712" s="21">
        <v>19.8</v>
      </c>
    </row>
    <row r="1713" spans="1:11">
      <c r="A1713" t="s">
        <v>226</v>
      </c>
      <c r="B1713">
        <v>2019</v>
      </c>
      <c r="C1713" s="12">
        <v>43491</v>
      </c>
      <c r="D1713" t="s">
        <v>140</v>
      </c>
      <c r="E1713" t="s">
        <v>121</v>
      </c>
      <c r="F1713">
        <v>1</v>
      </c>
      <c r="G1713">
        <v>1</v>
      </c>
      <c r="H1713" t="s">
        <v>219</v>
      </c>
      <c r="I1713" t="s">
        <v>23</v>
      </c>
      <c r="J1713">
        <v>10050887493</v>
      </c>
      <c r="K1713" s="21">
        <v>35.4</v>
      </c>
    </row>
    <row r="1714" spans="1:11">
      <c r="A1714" t="s">
        <v>226</v>
      </c>
      <c r="B1714">
        <v>2019</v>
      </c>
      <c r="C1714" s="12">
        <v>43491</v>
      </c>
      <c r="D1714" t="s">
        <v>140</v>
      </c>
      <c r="E1714" t="s">
        <v>121</v>
      </c>
      <c r="F1714">
        <v>1</v>
      </c>
      <c r="G1714">
        <v>2</v>
      </c>
      <c r="H1714" t="s">
        <v>221</v>
      </c>
      <c r="I1714" t="s">
        <v>31</v>
      </c>
      <c r="J1714">
        <v>10008098470</v>
      </c>
      <c r="K1714" s="21">
        <v>34</v>
      </c>
    </row>
    <row r="1715" spans="1:11">
      <c r="A1715" t="s">
        <v>226</v>
      </c>
      <c r="B1715">
        <v>2019</v>
      </c>
      <c r="C1715" s="12">
        <v>43491</v>
      </c>
      <c r="D1715" t="s">
        <v>140</v>
      </c>
      <c r="E1715" t="s">
        <v>121</v>
      </c>
      <c r="F1715">
        <v>1</v>
      </c>
      <c r="G1715">
        <v>3</v>
      </c>
      <c r="H1715" t="s">
        <v>258</v>
      </c>
      <c r="I1715" t="s">
        <v>256</v>
      </c>
      <c r="J1715">
        <v>10010797393</v>
      </c>
      <c r="K1715" s="21">
        <v>21.4</v>
      </c>
    </row>
    <row r="1716" spans="1:11">
      <c r="A1716" t="s">
        <v>226</v>
      </c>
      <c r="B1716">
        <v>2019</v>
      </c>
      <c r="C1716" s="12">
        <v>43491</v>
      </c>
      <c r="D1716" t="s">
        <v>140</v>
      </c>
      <c r="E1716" t="s">
        <v>121</v>
      </c>
      <c r="F1716">
        <v>1</v>
      </c>
      <c r="G1716">
        <v>4</v>
      </c>
      <c r="H1716" t="s">
        <v>193</v>
      </c>
      <c r="I1716" t="s">
        <v>31</v>
      </c>
      <c r="J1716">
        <v>10005727327</v>
      </c>
      <c r="K1716" s="21">
        <v>33</v>
      </c>
    </row>
    <row r="1717" spans="1:11">
      <c r="A1717" t="s">
        <v>226</v>
      </c>
      <c r="B1717">
        <v>2019</v>
      </c>
      <c r="C1717" s="12">
        <v>43491</v>
      </c>
      <c r="D1717" t="s">
        <v>140</v>
      </c>
      <c r="E1717" t="s">
        <v>121</v>
      </c>
      <c r="F1717">
        <v>1</v>
      </c>
      <c r="G1717">
        <v>5</v>
      </c>
      <c r="H1717" t="s">
        <v>208</v>
      </c>
      <c r="I1717" t="s">
        <v>58</v>
      </c>
      <c r="J1717">
        <v>10007828183</v>
      </c>
      <c r="K1717" s="21">
        <v>25.3</v>
      </c>
    </row>
    <row r="1718" spans="1:11">
      <c r="A1718" t="s">
        <v>226</v>
      </c>
      <c r="B1718">
        <v>2019</v>
      </c>
      <c r="C1718" s="12">
        <v>43491</v>
      </c>
      <c r="D1718" t="s">
        <v>140</v>
      </c>
      <c r="E1718" t="s">
        <v>121</v>
      </c>
      <c r="F1718">
        <v>1</v>
      </c>
      <c r="G1718">
        <v>6</v>
      </c>
      <c r="H1718" t="s">
        <v>183</v>
      </c>
      <c r="I1718" t="s">
        <v>33</v>
      </c>
      <c r="J1718">
        <v>10007212639</v>
      </c>
      <c r="K1718" s="21">
        <v>27.6</v>
      </c>
    </row>
    <row r="1719" spans="1:11">
      <c r="A1719" t="s">
        <v>226</v>
      </c>
      <c r="B1719">
        <v>2019</v>
      </c>
      <c r="C1719" s="12">
        <v>43491</v>
      </c>
      <c r="D1719" t="s">
        <v>140</v>
      </c>
      <c r="E1719" t="s">
        <v>121</v>
      </c>
      <c r="F1719">
        <v>2</v>
      </c>
      <c r="G1719">
        <v>1</v>
      </c>
      <c r="H1719" t="s">
        <v>101</v>
      </c>
      <c r="I1719" t="s">
        <v>102</v>
      </c>
      <c r="J1719">
        <v>10015145724</v>
      </c>
      <c r="K1719" s="21">
        <v>19.8</v>
      </c>
    </row>
    <row r="1720" spans="1:11">
      <c r="A1720" t="s">
        <v>226</v>
      </c>
      <c r="B1720">
        <v>2019</v>
      </c>
      <c r="C1720" s="12">
        <v>43491</v>
      </c>
      <c r="D1720" t="s">
        <v>140</v>
      </c>
      <c r="E1720" t="s">
        <v>121</v>
      </c>
      <c r="F1720">
        <v>2</v>
      </c>
      <c r="G1720">
        <v>2</v>
      </c>
      <c r="H1720" t="s">
        <v>96</v>
      </c>
      <c r="I1720" t="s">
        <v>27</v>
      </c>
      <c r="J1720">
        <v>10015683567</v>
      </c>
      <c r="K1720" s="21">
        <v>20</v>
      </c>
    </row>
    <row r="1721" spans="1:11">
      <c r="A1721" t="s">
        <v>226</v>
      </c>
      <c r="B1721">
        <v>2019</v>
      </c>
      <c r="C1721" s="12">
        <v>43491</v>
      </c>
      <c r="D1721" t="s">
        <v>140</v>
      </c>
      <c r="E1721" t="s">
        <v>121</v>
      </c>
      <c r="F1721">
        <v>2</v>
      </c>
      <c r="G1721">
        <v>3</v>
      </c>
      <c r="H1721" t="s">
        <v>174</v>
      </c>
      <c r="I1721" t="s">
        <v>37</v>
      </c>
      <c r="J1721">
        <v>10006552534</v>
      </c>
      <c r="K1721" s="21">
        <v>28.7</v>
      </c>
    </row>
    <row r="1722" spans="1:11">
      <c r="A1722" t="s">
        <v>226</v>
      </c>
      <c r="B1722">
        <v>2019</v>
      </c>
      <c r="C1722" s="12">
        <v>43491</v>
      </c>
      <c r="D1722" t="s">
        <v>140</v>
      </c>
      <c r="E1722" t="s">
        <v>121</v>
      </c>
      <c r="F1722">
        <v>2</v>
      </c>
      <c r="G1722">
        <v>4</v>
      </c>
      <c r="H1722" t="s">
        <v>213</v>
      </c>
      <c r="I1722" t="s">
        <v>42</v>
      </c>
      <c r="J1722">
        <v>10006422895</v>
      </c>
      <c r="K1722" s="21">
        <v>27.7</v>
      </c>
    </row>
    <row r="1723" spans="1:11">
      <c r="A1723" t="s">
        <v>226</v>
      </c>
      <c r="B1723">
        <v>2019</v>
      </c>
      <c r="C1723" s="12">
        <v>43491</v>
      </c>
      <c r="D1723" t="s">
        <v>140</v>
      </c>
      <c r="E1723" t="s">
        <v>121</v>
      </c>
      <c r="F1723">
        <v>2</v>
      </c>
      <c r="G1723">
        <v>5</v>
      </c>
      <c r="H1723" t="s">
        <v>143</v>
      </c>
      <c r="I1723" t="s">
        <v>95</v>
      </c>
      <c r="J1723">
        <v>10009181234</v>
      </c>
      <c r="K1723" s="21">
        <v>23.8</v>
      </c>
    </row>
    <row r="1724" spans="1:11">
      <c r="A1724" t="s">
        <v>226</v>
      </c>
      <c r="B1724">
        <v>2019</v>
      </c>
      <c r="C1724" s="12">
        <v>43491</v>
      </c>
      <c r="D1724" t="s">
        <v>140</v>
      </c>
      <c r="E1724" t="s">
        <v>121</v>
      </c>
      <c r="F1724">
        <v>2</v>
      </c>
      <c r="G1724">
        <v>6</v>
      </c>
      <c r="H1724" t="s">
        <v>45</v>
      </c>
      <c r="I1724" t="s">
        <v>46</v>
      </c>
      <c r="J1724">
        <v>10009176281</v>
      </c>
      <c r="K1724" s="21">
        <v>22.9</v>
      </c>
    </row>
    <row r="1725" spans="1:11">
      <c r="A1725" t="s">
        <v>225</v>
      </c>
      <c r="B1725">
        <v>2019</v>
      </c>
      <c r="C1725" s="12">
        <v>43484</v>
      </c>
      <c r="D1725" t="s">
        <v>140</v>
      </c>
      <c r="E1725" t="s">
        <v>91</v>
      </c>
      <c r="F1725">
        <v>1</v>
      </c>
      <c r="G1725">
        <v>1</v>
      </c>
      <c r="H1725" t="s">
        <v>54</v>
      </c>
      <c r="I1725" t="s">
        <v>42</v>
      </c>
      <c r="J1725">
        <v>10004612534</v>
      </c>
      <c r="K1725" s="21">
        <v>31.6</v>
      </c>
    </row>
    <row r="1726" spans="1:11">
      <c r="A1726" t="s">
        <v>225</v>
      </c>
      <c r="B1726">
        <v>2019</v>
      </c>
      <c r="C1726" s="12">
        <v>43484</v>
      </c>
      <c r="D1726" t="s">
        <v>140</v>
      </c>
      <c r="E1726" t="s">
        <v>91</v>
      </c>
      <c r="F1726">
        <v>1</v>
      </c>
      <c r="G1726">
        <v>2</v>
      </c>
      <c r="H1726" t="s">
        <v>183</v>
      </c>
      <c r="I1726" t="s">
        <v>33</v>
      </c>
      <c r="J1726">
        <v>10007212639</v>
      </c>
      <c r="K1726" s="21">
        <v>27.5</v>
      </c>
    </row>
    <row r="1727" spans="1:11">
      <c r="A1727" t="s">
        <v>225</v>
      </c>
      <c r="B1727">
        <v>2019</v>
      </c>
      <c r="C1727" s="12">
        <v>43484</v>
      </c>
      <c r="D1727" t="s">
        <v>140</v>
      </c>
      <c r="E1727" t="s">
        <v>91</v>
      </c>
      <c r="F1727">
        <v>1</v>
      </c>
      <c r="G1727">
        <v>3</v>
      </c>
      <c r="H1727" t="s">
        <v>286</v>
      </c>
      <c r="I1727" t="s">
        <v>102</v>
      </c>
      <c r="J1727">
        <v>10007811817</v>
      </c>
      <c r="K1727" s="21">
        <v>25</v>
      </c>
    </row>
    <row r="1728" spans="1:11">
      <c r="A1728" t="s">
        <v>225</v>
      </c>
      <c r="B1728">
        <v>2019</v>
      </c>
      <c r="C1728" s="12">
        <v>43484</v>
      </c>
      <c r="D1728" t="s">
        <v>140</v>
      </c>
      <c r="E1728" t="s">
        <v>91</v>
      </c>
      <c r="F1728">
        <v>1</v>
      </c>
      <c r="G1728">
        <v>4</v>
      </c>
      <c r="H1728" t="s">
        <v>45</v>
      </c>
      <c r="I1728" t="s">
        <v>46</v>
      </c>
      <c r="J1728">
        <v>10009176281</v>
      </c>
      <c r="K1728" s="21">
        <v>22.9</v>
      </c>
    </row>
    <row r="1729" spans="1:11">
      <c r="A1729" t="s">
        <v>225</v>
      </c>
      <c r="B1729">
        <v>2019</v>
      </c>
      <c r="C1729" s="12">
        <v>43484</v>
      </c>
      <c r="D1729" t="s">
        <v>140</v>
      </c>
      <c r="E1729" t="s">
        <v>91</v>
      </c>
      <c r="F1729">
        <v>1</v>
      </c>
      <c r="G1729">
        <v>5</v>
      </c>
      <c r="H1729" t="s">
        <v>211</v>
      </c>
      <c r="I1729" t="s">
        <v>212</v>
      </c>
      <c r="J1729">
        <v>10010608447</v>
      </c>
      <c r="K1729" s="21">
        <v>21.6</v>
      </c>
    </row>
    <row r="1730" spans="1:11">
      <c r="A1730" t="s">
        <v>225</v>
      </c>
      <c r="B1730">
        <v>2019</v>
      </c>
      <c r="C1730" s="12">
        <v>43484</v>
      </c>
      <c r="D1730" t="s">
        <v>140</v>
      </c>
      <c r="E1730" t="s">
        <v>91</v>
      </c>
      <c r="F1730">
        <v>1</v>
      </c>
      <c r="G1730">
        <v>6</v>
      </c>
      <c r="H1730" t="s">
        <v>186</v>
      </c>
      <c r="I1730" t="s">
        <v>95</v>
      </c>
      <c r="J1730">
        <v>10009181032</v>
      </c>
      <c r="K1730" s="21">
        <v>24</v>
      </c>
    </row>
    <row r="1731" spans="1:11">
      <c r="A1731" t="s">
        <v>225</v>
      </c>
      <c r="B1731">
        <v>2019</v>
      </c>
      <c r="C1731" s="12">
        <v>43484</v>
      </c>
      <c r="D1731" t="s">
        <v>140</v>
      </c>
      <c r="E1731" t="s">
        <v>91</v>
      </c>
      <c r="F1731">
        <v>1</v>
      </c>
      <c r="G1731">
        <v>7</v>
      </c>
      <c r="H1731" t="s">
        <v>285</v>
      </c>
      <c r="I1731" t="s">
        <v>39</v>
      </c>
      <c r="J1731">
        <v>10061258009</v>
      </c>
      <c r="K1731" s="21">
        <v>27</v>
      </c>
    </row>
    <row r="1732" spans="1:11">
      <c r="A1732" t="s">
        <v>225</v>
      </c>
      <c r="B1732">
        <v>2019</v>
      </c>
      <c r="C1732" s="12">
        <v>43484</v>
      </c>
      <c r="D1732" t="s">
        <v>140</v>
      </c>
      <c r="E1732" t="s">
        <v>91</v>
      </c>
      <c r="F1732">
        <v>2</v>
      </c>
      <c r="G1732">
        <v>1</v>
      </c>
      <c r="H1732" t="s">
        <v>193</v>
      </c>
      <c r="I1732" t="s">
        <v>31</v>
      </c>
      <c r="J1732">
        <v>10005727327</v>
      </c>
      <c r="K1732" s="21">
        <v>33</v>
      </c>
    </row>
    <row r="1733" spans="1:11">
      <c r="A1733" t="s">
        <v>225</v>
      </c>
      <c r="B1733">
        <v>2019</v>
      </c>
      <c r="C1733" s="12">
        <v>43484</v>
      </c>
      <c r="D1733" t="s">
        <v>140</v>
      </c>
      <c r="E1733" t="s">
        <v>91</v>
      </c>
      <c r="F1733">
        <v>2</v>
      </c>
      <c r="G1733">
        <v>2</v>
      </c>
      <c r="H1733" t="s">
        <v>136</v>
      </c>
      <c r="I1733" t="s">
        <v>35</v>
      </c>
      <c r="J1733">
        <v>10010624918</v>
      </c>
      <c r="K1733" s="21">
        <v>22.4</v>
      </c>
    </row>
    <row r="1734" spans="1:11">
      <c r="A1734" t="s">
        <v>225</v>
      </c>
      <c r="B1734">
        <v>2019</v>
      </c>
      <c r="C1734" s="12">
        <v>43484</v>
      </c>
      <c r="D1734" t="s">
        <v>140</v>
      </c>
      <c r="E1734" t="s">
        <v>91</v>
      </c>
      <c r="F1734">
        <v>2</v>
      </c>
      <c r="G1734">
        <v>3</v>
      </c>
      <c r="H1734" t="s">
        <v>110</v>
      </c>
      <c r="I1734" t="s">
        <v>58</v>
      </c>
      <c r="J1734">
        <v>10010797292</v>
      </c>
      <c r="K1734" s="21">
        <v>20.8</v>
      </c>
    </row>
    <row r="1735" spans="1:11">
      <c r="A1735" t="s">
        <v>225</v>
      </c>
      <c r="B1735">
        <v>2019</v>
      </c>
      <c r="C1735" s="12">
        <v>43484</v>
      </c>
      <c r="D1735" t="s">
        <v>140</v>
      </c>
      <c r="E1735" t="s">
        <v>91</v>
      </c>
      <c r="F1735">
        <v>2</v>
      </c>
      <c r="G1735">
        <v>4</v>
      </c>
      <c r="H1735" t="s">
        <v>174</v>
      </c>
      <c r="I1735" t="s">
        <v>37</v>
      </c>
      <c r="J1735">
        <v>10006552534</v>
      </c>
      <c r="K1735" s="21">
        <v>28.7</v>
      </c>
    </row>
    <row r="1736" spans="1:11">
      <c r="A1736" t="s">
        <v>225</v>
      </c>
      <c r="B1736">
        <v>2019</v>
      </c>
      <c r="C1736" s="12">
        <v>43484</v>
      </c>
      <c r="D1736" t="s">
        <v>140</v>
      </c>
      <c r="E1736" t="s">
        <v>91</v>
      </c>
      <c r="F1736">
        <v>2</v>
      </c>
      <c r="G1736">
        <v>5</v>
      </c>
      <c r="H1736" t="s">
        <v>134</v>
      </c>
      <c r="I1736" t="s">
        <v>33</v>
      </c>
      <c r="J1736">
        <v>10015713273</v>
      </c>
      <c r="K1736" s="21">
        <v>19.2</v>
      </c>
    </row>
    <row r="1737" spans="1:11">
      <c r="A1737" t="s">
        <v>225</v>
      </c>
      <c r="B1737">
        <v>2019</v>
      </c>
      <c r="C1737" s="12">
        <v>43484</v>
      </c>
      <c r="D1737" t="s">
        <v>140</v>
      </c>
      <c r="E1737" t="s">
        <v>91</v>
      </c>
      <c r="F1737">
        <v>2</v>
      </c>
      <c r="G1737">
        <v>6</v>
      </c>
      <c r="H1737" t="s">
        <v>48</v>
      </c>
      <c r="I1737" t="s">
        <v>27</v>
      </c>
      <c r="J1737">
        <v>10005930724</v>
      </c>
      <c r="K1737" s="21">
        <v>28.2</v>
      </c>
    </row>
    <row r="1738" spans="1:11">
      <c r="A1738" t="s">
        <v>225</v>
      </c>
      <c r="B1738">
        <v>2019</v>
      </c>
      <c r="C1738" s="12">
        <v>43484</v>
      </c>
      <c r="D1738" t="s">
        <v>140</v>
      </c>
      <c r="E1738" t="s">
        <v>91</v>
      </c>
      <c r="F1738">
        <v>2</v>
      </c>
      <c r="G1738">
        <v>7</v>
      </c>
      <c r="H1738" t="s">
        <v>283</v>
      </c>
      <c r="I1738" t="s">
        <v>284</v>
      </c>
      <c r="J1738">
        <v>10006319633</v>
      </c>
      <c r="K1738" s="21">
        <v>29.1</v>
      </c>
    </row>
    <row r="1739" spans="1:11">
      <c r="A1739" t="s">
        <v>225</v>
      </c>
      <c r="B1739">
        <v>2019</v>
      </c>
      <c r="C1739" s="12">
        <v>43484</v>
      </c>
      <c r="D1739" t="s">
        <v>140</v>
      </c>
      <c r="E1739" t="s">
        <v>91</v>
      </c>
      <c r="F1739">
        <v>3</v>
      </c>
      <c r="G1739">
        <v>1</v>
      </c>
      <c r="H1739" t="s">
        <v>220</v>
      </c>
      <c r="I1739" t="s">
        <v>35</v>
      </c>
      <c r="J1739">
        <v>10005782695</v>
      </c>
      <c r="K1739" s="21">
        <v>29.5</v>
      </c>
    </row>
    <row r="1740" spans="1:11">
      <c r="A1740" t="s">
        <v>225</v>
      </c>
      <c r="B1740">
        <v>2019</v>
      </c>
      <c r="C1740" s="12">
        <v>43484</v>
      </c>
      <c r="D1740" t="s">
        <v>140</v>
      </c>
      <c r="E1740" t="s">
        <v>91</v>
      </c>
      <c r="F1740">
        <v>3</v>
      </c>
      <c r="G1740">
        <v>2</v>
      </c>
      <c r="H1740" t="s">
        <v>93</v>
      </c>
      <c r="I1740" t="s">
        <v>52</v>
      </c>
      <c r="J1740">
        <v>10009150215</v>
      </c>
      <c r="K1740" s="21">
        <v>23.1</v>
      </c>
    </row>
    <row r="1741" spans="1:11">
      <c r="A1741" t="s">
        <v>225</v>
      </c>
      <c r="B1741">
        <v>2019</v>
      </c>
      <c r="C1741" s="12">
        <v>43484</v>
      </c>
      <c r="D1741" t="s">
        <v>140</v>
      </c>
      <c r="E1741" t="s">
        <v>91</v>
      </c>
      <c r="F1741">
        <v>3</v>
      </c>
      <c r="G1741">
        <v>3</v>
      </c>
      <c r="H1741" t="s">
        <v>203</v>
      </c>
      <c r="I1741" t="s">
        <v>198</v>
      </c>
      <c r="J1741">
        <v>10051694112</v>
      </c>
      <c r="K1741" s="21">
        <v>32.1</v>
      </c>
    </row>
    <row r="1742" spans="1:11">
      <c r="A1742" t="s">
        <v>225</v>
      </c>
      <c r="B1742">
        <v>2019</v>
      </c>
      <c r="C1742" s="12">
        <v>43484</v>
      </c>
      <c r="D1742" t="s">
        <v>140</v>
      </c>
      <c r="E1742" t="s">
        <v>91</v>
      </c>
      <c r="F1742">
        <v>3</v>
      </c>
      <c r="G1742">
        <v>4</v>
      </c>
      <c r="H1742" t="s">
        <v>287</v>
      </c>
      <c r="I1742" t="s">
        <v>31</v>
      </c>
      <c r="J1742">
        <v>10003349716</v>
      </c>
      <c r="K1742" s="21">
        <v>33.700000000000003</v>
      </c>
    </row>
    <row r="1743" spans="1:11">
      <c r="A1743" t="s">
        <v>225</v>
      </c>
      <c r="B1743">
        <v>2019</v>
      </c>
      <c r="C1743" s="12">
        <v>43484</v>
      </c>
      <c r="D1743" t="s">
        <v>140</v>
      </c>
      <c r="E1743" t="s">
        <v>91</v>
      </c>
      <c r="F1743">
        <v>3</v>
      </c>
      <c r="G1743">
        <v>5</v>
      </c>
      <c r="H1743" t="s">
        <v>171</v>
      </c>
      <c r="I1743" t="s">
        <v>82</v>
      </c>
      <c r="J1743">
        <v>10007073506</v>
      </c>
      <c r="K1743" s="21">
        <v>28.5</v>
      </c>
    </row>
    <row r="1744" spans="1:11">
      <c r="A1744" t="s">
        <v>225</v>
      </c>
      <c r="B1744">
        <v>2019</v>
      </c>
      <c r="C1744" s="12">
        <v>43484</v>
      </c>
      <c r="D1744" t="s">
        <v>140</v>
      </c>
      <c r="E1744" t="s">
        <v>91</v>
      </c>
      <c r="F1744">
        <v>3</v>
      </c>
      <c r="G1744">
        <v>6</v>
      </c>
      <c r="H1744" t="s">
        <v>158</v>
      </c>
      <c r="I1744" t="s">
        <v>145</v>
      </c>
      <c r="J1744">
        <v>10010894696</v>
      </c>
      <c r="K1744" s="21">
        <v>32.700000000000003</v>
      </c>
    </row>
    <row r="1745" spans="1:11">
      <c r="A1745" t="s">
        <v>225</v>
      </c>
      <c r="B1745">
        <v>2019</v>
      </c>
      <c r="C1745" s="12">
        <v>43484</v>
      </c>
      <c r="D1745" t="s">
        <v>140</v>
      </c>
      <c r="E1745" t="s">
        <v>91</v>
      </c>
      <c r="F1745">
        <v>3</v>
      </c>
      <c r="G1745">
        <v>7</v>
      </c>
      <c r="H1745" t="s">
        <v>209</v>
      </c>
      <c r="I1745" t="s">
        <v>198</v>
      </c>
      <c r="J1745">
        <v>10007772108</v>
      </c>
      <c r="K1745" s="21">
        <v>23.9</v>
      </c>
    </row>
    <row r="1746" spans="1:11">
      <c r="A1746" t="s">
        <v>225</v>
      </c>
      <c r="B1746">
        <v>2019</v>
      </c>
      <c r="C1746" s="12">
        <v>43484</v>
      </c>
      <c r="D1746" t="s">
        <v>140</v>
      </c>
      <c r="E1746" t="s">
        <v>117</v>
      </c>
      <c r="F1746">
        <v>1</v>
      </c>
      <c r="G1746">
        <v>1</v>
      </c>
      <c r="H1746" t="s">
        <v>286</v>
      </c>
      <c r="I1746" t="s">
        <v>102</v>
      </c>
      <c r="J1746">
        <v>10007811817</v>
      </c>
      <c r="K1746" s="21">
        <v>25</v>
      </c>
    </row>
    <row r="1747" spans="1:11">
      <c r="A1747" t="s">
        <v>225</v>
      </c>
      <c r="B1747">
        <v>2019</v>
      </c>
      <c r="C1747" s="12">
        <v>43484</v>
      </c>
      <c r="D1747" t="s">
        <v>140</v>
      </c>
      <c r="E1747" t="s">
        <v>117</v>
      </c>
      <c r="F1747">
        <v>1</v>
      </c>
      <c r="G1747">
        <v>2</v>
      </c>
      <c r="H1747" t="s">
        <v>287</v>
      </c>
      <c r="I1747" t="s">
        <v>31</v>
      </c>
      <c r="J1747">
        <v>10003349716</v>
      </c>
      <c r="K1747" s="21">
        <v>33.700000000000003</v>
      </c>
    </row>
    <row r="1748" spans="1:11">
      <c r="A1748" t="s">
        <v>225</v>
      </c>
      <c r="B1748">
        <v>2019</v>
      </c>
      <c r="C1748" s="12">
        <v>43484</v>
      </c>
      <c r="D1748" t="s">
        <v>140</v>
      </c>
      <c r="E1748" t="s">
        <v>117</v>
      </c>
      <c r="F1748">
        <v>1</v>
      </c>
      <c r="G1748">
        <v>3</v>
      </c>
      <c r="H1748" t="s">
        <v>186</v>
      </c>
      <c r="I1748" t="s">
        <v>95</v>
      </c>
      <c r="J1748">
        <v>10009181032</v>
      </c>
      <c r="K1748" s="21">
        <v>24</v>
      </c>
    </row>
    <row r="1749" spans="1:11">
      <c r="A1749" t="s">
        <v>225</v>
      </c>
      <c r="B1749">
        <v>2019</v>
      </c>
      <c r="C1749" s="12">
        <v>43484</v>
      </c>
      <c r="D1749" t="s">
        <v>140</v>
      </c>
      <c r="E1749" t="s">
        <v>117</v>
      </c>
      <c r="F1749">
        <v>1</v>
      </c>
      <c r="G1749">
        <v>4</v>
      </c>
      <c r="H1749" t="s">
        <v>134</v>
      </c>
      <c r="I1749" t="s">
        <v>33</v>
      </c>
      <c r="J1749">
        <v>10015713273</v>
      </c>
      <c r="K1749" s="21">
        <v>19.2</v>
      </c>
    </row>
    <row r="1750" spans="1:11">
      <c r="A1750" t="s">
        <v>225</v>
      </c>
      <c r="B1750">
        <v>2019</v>
      </c>
      <c r="C1750" s="12">
        <v>43484</v>
      </c>
      <c r="D1750" t="s">
        <v>140</v>
      </c>
      <c r="E1750" t="s">
        <v>117</v>
      </c>
      <c r="F1750">
        <v>1</v>
      </c>
      <c r="G1750">
        <v>5</v>
      </c>
      <c r="H1750" t="s">
        <v>283</v>
      </c>
      <c r="I1750" t="s">
        <v>284</v>
      </c>
      <c r="J1750">
        <v>10006319633</v>
      </c>
      <c r="K1750" s="21">
        <v>29.1</v>
      </c>
    </row>
    <row r="1751" spans="1:11">
      <c r="A1751" t="s">
        <v>225</v>
      </c>
      <c r="B1751">
        <v>2019</v>
      </c>
      <c r="C1751" s="12">
        <v>43484</v>
      </c>
      <c r="D1751" t="s">
        <v>140</v>
      </c>
      <c r="E1751" t="s">
        <v>117</v>
      </c>
      <c r="F1751">
        <v>2</v>
      </c>
      <c r="G1751">
        <v>1</v>
      </c>
      <c r="H1751" t="s">
        <v>45</v>
      </c>
      <c r="I1751" t="s">
        <v>46</v>
      </c>
      <c r="J1751">
        <v>10009176281</v>
      </c>
      <c r="K1751" s="21">
        <v>22.9</v>
      </c>
    </row>
    <row r="1752" spans="1:11">
      <c r="A1752" t="s">
        <v>225</v>
      </c>
      <c r="B1752">
        <v>2019</v>
      </c>
      <c r="C1752" s="12">
        <v>43484</v>
      </c>
      <c r="D1752" t="s">
        <v>140</v>
      </c>
      <c r="E1752" t="s">
        <v>117</v>
      </c>
      <c r="F1752">
        <v>2</v>
      </c>
      <c r="G1752">
        <v>2</v>
      </c>
      <c r="H1752" t="s">
        <v>171</v>
      </c>
      <c r="I1752" t="s">
        <v>82</v>
      </c>
      <c r="J1752">
        <v>10007073506</v>
      </c>
      <c r="K1752" s="21">
        <v>28.5</v>
      </c>
    </row>
    <row r="1753" spans="1:11">
      <c r="A1753" t="s">
        <v>225</v>
      </c>
      <c r="B1753">
        <v>2019</v>
      </c>
      <c r="C1753" s="12">
        <v>43484</v>
      </c>
      <c r="D1753" t="s">
        <v>140</v>
      </c>
      <c r="E1753" t="s">
        <v>117</v>
      </c>
      <c r="F1753">
        <v>2</v>
      </c>
      <c r="G1753">
        <v>3</v>
      </c>
      <c r="H1753" t="s">
        <v>110</v>
      </c>
      <c r="I1753" t="s">
        <v>58</v>
      </c>
      <c r="J1753">
        <v>10010797292</v>
      </c>
      <c r="K1753" s="21">
        <v>20.8</v>
      </c>
    </row>
    <row r="1754" spans="1:11">
      <c r="A1754" t="s">
        <v>225</v>
      </c>
      <c r="B1754">
        <v>2019</v>
      </c>
      <c r="C1754" s="12">
        <v>43484</v>
      </c>
      <c r="D1754" t="s">
        <v>140</v>
      </c>
      <c r="E1754" t="s">
        <v>117</v>
      </c>
      <c r="F1754">
        <v>2</v>
      </c>
      <c r="G1754">
        <v>4</v>
      </c>
      <c r="H1754" t="s">
        <v>209</v>
      </c>
      <c r="I1754" t="s">
        <v>198</v>
      </c>
      <c r="J1754">
        <v>10007772108</v>
      </c>
      <c r="K1754" s="21">
        <v>23.9</v>
      </c>
    </row>
    <row r="1755" spans="1:11">
      <c r="A1755" t="s">
        <v>225</v>
      </c>
      <c r="B1755">
        <v>2019</v>
      </c>
      <c r="C1755" s="12">
        <v>43484</v>
      </c>
      <c r="D1755" t="s">
        <v>140</v>
      </c>
      <c r="E1755" t="s">
        <v>117</v>
      </c>
      <c r="F1755">
        <v>2</v>
      </c>
      <c r="G1755">
        <v>5</v>
      </c>
      <c r="H1755" t="s">
        <v>285</v>
      </c>
      <c r="I1755" t="s">
        <v>39</v>
      </c>
      <c r="J1755">
        <v>10061258009</v>
      </c>
      <c r="K1755" s="21">
        <v>27</v>
      </c>
    </row>
    <row r="1756" spans="1:11">
      <c r="A1756" t="s">
        <v>225</v>
      </c>
      <c r="B1756">
        <v>2019</v>
      </c>
      <c r="C1756" s="12">
        <v>43484</v>
      </c>
      <c r="D1756" t="s">
        <v>140</v>
      </c>
      <c r="E1756" t="s">
        <v>117</v>
      </c>
      <c r="F1756">
        <v>3</v>
      </c>
      <c r="G1756">
        <v>1</v>
      </c>
      <c r="H1756" t="s">
        <v>48</v>
      </c>
      <c r="I1756" t="s">
        <v>27</v>
      </c>
      <c r="J1756">
        <v>10005930724</v>
      </c>
      <c r="K1756" s="21">
        <v>28.2</v>
      </c>
    </row>
    <row r="1757" spans="1:11">
      <c r="A1757" t="s">
        <v>225</v>
      </c>
      <c r="B1757">
        <v>2019</v>
      </c>
      <c r="C1757" s="12">
        <v>43484</v>
      </c>
      <c r="D1757" t="s">
        <v>140</v>
      </c>
      <c r="E1757" t="s">
        <v>117</v>
      </c>
      <c r="F1757">
        <v>3</v>
      </c>
      <c r="G1757">
        <v>2</v>
      </c>
      <c r="H1757" t="s">
        <v>211</v>
      </c>
      <c r="I1757" t="s">
        <v>212</v>
      </c>
      <c r="J1757">
        <v>10010608447</v>
      </c>
      <c r="K1757" s="21">
        <v>21.6</v>
      </c>
    </row>
    <row r="1758" spans="1:11">
      <c r="A1758" t="s">
        <v>225</v>
      </c>
      <c r="B1758">
        <v>2019</v>
      </c>
      <c r="C1758" s="12">
        <v>43484</v>
      </c>
      <c r="D1758" t="s">
        <v>140</v>
      </c>
      <c r="E1758" t="s">
        <v>117</v>
      </c>
      <c r="F1758">
        <v>3</v>
      </c>
      <c r="G1758">
        <v>3</v>
      </c>
      <c r="H1758" t="s">
        <v>174</v>
      </c>
      <c r="I1758" t="s">
        <v>37</v>
      </c>
      <c r="J1758">
        <v>10006552534</v>
      </c>
      <c r="K1758" s="21">
        <v>28.7</v>
      </c>
    </row>
    <row r="1759" spans="1:11">
      <c r="A1759" t="s">
        <v>225</v>
      </c>
      <c r="B1759">
        <v>2019</v>
      </c>
      <c r="C1759" s="12">
        <v>43484</v>
      </c>
      <c r="D1759" t="s">
        <v>140</v>
      </c>
      <c r="E1759" t="s">
        <v>117</v>
      </c>
      <c r="F1759">
        <v>3</v>
      </c>
      <c r="G1759">
        <v>4</v>
      </c>
      <c r="H1759" t="s">
        <v>158</v>
      </c>
      <c r="I1759" t="s">
        <v>145</v>
      </c>
      <c r="J1759">
        <v>10010894696</v>
      </c>
      <c r="K1759" s="21">
        <v>32.700000000000003</v>
      </c>
    </row>
    <row r="1760" spans="1:11">
      <c r="A1760" t="s">
        <v>225</v>
      </c>
      <c r="B1760">
        <v>2019</v>
      </c>
      <c r="C1760" s="12">
        <v>43484</v>
      </c>
      <c r="D1760" t="s">
        <v>140</v>
      </c>
      <c r="E1760" t="s">
        <v>117</v>
      </c>
      <c r="F1760">
        <v>3</v>
      </c>
      <c r="G1760">
        <v>5</v>
      </c>
      <c r="H1760" t="s">
        <v>203</v>
      </c>
      <c r="I1760" t="s">
        <v>198</v>
      </c>
      <c r="J1760">
        <v>10051694112</v>
      </c>
      <c r="K1760" s="21">
        <v>32.1</v>
      </c>
    </row>
    <row r="1761" spans="1:11">
      <c r="A1761" t="s">
        <v>225</v>
      </c>
      <c r="B1761">
        <v>2019</v>
      </c>
      <c r="C1761" s="12">
        <v>43484</v>
      </c>
      <c r="D1761" t="s">
        <v>140</v>
      </c>
      <c r="E1761" t="s">
        <v>119</v>
      </c>
      <c r="F1761">
        <v>1</v>
      </c>
      <c r="G1761">
        <v>1</v>
      </c>
      <c r="H1761" t="s">
        <v>54</v>
      </c>
      <c r="I1761" t="s">
        <v>42</v>
      </c>
      <c r="J1761">
        <v>10004612534</v>
      </c>
      <c r="K1761" s="21">
        <v>31.6</v>
      </c>
    </row>
    <row r="1762" spans="1:11">
      <c r="A1762" t="s">
        <v>225</v>
      </c>
      <c r="B1762">
        <v>2019</v>
      </c>
      <c r="C1762" s="12">
        <v>43484</v>
      </c>
      <c r="D1762" t="s">
        <v>140</v>
      </c>
      <c r="E1762" t="s">
        <v>119</v>
      </c>
      <c r="F1762">
        <v>1</v>
      </c>
      <c r="G1762">
        <v>2</v>
      </c>
      <c r="H1762" t="s">
        <v>48</v>
      </c>
      <c r="I1762" t="s">
        <v>27</v>
      </c>
      <c r="J1762">
        <v>10005930724</v>
      </c>
      <c r="K1762" s="21">
        <v>28.2</v>
      </c>
    </row>
    <row r="1763" spans="1:11">
      <c r="A1763" t="s">
        <v>225</v>
      </c>
      <c r="B1763">
        <v>2019</v>
      </c>
      <c r="C1763" s="12">
        <v>43484</v>
      </c>
      <c r="D1763" t="s">
        <v>140</v>
      </c>
      <c r="E1763" t="s">
        <v>119</v>
      </c>
      <c r="F1763">
        <v>1</v>
      </c>
      <c r="G1763">
        <v>3</v>
      </c>
      <c r="H1763" t="s">
        <v>93</v>
      </c>
      <c r="I1763" t="s">
        <v>52</v>
      </c>
      <c r="J1763">
        <v>10009150215</v>
      </c>
      <c r="K1763" s="21">
        <v>23.1</v>
      </c>
    </row>
    <row r="1764" spans="1:11">
      <c r="A1764" t="s">
        <v>225</v>
      </c>
      <c r="B1764">
        <v>2019</v>
      </c>
      <c r="C1764" s="12">
        <v>43484</v>
      </c>
      <c r="D1764" t="s">
        <v>140</v>
      </c>
      <c r="E1764" t="s">
        <v>119</v>
      </c>
      <c r="F1764">
        <v>1</v>
      </c>
      <c r="G1764">
        <v>4</v>
      </c>
      <c r="H1764" t="s">
        <v>136</v>
      </c>
      <c r="I1764" t="s">
        <v>35</v>
      </c>
      <c r="J1764">
        <v>10010624918</v>
      </c>
      <c r="K1764" s="21">
        <v>22.4</v>
      </c>
    </row>
    <row r="1765" spans="1:11">
      <c r="A1765" t="s">
        <v>225</v>
      </c>
      <c r="B1765">
        <v>2019</v>
      </c>
      <c r="C1765" s="12">
        <v>43484</v>
      </c>
      <c r="D1765" t="s">
        <v>140</v>
      </c>
      <c r="E1765" t="s">
        <v>119</v>
      </c>
      <c r="F1765">
        <v>1</v>
      </c>
      <c r="G1765">
        <v>5</v>
      </c>
      <c r="H1765" t="s">
        <v>286</v>
      </c>
      <c r="I1765" t="s">
        <v>102</v>
      </c>
      <c r="J1765">
        <v>10007811817</v>
      </c>
      <c r="K1765" s="21">
        <v>25</v>
      </c>
    </row>
    <row r="1766" spans="1:11">
      <c r="A1766" t="s">
        <v>225</v>
      </c>
      <c r="B1766">
        <v>2019</v>
      </c>
      <c r="C1766" s="12">
        <v>43484</v>
      </c>
      <c r="D1766" t="s">
        <v>140</v>
      </c>
      <c r="E1766" t="s">
        <v>119</v>
      </c>
      <c r="F1766">
        <v>1</v>
      </c>
      <c r="G1766">
        <v>6</v>
      </c>
      <c r="H1766" t="s">
        <v>171</v>
      </c>
      <c r="I1766" t="s">
        <v>82</v>
      </c>
      <c r="J1766">
        <v>10007073506</v>
      </c>
      <c r="K1766" s="21">
        <v>28.5</v>
      </c>
    </row>
    <row r="1767" spans="1:11">
      <c r="A1767" t="s">
        <v>225</v>
      </c>
      <c r="B1767">
        <v>2019</v>
      </c>
      <c r="C1767" s="12">
        <v>43484</v>
      </c>
      <c r="D1767" t="s">
        <v>140</v>
      </c>
      <c r="E1767" t="s">
        <v>119</v>
      </c>
      <c r="F1767">
        <v>2</v>
      </c>
      <c r="G1767">
        <v>1</v>
      </c>
      <c r="H1767" t="s">
        <v>220</v>
      </c>
      <c r="I1767" t="s">
        <v>35</v>
      </c>
      <c r="J1767">
        <v>10005782695</v>
      </c>
      <c r="K1767" s="21">
        <v>29.5</v>
      </c>
    </row>
    <row r="1768" spans="1:11">
      <c r="A1768" t="s">
        <v>225</v>
      </c>
      <c r="B1768">
        <v>2019</v>
      </c>
      <c r="C1768" s="12">
        <v>43484</v>
      </c>
      <c r="D1768" t="s">
        <v>140</v>
      </c>
      <c r="E1768" t="s">
        <v>119</v>
      </c>
      <c r="F1768">
        <v>2</v>
      </c>
      <c r="G1768">
        <v>2</v>
      </c>
      <c r="H1768" t="s">
        <v>183</v>
      </c>
      <c r="I1768" t="s">
        <v>33</v>
      </c>
      <c r="J1768">
        <v>10007212639</v>
      </c>
      <c r="K1768" s="21">
        <v>27.5</v>
      </c>
    </row>
    <row r="1769" spans="1:11">
      <c r="A1769" t="s">
        <v>225</v>
      </c>
      <c r="B1769">
        <v>2019</v>
      </c>
      <c r="C1769" s="12">
        <v>43484</v>
      </c>
      <c r="D1769" t="s">
        <v>140</v>
      </c>
      <c r="E1769" t="s">
        <v>119</v>
      </c>
      <c r="F1769">
        <v>2</v>
      </c>
      <c r="G1769">
        <v>3</v>
      </c>
      <c r="H1769" t="s">
        <v>193</v>
      </c>
      <c r="I1769" t="s">
        <v>31</v>
      </c>
      <c r="J1769">
        <v>10005727327</v>
      </c>
      <c r="K1769" s="21">
        <v>33</v>
      </c>
    </row>
    <row r="1770" spans="1:11">
      <c r="A1770" t="s">
        <v>225</v>
      </c>
      <c r="B1770">
        <v>2019</v>
      </c>
      <c r="C1770" s="12">
        <v>43484</v>
      </c>
      <c r="D1770" t="s">
        <v>140</v>
      </c>
      <c r="E1770" t="s">
        <v>119</v>
      </c>
      <c r="F1770">
        <v>2</v>
      </c>
      <c r="G1770">
        <v>4</v>
      </c>
      <c r="H1770" t="s">
        <v>211</v>
      </c>
      <c r="I1770" t="s">
        <v>212</v>
      </c>
      <c r="J1770">
        <v>10010608447</v>
      </c>
      <c r="K1770" s="21">
        <v>21.6</v>
      </c>
    </row>
    <row r="1771" spans="1:11">
      <c r="A1771" t="s">
        <v>225</v>
      </c>
      <c r="B1771">
        <v>2019</v>
      </c>
      <c r="C1771" s="12">
        <v>43484</v>
      </c>
      <c r="D1771" t="s">
        <v>140</v>
      </c>
      <c r="E1771" t="s">
        <v>119</v>
      </c>
      <c r="F1771">
        <v>2</v>
      </c>
      <c r="G1771">
        <v>5</v>
      </c>
      <c r="H1771" t="s">
        <v>45</v>
      </c>
      <c r="I1771" t="s">
        <v>46</v>
      </c>
      <c r="J1771">
        <v>10009176281</v>
      </c>
      <c r="K1771" s="21">
        <v>22.9</v>
      </c>
    </row>
    <row r="1772" spans="1:11">
      <c r="A1772" t="s">
        <v>225</v>
      </c>
      <c r="B1772">
        <v>2019</v>
      </c>
      <c r="C1772" s="12">
        <v>43484</v>
      </c>
      <c r="D1772" t="s">
        <v>140</v>
      </c>
      <c r="E1772" t="s">
        <v>119</v>
      </c>
      <c r="F1772">
        <v>2</v>
      </c>
      <c r="G1772">
        <v>6</v>
      </c>
      <c r="H1772" t="s">
        <v>287</v>
      </c>
      <c r="I1772" t="s">
        <v>31</v>
      </c>
      <c r="J1772">
        <v>10003349716</v>
      </c>
      <c r="K1772" s="21">
        <v>33.700000000000003</v>
      </c>
    </row>
    <row r="1773" spans="1:11">
      <c r="A1773" t="s">
        <v>225</v>
      </c>
      <c r="B1773">
        <v>2019</v>
      </c>
      <c r="C1773" s="12">
        <v>43484</v>
      </c>
      <c r="D1773" t="s">
        <v>140</v>
      </c>
      <c r="E1773" t="s">
        <v>121</v>
      </c>
      <c r="F1773">
        <v>1</v>
      </c>
      <c r="G1773">
        <v>1</v>
      </c>
      <c r="H1773" t="s">
        <v>220</v>
      </c>
      <c r="I1773" t="s">
        <v>35</v>
      </c>
      <c r="J1773">
        <v>10005782695</v>
      </c>
      <c r="K1773" s="21">
        <v>29.5</v>
      </c>
    </row>
    <row r="1774" spans="1:11">
      <c r="A1774" t="s">
        <v>225</v>
      </c>
      <c r="B1774">
        <v>2019</v>
      </c>
      <c r="C1774" s="12">
        <v>43484</v>
      </c>
      <c r="D1774" t="s">
        <v>140</v>
      </c>
      <c r="E1774" t="s">
        <v>121</v>
      </c>
      <c r="F1774">
        <v>1</v>
      </c>
      <c r="G1774">
        <v>2</v>
      </c>
      <c r="H1774" t="s">
        <v>48</v>
      </c>
      <c r="I1774" t="s">
        <v>27</v>
      </c>
      <c r="J1774">
        <v>10005930724</v>
      </c>
      <c r="K1774" s="21">
        <v>28.2</v>
      </c>
    </row>
    <row r="1775" spans="1:11">
      <c r="A1775" t="s">
        <v>225</v>
      </c>
      <c r="B1775">
        <v>2019</v>
      </c>
      <c r="C1775" s="12">
        <v>43484</v>
      </c>
      <c r="D1775" t="s">
        <v>140</v>
      </c>
      <c r="E1775" t="s">
        <v>121</v>
      </c>
      <c r="F1775">
        <v>1</v>
      </c>
      <c r="G1775">
        <v>3</v>
      </c>
      <c r="H1775" t="s">
        <v>193</v>
      </c>
      <c r="I1775" t="s">
        <v>31</v>
      </c>
      <c r="J1775">
        <v>10005727327</v>
      </c>
      <c r="K1775" s="21">
        <v>33</v>
      </c>
    </row>
    <row r="1776" spans="1:11">
      <c r="A1776" t="s">
        <v>225</v>
      </c>
      <c r="B1776">
        <v>2019</v>
      </c>
      <c r="C1776" s="12">
        <v>43484</v>
      </c>
      <c r="D1776" t="s">
        <v>140</v>
      </c>
      <c r="E1776" t="s">
        <v>121</v>
      </c>
      <c r="F1776">
        <v>1</v>
      </c>
      <c r="G1776">
        <v>4</v>
      </c>
      <c r="H1776" t="s">
        <v>93</v>
      </c>
      <c r="I1776" t="s">
        <v>52</v>
      </c>
      <c r="J1776">
        <v>10009150215</v>
      </c>
      <c r="K1776" s="21">
        <v>23.1</v>
      </c>
    </row>
    <row r="1777" spans="1:11">
      <c r="A1777" t="s">
        <v>225</v>
      </c>
      <c r="B1777">
        <v>2019</v>
      </c>
      <c r="C1777" s="12">
        <v>43484</v>
      </c>
      <c r="D1777" t="s">
        <v>140</v>
      </c>
      <c r="E1777" t="s">
        <v>121</v>
      </c>
      <c r="F1777">
        <v>1</v>
      </c>
      <c r="G1777">
        <v>5</v>
      </c>
      <c r="H1777" t="s">
        <v>54</v>
      </c>
      <c r="I1777" t="s">
        <v>42</v>
      </c>
      <c r="J1777">
        <v>10004612534</v>
      </c>
      <c r="K1777" s="21">
        <v>31.6</v>
      </c>
    </row>
    <row r="1778" spans="1:11">
      <c r="A1778" t="s">
        <v>225</v>
      </c>
      <c r="B1778">
        <v>2019</v>
      </c>
      <c r="C1778" s="12">
        <v>43484</v>
      </c>
      <c r="D1778" t="s">
        <v>140</v>
      </c>
      <c r="E1778" t="s">
        <v>121</v>
      </c>
      <c r="F1778">
        <v>1</v>
      </c>
      <c r="G1778">
        <v>6</v>
      </c>
      <c r="H1778" t="s">
        <v>183</v>
      </c>
      <c r="I1778" t="s">
        <v>33</v>
      </c>
      <c r="J1778">
        <v>10007212639</v>
      </c>
      <c r="K1778" s="21">
        <v>27.5</v>
      </c>
    </row>
    <row r="1779" spans="1:11">
      <c r="A1779" t="s">
        <v>225</v>
      </c>
      <c r="B1779">
        <v>2019</v>
      </c>
      <c r="C1779" s="12">
        <v>43484</v>
      </c>
      <c r="D1779" t="s">
        <v>140</v>
      </c>
      <c r="E1779" t="s">
        <v>121</v>
      </c>
      <c r="F1779">
        <v>2</v>
      </c>
      <c r="G1779">
        <v>1</v>
      </c>
      <c r="H1779" t="s">
        <v>287</v>
      </c>
      <c r="I1779" t="s">
        <v>31</v>
      </c>
      <c r="J1779">
        <v>10003349716</v>
      </c>
      <c r="K1779" s="21">
        <v>33.700000000000003</v>
      </c>
    </row>
    <row r="1780" spans="1:11">
      <c r="A1780" t="s">
        <v>225</v>
      </c>
      <c r="B1780">
        <v>2019</v>
      </c>
      <c r="C1780" s="12">
        <v>43484</v>
      </c>
      <c r="D1780" t="s">
        <v>140</v>
      </c>
      <c r="E1780" t="s">
        <v>121</v>
      </c>
      <c r="F1780">
        <v>2</v>
      </c>
      <c r="G1780">
        <v>2</v>
      </c>
      <c r="H1780" t="s">
        <v>45</v>
      </c>
      <c r="I1780" t="s">
        <v>46</v>
      </c>
      <c r="J1780">
        <v>10009176281</v>
      </c>
      <c r="K1780" s="21">
        <v>22.9</v>
      </c>
    </row>
    <row r="1781" spans="1:11">
      <c r="A1781" t="s">
        <v>225</v>
      </c>
      <c r="B1781">
        <v>2019</v>
      </c>
      <c r="C1781" s="12">
        <v>43484</v>
      </c>
      <c r="D1781" t="s">
        <v>140</v>
      </c>
      <c r="E1781" t="s">
        <v>121</v>
      </c>
      <c r="F1781">
        <v>2</v>
      </c>
      <c r="G1781">
        <v>3</v>
      </c>
      <c r="H1781" t="s">
        <v>211</v>
      </c>
      <c r="I1781" t="s">
        <v>212</v>
      </c>
      <c r="J1781">
        <v>10010608447</v>
      </c>
      <c r="K1781" s="21">
        <v>21.6</v>
      </c>
    </row>
    <row r="1782" spans="1:11">
      <c r="A1782" t="s">
        <v>225</v>
      </c>
      <c r="B1782">
        <v>2019</v>
      </c>
      <c r="C1782" s="12">
        <v>43484</v>
      </c>
      <c r="D1782" t="s">
        <v>140</v>
      </c>
      <c r="E1782" t="s">
        <v>121</v>
      </c>
      <c r="F1782">
        <v>2</v>
      </c>
      <c r="G1782">
        <v>4</v>
      </c>
      <c r="H1782" t="s">
        <v>171</v>
      </c>
      <c r="I1782" t="s">
        <v>82</v>
      </c>
      <c r="J1782">
        <v>10007073506</v>
      </c>
      <c r="K1782" s="21">
        <v>28.5</v>
      </c>
    </row>
    <row r="1783" spans="1:11">
      <c r="A1783" t="s">
        <v>225</v>
      </c>
      <c r="B1783">
        <v>2019</v>
      </c>
      <c r="C1783" s="12">
        <v>43484</v>
      </c>
      <c r="D1783" t="s">
        <v>140</v>
      </c>
      <c r="E1783" t="s">
        <v>121</v>
      </c>
      <c r="F1783">
        <v>2</v>
      </c>
      <c r="G1783">
        <v>5</v>
      </c>
      <c r="H1783" t="s">
        <v>136</v>
      </c>
      <c r="I1783" t="s">
        <v>35</v>
      </c>
      <c r="J1783">
        <v>10010624918</v>
      </c>
      <c r="K1783" s="21">
        <v>22.4</v>
      </c>
    </row>
    <row r="1784" spans="1:11">
      <c r="A1784" t="s">
        <v>225</v>
      </c>
      <c r="B1784">
        <v>2019</v>
      </c>
      <c r="C1784" s="12">
        <v>43484</v>
      </c>
      <c r="D1784" t="s">
        <v>140</v>
      </c>
      <c r="E1784" t="s">
        <v>121</v>
      </c>
      <c r="F1784">
        <v>2</v>
      </c>
      <c r="G1784">
        <v>9</v>
      </c>
      <c r="H1784" t="s">
        <v>286</v>
      </c>
      <c r="I1784" t="s">
        <v>102</v>
      </c>
      <c r="J1784">
        <v>10007811817</v>
      </c>
      <c r="K1784" s="21">
        <v>25</v>
      </c>
    </row>
    <row r="1785" spans="1:11">
      <c r="A1785" t="s">
        <v>288</v>
      </c>
      <c r="B1785">
        <v>2019</v>
      </c>
      <c r="C1785" s="12">
        <v>43449</v>
      </c>
      <c r="D1785" t="s">
        <v>140</v>
      </c>
      <c r="E1785" t="s">
        <v>91</v>
      </c>
      <c r="F1785">
        <v>1</v>
      </c>
      <c r="G1785">
        <v>1</v>
      </c>
      <c r="H1785" t="s">
        <v>200</v>
      </c>
      <c r="I1785" t="s">
        <v>23</v>
      </c>
      <c r="J1785">
        <v>10006900421</v>
      </c>
      <c r="K1785" s="21">
        <v>26</v>
      </c>
    </row>
    <row r="1786" spans="1:11">
      <c r="A1786" t="s">
        <v>288</v>
      </c>
      <c r="B1786">
        <v>2019</v>
      </c>
      <c r="C1786" s="12">
        <v>43449</v>
      </c>
      <c r="D1786" t="s">
        <v>140</v>
      </c>
      <c r="E1786" t="s">
        <v>91</v>
      </c>
      <c r="F1786">
        <v>1</v>
      </c>
      <c r="G1786">
        <v>2</v>
      </c>
      <c r="H1786" t="s">
        <v>100</v>
      </c>
      <c r="I1786" t="s">
        <v>44</v>
      </c>
      <c r="J1786">
        <v>10010830840</v>
      </c>
      <c r="K1786" s="21">
        <v>20.100000000000001</v>
      </c>
    </row>
    <row r="1787" spans="1:11">
      <c r="A1787" t="s">
        <v>288</v>
      </c>
      <c r="B1787">
        <v>2019</v>
      </c>
      <c r="C1787" s="12">
        <v>43449</v>
      </c>
      <c r="D1787" t="s">
        <v>140</v>
      </c>
      <c r="E1787" t="s">
        <v>91</v>
      </c>
      <c r="F1787">
        <v>1</v>
      </c>
      <c r="G1787">
        <v>3</v>
      </c>
      <c r="H1787" t="s">
        <v>68</v>
      </c>
      <c r="I1787" t="s">
        <v>29</v>
      </c>
      <c r="J1787">
        <v>10006379247</v>
      </c>
      <c r="K1787" s="21">
        <v>28.7</v>
      </c>
    </row>
    <row r="1788" spans="1:11">
      <c r="A1788" t="s">
        <v>288</v>
      </c>
      <c r="B1788">
        <v>2019</v>
      </c>
      <c r="C1788" s="12">
        <v>43449</v>
      </c>
      <c r="D1788" t="s">
        <v>140</v>
      </c>
      <c r="E1788" t="s">
        <v>91</v>
      </c>
      <c r="F1788">
        <v>1</v>
      </c>
      <c r="G1788">
        <v>4</v>
      </c>
      <c r="H1788" t="s">
        <v>234</v>
      </c>
      <c r="I1788" t="s">
        <v>25</v>
      </c>
      <c r="J1788">
        <v>10006073493</v>
      </c>
      <c r="K1788" s="21">
        <v>29</v>
      </c>
    </row>
    <row r="1789" spans="1:11">
      <c r="A1789" t="s">
        <v>288</v>
      </c>
      <c r="B1789">
        <v>2019</v>
      </c>
      <c r="C1789" s="12">
        <v>43449</v>
      </c>
      <c r="D1789" t="s">
        <v>140</v>
      </c>
      <c r="E1789" t="s">
        <v>91</v>
      </c>
      <c r="F1789">
        <v>1</v>
      </c>
      <c r="G1789">
        <v>5</v>
      </c>
      <c r="H1789" t="s">
        <v>289</v>
      </c>
      <c r="I1789" t="s">
        <v>207</v>
      </c>
      <c r="J1789">
        <v>10002418415</v>
      </c>
      <c r="K1789" s="21">
        <v>36.299999999999997</v>
      </c>
    </row>
    <row r="1790" spans="1:11">
      <c r="A1790" t="s">
        <v>288</v>
      </c>
      <c r="B1790">
        <v>2019</v>
      </c>
      <c r="C1790" s="12">
        <v>43449</v>
      </c>
      <c r="D1790" t="s">
        <v>140</v>
      </c>
      <c r="E1790" t="s">
        <v>91</v>
      </c>
      <c r="F1790">
        <v>1</v>
      </c>
      <c r="G1790">
        <v>6</v>
      </c>
      <c r="H1790" t="s">
        <v>201</v>
      </c>
      <c r="I1790" t="s">
        <v>39</v>
      </c>
      <c r="J1790">
        <v>10007947011</v>
      </c>
      <c r="K1790" s="21">
        <v>24.1</v>
      </c>
    </row>
    <row r="1791" spans="1:11">
      <c r="A1791" t="s">
        <v>288</v>
      </c>
      <c r="B1791">
        <v>2019</v>
      </c>
      <c r="C1791" s="12">
        <v>43449</v>
      </c>
      <c r="D1791" t="s">
        <v>140</v>
      </c>
      <c r="E1791" t="s">
        <v>91</v>
      </c>
      <c r="F1791">
        <v>2</v>
      </c>
      <c r="G1791">
        <v>1</v>
      </c>
      <c r="H1791" t="s">
        <v>219</v>
      </c>
      <c r="I1791" t="s">
        <v>23</v>
      </c>
      <c r="J1791">
        <v>10050887493</v>
      </c>
      <c r="K1791" s="21">
        <v>35.299999999999997</v>
      </c>
    </row>
    <row r="1792" spans="1:11">
      <c r="A1792" t="s">
        <v>288</v>
      </c>
      <c r="B1792">
        <v>2019</v>
      </c>
      <c r="C1792" s="12">
        <v>43449</v>
      </c>
      <c r="D1792" t="s">
        <v>140</v>
      </c>
      <c r="E1792" t="s">
        <v>91</v>
      </c>
      <c r="F1792">
        <v>2</v>
      </c>
      <c r="G1792">
        <v>2</v>
      </c>
      <c r="H1792" t="s">
        <v>103</v>
      </c>
      <c r="I1792" t="s">
        <v>104</v>
      </c>
      <c r="J1792">
        <v>10009010876</v>
      </c>
      <c r="K1792" s="21">
        <v>24.9</v>
      </c>
    </row>
    <row r="1793" spans="1:11">
      <c r="A1793" t="s">
        <v>288</v>
      </c>
      <c r="B1793">
        <v>2019</v>
      </c>
      <c r="C1793" s="12">
        <v>43449</v>
      </c>
      <c r="D1793" t="s">
        <v>140</v>
      </c>
      <c r="E1793" t="s">
        <v>91</v>
      </c>
      <c r="F1793">
        <v>2</v>
      </c>
      <c r="G1793">
        <v>3</v>
      </c>
      <c r="H1793" t="s">
        <v>106</v>
      </c>
      <c r="I1793" t="s">
        <v>102</v>
      </c>
      <c r="J1793">
        <v>10006894559</v>
      </c>
      <c r="K1793" s="21">
        <v>26.3</v>
      </c>
    </row>
    <row r="1794" spans="1:11">
      <c r="A1794" t="s">
        <v>288</v>
      </c>
      <c r="B1794">
        <v>2019</v>
      </c>
      <c r="C1794" s="12">
        <v>43449</v>
      </c>
      <c r="D1794" t="s">
        <v>140</v>
      </c>
      <c r="E1794" t="s">
        <v>91</v>
      </c>
      <c r="F1794">
        <v>2</v>
      </c>
      <c r="G1794">
        <v>4</v>
      </c>
      <c r="H1794" t="s">
        <v>153</v>
      </c>
      <c r="I1794" t="s">
        <v>154</v>
      </c>
      <c r="J1794">
        <v>10004717719</v>
      </c>
      <c r="K1794" s="21">
        <v>30</v>
      </c>
    </row>
    <row r="1795" spans="1:11">
      <c r="A1795" t="s">
        <v>288</v>
      </c>
      <c r="B1795">
        <v>2019</v>
      </c>
      <c r="C1795" s="12">
        <v>43449</v>
      </c>
      <c r="D1795" t="s">
        <v>140</v>
      </c>
      <c r="E1795" t="s">
        <v>91</v>
      </c>
      <c r="F1795">
        <v>2</v>
      </c>
      <c r="G1795">
        <v>5</v>
      </c>
      <c r="H1795" t="s">
        <v>282</v>
      </c>
      <c r="I1795" t="s">
        <v>224</v>
      </c>
      <c r="J1795">
        <v>10008108574</v>
      </c>
      <c r="K1795" s="21">
        <v>24.6</v>
      </c>
    </row>
    <row r="1796" spans="1:11">
      <c r="A1796" t="s">
        <v>288</v>
      </c>
      <c r="B1796">
        <v>2019</v>
      </c>
      <c r="C1796" s="12">
        <v>43449</v>
      </c>
      <c r="D1796" t="s">
        <v>140</v>
      </c>
      <c r="E1796" t="s">
        <v>91</v>
      </c>
      <c r="F1796">
        <v>2</v>
      </c>
      <c r="G1796">
        <v>6</v>
      </c>
      <c r="H1796" t="s">
        <v>215</v>
      </c>
      <c r="I1796" t="s">
        <v>33</v>
      </c>
      <c r="J1796">
        <v>10009307435</v>
      </c>
      <c r="K1796" s="21">
        <v>26.7</v>
      </c>
    </row>
    <row r="1797" spans="1:11">
      <c r="A1797" t="s">
        <v>288</v>
      </c>
      <c r="B1797">
        <v>2019</v>
      </c>
      <c r="C1797" s="12">
        <v>43449</v>
      </c>
      <c r="D1797" t="s">
        <v>140</v>
      </c>
      <c r="E1797" t="s">
        <v>91</v>
      </c>
      <c r="F1797">
        <v>2</v>
      </c>
      <c r="G1797">
        <v>7</v>
      </c>
      <c r="H1797" t="s">
        <v>183</v>
      </c>
      <c r="I1797" t="s">
        <v>33</v>
      </c>
      <c r="J1797">
        <v>10007212639</v>
      </c>
      <c r="K1797" s="21">
        <v>27.4</v>
      </c>
    </row>
    <row r="1798" spans="1:11">
      <c r="A1798" t="s">
        <v>288</v>
      </c>
      <c r="B1798">
        <v>2019</v>
      </c>
      <c r="C1798" s="12">
        <v>43449</v>
      </c>
      <c r="D1798" t="s">
        <v>140</v>
      </c>
      <c r="E1798" t="s">
        <v>91</v>
      </c>
      <c r="F1798">
        <v>3</v>
      </c>
      <c r="G1798">
        <v>1</v>
      </c>
      <c r="H1798" t="s">
        <v>96</v>
      </c>
      <c r="I1798" t="s">
        <v>27</v>
      </c>
      <c r="J1798">
        <v>10015683567</v>
      </c>
      <c r="K1798" s="21">
        <v>19.899999999999999</v>
      </c>
    </row>
    <row r="1799" spans="1:11">
      <c r="A1799" t="s">
        <v>288</v>
      </c>
      <c r="B1799">
        <v>2019</v>
      </c>
      <c r="C1799" s="12">
        <v>43449</v>
      </c>
      <c r="D1799" t="s">
        <v>140</v>
      </c>
      <c r="E1799" t="s">
        <v>91</v>
      </c>
      <c r="F1799">
        <v>3</v>
      </c>
      <c r="G1799">
        <v>2</v>
      </c>
      <c r="H1799" t="s">
        <v>213</v>
      </c>
      <c r="I1799" t="s">
        <v>42</v>
      </c>
      <c r="J1799">
        <v>10006422895</v>
      </c>
      <c r="K1799" s="21">
        <v>27.6</v>
      </c>
    </row>
    <row r="1800" spans="1:11">
      <c r="A1800" t="s">
        <v>288</v>
      </c>
      <c r="B1800">
        <v>2019</v>
      </c>
      <c r="C1800" s="12">
        <v>43449</v>
      </c>
      <c r="D1800" t="s">
        <v>140</v>
      </c>
      <c r="E1800" t="s">
        <v>91</v>
      </c>
      <c r="F1800">
        <v>3</v>
      </c>
      <c r="G1800">
        <v>3</v>
      </c>
      <c r="H1800" t="s">
        <v>171</v>
      </c>
      <c r="I1800" t="s">
        <v>82</v>
      </c>
      <c r="J1800">
        <v>10007073506</v>
      </c>
      <c r="K1800" s="21">
        <v>28.5</v>
      </c>
    </row>
    <row r="1801" spans="1:11">
      <c r="A1801" t="s">
        <v>288</v>
      </c>
      <c r="B1801">
        <v>2019</v>
      </c>
      <c r="C1801" s="12">
        <v>43449</v>
      </c>
      <c r="D1801" t="s">
        <v>140</v>
      </c>
      <c r="E1801" t="s">
        <v>91</v>
      </c>
      <c r="F1801">
        <v>3</v>
      </c>
      <c r="G1801">
        <v>4</v>
      </c>
      <c r="H1801" t="s">
        <v>174</v>
      </c>
      <c r="I1801" t="s">
        <v>37</v>
      </c>
      <c r="J1801">
        <v>10006552534</v>
      </c>
      <c r="K1801" s="21">
        <v>28.6</v>
      </c>
    </row>
    <row r="1802" spans="1:11">
      <c r="A1802" t="s">
        <v>288</v>
      </c>
      <c r="B1802">
        <v>2019</v>
      </c>
      <c r="C1802" s="12">
        <v>43449</v>
      </c>
      <c r="D1802" t="s">
        <v>140</v>
      </c>
      <c r="E1802" t="s">
        <v>91</v>
      </c>
      <c r="F1802">
        <v>3</v>
      </c>
      <c r="G1802">
        <v>5</v>
      </c>
      <c r="H1802" t="s">
        <v>290</v>
      </c>
      <c r="I1802" t="s">
        <v>212</v>
      </c>
      <c r="J1802">
        <v>10006137252</v>
      </c>
      <c r="K1802" s="21">
        <v>28.7</v>
      </c>
    </row>
    <row r="1803" spans="1:11">
      <c r="A1803" t="s">
        <v>288</v>
      </c>
      <c r="B1803">
        <v>2019</v>
      </c>
      <c r="C1803" s="12">
        <v>43449</v>
      </c>
      <c r="D1803" t="s">
        <v>140</v>
      </c>
      <c r="E1803" t="s">
        <v>91</v>
      </c>
      <c r="F1803">
        <v>3</v>
      </c>
      <c r="G1803">
        <v>6</v>
      </c>
      <c r="H1803" t="s">
        <v>209</v>
      </c>
      <c r="I1803" t="s">
        <v>198</v>
      </c>
      <c r="J1803">
        <v>10007772108</v>
      </c>
      <c r="K1803" s="21">
        <v>23.8</v>
      </c>
    </row>
    <row r="1804" spans="1:11">
      <c r="A1804" t="s">
        <v>288</v>
      </c>
      <c r="B1804">
        <v>2019</v>
      </c>
      <c r="C1804" s="12">
        <v>43449</v>
      </c>
      <c r="D1804" t="s">
        <v>140</v>
      </c>
      <c r="E1804" t="s">
        <v>91</v>
      </c>
      <c r="F1804">
        <v>3</v>
      </c>
      <c r="G1804">
        <v>7</v>
      </c>
      <c r="H1804" t="s">
        <v>196</v>
      </c>
      <c r="I1804" t="s">
        <v>52</v>
      </c>
      <c r="J1804">
        <v>10004868370</v>
      </c>
      <c r="K1804" s="21">
        <v>30.9</v>
      </c>
    </row>
    <row r="1805" spans="1:11">
      <c r="A1805" t="s">
        <v>288</v>
      </c>
      <c r="B1805">
        <v>2019</v>
      </c>
      <c r="C1805" s="12">
        <v>43449</v>
      </c>
      <c r="D1805" t="s">
        <v>140</v>
      </c>
      <c r="E1805" t="s">
        <v>91</v>
      </c>
      <c r="F1805">
        <v>4</v>
      </c>
      <c r="G1805">
        <v>1</v>
      </c>
      <c r="H1805" t="s">
        <v>112</v>
      </c>
      <c r="I1805" t="s">
        <v>113</v>
      </c>
      <c r="J1805">
        <v>10009967641</v>
      </c>
      <c r="K1805" s="21">
        <v>21.6</v>
      </c>
    </row>
    <row r="1806" spans="1:11">
      <c r="A1806" t="s">
        <v>288</v>
      </c>
      <c r="B1806">
        <v>2019</v>
      </c>
      <c r="C1806" s="12">
        <v>43449</v>
      </c>
      <c r="D1806" t="s">
        <v>140</v>
      </c>
      <c r="E1806" t="s">
        <v>91</v>
      </c>
      <c r="F1806">
        <v>4</v>
      </c>
      <c r="G1806">
        <v>2</v>
      </c>
      <c r="H1806" t="s">
        <v>125</v>
      </c>
      <c r="I1806" t="s">
        <v>113</v>
      </c>
      <c r="J1806">
        <v>10017950943</v>
      </c>
      <c r="K1806" s="21">
        <v>21.8</v>
      </c>
    </row>
    <row r="1807" spans="1:11">
      <c r="A1807" t="s">
        <v>288</v>
      </c>
      <c r="B1807">
        <v>2019</v>
      </c>
      <c r="C1807" s="12">
        <v>43449</v>
      </c>
      <c r="D1807" t="s">
        <v>140</v>
      </c>
      <c r="E1807" t="s">
        <v>91</v>
      </c>
      <c r="F1807">
        <v>4</v>
      </c>
      <c r="G1807">
        <v>3</v>
      </c>
      <c r="H1807" t="s">
        <v>143</v>
      </c>
      <c r="I1807" t="s">
        <v>95</v>
      </c>
      <c r="J1807">
        <v>10009181234</v>
      </c>
      <c r="K1807" s="21">
        <v>23.7</v>
      </c>
    </row>
    <row r="1808" spans="1:11">
      <c r="A1808" t="s">
        <v>288</v>
      </c>
      <c r="B1808">
        <v>2019</v>
      </c>
      <c r="C1808" s="12">
        <v>43449</v>
      </c>
      <c r="D1808" t="s">
        <v>140</v>
      </c>
      <c r="E1808" t="s">
        <v>91</v>
      </c>
      <c r="F1808">
        <v>4</v>
      </c>
      <c r="G1808">
        <v>4</v>
      </c>
      <c r="H1808" t="s">
        <v>218</v>
      </c>
      <c r="I1808" t="s">
        <v>46</v>
      </c>
      <c r="J1808">
        <v>10006902239</v>
      </c>
      <c r="K1808" s="21">
        <v>27.4</v>
      </c>
    </row>
    <row r="1809" spans="1:11">
      <c r="A1809" t="s">
        <v>288</v>
      </c>
      <c r="B1809">
        <v>2019</v>
      </c>
      <c r="C1809" s="12">
        <v>43449</v>
      </c>
      <c r="D1809" t="s">
        <v>140</v>
      </c>
      <c r="E1809" t="s">
        <v>91</v>
      </c>
      <c r="F1809">
        <v>4</v>
      </c>
      <c r="G1809">
        <v>5</v>
      </c>
      <c r="H1809" t="s">
        <v>258</v>
      </c>
      <c r="I1809" t="s">
        <v>256</v>
      </c>
      <c r="J1809">
        <v>10010797393</v>
      </c>
      <c r="K1809" s="21">
        <v>21.2</v>
      </c>
    </row>
    <row r="1810" spans="1:11">
      <c r="A1810" t="s">
        <v>288</v>
      </c>
      <c r="B1810">
        <v>2019</v>
      </c>
      <c r="C1810" s="12">
        <v>43449</v>
      </c>
      <c r="D1810" t="s">
        <v>140</v>
      </c>
      <c r="E1810" t="s">
        <v>91</v>
      </c>
      <c r="F1810">
        <v>4</v>
      </c>
      <c r="G1810">
        <v>6</v>
      </c>
      <c r="H1810" t="s">
        <v>210</v>
      </c>
      <c r="I1810" t="s">
        <v>188</v>
      </c>
      <c r="J1810">
        <v>10009049979</v>
      </c>
      <c r="K1810" s="21">
        <v>23.7</v>
      </c>
    </row>
    <row r="1811" spans="1:11">
      <c r="A1811" t="s">
        <v>288</v>
      </c>
      <c r="B1811">
        <v>2019</v>
      </c>
      <c r="C1811" s="12">
        <v>43449</v>
      </c>
      <c r="D1811" t="s">
        <v>140</v>
      </c>
      <c r="E1811" t="s">
        <v>91</v>
      </c>
      <c r="F1811">
        <v>4</v>
      </c>
      <c r="G1811">
        <v>7</v>
      </c>
      <c r="H1811" t="s">
        <v>283</v>
      </c>
      <c r="I1811" t="s">
        <v>284</v>
      </c>
      <c r="J1811">
        <v>10006319633</v>
      </c>
      <c r="K1811" s="21">
        <v>29</v>
      </c>
    </row>
    <row r="1812" spans="1:11">
      <c r="A1812" t="s">
        <v>288</v>
      </c>
      <c r="B1812">
        <v>2019</v>
      </c>
      <c r="C1812" s="12">
        <v>43449</v>
      </c>
      <c r="D1812" t="s">
        <v>140</v>
      </c>
      <c r="E1812" t="s">
        <v>117</v>
      </c>
      <c r="F1812">
        <v>1</v>
      </c>
      <c r="G1812">
        <v>1</v>
      </c>
      <c r="H1812" t="s">
        <v>68</v>
      </c>
      <c r="I1812" t="s">
        <v>29</v>
      </c>
      <c r="J1812">
        <v>10006379247</v>
      </c>
      <c r="K1812" s="21">
        <v>28.7</v>
      </c>
    </row>
    <row r="1813" spans="1:11">
      <c r="A1813" t="s">
        <v>288</v>
      </c>
      <c r="B1813">
        <v>2019</v>
      </c>
      <c r="C1813" s="12">
        <v>43449</v>
      </c>
      <c r="D1813" t="s">
        <v>140</v>
      </c>
      <c r="E1813" t="s">
        <v>117</v>
      </c>
      <c r="F1813">
        <v>1</v>
      </c>
      <c r="G1813">
        <v>2</v>
      </c>
      <c r="H1813" t="s">
        <v>218</v>
      </c>
      <c r="I1813" t="s">
        <v>46</v>
      </c>
      <c r="J1813">
        <v>10006902239</v>
      </c>
      <c r="K1813" s="21">
        <v>27.4</v>
      </c>
    </row>
    <row r="1814" spans="1:11">
      <c r="A1814" t="s">
        <v>288</v>
      </c>
      <c r="B1814">
        <v>2019</v>
      </c>
      <c r="C1814" s="12">
        <v>43449</v>
      </c>
      <c r="D1814" t="s">
        <v>140</v>
      </c>
      <c r="E1814" t="s">
        <v>117</v>
      </c>
      <c r="F1814">
        <v>1</v>
      </c>
      <c r="G1814">
        <v>3</v>
      </c>
      <c r="H1814" t="s">
        <v>215</v>
      </c>
      <c r="I1814" t="s">
        <v>33</v>
      </c>
      <c r="J1814">
        <v>10009307435</v>
      </c>
      <c r="K1814" s="21">
        <v>26.7</v>
      </c>
    </row>
    <row r="1815" spans="1:11">
      <c r="A1815" t="s">
        <v>288</v>
      </c>
      <c r="B1815">
        <v>2019</v>
      </c>
      <c r="C1815" s="12">
        <v>43449</v>
      </c>
      <c r="D1815" t="s">
        <v>140</v>
      </c>
      <c r="E1815" t="s">
        <v>117</v>
      </c>
      <c r="F1815">
        <v>1</v>
      </c>
      <c r="G1815">
        <v>4</v>
      </c>
      <c r="H1815" t="s">
        <v>290</v>
      </c>
      <c r="I1815" t="s">
        <v>212</v>
      </c>
      <c r="J1815">
        <v>10006137252</v>
      </c>
      <c r="K1815" s="21">
        <v>28.7</v>
      </c>
    </row>
    <row r="1816" spans="1:11">
      <c r="A1816" t="s">
        <v>288</v>
      </c>
      <c r="B1816">
        <v>2019</v>
      </c>
      <c r="C1816" s="12">
        <v>43449</v>
      </c>
      <c r="D1816" t="s">
        <v>140</v>
      </c>
      <c r="E1816" t="s">
        <v>117</v>
      </c>
      <c r="F1816">
        <v>2</v>
      </c>
      <c r="G1816">
        <v>1</v>
      </c>
      <c r="H1816" t="s">
        <v>106</v>
      </c>
      <c r="I1816" t="s">
        <v>102</v>
      </c>
      <c r="J1816">
        <v>10006894559</v>
      </c>
      <c r="K1816" s="21">
        <v>26.3</v>
      </c>
    </row>
    <row r="1817" spans="1:11">
      <c r="A1817" t="s">
        <v>288</v>
      </c>
      <c r="B1817">
        <v>2019</v>
      </c>
      <c r="C1817" s="12">
        <v>43449</v>
      </c>
      <c r="D1817" t="s">
        <v>140</v>
      </c>
      <c r="E1817" t="s">
        <v>117</v>
      </c>
      <c r="F1817">
        <v>2</v>
      </c>
      <c r="G1817">
        <v>2</v>
      </c>
      <c r="H1817" t="s">
        <v>174</v>
      </c>
      <c r="I1817" t="s">
        <v>37</v>
      </c>
      <c r="J1817">
        <v>10006552534</v>
      </c>
      <c r="K1817" s="21">
        <v>28.6</v>
      </c>
    </row>
    <row r="1818" spans="1:11">
      <c r="A1818" t="s">
        <v>288</v>
      </c>
      <c r="B1818">
        <v>2019</v>
      </c>
      <c r="C1818" s="12">
        <v>43449</v>
      </c>
      <c r="D1818" t="s">
        <v>140</v>
      </c>
      <c r="E1818" t="s">
        <v>117</v>
      </c>
      <c r="F1818">
        <v>2</v>
      </c>
      <c r="G1818">
        <v>3</v>
      </c>
      <c r="H1818" t="s">
        <v>201</v>
      </c>
      <c r="I1818" t="s">
        <v>39</v>
      </c>
      <c r="J1818">
        <v>10007947011</v>
      </c>
      <c r="K1818" s="21">
        <v>24.1</v>
      </c>
    </row>
    <row r="1819" spans="1:11">
      <c r="A1819" t="s">
        <v>288</v>
      </c>
      <c r="B1819">
        <v>2019</v>
      </c>
      <c r="C1819" s="12">
        <v>43449</v>
      </c>
      <c r="D1819" t="s">
        <v>140</v>
      </c>
      <c r="E1819" t="s">
        <v>117</v>
      </c>
      <c r="F1819">
        <v>2</v>
      </c>
      <c r="G1819">
        <v>4</v>
      </c>
      <c r="H1819" t="s">
        <v>282</v>
      </c>
      <c r="I1819" t="s">
        <v>224</v>
      </c>
      <c r="J1819">
        <v>10008108574</v>
      </c>
      <c r="K1819" s="21">
        <v>24.6</v>
      </c>
    </row>
    <row r="1820" spans="1:11">
      <c r="A1820" t="s">
        <v>288</v>
      </c>
      <c r="B1820">
        <v>2019</v>
      </c>
      <c r="C1820" s="12">
        <v>43449</v>
      </c>
      <c r="D1820" t="s">
        <v>140</v>
      </c>
      <c r="E1820" t="s">
        <v>117</v>
      </c>
      <c r="F1820">
        <v>2</v>
      </c>
      <c r="G1820">
        <v>5</v>
      </c>
      <c r="H1820" t="s">
        <v>283</v>
      </c>
      <c r="I1820" t="s">
        <v>284</v>
      </c>
      <c r="J1820">
        <v>10006319633</v>
      </c>
      <c r="K1820" s="21">
        <v>29</v>
      </c>
    </row>
    <row r="1821" spans="1:11">
      <c r="A1821" t="s">
        <v>288</v>
      </c>
      <c r="B1821">
        <v>2019</v>
      </c>
      <c r="C1821" s="12">
        <v>43449</v>
      </c>
      <c r="D1821" t="s">
        <v>140</v>
      </c>
      <c r="E1821" t="s">
        <v>117</v>
      </c>
      <c r="F1821">
        <v>3</v>
      </c>
      <c r="G1821">
        <v>1</v>
      </c>
      <c r="H1821" t="s">
        <v>196</v>
      </c>
      <c r="I1821" t="s">
        <v>52</v>
      </c>
      <c r="J1821">
        <v>10004868370</v>
      </c>
      <c r="K1821" s="21">
        <v>30.9</v>
      </c>
    </row>
    <row r="1822" spans="1:11">
      <c r="A1822" t="s">
        <v>288</v>
      </c>
      <c r="B1822">
        <v>2019</v>
      </c>
      <c r="C1822" s="12">
        <v>43449</v>
      </c>
      <c r="D1822" t="s">
        <v>140</v>
      </c>
      <c r="E1822" t="s">
        <v>117</v>
      </c>
      <c r="F1822">
        <v>3</v>
      </c>
      <c r="G1822">
        <v>2</v>
      </c>
      <c r="H1822" t="s">
        <v>289</v>
      </c>
      <c r="I1822" t="s">
        <v>207</v>
      </c>
      <c r="J1822">
        <v>10002418415</v>
      </c>
      <c r="K1822" s="21">
        <v>36.299999999999997</v>
      </c>
    </row>
    <row r="1823" spans="1:11">
      <c r="A1823" t="s">
        <v>288</v>
      </c>
      <c r="B1823">
        <v>2019</v>
      </c>
      <c r="C1823" s="12">
        <v>43449</v>
      </c>
      <c r="D1823" t="s">
        <v>140</v>
      </c>
      <c r="E1823" t="s">
        <v>117</v>
      </c>
      <c r="F1823">
        <v>3</v>
      </c>
      <c r="G1823">
        <v>3</v>
      </c>
      <c r="H1823" t="s">
        <v>210</v>
      </c>
      <c r="I1823" t="s">
        <v>188</v>
      </c>
      <c r="J1823">
        <v>10009049979</v>
      </c>
      <c r="K1823" s="21">
        <v>23.7</v>
      </c>
    </row>
    <row r="1824" spans="1:11">
      <c r="A1824" t="s">
        <v>288</v>
      </c>
      <c r="B1824">
        <v>2019</v>
      </c>
      <c r="C1824" s="12">
        <v>43449</v>
      </c>
      <c r="D1824" t="s">
        <v>140</v>
      </c>
      <c r="E1824" t="s">
        <v>117</v>
      </c>
      <c r="F1824">
        <v>3</v>
      </c>
      <c r="G1824">
        <v>4</v>
      </c>
      <c r="H1824" t="s">
        <v>171</v>
      </c>
      <c r="I1824" t="s">
        <v>82</v>
      </c>
      <c r="J1824">
        <v>10007073506</v>
      </c>
      <c r="K1824" s="21">
        <v>28.5</v>
      </c>
    </row>
    <row r="1825" spans="1:11">
      <c r="A1825" t="s">
        <v>288</v>
      </c>
      <c r="B1825">
        <v>2019</v>
      </c>
      <c r="C1825" s="12">
        <v>43449</v>
      </c>
      <c r="D1825" t="s">
        <v>140</v>
      </c>
      <c r="E1825" t="s">
        <v>117</v>
      </c>
      <c r="F1825">
        <v>3</v>
      </c>
      <c r="G1825">
        <v>5</v>
      </c>
      <c r="H1825" t="s">
        <v>153</v>
      </c>
      <c r="I1825" t="s">
        <v>154</v>
      </c>
      <c r="J1825">
        <v>10004717719</v>
      </c>
      <c r="K1825" s="21">
        <v>30</v>
      </c>
    </row>
    <row r="1826" spans="1:11">
      <c r="A1826" t="s">
        <v>288</v>
      </c>
      <c r="B1826">
        <v>2019</v>
      </c>
      <c r="C1826" s="12">
        <v>43449</v>
      </c>
      <c r="D1826" t="s">
        <v>140</v>
      </c>
      <c r="E1826" t="s">
        <v>117</v>
      </c>
      <c r="F1826">
        <v>4</v>
      </c>
      <c r="G1826">
        <v>1</v>
      </c>
      <c r="H1826" t="s">
        <v>183</v>
      </c>
      <c r="I1826" t="s">
        <v>33</v>
      </c>
      <c r="J1826">
        <v>10007212639</v>
      </c>
      <c r="K1826" s="21">
        <v>27.4</v>
      </c>
    </row>
    <row r="1827" spans="1:11">
      <c r="A1827" t="s">
        <v>288</v>
      </c>
      <c r="B1827">
        <v>2019</v>
      </c>
      <c r="C1827" s="12">
        <v>43449</v>
      </c>
      <c r="D1827" t="s">
        <v>140</v>
      </c>
      <c r="E1827" t="s">
        <v>117</v>
      </c>
      <c r="F1827">
        <v>4</v>
      </c>
      <c r="G1827">
        <v>2</v>
      </c>
      <c r="H1827" t="s">
        <v>209</v>
      </c>
      <c r="I1827" t="s">
        <v>198</v>
      </c>
      <c r="J1827">
        <v>10007772108</v>
      </c>
      <c r="K1827" s="21">
        <v>23.8</v>
      </c>
    </row>
    <row r="1828" spans="1:11">
      <c r="A1828" t="s">
        <v>288</v>
      </c>
      <c r="B1828">
        <v>2019</v>
      </c>
      <c r="C1828" s="12">
        <v>43449</v>
      </c>
      <c r="D1828" t="s">
        <v>140</v>
      </c>
      <c r="E1828" t="s">
        <v>117</v>
      </c>
      <c r="F1828">
        <v>4</v>
      </c>
      <c r="G1828">
        <v>3</v>
      </c>
      <c r="H1828" t="s">
        <v>234</v>
      </c>
      <c r="I1828" t="s">
        <v>25</v>
      </c>
      <c r="J1828">
        <v>10006073493</v>
      </c>
      <c r="K1828" s="21">
        <v>29</v>
      </c>
    </row>
    <row r="1829" spans="1:11">
      <c r="A1829" t="s">
        <v>288</v>
      </c>
      <c r="B1829">
        <v>2019</v>
      </c>
      <c r="C1829" s="12">
        <v>43449</v>
      </c>
      <c r="D1829" t="s">
        <v>140</v>
      </c>
      <c r="E1829" t="s">
        <v>117</v>
      </c>
      <c r="F1829">
        <v>4</v>
      </c>
      <c r="G1829">
        <v>4</v>
      </c>
      <c r="H1829" t="s">
        <v>258</v>
      </c>
      <c r="I1829" t="s">
        <v>256</v>
      </c>
      <c r="J1829">
        <v>10010797393</v>
      </c>
      <c r="K1829" s="21">
        <v>21.2</v>
      </c>
    </row>
    <row r="1830" spans="1:11">
      <c r="A1830" t="s">
        <v>288</v>
      </c>
      <c r="B1830">
        <v>2019</v>
      </c>
      <c r="C1830" s="12">
        <v>43449</v>
      </c>
      <c r="D1830" t="s">
        <v>140</v>
      </c>
      <c r="E1830" t="s">
        <v>117</v>
      </c>
      <c r="F1830">
        <v>4</v>
      </c>
      <c r="G1830">
        <v>5</v>
      </c>
      <c r="H1830" t="s">
        <v>143</v>
      </c>
      <c r="I1830" t="s">
        <v>95</v>
      </c>
      <c r="J1830">
        <v>10009181234</v>
      </c>
      <c r="K1830" s="21">
        <v>23.7</v>
      </c>
    </row>
    <row r="1831" spans="1:11">
      <c r="A1831" t="s">
        <v>288</v>
      </c>
      <c r="B1831">
        <v>2019</v>
      </c>
      <c r="C1831" s="12">
        <v>43449</v>
      </c>
      <c r="D1831" t="s">
        <v>140</v>
      </c>
      <c r="E1831" t="s">
        <v>119</v>
      </c>
      <c r="F1831">
        <v>1</v>
      </c>
      <c r="G1831">
        <v>1</v>
      </c>
      <c r="H1831" t="s">
        <v>200</v>
      </c>
      <c r="I1831" t="s">
        <v>23</v>
      </c>
      <c r="J1831">
        <v>10006900421</v>
      </c>
      <c r="K1831" s="21">
        <v>26</v>
      </c>
    </row>
    <row r="1832" spans="1:11">
      <c r="A1832" t="s">
        <v>288</v>
      </c>
      <c r="B1832">
        <v>2019</v>
      </c>
      <c r="C1832" s="12">
        <v>43449</v>
      </c>
      <c r="D1832" t="s">
        <v>140</v>
      </c>
      <c r="E1832" t="s">
        <v>119</v>
      </c>
      <c r="F1832">
        <v>1</v>
      </c>
      <c r="G1832">
        <v>2</v>
      </c>
      <c r="H1832" t="s">
        <v>112</v>
      </c>
      <c r="I1832" t="s">
        <v>113</v>
      </c>
      <c r="J1832">
        <v>10009967641</v>
      </c>
      <c r="K1832" s="21">
        <v>21.6</v>
      </c>
    </row>
    <row r="1833" spans="1:11">
      <c r="A1833" t="s">
        <v>288</v>
      </c>
      <c r="B1833">
        <v>2019</v>
      </c>
      <c r="C1833" s="12">
        <v>43449</v>
      </c>
      <c r="D1833" t="s">
        <v>140</v>
      </c>
      <c r="E1833" t="s">
        <v>119</v>
      </c>
      <c r="F1833">
        <v>1</v>
      </c>
      <c r="G1833">
        <v>3</v>
      </c>
      <c r="H1833" t="s">
        <v>103</v>
      </c>
      <c r="I1833" t="s">
        <v>104</v>
      </c>
      <c r="J1833">
        <v>10009010876</v>
      </c>
      <c r="K1833" s="21">
        <v>24.9</v>
      </c>
    </row>
    <row r="1834" spans="1:11">
      <c r="A1834" t="s">
        <v>288</v>
      </c>
      <c r="B1834">
        <v>2019</v>
      </c>
      <c r="C1834" s="12">
        <v>43449</v>
      </c>
      <c r="D1834" t="s">
        <v>140</v>
      </c>
      <c r="E1834" t="s">
        <v>119</v>
      </c>
      <c r="F1834">
        <v>1</v>
      </c>
      <c r="G1834">
        <v>4</v>
      </c>
      <c r="H1834" t="s">
        <v>213</v>
      </c>
      <c r="I1834" t="s">
        <v>42</v>
      </c>
      <c r="J1834">
        <v>10006422895</v>
      </c>
      <c r="K1834" s="21">
        <v>27.6</v>
      </c>
    </row>
    <row r="1835" spans="1:11">
      <c r="A1835" t="s">
        <v>288</v>
      </c>
      <c r="B1835">
        <v>2019</v>
      </c>
      <c r="C1835" s="12">
        <v>43449</v>
      </c>
      <c r="D1835" t="s">
        <v>140</v>
      </c>
      <c r="E1835" t="s">
        <v>119</v>
      </c>
      <c r="F1835">
        <v>1</v>
      </c>
      <c r="G1835">
        <v>5</v>
      </c>
      <c r="H1835" t="s">
        <v>68</v>
      </c>
      <c r="I1835" t="s">
        <v>29</v>
      </c>
      <c r="J1835">
        <v>10006379247</v>
      </c>
      <c r="K1835" s="21">
        <v>28.7</v>
      </c>
    </row>
    <row r="1836" spans="1:11">
      <c r="A1836" t="s">
        <v>288</v>
      </c>
      <c r="B1836">
        <v>2019</v>
      </c>
      <c r="C1836" s="12">
        <v>43449</v>
      </c>
      <c r="D1836" t="s">
        <v>140</v>
      </c>
      <c r="E1836" t="s">
        <v>119</v>
      </c>
      <c r="F1836">
        <v>1</v>
      </c>
      <c r="G1836">
        <v>6</v>
      </c>
      <c r="H1836" t="s">
        <v>183</v>
      </c>
      <c r="I1836" t="s">
        <v>33</v>
      </c>
      <c r="J1836">
        <v>10007212639</v>
      </c>
      <c r="K1836" s="21">
        <v>27.4</v>
      </c>
    </row>
    <row r="1837" spans="1:11">
      <c r="A1837" t="s">
        <v>288</v>
      </c>
      <c r="B1837">
        <v>2019</v>
      </c>
      <c r="C1837" s="12">
        <v>43449</v>
      </c>
      <c r="D1837" t="s">
        <v>140</v>
      </c>
      <c r="E1837" t="s">
        <v>119</v>
      </c>
      <c r="F1837">
        <v>2</v>
      </c>
      <c r="G1837">
        <v>1</v>
      </c>
      <c r="H1837" t="s">
        <v>196</v>
      </c>
      <c r="I1837" t="s">
        <v>52</v>
      </c>
      <c r="J1837">
        <v>10004868370</v>
      </c>
      <c r="K1837" s="21">
        <v>30.9</v>
      </c>
    </row>
    <row r="1838" spans="1:11">
      <c r="A1838" t="s">
        <v>288</v>
      </c>
      <c r="B1838">
        <v>2019</v>
      </c>
      <c r="C1838" s="12">
        <v>43449</v>
      </c>
      <c r="D1838" t="s">
        <v>140</v>
      </c>
      <c r="E1838" t="s">
        <v>119</v>
      </c>
      <c r="F1838">
        <v>2</v>
      </c>
      <c r="G1838">
        <v>2</v>
      </c>
      <c r="H1838" t="s">
        <v>96</v>
      </c>
      <c r="I1838" t="s">
        <v>27</v>
      </c>
      <c r="J1838">
        <v>10015683567</v>
      </c>
      <c r="K1838" s="21">
        <v>19.899999999999999</v>
      </c>
    </row>
    <row r="1839" spans="1:11">
      <c r="A1839" t="s">
        <v>288</v>
      </c>
      <c r="B1839">
        <v>2019</v>
      </c>
      <c r="C1839" s="12">
        <v>43449</v>
      </c>
      <c r="D1839" t="s">
        <v>140</v>
      </c>
      <c r="E1839" t="s">
        <v>119</v>
      </c>
      <c r="F1839">
        <v>2</v>
      </c>
      <c r="G1839">
        <v>3</v>
      </c>
      <c r="H1839" t="s">
        <v>219</v>
      </c>
      <c r="I1839" t="s">
        <v>23</v>
      </c>
      <c r="J1839">
        <v>10050887493</v>
      </c>
      <c r="K1839" s="21">
        <v>35.299999999999997</v>
      </c>
    </row>
    <row r="1840" spans="1:11">
      <c r="A1840" t="s">
        <v>288</v>
      </c>
      <c r="B1840">
        <v>2019</v>
      </c>
      <c r="C1840" s="12">
        <v>43449</v>
      </c>
      <c r="D1840" t="s">
        <v>140</v>
      </c>
      <c r="E1840" t="s">
        <v>119</v>
      </c>
      <c r="F1840">
        <v>2</v>
      </c>
      <c r="G1840">
        <v>4</v>
      </c>
      <c r="H1840" t="s">
        <v>125</v>
      </c>
      <c r="I1840" t="s">
        <v>113</v>
      </c>
      <c r="J1840">
        <v>10017950943</v>
      </c>
      <c r="K1840" s="21">
        <v>21.8</v>
      </c>
    </row>
    <row r="1841" spans="1:11">
      <c r="A1841" t="s">
        <v>288</v>
      </c>
      <c r="B1841">
        <v>2019</v>
      </c>
      <c r="C1841" s="12">
        <v>43449</v>
      </c>
      <c r="D1841" t="s">
        <v>140</v>
      </c>
      <c r="E1841" t="s">
        <v>119</v>
      </c>
      <c r="F1841">
        <v>2</v>
      </c>
      <c r="G1841">
        <v>5</v>
      </c>
      <c r="H1841" t="s">
        <v>100</v>
      </c>
      <c r="I1841" t="s">
        <v>44</v>
      </c>
      <c r="J1841">
        <v>10010830840</v>
      </c>
      <c r="K1841" s="21">
        <v>20.100000000000001</v>
      </c>
    </row>
    <row r="1842" spans="1:11">
      <c r="A1842" t="s">
        <v>288</v>
      </c>
      <c r="B1842">
        <v>2019</v>
      </c>
      <c r="C1842" s="12">
        <v>43449</v>
      </c>
      <c r="D1842" t="s">
        <v>140</v>
      </c>
      <c r="E1842" t="s">
        <v>119</v>
      </c>
      <c r="F1842">
        <v>2</v>
      </c>
      <c r="G1842">
        <v>6</v>
      </c>
      <c r="H1842" t="s">
        <v>106</v>
      </c>
      <c r="I1842" t="s">
        <v>102</v>
      </c>
      <c r="J1842">
        <v>10006894559</v>
      </c>
      <c r="K1842" s="21">
        <v>26.3</v>
      </c>
    </row>
    <row r="1843" spans="1:11">
      <c r="A1843" t="s">
        <v>288</v>
      </c>
      <c r="B1843">
        <v>2019</v>
      </c>
      <c r="C1843" s="12">
        <v>43449</v>
      </c>
      <c r="D1843" t="s">
        <v>140</v>
      </c>
      <c r="E1843" t="s">
        <v>121</v>
      </c>
      <c r="F1843">
        <v>1</v>
      </c>
      <c r="G1843">
        <v>1</v>
      </c>
      <c r="H1843" t="s">
        <v>200</v>
      </c>
      <c r="I1843" t="s">
        <v>23</v>
      </c>
      <c r="J1843">
        <v>10006900421</v>
      </c>
      <c r="K1843" s="21">
        <v>26</v>
      </c>
    </row>
    <row r="1844" spans="1:11">
      <c r="A1844" t="s">
        <v>288</v>
      </c>
      <c r="B1844">
        <v>2019</v>
      </c>
      <c r="C1844" s="12">
        <v>43449</v>
      </c>
      <c r="D1844" t="s">
        <v>140</v>
      </c>
      <c r="E1844" t="s">
        <v>121</v>
      </c>
      <c r="F1844">
        <v>1</v>
      </c>
      <c r="G1844">
        <v>2</v>
      </c>
      <c r="H1844" t="s">
        <v>196</v>
      </c>
      <c r="I1844" t="s">
        <v>52</v>
      </c>
      <c r="J1844">
        <v>10004868370</v>
      </c>
      <c r="K1844" s="21">
        <v>30.9</v>
      </c>
    </row>
    <row r="1845" spans="1:11">
      <c r="A1845" t="s">
        <v>288</v>
      </c>
      <c r="B1845">
        <v>2019</v>
      </c>
      <c r="C1845" s="12">
        <v>43449</v>
      </c>
      <c r="D1845" t="s">
        <v>140</v>
      </c>
      <c r="E1845" t="s">
        <v>121</v>
      </c>
      <c r="F1845">
        <v>1</v>
      </c>
      <c r="G1845">
        <v>3</v>
      </c>
      <c r="H1845" t="s">
        <v>219</v>
      </c>
      <c r="I1845" t="s">
        <v>23</v>
      </c>
      <c r="J1845">
        <v>10050887493</v>
      </c>
      <c r="K1845" s="21">
        <v>35.299999999999997</v>
      </c>
    </row>
    <row r="1846" spans="1:11">
      <c r="A1846" t="s">
        <v>288</v>
      </c>
      <c r="B1846">
        <v>2019</v>
      </c>
      <c r="C1846" s="12">
        <v>43449</v>
      </c>
      <c r="D1846" t="s">
        <v>140</v>
      </c>
      <c r="E1846" t="s">
        <v>121</v>
      </c>
      <c r="F1846">
        <v>1</v>
      </c>
      <c r="G1846">
        <v>4</v>
      </c>
      <c r="H1846" t="s">
        <v>112</v>
      </c>
      <c r="I1846" t="s">
        <v>113</v>
      </c>
      <c r="J1846">
        <v>10009967641</v>
      </c>
      <c r="K1846" s="21">
        <v>21.6</v>
      </c>
    </row>
    <row r="1847" spans="1:11">
      <c r="A1847" t="s">
        <v>288</v>
      </c>
      <c r="B1847">
        <v>2019</v>
      </c>
      <c r="C1847" s="12">
        <v>43449</v>
      </c>
      <c r="D1847" t="s">
        <v>140</v>
      </c>
      <c r="E1847" t="s">
        <v>121</v>
      </c>
      <c r="F1847">
        <v>1</v>
      </c>
      <c r="G1847">
        <v>5</v>
      </c>
      <c r="H1847" t="s">
        <v>103</v>
      </c>
      <c r="I1847" t="s">
        <v>104</v>
      </c>
      <c r="J1847">
        <v>10009010876</v>
      </c>
      <c r="K1847" s="21">
        <v>24.9</v>
      </c>
    </row>
    <row r="1848" spans="1:11">
      <c r="A1848" t="s">
        <v>288</v>
      </c>
      <c r="B1848">
        <v>2019</v>
      </c>
      <c r="C1848" s="12">
        <v>43449</v>
      </c>
      <c r="D1848" t="s">
        <v>140</v>
      </c>
      <c r="E1848" t="s">
        <v>121</v>
      </c>
      <c r="F1848">
        <v>1</v>
      </c>
      <c r="G1848">
        <v>6</v>
      </c>
      <c r="H1848" t="s">
        <v>96</v>
      </c>
      <c r="I1848" t="s">
        <v>27</v>
      </c>
      <c r="J1848">
        <v>10015683567</v>
      </c>
      <c r="K1848" s="21">
        <v>19.899999999999999</v>
      </c>
    </row>
    <row r="1849" spans="1:11">
      <c r="A1849" t="s">
        <v>288</v>
      </c>
      <c r="B1849">
        <v>2019</v>
      </c>
      <c r="C1849" s="12">
        <v>43449</v>
      </c>
      <c r="D1849" t="s">
        <v>140</v>
      </c>
      <c r="E1849" t="s">
        <v>121</v>
      </c>
      <c r="F1849">
        <v>2</v>
      </c>
      <c r="G1849">
        <v>1</v>
      </c>
      <c r="H1849" t="s">
        <v>106</v>
      </c>
      <c r="I1849" t="s">
        <v>102</v>
      </c>
      <c r="J1849">
        <v>10006894559</v>
      </c>
      <c r="K1849" s="21">
        <v>26.3</v>
      </c>
    </row>
    <row r="1850" spans="1:11">
      <c r="A1850" t="s">
        <v>288</v>
      </c>
      <c r="B1850">
        <v>2019</v>
      </c>
      <c r="C1850" s="12">
        <v>43449</v>
      </c>
      <c r="D1850" t="s">
        <v>140</v>
      </c>
      <c r="E1850" t="s">
        <v>121</v>
      </c>
      <c r="F1850">
        <v>2</v>
      </c>
      <c r="G1850">
        <v>2</v>
      </c>
      <c r="H1850" t="s">
        <v>213</v>
      </c>
      <c r="I1850" t="s">
        <v>42</v>
      </c>
      <c r="J1850">
        <v>10006422895</v>
      </c>
      <c r="K1850" s="21">
        <v>27.6</v>
      </c>
    </row>
    <row r="1851" spans="1:11">
      <c r="A1851" t="s">
        <v>288</v>
      </c>
      <c r="B1851">
        <v>2019</v>
      </c>
      <c r="C1851" s="12">
        <v>43449</v>
      </c>
      <c r="D1851" t="s">
        <v>140</v>
      </c>
      <c r="E1851" t="s">
        <v>121</v>
      </c>
      <c r="F1851">
        <v>2</v>
      </c>
      <c r="G1851">
        <v>3</v>
      </c>
      <c r="H1851" t="s">
        <v>100</v>
      </c>
      <c r="I1851" t="s">
        <v>44</v>
      </c>
      <c r="J1851">
        <v>10010830840</v>
      </c>
      <c r="K1851" s="21">
        <v>20.100000000000001</v>
      </c>
    </row>
    <row r="1852" spans="1:11">
      <c r="A1852" t="s">
        <v>288</v>
      </c>
      <c r="B1852">
        <v>2019</v>
      </c>
      <c r="C1852" s="12">
        <v>43449</v>
      </c>
      <c r="D1852" t="s">
        <v>140</v>
      </c>
      <c r="E1852" t="s">
        <v>121</v>
      </c>
      <c r="F1852">
        <v>2</v>
      </c>
      <c r="G1852">
        <v>4</v>
      </c>
      <c r="H1852" t="s">
        <v>68</v>
      </c>
      <c r="I1852" t="s">
        <v>29</v>
      </c>
      <c r="J1852">
        <v>10006379247</v>
      </c>
      <c r="K1852" s="21">
        <v>28.7</v>
      </c>
    </row>
    <row r="1853" spans="1:11">
      <c r="A1853" t="s">
        <v>288</v>
      </c>
      <c r="B1853">
        <v>2019</v>
      </c>
      <c r="C1853" s="12">
        <v>43449</v>
      </c>
      <c r="D1853" t="s">
        <v>140</v>
      </c>
      <c r="E1853" t="s">
        <v>121</v>
      </c>
      <c r="F1853">
        <v>2</v>
      </c>
      <c r="G1853">
        <v>5</v>
      </c>
      <c r="H1853" t="s">
        <v>125</v>
      </c>
      <c r="I1853" t="s">
        <v>113</v>
      </c>
      <c r="J1853">
        <v>10017950943</v>
      </c>
      <c r="K1853" s="21">
        <v>21.8</v>
      </c>
    </row>
    <row r="1854" spans="1:11">
      <c r="A1854" t="s">
        <v>288</v>
      </c>
      <c r="B1854">
        <v>2019</v>
      </c>
      <c r="C1854" s="12">
        <v>43449</v>
      </c>
      <c r="D1854" t="s">
        <v>140</v>
      </c>
      <c r="E1854" t="s">
        <v>121</v>
      </c>
      <c r="F1854">
        <v>2</v>
      </c>
      <c r="G1854">
        <v>6</v>
      </c>
      <c r="H1854" t="s">
        <v>183</v>
      </c>
      <c r="I1854" t="s">
        <v>33</v>
      </c>
      <c r="J1854">
        <v>10007212639</v>
      </c>
      <c r="K1854" s="21">
        <v>27.4</v>
      </c>
    </row>
    <row r="1855" spans="1:11">
      <c r="A1855" t="s">
        <v>217</v>
      </c>
      <c r="B1855">
        <v>2019</v>
      </c>
      <c r="C1855" s="12">
        <v>43435</v>
      </c>
      <c r="D1855" t="s">
        <v>140</v>
      </c>
      <c r="E1855" t="s">
        <v>91</v>
      </c>
      <c r="F1855">
        <v>1</v>
      </c>
      <c r="G1855">
        <v>1</v>
      </c>
      <c r="H1855" t="s">
        <v>289</v>
      </c>
      <c r="I1855" t="s">
        <v>207</v>
      </c>
      <c r="J1855">
        <v>10002418415</v>
      </c>
      <c r="K1855" s="21">
        <v>36.299999999999997</v>
      </c>
    </row>
    <row r="1856" spans="1:11">
      <c r="A1856" t="s">
        <v>217</v>
      </c>
      <c r="B1856">
        <v>2019</v>
      </c>
      <c r="C1856" s="12">
        <v>43435</v>
      </c>
      <c r="D1856" t="s">
        <v>140</v>
      </c>
      <c r="E1856" t="s">
        <v>91</v>
      </c>
      <c r="F1856">
        <v>1</v>
      </c>
      <c r="G1856">
        <v>2</v>
      </c>
      <c r="H1856" t="s">
        <v>103</v>
      </c>
      <c r="I1856" t="s">
        <v>104</v>
      </c>
      <c r="J1856">
        <v>10009010876</v>
      </c>
      <c r="K1856" s="21">
        <v>24.8</v>
      </c>
    </row>
    <row r="1857" spans="1:11">
      <c r="A1857" t="s">
        <v>217</v>
      </c>
      <c r="B1857">
        <v>2019</v>
      </c>
      <c r="C1857" s="12">
        <v>43435</v>
      </c>
      <c r="D1857" t="s">
        <v>140</v>
      </c>
      <c r="E1857" t="s">
        <v>91</v>
      </c>
      <c r="F1857">
        <v>1</v>
      </c>
      <c r="G1857">
        <v>3</v>
      </c>
      <c r="H1857" t="s">
        <v>287</v>
      </c>
      <c r="I1857" t="s">
        <v>31</v>
      </c>
      <c r="J1857">
        <v>10003349716</v>
      </c>
      <c r="K1857" s="21">
        <v>33.6</v>
      </c>
    </row>
    <row r="1858" spans="1:11">
      <c r="A1858" t="s">
        <v>217</v>
      </c>
      <c r="B1858">
        <v>2019</v>
      </c>
      <c r="C1858" s="12">
        <v>43435</v>
      </c>
      <c r="D1858" t="s">
        <v>140</v>
      </c>
      <c r="E1858" t="s">
        <v>91</v>
      </c>
      <c r="F1858">
        <v>1</v>
      </c>
      <c r="G1858">
        <v>4</v>
      </c>
      <c r="H1858" t="s">
        <v>143</v>
      </c>
      <c r="I1858" t="s">
        <v>95</v>
      </c>
      <c r="J1858">
        <v>10009181234</v>
      </c>
      <c r="K1858" s="21">
        <v>23.7</v>
      </c>
    </row>
    <row r="1859" spans="1:11">
      <c r="A1859" t="s">
        <v>217</v>
      </c>
      <c r="B1859">
        <v>2019</v>
      </c>
      <c r="C1859" s="12">
        <v>43435</v>
      </c>
      <c r="D1859" t="s">
        <v>140</v>
      </c>
      <c r="E1859" t="s">
        <v>91</v>
      </c>
      <c r="F1859">
        <v>2</v>
      </c>
      <c r="G1859">
        <v>1</v>
      </c>
      <c r="H1859" t="s">
        <v>100</v>
      </c>
      <c r="I1859" t="s">
        <v>44</v>
      </c>
      <c r="J1859">
        <v>10010830840</v>
      </c>
      <c r="K1859" s="21">
        <v>20.100000000000001</v>
      </c>
    </row>
    <row r="1860" spans="1:11">
      <c r="A1860" t="s">
        <v>217</v>
      </c>
      <c r="B1860">
        <v>2019</v>
      </c>
      <c r="C1860" s="12">
        <v>43435</v>
      </c>
      <c r="D1860" t="s">
        <v>140</v>
      </c>
      <c r="E1860" t="s">
        <v>91</v>
      </c>
      <c r="F1860">
        <v>2</v>
      </c>
      <c r="G1860">
        <v>2</v>
      </c>
      <c r="H1860" t="s">
        <v>203</v>
      </c>
      <c r="I1860" t="s">
        <v>198</v>
      </c>
      <c r="J1860">
        <v>10051694112</v>
      </c>
      <c r="K1860" s="21">
        <v>31.9</v>
      </c>
    </row>
    <row r="1861" spans="1:11">
      <c r="A1861" t="s">
        <v>217</v>
      </c>
      <c r="B1861">
        <v>2019</v>
      </c>
      <c r="C1861" s="12">
        <v>43435</v>
      </c>
      <c r="D1861" t="s">
        <v>140</v>
      </c>
      <c r="E1861" t="s">
        <v>91</v>
      </c>
      <c r="F1861">
        <v>2</v>
      </c>
      <c r="G1861">
        <v>3</v>
      </c>
      <c r="H1861" t="s">
        <v>92</v>
      </c>
      <c r="I1861" t="s">
        <v>23</v>
      </c>
      <c r="J1861">
        <v>10009535686</v>
      </c>
      <c r="K1861" s="21">
        <v>21.7</v>
      </c>
    </row>
    <row r="1862" spans="1:11">
      <c r="A1862" t="s">
        <v>217</v>
      </c>
      <c r="B1862">
        <v>2019</v>
      </c>
      <c r="C1862" s="12">
        <v>43435</v>
      </c>
      <c r="D1862" t="s">
        <v>140</v>
      </c>
      <c r="E1862" t="s">
        <v>91</v>
      </c>
      <c r="F1862">
        <v>2</v>
      </c>
      <c r="G1862">
        <v>4</v>
      </c>
      <c r="H1862" t="s">
        <v>282</v>
      </c>
      <c r="I1862" t="s">
        <v>224</v>
      </c>
      <c r="J1862">
        <v>10008108574</v>
      </c>
      <c r="K1862" s="21">
        <v>24.6</v>
      </c>
    </row>
    <row r="1863" spans="1:11">
      <c r="A1863" t="s">
        <v>217</v>
      </c>
      <c r="B1863">
        <v>2019</v>
      </c>
      <c r="C1863" s="12">
        <v>43435</v>
      </c>
      <c r="D1863" t="s">
        <v>140</v>
      </c>
      <c r="E1863" t="s">
        <v>91</v>
      </c>
      <c r="F1863">
        <v>2</v>
      </c>
      <c r="G1863">
        <v>5</v>
      </c>
      <c r="H1863" t="s">
        <v>192</v>
      </c>
      <c r="I1863" t="s">
        <v>113</v>
      </c>
      <c r="J1863">
        <v>10004599194</v>
      </c>
      <c r="K1863" s="21">
        <v>30.7</v>
      </c>
    </row>
    <row r="1864" spans="1:11">
      <c r="A1864" t="s">
        <v>217</v>
      </c>
      <c r="B1864">
        <v>2019</v>
      </c>
      <c r="C1864" s="12">
        <v>43435</v>
      </c>
      <c r="D1864" t="s">
        <v>140</v>
      </c>
      <c r="E1864" t="s">
        <v>91</v>
      </c>
      <c r="F1864">
        <v>3</v>
      </c>
      <c r="G1864">
        <v>1</v>
      </c>
      <c r="H1864" t="s">
        <v>97</v>
      </c>
      <c r="I1864" t="s">
        <v>29</v>
      </c>
      <c r="J1864">
        <v>10048325582</v>
      </c>
      <c r="K1864" s="21">
        <v>26.8</v>
      </c>
    </row>
    <row r="1865" spans="1:11">
      <c r="A1865" t="s">
        <v>217</v>
      </c>
      <c r="B1865">
        <v>2019</v>
      </c>
      <c r="C1865" s="12">
        <v>43435</v>
      </c>
      <c r="D1865" t="s">
        <v>140</v>
      </c>
      <c r="E1865" t="s">
        <v>91</v>
      </c>
      <c r="F1865">
        <v>3</v>
      </c>
      <c r="G1865">
        <v>2</v>
      </c>
      <c r="H1865" t="s">
        <v>193</v>
      </c>
      <c r="I1865" t="s">
        <v>31</v>
      </c>
      <c r="J1865">
        <v>10005727327</v>
      </c>
      <c r="K1865" s="21">
        <v>32.799999999999997</v>
      </c>
    </row>
    <row r="1866" spans="1:11">
      <c r="A1866" t="s">
        <v>217</v>
      </c>
      <c r="B1866">
        <v>2019</v>
      </c>
      <c r="C1866" s="12">
        <v>43435</v>
      </c>
      <c r="D1866" t="s">
        <v>140</v>
      </c>
      <c r="E1866" t="s">
        <v>91</v>
      </c>
      <c r="F1866">
        <v>3</v>
      </c>
      <c r="G1866">
        <v>3</v>
      </c>
      <c r="H1866" t="s">
        <v>174</v>
      </c>
      <c r="I1866" t="s">
        <v>37</v>
      </c>
      <c r="J1866">
        <v>10006552534</v>
      </c>
      <c r="K1866" s="21">
        <v>28.5</v>
      </c>
    </row>
    <row r="1867" spans="1:11">
      <c r="A1867" t="s">
        <v>217</v>
      </c>
      <c r="B1867">
        <v>2019</v>
      </c>
      <c r="C1867" s="12">
        <v>43435</v>
      </c>
      <c r="D1867" t="s">
        <v>140</v>
      </c>
      <c r="E1867" t="s">
        <v>91</v>
      </c>
      <c r="F1867">
        <v>3</v>
      </c>
      <c r="G1867">
        <v>4</v>
      </c>
      <c r="H1867" t="s">
        <v>291</v>
      </c>
      <c r="I1867" t="s">
        <v>46</v>
      </c>
      <c r="J1867">
        <v>10007891437</v>
      </c>
      <c r="K1867" s="21">
        <v>24.1</v>
      </c>
    </row>
    <row r="1868" spans="1:11">
      <c r="A1868" t="s">
        <v>217</v>
      </c>
      <c r="B1868">
        <v>2019</v>
      </c>
      <c r="C1868" s="12">
        <v>43435</v>
      </c>
      <c r="D1868" t="s">
        <v>140</v>
      </c>
      <c r="E1868" t="s">
        <v>91</v>
      </c>
      <c r="F1868">
        <v>3</v>
      </c>
      <c r="G1868">
        <v>5</v>
      </c>
      <c r="H1868" t="s">
        <v>208</v>
      </c>
      <c r="I1868" t="s">
        <v>58</v>
      </c>
      <c r="J1868">
        <v>10007828183</v>
      </c>
      <c r="K1868" s="21">
        <v>25.2</v>
      </c>
    </row>
    <row r="1869" spans="1:11">
      <c r="A1869" t="s">
        <v>217</v>
      </c>
      <c r="B1869">
        <v>2019</v>
      </c>
      <c r="C1869" s="12">
        <v>43435</v>
      </c>
      <c r="D1869" t="s">
        <v>140</v>
      </c>
      <c r="E1869" t="s">
        <v>91</v>
      </c>
      <c r="F1869">
        <v>4</v>
      </c>
      <c r="G1869">
        <v>1</v>
      </c>
      <c r="H1869" t="s">
        <v>99</v>
      </c>
      <c r="I1869" t="s">
        <v>27</v>
      </c>
      <c r="J1869">
        <v>10010678569</v>
      </c>
      <c r="K1869" s="21">
        <v>21.6</v>
      </c>
    </row>
    <row r="1870" spans="1:11">
      <c r="A1870" t="s">
        <v>217</v>
      </c>
      <c r="B1870">
        <v>2019</v>
      </c>
      <c r="C1870" s="12">
        <v>43435</v>
      </c>
      <c r="D1870" t="s">
        <v>140</v>
      </c>
      <c r="E1870" t="s">
        <v>91</v>
      </c>
      <c r="F1870">
        <v>4</v>
      </c>
      <c r="G1870">
        <v>2</v>
      </c>
      <c r="H1870" t="s">
        <v>201</v>
      </c>
      <c r="I1870" t="s">
        <v>39</v>
      </c>
      <c r="J1870">
        <v>10007947011</v>
      </c>
      <c r="K1870" s="21">
        <v>24.1</v>
      </c>
    </row>
    <row r="1871" spans="1:11">
      <c r="A1871" t="s">
        <v>217</v>
      </c>
      <c r="B1871">
        <v>2019</v>
      </c>
      <c r="C1871" s="12">
        <v>43435</v>
      </c>
      <c r="D1871" t="s">
        <v>140</v>
      </c>
      <c r="E1871" t="s">
        <v>91</v>
      </c>
      <c r="F1871">
        <v>4</v>
      </c>
      <c r="G1871">
        <v>3</v>
      </c>
      <c r="H1871" t="s">
        <v>211</v>
      </c>
      <c r="I1871" t="s">
        <v>212</v>
      </c>
      <c r="J1871">
        <v>10010608447</v>
      </c>
      <c r="K1871" s="21">
        <v>21.4</v>
      </c>
    </row>
    <row r="1872" spans="1:11">
      <c r="A1872" t="s">
        <v>217</v>
      </c>
      <c r="B1872">
        <v>2019</v>
      </c>
      <c r="C1872" s="12">
        <v>43435</v>
      </c>
      <c r="D1872" t="s">
        <v>140</v>
      </c>
      <c r="E1872" t="s">
        <v>91</v>
      </c>
      <c r="F1872">
        <v>4</v>
      </c>
      <c r="G1872">
        <v>4</v>
      </c>
      <c r="H1872" t="s">
        <v>171</v>
      </c>
      <c r="I1872" t="s">
        <v>82</v>
      </c>
      <c r="J1872">
        <v>10007073506</v>
      </c>
      <c r="K1872" s="21">
        <v>28.4</v>
      </c>
    </row>
    <row r="1873" spans="1:11">
      <c r="A1873" t="s">
        <v>217</v>
      </c>
      <c r="B1873">
        <v>2019</v>
      </c>
      <c r="C1873" s="12">
        <v>43435</v>
      </c>
      <c r="D1873" t="s">
        <v>140</v>
      </c>
      <c r="E1873" t="s">
        <v>91</v>
      </c>
      <c r="F1873">
        <v>4</v>
      </c>
      <c r="G1873">
        <v>5</v>
      </c>
      <c r="H1873" t="s">
        <v>183</v>
      </c>
      <c r="I1873" t="s">
        <v>33</v>
      </c>
      <c r="J1873">
        <v>10007212639</v>
      </c>
      <c r="K1873" s="21">
        <v>27.4</v>
      </c>
    </row>
    <row r="1874" spans="1:11">
      <c r="A1874" t="s">
        <v>217</v>
      </c>
      <c r="B1874">
        <v>2019</v>
      </c>
      <c r="C1874" s="12">
        <v>43435</v>
      </c>
      <c r="D1874" t="s">
        <v>140</v>
      </c>
      <c r="E1874" t="s">
        <v>91</v>
      </c>
      <c r="F1874">
        <v>5</v>
      </c>
      <c r="G1874">
        <v>1</v>
      </c>
      <c r="H1874" t="s">
        <v>196</v>
      </c>
      <c r="I1874" t="s">
        <v>52</v>
      </c>
      <c r="J1874">
        <v>10004868370</v>
      </c>
      <c r="K1874" s="21">
        <v>30.9</v>
      </c>
    </row>
    <row r="1875" spans="1:11">
      <c r="A1875" t="s">
        <v>217</v>
      </c>
      <c r="B1875">
        <v>2019</v>
      </c>
      <c r="C1875" s="12">
        <v>43435</v>
      </c>
      <c r="D1875" t="s">
        <v>140</v>
      </c>
      <c r="E1875" t="s">
        <v>91</v>
      </c>
      <c r="F1875">
        <v>5</v>
      </c>
      <c r="G1875">
        <v>2</v>
      </c>
      <c r="H1875" t="s">
        <v>213</v>
      </c>
      <c r="I1875" t="s">
        <v>42</v>
      </c>
      <c r="J1875">
        <v>10006422895</v>
      </c>
      <c r="K1875" s="21">
        <v>27.5</v>
      </c>
    </row>
    <row r="1876" spans="1:11">
      <c r="A1876" t="s">
        <v>217</v>
      </c>
      <c r="B1876">
        <v>2019</v>
      </c>
      <c r="C1876" s="12">
        <v>43435</v>
      </c>
      <c r="D1876" t="s">
        <v>140</v>
      </c>
      <c r="E1876" t="s">
        <v>91</v>
      </c>
      <c r="F1876">
        <v>5</v>
      </c>
      <c r="G1876">
        <v>3</v>
      </c>
      <c r="H1876" t="s">
        <v>215</v>
      </c>
      <c r="I1876" t="s">
        <v>33</v>
      </c>
      <c r="J1876">
        <v>10009307435</v>
      </c>
      <c r="K1876" s="21">
        <v>26.7</v>
      </c>
    </row>
    <row r="1877" spans="1:11">
      <c r="A1877" t="s">
        <v>217</v>
      </c>
      <c r="B1877">
        <v>2019</v>
      </c>
      <c r="C1877" s="12">
        <v>43435</v>
      </c>
      <c r="D1877" t="s">
        <v>140</v>
      </c>
      <c r="E1877" t="s">
        <v>91</v>
      </c>
      <c r="F1877">
        <v>5</v>
      </c>
      <c r="G1877">
        <v>4</v>
      </c>
      <c r="H1877" t="s">
        <v>283</v>
      </c>
      <c r="I1877" t="s">
        <v>284</v>
      </c>
      <c r="J1877">
        <v>10006319633</v>
      </c>
      <c r="K1877" s="21">
        <v>29</v>
      </c>
    </row>
    <row r="1878" spans="1:11">
      <c r="A1878" t="s">
        <v>217</v>
      </c>
      <c r="B1878">
        <v>2019</v>
      </c>
      <c r="C1878" s="12">
        <v>43435</v>
      </c>
      <c r="D1878" t="s">
        <v>140</v>
      </c>
      <c r="E1878" t="s">
        <v>91</v>
      </c>
      <c r="F1878">
        <v>5</v>
      </c>
      <c r="G1878">
        <v>5</v>
      </c>
      <c r="H1878" t="s">
        <v>153</v>
      </c>
      <c r="I1878" t="s">
        <v>154</v>
      </c>
      <c r="J1878">
        <v>10004717719</v>
      </c>
      <c r="K1878" s="21">
        <v>30</v>
      </c>
    </row>
    <row r="1879" spans="1:11">
      <c r="A1879" t="s">
        <v>217</v>
      </c>
      <c r="B1879">
        <v>2019</v>
      </c>
      <c r="C1879" s="12">
        <v>43435</v>
      </c>
      <c r="D1879" t="s">
        <v>140</v>
      </c>
      <c r="E1879" t="s">
        <v>91</v>
      </c>
      <c r="F1879">
        <v>6</v>
      </c>
      <c r="G1879">
        <v>1</v>
      </c>
      <c r="H1879" t="s">
        <v>106</v>
      </c>
      <c r="I1879" t="s">
        <v>102</v>
      </c>
      <c r="J1879">
        <v>10006894559</v>
      </c>
      <c r="K1879" s="21">
        <v>26.3</v>
      </c>
    </row>
    <row r="1880" spans="1:11">
      <c r="A1880" t="s">
        <v>217</v>
      </c>
      <c r="B1880">
        <v>2019</v>
      </c>
      <c r="C1880" s="12">
        <v>43435</v>
      </c>
      <c r="D1880" t="s">
        <v>140</v>
      </c>
      <c r="E1880" t="s">
        <v>91</v>
      </c>
      <c r="F1880">
        <v>6</v>
      </c>
      <c r="G1880">
        <v>2</v>
      </c>
      <c r="H1880" t="s">
        <v>200</v>
      </c>
      <c r="I1880" t="s">
        <v>23</v>
      </c>
      <c r="J1880">
        <v>10006900421</v>
      </c>
      <c r="K1880" s="21">
        <v>26</v>
      </c>
    </row>
    <row r="1881" spans="1:11">
      <c r="A1881" t="s">
        <v>217</v>
      </c>
      <c r="B1881">
        <v>2019</v>
      </c>
      <c r="C1881" s="12">
        <v>43435</v>
      </c>
      <c r="D1881" t="s">
        <v>140</v>
      </c>
      <c r="E1881" t="s">
        <v>91</v>
      </c>
      <c r="F1881">
        <v>6</v>
      </c>
      <c r="G1881">
        <v>3</v>
      </c>
      <c r="H1881" t="s">
        <v>125</v>
      </c>
      <c r="I1881" t="s">
        <v>113</v>
      </c>
      <c r="J1881">
        <v>10017950943</v>
      </c>
      <c r="K1881" s="21">
        <v>21.8</v>
      </c>
    </row>
    <row r="1882" spans="1:11">
      <c r="A1882" t="s">
        <v>217</v>
      </c>
      <c r="B1882">
        <v>2019</v>
      </c>
      <c r="C1882" s="12">
        <v>43435</v>
      </c>
      <c r="D1882" t="s">
        <v>140</v>
      </c>
      <c r="E1882" t="s">
        <v>91</v>
      </c>
      <c r="F1882">
        <v>6</v>
      </c>
      <c r="G1882">
        <v>4</v>
      </c>
      <c r="H1882" t="s">
        <v>234</v>
      </c>
      <c r="I1882" t="s">
        <v>25</v>
      </c>
      <c r="J1882">
        <v>10006073493</v>
      </c>
      <c r="K1882" s="21">
        <v>29</v>
      </c>
    </row>
    <row r="1883" spans="1:11">
      <c r="A1883" t="s">
        <v>217</v>
      </c>
      <c r="B1883">
        <v>2019</v>
      </c>
      <c r="C1883" s="12">
        <v>43435</v>
      </c>
      <c r="D1883" t="s">
        <v>140</v>
      </c>
      <c r="E1883" t="s">
        <v>91</v>
      </c>
      <c r="F1883">
        <v>6</v>
      </c>
      <c r="G1883">
        <v>5</v>
      </c>
      <c r="H1883" t="s">
        <v>258</v>
      </c>
      <c r="I1883" t="s">
        <v>256</v>
      </c>
      <c r="J1883">
        <v>10010797393</v>
      </c>
      <c r="K1883" s="21">
        <v>21.2</v>
      </c>
    </row>
    <row r="1884" spans="1:11">
      <c r="A1884" t="s">
        <v>217</v>
      </c>
      <c r="B1884">
        <v>2019</v>
      </c>
      <c r="C1884" s="12">
        <v>43435</v>
      </c>
      <c r="D1884" t="s">
        <v>140</v>
      </c>
      <c r="E1884" t="s">
        <v>117</v>
      </c>
      <c r="F1884">
        <v>1</v>
      </c>
      <c r="G1884">
        <v>1</v>
      </c>
      <c r="H1884" t="s">
        <v>125</v>
      </c>
      <c r="I1884" t="s">
        <v>113</v>
      </c>
      <c r="J1884">
        <v>10017950943</v>
      </c>
      <c r="K1884" s="21">
        <v>21.8</v>
      </c>
    </row>
    <row r="1885" spans="1:11">
      <c r="A1885" t="s">
        <v>217</v>
      </c>
      <c r="B1885">
        <v>2019</v>
      </c>
      <c r="C1885" s="12">
        <v>43435</v>
      </c>
      <c r="D1885" t="s">
        <v>140</v>
      </c>
      <c r="E1885" t="s">
        <v>117</v>
      </c>
      <c r="F1885">
        <v>1</v>
      </c>
      <c r="G1885">
        <v>2</v>
      </c>
      <c r="H1885" t="s">
        <v>103</v>
      </c>
      <c r="I1885" t="s">
        <v>104</v>
      </c>
      <c r="J1885">
        <v>10009010876</v>
      </c>
      <c r="K1885" s="21">
        <v>24.8</v>
      </c>
    </row>
    <row r="1886" spans="1:11">
      <c r="A1886" t="s">
        <v>217</v>
      </c>
      <c r="B1886">
        <v>2019</v>
      </c>
      <c r="C1886" s="12">
        <v>43435</v>
      </c>
      <c r="D1886" t="s">
        <v>140</v>
      </c>
      <c r="E1886" t="s">
        <v>117</v>
      </c>
      <c r="F1886">
        <v>1</v>
      </c>
      <c r="G1886">
        <v>3</v>
      </c>
      <c r="H1886" t="s">
        <v>153</v>
      </c>
      <c r="I1886" t="s">
        <v>154</v>
      </c>
      <c r="J1886">
        <v>10004717719</v>
      </c>
      <c r="K1886" s="21">
        <v>30</v>
      </c>
    </row>
    <row r="1887" spans="1:11">
      <c r="A1887" t="s">
        <v>217</v>
      </c>
      <c r="B1887">
        <v>2019</v>
      </c>
      <c r="C1887" s="12">
        <v>43435</v>
      </c>
      <c r="D1887" t="s">
        <v>140</v>
      </c>
      <c r="E1887" t="s">
        <v>117</v>
      </c>
      <c r="F1887">
        <v>1</v>
      </c>
      <c r="G1887">
        <v>4</v>
      </c>
      <c r="H1887" t="s">
        <v>282</v>
      </c>
      <c r="I1887" t="s">
        <v>224</v>
      </c>
      <c r="J1887">
        <v>10008108574</v>
      </c>
      <c r="K1887" s="21">
        <v>24.6</v>
      </c>
    </row>
    <row r="1888" spans="1:11">
      <c r="A1888" t="s">
        <v>217</v>
      </c>
      <c r="B1888">
        <v>2019</v>
      </c>
      <c r="C1888" s="12">
        <v>43435</v>
      </c>
      <c r="D1888" t="s">
        <v>140</v>
      </c>
      <c r="E1888" t="s">
        <v>117</v>
      </c>
      <c r="F1888">
        <v>2</v>
      </c>
      <c r="G1888">
        <v>1</v>
      </c>
      <c r="H1888" t="s">
        <v>203</v>
      </c>
      <c r="I1888" t="s">
        <v>198</v>
      </c>
      <c r="J1888">
        <v>10051694112</v>
      </c>
      <c r="K1888" s="21">
        <v>31.9</v>
      </c>
    </row>
    <row r="1889" spans="1:11">
      <c r="A1889" t="s">
        <v>217</v>
      </c>
      <c r="B1889">
        <v>2019</v>
      </c>
      <c r="C1889" s="12">
        <v>43435</v>
      </c>
      <c r="D1889" t="s">
        <v>140</v>
      </c>
      <c r="E1889" t="s">
        <v>117</v>
      </c>
      <c r="F1889">
        <v>2</v>
      </c>
      <c r="G1889">
        <v>2</v>
      </c>
      <c r="H1889" t="s">
        <v>143</v>
      </c>
      <c r="I1889" t="s">
        <v>95</v>
      </c>
      <c r="J1889">
        <v>10009181234</v>
      </c>
      <c r="K1889" s="21">
        <v>23.7</v>
      </c>
    </row>
    <row r="1890" spans="1:11">
      <c r="A1890" t="s">
        <v>217</v>
      </c>
      <c r="B1890">
        <v>2019</v>
      </c>
      <c r="C1890" s="12">
        <v>43435</v>
      </c>
      <c r="D1890" t="s">
        <v>140</v>
      </c>
      <c r="E1890" t="s">
        <v>117</v>
      </c>
      <c r="F1890">
        <v>2</v>
      </c>
      <c r="G1890">
        <v>3</v>
      </c>
      <c r="H1890" t="s">
        <v>258</v>
      </c>
      <c r="I1890" t="s">
        <v>256</v>
      </c>
      <c r="J1890">
        <v>10010797393</v>
      </c>
      <c r="K1890" s="21">
        <v>21.2</v>
      </c>
    </row>
    <row r="1891" spans="1:11">
      <c r="A1891" t="s">
        <v>217</v>
      </c>
      <c r="B1891">
        <v>2019</v>
      </c>
      <c r="C1891" s="12">
        <v>43435</v>
      </c>
      <c r="D1891" t="s">
        <v>140</v>
      </c>
      <c r="E1891" t="s">
        <v>117</v>
      </c>
      <c r="F1891">
        <v>2</v>
      </c>
      <c r="G1891">
        <v>4</v>
      </c>
      <c r="H1891" t="s">
        <v>215</v>
      </c>
      <c r="I1891" t="s">
        <v>33</v>
      </c>
      <c r="J1891">
        <v>10009307435</v>
      </c>
      <c r="K1891" s="21">
        <v>26.7</v>
      </c>
    </row>
    <row r="1892" spans="1:11">
      <c r="A1892" t="s">
        <v>217</v>
      </c>
      <c r="B1892">
        <v>2019</v>
      </c>
      <c r="C1892" s="12">
        <v>43435</v>
      </c>
      <c r="D1892" t="s">
        <v>140</v>
      </c>
      <c r="E1892" t="s">
        <v>117</v>
      </c>
      <c r="F1892">
        <v>3</v>
      </c>
      <c r="G1892">
        <v>1</v>
      </c>
      <c r="H1892" t="s">
        <v>193</v>
      </c>
      <c r="I1892" t="s">
        <v>31</v>
      </c>
      <c r="J1892">
        <v>10005727327</v>
      </c>
      <c r="K1892" s="21">
        <v>32.799999999999997</v>
      </c>
    </row>
    <row r="1893" spans="1:11">
      <c r="A1893" t="s">
        <v>217</v>
      </c>
      <c r="B1893">
        <v>2019</v>
      </c>
      <c r="C1893" s="12">
        <v>43435</v>
      </c>
      <c r="D1893" t="s">
        <v>140</v>
      </c>
      <c r="E1893" t="s">
        <v>117</v>
      </c>
      <c r="F1893">
        <v>3</v>
      </c>
      <c r="G1893">
        <v>2</v>
      </c>
      <c r="H1893" t="s">
        <v>211</v>
      </c>
      <c r="I1893" t="s">
        <v>212</v>
      </c>
      <c r="J1893">
        <v>10010608447</v>
      </c>
      <c r="K1893" s="21">
        <v>21.4</v>
      </c>
    </row>
    <row r="1894" spans="1:11">
      <c r="A1894" t="s">
        <v>217</v>
      </c>
      <c r="B1894">
        <v>2019</v>
      </c>
      <c r="C1894" s="12">
        <v>43435</v>
      </c>
      <c r="D1894" t="s">
        <v>140</v>
      </c>
      <c r="E1894" t="s">
        <v>117</v>
      </c>
      <c r="F1894">
        <v>3</v>
      </c>
      <c r="G1894">
        <v>3</v>
      </c>
      <c r="H1894" t="s">
        <v>192</v>
      </c>
      <c r="I1894" t="s">
        <v>113</v>
      </c>
      <c r="J1894">
        <v>10004599194</v>
      </c>
      <c r="K1894" s="21">
        <v>30.7</v>
      </c>
    </row>
    <row r="1895" spans="1:11">
      <c r="A1895" t="s">
        <v>217</v>
      </c>
      <c r="B1895">
        <v>2019</v>
      </c>
      <c r="C1895" s="12">
        <v>43435</v>
      </c>
      <c r="D1895" t="s">
        <v>140</v>
      </c>
      <c r="E1895" t="s">
        <v>117</v>
      </c>
      <c r="F1895">
        <v>3</v>
      </c>
      <c r="G1895">
        <v>4</v>
      </c>
      <c r="H1895" t="s">
        <v>283</v>
      </c>
      <c r="I1895" t="s">
        <v>284</v>
      </c>
      <c r="J1895">
        <v>10006319633</v>
      </c>
      <c r="K1895" s="21">
        <v>29</v>
      </c>
    </row>
    <row r="1896" spans="1:11">
      <c r="A1896" t="s">
        <v>217</v>
      </c>
      <c r="B1896">
        <v>2019</v>
      </c>
      <c r="C1896" s="12">
        <v>43435</v>
      </c>
      <c r="D1896" t="s">
        <v>140</v>
      </c>
      <c r="E1896" t="s">
        <v>117</v>
      </c>
      <c r="F1896">
        <v>4</v>
      </c>
      <c r="G1896">
        <v>1</v>
      </c>
      <c r="H1896" t="s">
        <v>201</v>
      </c>
      <c r="I1896" t="s">
        <v>39</v>
      </c>
      <c r="J1896">
        <v>10007947011</v>
      </c>
      <c r="K1896" s="21">
        <v>24.1</v>
      </c>
    </row>
    <row r="1897" spans="1:11">
      <c r="A1897" t="s">
        <v>217</v>
      </c>
      <c r="B1897">
        <v>2019</v>
      </c>
      <c r="C1897" s="12">
        <v>43435</v>
      </c>
      <c r="D1897" t="s">
        <v>140</v>
      </c>
      <c r="E1897" t="s">
        <v>117</v>
      </c>
      <c r="F1897">
        <v>4</v>
      </c>
      <c r="G1897">
        <v>2</v>
      </c>
      <c r="H1897" t="s">
        <v>234</v>
      </c>
      <c r="I1897" t="s">
        <v>25</v>
      </c>
      <c r="J1897">
        <v>10006073493</v>
      </c>
      <c r="K1897" s="21">
        <v>29</v>
      </c>
    </row>
    <row r="1898" spans="1:11">
      <c r="A1898" t="s">
        <v>217</v>
      </c>
      <c r="B1898">
        <v>2019</v>
      </c>
      <c r="C1898" s="12">
        <v>43435</v>
      </c>
      <c r="D1898" t="s">
        <v>140</v>
      </c>
      <c r="E1898" t="s">
        <v>117</v>
      </c>
      <c r="F1898">
        <v>4</v>
      </c>
      <c r="G1898">
        <v>3</v>
      </c>
      <c r="H1898" t="s">
        <v>174</v>
      </c>
      <c r="I1898" t="s">
        <v>37</v>
      </c>
      <c r="J1898">
        <v>10006552534</v>
      </c>
      <c r="K1898" s="21">
        <v>28.5</v>
      </c>
    </row>
    <row r="1899" spans="1:11">
      <c r="A1899" t="s">
        <v>217</v>
      </c>
      <c r="B1899">
        <v>2019</v>
      </c>
      <c r="C1899" s="12">
        <v>43435</v>
      </c>
      <c r="D1899" t="s">
        <v>140</v>
      </c>
      <c r="E1899" t="s">
        <v>117</v>
      </c>
      <c r="F1899">
        <v>5</v>
      </c>
      <c r="G1899">
        <v>1</v>
      </c>
      <c r="H1899" t="s">
        <v>92</v>
      </c>
      <c r="I1899" t="s">
        <v>23</v>
      </c>
      <c r="J1899">
        <v>10009535686</v>
      </c>
      <c r="K1899" s="21">
        <v>21.7</v>
      </c>
    </row>
    <row r="1900" spans="1:11">
      <c r="A1900" t="s">
        <v>217</v>
      </c>
      <c r="B1900">
        <v>2019</v>
      </c>
      <c r="C1900" s="12">
        <v>43435</v>
      </c>
      <c r="D1900" t="s">
        <v>140</v>
      </c>
      <c r="E1900" t="s">
        <v>117</v>
      </c>
      <c r="F1900">
        <v>5</v>
      </c>
      <c r="G1900">
        <v>2</v>
      </c>
      <c r="H1900" t="s">
        <v>213</v>
      </c>
      <c r="I1900" t="s">
        <v>42</v>
      </c>
      <c r="J1900">
        <v>10006422895</v>
      </c>
      <c r="K1900" s="21">
        <v>27.5</v>
      </c>
    </row>
    <row r="1901" spans="1:11">
      <c r="A1901" t="s">
        <v>217</v>
      </c>
      <c r="B1901">
        <v>2019</v>
      </c>
      <c r="C1901" s="12">
        <v>43435</v>
      </c>
      <c r="D1901" t="s">
        <v>140</v>
      </c>
      <c r="E1901" t="s">
        <v>117</v>
      </c>
      <c r="F1901">
        <v>5</v>
      </c>
      <c r="G1901">
        <v>3</v>
      </c>
      <c r="H1901" t="s">
        <v>183</v>
      </c>
      <c r="I1901" t="s">
        <v>33</v>
      </c>
      <c r="J1901">
        <v>10007212639</v>
      </c>
      <c r="K1901" s="21">
        <v>27.4</v>
      </c>
    </row>
    <row r="1902" spans="1:11">
      <c r="A1902" t="s">
        <v>217</v>
      </c>
      <c r="B1902">
        <v>2019</v>
      </c>
      <c r="C1902" s="12">
        <v>43435</v>
      </c>
      <c r="D1902" t="s">
        <v>140</v>
      </c>
      <c r="E1902" t="s">
        <v>117</v>
      </c>
      <c r="F1902">
        <v>5</v>
      </c>
      <c r="G1902">
        <v>4</v>
      </c>
      <c r="H1902" t="s">
        <v>291</v>
      </c>
      <c r="I1902" t="s">
        <v>46</v>
      </c>
      <c r="J1902">
        <v>10007891437</v>
      </c>
      <c r="K1902" s="21">
        <v>24.1</v>
      </c>
    </row>
    <row r="1903" spans="1:11">
      <c r="A1903" t="s">
        <v>217</v>
      </c>
      <c r="B1903">
        <v>2019</v>
      </c>
      <c r="C1903" s="12">
        <v>43435</v>
      </c>
      <c r="D1903" t="s">
        <v>140</v>
      </c>
      <c r="E1903" t="s">
        <v>117</v>
      </c>
      <c r="F1903">
        <v>6</v>
      </c>
      <c r="G1903">
        <v>1</v>
      </c>
      <c r="H1903" t="s">
        <v>200</v>
      </c>
      <c r="I1903" t="s">
        <v>23</v>
      </c>
      <c r="J1903">
        <v>10006900421</v>
      </c>
      <c r="K1903" s="21">
        <v>26</v>
      </c>
    </row>
    <row r="1904" spans="1:11">
      <c r="A1904" t="s">
        <v>217</v>
      </c>
      <c r="B1904">
        <v>2019</v>
      </c>
      <c r="C1904" s="12">
        <v>43435</v>
      </c>
      <c r="D1904" t="s">
        <v>140</v>
      </c>
      <c r="E1904" t="s">
        <v>117</v>
      </c>
      <c r="F1904">
        <v>6</v>
      </c>
      <c r="G1904">
        <v>2</v>
      </c>
      <c r="H1904" t="s">
        <v>287</v>
      </c>
      <c r="I1904" t="s">
        <v>31</v>
      </c>
      <c r="J1904">
        <v>10003349716</v>
      </c>
      <c r="K1904" s="21">
        <v>33.6</v>
      </c>
    </row>
    <row r="1905" spans="1:11">
      <c r="A1905" t="s">
        <v>217</v>
      </c>
      <c r="B1905">
        <v>2019</v>
      </c>
      <c r="C1905" s="12">
        <v>43435</v>
      </c>
      <c r="D1905" t="s">
        <v>140</v>
      </c>
      <c r="E1905" t="s">
        <v>117</v>
      </c>
      <c r="F1905">
        <v>6</v>
      </c>
      <c r="G1905">
        <v>3</v>
      </c>
      <c r="H1905" t="s">
        <v>171</v>
      </c>
      <c r="I1905" t="s">
        <v>82</v>
      </c>
      <c r="J1905">
        <v>10007073506</v>
      </c>
      <c r="K1905" s="21">
        <v>28.4</v>
      </c>
    </row>
    <row r="1906" spans="1:11">
      <c r="A1906" t="s">
        <v>217</v>
      </c>
      <c r="B1906">
        <v>2019</v>
      </c>
      <c r="C1906" s="12">
        <v>43435</v>
      </c>
      <c r="D1906" t="s">
        <v>140</v>
      </c>
      <c r="E1906" t="s">
        <v>117</v>
      </c>
      <c r="F1906">
        <v>6</v>
      </c>
      <c r="G1906">
        <v>4</v>
      </c>
      <c r="H1906" t="s">
        <v>208</v>
      </c>
      <c r="I1906" t="s">
        <v>58</v>
      </c>
      <c r="J1906">
        <v>10007828183</v>
      </c>
      <c r="K1906" s="21">
        <v>25.2</v>
      </c>
    </row>
    <row r="1907" spans="1:11">
      <c r="A1907" t="s">
        <v>217</v>
      </c>
      <c r="B1907">
        <v>2019</v>
      </c>
      <c r="C1907" s="12">
        <v>43435</v>
      </c>
      <c r="D1907" t="s">
        <v>140</v>
      </c>
      <c r="E1907" t="s">
        <v>119</v>
      </c>
      <c r="F1907">
        <v>1</v>
      </c>
      <c r="G1907">
        <v>1</v>
      </c>
      <c r="H1907" t="s">
        <v>200</v>
      </c>
      <c r="I1907" t="s">
        <v>23</v>
      </c>
      <c r="J1907">
        <v>10006900421</v>
      </c>
      <c r="K1907" s="21">
        <v>26</v>
      </c>
    </row>
    <row r="1908" spans="1:11">
      <c r="A1908" t="s">
        <v>217</v>
      </c>
      <c r="B1908">
        <v>2019</v>
      </c>
      <c r="C1908" s="12">
        <v>43435</v>
      </c>
      <c r="D1908" t="s">
        <v>140</v>
      </c>
      <c r="E1908" t="s">
        <v>119</v>
      </c>
      <c r="F1908">
        <v>1</v>
      </c>
      <c r="G1908">
        <v>2</v>
      </c>
      <c r="H1908" t="s">
        <v>196</v>
      </c>
      <c r="I1908" t="s">
        <v>52</v>
      </c>
      <c r="J1908">
        <v>10004868370</v>
      </c>
      <c r="K1908" s="21">
        <v>30.9</v>
      </c>
    </row>
    <row r="1909" spans="1:11">
      <c r="A1909" t="s">
        <v>217</v>
      </c>
      <c r="B1909">
        <v>2019</v>
      </c>
      <c r="C1909" s="12">
        <v>43435</v>
      </c>
      <c r="D1909" t="s">
        <v>140</v>
      </c>
      <c r="E1909" t="s">
        <v>119</v>
      </c>
      <c r="F1909">
        <v>1</v>
      </c>
      <c r="G1909">
        <v>3</v>
      </c>
      <c r="H1909" t="s">
        <v>99</v>
      </c>
      <c r="I1909" t="s">
        <v>27</v>
      </c>
      <c r="J1909">
        <v>10010678569</v>
      </c>
      <c r="K1909" s="21">
        <v>21.6</v>
      </c>
    </row>
    <row r="1910" spans="1:11">
      <c r="A1910" t="s">
        <v>217</v>
      </c>
      <c r="B1910">
        <v>2019</v>
      </c>
      <c r="C1910" s="12">
        <v>43435</v>
      </c>
      <c r="D1910" t="s">
        <v>140</v>
      </c>
      <c r="E1910" t="s">
        <v>119</v>
      </c>
      <c r="F1910">
        <v>1</v>
      </c>
      <c r="G1910">
        <v>4</v>
      </c>
      <c r="H1910" t="s">
        <v>193</v>
      </c>
      <c r="I1910" t="s">
        <v>31</v>
      </c>
      <c r="J1910">
        <v>10005727327</v>
      </c>
      <c r="K1910" s="21">
        <v>32.799999999999997</v>
      </c>
    </row>
    <row r="1911" spans="1:11">
      <c r="A1911" t="s">
        <v>217</v>
      </c>
      <c r="B1911">
        <v>2019</v>
      </c>
      <c r="C1911" s="12">
        <v>43435</v>
      </c>
      <c r="D1911" t="s">
        <v>140</v>
      </c>
      <c r="E1911" t="s">
        <v>119</v>
      </c>
      <c r="F1911">
        <v>1</v>
      </c>
      <c r="G1911">
        <v>5</v>
      </c>
      <c r="H1911" t="s">
        <v>203</v>
      </c>
      <c r="I1911" t="s">
        <v>198</v>
      </c>
      <c r="J1911">
        <v>10051694112</v>
      </c>
      <c r="K1911" s="21">
        <v>31.9</v>
      </c>
    </row>
    <row r="1912" spans="1:11">
      <c r="A1912" t="s">
        <v>217</v>
      </c>
      <c r="B1912">
        <v>2019</v>
      </c>
      <c r="C1912" s="12">
        <v>43435</v>
      </c>
      <c r="D1912" t="s">
        <v>140</v>
      </c>
      <c r="E1912" t="s">
        <v>119</v>
      </c>
      <c r="F1912">
        <v>1</v>
      </c>
      <c r="G1912">
        <v>6</v>
      </c>
      <c r="H1912" t="s">
        <v>289</v>
      </c>
      <c r="I1912" t="s">
        <v>207</v>
      </c>
      <c r="J1912">
        <v>10002418415</v>
      </c>
      <c r="K1912" s="21">
        <v>36.299999999999997</v>
      </c>
    </row>
    <row r="1913" spans="1:11">
      <c r="A1913" t="s">
        <v>217</v>
      </c>
      <c r="B1913">
        <v>2019</v>
      </c>
      <c r="C1913" s="12">
        <v>43435</v>
      </c>
      <c r="D1913" t="s">
        <v>140</v>
      </c>
      <c r="E1913" t="s">
        <v>119</v>
      </c>
      <c r="F1913">
        <v>2</v>
      </c>
      <c r="G1913">
        <v>1</v>
      </c>
      <c r="H1913" t="s">
        <v>106</v>
      </c>
      <c r="I1913" t="s">
        <v>102</v>
      </c>
      <c r="J1913">
        <v>10006894559</v>
      </c>
      <c r="K1913" s="21">
        <v>26.3</v>
      </c>
    </row>
    <row r="1914" spans="1:11">
      <c r="A1914" t="s">
        <v>217</v>
      </c>
      <c r="B1914">
        <v>2019</v>
      </c>
      <c r="C1914" s="12">
        <v>43435</v>
      </c>
      <c r="D1914" t="s">
        <v>140</v>
      </c>
      <c r="E1914" t="s">
        <v>119</v>
      </c>
      <c r="F1914">
        <v>2</v>
      </c>
      <c r="G1914">
        <v>2</v>
      </c>
      <c r="H1914" t="s">
        <v>92</v>
      </c>
      <c r="I1914" t="s">
        <v>23</v>
      </c>
      <c r="J1914">
        <v>10009535686</v>
      </c>
      <c r="K1914" s="21">
        <v>21.7</v>
      </c>
    </row>
    <row r="1915" spans="1:11">
      <c r="A1915" t="s">
        <v>217</v>
      </c>
      <c r="B1915">
        <v>2019</v>
      </c>
      <c r="C1915" s="12">
        <v>43435</v>
      </c>
      <c r="D1915" t="s">
        <v>140</v>
      </c>
      <c r="E1915" t="s">
        <v>119</v>
      </c>
      <c r="F1915">
        <v>2</v>
      </c>
      <c r="G1915">
        <v>3</v>
      </c>
      <c r="H1915" t="s">
        <v>100</v>
      </c>
      <c r="I1915" t="s">
        <v>44</v>
      </c>
      <c r="J1915">
        <v>10010830840</v>
      </c>
      <c r="K1915" s="21">
        <v>20.100000000000001</v>
      </c>
    </row>
    <row r="1916" spans="1:11">
      <c r="A1916" t="s">
        <v>217</v>
      </c>
      <c r="B1916">
        <v>2019</v>
      </c>
      <c r="C1916" s="12">
        <v>43435</v>
      </c>
      <c r="D1916" t="s">
        <v>140</v>
      </c>
      <c r="E1916" t="s">
        <v>119</v>
      </c>
      <c r="F1916">
        <v>2</v>
      </c>
      <c r="G1916">
        <v>4</v>
      </c>
      <c r="H1916" t="s">
        <v>97</v>
      </c>
      <c r="I1916" t="s">
        <v>29</v>
      </c>
      <c r="J1916">
        <v>10048325582</v>
      </c>
      <c r="K1916" s="21">
        <v>26.8</v>
      </c>
    </row>
    <row r="1917" spans="1:11">
      <c r="A1917" t="s">
        <v>217</v>
      </c>
      <c r="B1917">
        <v>2019</v>
      </c>
      <c r="C1917" s="12">
        <v>43435</v>
      </c>
      <c r="D1917" t="s">
        <v>140</v>
      </c>
      <c r="E1917" t="s">
        <v>119</v>
      </c>
      <c r="F1917">
        <v>2</v>
      </c>
      <c r="G1917">
        <v>5</v>
      </c>
      <c r="H1917" t="s">
        <v>125</v>
      </c>
      <c r="I1917" t="s">
        <v>113</v>
      </c>
      <c r="J1917">
        <v>10017950943</v>
      </c>
      <c r="K1917" s="21">
        <v>21.8</v>
      </c>
    </row>
    <row r="1918" spans="1:11">
      <c r="A1918" t="s">
        <v>217</v>
      </c>
      <c r="B1918">
        <v>2019</v>
      </c>
      <c r="C1918" s="12">
        <v>43435</v>
      </c>
      <c r="D1918" t="s">
        <v>140</v>
      </c>
      <c r="E1918" t="s">
        <v>119</v>
      </c>
      <c r="F1918">
        <v>2</v>
      </c>
      <c r="G1918">
        <v>6</v>
      </c>
      <c r="H1918" t="s">
        <v>201</v>
      </c>
      <c r="I1918" t="s">
        <v>39</v>
      </c>
      <c r="J1918">
        <v>10007947011</v>
      </c>
      <c r="K1918" s="21">
        <v>24.1</v>
      </c>
    </row>
    <row r="1919" spans="1:11">
      <c r="A1919" t="s">
        <v>217</v>
      </c>
      <c r="B1919">
        <v>2019</v>
      </c>
      <c r="C1919" s="12">
        <v>43435</v>
      </c>
      <c r="D1919" t="s">
        <v>140</v>
      </c>
      <c r="E1919" t="s">
        <v>121</v>
      </c>
      <c r="F1919">
        <v>1</v>
      </c>
      <c r="G1919">
        <v>1</v>
      </c>
      <c r="H1919" t="s">
        <v>200</v>
      </c>
      <c r="I1919" t="s">
        <v>23</v>
      </c>
      <c r="J1919">
        <v>10006900421</v>
      </c>
      <c r="K1919" s="21">
        <v>26</v>
      </c>
    </row>
    <row r="1920" spans="1:11">
      <c r="A1920" t="s">
        <v>217</v>
      </c>
      <c r="B1920">
        <v>2019</v>
      </c>
      <c r="C1920" s="12">
        <v>43435</v>
      </c>
      <c r="D1920" t="s">
        <v>140</v>
      </c>
      <c r="E1920" t="s">
        <v>121</v>
      </c>
      <c r="F1920">
        <v>1</v>
      </c>
      <c r="G1920">
        <v>2</v>
      </c>
      <c r="H1920" t="s">
        <v>106</v>
      </c>
      <c r="I1920" t="s">
        <v>102</v>
      </c>
      <c r="J1920">
        <v>10006894559</v>
      </c>
      <c r="K1920" s="21">
        <v>26.3</v>
      </c>
    </row>
    <row r="1921" spans="1:11">
      <c r="A1921" t="s">
        <v>217</v>
      </c>
      <c r="B1921">
        <v>2019</v>
      </c>
      <c r="C1921" s="12">
        <v>43435</v>
      </c>
      <c r="D1921" t="s">
        <v>140</v>
      </c>
      <c r="E1921" t="s">
        <v>121</v>
      </c>
      <c r="F1921">
        <v>1</v>
      </c>
      <c r="G1921">
        <v>3</v>
      </c>
      <c r="H1921" t="s">
        <v>196</v>
      </c>
      <c r="I1921" t="s">
        <v>52</v>
      </c>
      <c r="J1921">
        <v>10004868370</v>
      </c>
      <c r="K1921" s="21">
        <v>30.9</v>
      </c>
    </row>
    <row r="1922" spans="1:11">
      <c r="A1922" t="s">
        <v>217</v>
      </c>
      <c r="B1922">
        <v>2019</v>
      </c>
      <c r="C1922" s="12">
        <v>43435</v>
      </c>
      <c r="D1922" t="s">
        <v>140</v>
      </c>
      <c r="E1922" t="s">
        <v>121</v>
      </c>
      <c r="F1922">
        <v>1</v>
      </c>
      <c r="G1922">
        <v>4</v>
      </c>
      <c r="H1922" t="s">
        <v>99</v>
      </c>
      <c r="I1922" t="s">
        <v>27</v>
      </c>
      <c r="J1922">
        <v>10010678569</v>
      </c>
      <c r="K1922" s="21">
        <v>21.6</v>
      </c>
    </row>
    <row r="1923" spans="1:11">
      <c r="A1923" t="s">
        <v>217</v>
      </c>
      <c r="B1923">
        <v>2019</v>
      </c>
      <c r="C1923" s="12">
        <v>43435</v>
      </c>
      <c r="D1923" t="s">
        <v>140</v>
      </c>
      <c r="E1923" t="s">
        <v>121</v>
      </c>
      <c r="F1923">
        <v>1</v>
      </c>
      <c r="G1923">
        <v>5</v>
      </c>
      <c r="H1923" t="s">
        <v>100</v>
      </c>
      <c r="I1923" t="s">
        <v>44</v>
      </c>
      <c r="J1923">
        <v>10010830840</v>
      </c>
      <c r="K1923" s="21">
        <v>20.100000000000001</v>
      </c>
    </row>
    <row r="1924" spans="1:11">
      <c r="A1924" t="s">
        <v>217</v>
      </c>
      <c r="B1924">
        <v>2019</v>
      </c>
      <c r="C1924" s="12">
        <v>43435</v>
      </c>
      <c r="D1924" t="s">
        <v>140</v>
      </c>
      <c r="E1924" t="s">
        <v>121</v>
      </c>
      <c r="F1924">
        <v>1</v>
      </c>
      <c r="G1924">
        <v>6</v>
      </c>
      <c r="H1924" t="s">
        <v>92</v>
      </c>
      <c r="I1924" t="s">
        <v>23</v>
      </c>
      <c r="J1924">
        <v>10009535686</v>
      </c>
      <c r="K1924" s="21">
        <v>21.7</v>
      </c>
    </row>
    <row r="1925" spans="1:11">
      <c r="A1925" t="s">
        <v>217</v>
      </c>
      <c r="B1925">
        <v>2019</v>
      </c>
      <c r="C1925" s="12">
        <v>43435</v>
      </c>
      <c r="D1925" t="s">
        <v>140</v>
      </c>
      <c r="E1925" t="s">
        <v>121</v>
      </c>
      <c r="F1925">
        <v>2</v>
      </c>
      <c r="G1925">
        <v>1</v>
      </c>
      <c r="H1925" t="s">
        <v>97</v>
      </c>
      <c r="I1925" t="s">
        <v>29</v>
      </c>
      <c r="J1925">
        <v>10048325582</v>
      </c>
      <c r="K1925" s="21">
        <v>26.8</v>
      </c>
    </row>
    <row r="1926" spans="1:11">
      <c r="A1926" t="s">
        <v>217</v>
      </c>
      <c r="B1926">
        <v>2019</v>
      </c>
      <c r="C1926" s="12">
        <v>43435</v>
      </c>
      <c r="D1926" t="s">
        <v>140</v>
      </c>
      <c r="E1926" t="s">
        <v>121</v>
      </c>
      <c r="F1926">
        <v>2</v>
      </c>
      <c r="G1926">
        <v>2</v>
      </c>
      <c r="H1926" t="s">
        <v>125</v>
      </c>
      <c r="I1926" t="s">
        <v>113</v>
      </c>
      <c r="J1926">
        <v>10017950943</v>
      </c>
      <c r="K1926" s="21">
        <v>21.8</v>
      </c>
    </row>
    <row r="1927" spans="1:11">
      <c r="A1927" t="s">
        <v>217</v>
      </c>
      <c r="B1927">
        <v>2019</v>
      </c>
      <c r="C1927" s="12">
        <v>43435</v>
      </c>
      <c r="D1927" t="s">
        <v>140</v>
      </c>
      <c r="E1927" t="s">
        <v>121</v>
      </c>
      <c r="F1927">
        <v>2</v>
      </c>
      <c r="G1927">
        <v>3</v>
      </c>
      <c r="H1927" t="s">
        <v>193</v>
      </c>
      <c r="I1927" t="s">
        <v>31</v>
      </c>
      <c r="J1927">
        <v>10005727327</v>
      </c>
      <c r="K1927" s="21">
        <v>32.799999999999997</v>
      </c>
    </row>
    <row r="1928" spans="1:11">
      <c r="A1928" t="s">
        <v>217</v>
      </c>
      <c r="B1928">
        <v>2019</v>
      </c>
      <c r="C1928" s="12">
        <v>43435</v>
      </c>
      <c r="D1928" t="s">
        <v>140</v>
      </c>
      <c r="E1928" t="s">
        <v>121</v>
      </c>
      <c r="F1928">
        <v>2</v>
      </c>
      <c r="G1928">
        <v>4</v>
      </c>
      <c r="H1928" t="s">
        <v>201</v>
      </c>
      <c r="I1928" t="s">
        <v>39</v>
      </c>
      <c r="J1928">
        <v>10007947011</v>
      </c>
      <c r="K1928" s="21">
        <v>24.1</v>
      </c>
    </row>
    <row r="1929" spans="1:11">
      <c r="A1929" t="s">
        <v>217</v>
      </c>
      <c r="B1929">
        <v>2019</v>
      </c>
      <c r="C1929" s="12">
        <v>43435</v>
      </c>
      <c r="D1929" t="s">
        <v>140</v>
      </c>
      <c r="E1929" t="s">
        <v>121</v>
      </c>
      <c r="F1929">
        <v>2</v>
      </c>
      <c r="G1929">
        <v>5</v>
      </c>
      <c r="H1929" t="s">
        <v>203</v>
      </c>
      <c r="I1929" t="s">
        <v>198</v>
      </c>
      <c r="J1929">
        <v>10051694112</v>
      </c>
      <c r="K1929" s="21">
        <v>31.9</v>
      </c>
    </row>
    <row r="1930" spans="1:11">
      <c r="A1930" t="s">
        <v>162</v>
      </c>
      <c r="B1930">
        <v>2019</v>
      </c>
      <c r="C1930" s="12">
        <v>43400</v>
      </c>
      <c r="D1930" t="s">
        <v>140</v>
      </c>
      <c r="E1930" t="s">
        <v>91</v>
      </c>
      <c r="F1930">
        <v>1</v>
      </c>
      <c r="G1930">
        <v>1</v>
      </c>
      <c r="H1930" t="s">
        <v>183</v>
      </c>
      <c r="I1930" t="s">
        <v>33</v>
      </c>
      <c r="J1930">
        <v>10007212639</v>
      </c>
      <c r="K1930" s="21">
        <v>27.3</v>
      </c>
    </row>
    <row r="1931" spans="1:11">
      <c r="A1931" t="s">
        <v>162</v>
      </c>
      <c r="B1931">
        <v>2019</v>
      </c>
      <c r="C1931" s="12">
        <v>43400</v>
      </c>
      <c r="D1931" t="s">
        <v>140</v>
      </c>
      <c r="E1931" t="s">
        <v>91</v>
      </c>
      <c r="F1931">
        <v>1</v>
      </c>
      <c r="G1931">
        <v>2</v>
      </c>
      <c r="H1931" t="s">
        <v>289</v>
      </c>
      <c r="I1931" t="s">
        <v>207</v>
      </c>
      <c r="J1931">
        <v>10002418415</v>
      </c>
      <c r="K1931" s="21">
        <v>36.200000000000003</v>
      </c>
    </row>
    <row r="1932" spans="1:11">
      <c r="A1932" t="s">
        <v>162</v>
      </c>
      <c r="B1932">
        <v>2019</v>
      </c>
      <c r="C1932" s="12">
        <v>43400</v>
      </c>
      <c r="D1932" t="s">
        <v>140</v>
      </c>
      <c r="E1932" t="s">
        <v>91</v>
      </c>
      <c r="F1932">
        <v>1</v>
      </c>
      <c r="G1932">
        <v>3</v>
      </c>
      <c r="H1932" t="s">
        <v>174</v>
      </c>
      <c r="I1932" t="s">
        <v>37</v>
      </c>
      <c r="J1932">
        <v>10006552534</v>
      </c>
      <c r="K1932" s="21">
        <v>28.4</v>
      </c>
    </row>
    <row r="1933" spans="1:11">
      <c r="A1933" t="s">
        <v>162</v>
      </c>
      <c r="B1933">
        <v>2019</v>
      </c>
      <c r="C1933" s="12">
        <v>43400</v>
      </c>
      <c r="D1933" t="s">
        <v>140</v>
      </c>
      <c r="E1933" t="s">
        <v>91</v>
      </c>
      <c r="F1933">
        <v>1</v>
      </c>
      <c r="G1933">
        <v>4</v>
      </c>
      <c r="H1933" t="s">
        <v>282</v>
      </c>
      <c r="I1933" t="s">
        <v>224</v>
      </c>
      <c r="J1933">
        <v>10008108574</v>
      </c>
      <c r="K1933" s="21">
        <v>24.5</v>
      </c>
    </row>
    <row r="1934" spans="1:11">
      <c r="A1934" t="s">
        <v>162</v>
      </c>
      <c r="B1934">
        <v>2019</v>
      </c>
      <c r="C1934" s="12">
        <v>43400</v>
      </c>
      <c r="D1934" t="s">
        <v>140</v>
      </c>
      <c r="E1934" t="s">
        <v>91</v>
      </c>
      <c r="F1934">
        <v>1</v>
      </c>
      <c r="G1934">
        <v>5</v>
      </c>
      <c r="H1934" t="s">
        <v>229</v>
      </c>
      <c r="I1934" t="s">
        <v>152</v>
      </c>
      <c r="J1934">
        <v>10011155990</v>
      </c>
      <c r="K1934" s="21">
        <v>20.7</v>
      </c>
    </row>
    <row r="1935" spans="1:11">
      <c r="A1935" t="s">
        <v>162</v>
      </c>
      <c r="B1935">
        <v>2019</v>
      </c>
      <c r="C1935" s="12">
        <v>43400</v>
      </c>
      <c r="D1935" t="s">
        <v>140</v>
      </c>
      <c r="E1935" t="s">
        <v>91</v>
      </c>
      <c r="F1935">
        <v>1</v>
      </c>
      <c r="G1935">
        <v>6</v>
      </c>
      <c r="H1935" t="s">
        <v>62</v>
      </c>
      <c r="I1935" t="s">
        <v>63</v>
      </c>
      <c r="J1935">
        <v>10007351671</v>
      </c>
      <c r="K1935" s="21">
        <v>28.9</v>
      </c>
    </row>
    <row r="1936" spans="1:11">
      <c r="A1936" t="s">
        <v>162</v>
      </c>
      <c r="B1936">
        <v>2019</v>
      </c>
      <c r="C1936" s="12">
        <v>43400</v>
      </c>
      <c r="D1936" t="s">
        <v>140</v>
      </c>
      <c r="E1936" t="s">
        <v>91</v>
      </c>
      <c r="F1936">
        <v>2</v>
      </c>
      <c r="G1936">
        <v>1</v>
      </c>
      <c r="H1936" t="s">
        <v>92</v>
      </c>
      <c r="I1936" t="s">
        <v>23</v>
      </c>
      <c r="J1936">
        <v>10009535686</v>
      </c>
      <c r="K1936" s="21">
        <v>21.6</v>
      </c>
    </row>
    <row r="1937" spans="1:11">
      <c r="A1937" t="s">
        <v>162</v>
      </c>
      <c r="B1937">
        <v>2019</v>
      </c>
      <c r="C1937" s="12">
        <v>43400</v>
      </c>
      <c r="D1937" t="s">
        <v>140</v>
      </c>
      <c r="E1937" t="s">
        <v>91</v>
      </c>
      <c r="F1937">
        <v>2</v>
      </c>
      <c r="G1937">
        <v>2</v>
      </c>
      <c r="H1937" t="s">
        <v>218</v>
      </c>
      <c r="I1937" t="s">
        <v>46</v>
      </c>
      <c r="J1937">
        <v>10006902239</v>
      </c>
      <c r="K1937" s="21">
        <v>27.3</v>
      </c>
    </row>
    <row r="1938" spans="1:11">
      <c r="A1938" t="s">
        <v>162</v>
      </c>
      <c r="B1938">
        <v>2019</v>
      </c>
      <c r="C1938" s="12">
        <v>43400</v>
      </c>
      <c r="D1938" t="s">
        <v>140</v>
      </c>
      <c r="E1938" t="s">
        <v>91</v>
      </c>
      <c r="F1938">
        <v>2</v>
      </c>
      <c r="G1938">
        <v>3</v>
      </c>
      <c r="H1938" t="s">
        <v>192</v>
      </c>
      <c r="I1938" t="s">
        <v>113</v>
      </c>
      <c r="J1938">
        <v>10004599194</v>
      </c>
      <c r="K1938" s="21">
        <v>30.6</v>
      </c>
    </row>
    <row r="1939" spans="1:11">
      <c r="A1939" t="s">
        <v>162</v>
      </c>
      <c r="B1939">
        <v>2019</v>
      </c>
      <c r="C1939" s="12">
        <v>43400</v>
      </c>
      <c r="D1939" t="s">
        <v>140</v>
      </c>
      <c r="E1939" t="s">
        <v>91</v>
      </c>
      <c r="F1939">
        <v>2</v>
      </c>
      <c r="G1939">
        <v>4</v>
      </c>
      <c r="H1939" t="s">
        <v>221</v>
      </c>
      <c r="I1939" t="s">
        <v>31</v>
      </c>
      <c r="J1939">
        <v>10008098470</v>
      </c>
      <c r="K1939" s="21">
        <v>33.700000000000003</v>
      </c>
    </row>
    <row r="1940" spans="1:11">
      <c r="A1940" t="s">
        <v>162</v>
      </c>
      <c r="B1940">
        <v>2019</v>
      </c>
      <c r="C1940" s="12">
        <v>43400</v>
      </c>
      <c r="D1940" t="s">
        <v>140</v>
      </c>
      <c r="E1940" t="s">
        <v>91</v>
      </c>
      <c r="F1940">
        <v>2</v>
      </c>
      <c r="G1940">
        <v>5</v>
      </c>
      <c r="H1940" t="s">
        <v>108</v>
      </c>
      <c r="I1940" t="s">
        <v>109</v>
      </c>
      <c r="J1940">
        <v>10117936018</v>
      </c>
      <c r="K1940" s="21">
        <v>25</v>
      </c>
    </row>
    <row r="1941" spans="1:11">
      <c r="A1941" t="s">
        <v>162</v>
      </c>
      <c r="B1941">
        <v>2019</v>
      </c>
      <c r="C1941" s="12">
        <v>43400</v>
      </c>
      <c r="D1941" t="s">
        <v>140</v>
      </c>
      <c r="E1941" t="s">
        <v>91</v>
      </c>
      <c r="F1941">
        <v>2</v>
      </c>
      <c r="G1941">
        <v>6</v>
      </c>
      <c r="H1941" t="s">
        <v>54</v>
      </c>
      <c r="I1941" t="s">
        <v>42</v>
      </c>
      <c r="J1941">
        <v>10004612534</v>
      </c>
      <c r="K1941" s="21">
        <v>31.4</v>
      </c>
    </row>
    <row r="1942" spans="1:11">
      <c r="A1942" t="s">
        <v>162</v>
      </c>
      <c r="B1942">
        <v>2019</v>
      </c>
      <c r="C1942" s="12">
        <v>43400</v>
      </c>
      <c r="D1942" t="s">
        <v>140</v>
      </c>
      <c r="E1942" t="s">
        <v>91</v>
      </c>
      <c r="F1942">
        <v>2</v>
      </c>
      <c r="G1942">
        <v>7</v>
      </c>
      <c r="H1942" t="s">
        <v>234</v>
      </c>
      <c r="I1942" t="s">
        <v>25</v>
      </c>
      <c r="J1942">
        <v>10006073493</v>
      </c>
      <c r="K1942" s="21">
        <v>28.9</v>
      </c>
    </row>
    <row r="1943" spans="1:11">
      <c r="A1943" t="s">
        <v>162</v>
      </c>
      <c r="B1943">
        <v>2019</v>
      </c>
      <c r="C1943" s="12">
        <v>43400</v>
      </c>
      <c r="D1943" t="s">
        <v>140</v>
      </c>
      <c r="E1943" t="s">
        <v>91</v>
      </c>
      <c r="F1943">
        <v>3</v>
      </c>
      <c r="G1943">
        <v>1</v>
      </c>
      <c r="H1943" t="s">
        <v>200</v>
      </c>
      <c r="I1943" t="s">
        <v>23</v>
      </c>
      <c r="J1943">
        <v>10006900421</v>
      </c>
      <c r="K1943" s="21">
        <v>25.9</v>
      </c>
    </row>
    <row r="1944" spans="1:11">
      <c r="A1944" t="s">
        <v>162</v>
      </c>
      <c r="B1944">
        <v>2019</v>
      </c>
      <c r="C1944" s="12">
        <v>43400</v>
      </c>
      <c r="D1944" t="s">
        <v>140</v>
      </c>
      <c r="E1944" t="s">
        <v>91</v>
      </c>
      <c r="F1944">
        <v>3</v>
      </c>
      <c r="G1944">
        <v>3</v>
      </c>
      <c r="H1944" t="s">
        <v>195</v>
      </c>
      <c r="I1944" t="s">
        <v>31</v>
      </c>
      <c r="J1944">
        <v>10005964470</v>
      </c>
      <c r="K1944" s="21">
        <v>29.6</v>
      </c>
    </row>
    <row r="1945" spans="1:11">
      <c r="A1945" t="s">
        <v>162</v>
      </c>
      <c r="B1945">
        <v>2019</v>
      </c>
      <c r="C1945" s="12">
        <v>43400</v>
      </c>
      <c r="D1945" t="s">
        <v>140</v>
      </c>
      <c r="E1945" t="s">
        <v>91</v>
      </c>
      <c r="F1945">
        <v>3</v>
      </c>
      <c r="G1945">
        <v>3</v>
      </c>
      <c r="H1945" t="s">
        <v>99</v>
      </c>
      <c r="I1945" t="s">
        <v>27</v>
      </c>
      <c r="J1945">
        <v>10010678569</v>
      </c>
      <c r="K1945" s="21">
        <v>21.5</v>
      </c>
    </row>
    <row r="1946" spans="1:11">
      <c r="A1946" t="s">
        <v>162</v>
      </c>
      <c r="B1946">
        <v>2019</v>
      </c>
      <c r="C1946" s="12">
        <v>43400</v>
      </c>
      <c r="D1946" t="s">
        <v>140</v>
      </c>
      <c r="E1946" t="s">
        <v>91</v>
      </c>
      <c r="F1946">
        <v>3</v>
      </c>
      <c r="G1946">
        <v>4</v>
      </c>
      <c r="H1946" t="s">
        <v>210</v>
      </c>
      <c r="I1946" t="s">
        <v>188</v>
      </c>
      <c r="J1946">
        <v>10009049979</v>
      </c>
      <c r="K1946" s="21">
        <v>23.6</v>
      </c>
    </row>
    <row r="1947" spans="1:11">
      <c r="A1947" t="s">
        <v>162</v>
      </c>
      <c r="B1947">
        <v>2019</v>
      </c>
      <c r="C1947" s="12">
        <v>43400</v>
      </c>
      <c r="D1947" t="s">
        <v>140</v>
      </c>
      <c r="E1947" t="s">
        <v>91</v>
      </c>
      <c r="F1947">
        <v>3</v>
      </c>
      <c r="G1947">
        <v>5</v>
      </c>
      <c r="H1947" t="s">
        <v>209</v>
      </c>
      <c r="I1947" t="s">
        <v>198</v>
      </c>
      <c r="J1947">
        <v>10007772108</v>
      </c>
      <c r="K1947" s="21">
        <v>23.7</v>
      </c>
    </row>
    <row r="1948" spans="1:11">
      <c r="A1948" t="s">
        <v>162</v>
      </c>
      <c r="B1948">
        <v>2019</v>
      </c>
      <c r="C1948" s="12">
        <v>43400</v>
      </c>
      <c r="D1948" t="s">
        <v>140</v>
      </c>
      <c r="E1948" t="s">
        <v>91</v>
      </c>
      <c r="F1948">
        <v>3</v>
      </c>
      <c r="G1948">
        <v>6</v>
      </c>
      <c r="H1948" t="s">
        <v>283</v>
      </c>
      <c r="I1948" t="s">
        <v>284</v>
      </c>
      <c r="J1948">
        <v>10006319633</v>
      </c>
      <c r="K1948" s="21">
        <v>28.9</v>
      </c>
    </row>
    <row r="1949" spans="1:11">
      <c r="A1949" t="s">
        <v>162</v>
      </c>
      <c r="B1949">
        <v>2019</v>
      </c>
      <c r="C1949" s="12">
        <v>43400</v>
      </c>
      <c r="D1949" t="s">
        <v>140</v>
      </c>
      <c r="E1949" t="s">
        <v>91</v>
      </c>
      <c r="F1949">
        <v>3</v>
      </c>
      <c r="G1949">
        <v>7</v>
      </c>
      <c r="H1949" t="s">
        <v>215</v>
      </c>
      <c r="I1949" t="s">
        <v>33</v>
      </c>
      <c r="J1949">
        <v>10009307435</v>
      </c>
      <c r="K1949" s="21">
        <v>26.6</v>
      </c>
    </row>
    <row r="1950" spans="1:11">
      <c r="A1950" t="s">
        <v>162</v>
      </c>
      <c r="B1950">
        <v>2019</v>
      </c>
      <c r="C1950" s="12">
        <v>43400</v>
      </c>
      <c r="D1950" t="s">
        <v>140</v>
      </c>
      <c r="E1950" t="s">
        <v>91</v>
      </c>
      <c r="F1950">
        <v>4</v>
      </c>
      <c r="G1950">
        <v>1</v>
      </c>
      <c r="H1950" t="s">
        <v>265</v>
      </c>
      <c r="I1950" t="s">
        <v>102</v>
      </c>
      <c r="J1950">
        <v>10009009462</v>
      </c>
      <c r="K1950" s="21">
        <v>23.3</v>
      </c>
    </row>
    <row r="1951" spans="1:11">
      <c r="A1951" t="s">
        <v>162</v>
      </c>
      <c r="B1951">
        <v>2019</v>
      </c>
      <c r="C1951" s="12">
        <v>43400</v>
      </c>
      <c r="D1951" t="s">
        <v>140</v>
      </c>
      <c r="E1951" t="s">
        <v>91</v>
      </c>
      <c r="F1951">
        <v>4</v>
      </c>
      <c r="G1951">
        <v>2</v>
      </c>
      <c r="H1951" t="s">
        <v>220</v>
      </c>
      <c r="I1951" t="s">
        <v>35</v>
      </c>
      <c r="J1951">
        <v>10005782695</v>
      </c>
      <c r="K1951" s="21">
        <v>29.3</v>
      </c>
    </row>
    <row r="1952" spans="1:11">
      <c r="A1952" t="s">
        <v>162</v>
      </c>
      <c r="B1952">
        <v>2019</v>
      </c>
      <c r="C1952" s="12">
        <v>43400</v>
      </c>
      <c r="D1952" t="s">
        <v>140</v>
      </c>
      <c r="E1952" t="s">
        <v>91</v>
      </c>
      <c r="F1952">
        <v>4</v>
      </c>
      <c r="G1952">
        <v>3</v>
      </c>
      <c r="H1952" t="s">
        <v>28</v>
      </c>
      <c r="I1952" t="s">
        <v>29</v>
      </c>
      <c r="J1952">
        <v>10007779683</v>
      </c>
      <c r="K1952" s="21">
        <v>22.8</v>
      </c>
    </row>
    <row r="1953" spans="1:11">
      <c r="A1953" t="s">
        <v>162</v>
      </c>
      <c r="B1953">
        <v>2019</v>
      </c>
      <c r="C1953" s="12">
        <v>43400</v>
      </c>
      <c r="D1953" t="s">
        <v>140</v>
      </c>
      <c r="E1953" t="s">
        <v>91</v>
      </c>
      <c r="F1953">
        <v>4</v>
      </c>
      <c r="G1953">
        <v>4</v>
      </c>
      <c r="H1953" t="s">
        <v>148</v>
      </c>
      <c r="I1953" t="s">
        <v>56</v>
      </c>
      <c r="J1953">
        <v>10007890932</v>
      </c>
      <c r="K1953" s="21">
        <v>24.4</v>
      </c>
    </row>
    <row r="1954" spans="1:11">
      <c r="A1954" t="s">
        <v>162</v>
      </c>
      <c r="B1954">
        <v>2019</v>
      </c>
      <c r="C1954" s="12">
        <v>43400</v>
      </c>
      <c r="D1954" t="s">
        <v>140</v>
      </c>
      <c r="E1954" t="s">
        <v>91</v>
      </c>
      <c r="F1954">
        <v>4</v>
      </c>
      <c r="G1954">
        <v>5</v>
      </c>
      <c r="H1954" t="s">
        <v>100</v>
      </c>
      <c r="I1954" t="s">
        <v>44</v>
      </c>
      <c r="J1954">
        <v>10010830840</v>
      </c>
      <c r="K1954" s="21">
        <v>20</v>
      </c>
    </row>
    <row r="1955" spans="1:11">
      <c r="A1955" t="s">
        <v>162</v>
      </c>
      <c r="B1955">
        <v>2019</v>
      </c>
      <c r="C1955" s="12">
        <v>43400</v>
      </c>
      <c r="D1955" t="s">
        <v>140</v>
      </c>
      <c r="E1955" t="s">
        <v>91</v>
      </c>
      <c r="F1955">
        <v>4</v>
      </c>
      <c r="G1955">
        <v>6</v>
      </c>
      <c r="H1955" t="s">
        <v>143</v>
      </c>
      <c r="I1955" t="s">
        <v>95</v>
      </c>
      <c r="J1955">
        <v>10009181234</v>
      </c>
      <c r="K1955" s="21">
        <v>23.6</v>
      </c>
    </row>
    <row r="1956" spans="1:11">
      <c r="A1956" t="s">
        <v>162</v>
      </c>
      <c r="B1956">
        <v>2019</v>
      </c>
      <c r="C1956" s="12">
        <v>43400</v>
      </c>
      <c r="D1956" t="s">
        <v>140</v>
      </c>
      <c r="E1956" t="s">
        <v>91</v>
      </c>
      <c r="F1956">
        <v>4</v>
      </c>
      <c r="G1956">
        <v>7</v>
      </c>
      <c r="H1956" t="s">
        <v>196</v>
      </c>
      <c r="I1956" t="s">
        <v>52</v>
      </c>
      <c r="J1956">
        <v>10004868370</v>
      </c>
      <c r="K1956" s="21">
        <v>30.8</v>
      </c>
    </row>
    <row r="1957" spans="1:11">
      <c r="A1957" t="s">
        <v>162</v>
      </c>
      <c r="B1957">
        <v>2019</v>
      </c>
      <c r="C1957" s="12">
        <v>43400</v>
      </c>
      <c r="D1957" t="s">
        <v>140</v>
      </c>
      <c r="E1957" t="s">
        <v>117</v>
      </c>
      <c r="F1957">
        <v>1</v>
      </c>
      <c r="G1957">
        <v>1</v>
      </c>
      <c r="H1957" t="s">
        <v>54</v>
      </c>
      <c r="I1957" t="s">
        <v>42</v>
      </c>
      <c r="J1957">
        <v>10004612534</v>
      </c>
      <c r="K1957" s="21">
        <v>31.4</v>
      </c>
    </row>
    <row r="1958" spans="1:11">
      <c r="A1958" t="s">
        <v>162</v>
      </c>
      <c r="B1958">
        <v>2019</v>
      </c>
      <c r="C1958" s="12">
        <v>43400</v>
      </c>
      <c r="D1958" t="s">
        <v>140</v>
      </c>
      <c r="E1958" t="s">
        <v>117</v>
      </c>
      <c r="F1958">
        <v>1</v>
      </c>
      <c r="G1958">
        <v>2</v>
      </c>
      <c r="H1958" t="s">
        <v>174</v>
      </c>
      <c r="I1958" t="s">
        <v>37</v>
      </c>
      <c r="J1958">
        <v>10006552534</v>
      </c>
      <c r="K1958" s="21">
        <v>28.4</v>
      </c>
    </row>
    <row r="1959" spans="1:11">
      <c r="A1959" t="s">
        <v>162</v>
      </c>
      <c r="B1959">
        <v>2019</v>
      </c>
      <c r="C1959" s="12">
        <v>43400</v>
      </c>
      <c r="D1959" t="s">
        <v>140</v>
      </c>
      <c r="E1959" t="s">
        <v>117</v>
      </c>
      <c r="F1959">
        <v>1</v>
      </c>
      <c r="G1959">
        <v>3</v>
      </c>
      <c r="H1959" t="s">
        <v>209</v>
      </c>
      <c r="I1959" t="s">
        <v>198</v>
      </c>
      <c r="J1959">
        <v>10007772108</v>
      </c>
      <c r="K1959" s="21">
        <v>23.7</v>
      </c>
    </row>
    <row r="1960" spans="1:11">
      <c r="A1960" t="s">
        <v>162</v>
      </c>
      <c r="B1960">
        <v>2019</v>
      </c>
      <c r="C1960" s="12">
        <v>43400</v>
      </c>
      <c r="D1960" t="s">
        <v>140</v>
      </c>
      <c r="E1960" t="s">
        <v>117</v>
      </c>
      <c r="F1960">
        <v>1</v>
      </c>
      <c r="G1960">
        <v>4</v>
      </c>
      <c r="H1960" t="s">
        <v>148</v>
      </c>
      <c r="I1960" t="s">
        <v>56</v>
      </c>
      <c r="J1960">
        <v>10007890932</v>
      </c>
      <c r="K1960" s="21">
        <v>24.4</v>
      </c>
    </row>
    <row r="1961" spans="1:11">
      <c r="A1961" t="s">
        <v>162</v>
      </c>
      <c r="B1961">
        <v>2019</v>
      </c>
      <c r="C1961" s="12">
        <v>43400</v>
      </c>
      <c r="D1961" t="s">
        <v>140</v>
      </c>
      <c r="E1961" t="s">
        <v>117</v>
      </c>
      <c r="F1961">
        <v>2</v>
      </c>
      <c r="G1961">
        <v>1</v>
      </c>
      <c r="H1961" t="s">
        <v>192</v>
      </c>
      <c r="I1961" t="s">
        <v>113</v>
      </c>
      <c r="J1961">
        <v>10004599194</v>
      </c>
      <c r="K1961" s="21">
        <v>30.6</v>
      </c>
    </row>
    <row r="1962" spans="1:11">
      <c r="A1962" t="s">
        <v>162</v>
      </c>
      <c r="B1962">
        <v>2019</v>
      </c>
      <c r="C1962" s="12">
        <v>43400</v>
      </c>
      <c r="D1962" t="s">
        <v>140</v>
      </c>
      <c r="E1962" t="s">
        <v>117</v>
      </c>
      <c r="F1962">
        <v>2</v>
      </c>
      <c r="G1962">
        <v>2</v>
      </c>
      <c r="H1962" t="s">
        <v>210</v>
      </c>
      <c r="I1962" t="s">
        <v>188</v>
      </c>
      <c r="J1962">
        <v>10009049979</v>
      </c>
      <c r="K1962" s="21">
        <v>23.6</v>
      </c>
    </row>
    <row r="1963" spans="1:11">
      <c r="A1963" t="s">
        <v>162</v>
      </c>
      <c r="B1963">
        <v>2019</v>
      </c>
      <c r="C1963" s="12">
        <v>43400</v>
      </c>
      <c r="D1963" t="s">
        <v>140</v>
      </c>
      <c r="E1963" t="s">
        <v>117</v>
      </c>
      <c r="F1963">
        <v>2</v>
      </c>
      <c r="G1963">
        <v>3</v>
      </c>
      <c r="H1963" t="s">
        <v>196</v>
      </c>
      <c r="I1963" t="s">
        <v>52</v>
      </c>
      <c r="J1963">
        <v>10004868370</v>
      </c>
      <c r="K1963" s="21">
        <v>30.8</v>
      </c>
    </row>
    <row r="1964" spans="1:11">
      <c r="A1964" t="s">
        <v>162</v>
      </c>
      <c r="B1964">
        <v>2019</v>
      </c>
      <c r="C1964" s="12">
        <v>43400</v>
      </c>
      <c r="D1964" t="s">
        <v>140</v>
      </c>
      <c r="E1964" t="s">
        <v>117</v>
      </c>
      <c r="F1964">
        <v>2</v>
      </c>
      <c r="G1964">
        <v>4</v>
      </c>
      <c r="H1964" t="s">
        <v>62</v>
      </c>
      <c r="I1964" t="s">
        <v>63</v>
      </c>
      <c r="J1964">
        <v>10007351671</v>
      </c>
      <c r="K1964" s="21">
        <v>28.9</v>
      </c>
    </row>
    <row r="1965" spans="1:11">
      <c r="A1965" t="s">
        <v>162</v>
      </c>
      <c r="B1965">
        <v>2019</v>
      </c>
      <c r="C1965" s="12">
        <v>43400</v>
      </c>
      <c r="D1965" t="s">
        <v>140</v>
      </c>
      <c r="E1965" t="s">
        <v>117</v>
      </c>
      <c r="F1965">
        <v>2</v>
      </c>
      <c r="G1965">
        <v>5</v>
      </c>
      <c r="H1965" t="s">
        <v>108</v>
      </c>
      <c r="I1965" t="s">
        <v>109</v>
      </c>
      <c r="J1965">
        <v>10117936018</v>
      </c>
      <c r="K1965" s="21">
        <v>25</v>
      </c>
    </row>
    <row r="1966" spans="1:11">
      <c r="A1966" t="s">
        <v>162</v>
      </c>
      <c r="B1966">
        <v>2019</v>
      </c>
      <c r="C1966" s="12">
        <v>43400</v>
      </c>
      <c r="D1966" t="s">
        <v>140</v>
      </c>
      <c r="E1966" t="s">
        <v>117</v>
      </c>
      <c r="F1966">
        <v>3</v>
      </c>
      <c r="G1966">
        <v>1</v>
      </c>
      <c r="H1966" t="s">
        <v>195</v>
      </c>
      <c r="I1966" t="s">
        <v>31</v>
      </c>
      <c r="J1966">
        <v>10005964470</v>
      </c>
      <c r="K1966" s="21">
        <v>29.6</v>
      </c>
    </row>
    <row r="1967" spans="1:11">
      <c r="A1967" t="s">
        <v>162</v>
      </c>
      <c r="B1967">
        <v>2019</v>
      </c>
      <c r="C1967" s="12">
        <v>43400</v>
      </c>
      <c r="D1967" t="s">
        <v>140</v>
      </c>
      <c r="E1967" t="s">
        <v>117</v>
      </c>
      <c r="F1967">
        <v>3</v>
      </c>
      <c r="G1967">
        <v>2</v>
      </c>
      <c r="H1967" t="s">
        <v>215</v>
      </c>
      <c r="I1967" t="s">
        <v>33</v>
      </c>
      <c r="J1967">
        <v>10009307435</v>
      </c>
      <c r="K1967" s="21">
        <v>26.6</v>
      </c>
    </row>
    <row r="1968" spans="1:11">
      <c r="A1968" t="s">
        <v>162</v>
      </c>
      <c r="B1968">
        <v>2019</v>
      </c>
      <c r="C1968" s="12">
        <v>43400</v>
      </c>
      <c r="D1968" t="s">
        <v>140</v>
      </c>
      <c r="E1968" t="s">
        <v>117</v>
      </c>
      <c r="F1968">
        <v>3</v>
      </c>
      <c r="G1968">
        <v>3</v>
      </c>
      <c r="H1968" t="s">
        <v>221</v>
      </c>
      <c r="I1968" t="s">
        <v>31</v>
      </c>
      <c r="J1968">
        <v>10008098470</v>
      </c>
      <c r="K1968" s="21">
        <v>33.700000000000003</v>
      </c>
    </row>
    <row r="1969" spans="1:11">
      <c r="A1969" t="s">
        <v>162</v>
      </c>
      <c r="B1969">
        <v>2019</v>
      </c>
      <c r="C1969" s="12">
        <v>43400</v>
      </c>
      <c r="D1969" t="s">
        <v>140</v>
      </c>
      <c r="E1969" t="s">
        <v>117</v>
      </c>
      <c r="F1969">
        <v>3</v>
      </c>
      <c r="G1969">
        <v>4</v>
      </c>
      <c r="H1969" t="s">
        <v>143</v>
      </c>
      <c r="I1969" t="s">
        <v>95</v>
      </c>
      <c r="J1969">
        <v>10009181234</v>
      </c>
      <c r="K1969" s="21">
        <v>23.6</v>
      </c>
    </row>
    <row r="1970" spans="1:11">
      <c r="A1970" t="s">
        <v>162</v>
      </c>
      <c r="B1970">
        <v>2019</v>
      </c>
      <c r="C1970" s="12">
        <v>43400</v>
      </c>
      <c r="D1970" t="s">
        <v>140</v>
      </c>
      <c r="E1970" t="s">
        <v>117</v>
      </c>
      <c r="F1970">
        <v>3</v>
      </c>
      <c r="G1970">
        <v>5</v>
      </c>
      <c r="H1970" t="s">
        <v>229</v>
      </c>
      <c r="I1970" t="s">
        <v>152</v>
      </c>
      <c r="J1970">
        <v>10011155990</v>
      </c>
      <c r="K1970" s="21">
        <v>20.7</v>
      </c>
    </row>
    <row r="1971" spans="1:11">
      <c r="A1971" t="s">
        <v>162</v>
      </c>
      <c r="B1971">
        <v>2019</v>
      </c>
      <c r="C1971" s="12">
        <v>43400</v>
      </c>
      <c r="D1971" t="s">
        <v>140</v>
      </c>
      <c r="E1971" t="s">
        <v>117</v>
      </c>
      <c r="F1971">
        <v>4</v>
      </c>
      <c r="G1971">
        <v>1</v>
      </c>
      <c r="H1971" t="s">
        <v>100</v>
      </c>
      <c r="I1971" t="s">
        <v>44</v>
      </c>
      <c r="J1971">
        <v>10010830840</v>
      </c>
      <c r="K1971" s="21">
        <v>20</v>
      </c>
    </row>
    <row r="1972" spans="1:11">
      <c r="A1972" t="s">
        <v>162</v>
      </c>
      <c r="B1972">
        <v>2019</v>
      </c>
      <c r="C1972" s="12">
        <v>43400</v>
      </c>
      <c r="D1972" t="s">
        <v>140</v>
      </c>
      <c r="E1972" t="s">
        <v>117</v>
      </c>
      <c r="F1972">
        <v>4</v>
      </c>
      <c r="G1972">
        <v>2</v>
      </c>
      <c r="H1972" t="s">
        <v>28</v>
      </c>
      <c r="I1972" t="s">
        <v>29</v>
      </c>
      <c r="J1972">
        <v>10007779683</v>
      </c>
      <c r="K1972" s="21">
        <v>22.8</v>
      </c>
    </row>
    <row r="1973" spans="1:11">
      <c r="A1973" t="s">
        <v>162</v>
      </c>
      <c r="B1973">
        <v>2019</v>
      </c>
      <c r="C1973" s="12">
        <v>43400</v>
      </c>
      <c r="D1973" t="s">
        <v>140</v>
      </c>
      <c r="E1973" t="s">
        <v>117</v>
      </c>
      <c r="F1973">
        <v>4</v>
      </c>
      <c r="G1973">
        <v>3</v>
      </c>
      <c r="H1973" t="s">
        <v>234</v>
      </c>
      <c r="I1973" t="s">
        <v>25</v>
      </c>
      <c r="J1973">
        <v>10006073493</v>
      </c>
      <c r="K1973" s="21">
        <v>28.9</v>
      </c>
    </row>
    <row r="1974" spans="1:11">
      <c r="A1974" t="s">
        <v>162</v>
      </c>
      <c r="B1974">
        <v>2019</v>
      </c>
      <c r="C1974" s="12">
        <v>43400</v>
      </c>
      <c r="D1974" t="s">
        <v>140</v>
      </c>
      <c r="E1974" t="s">
        <v>117</v>
      </c>
      <c r="F1974">
        <v>4</v>
      </c>
      <c r="G1974">
        <v>4</v>
      </c>
      <c r="H1974" t="s">
        <v>282</v>
      </c>
      <c r="I1974" t="s">
        <v>224</v>
      </c>
      <c r="J1974">
        <v>10008108574</v>
      </c>
      <c r="K1974" s="21">
        <v>24.5</v>
      </c>
    </row>
    <row r="1975" spans="1:11">
      <c r="A1975" t="s">
        <v>162</v>
      </c>
      <c r="B1975">
        <v>2019</v>
      </c>
      <c r="C1975" s="12">
        <v>43400</v>
      </c>
      <c r="D1975" t="s">
        <v>140</v>
      </c>
      <c r="E1975" t="s">
        <v>117</v>
      </c>
      <c r="F1975">
        <v>4</v>
      </c>
      <c r="G1975">
        <v>5</v>
      </c>
      <c r="H1975" t="s">
        <v>283</v>
      </c>
      <c r="I1975" t="s">
        <v>284</v>
      </c>
      <c r="J1975">
        <v>10006319633</v>
      </c>
      <c r="K1975" s="21">
        <v>28.9</v>
      </c>
    </row>
    <row r="1976" spans="1:11">
      <c r="A1976" t="s">
        <v>162</v>
      </c>
      <c r="B1976">
        <v>2019</v>
      </c>
      <c r="C1976" s="12">
        <v>43400</v>
      </c>
      <c r="D1976" t="s">
        <v>140</v>
      </c>
      <c r="E1976" t="s">
        <v>119</v>
      </c>
      <c r="F1976">
        <v>1</v>
      </c>
      <c r="G1976">
        <v>1</v>
      </c>
      <c r="H1976" t="s">
        <v>99</v>
      </c>
      <c r="I1976" t="s">
        <v>27</v>
      </c>
      <c r="J1976">
        <v>10010678569</v>
      </c>
      <c r="K1976" s="21">
        <v>21.5</v>
      </c>
    </row>
    <row r="1977" spans="1:11">
      <c r="A1977" t="s">
        <v>162</v>
      </c>
      <c r="B1977">
        <v>2019</v>
      </c>
      <c r="C1977" s="12">
        <v>43400</v>
      </c>
      <c r="D1977" t="s">
        <v>140</v>
      </c>
      <c r="E1977" t="s">
        <v>119</v>
      </c>
      <c r="F1977">
        <v>1</v>
      </c>
      <c r="G1977">
        <v>2</v>
      </c>
      <c r="H1977" t="s">
        <v>54</v>
      </c>
      <c r="I1977" t="s">
        <v>42</v>
      </c>
      <c r="J1977">
        <v>10004612534</v>
      </c>
      <c r="K1977" s="21">
        <v>31.4</v>
      </c>
    </row>
    <row r="1978" spans="1:11">
      <c r="A1978" t="s">
        <v>162</v>
      </c>
      <c r="B1978">
        <v>2019</v>
      </c>
      <c r="C1978" s="12">
        <v>43400</v>
      </c>
      <c r="D1978" t="s">
        <v>140</v>
      </c>
      <c r="E1978" t="s">
        <v>119</v>
      </c>
      <c r="F1978">
        <v>1</v>
      </c>
      <c r="G1978">
        <v>3</v>
      </c>
      <c r="H1978" t="s">
        <v>183</v>
      </c>
      <c r="I1978" t="s">
        <v>33</v>
      </c>
      <c r="J1978">
        <v>10007212639</v>
      </c>
      <c r="K1978" s="21">
        <v>27.3</v>
      </c>
    </row>
    <row r="1979" spans="1:11">
      <c r="A1979" t="s">
        <v>162</v>
      </c>
      <c r="B1979">
        <v>2019</v>
      </c>
      <c r="C1979" s="12">
        <v>43400</v>
      </c>
      <c r="D1979" t="s">
        <v>140</v>
      </c>
      <c r="E1979" t="s">
        <v>119</v>
      </c>
      <c r="F1979">
        <v>1</v>
      </c>
      <c r="G1979">
        <v>4</v>
      </c>
      <c r="H1979" t="s">
        <v>218</v>
      </c>
      <c r="I1979" t="s">
        <v>46</v>
      </c>
      <c r="J1979">
        <v>10006902239</v>
      </c>
      <c r="K1979" s="21">
        <v>27.3</v>
      </c>
    </row>
    <row r="1980" spans="1:11">
      <c r="A1980" t="s">
        <v>162</v>
      </c>
      <c r="B1980">
        <v>2019</v>
      </c>
      <c r="C1980" s="12">
        <v>43400</v>
      </c>
      <c r="D1980" t="s">
        <v>140</v>
      </c>
      <c r="E1980" t="s">
        <v>119</v>
      </c>
      <c r="F1980">
        <v>1</v>
      </c>
      <c r="G1980">
        <v>5</v>
      </c>
      <c r="H1980" t="s">
        <v>100</v>
      </c>
      <c r="I1980" t="s">
        <v>44</v>
      </c>
      <c r="J1980">
        <v>10010830840</v>
      </c>
      <c r="K1980" s="21">
        <v>20</v>
      </c>
    </row>
    <row r="1981" spans="1:11">
      <c r="A1981" t="s">
        <v>162</v>
      </c>
      <c r="B1981">
        <v>2019</v>
      </c>
      <c r="C1981" s="12">
        <v>43400</v>
      </c>
      <c r="D1981" t="s">
        <v>140</v>
      </c>
      <c r="E1981" t="s">
        <v>119</v>
      </c>
      <c r="F1981">
        <v>1</v>
      </c>
      <c r="G1981">
        <v>6</v>
      </c>
      <c r="H1981" t="s">
        <v>265</v>
      </c>
      <c r="I1981" t="s">
        <v>102</v>
      </c>
      <c r="J1981">
        <v>10009009462</v>
      </c>
      <c r="K1981" s="21">
        <v>23.3</v>
      </c>
    </row>
    <row r="1982" spans="1:11">
      <c r="A1982" t="s">
        <v>162</v>
      </c>
      <c r="B1982">
        <v>2019</v>
      </c>
      <c r="C1982" s="12">
        <v>43400</v>
      </c>
      <c r="D1982" t="s">
        <v>140</v>
      </c>
      <c r="E1982" t="s">
        <v>119</v>
      </c>
      <c r="F1982">
        <v>2</v>
      </c>
      <c r="G1982">
        <v>1</v>
      </c>
      <c r="H1982" t="s">
        <v>200</v>
      </c>
      <c r="I1982" t="s">
        <v>23</v>
      </c>
      <c r="J1982">
        <v>10006900421</v>
      </c>
      <c r="K1982" s="21">
        <v>25.9</v>
      </c>
    </row>
    <row r="1983" spans="1:11">
      <c r="A1983" t="s">
        <v>162</v>
      </c>
      <c r="B1983">
        <v>2019</v>
      </c>
      <c r="C1983" s="12">
        <v>43400</v>
      </c>
      <c r="D1983" t="s">
        <v>140</v>
      </c>
      <c r="E1983" t="s">
        <v>119</v>
      </c>
      <c r="F1983">
        <v>2</v>
      </c>
      <c r="G1983">
        <v>2</v>
      </c>
      <c r="H1983" t="s">
        <v>195</v>
      </c>
      <c r="I1983" t="s">
        <v>31</v>
      </c>
      <c r="J1983">
        <v>10005964470</v>
      </c>
      <c r="K1983" s="21">
        <v>29.6</v>
      </c>
    </row>
    <row r="1984" spans="1:11">
      <c r="A1984" t="s">
        <v>162</v>
      </c>
      <c r="B1984">
        <v>2019</v>
      </c>
      <c r="C1984" s="12">
        <v>43400</v>
      </c>
      <c r="D1984" t="s">
        <v>140</v>
      </c>
      <c r="E1984" t="s">
        <v>119</v>
      </c>
      <c r="F1984">
        <v>2</v>
      </c>
      <c r="G1984">
        <v>3</v>
      </c>
      <c r="H1984" t="s">
        <v>192</v>
      </c>
      <c r="I1984" t="s">
        <v>113</v>
      </c>
      <c r="J1984">
        <v>10004599194</v>
      </c>
      <c r="K1984" s="21">
        <v>30.6</v>
      </c>
    </row>
    <row r="1985" spans="1:11">
      <c r="A1985" t="s">
        <v>162</v>
      </c>
      <c r="B1985">
        <v>2019</v>
      </c>
      <c r="C1985" s="12">
        <v>43400</v>
      </c>
      <c r="D1985" t="s">
        <v>140</v>
      </c>
      <c r="E1985" t="s">
        <v>119</v>
      </c>
      <c r="F1985">
        <v>2</v>
      </c>
      <c r="G1985">
        <v>4</v>
      </c>
      <c r="H1985" t="s">
        <v>220</v>
      </c>
      <c r="I1985" t="s">
        <v>35</v>
      </c>
      <c r="J1985">
        <v>10005782695</v>
      </c>
      <c r="K1985" s="21">
        <v>29.3</v>
      </c>
    </row>
    <row r="1986" spans="1:11">
      <c r="A1986" t="s">
        <v>162</v>
      </c>
      <c r="B1986">
        <v>2019</v>
      </c>
      <c r="C1986" s="12">
        <v>43400</v>
      </c>
      <c r="D1986" t="s">
        <v>140</v>
      </c>
      <c r="E1986" t="s">
        <v>119</v>
      </c>
      <c r="F1986">
        <v>2</v>
      </c>
      <c r="G1986">
        <v>5</v>
      </c>
      <c r="H1986" t="s">
        <v>289</v>
      </c>
      <c r="I1986" t="s">
        <v>207</v>
      </c>
      <c r="J1986">
        <v>10002418415</v>
      </c>
      <c r="K1986" s="21">
        <v>36.200000000000003</v>
      </c>
    </row>
    <row r="1987" spans="1:11">
      <c r="A1987" t="s">
        <v>162</v>
      </c>
      <c r="B1987">
        <v>2019</v>
      </c>
      <c r="C1987" s="12">
        <v>43400</v>
      </c>
      <c r="D1987" t="s">
        <v>140</v>
      </c>
      <c r="E1987" t="s">
        <v>119</v>
      </c>
      <c r="F1987">
        <v>2</v>
      </c>
      <c r="G1987">
        <v>6</v>
      </c>
      <c r="H1987" t="s">
        <v>92</v>
      </c>
      <c r="I1987" t="s">
        <v>23</v>
      </c>
      <c r="J1987">
        <v>10009535686</v>
      </c>
      <c r="K1987" s="21">
        <v>21.6</v>
      </c>
    </row>
    <row r="1988" spans="1:11">
      <c r="A1988" t="s">
        <v>162</v>
      </c>
      <c r="B1988">
        <v>2019</v>
      </c>
      <c r="C1988" s="12">
        <v>43400</v>
      </c>
      <c r="D1988" t="s">
        <v>140</v>
      </c>
      <c r="E1988" t="s">
        <v>121</v>
      </c>
      <c r="F1988">
        <v>1</v>
      </c>
      <c r="G1988">
        <v>1</v>
      </c>
      <c r="H1988" t="s">
        <v>192</v>
      </c>
      <c r="I1988" t="s">
        <v>113</v>
      </c>
      <c r="J1988">
        <v>10004599194</v>
      </c>
      <c r="K1988" s="21">
        <v>30.6</v>
      </c>
    </row>
    <row r="1989" spans="1:11">
      <c r="A1989" t="s">
        <v>162</v>
      </c>
      <c r="B1989">
        <v>2019</v>
      </c>
      <c r="C1989" s="12">
        <v>43400</v>
      </c>
      <c r="D1989" t="s">
        <v>140</v>
      </c>
      <c r="E1989" t="s">
        <v>121</v>
      </c>
      <c r="F1989">
        <v>1</v>
      </c>
      <c r="G1989">
        <v>2</v>
      </c>
      <c r="H1989" t="s">
        <v>183</v>
      </c>
      <c r="I1989" t="s">
        <v>33</v>
      </c>
      <c r="J1989">
        <v>10007212639</v>
      </c>
      <c r="K1989" s="21">
        <v>27.3</v>
      </c>
    </row>
    <row r="1990" spans="1:11">
      <c r="A1990" t="s">
        <v>162</v>
      </c>
      <c r="B1990">
        <v>2019</v>
      </c>
      <c r="C1990" s="12">
        <v>43400</v>
      </c>
      <c r="D1990" t="s">
        <v>140</v>
      </c>
      <c r="E1990" t="s">
        <v>121</v>
      </c>
      <c r="F1990">
        <v>1</v>
      </c>
      <c r="G1990">
        <v>3</v>
      </c>
      <c r="H1990" t="s">
        <v>200</v>
      </c>
      <c r="I1990" t="s">
        <v>23</v>
      </c>
      <c r="J1990">
        <v>10006900421</v>
      </c>
      <c r="K1990" s="21">
        <v>25.9</v>
      </c>
    </row>
    <row r="1991" spans="1:11">
      <c r="A1991" t="s">
        <v>162</v>
      </c>
      <c r="B1991">
        <v>2019</v>
      </c>
      <c r="C1991" s="12">
        <v>43400</v>
      </c>
      <c r="D1991" t="s">
        <v>140</v>
      </c>
      <c r="E1991" t="s">
        <v>121</v>
      </c>
      <c r="F1991">
        <v>1</v>
      </c>
      <c r="G1991">
        <v>4</v>
      </c>
      <c r="H1991" t="s">
        <v>99</v>
      </c>
      <c r="I1991" t="s">
        <v>27</v>
      </c>
      <c r="J1991">
        <v>10010678569</v>
      </c>
      <c r="K1991" s="21">
        <v>21.5</v>
      </c>
    </row>
    <row r="1992" spans="1:11">
      <c r="A1992" t="s">
        <v>162</v>
      </c>
      <c r="B1992">
        <v>2019</v>
      </c>
      <c r="C1992" s="12">
        <v>43400</v>
      </c>
      <c r="D1992" t="s">
        <v>140</v>
      </c>
      <c r="E1992" t="s">
        <v>121</v>
      </c>
      <c r="F1992">
        <v>1</v>
      </c>
      <c r="G1992">
        <v>5</v>
      </c>
      <c r="H1992" t="s">
        <v>54</v>
      </c>
      <c r="I1992" t="s">
        <v>42</v>
      </c>
      <c r="J1992">
        <v>10004612534</v>
      </c>
      <c r="K1992" s="21">
        <v>31.4</v>
      </c>
    </row>
    <row r="1993" spans="1:11">
      <c r="A1993" t="s">
        <v>162</v>
      </c>
      <c r="B1993">
        <v>2019</v>
      </c>
      <c r="C1993" s="12">
        <v>43400</v>
      </c>
      <c r="D1993" t="s">
        <v>140</v>
      </c>
      <c r="E1993" t="s">
        <v>121</v>
      </c>
      <c r="F1993">
        <v>1</v>
      </c>
      <c r="G1993">
        <v>6</v>
      </c>
      <c r="H1993" t="s">
        <v>195</v>
      </c>
      <c r="I1993" t="s">
        <v>31</v>
      </c>
      <c r="J1993">
        <v>10005964470</v>
      </c>
      <c r="K1993" s="21">
        <v>29.6</v>
      </c>
    </row>
    <row r="1994" spans="1:11">
      <c r="A1994" t="s">
        <v>162</v>
      </c>
      <c r="B1994">
        <v>2019</v>
      </c>
      <c r="C1994" s="12">
        <v>43400</v>
      </c>
      <c r="D1994" t="s">
        <v>140</v>
      </c>
      <c r="E1994" t="s">
        <v>121</v>
      </c>
      <c r="F1994">
        <v>2</v>
      </c>
      <c r="G1994">
        <v>1</v>
      </c>
      <c r="H1994" t="s">
        <v>265</v>
      </c>
      <c r="I1994" t="s">
        <v>102</v>
      </c>
      <c r="J1994">
        <v>10009009462</v>
      </c>
      <c r="K1994" s="21">
        <v>23.3</v>
      </c>
    </row>
    <row r="1995" spans="1:11">
      <c r="A1995" t="s">
        <v>162</v>
      </c>
      <c r="B1995">
        <v>2019</v>
      </c>
      <c r="C1995" s="12">
        <v>43400</v>
      </c>
      <c r="D1995" t="s">
        <v>140</v>
      </c>
      <c r="E1995" t="s">
        <v>121</v>
      </c>
      <c r="F1995">
        <v>2</v>
      </c>
      <c r="G1995">
        <v>2</v>
      </c>
      <c r="H1995" t="s">
        <v>220</v>
      </c>
      <c r="I1995" t="s">
        <v>35</v>
      </c>
      <c r="J1995">
        <v>10005782695</v>
      </c>
      <c r="K1995" s="21">
        <v>29.3</v>
      </c>
    </row>
    <row r="1996" spans="1:11">
      <c r="A1996" t="s">
        <v>162</v>
      </c>
      <c r="B1996">
        <v>2019</v>
      </c>
      <c r="C1996" s="12">
        <v>43400</v>
      </c>
      <c r="D1996" t="s">
        <v>140</v>
      </c>
      <c r="E1996" t="s">
        <v>121</v>
      </c>
      <c r="F1996">
        <v>2</v>
      </c>
      <c r="G1996">
        <v>3</v>
      </c>
      <c r="H1996" t="s">
        <v>92</v>
      </c>
      <c r="I1996" t="s">
        <v>23</v>
      </c>
      <c r="J1996">
        <v>10009535686</v>
      </c>
      <c r="K1996" s="21">
        <v>21.6</v>
      </c>
    </row>
    <row r="1997" spans="1:11">
      <c r="A1997" t="s">
        <v>162</v>
      </c>
      <c r="B1997">
        <v>2019</v>
      </c>
      <c r="C1997" s="12">
        <v>43400</v>
      </c>
      <c r="D1997" t="s">
        <v>140</v>
      </c>
      <c r="E1997" t="s">
        <v>121</v>
      </c>
      <c r="F1997">
        <v>2</v>
      </c>
      <c r="G1997">
        <v>4</v>
      </c>
      <c r="H1997" t="s">
        <v>100</v>
      </c>
      <c r="I1997" t="s">
        <v>44</v>
      </c>
      <c r="J1997">
        <v>10010830840</v>
      </c>
      <c r="K1997" s="21">
        <v>20</v>
      </c>
    </row>
    <row r="1998" spans="1:11">
      <c r="A1998" t="s">
        <v>162</v>
      </c>
      <c r="B1998">
        <v>2019</v>
      </c>
      <c r="C1998" s="12">
        <v>43400</v>
      </c>
      <c r="D1998" t="s">
        <v>140</v>
      </c>
      <c r="E1998" t="s">
        <v>121</v>
      </c>
      <c r="F1998">
        <v>2</v>
      </c>
      <c r="G1998">
        <v>5</v>
      </c>
      <c r="H1998" t="s">
        <v>289</v>
      </c>
      <c r="I1998" t="s">
        <v>207</v>
      </c>
      <c r="J1998">
        <v>10002418415</v>
      </c>
      <c r="K1998" s="21">
        <v>36.200000000000003</v>
      </c>
    </row>
    <row r="1999" spans="1:11">
      <c r="A1999" t="s">
        <v>162</v>
      </c>
      <c r="B1999">
        <v>2019</v>
      </c>
      <c r="C1999" s="12">
        <v>43400</v>
      </c>
      <c r="D1999" t="s">
        <v>140</v>
      </c>
      <c r="E1999" t="s">
        <v>121</v>
      </c>
      <c r="F1999">
        <v>2</v>
      </c>
      <c r="G1999">
        <v>6</v>
      </c>
      <c r="H1999" t="s">
        <v>218</v>
      </c>
      <c r="I1999" t="s">
        <v>46</v>
      </c>
      <c r="J1999">
        <v>10006902239</v>
      </c>
      <c r="K1999" s="21">
        <v>27.3</v>
      </c>
    </row>
    <row r="2000" spans="1:11">
      <c r="A2000" t="s">
        <v>19</v>
      </c>
      <c r="B2000">
        <v>2019</v>
      </c>
      <c r="C2000" s="12">
        <v>43393</v>
      </c>
      <c r="D2000" t="s">
        <v>140</v>
      </c>
      <c r="E2000" t="s">
        <v>91</v>
      </c>
      <c r="F2000">
        <v>1</v>
      </c>
      <c r="G2000">
        <v>1</v>
      </c>
      <c r="H2000" t="s">
        <v>106</v>
      </c>
      <c r="I2000" t="s">
        <v>102</v>
      </c>
      <c r="J2000">
        <v>10006894559</v>
      </c>
      <c r="K2000" s="21">
        <v>26.2</v>
      </c>
    </row>
    <row r="2001" spans="1:11">
      <c r="A2001" t="s">
        <v>19</v>
      </c>
      <c r="B2001">
        <v>2019</v>
      </c>
      <c r="C2001" s="12">
        <v>43393</v>
      </c>
      <c r="D2001" t="s">
        <v>140</v>
      </c>
      <c r="E2001" t="s">
        <v>91</v>
      </c>
      <c r="F2001">
        <v>1</v>
      </c>
      <c r="G2001">
        <v>2</v>
      </c>
      <c r="H2001" t="s">
        <v>208</v>
      </c>
      <c r="I2001" t="s">
        <v>58</v>
      </c>
      <c r="J2001">
        <v>10007828183</v>
      </c>
      <c r="K2001" s="21">
        <v>25.1</v>
      </c>
    </row>
    <row r="2002" spans="1:11">
      <c r="A2002" t="s">
        <v>19</v>
      </c>
      <c r="B2002">
        <v>2019</v>
      </c>
      <c r="C2002" s="12">
        <v>43393</v>
      </c>
      <c r="D2002" t="s">
        <v>140</v>
      </c>
      <c r="E2002" t="s">
        <v>91</v>
      </c>
      <c r="F2002">
        <v>1</v>
      </c>
      <c r="G2002">
        <v>3</v>
      </c>
      <c r="H2002" t="s">
        <v>100</v>
      </c>
      <c r="I2002" t="s">
        <v>44</v>
      </c>
      <c r="J2002">
        <v>10010830840</v>
      </c>
      <c r="K2002" s="21">
        <v>20</v>
      </c>
    </row>
    <row r="2003" spans="1:11">
      <c r="A2003" t="s">
        <v>19</v>
      </c>
      <c r="B2003">
        <v>2019</v>
      </c>
      <c r="C2003" s="12">
        <v>43393</v>
      </c>
      <c r="D2003" t="s">
        <v>140</v>
      </c>
      <c r="E2003" t="s">
        <v>91</v>
      </c>
      <c r="F2003">
        <v>1</v>
      </c>
      <c r="G2003">
        <v>4</v>
      </c>
      <c r="H2003" t="s">
        <v>143</v>
      </c>
      <c r="I2003" t="s">
        <v>95</v>
      </c>
      <c r="J2003">
        <v>10009181234</v>
      </c>
      <c r="K2003" s="21">
        <v>23.5</v>
      </c>
    </row>
    <row r="2004" spans="1:11">
      <c r="A2004" t="s">
        <v>19</v>
      </c>
      <c r="B2004">
        <v>2019</v>
      </c>
      <c r="C2004" s="12">
        <v>43393</v>
      </c>
      <c r="D2004" t="s">
        <v>140</v>
      </c>
      <c r="E2004" t="s">
        <v>91</v>
      </c>
      <c r="F2004">
        <v>1</v>
      </c>
      <c r="G2004">
        <v>5</v>
      </c>
      <c r="H2004" t="s">
        <v>292</v>
      </c>
      <c r="I2004" t="s">
        <v>39</v>
      </c>
      <c r="J2004">
        <v>10014664057</v>
      </c>
      <c r="K2004" s="21">
        <v>22.6</v>
      </c>
    </row>
    <row r="2005" spans="1:11">
      <c r="A2005" t="s">
        <v>19</v>
      </c>
      <c r="B2005">
        <v>2019</v>
      </c>
      <c r="C2005" s="12">
        <v>43393</v>
      </c>
      <c r="D2005" t="s">
        <v>140</v>
      </c>
      <c r="E2005" t="s">
        <v>91</v>
      </c>
      <c r="F2005">
        <v>1</v>
      </c>
      <c r="G2005">
        <v>6</v>
      </c>
      <c r="H2005" t="s">
        <v>203</v>
      </c>
      <c r="I2005" t="s">
        <v>198</v>
      </c>
      <c r="J2005">
        <v>10051694112</v>
      </c>
      <c r="K2005" s="21">
        <v>31.8</v>
      </c>
    </row>
    <row r="2006" spans="1:11">
      <c r="A2006" t="s">
        <v>19</v>
      </c>
      <c r="B2006">
        <v>2019</v>
      </c>
      <c r="C2006" s="12">
        <v>43393</v>
      </c>
      <c r="D2006" t="s">
        <v>140</v>
      </c>
      <c r="E2006" t="s">
        <v>91</v>
      </c>
      <c r="F2006">
        <v>1</v>
      </c>
      <c r="G2006">
        <v>7</v>
      </c>
      <c r="H2006" t="s">
        <v>283</v>
      </c>
      <c r="I2006" t="s">
        <v>284</v>
      </c>
      <c r="J2006">
        <v>10006319633</v>
      </c>
      <c r="K2006" s="21">
        <v>28.9</v>
      </c>
    </row>
    <row r="2007" spans="1:11">
      <c r="A2007" t="s">
        <v>19</v>
      </c>
      <c r="B2007">
        <v>2019</v>
      </c>
      <c r="C2007" s="12">
        <v>43393</v>
      </c>
      <c r="D2007" t="s">
        <v>140</v>
      </c>
      <c r="E2007" t="s">
        <v>91</v>
      </c>
      <c r="F2007">
        <v>2</v>
      </c>
      <c r="G2007">
        <v>1</v>
      </c>
      <c r="H2007" t="s">
        <v>219</v>
      </c>
      <c r="I2007" t="s">
        <v>23</v>
      </c>
      <c r="J2007">
        <v>10050887493</v>
      </c>
      <c r="K2007" s="21">
        <v>35.200000000000003</v>
      </c>
    </row>
    <row r="2008" spans="1:11">
      <c r="A2008" t="s">
        <v>19</v>
      </c>
      <c r="B2008">
        <v>2019</v>
      </c>
      <c r="C2008" s="12">
        <v>43393</v>
      </c>
      <c r="D2008" t="s">
        <v>140</v>
      </c>
      <c r="E2008" t="s">
        <v>91</v>
      </c>
      <c r="F2008">
        <v>2</v>
      </c>
      <c r="G2008">
        <v>2</v>
      </c>
      <c r="H2008" t="s">
        <v>220</v>
      </c>
      <c r="I2008" t="s">
        <v>35</v>
      </c>
      <c r="J2008">
        <v>10005782695</v>
      </c>
      <c r="K2008" s="21">
        <v>29.3</v>
      </c>
    </row>
    <row r="2009" spans="1:11">
      <c r="A2009" t="s">
        <v>19</v>
      </c>
      <c r="B2009">
        <v>2019</v>
      </c>
      <c r="C2009" s="12">
        <v>43393</v>
      </c>
      <c r="D2009" t="s">
        <v>140</v>
      </c>
      <c r="E2009" t="s">
        <v>91</v>
      </c>
      <c r="F2009">
        <v>2</v>
      </c>
      <c r="G2009">
        <v>3</v>
      </c>
      <c r="H2009" t="s">
        <v>174</v>
      </c>
      <c r="I2009" t="s">
        <v>37</v>
      </c>
      <c r="J2009">
        <v>10006552534</v>
      </c>
      <c r="K2009" s="21">
        <v>28.4</v>
      </c>
    </row>
    <row r="2010" spans="1:11">
      <c r="A2010" t="s">
        <v>19</v>
      </c>
      <c r="B2010">
        <v>2019</v>
      </c>
      <c r="C2010" s="12">
        <v>43393</v>
      </c>
      <c r="D2010" t="s">
        <v>140</v>
      </c>
      <c r="E2010" t="s">
        <v>91</v>
      </c>
      <c r="F2010">
        <v>2</v>
      </c>
      <c r="G2010">
        <v>4</v>
      </c>
      <c r="H2010" t="s">
        <v>171</v>
      </c>
      <c r="I2010" t="s">
        <v>82</v>
      </c>
      <c r="J2010">
        <v>10007073506</v>
      </c>
      <c r="K2010" s="21">
        <v>28.3</v>
      </c>
    </row>
    <row r="2011" spans="1:11">
      <c r="A2011" t="s">
        <v>19</v>
      </c>
      <c r="B2011">
        <v>2019</v>
      </c>
      <c r="C2011" s="12">
        <v>43393</v>
      </c>
      <c r="D2011" t="s">
        <v>140</v>
      </c>
      <c r="E2011" t="s">
        <v>91</v>
      </c>
      <c r="F2011">
        <v>2</v>
      </c>
      <c r="G2011">
        <v>5</v>
      </c>
      <c r="H2011" t="s">
        <v>210</v>
      </c>
      <c r="I2011" t="s">
        <v>188</v>
      </c>
      <c r="J2011">
        <v>10009049979</v>
      </c>
      <c r="K2011" s="21">
        <v>23.6</v>
      </c>
    </row>
    <row r="2012" spans="1:11">
      <c r="A2012" t="s">
        <v>19</v>
      </c>
      <c r="B2012">
        <v>2019</v>
      </c>
      <c r="C2012" s="12">
        <v>43393</v>
      </c>
      <c r="D2012" t="s">
        <v>140</v>
      </c>
      <c r="E2012" t="s">
        <v>91</v>
      </c>
      <c r="F2012">
        <v>2</v>
      </c>
      <c r="G2012">
        <v>6</v>
      </c>
      <c r="H2012" t="s">
        <v>196</v>
      </c>
      <c r="I2012" t="s">
        <v>52</v>
      </c>
      <c r="J2012">
        <v>10004868370</v>
      </c>
      <c r="K2012" s="21">
        <v>30.8</v>
      </c>
    </row>
    <row r="2013" spans="1:11">
      <c r="A2013" t="s">
        <v>19</v>
      </c>
      <c r="B2013">
        <v>2019</v>
      </c>
      <c r="C2013" s="12">
        <v>43393</v>
      </c>
      <c r="D2013" t="s">
        <v>140</v>
      </c>
      <c r="E2013" t="s">
        <v>91</v>
      </c>
      <c r="F2013">
        <v>2</v>
      </c>
      <c r="G2013">
        <v>7</v>
      </c>
      <c r="H2013" t="s">
        <v>293</v>
      </c>
      <c r="I2013" t="s">
        <v>25</v>
      </c>
      <c r="J2013">
        <v>10006108051</v>
      </c>
      <c r="K2013" s="21">
        <v>29.8</v>
      </c>
    </row>
    <row r="2014" spans="1:11">
      <c r="A2014" t="s">
        <v>19</v>
      </c>
      <c r="B2014">
        <v>2019</v>
      </c>
      <c r="C2014" s="12">
        <v>43393</v>
      </c>
      <c r="D2014" t="s">
        <v>140</v>
      </c>
      <c r="E2014" t="s">
        <v>91</v>
      </c>
      <c r="F2014">
        <v>3</v>
      </c>
      <c r="G2014">
        <v>1</v>
      </c>
      <c r="H2014" t="s">
        <v>112</v>
      </c>
      <c r="I2014" t="s">
        <v>113</v>
      </c>
      <c r="J2014">
        <v>10009967641</v>
      </c>
      <c r="K2014" s="21">
        <v>21.5</v>
      </c>
    </row>
    <row r="2015" spans="1:11">
      <c r="A2015" t="s">
        <v>19</v>
      </c>
      <c r="B2015">
        <v>2019</v>
      </c>
      <c r="C2015" s="12">
        <v>43393</v>
      </c>
      <c r="D2015" t="s">
        <v>140</v>
      </c>
      <c r="E2015" t="s">
        <v>91</v>
      </c>
      <c r="F2015">
        <v>3</v>
      </c>
      <c r="G2015">
        <v>2</v>
      </c>
      <c r="H2015" t="s">
        <v>221</v>
      </c>
      <c r="I2015" t="s">
        <v>31</v>
      </c>
      <c r="J2015">
        <v>10008098470</v>
      </c>
      <c r="K2015" s="21">
        <v>33.700000000000003</v>
      </c>
    </row>
    <row r="2016" spans="1:11">
      <c r="A2016" t="s">
        <v>19</v>
      </c>
      <c r="B2016">
        <v>2019</v>
      </c>
      <c r="C2016" s="12">
        <v>43393</v>
      </c>
      <c r="D2016" t="s">
        <v>140</v>
      </c>
      <c r="E2016" t="s">
        <v>91</v>
      </c>
      <c r="F2016">
        <v>3</v>
      </c>
      <c r="G2016">
        <v>3</v>
      </c>
      <c r="H2016" t="s">
        <v>153</v>
      </c>
      <c r="I2016" t="s">
        <v>154</v>
      </c>
      <c r="J2016">
        <v>10004717719</v>
      </c>
      <c r="K2016" s="21">
        <v>29.9</v>
      </c>
    </row>
    <row r="2017" spans="1:11">
      <c r="A2017" t="s">
        <v>19</v>
      </c>
      <c r="B2017">
        <v>2019</v>
      </c>
      <c r="C2017" s="12">
        <v>43393</v>
      </c>
      <c r="D2017" t="s">
        <v>140</v>
      </c>
      <c r="E2017" t="s">
        <v>91</v>
      </c>
      <c r="F2017">
        <v>3</v>
      </c>
      <c r="G2017">
        <v>4</v>
      </c>
      <c r="H2017" t="s">
        <v>40</v>
      </c>
      <c r="I2017" t="s">
        <v>29</v>
      </c>
      <c r="J2017">
        <v>10009178002</v>
      </c>
      <c r="K2017" s="21">
        <v>22.7</v>
      </c>
    </row>
    <row r="2018" spans="1:11">
      <c r="A2018" t="s">
        <v>19</v>
      </c>
      <c r="B2018">
        <v>2019</v>
      </c>
      <c r="C2018" s="12">
        <v>43393</v>
      </c>
      <c r="D2018" t="s">
        <v>140</v>
      </c>
      <c r="E2018" t="s">
        <v>91</v>
      </c>
      <c r="F2018">
        <v>3</v>
      </c>
      <c r="G2018">
        <v>5</v>
      </c>
      <c r="H2018" t="s">
        <v>54</v>
      </c>
      <c r="I2018" t="s">
        <v>42</v>
      </c>
      <c r="J2018">
        <v>10004612534</v>
      </c>
      <c r="K2018" s="21">
        <v>31.4</v>
      </c>
    </row>
    <row r="2019" spans="1:11">
      <c r="A2019" t="s">
        <v>19</v>
      </c>
      <c r="B2019">
        <v>2019</v>
      </c>
      <c r="C2019" s="12">
        <v>43393</v>
      </c>
      <c r="D2019" t="s">
        <v>140</v>
      </c>
      <c r="E2019" t="s">
        <v>91</v>
      </c>
      <c r="F2019">
        <v>3</v>
      </c>
      <c r="G2019">
        <v>6</v>
      </c>
      <c r="H2019" t="s">
        <v>62</v>
      </c>
      <c r="I2019" t="s">
        <v>63</v>
      </c>
      <c r="J2019">
        <v>10007351671</v>
      </c>
      <c r="K2019" s="21">
        <v>28.9</v>
      </c>
    </row>
    <row r="2020" spans="1:11">
      <c r="A2020" t="s">
        <v>19</v>
      </c>
      <c r="B2020">
        <v>2019</v>
      </c>
      <c r="C2020" s="12">
        <v>43393</v>
      </c>
      <c r="D2020" t="s">
        <v>140</v>
      </c>
      <c r="E2020" t="s">
        <v>91</v>
      </c>
      <c r="F2020">
        <v>3</v>
      </c>
      <c r="G2020">
        <v>7</v>
      </c>
      <c r="H2020" t="s">
        <v>108</v>
      </c>
      <c r="I2020" t="s">
        <v>109</v>
      </c>
      <c r="J2020">
        <v>10117936018</v>
      </c>
      <c r="K2020" s="21">
        <v>25</v>
      </c>
    </row>
    <row r="2021" spans="1:11">
      <c r="A2021" t="s">
        <v>19</v>
      </c>
      <c r="B2021">
        <v>2019</v>
      </c>
      <c r="C2021" s="12">
        <v>43393</v>
      </c>
      <c r="D2021" t="s">
        <v>140</v>
      </c>
      <c r="E2021" t="s">
        <v>91</v>
      </c>
      <c r="F2021">
        <v>4</v>
      </c>
      <c r="G2021">
        <v>1</v>
      </c>
      <c r="H2021" t="s">
        <v>294</v>
      </c>
      <c r="I2021" t="s">
        <v>27</v>
      </c>
      <c r="J2021">
        <v>10003011125</v>
      </c>
      <c r="K2021" s="21">
        <v>34</v>
      </c>
    </row>
    <row r="2022" spans="1:11">
      <c r="A2022" t="s">
        <v>19</v>
      </c>
      <c r="B2022">
        <v>2019</v>
      </c>
      <c r="C2022" s="12">
        <v>43393</v>
      </c>
      <c r="D2022" t="s">
        <v>140</v>
      </c>
      <c r="E2022" t="s">
        <v>91</v>
      </c>
      <c r="F2022">
        <v>4</v>
      </c>
      <c r="G2022">
        <v>2</v>
      </c>
      <c r="H2022" t="s">
        <v>282</v>
      </c>
      <c r="I2022" t="s">
        <v>224</v>
      </c>
      <c r="J2022">
        <v>10008108574</v>
      </c>
      <c r="K2022" s="21">
        <v>24.4</v>
      </c>
    </row>
    <row r="2023" spans="1:11">
      <c r="A2023" t="s">
        <v>19</v>
      </c>
      <c r="B2023">
        <v>2019</v>
      </c>
      <c r="C2023" s="12">
        <v>43393</v>
      </c>
      <c r="D2023" t="s">
        <v>140</v>
      </c>
      <c r="E2023" t="s">
        <v>91</v>
      </c>
      <c r="F2023">
        <v>4</v>
      </c>
      <c r="G2023">
        <v>3</v>
      </c>
      <c r="H2023" t="s">
        <v>289</v>
      </c>
      <c r="I2023" t="s">
        <v>207</v>
      </c>
      <c r="J2023">
        <v>10002418415</v>
      </c>
      <c r="K2023" s="21">
        <v>36.200000000000003</v>
      </c>
    </row>
    <row r="2024" spans="1:11">
      <c r="A2024" t="s">
        <v>19</v>
      </c>
      <c r="B2024">
        <v>2019</v>
      </c>
      <c r="C2024" s="12">
        <v>43393</v>
      </c>
      <c r="D2024" t="s">
        <v>140</v>
      </c>
      <c r="E2024" t="s">
        <v>91</v>
      </c>
      <c r="F2024">
        <v>4</v>
      </c>
      <c r="G2024">
        <v>4</v>
      </c>
      <c r="H2024" t="s">
        <v>218</v>
      </c>
      <c r="I2024" t="s">
        <v>46</v>
      </c>
      <c r="J2024">
        <v>10006902239</v>
      </c>
      <c r="K2024" s="21">
        <v>27.3</v>
      </c>
    </row>
    <row r="2025" spans="1:11">
      <c r="A2025" t="s">
        <v>19</v>
      </c>
      <c r="B2025">
        <v>2019</v>
      </c>
      <c r="C2025" s="12">
        <v>43393</v>
      </c>
      <c r="D2025" t="s">
        <v>140</v>
      </c>
      <c r="E2025" t="s">
        <v>91</v>
      </c>
      <c r="F2025">
        <v>4</v>
      </c>
      <c r="G2025">
        <v>5</v>
      </c>
      <c r="H2025" t="s">
        <v>195</v>
      </c>
      <c r="I2025" t="s">
        <v>31</v>
      </c>
      <c r="J2025">
        <v>10005964470</v>
      </c>
      <c r="K2025" s="21">
        <v>29.6</v>
      </c>
    </row>
    <row r="2026" spans="1:11">
      <c r="A2026" t="s">
        <v>19</v>
      </c>
      <c r="B2026">
        <v>2019</v>
      </c>
      <c r="C2026" s="12">
        <v>43393</v>
      </c>
      <c r="D2026" t="s">
        <v>140</v>
      </c>
      <c r="E2026" t="s">
        <v>91</v>
      </c>
      <c r="F2026">
        <v>4</v>
      </c>
      <c r="G2026">
        <v>6</v>
      </c>
      <c r="H2026" t="s">
        <v>234</v>
      </c>
      <c r="I2026" t="s">
        <v>25</v>
      </c>
      <c r="J2026">
        <v>10006073493</v>
      </c>
      <c r="K2026" s="21">
        <v>28.8</v>
      </c>
    </row>
    <row r="2027" spans="1:11">
      <c r="A2027" t="s">
        <v>19</v>
      </c>
      <c r="B2027">
        <v>2019</v>
      </c>
      <c r="C2027" s="12">
        <v>43393</v>
      </c>
      <c r="D2027" t="s">
        <v>140</v>
      </c>
      <c r="E2027" t="s">
        <v>91</v>
      </c>
      <c r="F2027">
        <v>4</v>
      </c>
      <c r="G2027">
        <v>7</v>
      </c>
      <c r="H2027" t="s">
        <v>295</v>
      </c>
      <c r="I2027" t="s">
        <v>23</v>
      </c>
      <c r="J2027">
        <v>10009972994</v>
      </c>
      <c r="K2027" s="21">
        <v>20.9</v>
      </c>
    </row>
    <row r="2028" spans="1:11">
      <c r="A2028" t="s">
        <v>19</v>
      </c>
      <c r="B2028">
        <v>2019</v>
      </c>
      <c r="C2028" s="12">
        <v>43393</v>
      </c>
      <c r="D2028" t="s">
        <v>140</v>
      </c>
      <c r="E2028" t="s">
        <v>117</v>
      </c>
      <c r="F2028">
        <v>1</v>
      </c>
      <c r="G2028">
        <v>1</v>
      </c>
      <c r="H2028" t="s">
        <v>218</v>
      </c>
      <c r="I2028" t="s">
        <v>46</v>
      </c>
      <c r="J2028">
        <v>10006902239</v>
      </c>
      <c r="K2028" s="21">
        <v>27.3</v>
      </c>
    </row>
    <row r="2029" spans="1:11">
      <c r="A2029" t="s">
        <v>19</v>
      </c>
      <c r="B2029">
        <v>2019</v>
      </c>
      <c r="C2029" s="12">
        <v>43393</v>
      </c>
      <c r="D2029" t="s">
        <v>140</v>
      </c>
      <c r="E2029" t="s">
        <v>117</v>
      </c>
      <c r="F2029">
        <v>1</v>
      </c>
      <c r="G2029">
        <v>2</v>
      </c>
      <c r="H2029" t="s">
        <v>196</v>
      </c>
      <c r="I2029" t="s">
        <v>52</v>
      </c>
      <c r="J2029">
        <v>10004868370</v>
      </c>
      <c r="K2029" s="21">
        <v>30.8</v>
      </c>
    </row>
    <row r="2030" spans="1:11">
      <c r="A2030" t="s">
        <v>19</v>
      </c>
      <c r="B2030">
        <v>2019</v>
      </c>
      <c r="C2030" s="12">
        <v>43393</v>
      </c>
      <c r="D2030" t="s">
        <v>140</v>
      </c>
      <c r="E2030" t="s">
        <v>117</v>
      </c>
      <c r="F2030">
        <v>1</v>
      </c>
      <c r="G2030">
        <v>3</v>
      </c>
      <c r="H2030" t="s">
        <v>100</v>
      </c>
      <c r="I2030" t="s">
        <v>44</v>
      </c>
      <c r="J2030">
        <v>10010830840</v>
      </c>
      <c r="K2030" s="21">
        <v>20</v>
      </c>
    </row>
    <row r="2031" spans="1:11">
      <c r="A2031" t="s">
        <v>19</v>
      </c>
      <c r="B2031">
        <v>2019</v>
      </c>
      <c r="C2031" s="12">
        <v>43393</v>
      </c>
      <c r="D2031" t="s">
        <v>140</v>
      </c>
      <c r="E2031" t="s">
        <v>117</v>
      </c>
      <c r="F2031">
        <v>1</v>
      </c>
      <c r="G2031">
        <v>4</v>
      </c>
      <c r="H2031" t="s">
        <v>54</v>
      </c>
      <c r="I2031" t="s">
        <v>42</v>
      </c>
      <c r="J2031">
        <v>10004612534</v>
      </c>
      <c r="K2031" s="21">
        <v>31.4</v>
      </c>
    </row>
    <row r="2032" spans="1:11">
      <c r="A2032" t="s">
        <v>19</v>
      </c>
      <c r="B2032">
        <v>2019</v>
      </c>
      <c r="C2032" s="12">
        <v>43393</v>
      </c>
      <c r="D2032" t="s">
        <v>140</v>
      </c>
      <c r="E2032" t="s">
        <v>117</v>
      </c>
      <c r="F2032">
        <v>1</v>
      </c>
      <c r="G2032">
        <v>5</v>
      </c>
      <c r="H2032" t="s">
        <v>283</v>
      </c>
      <c r="I2032" t="s">
        <v>284</v>
      </c>
      <c r="J2032">
        <v>10006319633</v>
      </c>
      <c r="K2032" s="21">
        <v>28.9</v>
      </c>
    </row>
    <row r="2033" spans="1:11">
      <c r="A2033" t="s">
        <v>19</v>
      </c>
      <c r="B2033">
        <v>2019</v>
      </c>
      <c r="C2033" s="12">
        <v>43393</v>
      </c>
      <c r="D2033" t="s">
        <v>140</v>
      </c>
      <c r="E2033" t="s">
        <v>117</v>
      </c>
      <c r="F2033">
        <v>2</v>
      </c>
      <c r="G2033">
        <v>1</v>
      </c>
      <c r="H2033" t="s">
        <v>40</v>
      </c>
      <c r="I2033" t="s">
        <v>29</v>
      </c>
      <c r="J2033">
        <v>10009178002</v>
      </c>
      <c r="K2033" s="21">
        <v>22.7</v>
      </c>
    </row>
    <row r="2034" spans="1:11">
      <c r="A2034" t="s">
        <v>19</v>
      </c>
      <c r="B2034">
        <v>2019</v>
      </c>
      <c r="C2034" s="12">
        <v>43393</v>
      </c>
      <c r="D2034" t="s">
        <v>140</v>
      </c>
      <c r="E2034" t="s">
        <v>117</v>
      </c>
      <c r="F2034">
        <v>2</v>
      </c>
      <c r="G2034">
        <v>2</v>
      </c>
      <c r="H2034" t="s">
        <v>203</v>
      </c>
      <c r="I2034" t="s">
        <v>198</v>
      </c>
      <c r="J2034">
        <v>10051694112</v>
      </c>
      <c r="K2034" s="21">
        <v>31.8</v>
      </c>
    </row>
    <row r="2035" spans="1:11">
      <c r="A2035" t="s">
        <v>19</v>
      </c>
      <c r="B2035">
        <v>2019</v>
      </c>
      <c r="C2035" s="12">
        <v>43393</v>
      </c>
      <c r="D2035" t="s">
        <v>140</v>
      </c>
      <c r="E2035" t="s">
        <v>117</v>
      </c>
      <c r="F2035">
        <v>2</v>
      </c>
      <c r="G2035">
        <v>3</v>
      </c>
      <c r="H2035" t="s">
        <v>210</v>
      </c>
      <c r="I2035" t="s">
        <v>188</v>
      </c>
      <c r="J2035">
        <v>10009049979</v>
      </c>
      <c r="K2035" s="21">
        <v>23.6</v>
      </c>
    </row>
    <row r="2036" spans="1:11">
      <c r="A2036" t="s">
        <v>19</v>
      </c>
      <c r="B2036">
        <v>2019</v>
      </c>
      <c r="C2036" s="12">
        <v>43393</v>
      </c>
      <c r="D2036" t="s">
        <v>140</v>
      </c>
      <c r="E2036" t="s">
        <v>117</v>
      </c>
      <c r="F2036">
        <v>2</v>
      </c>
      <c r="G2036">
        <v>4</v>
      </c>
      <c r="H2036" t="s">
        <v>174</v>
      </c>
      <c r="I2036" t="s">
        <v>37</v>
      </c>
      <c r="J2036">
        <v>10006552534</v>
      </c>
      <c r="K2036" s="21">
        <v>28.4</v>
      </c>
    </row>
    <row r="2037" spans="1:11">
      <c r="A2037" t="s">
        <v>19</v>
      </c>
      <c r="B2037">
        <v>2019</v>
      </c>
      <c r="C2037" s="12">
        <v>43393</v>
      </c>
      <c r="D2037" t="s">
        <v>140</v>
      </c>
      <c r="E2037" t="s">
        <v>117</v>
      </c>
      <c r="F2037">
        <v>2</v>
      </c>
      <c r="G2037">
        <v>5</v>
      </c>
      <c r="H2037" t="s">
        <v>295</v>
      </c>
      <c r="I2037" t="s">
        <v>23</v>
      </c>
      <c r="J2037">
        <v>10009972994</v>
      </c>
      <c r="K2037" s="21">
        <v>20.9</v>
      </c>
    </row>
    <row r="2038" spans="1:11">
      <c r="A2038" t="s">
        <v>19</v>
      </c>
      <c r="B2038">
        <v>2019</v>
      </c>
      <c r="C2038" s="12">
        <v>43393</v>
      </c>
      <c r="D2038" t="s">
        <v>140</v>
      </c>
      <c r="E2038" t="s">
        <v>117</v>
      </c>
      <c r="F2038">
        <v>3</v>
      </c>
      <c r="G2038">
        <v>1</v>
      </c>
      <c r="H2038" t="s">
        <v>153</v>
      </c>
      <c r="I2038" t="s">
        <v>154</v>
      </c>
      <c r="J2038">
        <v>10004717719</v>
      </c>
      <c r="K2038" s="21">
        <v>29.9</v>
      </c>
    </row>
    <row r="2039" spans="1:11">
      <c r="A2039" t="s">
        <v>19</v>
      </c>
      <c r="B2039">
        <v>2019</v>
      </c>
      <c r="C2039" s="12">
        <v>43393</v>
      </c>
      <c r="D2039" t="s">
        <v>140</v>
      </c>
      <c r="E2039" t="s">
        <v>117</v>
      </c>
      <c r="F2039">
        <v>3</v>
      </c>
      <c r="G2039">
        <v>2</v>
      </c>
      <c r="H2039" t="s">
        <v>171</v>
      </c>
      <c r="I2039" t="s">
        <v>82</v>
      </c>
      <c r="J2039">
        <v>10007073506</v>
      </c>
      <c r="K2039" s="21">
        <v>28.3</v>
      </c>
    </row>
    <row r="2040" spans="1:11">
      <c r="A2040" t="s">
        <v>19</v>
      </c>
      <c r="B2040">
        <v>2019</v>
      </c>
      <c r="C2040" s="12">
        <v>43393</v>
      </c>
      <c r="D2040" t="s">
        <v>140</v>
      </c>
      <c r="E2040" t="s">
        <v>117</v>
      </c>
      <c r="F2040">
        <v>3</v>
      </c>
      <c r="G2040">
        <v>3</v>
      </c>
      <c r="H2040" t="s">
        <v>108</v>
      </c>
      <c r="I2040" t="s">
        <v>109</v>
      </c>
      <c r="J2040">
        <v>10117936018</v>
      </c>
      <c r="K2040" s="21">
        <v>25</v>
      </c>
    </row>
    <row r="2041" spans="1:11">
      <c r="A2041" t="s">
        <v>19</v>
      </c>
      <c r="B2041">
        <v>2019</v>
      </c>
      <c r="C2041" s="12">
        <v>43393</v>
      </c>
      <c r="D2041" t="s">
        <v>140</v>
      </c>
      <c r="E2041" t="s">
        <v>117</v>
      </c>
      <c r="F2041">
        <v>3</v>
      </c>
      <c r="G2041">
        <v>4</v>
      </c>
      <c r="H2041" t="s">
        <v>234</v>
      </c>
      <c r="I2041" t="s">
        <v>25</v>
      </c>
      <c r="J2041">
        <v>10006073493</v>
      </c>
      <c r="K2041" s="21">
        <v>28.8</v>
      </c>
    </row>
    <row r="2042" spans="1:11">
      <c r="A2042" t="s">
        <v>19</v>
      </c>
      <c r="B2042">
        <v>2019</v>
      </c>
      <c r="C2042" s="12">
        <v>43393</v>
      </c>
      <c r="D2042" t="s">
        <v>140</v>
      </c>
      <c r="E2042" t="s">
        <v>117</v>
      </c>
      <c r="F2042">
        <v>3</v>
      </c>
      <c r="G2042">
        <v>5</v>
      </c>
      <c r="H2042" t="s">
        <v>292</v>
      </c>
      <c r="I2042" t="s">
        <v>39</v>
      </c>
      <c r="J2042">
        <v>10014664057</v>
      </c>
      <c r="K2042" s="21">
        <v>22.6</v>
      </c>
    </row>
    <row r="2043" spans="1:11">
      <c r="A2043" t="s">
        <v>19</v>
      </c>
      <c r="B2043">
        <v>2019</v>
      </c>
      <c r="C2043" s="12">
        <v>43393</v>
      </c>
      <c r="D2043" t="s">
        <v>140</v>
      </c>
      <c r="E2043" t="s">
        <v>117</v>
      </c>
      <c r="F2043">
        <v>4</v>
      </c>
      <c r="G2043">
        <v>1</v>
      </c>
      <c r="H2043" t="s">
        <v>195</v>
      </c>
      <c r="I2043" t="s">
        <v>31</v>
      </c>
      <c r="J2043">
        <v>10005964470</v>
      </c>
      <c r="K2043" s="21">
        <v>29.6</v>
      </c>
    </row>
    <row r="2044" spans="1:11">
      <c r="A2044" t="s">
        <v>19</v>
      </c>
      <c r="B2044">
        <v>2019</v>
      </c>
      <c r="C2044" s="12">
        <v>43393</v>
      </c>
      <c r="D2044" t="s">
        <v>140</v>
      </c>
      <c r="E2044" t="s">
        <v>117</v>
      </c>
      <c r="F2044">
        <v>4</v>
      </c>
      <c r="G2044">
        <v>2</v>
      </c>
      <c r="H2044" t="s">
        <v>293</v>
      </c>
      <c r="I2044" t="s">
        <v>25</v>
      </c>
      <c r="J2044">
        <v>10006108051</v>
      </c>
      <c r="K2044" s="21">
        <v>29.8</v>
      </c>
    </row>
    <row r="2045" spans="1:11">
      <c r="A2045" t="s">
        <v>19</v>
      </c>
      <c r="B2045">
        <v>2019</v>
      </c>
      <c r="C2045" s="12">
        <v>43393</v>
      </c>
      <c r="D2045" t="s">
        <v>140</v>
      </c>
      <c r="E2045" t="s">
        <v>117</v>
      </c>
      <c r="F2045">
        <v>4</v>
      </c>
      <c r="G2045">
        <v>3</v>
      </c>
      <c r="H2045" t="s">
        <v>289</v>
      </c>
      <c r="I2045" t="s">
        <v>207</v>
      </c>
      <c r="J2045">
        <v>10002418415</v>
      </c>
      <c r="K2045" s="21">
        <v>36.200000000000003</v>
      </c>
    </row>
    <row r="2046" spans="1:11">
      <c r="A2046" t="s">
        <v>19</v>
      </c>
      <c r="B2046">
        <v>2019</v>
      </c>
      <c r="C2046" s="12">
        <v>43393</v>
      </c>
      <c r="D2046" t="s">
        <v>140</v>
      </c>
      <c r="E2046" t="s">
        <v>117</v>
      </c>
      <c r="F2046">
        <v>4</v>
      </c>
      <c r="G2046">
        <v>4</v>
      </c>
      <c r="H2046" t="s">
        <v>143</v>
      </c>
      <c r="I2046" t="s">
        <v>95</v>
      </c>
      <c r="J2046">
        <v>10009181234</v>
      </c>
      <c r="K2046" s="21">
        <v>23.5</v>
      </c>
    </row>
    <row r="2047" spans="1:11">
      <c r="A2047" t="s">
        <v>19</v>
      </c>
      <c r="B2047">
        <v>2019</v>
      </c>
      <c r="C2047" s="12">
        <v>43393</v>
      </c>
      <c r="D2047" t="s">
        <v>140</v>
      </c>
      <c r="E2047" t="s">
        <v>117</v>
      </c>
      <c r="F2047">
        <v>4</v>
      </c>
      <c r="G2047">
        <v>5</v>
      </c>
      <c r="H2047" t="s">
        <v>62</v>
      </c>
      <c r="I2047" t="s">
        <v>63</v>
      </c>
      <c r="J2047">
        <v>10007351671</v>
      </c>
      <c r="K2047" s="21">
        <v>28.9</v>
      </c>
    </row>
    <row r="2048" spans="1:11">
      <c r="A2048" t="s">
        <v>19</v>
      </c>
      <c r="B2048">
        <v>2019</v>
      </c>
      <c r="C2048" s="12">
        <v>43393</v>
      </c>
      <c r="D2048" t="s">
        <v>140</v>
      </c>
      <c r="E2048" t="s">
        <v>119</v>
      </c>
      <c r="F2048">
        <v>1</v>
      </c>
      <c r="G2048">
        <v>1</v>
      </c>
      <c r="H2048" t="s">
        <v>220</v>
      </c>
      <c r="I2048" t="s">
        <v>35</v>
      </c>
      <c r="J2048">
        <v>10005782695</v>
      </c>
      <c r="K2048" s="21">
        <v>29.3</v>
      </c>
    </row>
    <row r="2049" spans="1:11">
      <c r="A2049" t="s">
        <v>19</v>
      </c>
      <c r="B2049">
        <v>2019</v>
      </c>
      <c r="C2049" s="12">
        <v>43393</v>
      </c>
      <c r="D2049" t="s">
        <v>140</v>
      </c>
      <c r="E2049" t="s">
        <v>119</v>
      </c>
      <c r="F2049">
        <v>1</v>
      </c>
      <c r="G2049">
        <v>2</v>
      </c>
      <c r="H2049" t="s">
        <v>218</v>
      </c>
      <c r="I2049" t="s">
        <v>46</v>
      </c>
      <c r="J2049">
        <v>10006902239</v>
      </c>
      <c r="K2049" s="21">
        <v>27.3</v>
      </c>
    </row>
    <row r="2050" spans="1:11">
      <c r="A2050" t="s">
        <v>19</v>
      </c>
      <c r="B2050">
        <v>2019</v>
      </c>
      <c r="C2050" s="12">
        <v>43393</v>
      </c>
      <c r="D2050" t="s">
        <v>140</v>
      </c>
      <c r="E2050" t="s">
        <v>119</v>
      </c>
      <c r="F2050">
        <v>1</v>
      </c>
      <c r="G2050">
        <v>3</v>
      </c>
      <c r="H2050" t="s">
        <v>195</v>
      </c>
      <c r="I2050" t="s">
        <v>31</v>
      </c>
      <c r="J2050">
        <v>10005964470</v>
      </c>
      <c r="K2050" s="21">
        <v>29.6</v>
      </c>
    </row>
    <row r="2051" spans="1:11">
      <c r="A2051" t="s">
        <v>19</v>
      </c>
      <c r="B2051">
        <v>2019</v>
      </c>
      <c r="C2051" s="12">
        <v>43393</v>
      </c>
      <c r="D2051" t="s">
        <v>140</v>
      </c>
      <c r="E2051" t="s">
        <v>119</v>
      </c>
      <c r="F2051">
        <v>1</v>
      </c>
      <c r="G2051">
        <v>4</v>
      </c>
      <c r="H2051" t="s">
        <v>221</v>
      </c>
      <c r="I2051" t="s">
        <v>31</v>
      </c>
      <c r="J2051">
        <v>10008098470</v>
      </c>
      <c r="K2051" s="21">
        <v>33.700000000000003</v>
      </c>
    </row>
    <row r="2052" spans="1:11">
      <c r="A2052" t="s">
        <v>19</v>
      </c>
      <c r="B2052">
        <v>2019</v>
      </c>
      <c r="C2052" s="12">
        <v>43393</v>
      </c>
      <c r="D2052" t="s">
        <v>140</v>
      </c>
      <c r="E2052" t="s">
        <v>119</v>
      </c>
      <c r="F2052">
        <v>1</v>
      </c>
      <c r="G2052">
        <v>5</v>
      </c>
      <c r="H2052" t="s">
        <v>106</v>
      </c>
      <c r="I2052" t="s">
        <v>102</v>
      </c>
      <c r="J2052">
        <v>10006894559</v>
      </c>
      <c r="K2052" s="21">
        <v>26.2</v>
      </c>
    </row>
    <row r="2053" spans="1:11">
      <c r="A2053" t="s">
        <v>19</v>
      </c>
      <c r="B2053">
        <v>2019</v>
      </c>
      <c r="C2053" s="12">
        <v>43393</v>
      </c>
      <c r="D2053" t="s">
        <v>140</v>
      </c>
      <c r="E2053" t="s">
        <v>119</v>
      </c>
      <c r="F2053">
        <v>1</v>
      </c>
      <c r="G2053">
        <v>6</v>
      </c>
      <c r="H2053" t="s">
        <v>294</v>
      </c>
      <c r="I2053" t="s">
        <v>27</v>
      </c>
      <c r="J2053">
        <v>10003011125</v>
      </c>
      <c r="K2053" s="21">
        <v>34</v>
      </c>
    </row>
    <row r="2054" spans="1:11">
      <c r="A2054" t="s">
        <v>19</v>
      </c>
      <c r="B2054">
        <v>2019</v>
      </c>
      <c r="C2054" s="12">
        <v>43393</v>
      </c>
      <c r="D2054" t="s">
        <v>140</v>
      </c>
      <c r="E2054" t="s">
        <v>119</v>
      </c>
      <c r="F2054">
        <v>2</v>
      </c>
      <c r="G2054">
        <v>1</v>
      </c>
      <c r="H2054" t="s">
        <v>112</v>
      </c>
      <c r="I2054" t="s">
        <v>113</v>
      </c>
      <c r="J2054">
        <v>10009967641</v>
      </c>
      <c r="K2054" s="21">
        <v>21.5</v>
      </c>
    </row>
    <row r="2055" spans="1:11">
      <c r="A2055" t="s">
        <v>19</v>
      </c>
      <c r="B2055">
        <v>2019</v>
      </c>
      <c r="C2055" s="12">
        <v>43393</v>
      </c>
      <c r="D2055" t="s">
        <v>140</v>
      </c>
      <c r="E2055" t="s">
        <v>119</v>
      </c>
      <c r="F2055">
        <v>2</v>
      </c>
      <c r="G2055">
        <v>2</v>
      </c>
      <c r="H2055" t="s">
        <v>219</v>
      </c>
      <c r="I2055" t="s">
        <v>23</v>
      </c>
      <c r="J2055">
        <v>10050887493</v>
      </c>
      <c r="K2055" s="21">
        <v>35.200000000000003</v>
      </c>
    </row>
    <row r="2056" spans="1:11">
      <c r="A2056" t="s">
        <v>19</v>
      </c>
      <c r="B2056">
        <v>2019</v>
      </c>
      <c r="C2056" s="12">
        <v>43393</v>
      </c>
      <c r="D2056" t="s">
        <v>140</v>
      </c>
      <c r="E2056" t="s">
        <v>119</v>
      </c>
      <c r="F2056">
        <v>2</v>
      </c>
      <c r="G2056">
        <v>3</v>
      </c>
      <c r="H2056" t="s">
        <v>153</v>
      </c>
      <c r="I2056" t="s">
        <v>154</v>
      </c>
      <c r="J2056">
        <v>10004717719</v>
      </c>
      <c r="K2056" s="21">
        <v>29.9</v>
      </c>
    </row>
    <row r="2057" spans="1:11">
      <c r="A2057" t="s">
        <v>19</v>
      </c>
      <c r="B2057">
        <v>2019</v>
      </c>
      <c r="C2057" s="12">
        <v>43393</v>
      </c>
      <c r="D2057" t="s">
        <v>140</v>
      </c>
      <c r="E2057" t="s">
        <v>119</v>
      </c>
      <c r="F2057">
        <v>2</v>
      </c>
      <c r="G2057">
        <v>4</v>
      </c>
      <c r="H2057" t="s">
        <v>282</v>
      </c>
      <c r="I2057" t="s">
        <v>224</v>
      </c>
      <c r="J2057">
        <v>10008108574</v>
      </c>
      <c r="K2057" s="21">
        <v>24.4</v>
      </c>
    </row>
    <row r="2058" spans="1:11">
      <c r="A2058" t="s">
        <v>19</v>
      </c>
      <c r="B2058">
        <v>2019</v>
      </c>
      <c r="C2058" s="12">
        <v>43393</v>
      </c>
      <c r="D2058" t="s">
        <v>140</v>
      </c>
      <c r="E2058" t="s">
        <v>119</v>
      </c>
      <c r="F2058">
        <v>2</v>
      </c>
      <c r="G2058">
        <v>5</v>
      </c>
      <c r="H2058" t="s">
        <v>40</v>
      </c>
      <c r="I2058" t="s">
        <v>29</v>
      </c>
      <c r="J2058">
        <v>10009178002</v>
      </c>
      <c r="K2058" s="21">
        <v>22.7</v>
      </c>
    </row>
    <row r="2059" spans="1:11">
      <c r="A2059" t="s">
        <v>19</v>
      </c>
      <c r="B2059">
        <v>2019</v>
      </c>
      <c r="C2059" s="12">
        <v>43393</v>
      </c>
      <c r="D2059" t="s">
        <v>140</v>
      </c>
      <c r="E2059" t="s">
        <v>119</v>
      </c>
      <c r="F2059">
        <v>2</v>
      </c>
      <c r="G2059">
        <v>6</v>
      </c>
      <c r="H2059" t="s">
        <v>208</v>
      </c>
      <c r="I2059" t="s">
        <v>58</v>
      </c>
      <c r="J2059">
        <v>10007828183</v>
      </c>
      <c r="K2059" s="21">
        <v>25.1</v>
      </c>
    </row>
    <row r="2060" spans="1:11">
      <c r="A2060" t="s">
        <v>19</v>
      </c>
      <c r="B2060">
        <v>2019</v>
      </c>
      <c r="C2060" s="12">
        <v>43393</v>
      </c>
      <c r="D2060" t="s">
        <v>140</v>
      </c>
      <c r="E2060" t="s">
        <v>121</v>
      </c>
      <c r="F2060">
        <v>1</v>
      </c>
      <c r="G2060">
        <v>1</v>
      </c>
      <c r="H2060" t="s">
        <v>195</v>
      </c>
      <c r="I2060" t="s">
        <v>31</v>
      </c>
      <c r="J2060">
        <v>10005964470</v>
      </c>
      <c r="K2060" s="21">
        <v>29.6</v>
      </c>
    </row>
    <row r="2061" spans="1:11">
      <c r="A2061" t="s">
        <v>19</v>
      </c>
      <c r="B2061">
        <v>2019</v>
      </c>
      <c r="C2061" s="12">
        <v>43393</v>
      </c>
      <c r="D2061" t="s">
        <v>140</v>
      </c>
      <c r="E2061" t="s">
        <v>121</v>
      </c>
      <c r="F2061">
        <v>1</v>
      </c>
      <c r="G2061">
        <v>2</v>
      </c>
      <c r="H2061" t="s">
        <v>220</v>
      </c>
      <c r="I2061" t="s">
        <v>35</v>
      </c>
      <c r="J2061">
        <v>10005782695</v>
      </c>
      <c r="K2061" s="21">
        <v>29.3</v>
      </c>
    </row>
    <row r="2062" spans="1:11">
      <c r="A2062" t="s">
        <v>19</v>
      </c>
      <c r="B2062">
        <v>2019</v>
      </c>
      <c r="C2062" s="12">
        <v>43393</v>
      </c>
      <c r="D2062" t="s">
        <v>140</v>
      </c>
      <c r="E2062" t="s">
        <v>121</v>
      </c>
      <c r="F2062">
        <v>1</v>
      </c>
      <c r="G2062">
        <v>3</v>
      </c>
      <c r="H2062" t="s">
        <v>218</v>
      </c>
      <c r="I2062" t="s">
        <v>46</v>
      </c>
      <c r="J2062">
        <v>10006902239</v>
      </c>
      <c r="K2062" s="21">
        <v>27.3</v>
      </c>
    </row>
    <row r="2063" spans="1:11">
      <c r="A2063" t="s">
        <v>19</v>
      </c>
      <c r="B2063">
        <v>2019</v>
      </c>
      <c r="C2063" s="12">
        <v>43393</v>
      </c>
      <c r="D2063" t="s">
        <v>140</v>
      </c>
      <c r="E2063" t="s">
        <v>121</v>
      </c>
      <c r="F2063">
        <v>1</v>
      </c>
      <c r="G2063">
        <v>4</v>
      </c>
      <c r="H2063" t="s">
        <v>112</v>
      </c>
      <c r="I2063" t="s">
        <v>113</v>
      </c>
      <c r="J2063">
        <v>10009967641</v>
      </c>
      <c r="K2063" s="21">
        <v>21.5</v>
      </c>
    </row>
    <row r="2064" spans="1:11">
      <c r="A2064" t="s">
        <v>19</v>
      </c>
      <c r="B2064">
        <v>2019</v>
      </c>
      <c r="C2064" s="12">
        <v>43393</v>
      </c>
      <c r="D2064" t="s">
        <v>140</v>
      </c>
      <c r="E2064" t="s">
        <v>121</v>
      </c>
      <c r="F2064">
        <v>1</v>
      </c>
      <c r="G2064">
        <v>5</v>
      </c>
      <c r="H2064" t="s">
        <v>219</v>
      </c>
      <c r="I2064" t="s">
        <v>23</v>
      </c>
      <c r="J2064">
        <v>10050887493</v>
      </c>
      <c r="K2064" s="21">
        <v>35.200000000000003</v>
      </c>
    </row>
    <row r="2065" spans="1:11">
      <c r="A2065" t="s">
        <v>19</v>
      </c>
      <c r="B2065">
        <v>2019</v>
      </c>
      <c r="C2065" s="12">
        <v>43393</v>
      </c>
      <c r="D2065" t="s">
        <v>140</v>
      </c>
      <c r="E2065" t="s">
        <v>121</v>
      </c>
      <c r="F2065">
        <v>1</v>
      </c>
      <c r="G2065">
        <v>6</v>
      </c>
      <c r="H2065" t="s">
        <v>153</v>
      </c>
      <c r="I2065" t="s">
        <v>154</v>
      </c>
      <c r="J2065">
        <v>10004717719</v>
      </c>
      <c r="K2065" s="21">
        <v>29.9</v>
      </c>
    </row>
    <row r="2066" spans="1:11">
      <c r="A2066" t="s">
        <v>19</v>
      </c>
      <c r="B2066">
        <v>2019</v>
      </c>
      <c r="C2066" s="12">
        <v>43393</v>
      </c>
      <c r="D2066" t="s">
        <v>140</v>
      </c>
      <c r="E2066" t="s">
        <v>121</v>
      </c>
      <c r="F2066">
        <v>2</v>
      </c>
      <c r="G2066">
        <v>1</v>
      </c>
      <c r="H2066" t="s">
        <v>208</v>
      </c>
      <c r="I2066" t="s">
        <v>58</v>
      </c>
      <c r="J2066">
        <v>10007828183</v>
      </c>
      <c r="K2066" s="21">
        <v>25.1</v>
      </c>
    </row>
    <row r="2067" spans="1:11">
      <c r="A2067" t="s">
        <v>19</v>
      </c>
      <c r="B2067">
        <v>2019</v>
      </c>
      <c r="C2067" s="12">
        <v>43393</v>
      </c>
      <c r="D2067" t="s">
        <v>140</v>
      </c>
      <c r="E2067" t="s">
        <v>121</v>
      </c>
      <c r="F2067">
        <v>2</v>
      </c>
      <c r="G2067">
        <v>2</v>
      </c>
      <c r="H2067" t="s">
        <v>294</v>
      </c>
      <c r="I2067" t="s">
        <v>27</v>
      </c>
      <c r="J2067">
        <v>10003011125</v>
      </c>
      <c r="K2067" s="21">
        <v>34</v>
      </c>
    </row>
    <row r="2068" spans="1:11">
      <c r="A2068" t="s">
        <v>19</v>
      </c>
      <c r="B2068">
        <v>2019</v>
      </c>
      <c r="C2068" s="12">
        <v>43393</v>
      </c>
      <c r="D2068" t="s">
        <v>140</v>
      </c>
      <c r="E2068" t="s">
        <v>121</v>
      </c>
      <c r="F2068">
        <v>2</v>
      </c>
      <c r="G2068">
        <v>3</v>
      </c>
      <c r="H2068" t="s">
        <v>106</v>
      </c>
      <c r="I2068" t="s">
        <v>102</v>
      </c>
      <c r="J2068">
        <v>10006894559</v>
      </c>
      <c r="K2068" s="21">
        <v>26.2</v>
      </c>
    </row>
    <row r="2069" spans="1:11">
      <c r="A2069" t="s">
        <v>19</v>
      </c>
      <c r="B2069">
        <v>2019</v>
      </c>
      <c r="C2069" s="12">
        <v>43393</v>
      </c>
      <c r="D2069" t="s">
        <v>140</v>
      </c>
      <c r="E2069" t="s">
        <v>121</v>
      </c>
      <c r="F2069">
        <v>2</v>
      </c>
      <c r="G2069">
        <v>4</v>
      </c>
      <c r="H2069" t="s">
        <v>221</v>
      </c>
      <c r="I2069" t="s">
        <v>31</v>
      </c>
      <c r="J2069">
        <v>10008098470</v>
      </c>
      <c r="K2069" s="21">
        <v>33.700000000000003</v>
      </c>
    </row>
    <row r="2070" spans="1:11">
      <c r="A2070" t="s">
        <v>19</v>
      </c>
      <c r="B2070">
        <v>2019</v>
      </c>
      <c r="C2070" s="12">
        <v>43393</v>
      </c>
      <c r="D2070" t="s">
        <v>140</v>
      </c>
      <c r="E2070" t="s">
        <v>121</v>
      </c>
      <c r="F2070">
        <v>2</v>
      </c>
      <c r="G2070">
        <v>5</v>
      </c>
      <c r="H2070" t="s">
        <v>40</v>
      </c>
      <c r="I2070" t="s">
        <v>29</v>
      </c>
      <c r="J2070">
        <v>10009178002</v>
      </c>
      <c r="K2070" s="21">
        <v>22.7</v>
      </c>
    </row>
    <row r="2071" spans="1:11">
      <c r="A2071" t="s">
        <v>19</v>
      </c>
      <c r="B2071">
        <v>2019</v>
      </c>
      <c r="C2071" s="12">
        <v>43393</v>
      </c>
      <c r="D2071" t="s">
        <v>140</v>
      </c>
      <c r="E2071" t="s">
        <v>121</v>
      </c>
      <c r="F2071">
        <v>2</v>
      </c>
      <c r="G2071">
        <v>6</v>
      </c>
      <c r="H2071" t="s">
        <v>282</v>
      </c>
      <c r="I2071" t="s">
        <v>224</v>
      </c>
      <c r="J2071">
        <v>10008108574</v>
      </c>
      <c r="K2071" s="21">
        <v>24.4</v>
      </c>
    </row>
    <row r="2072" spans="1:11">
      <c r="A2072" t="s">
        <v>296</v>
      </c>
      <c r="B2072">
        <v>2019</v>
      </c>
      <c r="C2072" s="12">
        <v>43386</v>
      </c>
      <c r="D2072" t="s">
        <v>236</v>
      </c>
      <c r="E2072" t="s">
        <v>91</v>
      </c>
      <c r="F2072">
        <v>1</v>
      </c>
      <c r="G2072">
        <v>1</v>
      </c>
      <c r="H2072" t="s">
        <v>106</v>
      </c>
      <c r="I2072" t="s">
        <v>102</v>
      </c>
      <c r="J2072">
        <v>10006894559</v>
      </c>
      <c r="K2072" s="21">
        <v>26.1</v>
      </c>
    </row>
    <row r="2073" spans="1:11">
      <c r="A2073" t="s">
        <v>296</v>
      </c>
      <c r="B2073">
        <v>2019</v>
      </c>
      <c r="C2073" s="12">
        <v>43386</v>
      </c>
      <c r="D2073" t="s">
        <v>236</v>
      </c>
      <c r="E2073" t="s">
        <v>91</v>
      </c>
      <c r="F2073">
        <v>1</v>
      </c>
      <c r="G2073">
        <v>2</v>
      </c>
      <c r="H2073" t="s">
        <v>245</v>
      </c>
      <c r="I2073" t="s">
        <v>35</v>
      </c>
      <c r="J2073">
        <v>10015443087</v>
      </c>
      <c r="K2073" s="21">
        <v>19.7</v>
      </c>
    </row>
    <row r="2074" spans="1:11">
      <c r="A2074" t="s">
        <v>296</v>
      </c>
      <c r="B2074">
        <v>2019</v>
      </c>
      <c r="C2074" s="12">
        <v>43386</v>
      </c>
      <c r="D2074" t="s">
        <v>236</v>
      </c>
      <c r="E2074" t="s">
        <v>91</v>
      </c>
      <c r="F2074">
        <v>1</v>
      </c>
      <c r="G2074">
        <v>3</v>
      </c>
      <c r="H2074" t="s">
        <v>240</v>
      </c>
      <c r="I2074" t="s">
        <v>102</v>
      </c>
      <c r="J2074" t="e">
        <v>#N/A</v>
      </c>
      <c r="K2074" s="21">
        <v>19.5</v>
      </c>
    </row>
    <row r="2075" spans="1:11">
      <c r="A2075" t="s">
        <v>296</v>
      </c>
      <c r="B2075">
        <v>2019</v>
      </c>
      <c r="C2075" s="12">
        <v>43386</v>
      </c>
      <c r="D2075" t="s">
        <v>236</v>
      </c>
      <c r="E2075" t="s">
        <v>91</v>
      </c>
      <c r="F2075">
        <v>1</v>
      </c>
      <c r="G2075">
        <v>4</v>
      </c>
      <c r="H2075" t="s">
        <v>136</v>
      </c>
      <c r="I2075" t="s">
        <v>35</v>
      </c>
      <c r="J2075">
        <v>10010624918</v>
      </c>
      <c r="K2075" s="21">
        <v>22.1</v>
      </c>
    </row>
    <row r="2076" spans="1:11">
      <c r="A2076" t="s">
        <v>296</v>
      </c>
      <c r="B2076">
        <v>2019</v>
      </c>
      <c r="C2076" s="12">
        <v>43386</v>
      </c>
      <c r="D2076" t="s">
        <v>236</v>
      </c>
      <c r="E2076" t="s">
        <v>91</v>
      </c>
      <c r="F2076">
        <v>1</v>
      </c>
      <c r="G2076">
        <v>5</v>
      </c>
      <c r="H2076" t="s">
        <v>129</v>
      </c>
      <c r="I2076" t="s">
        <v>35</v>
      </c>
      <c r="J2076">
        <v>10006184742</v>
      </c>
      <c r="K2076" s="21">
        <v>27.2</v>
      </c>
    </row>
    <row r="2077" spans="1:11">
      <c r="A2077" t="s">
        <v>296</v>
      </c>
      <c r="B2077">
        <v>2019</v>
      </c>
      <c r="C2077" s="12">
        <v>43386</v>
      </c>
      <c r="D2077" t="s">
        <v>236</v>
      </c>
      <c r="E2077" t="s">
        <v>91</v>
      </c>
      <c r="F2077">
        <v>1</v>
      </c>
      <c r="G2077">
        <v>6</v>
      </c>
      <c r="H2077" t="s">
        <v>238</v>
      </c>
      <c r="I2077" t="s">
        <v>102</v>
      </c>
      <c r="J2077">
        <v>10055348887</v>
      </c>
      <c r="K2077" s="21">
        <v>18.3</v>
      </c>
    </row>
    <row r="2078" spans="1:11">
      <c r="A2078" t="s">
        <v>296</v>
      </c>
      <c r="B2078">
        <v>2019</v>
      </c>
      <c r="C2078" s="12">
        <v>43386</v>
      </c>
      <c r="D2078" t="s">
        <v>236</v>
      </c>
      <c r="E2078" t="s">
        <v>91</v>
      </c>
      <c r="F2078">
        <v>1</v>
      </c>
      <c r="G2078">
        <v>7</v>
      </c>
      <c r="H2078" t="s">
        <v>297</v>
      </c>
      <c r="I2078" t="s">
        <v>35</v>
      </c>
      <c r="J2078" t="e">
        <v>#N/A</v>
      </c>
      <c r="K2078" s="21">
        <v>18.100000000000001</v>
      </c>
    </row>
    <row r="2079" spans="1:11">
      <c r="A2079" t="s">
        <v>296</v>
      </c>
      <c r="B2079">
        <v>2019</v>
      </c>
      <c r="C2079" s="12">
        <v>43386</v>
      </c>
      <c r="D2079" t="s">
        <v>236</v>
      </c>
      <c r="E2079" t="s">
        <v>91</v>
      </c>
      <c r="F2079">
        <v>2</v>
      </c>
      <c r="G2079">
        <v>1</v>
      </c>
      <c r="H2079" t="s">
        <v>265</v>
      </c>
      <c r="I2079" t="s">
        <v>102</v>
      </c>
      <c r="J2079">
        <v>10009009462</v>
      </c>
      <c r="K2079" s="21">
        <v>23.2</v>
      </c>
    </row>
    <row r="2080" spans="1:11">
      <c r="A2080" t="s">
        <v>296</v>
      </c>
      <c r="B2080">
        <v>2019</v>
      </c>
      <c r="C2080" s="12">
        <v>43386</v>
      </c>
      <c r="D2080" t="s">
        <v>236</v>
      </c>
      <c r="E2080" t="s">
        <v>91</v>
      </c>
      <c r="F2080">
        <v>2</v>
      </c>
      <c r="G2080">
        <v>2</v>
      </c>
      <c r="H2080" t="s">
        <v>231</v>
      </c>
      <c r="I2080" t="s">
        <v>102</v>
      </c>
      <c r="J2080">
        <v>10009009260</v>
      </c>
      <c r="K2080" s="21">
        <v>23.5</v>
      </c>
    </row>
    <row r="2081" spans="1:11">
      <c r="A2081" t="s">
        <v>296</v>
      </c>
      <c r="B2081">
        <v>2019</v>
      </c>
      <c r="C2081" s="12">
        <v>43386</v>
      </c>
      <c r="D2081" t="s">
        <v>236</v>
      </c>
      <c r="E2081" t="s">
        <v>91</v>
      </c>
      <c r="F2081">
        <v>2</v>
      </c>
      <c r="G2081">
        <v>3</v>
      </c>
      <c r="H2081" t="s">
        <v>220</v>
      </c>
      <c r="I2081" t="s">
        <v>35</v>
      </c>
      <c r="J2081">
        <v>10005782695</v>
      </c>
      <c r="K2081" s="21">
        <v>29.3</v>
      </c>
    </row>
    <row r="2082" spans="1:11">
      <c r="A2082" t="s">
        <v>296</v>
      </c>
      <c r="B2082">
        <v>2019</v>
      </c>
      <c r="C2082" s="12">
        <v>43386</v>
      </c>
      <c r="D2082" t="s">
        <v>236</v>
      </c>
      <c r="E2082" t="s">
        <v>91</v>
      </c>
      <c r="F2082">
        <v>2</v>
      </c>
      <c r="G2082">
        <v>4</v>
      </c>
      <c r="H2082" t="s">
        <v>243</v>
      </c>
      <c r="I2082" t="s">
        <v>102</v>
      </c>
      <c r="J2082" t="e">
        <v>#N/A</v>
      </c>
      <c r="K2082" s="21">
        <v>19.2</v>
      </c>
    </row>
    <row r="2083" spans="1:11">
      <c r="A2083" t="s">
        <v>296</v>
      </c>
      <c r="B2083">
        <v>2019</v>
      </c>
      <c r="C2083" s="12">
        <v>43386</v>
      </c>
      <c r="D2083" t="s">
        <v>236</v>
      </c>
      <c r="E2083" t="s">
        <v>91</v>
      </c>
      <c r="F2083">
        <v>2</v>
      </c>
      <c r="G2083">
        <v>5</v>
      </c>
      <c r="H2083" t="s">
        <v>248</v>
      </c>
      <c r="I2083" t="s">
        <v>35</v>
      </c>
      <c r="J2083">
        <v>10008997641</v>
      </c>
      <c r="K2083" s="21">
        <v>23.2</v>
      </c>
    </row>
    <row r="2084" spans="1:11">
      <c r="A2084" t="s">
        <v>296</v>
      </c>
      <c r="B2084">
        <v>2019</v>
      </c>
      <c r="C2084" s="12">
        <v>43386</v>
      </c>
      <c r="D2084" t="s">
        <v>236</v>
      </c>
      <c r="E2084" t="s">
        <v>91</v>
      </c>
      <c r="F2084">
        <v>2</v>
      </c>
      <c r="G2084">
        <v>6</v>
      </c>
      <c r="H2084" t="s">
        <v>114</v>
      </c>
      <c r="I2084" t="s">
        <v>102</v>
      </c>
      <c r="J2084">
        <v>10055349695</v>
      </c>
      <c r="K2084" s="21">
        <v>18.7</v>
      </c>
    </row>
    <row r="2085" spans="1:11">
      <c r="A2085" t="s">
        <v>296</v>
      </c>
      <c r="B2085">
        <v>2019</v>
      </c>
      <c r="C2085" s="12">
        <v>43386</v>
      </c>
      <c r="D2085" t="s">
        <v>236</v>
      </c>
      <c r="E2085" t="s">
        <v>91</v>
      </c>
      <c r="F2085">
        <v>2</v>
      </c>
      <c r="G2085">
        <v>7</v>
      </c>
      <c r="H2085" t="s">
        <v>267</v>
      </c>
      <c r="I2085" t="s">
        <v>102</v>
      </c>
      <c r="J2085">
        <v>10010791030</v>
      </c>
      <c r="K2085" s="21">
        <v>24.1</v>
      </c>
    </row>
    <row r="2086" spans="1:11">
      <c r="A2086" t="s">
        <v>296</v>
      </c>
      <c r="B2086">
        <v>2019</v>
      </c>
      <c r="C2086" s="12">
        <v>43386</v>
      </c>
      <c r="D2086" t="s">
        <v>236</v>
      </c>
      <c r="E2086" t="s">
        <v>91</v>
      </c>
      <c r="F2086">
        <v>3</v>
      </c>
      <c r="G2086">
        <v>1</v>
      </c>
      <c r="H2086" t="s">
        <v>101</v>
      </c>
      <c r="I2086" t="s">
        <v>102</v>
      </c>
      <c r="J2086">
        <v>10015145724</v>
      </c>
      <c r="K2086" s="21">
        <v>19.5</v>
      </c>
    </row>
    <row r="2087" spans="1:11">
      <c r="A2087" t="s">
        <v>296</v>
      </c>
      <c r="B2087">
        <v>2019</v>
      </c>
      <c r="C2087" s="12">
        <v>43386</v>
      </c>
      <c r="D2087" t="s">
        <v>236</v>
      </c>
      <c r="E2087" t="s">
        <v>91</v>
      </c>
      <c r="F2087">
        <v>3</v>
      </c>
      <c r="G2087">
        <v>2</v>
      </c>
      <c r="H2087" t="s">
        <v>298</v>
      </c>
      <c r="I2087" t="s">
        <v>102</v>
      </c>
      <c r="J2087">
        <v>10061341164</v>
      </c>
      <c r="K2087" s="21">
        <v>18</v>
      </c>
    </row>
    <row r="2088" spans="1:11">
      <c r="A2088" t="s">
        <v>296</v>
      </c>
      <c r="B2088">
        <v>2019</v>
      </c>
      <c r="C2088" s="12">
        <v>43386</v>
      </c>
      <c r="D2088" t="s">
        <v>236</v>
      </c>
      <c r="E2088" t="s">
        <v>91</v>
      </c>
      <c r="F2088">
        <v>3</v>
      </c>
      <c r="G2088">
        <v>3</v>
      </c>
      <c r="H2088" t="s">
        <v>247</v>
      </c>
      <c r="I2088" t="s">
        <v>35</v>
      </c>
      <c r="J2088">
        <v>10009138491</v>
      </c>
      <c r="K2088" s="21">
        <v>22.4</v>
      </c>
    </row>
    <row r="2089" spans="1:11">
      <c r="A2089" t="s">
        <v>296</v>
      </c>
      <c r="B2089">
        <v>2019</v>
      </c>
      <c r="C2089" s="12">
        <v>43386</v>
      </c>
      <c r="D2089" t="s">
        <v>236</v>
      </c>
      <c r="E2089" t="s">
        <v>91</v>
      </c>
      <c r="F2089">
        <v>3</v>
      </c>
      <c r="G2089">
        <v>4</v>
      </c>
      <c r="H2089" t="s">
        <v>124</v>
      </c>
      <c r="I2089" t="s">
        <v>35</v>
      </c>
      <c r="J2089">
        <v>10009012391</v>
      </c>
      <c r="K2089" s="21">
        <v>23</v>
      </c>
    </row>
    <row r="2090" spans="1:11">
      <c r="A2090" t="s">
        <v>296</v>
      </c>
      <c r="B2090">
        <v>2019</v>
      </c>
      <c r="C2090" s="12">
        <v>43386</v>
      </c>
      <c r="D2090" t="s">
        <v>236</v>
      </c>
      <c r="E2090" t="s">
        <v>91</v>
      </c>
      <c r="F2090">
        <v>3</v>
      </c>
      <c r="G2090">
        <v>5</v>
      </c>
      <c r="H2090" t="s">
        <v>299</v>
      </c>
      <c r="I2090" t="s">
        <v>102</v>
      </c>
      <c r="J2090" t="e">
        <v>#N/A</v>
      </c>
      <c r="K2090" s="21"/>
    </row>
    <row r="2091" spans="1:11">
      <c r="A2091" t="s">
        <v>296</v>
      </c>
      <c r="B2091">
        <v>2019</v>
      </c>
      <c r="C2091" s="12">
        <v>43386</v>
      </c>
      <c r="D2091" t="s">
        <v>236</v>
      </c>
      <c r="E2091" t="s">
        <v>91</v>
      </c>
      <c r="F2091">
        <v>3</v>
      </c>
      <c r="G2091">
        <v>6</v>
      </c>
      <c r="H2091" t="s">
        <v>268</v>
      </c>
      <c r="I2091" t="s">
        <v>269</v>
      </c>
      <c r="J2091">
        <v>10007051274</v>
      </c>
      <c r="K2091" s="21">
        <v>25.8</v>
      </c>
    </row>
    <row r="2092" spans="1:11">
      <c r="A2092" t="s">
        <v>296</v>
      </c>
      <c r="B2092">
        <v>2019</v>
      </c>
      <c r="C2092" s="12">
        <v>43386</v>
      </c>
      <c r="D2092" t="s">
        <v>236</v>
      </c>
      <c r="E2092" t="s">
        <v>91</v>
      </c>
      <c r="F2092">
        <v>3</v>
      </c>
      <c r="G2092">
        <v>7</v>
      </c>
      <c r="H2092" t="s">
        <v>177</v>
      </c>
      <c r="I2092" t="s">
        <v>102</v>
      </c>
      <c r="J2092">
        <v>10010664829</v>
      </c>
      <c r="K2092" s="21">
        <v>20.5</v>
      </c>
    </row>
    <row r="2093" spans="1:11">
      <c r="A2093" t="s">
        <v>296</v>
      </c>
      <c r="B2093">
        <v>2019</v>
      </c>
      <c r="C2093" s="12">
        <v>43386</v>
      </c>
      <c r="D2093" t="s">
        <v>236</v>
      </c>
      <c r="E2093" t="s">
        <v>91</v>
      </c>
      <c r="F2093">
        <v>4</v>
      </c>
      <c r="G2093">
        <v>1</v>
      </c>
      <c r="H2093" t="s">
        <v>241</v>
      </c>
      <c r="I2093" t="s">
        <v>35</v>
      </c>
      <c r="J2093">
        <v>10009978048</v>
      </c>
      <c r="K2093" s="21">
        <v>19.8</v>
      </c>
    </row>
    <row r="2094" spans="1:11">
      <c r="A2094" t="s">
        <v>296</v>
      </c>
      <c r="B2094">
        <v>2019</v>
      </c>
      <c r="C2094" s="12">
        <v>43386</v>
      </c>
      <c r="D2094" t="s">
        <v>236</v>
      </c>
      <c r="E2094" t="s">
        <v>91</v>
      </c>
      <c r="F2094">
        <v>4</v>
      </c>
      <c r="G2094">
        <v>2</v>
      </c>
      <c r="H2094" t="s">
        <v>286</v>
      </c>
      <c r="I2094" t="s">
        <v>102</v>
      </c>
      <c r="J2094">
        <v>10007811817</v>
      </c>
      <c r="K2094" s="21">
        <v>24.7</v>
      </c>
    </row>
    <row r="2095" spans="1:11">
      <c r="A2095" t="s">
        <v>296</v>
      </c>
      <c r="B2095">
        <v>2019</v>
      </c>
      <c r="C2095" s="12">
        <v>43386</v>
      </c>
      <c r="D2095" t="s">
        <v>236</v>
      </c>
      <c r="E2095" t="s">
        <v>91</v>
      </c>
      <c r="F2095">
        <v>4</v>
      </c>
      <c r="G2095">
        <v>3</v>
      </c>
      <c r="H2095" t="s">
        <v>300</v>
      </c>
      <c r="I2095" t="s">
        <v>102</v>
      </c>
      <c r="J2095">
        <v>10009117071</v>
      </c>
      <c r="K2095" s="21">
        <v>22.5</v>
      </c>
    </row>
    <row r="2096" spans="1:11">
      <c r="A2096" t="s">
        <v>296</v>
      </c>
      <c r="B2096">
        <v>2019</v>
      </c>
      <c r="C2096" s="12">
        <v>43386</v>
      </c>
      <c r="D2096" t="s">
        <v>236</v>
      </c>
      <c r="E2096" t="s">
        <v>91</v>
      </c>
      <c r="F2096">
        <v>4</v>
      </c>
      <c r="G2096">
        <v>4</v>
      </c>
      <c r="H2096" t="s">
        <v>270</v>
      </c>
      <c r="I2096" t="s">
        <v>269</v>
      </c>
      <c r="J2096">
        <v>10010794262</v>
      </c>
      <c r="K2096" s="21">
        <v>19.8</v>
      </c>
    </row>
    <row r="2097" spans="1:11">
      <c r="A2097" t="s">
        <v>296</v>
      </c>
      <c r="B2097">
        <v>2019</v>
      </c>
      <c r="C2097" s="12">
        <v>43386</v>
      </c>
      <c r="D2097" t="s">
        <v>236</v>
      </c>
      <c r="E2097" t="s">
        <v>91</v>
      </c>
      <c r="F2097">
        <v>4</v>
      </c>
      <c r="G2097">
        <v>5</v>
      </c>
      <c r="H2097" t="s">
        <v>301</v>
      </c>
      <c r="I2097" t="s">
        <v>102</v>
      </c>
      <c r="J2097" t="e">
        <v>#N/A</v>
      </c>
      <c r="K2097" s="21">
        <v>18.100000000000001</v>
      </c>
    </row>
    <row r="2098" spans="1:11">
      <c r="A2098" t="s">
        <v>296</v>
      </c>
      <c r="B2098">
        <v>2019</v>
      </c>
      <c r="C2098" s="12">
        <v>43386</v>
      </c>
      <c r="D2098" t="s">
        <v>236</v>
      </c>
      <c r="E2098" t="s">
        <v>91</v>
      </c>
      <c r="F2098">
        <v>4</v>
      </c>
      <c r="G2098">
        <v>6</v>
      </c>
      <c r="H2098" t="s">
        <v>266</v>
      </c>
      <c r="I2098" t="s">
        <v>102</v>
      </c>
      <c r="J2098" t="e">
        <v>#N/A</v>
      </c>
      <c r="K2098" s="21">
        <v>24</v>
      </c>
    </row>
    <row r="2099" spans="1:11">
      <c r="A2099" t="s">
        <v>296</v>
      </c>
      <c r="B2099">
        <v>2019</v>
      </c>
      <c r="C2099" s="12">
        <v>43386</v>
      </c>
      <c r="D2099" t="s">
        <v>236</v>
      </c>
      <c r="E2099" t="s">
        <v>91</v>
      </c>
      <c r="F2099">
        <v>4</v>
      </c>
      <c r="G2099">
        <v>7</v>
      </c>
      <c r="H2099" t="s">
        <v>205</v>
      </c>
      <c r="I2099" t="s">
        <v>102</v>
      </c>
      <c r="J2099">
        <v>10011146694</v>
      </c>
      <c r="K2099" s="21">
        <v>19.600000000000001</v>
      </c>
    </row>
    <row r="2100" spans="1:11">
      <c r="A2100" t="s">
        <v>296</v>
      </c>
      <c r="B2100">
        <v>2019</v>
      </c>
      <c r="C2100" s="12">
        <v>43386</v>
      </c>
      <c r="D2100" t="s">
        <v>236</v>
      </c>
      <c r="E2100" t="s">
        <v>117</v>
      </c>
      <c r="F2100">
        <v>1</v>
      </c>
      <c r="G2100">
        <v>1</v>
      </c>
      <c r="H2100" t="s">
        <v>240</v>
      </c>
      <c r="I2100" t="s">
        <v>102</v>
      </c>
      <c r="J2100" t="e">
        <v>#N/A</v>
      </c>
      <c r="K2100" s="21">
        <v>19.5</v>
      </c>
    </row>
    <row r="2101" spans="1:11">
      <c r="A2101" t="s">
        <v>296</v>
      </c>
      <c r="B2101">
        <v>2019</v>
      </c>
      <c r="C2101" s="12">
        <v>43386</v>
      </c>
      <c r="D2101" t="s">
        <v>236</v>
      </c>
      <c r="E2101" t="s">
        <v>117</v>
      </c>
      <c r="F2101">
        <v>1</v>
      </c>
      <c r="G2101">
        <v>2</v>
      </c>
      <c r="H2101" t="s">
        <v>114</v>
      </c>
      <c r="I2101" t="s">
        <v>102</v>
      </c>
      <c r="J2101">
        <v>10055349695</v>
      </c>
      <c r="K2101" s="21">
        <v>18.7</v>
      </c>
    </row>
    <row r="2102" spans="1:11">
      <c r="A2102" t="s">
        <v>296</v>
      </c>
      <c r="B2102">
        <v>2019</v>
      </c>
      <c r="C2102" s="12">
        <v>43386</v>
      </c>
      <c r="D2102" t="s">
        <v>236</v>
      </c>
      <c r="E2102" t="s">
        <v>117</v>
      </c>
      <c r="F2102">
        <v>1</v>
      </c>
      <c r="G2102">
        <v>3</v>
      </c>
      <c r="H2102" t="s">
        <v>299</v>
      </c>
      <c r="I2102" t="s">
        <v>102</v>
      </c>
      <c r="J2102" t="e">
        <v>#N/A</v>
      </c>
      <c r="K2102" s="21"/>
    </row>
    <row r="2103" spans="1:11">
      <c r="A2103" t="s">
        <v>296</v>
      </c>
      <c r="B2103">
        <v>2019</v>
      </c>
      <c r="C2103" s="12">
        <v>43386</v>
      </c>
      <c r="D2103" t="s">
        <v>236</v>
      </c>
      <c r="E2103" t="s">
        <v>117</v>
      </c>
      <c r="F2103">
        <v>1</v>
      </c>
      <c r="G2103">
        <v>4</v>
      </c>
      <c r="H2103" t="s">
        <v>270</v>
      </c>
      <c r="I2103" t="s">
        <v>269</v>
      </c>
      <c r="J2103">
        <v>10010794262</v>
      </c>
      <c r="K2103" s="21">
        <v>19.8</v>
      </c>
    </row>
    <row r="2104" spans="1:11">
      <c r="A2104" t="s">
        <v>296</v>
      </c>
      <c r="B2104">
        <v>2019</v>
      </c>
      <c r="C2104" s="12">
        <v>43386</v>
      </c>
      <c r="D2104" t="s">
        <v>236</v>
      </c>
      <c r="E2104" t="s">
        <v>117</v>
      </c>
      <c r="F2104">
        <v>1</v>
      </c>
      <c r="G2104">
        <v>5</v>
      </c>
      <c r="H2104" t="s">
        <v>297</v>
      </c>
      <c r="I2104" t="s">
        <v>35</v>
      </c>
      <c r="J2104" t="e">
        <v>#N/A</v>
      </c>
      <c r="K2104" s="21">
        <v>18.100000000000001</v>
      </c>
    </row>
    <row r="2105" spans="1:11">
      <c r="A2105" t="s">
        <v>296</v>
      </c>
      <c r="B2105">
        <v>2019</v>
      </c>
      <c r="C2105" s="12">
        <v>43386</v>
      </c>
      <c r="D2105" t="s">
        <v>236</v>
      </c>
      <c r="E2105" t="s">
        <v>117</v>
      </c>
      <c r="F2105">
        <v>2</v>
      </c>
      <c r="G2105">
        <v>1</v>
      </c>
      <c r="H2105" t="s">
        <v>248</v>
      </c>
      <c r="I2105" t="s">
        <v>35</v>
      </c>
      <c r="J2105">
        <v>10008997641</v>
      </c>
      <c r="K2105" s="21">
        <v>23.2</v>
      </c>
    </row>
    <row r="2106" spans="1:11">
      <c r="A2106" t="s">
        <v>296</v>
      </c>
      <c r="B2106">
        <v>2019</v>
      </c>
      <c r="C2106" s="12">
        <v>43386</v>
      </c>
      <c r="D2106" t="s">
        <v>236</v>
      </c>
      <c r="E2106" t="s">
        <v>117</v>
      </c>
      <c r="F2106">
        <v>2</v>
      </c>
      <c r="G2106">
        <v>2</v>
      </c>
      <c r="H2106" t="s">
        <v>124</v>
      </c>
      <c r="I2106" t="s">
        <v>35</v>
      </c>
      <c r="J2106">
        <v>10009012391</v>
      </c>
      <c r="K2106" s="21">
        <v>23</v>
      </c>
    </row>
    <row r="2107" spans="1:11">
      <c r="A2107" t="s">
        <v>296</v>
      </c>
      <c r="B2107">
        <v>2019</v>
      </c>
      <c r="C2107" s="12">
        <v>43386</v>
      </c>
      <c r="D2107" t="s">
        <v>236</v>
      </c>
      <c r="E2107" t="s">
        <v>117</v>
      </c>
      <c r="F2107">
        <v>2</v>
      </c>
      <c r="G2107">
        <v>3</v>
      </c>
      <c r="H2107" t="s">
        <v>220</v>
      </c>
      <c r="I2107" t="s">
        <v>35</v>
      </c>
      <c r="J2107">
        <v>10005782695</v>
      </c>
      <c r="K2107" s="21">
        <v>29.3</v>
      </c>
    </row>
    <row r="2108" spans="1:11">
      <c r="A2108" t="s">
        <v>296</v>
      </c>
      <c r="B2108">
        <v>2019</v>
      </c>
      <c r="C2108" s="12">
        <v>43386</v>
      </c>
      <c r="D2108" t="s">
        <v>236</v>
      </c>
      <c r="E2108" t="s">
        <v>117</v>
      </c>
      <c r="F2108">
        <v>2</v>
      </c>
      <c r="G2108">
        <v>4</v>
      </c>
      <c r="H2108" t="s">
        <v>205</v>
      </c>
      <c r="I2108" t="s">
        <v>102</v>
      </c>
      <c r="J2108">
        <v>10011146694</v>
      </c>
      <c r="K2108" s="21">
        <v>19.600000000000001</v>
      </c>
    </row>
    <row r="2109" spans="1:11">
      <c r="A2109" t="s">
        <v>296</v>
      </c>
      <c r="B2109">
        <v>2019</v>
      </c>
      <c r="C2109" s="12">
        <v>43386</v>
      </c>
      <c r="D2109" t="s">
        <v>236</v>
      </c>
      <c r="E2109" t="s">
        <v>117</v>
      </c>
      <c r="F2109">
        <v>2</v>
      </c>
      <c r="G2109">
        <v>5</v>
      </c>
      <c r="H2109" t="s">
        <v>238</v>
      </c>
      <c r="I2109" t="s">
        <v>102</v>
      </c>
      <c r="J2109">
        <v>10055348887</v>
      </c>
      <c r="K2109" s="21">
        <v>18.3</v>
      </c>
    </row>
    <row r="2110" spans="1:11">
      <c r="A2110" t="s">
        <v>296</v>
      </c>
      <c r="B2110">
        <v>2019</v>
      </c>
      <c r="C2110" s="12">
        <v>43386</v>
      </c>
      <c r="D2110" t="s">
        <v>236</v>
      </c>
      <c r="E2110" t="s">
        <v>117</v>
      </c>
      <c r="F2110">
        <v>3</v>
      </c>
      <c r="G2110">
        <v>1</v>
      </c>
      <c r="H2110" t="s">
        <v>129</v>
      </c>
      <c r="I2110" t="s">
        <v>35</v>
      </c>
      <c r="J2110">
        <v>10006184742</v>
      </c>
      <c r="K2110" s="21">
        <v>27.2</v>
      </c>
    </row>
    <row r="2111" spans="1:11">
      <c r="A2111" t="s">
        <v>296</v>
      </c>
      <c r="B2111">
        <v>2019</v>
      </c>
      <c r="C2111" s="12">
        <v>43386</v>
      </c>
      <c r="D2111" t="s">
        <v>236</v>
      </c>
      <c r="E2111" t="s">
        <v>117</v>
      </c>
      <c r="F2111">
        <v>3</v>
      </c>
      <c r="G2111">
        <v>2</v>
      </c>
      <c r="H2111" t="s">
        <v>247</v>
      </c>
      <c r="I2111" t="s">
        <v>35</v>
      </c>
      <c r="J2111">
        <v>10009138491</v>
      </c>
      <c r="K2111" s="21">
        <v>22.4</v>
      </c>
    </row>
    <row r="2112" spans="1:11">
      <c r="A2112" t="s">
        <v>296</v>
      </c>
      <c r="B2112">
        <v>2019</v>
      </c>
      <c r="C2112" s="12">
        <v>43386</v>
      </c>
      <c r="D2112" t="s">
        <v>236</v>
      </c>
      <c r="E2112" t="s">
        <v>117</v>
      </c>
      <c r="F2112">
        <v>3</v>
      </c>
      <c r="G2112">
        <v>3</v>
      </c>
      <c r="H2112" t="s">
        <v>266</v>
      </c>
      <c r="I2112" t="s">
        <v>102</v>
      </c>
      <c r="J2112" t="e">
        <v>#N/A</v>
      </c>
      <c r="K2112" s="21">
        <v>24</v>
      </c>
    </row>
    <row r="2113" spans="1:11">
      <c r="A2113" t="s">
        <v>296</v>
      </c>
      <c r="B2113">
        <v>2019</v>
      </c>
      <c r="C2113" s="12">
        <v>43386</v>
      </c>
      <c r="D2113" t="s">
        <v>236</v>
      </c>
      <c r="E2113" t="s">
        <v>117</v>
      </c>
      <c r="F2113">
        <v>3</v>
      </c>
      <c r="G2113">
        <v>4</v>
      </c>
      <c r="H2113" t="s">
        <v>177</v>
      </c>
      <c r="I2113" t="s">
        <v>102</v>
      </c>
      <c r="J2113">
        <v>10010664829</v>
      </c>
      <c r="K2113" s="21">
        <v>20.5</v>
      </c>
    </row>
    <row r="2114" spans="1:11">
      <c r="A2114" t="s">
        <v>296</v>
      </c>
      <c r="B2114">
        <v>2019</v>
      </c>
      <c r="C2114" s="12">
        <v>43386</v>
      </c>
      <c r="D2114" t="s">
        <v>236</v>
      </c>
      <c r="E2114" t="s">
        <v>117</v>
      </c>
      <c r="F2114">
        <v>3</v>
      </c>
      <c r="G2114">
        <v>5</v>
      </c>
      <c r="H2114" t="s">
        <v>243</v>
      </c>
      <c r="I2114" t="s">
        <v>102</v>
      </c>
      <c r="J2114" t="e">
        <v>#N/A</v>
      </c>
      <c r="K2114" s="21">
        <v>19.2</v>
      </c>
    </row>
    <row r="2115" spans="1:11">
      <c r="A2115" t="s">
        <v>296</v>
      </c>
      <c r="B2115">
        <v>2019</v>
      </c>
      <c r="C2115" s="12">
        <v>43386</v>
      </c>
      <c r="D2115" t="s">
        <v>236</v>
      </c>
      <c r="E2115" t="s">
        <v>117</v>
      </c>
      <c r="F2115">
        <v>4</v>
      </c>
      <c r="G2115">
        <v>1</v>
      </c>
      <c r="H2115" t="s">
        <v>136</v>
      </c>
      <c r="I2115" t="s">
        <v>35</v>
      </c>
      <c r="J2115">
        <v>10010624918</v>
      </c>
      <c r="K2115" s="21">
        <v>22.1</v>
      </c>
    </row>
    <row r="2116" spans="1:11">
      <c r="A2116" t="s">
        <v>296</v>
      </c>
      <c r="B2116">
        <v>2019</v>
      </c>
      <c r="C2116" s="12">
        <v>43386</v>
      </c>
      <c r="D2116" t="s">
        <v>236</v>
      </c>
      <c r="E2116" t="s">
        <v>117</v>
      </c>
      <c r="F2116">
        <v>4</v>
      </c>
      <c r="G2116">
        <v>2</v>
      </c>
      <c r="H2116" t="s">
        <v>268</v>
      </c>
      <c r="I2116" t="s">
        <v>269</v>
      </c>
      <c r="J2116">
        <v>10007051274</v>
      </c>
      <c r="K2116" s="21">
        <v>25.8</v>
      </c>
    </row>
    <row r="2117" spans="1:11">
      <c r="A2117" t="s">
        <v>296</v>
      </c>
      <c r="B2117">
        <v>2019</v>
      </c>
      <c r="C2117" s="12">
        <v>43386</v>
      </c>
      <c r="D2117" t="s">
        <v>236</v>
      </c>
      <c r="E2117" t="s">
        <v>117</v>
      </c>
      <c r="F2117">
        <v>4</v>
      </c>
      <c r="G2117">
        <v>3</v>
      </c>
      <c r="H2117" t="s">
        <v>300</v>
      </c>
      <c r="I2117" t="s">
        <v>102</v>
      </c>
      <c r="J2117">
        <v>10009117071</v>
      </c>
      <c r="K2117" s="21">
        <v>22.5</v>
      </c>
    </row>
    <row r="2118" spans="1:11">
      <c r="A2118" t="s">
        <v>296</v>
      </c>
      <c r="B2118">
        <v>2019</v>
      </c>
      <c r="C2118" s="12">
        <v>43386</v>
      </c>
      <c r="D2118" t="s">
        <v>236</v>
      </c>
      <c r="E2118" t="s">
        <v>117</v>
      </c>
      <c r="F2118">
        <v>4</v>
      </c>
      <c r="G2118">
        <v>4</v>
      </c>
      <c r="H2118" t="s">
        <v>301</v>
      </c>
      <c r="I2118" t="s">
        <v>102</v>
      </c>
      <c r="J2118" t="e">
        <v>#N/A</v>
      </c>
      <c r="K2118" s="21">
        <v>18.100000000000001</v>
      </c>
    </row>
    <row r="2119" spans="1:11">
      <c r="A2119" t="s">
        <v>296</v>
      </c>
      <c r="B2119">
        <v>2019</v>
      </c>
      <c r="C2119" s="12">
        <v>43386</v>
      </c>
      <c r="D2119" t="s">
        <v>236</v>
      </c>
      <c r="E2119" t="s">
        <v>117</v>
      </c>
      <c r="F2119">
        <v>4</v>
      </c>
      <c r="G2119">
        <v>5</v>
      </c>
      <c r="H2119" t="s">
        <v>267</v>
      </c>
      <c r="I2119" t="s">
        <v>102</v>
      </c>
      <c r="J2119">
        <v>10010791030</v>
      </c>
      <c r="K2119" s="21">
        <v>24.1</v>
      </c>
    </row>
    <row r="2120" spans="1:11">
      <c r="A2120" t="s">
        <v>296</v>
      </c>
      <c r="B2120">
        <v>2019</v>
      </c>
      <c r="C2120" s="12">
        <v>43386</v>
      </c>
      <c r="D2120" t="s">
        <v>236</v>
      </c>
      <c r="E2120" t="s">
        <v>119</v>
      </c>
      <c r="F2120">
        <v>1</v>
      </c>
      <c r="G2120">
        <v>1</v>
      </c>
      <c r="H2120" t="s">
        <v>106</v>
      </c>
      <c r="I2120" t="s">
        <v>102</v>
      </c>
      <c r="J2120">
        <v>10006894559</v>
      </c>
      <c r="K2120" s="21">
        <v>26.1</v>
      </c>
    </row>
    <row r="2121" spans="1:11">
      <c r="A2121" t="s">
        <v>296</v>
      </c>
      <c r="B2121">
        <v>2019</v>
      </c>
      <c r="C2121" s="12">
        <v>43386</v>
      </c>
      <c r="D2121" t="s">
        <v>236</v>
      </c>
      <c r="E2121" t="s">
        <v>119</v>
      </c>
      <c r="F2121">
        <v>1</v>
      </c>
      <c r="G2121">
        <v>2</v>
      </c>
      <c r="H2121" t="s">
        <v>136</v>
      </c>
      <c r="I2121" t="s">
        <v>35</v>
      </c>
      <c r="J2121">
        <v>10010624918</v>
      </c>
      <c r="K2121" s="21">
        <v>22.1</v>
      </c>
    </row>
    <row r="2122" spans="1:11">
      <c r="A2122" t="s">
        <v>296</v>
      </c>
      <c r="B2122">
        <v>2019</v>
      </c>
      <c r="C2122" s="12">
        <v>43386</v>
      </c>
      <c r="D2122" t="s">
        <v>236</v>
      </c>
      <c r="E2122" t="s">
        <v>119</v>
      </c>
      <c r="F2122">
        <v>1</v>
      </c>
      <c r="G2122">
        <v>3</v>
      </c>
      <c r="H2122" t="s">
        <v>231</v>
      </c>
      <c r="I2122" t="s">
        <v>102</v>
      </c>
      <c r="J2122">
        <v>10009009260</v>
      </c>
      <c r="K2122" s="21">
        <v>23.5</v>
      </c>
    </row>
    <row r="2123" spans="1:11">
      <c r="A2123" t="s">
        <v>296</v>
      </c>
      <c r="B2123">
        <v>2019</v>
      </c>
      <c r="C2123" s="12">
        <v>43386</v>
      </c>
      <c r="D2123" t="s">
        <v>236</v>
      </c>
      <c r="E2123" t="s">
        <v>119</v>
      </c>
      <c r="F2123">
        <v>1</v>
      </c>
      <c r="G2123">
        <v>4</v>
      </c>
      <c r="H2123" t="s">
        <v>241</v>
      </c>
      <c r="I2123" t="s">
        <v>35</v>
      </c>
      <c r="J2123">
        <v>10009978048</v>
      </c>
      <c r="K2123" s="21">
        <v>19.8</v>
      </c>
    </row>
    <row r="2124" spans="1:11">
      <c r="A2124" t="s">
        <v>296</v>
      </c>
      <c r="B2124">
        <v>2019</v>
      </c>
      <c r="C2124" s="12">
        <v>43386</v>
      </c>
      <c r="D2124" t="s">
        <v>236</v>
      </c>
      <c r="E2124" t="s">
        <v>119</v>
      </c>
      <c r="F2124">
        <v>1</v>
      </c>
      <c r="G2124">
        <v>5</v>
      </c>
      <c r="H2124" t="s">
        <v>240</v>
      </c>
      <c r="I2124" t="s">
        <v>102</v>
      </c>
      <c r="J2124" t="e">
        <v>#N/A</v>
      </c>
      <c r="K2124" s="21">
        <v>19.5</v>
      </c>
    </row>
    <row r="2125" spans="1:11">
      <c r="A2125" t="s">
        <v>296</v>
      </c>
      <c r="B2125">
        <v>2019</v>
      </c>
      <c r="C2125" s="12">
        <v>43386</v>
      </c>
      <c r="D2125" t="s">
        <v>236</v>
      </c>
      <c r="E2125" t="s">
        <v>119</v>
      </c>
      <c r="F2125">
        <v>1</v>
      </c>
      <c r="G2125">
        <v>6</v>
      </c>
      <c r="H2125" t="s">
        <v>298</v>
      </c>
      <c r="I2125" t="s">
        <v>102</v>
      </c>
      <c r="J2125">
        <v>10061341164</v>
      </c>
      <c r="K2125" s="21">
        <v>18</v>
      </c>
    </row>
    <row r="2126" spans="1:11">
      <c r="A2126" t="s">
        <v>296</v>
      </c>
      <c r="B2126">
        <v>2019</v>
      </c>
      <c r="C2126" s="12">
        <v>43386</v>
      </c>
      <c r="D2126" t="s">
        <v>236</v>
      </c>
      <c r="E2126" t="s">
        <v>119</v>
      </c>
      <c r="F2126">
        <v>2</v>
      </c>
      <c r="G2126">
        <v>1</v>
      </c>
      <c r="H2126" t="s">
        <v>286</v>
      </c>
      <c r="I2126" t="s">
        <v>102</v>
      </c>
      <c r="J2126">
        <v>10007811817</v>
      </c>
      <c r="K2126" s="21">
        <v>24.7</v>
      </c>
    </row>
    <row r="2127" spans="1:11">
      <c r="A2127" t="s">
        <v>296</v>
      </c>
      <c r="B2127">
        <v>2019</v>
      </c>
      <c r="C2127" s="12">
        <v>43386</v>
      </c>
      <c r="D2127" t="s">
        <v>236</v>
      </c>
      <c r="E2127" t="s">
        <v>119</v>
      </c>
      <c r="F2127">
        <v>2</v>
      </c>
      <c r="G2127">
        <v>2</v>
      </c>
      <c r="H2127" t="s">
        <v>265</v>
      </c>
      <c r="I2127" t="s">
        <v>102</v>
      </c>
      <c r="J2127">
        <v>10009009462</v>
      </c>
      <c r="K2127" s="21">
        <v>23.2</v>
      </c>
    </row>
    <row r="2128" spans="1:11">
      <c r="A2128" t="s">
        <v>296</v>
      </c>
      <c r="B2128">
        <v>2019</v>
      </c>
      <c r="C2128" s="12">
        <v>43386</v>
      </c>
      <c r="D2128" t="s">
        <v>236</v>
      </c>
      <c r="E2128" t="s">
        <v>119</v>
      </c>
      <c r="F2128">
        <v>2</v>
      </c>
      <c r="G2128">
        <v>3</v>
      </c>
      <c r="H2128" t="s">
        <v>129</v>
      </c>
      <c r="I2128" t="s">
        <v>35</v>
      </c>
      <c r="J2128">
        <v>10006184742</v>
      </c>
      <c r="K2128" s="21">
        <v>27.2</v>
      </c>
    </row>
    <row r="2129" spans="1:11">
      <c r="A2129" t="s">
        <v>296</v>
      </c>
      <c r="B2129">
        <v>2019</v>
      </c>
      <c r="C2129" s="12">
        <v>43386</v>
      </c>
      <c r="D2129" t="s">
        <v>236</v>
      </c>
      <c r="E2129" t="s">
        <v>119</v>
      </c>
      <c r="F2129">
        <v>2</v>
      </c>
      <c r="G2129">
        <v>4</v>
      </c>
      <c r="H2129" t="s">
        <v>101</v>
      </c>
      <c r="I2129" t="s">
        <v>102</v>
      </c>
      <c r="J2129">
        <v>10015145724</v>
      </c>
      <c r="K2129" s="21">
        <v>19.5</v>
      </c>
    </row>
    <row r="2130" spans="1:11">
      <c r="A2130" t="s">
        <v>296</v>
      </c>
      <c r="B2130">
        <v>2019</v>
      </c>
      <c r="C2130" s="12">
        <v>43386</v>
      </c>
      <c r="D2130" t="s">
        <v>236</v>
      </c>
      <c r="E2130" t="s">
        <v>119</v>
      </c>
      <c r="F2130">
        <v>2</v>
      </c>
      <c r="G2130">
        <v>5</v>
      </c>
      <c r="H2130" t="s">
        <v>245</v>
      </c>
      <c r="I2130" t="s">
        <v>35</v>
      </c>
      <c r="J2130">
        <v>10015443087</v>
      </c>
      <c r="K2130" s="21">
        <v>19.7</v>
      </c>
    </row>
    <row r="2131" spans="1:11">
      <c r="A2131" t="s">
        <v>296</v>
      </c>
      <c r="B2131">
        <v>2019</v>
      </c>
      <c r="C2131" s="12">
        <v>43386</v>
      </c>
      <c r="D2131" t="s">
        <v>236</v>
      </c>
      <c r="E2131" t="s">
        <v>119</v>
      </c>
      <c r="F2131">
        <v>2</v>
      </c>
      <c r="G2131">
        <v>6</v>
      </c>
      <c r="H2131" t="s">
        <v>248</v>
      </c>
      <c r="I2131" t="s">
        <v>35</v>
      </c>
      <c r="J2131">
        <v>10008997641</v>
      </c>
      <c r="K2131" s="21">
        <v>23.2</v>
      </c>
    </row>
    <row r="2132" spans="1:11">
      <c r="A2132" t="s">
        <v>296</v>
      </c>
      <c r="B2132">
        <v>2019</v>
      </c>
      <c r="C2132" s="12">
        <v>43386</v>
      </c>
      <c r="D2132" t="s">
        <v>236</v>
      </c>
      <c r="E2132" t="s">
        <v>121</v>
      </c>
      <c r="F2132">
        <v>1</v>
      </c>
      <c r="G2132">
        <v>1</v>
      </c>
      <c r="H2132" t="s">
        <v>106</v>
      </c>
      <c r="I2132" t="s">
        <v>102</v>
      </c>
      <c r="J2132">
        <v>10006894559</v>
      </c>
      <c r="K2132" s="21">
        <v>26.1</v>
      </c>
    </row>
    <row r="2133" spans="1:11">
      <c r="A2133" t="s">
        <v>296</v>
      </c>
      <c r="B2133">
        <v>2019</v>
      </c>
      <c r="C2133" s="12">
        <v>43386</v>
      </c>
      <c r="D2133" t="s">
        <v>236</v>
      </c>
      <c r="E2133" t="s">
        <v>121</v>
      </c>
      <c r="F2133">
        <v>1</v>
      </c>
      <c r="G2133">
        <v>2</v>
      </c>
      <c r="H2133" t="s">
        <v>286</v>
      </c>
      <c r="I2133" t="s">
        <v>102</v>
      </c>
      <c r="J2133">
        <v>10007811817</v>
      </c>
      <c r="K2133" s="21">
        <v>24.7</v>
      </c>
    </row>
    <row r="2134" spans="1:11">
      <c r="A2134" t="s">
        <v>296</v>
      </c>
      <c r="B2134">
        <v>2019</v>
      </c>
      <c r="C2134" s="12">
        <v>43386</v>
      </c>
      <c r="D2134" t="s">
        <v>236</v>
      </c>
      <c r="E2134" t="s">
        <v>121</v>
      </c>
      <c r="F2134">
        <v>1</v>
      </c>
      <c r="G2134">
        <v>3</v>
      </c>
      <c r="H2134" t="s">
        <v>136</v>
      </c>
      <c r="I2134" t="s">
        <v>35</v>
      </c>
      <c r="J2134">
        <v>10010624918</v>
      </c>
      <c r="K2134" s="21">
        <v>22.1</v>
      </c>
    </row>
    <row r="2135" spans="1:11">
      <c r="A2135" t="s">
        <v>296</v>
      </c>
      <c r="B2135">
        <v>2019</v>
      </c>
      <c r="C2135" s="12">
        <v>43386</v>
      </c>
      <c r="D2135" t="s">
        <v>236</v>
      </c>
      <c r="E2135" t="s">
        <v>121</v>
      </c>
      <c r="F2135">
        <v>1</v>
      </c>
      <c r="G2135">
        <v>4</v>
      </c>
      <c r="H2135" t="s">
        <v>265</v>
      </c>
      <c r="I2135" t="s">
        <v>102</v>
      </c>
      <c r="J2135">
        <v>10009009462</v>
      </c>
      <c r="K2135" s="21">
        <v>23.2</v>
      </c>
    </row>
    <row r="2136" spans="1:11">
      <c r="A2136" t="s">
        <v>296</v>
      </c>
      <c r="B2136">
        <v>2019</v>
      </c>
      <c r="C2136" s="12">
        <v>43386</v>
      </c>
      <c r="D2136" t="s">
        <v>236</v>
      </c>
      <c r="E2136" t="s">
        <v>121</v>
      </c>
      <c r="F2136">
        <v>1</v>
      </c>
      <c r="G2136">
        <v>5</v>
      </c>
      <c r="H2136" t="s">
        <v>129</v>
      </c>
      <c r="I2136" t="s">
        <v>35</v>
      </c>
      <c r="J2136">
        <v>10006184742</v>
      </c>
      <c r="K2136" s="21">
        <v>27.2</v>
      </c>
    </row>
    <row r="2137" spans="1:11">
      <c r="A2137" t="s">
        <v>296</v>
      </c>
      <c r="B2137">
        <v>2019</v>
      </c>
      <c r="C2137" s="12">
        <v>43386</v>
      </c>
      <c r="D2137" t="s">
        <v>236</v>
      </c>
      <c r="E2137" t="s">
        <v>121</v>
      </c>
      <c r="F2137">
        <v>1</v>
      </c>
      <c r="G2137">
        <v>6</v>
      </c>
      <c r="H2137" t="s">
        <v>231</v>
      </c>
      <c r="I2137" t="s">
        <v>102</v>
      </c>
      <c r="J2137">
        <v>10009009260</v>
      </c>
      <c r="K2137" s="21">
        <v>23.5</v>
      </c>
    </row>
    <row r="2138" spans="1:11">
      <c r="A2138" t="s">
        <v>296</v>
      </c>
      <c r="B2138">
        <v>2019</v>
      </c>
      <c r="C2138" s="12">
        <v>43386</v>
      </c>
      <c r="D2138" t="s">
        <v>236</v>
      </c>
      <c r="E2138" t="s">
        <v>121</v>
      </c>
      <c r="F2138">
        <v>2</v>
      </c>
      <c r="G2138">
        <v>1</v>
      </c>
      <c r="H2138" t="s">
        <v>248</v>
      </c>
      <c r="I2138" t="s">
        <v>35</v>
      </c>
      <c r="J2138">
        <v>10008997641</v>
      </c>
      <c r="K2138" s="21">
        <v>23.2</v>
      </c>
    </row>
    <row r="2139" spans="1:11">
      <c r="A2139" t="s">
        <v>296</v>
      </c>
      <c r="B2139">
        <v>2019</v>
      </c>
      <c r="C2139" s="12">
        <v>43386</v>
      </c>
      <c r="D2139" t="s">
        <v>236</v>
      </c>
      <c r="E2139" t="s">
        <v>121</v>
      </c>
      <c r="F2139">
        <v>2</v>
      </c>
      <c r="G2139">
        <v>2</v>
      </c>
      <c r="H2139" t="s">
        <v>245</v>
      </c>
      <c r="I2139" t="s">
        <v>35</v>
      </c>
      <c r="J2139">
        <v>10015443087</v>
      </c>
      <c r="K2139" s="21">
        <v>19.7</v>
      </c>
    </row>
    <row r="2140" spans="1:11">
      <c r="A2140" t="s">
        <v>296</v>
      </c>
      <c r="B2140">
        <v>2019</v>
      </c>
      <c r="C2140" s="12">
        <v>43386</v>
      </c>
      <c r="D2140" t="s">
        <v>236</v>
      </c>
      <c r="E2140" t="s">
        <v>121</v>
      </c>
      <c r="F2140">
        <v>2</v>
      </c>
      <c r="G2140">
        <v>3</v>
      </c>
      <c r="H2140" t="s">
        <v>101</v>
      </c>
      <c r="I2140" t="s">
        <v>102</v>
      </c>
      <c r="J2140">
        <v>10015145724</v>
      </c>
      <c r="K2140" s="21">
        <v>19.5</v>
      </c>
    </row>
    <row r="2141" spans="1:11">
      <c r="A2141" t="s">
        <v>296</v>
      </c>
      <c r="B2141">
        <v>2019</v>
      </c>
      <c r="C2141" s="12">
        <v>43386</v>
      </c>
      <c r="D2141" t="s">
        <v>236</v>
      </c>
      <c r="E2141" t="s">
        <v>121</v>
      </c>
      <c r="F2141">
        <v>2</v>
      </c>
      <c r="G2141">
        <v>4</v>
      </c>
      <c r="H2141" t="s">
        <v>298</v>
      </c>
      <c r="I2141" t="s">
        <v>102</v>
      </c>
      <c r="J2141">
        <v>10061341164</v>
      </c>
      <c r="K2141" s="21">
        <v>18</v>
      </c>
    </row>
    <row r="2142" spans="1:11">
      <c r="A2142" t="s">
        <v>296</v>
      </c>
      <c r="B2142">
        <v>2019</v>
      </c>
      <c r="C2142" s="12">
        <v>43386</v>
      </c>
      <c r="D2142" t="s">
        <v>236</v>
      </c>
      <c r="E2142" t="s">
        <v>121</v>
      </c>
      <c r="F2142">
        <v>2</v>
      </c>
      <c r="G2142">
        <v>5</v>
      </c>
      <c r="H2142" t="s">
        <v>241</v>
      </c>
      <c r="I2142" t="s">
        <v>35</v>
      </c>
      <c r="J2142">
        <v>10009978048</v>
      </c>
      <c r="K2142" s="21">
        <v>19.8</v>
      </c>
    </row>
    <row r="2143" spans="1:11">
      <c r="A2143" t="s">
        <v>296</v>
      </c>
      <c r="B2143">
        <v>2019</v>
      </c>
      <c r="C2143" s="12">
        <v>43386</v>
      </c>
      <c r="D2143" t="s">
        <v>236</v>
      </c>
      <c r="E2143" t="s">
        <v>121</v>
      </c>
      <c r="F2143">
        <v>2</v>
      </c>
      <c r="G2143">
        <v>6</v>
      </c>
      <c r="H2143" t="s">
        <v>240</v>
      </c>
      <c r="I2143" t="s">
        <v>102</v>
      </c>
      <c r="J2143" t="e">
        <v>#N/A</v>
      </c>
      <c r="K2143" s="21">
        <v>19.5</v>
      </c>
    </row>
    <row r="2144" spans="1:11">
      <c r="A2144" t="s">
        <v>222</v>
      </c>
      <c r="B2144">
        <v>2018</v>
      </c>
      <c r="C2144" s="12">
        <v>43196</v>
      </c>
      <c r="D2144" t="s">
        <v>123</v>
      </c>
      <c r="E2144" t="s">
        <v>91</v>
      </c>
      <c r="F2144">
        <v>1</v>
      </c>
      <c r="G2144">
        <v>1</v>
      </c>
      <c r="H2144" t="s">
        <v>265</v>
      </c>
      <c r="I2144" t="s">
        <v>102</v>
      </c>
      <c r="J2144">
        <v>10009009462</v>
      </c>
      <c r="K2144" s="21">
        <v>22.7</v>
      </c>
    </row>
    <row r="2145" spans="1:11">
      <c r="A2145" t="s">
        <v>222</v>
      </c>
      <c r="B2145">
        <v>2018</v>
      </c>
      <c r="C2145" s="12">
        <v>43196</v>
      </c>
      <c r="D2145" t="s">
        <v>123</v>
      </c>
      <c r="E2145" t="s">
        <v>91</v>
      </c>
      <c r="F2145">
        <v>1</v>
      </c>
      <c r="G2145">
        <v>2</v>
      </c>
      <c r="H2145" t="s">
        <v>196</v>
      </c>
      <c r="I2145" t="s">
        <v>52</v>
      </c>
      <c r="J2145">
        <v>10004868370</v>
      </c>
      <c r="K2145" s="21">
        <v>30.3</v>
      </c>
    </row>
    <row r="2146" spans="1:11">
      <c r="A2146" t="s">
        <v>222</v>
      </c>
      <c r="B2146">
        <v>2018</v>
      </c>
      <c r="C2146" s="12">
        <v>43196</v>
      </c>
      <c r="D2146" t="s">
        <v>123</v>
      </c>
      <c r="E2146" t="s">
        <v>91</v>
      </c>
      <c r="F2146">
        <v>1</v>
      </c>
      <c r="G2146">
        <v>3</v>
      </c>
      <c r="H2146" t="s">
        <v>103</v>
      </c>
      <c r="I2146" t="s">
        <v>104</v>
      </c>
      <c r="J2146">
        <v>10009010876</v>
      </c>
      <c r="K2146" s="21">
        <v>24.2</v>
      </c>
    </row>
    <row r="2147" spans="1:11">
      <c r="A2147" t="s">
        <v>222</v>
      </c>
      <c r="B2147">
        <v>2018</v>
      </c>
      <c r="C2147" s="12">
        <v>43196</v>
      </c>
      <c r="D2147" t="s">
        <v>123</v>
      </c>
      <c r="E2147" t="s">
        <v>91</v>
      </c>
      <c r="F2147">
        <v>1</v>
      </c>
      <c r="G2147">
        <v>4</v>
      </c>
      <c r="H2147" t="s">
        <v>302</v>
      </c>
      <c r="I2147" t="s">
        <v>61</v>
      </c>
      <c r="J2147">
        <v>10011156903</v>
      </c>
      <c r="K2147" s="21">
        <v>20</v>
      </c>
    </row>
    <row r="2148" spans="1:11">
      <c r="A2148" t="s">
        <v>222</v>
      </c>
      <c r="B2148">
        <v>2018</v>
      </c>
      <c r="C2148" s="12">
        <v>43196</v>
      </c>
      <c r="D2148" t="s">
        <v>123</v>
      </c>
      <c r="E2148" t="s">
        <v>91</v>
      </c>
      <c r="F2148">
        <v>1</v>
      </c>
      <c r="G2148">
        <v>5</v>
      </c>
      <c r="H2148" t="s">
        <v>303</v>
      </c>
      <c r="I2148" t="s">
        <v>113</v>
      </c>
      <c r="J2148">
        <v>10006898296</v>
      </c>
      <c r="K2148" s="21">
        <v>25.6</v>
      </c>
    </row>
    <row r="2149" spans="1:11">
      <c r="A2149" t="s">
        <v>222</v>
      </c>
      <c r="B2149">
        <v>2018</v>
      </c>
      <c r="C2149" s="12">
        <v>43196</v>
      </c>
      <c r="D2149" t="s">
        <v>123</v>
      </c>
      <c r="E2149" t="s">
        <v>91</v>
      </c>
      <c r="F2149">
        <v>1</v>
      </c>
      <c r="G2149">
        <v>6</v>
      </c>
      <c r="H2149" t="s">
        <v>183</v>
      </c>
      <c r="I2149" t="s">
        <v>33</v>
      </c>
      <c r="J2149">
        <v>10007212639</v>
      </c>
      <c r="K2149" s="21">
        <v>26.8</v>
      </c>
    </row>
    <row r="2150" spans="1:11">
      <c r="A2150" t="s">
        <v>222</v>
      </c>
      <c r="B2150">
        <v>2018</v>
      </c>
      <c r="C2150" s="12">
        <v>43196</v>
      </c>
      <c r="D2150" t="s">
        <v>123</v>
      </c>
      <c r="E2150" t="s">
        <v>91</v>
      </c>
      <c r="F2150">
        <v>2</v>
      </c>
      <c r="G2150">
        <v>1</v>
      </c>
      <c r="H2150" t="s">
        <v>106</v>
      </c>
      <c r="I2150" t="s">
        <v>102</v>
      </c>
      <c r="J2150">
        <v>10006894559</v>
      </c>
      <c r="K2150" s="21">
        <v>25.6</v>
      </c>
    </row>
    <row r="2151" spans="1:11">
      <c r="A2151" t="s">
        <v>222</v>
      </c>
      <c r="B2151">
        <v>2018</v>
      </c>
      <c r="C2151" s="12">
        <v>43196</v>
      </c>
      <c r="D2151" t="s">
        <v>123</v>
      </c>
      <c r="E2151" t="s">
        <v>91</v>
      </c>
      <c r="F2151">
        <v>2</v>
      </c>
      <c r="G2151">
        <v>2</v>
      </c>
      <c r="H2151" t="s">
        <v>304</v>
      </c>
      <c r="I2151" t="s">
        <v>33</v>
      </c>
      <c r="J2151">
        <v>10009821131</v>
      </c>
      <c r="K2151" s="21">
        <v>19.899999999999999</v>
      </c>
    </row>
    <row r="2152" spans="1:11">
      <c r="A2152" t="s">
        <v>222</v>
      </c>
      <c r="B2152">
        <v>2018</v>
      </c>
      <c r="C2152" s="12">
        <v>43196</v>
      </c>
      <c r="D2152" t="s">
        <v>123</v>
      </c>
      <c r="E2152" t="s">
        <v>91</v>
      </c>
      <c r="F2152">
        <v>2</v>
      </c>
      <c r="G2152">
        <v>3</v>
      </c>
      <c r="H2152" t="s">
        <v>261</v>
      </c>
      <c r="I2152" t="s">
        <v>113</v>
      </c>
      <c r="J2152">
        <v>10007499292</v>
      </c>
      <c r="K2152" s="21">
        <v>25.5</v>
      </c>
    </row>
    <row r="2153" spans="1:11">
      <c r="A2153" t="s">
        <v>222</v>
      </c>
      <c r="B2153">
        <v>2018</v>
      </c>
      <c r="C2153" s="12">
        <v>43196</v>
      </c>
      <c r="D2153" t="s">
        <v>123</v>
      </c>
      <c r="E2153" t="s">
        <v>91</v>
      </c>
      <c r="F2153">
        <v>2</v>
      </c>
      <c r="G2153">
        <v>4</v>
      </c>
      <c r="H2153" t="s">
        <v>93</v>
      </c>
      <c r="I2153" t="s">
        <v>52</v>
      </c>
      <c r="J2153">
        <v>10009150215</v>
      </c>
      <c r="K2153" s="21">
        <v>22.4</v>
      </c>
    </row>
    <row r="2154" spans="1:11">
      <c r="A2154" t="s">
        <v>222</v>
      </c>
      <c r="B2154">
        <v>2018</v>
      </c>
      <c r="C2154" s="12">
        <v>43196</v>
      </c>
      <c r="D2154" t="s">
        <v>123</v>
      </c>
      <c r="E2154" t="s">
        <v>91</v>
      </c>
      <c r="F2154">
        <v>2</v>
      </c>
      <c r="G2154">
        <v>5</v>
      </c>
      <c r="H2154" t="s">
        <v>305</v>
      </c>
      <c r="I2154" t="s">
        <v>61</v>
      </c>
      <c r="J2154">
        <v>10050854050</v>
      </c>
      <c r="K2154" s="21">
        <v>24.6</v>
      </c>
    </row>
    <row r="2155" spans="1:11">
      <c r="A2155" t="s">
        <v>222</v>
      </c>
      <c r="B2155">
        <v>2018</v>
      </c>
      <c r="C2155" s="12">
        <v>43196</v>
      </c>
      <c r="D2155" t="s">
        <v>123</v>
      </c>
      <c r="E2155" t="s">
        <v>91</v>
      </c>
      <c r="F2155">
        <v>2</v>
      </c>
      <c r="G2155">
        <v>6</v>
      </c>
      <c r="H2155" t="s">
        <v>241</v>
      </c>
      <c r="I2155" t="s">
        <v>35</v>
      </c>
      <c r="J2155">
        <v>10009978048</v>
      </c>
      <c r="K2155" s="21">
        <v>19.3</v>
      </c>
    </row>
    <row r="2156" spans="1:11">
      <c r="A2156" t="s">
        <v>222</v>
      </c>
      <c r="B2156">
        <v>2018</v>
      </c>
      <c r="C2156" s="12">
        <v>43196</v>
      </c>
      <c r="D2156" t="s">
        <v>123</v>
      </c>
      <c r="E2156" t="s">
        <v>91</v>
      </c>
      <c r="F2156">
        <v>3</v>
      </c>
      <c r="G2156">
        <v>1</v>
      </c>
      <c r="H2156" t="s">
        <v>125</v>
      </c>
      <c r="I2156" t="s">
        <v>113</v>
      </c>
      <c r="J2156">
        <v>10017950943</v>
      </c>
      <c r="K2156" s="21">
        <v>21.1</v>
      </c>
    </row>
    <row r="2157" spans="1:11">
      <c r="A2157" t="s">
        <v>222</v>
      </c>
      <c r="B2157">
        <v>2018</v>
      </c>
      <c r="C2157" s="12">
        <v>43196</v>
      </c>
      <c r="D2157" t="s">
        <v>123</v>
      </c>
      <c r="E2157" t="s">
        <v>91</v>
      </c>
      <c r="F2157">
        <v>3</v>
      </c>
      <c r="G2157">
        <v>2</v>
      </c>
      <c r="H2157" t="s">
        <v>129</v>
      </c>
      <c r="I2157" t="s">
        <v>35</v>
      </c>
      <c r="J2157">
        <v>10006184742</v>
      </c>
      <c r="K2157" s="21">
        <v>26.7</v>
      </c>
    </row>
    <row r="2158" spans="1:11">
      <c r="A2158" t="s">
        <v>222</v>
      </c>
      <c r="B2158">
        <v>2018</v>
      </c>
      <c r="C2158" s="12">
        <v>43196</v>
      </c>
      <c r="D2158" t="s">
        <v>123</v>
      </c>
      <c r="E2158" t="s">
        <v>91</v>
      </c>
      <c r="F2158">
        <v>3</v>
      </c>
      <c r="G2158">
        <v>3</v>
      </c>
      <c r="H2158" t="s">
        <v>306</v>
      </c>
      <c r="I2158" t="s">
        <v>113</v>
      </c>
      <c r="J2158">
        <v>10006898300</v>
      </c>
      <c r="K2158" s="21">
        <v>25.6</v>
      </c>
    </row>
    <row r="2159" spans="1:11">
      <c r="A2159" t="s">
        <v>222</v>
      </c>
      <c r="B2159">
        <v>2018</v>
      </c>
      <c r="C2159" s="12">
        <v>43196</v>
      </c>
      <c r="D2159" t="s">
        <v>123</v>
      </c>
      <c r="E2159" t="s">
        <v>91</v>
      </c>
      <c r="F2159">
        <v>3</v>
      </c>
      <c r="G2159">
        <v>4</v>
      </c>
      <c r="H2159" t="s">
        <v>307</v>
      </c>
      <c r="I2159" t="s">
        <v>308</v>
      </c>
      <c r="J2159" t="e">
        <v>#N/A</v>
      </c>
      <c r="K2159" s="21"/>
    </row>
    <row r="2160" spans="1:11">
      <c r="A2160" t="s">
        <v>222</v>
      </c>
      <c r="B2160">
        <v>2018</v>
      </c>
      <c r="C2160" s="12">
        <v>43196</v>
      </c>
      <c r="D2160" t="s">
        <v>123</v>
      </c>
      <c r="E2160" t="s">
        <v>91</v>
      </c>
      <c r="F2160">
        <v>3</v>
      </c>
      <c r="G2160">
        <v>5</v>
      </c>
      <c r="H2160" t="s">
        <v>128</v>
      </c>
      <c r="I2160" t="s">
        <v>104</v>
      </c>
      <c r="J2160">
        <v>10010821241</v>
      </c>
      <c r="K2160" s="21">
        <v>19.5</v>
      </c>
    </row>
    <row r="2161" spans="1:11">
      <c r="A2161" t="s">
        <v>222</v>
      </c>
      <c r="B2161">
        <v>2018</v>
      </c>
      <c r="C2161" s="12">
        <v>43196</v>
      </c>
      <c r="D2161" t="s">
        <v>123</v>
      </c>
      <c r="E2161" t="s">
        <v>91</v>
      </c>
      <c r="F2161">
        <v>3</v>
      </c>
      <c r="G2161">
        <v>6</v>
      </c>
      <c r="H2161" t="s">
        <v>309</v>
      </c>
      <c r="I2161" t="s">
        <v>310</v>
      </c>
      <c r="J2161">
        <v>10052410393</v>
      </c>
      <c r="K2161" s="21"/>
    </row>
    <row r="2162" spans="1:11">
      <c r="A2162" t="s">
        <v>222</v>
      </c>
      <c r="B2162">
        <v>2018</v>
      </c>
      <c r="C2162" s="12">
        <v>43196</v>
      </c>
      <c r="D2162" t="s">
        <v>123</v>
      </c>
      <c r="E2162" t="s">
        <v>91</v>
      </c>
      <c r="F2162">
        <v>4</v>
      </c>
      <c r="G2162">
        <v>1</v>
      </c>
      <c r="H2162" t="s">
        <v>112</v>
      </c>
      <c r="I2162" t="s">
        <v>113</v>
      </c>
      <c r="J2162">
        <v>10009967641</v>
      </c>
      <c r="K2162" s="21">
        <v>21</v>
      </c>
    </row>
    <row r="2163" spans="1:11">
      <c r="A2163" t="s">
        <v>222</v>
      </c>
      <c r="B2163">
        <v>2018</v>
      </c>
      <c r="C2163" s="12">
        <v>43196</v>
      </c>
      <c r="D2163" t="s">
        <v>123</v>
      </c>
      <c r="E2163" t="s">
        <v>91</v>
      </c>
      <c r="F2163">
        <v>4</v>
      </c>
      <c r="G2163">
        <v>2</v>
      </c>
      <c r="H2163" t="s">
        <v>286</v>
      </c>
      <c r="I2163" t="s">
        <v>102</v>
      </c>
      <c r="J2163">
        <v>10007811817</v>
      </c>
      <c r="K2163" s="21">
        <v>24.2</v>
      </c>
    </row>
    <row r="2164" spans="1:11">
      <c r="A2164" t="s">
        <v>222</v>
      </c>
      <c r="B2164">
        <v>2018</v>
      </c>
      <c r="C2164" s="12">
        <v>43196</v>
      </c>
      <c r="D2164" t="s">
        <v>123</v>
      </c>
      <c r="E2164" t="s">
        <v>91</v>
      </c>
      <c r="F2164">
        <v>4</v>
      </c>
      <c r="G2164">
        <v>3</v>
      </c>
      <c r="H2164" t="s">
        <v>220</v>
      </c>
      <c r="I2164" t="s">
        <v>35</v>
      </c>
      <c r="J2164">
        <v>10005782695</v>
      </c>
      <c r="K2164" s="21">
        <v>28.7</v>
      </c>
    </row>
    <row r="2165" spans="1:11">
      <c r="A2165" t="s">
        <v>222</v>
      </c>
      <c r="B2165">
        <v>2018</v>
      </c>
      <c r="C2165" s="12">
        <v>43196</v>
      </c>
      <c r="D2165" t="s">
        <v>123</v>
      </c>
      <c r="E2165" t="s">
        <v>91</v>
      </c>
      <c r="F2165">
        <v>4</v>
      </c>
      <c r="G2165">
        <v>4</v>
      </c>
      <c r="H2165" t="s">
        <v>311</v>
      </c>
      <c r="I2165" t="s">
        <v>113</v>
      </c>
      <c r="J2165">
        <v>10009316024</v>
      </c>
      <c r="K2165" s="21">
        <v>22.5</v>
      </c>
    </row>
    <row r="2166" spans="1:11">
      <c r="A2166" t="s">
        <v>222</v>
      </c>
      <c r="B2166">
        <v>2018</v>
      </c>
      <c r="C2166" s="12">
        <v>43196</v>
      </c>
      <c r="D2166" t="s">
        <v>123</v>
      </c>
      <c r="E2166" t="s">
        <v>91</v>
      </c>
      <c r="F2166">
        <v>4</v>
      </c>
      <c r="G2166">
        <v>5</v>
      </c>
      <c r="H2166" t="s">
        <v>51</v>
      </c>
      <c r="I2166" t="s">
        <v>52</v>
      </c>
      <c r="J2166">
        <v>10010645732</v>
      </c>
      <c r="K2166" s="21">
        <v>20.3</v>
      </c>
    </row>
    <row r="2167" spans="1:11">
      <c r="A2167" t="s">
        <v>222</v>
      </c>
      <c r="B2167">
        <v>2018</v>
      </c>
      <c r="C2167" s="12">
        <v>43196</v>
      </c>
      <c r="D2167" t="s">
        <v>123</v>
      </c>
      <c r="E2167" t="s">
        <v>91</v>
      </c>
      <c r="F2167">
        <v>4</v>
      </c>
      <c r="G2167">
        <v>6</v>
      </c>
      <c r="H2167" t="s">
        <v>312</v>
      </c>
      <c r="I2167" t="s">
        <v>104</v>
      </c>
      <c r="J2167">
        <v>10006898401</v>
      </c>
      <c r="K2167" s="21">
        <v>26.9</v>
      </c>
    </row>
    <row r="2168" spans="1:11">
      <c r="A2168" t="s">
        <v>222</v>
      </c>
      <c r="B2168">
        <v>2018</v>
      </c>
      <c r="C2168" s="12">
        <v>43196</v>
      </c>
      <c r="D2168" t="s">
        <v>123</v>
      </c>
      <c r="E2168" t="s">
        <v>117</v>
      </c>
      <c r="F2168">
        <v>1</v>
      </c>
      <c r="G2168">
        <v>1</v>
      </c>
      <c r="H2168" t="s">
        <v>311</v>
      </c>
      <c r="I2168" t="s">
        <v>113</v>
      </c>
      <c r="J2168">
        <v>10009316024</v>
      </c>
      <c r="K2168" s="21">
        <v>22.5</v>
      </c>
    </row>
    <row r="2169" spans="1:11">
      <c r="A2169" t="s">
        <v>222</v>
      </c>
      <c r="B2169">
        <v>2018</v>
      </c>
      <c r="C2169" s="12">
        <v>43196</v>
      </c>
      <c r="D2169" t="s">
        <v>123</v>
      </c>
      <c r="E2169" t="s">
        <v>117</v>
      </c>
      <c r="F2169">
        <v>1</v>
      </c>
      <c r="G2169">
        <v>2</v>
      </c>
      <c r="H2169" t="s">
        <v>103</v>
      </c>
      <c r="I2169" t="s">
        <v>104</v>
      </c>
      <c r="J2169">
        <v>10009010876</v>
      </c>
      <c r="K2169" s="21">
        <v>24.2</v>
      </c>
    </row>
    <row r="2170" spans="1:11">
      <c r="A2170" t="s">
        <v>222</v>
      </c>
      <c r="B2170">
        <v>2018</v>
      </c>
      <c r="C2170" s="12">
        <v>43196</v>
      </c>
      <c r="D2170" t="s">
        <v>123</v>
      </c>
      <c r="E2170" t="s">
        <v>117</v>
      </c>
      <c r="F2170">
        <v>1</v>
      </c>
      <c r="G2170">
        <v>3</v>
      </c>
      <c r="H2170" t="s">
        <v>307</v>
      </c>
      <c r="I2170" t="s">
        <v>308</v>
      </c>
      <c r="J2170" t="e">
        <v>#N/A</v>
      </c>
      <c r="K2170" s="21"/>
    </row>
    <row r="2171" spans="1:11">
      <c r="A2171" t="s">
        <v>222</v>
      </c>
      <c r="B2171">
        <v>2018</v>
      </c>
      <c r="C2171" s="12">
        <v>43196</v>
      </c>
      <c r="D2171" t="s">
        <v>123</v>
      </c>
      <c r="E2171" t="s">
        <v>117</v>
      </c>
      <c r="F2171">
        <v>1</v>
      </c>
      <c r="G2171">
        <v>4</v>
      </c>
      <c r="H2171" t="s">
        <v>241</v>
      </c>
      <c r="I2171" t="s">
        <v>35</v>
      </c>
      <c r="J2171">
        <v>10009978048</v>
      </c>
      <c r="K2171" s="21">
        <v>19.3</v>
      </c>
    </row>
    <row r="2172" spans="1:11">
      <c r="A2172" t="s">
        <v>222</v>
      </c>
      <c r="B2172">
        <v>2018</v>
      </c>
      <c r="C2172" s="12">
        <v>43196</v>
      </c>
      <c r="D2172" t="s">
        <v>123</v>
      </c>
      <c r="E2172" t="s">
        <v>117</v>
      </c>
      <c r="F2172">
        <v>2</v>
      </c>
      <c r="G2172">
        <v>1</v>
      </c>
      <c r="H2172" t="s">
        <v>183</v>
      </c>
      <c r="I2172" t="s">
        <v>33</v>
      </c>
      <c r="J2172">
        <v>10007212639</v>
      </c>
      <c r="K2172" s="21">
        <v>26.8</v>
      </c>
    </row>
    <row r="2173" spans="1:11">
      <c r="A2173" t="s">
        <v>222</v>
      </c>
      <c r="B2173">
        <v>2018</v>
      </c>
      <c r="C2173" s="12">
        <v>43196</v>
      </c>
      <c r="D2173" t="s">
        <v>123</v>
      </c>
      <c r="E2173" t="s">
        <v>117</v>
      </c>
      <c r="F2173">
        <v>2</v>
      </c>
      <c r="G2173">
        <v>2</v>
      </c>
      <c r="H2173" t="s">
        <v>128</v>
      </c>
      <c r="I2173" t="s">
        <v>104</v>
      </c>
      <c r="J2173">
        <v>10010821241</v>
      </c>
      <c r="K2173" s="21">
        <v>19.5</v>
      </c>
    </row>
    <row r="2174" spans="1:11">
      <c r="A2174" t="s">
        <v>222</v>
      </c>
      <c r="B2174">
        <v>2018</v>
      </c>
      <c r="C2174" s="12">
        <v>43196</v>
      </c>
      <c r="D2174" t="s">
        <v>123</v>
      </c>
      <c r="E2174" t="s">
        <v>117</v>
      </c>
      <c r="F2174">
        <v>2</v>
      </c>
      <c r="G2174">
        <v>3</v>
      </c>
      <c r="H2174" t="s">
        <v>261</v>
      </c>
      <c r="I2174" t="s">
        <v>113</v>
      </c>
      <c r="J2174">
        <v>10007499292</v>
      </c>
      <c r="K2174" s="21">
        <v>25.5</v>
      </c>
    </row>
    <row r="2175" spans="1:11">
      <c r="A2175" t="s">
        <v>222</v>
      </c>
      <c r="B2175">
        <v>2018</v>
      </c>
      <c r="C2175" s="12">
        <v>43196</v>
      </c>
      <c r="D2175" t="s">
        <v>123</v>
      </c>
      <c r="E2175" t="s">
        <v>117</v>
      </c>
      <c r="F2175">
        <v>2</v>
      </c>
      <c r="G2175">
        <v>4</v>
      </c>
      <c r="H2175" t="s">
        <v>305</v>
      </c>
      <c r="I2175" t="s">
        <v>61</v>
      </c>
      <c r="J2175">
        <v>10050854050</v>
      </c>
      <c r="K2175" s="21">
        <v>24.6</v>
      </c>
    </row>
    <row r="2176" spans="1:11">
      <c r="A2176" t="s">
        <v>222</v>
      </c>
      <c r="B2176">
        <v>2018</v>
      </c>
      <c r="C2176" s="12">
        <v>43196</v>
      </c>
      <c r="D2176" t="s">
        <v>123</v>
      </c>
      <c r="E2176" t="s">
        <v>117</v>
      </c>
      <c r="F2176">
        <v>3</v>
      </c>
      <c r="G2176">
        <v>1</v>
      </c>
      <c r="H2176" t="s">
        <v>306</v>
      </c>
      <c r="I2176" t="s">
        <v>113</v>
      </c>
      <c r="J2176">
        <v>10006898300</v>
      </c>
      <c r="K2176" s="21">
        <v>25.6</v>
      </c>
    </row>
    <row r="2177" spans="1:11">
      <c r="A2177" t="s">
        <v>222</v>
      </c>
      <c r="B2177">
        <v>2018</v>
      </c>
      <c r="C2177" s="12">
        <v>43196</v>
      </c>
      <c r="D2177" t="s">
        <v>123</v>
      </c>
      <c r="E2177" t="s">
        <v>117</v>
      </c>
      <c r="F2177">
        <v>3</v>
      </c>
      <c r="G2177">
        <v>2</v>
      </c>
      <c r="H2177" t="s">
        <v>312</v>
      </c>
      <c r="I2177" t="s">
        <v>104</v>
      </c>
      <c r="J2177">
        <v>10006898401</v>
      </c>
      <c r="K2177" s="21">
        <v>26.9</v>
      </c>
    </row>
    <row r="2178" spans="1:11">
      <c r="A2178" t="s">
        <v>222</v>
      </c>
      <c r="B2178">
        <v>2018</v>
      </c>
      <c r="C2178" s="12">
        <v>43196</v>
      </c>
      <c r="D2178" t="s">
        <v>123</v>
      </c>
      <c r="E2178" t="s">
        <v>117</v>
      </c>
      <c r="F2178">
        <v>3</v>
      </c>
      <c r="G2178">
        <v>3</v>
      </c>
      <c r="H2178" t="s">
        <v>93</v>
      </c>
      <c r="I2178" t="s">
        <v>52</v>
      </c>
      <c r="J2178">
        <v>10009150215</v>
      </c>
      <c r="K2178" s="21">
        <v>22.4</v>
      </c>
    </row>
    <row r="2179" spans="1:11">
      <c r="A2179" t="s">
        <v>222</v>
      </c>
      <c r="B2179">
        <v>2018</v>
      </c>
      <c r="C2179" s="12">
        <v>43196</v>
      </c>
      <c r="D2179" t="s">
        <v>123</v>
      </c>
      <c r="E2179" t="s">
        <v>117</v>
      </c>
      <c r="F2179">
        <v>3</v>
      </c>
      <c r="G2179">
        <v>4</v>
      </c>
      <c r="H2179" t="s">
        <v>303</v>
      </c>
      <c r="I2179" t="s">
        <v>113</v>
      </c>
      <c r="J2179">
        <v>10006898296</v>
      </c>
      <c r="K2179" s="21">
        <v>25.6</v>
      </c>
    </row>
    <row r="2180" spans="1:11">
      <c r="A2180" t="s">
        <v>222</v>
      </c>
      <c r="B2180">
        <v>2018</v>
      </c>
      <c r="C2180" s="12">
        <v>43196</v>
      </c>
      <c r="D2180" t="s">
        <v>123</v>
      </c>
      <c r="E2180" t="s">
        <v>117</v>
      </c>
      <c r="F2180">
        <v>4</v>
      </c>
      <c r="G2180">
        <v>1</v>
      </c>
      <c r="H2180" t="s">
        <v>220</v>
      </c>
      <c r="I2180" t="s">
        <v>35</v>
      </c>
      <c r="J2180">
        <v>10005782695</v>
      </c>
      <c r="K2180" s="21">
        <v>28.7</v>
      </c>
    </row>
    <row r="2181" spans="1:11">
      <c r="A2181" t="s">
        <v>222</v>
      </c>
      <c r="B2181">
        <v>2018</v>
      </c>
      <c r="C2181" s="12">
        <v>43196</v>
      </c>
      <c r="D2181" t="s">
        <v>123</v>
      </c>
      <c r="E2181" t="s">
        <v>117</v>
      </c>
      <c r="F2181">
        <v>4</v>
      </c>
      <c r="G2181">
        <v>2</v>
      </c>
      <c r="H2181" t="s">
        <v>51</v>
      </c>
      <c r="I2181" t="s">
        <v>52</v>
      </c>
      <c r="J2181">
        <v>10010645732</v>
      </c>
      <c r="K2181" s="21">
        <v>20.3</v>
      </c>
    </row>
    <row r="2182" spans="1:11">
      <c r="A2182" t="s">
        <v>222</v>
      </c>
      <c r="B2182">
        <v>2018</v>
      </c>
      <c r="C2182" s="12">
        <v>43196</v>
      </c>
      <c r="D2182" t="s">
        <v>123</v>
      </c>
      <c r="E2182" t="s">
        <v>117</v>
      </c>
      <c r="F2182">
        <v>4</v>
      </c>
      <c r="G2182">
        <v>3</v>
      </c>
      <c r="H2182" t="s">
        <v>302</v>
      </c>
      <c r="I2182" t="s">
        <v>61</v>
      </c>
      <c r="J2182">
        <v>10011156903</v>
      </c>
      <c r="K2182" s="21">
        <v>20</v>
      </c>
    </row>
    <row r="2183" spans="1:11">
      <c r="A2183" t="s">
        <v>222</v>
      </c>
      <c r="B2183">
        <v>2018</v>
      </c>
      <c r="C2183" s="12">
        <v>43196</v>
      </c>
      <c r="D2183" t="s">
        <v>123</v>
      </c>
      <c r="E2183" t="s">
        <v>117</v>
      </c>
      <c r="F2183">
        <v>4</v>
      </c>
      <c r="G2183">
        <v>4</v>
      </c>
      <c r="H2183" t="s">
        <v>309</v>
      </c>
      <c r="I2183" t="s">
        <v>310</v>
      </c>
      <c r="J2183">
        <v>10052410393</v>
      </c>
      <c r="K2183" s="21"/>
    </row>
    <row r="2184" spans="1:11">
      <c r="A2184" t="s">
        <v>222</v>
      </c>
      <c r="B2184">
        <v>2018</v>
      </c>
      <c r="C2184" s="12">
        <v>43196</v>
      </c>
      <c r="D2184" t="s">
        <v>123</v>
      </c>
      <c r="E2184" t="s">
        <v>119</v>
      </c>
      <c r="F2184">
        <v>1</v>
      </c>
      <c r="G2184">
        <v>1</v>
      </c>
      <c r="H2184" t="s">
        <v>129</v>
      </c>
      <c r="I2184" t="s">
        <v>35</v>
      </c>
      <c r="J2184">
        <v>10006184742</v>
      </c>
      <c r="K2184" s="21">
        <v>26.7</v>
      </c>
    </row>
    <row r="2185" spans="1:11">
      <c r="A2185" t="s">
        <v>222</v>
      </c>
      <c r="B2185">
        <v>2018</v>
      </c>
      <c r="C2185" s="12">
        <v>43196</v>
      </c>
      <c r="D2185" t="s">
        <v>123</v>
      </c>
      <c r="E2185" t="s">
        <v>119</v>
      </c>
      <c r="F2185">
        <v>1</v>
      </c>
      <c r="G2185">
        <v>2</v>
      </c>
      <c r="H2185" t="s">
        <v>112</v>
      </c>
      <c r="I2185" t="s">
        <v>113</v>
      </c>
      <c r="J2185">
        <v>10009967641</v>
      </c>
      <c r="K2185" s="21">
        <v>21</v>
      </c>
    </row>
    <row r="2186" spans="1:11">
      <c r="A2186" t="s">
        <v>222</v>
      </c>
      <c r="B2186">
        <v>2018</v>
      </c>
      <c r="C2186" s="12">
        <v>43196</v>
      </c>
      <c r="D2186" t="s">
        <v>123</v>
      </c>
      <c r="E2186" t="s">
        <v>119</v>
      </c>
      <c r="F2186">
        <v>1</v>
      </c>
      <c r="G2186">
        <v>3</v>
      </c>
      <c r="H2186" t="s">
        <v>220</v>
      </c>
      <c r="I2186" t="s">
        <v>35</v>
      </c>
      <c r="J2186">
        <v>10005782695</v>
      </c>
      <c r="K2186" s="21">
        <v>28.7</v>
      </c>
    </row>
    <row r="2187" spans="1:11">
      <c r="A2187" t="s">
        <v>222</v>
      </c>
      <c r="B2187">
        <v>2018</v>
      </c>
      <c r="C2187" s="12">
        <v>43196</v>
      </c>
      <c r="D2187" t="s">
        <v>123</v>
      </c>
      <c r="E2187" t="s">
        <v>119</v>
      </c>
      <c r="F2187">
        <v>1</v>
      </c>
      <c r="G2187">
        <v>4</v>
      </c>
      <c r="H2187" t="s">
        <v>304</v>
      </c>
      <c r="I2187" t="s">
        <v>33</v>
      </c>
      <c r="J2187">
        <v>10009821131</v>
      </c>
      <c r="K2187" s="21">
        <v>19.899999999999999</v>
      </c>
    </row>
    <row r="2188" spans="1:11">
      <c r="A2188" t="s">
        <v>222</v>
      </c>
      <c r="B2188">
        <v>2018</v>
      </c>
      <c r="C2188" s="12">
        <v>43196</v>
      </c>
      <c r="D2188" t="s">
        <v>123</v>
      </c>
      <c r="E2188" t="s">
        <v>119</v>
      </c>
      <c r="F2188">
        <v>1</v>
      </c>
      <c r="G2188">
        <v>5</v>
      </c>
      <c r="H2188" t="s">
        <v>265</v>
      </c>
      <c r="I2188" t="s">
        <v>102</v>
      </c>
      <c r="J2188">
        <v>10009009462</v>
      </c>
      <c r="K2188" s="21">
        <v>22.7</v>
      </c>
    </row>
    <row r="2189" spans="1:11">
      <c r="A2189" t="s">
        <v>222</v>
      </c>
      <c r="B2189">
        <v>2018</v>
      </c>
      <c r="C2189" s="12">
        <v>43196</v>
      </c>
      <c r="D2189" t="s">
        <v>123</v>
      </c>
      <c r="E2189" t="s">
        <v>119</v>
      </c>
      <c r="F2189">
        <v>1</v>
      </c>
      <c r="G2189">
        <v>6</v>
      </c>
      <c r="H2189" t="s">
        <v>311</v>
      </c>
      <c r="I2189" t="s">
        <v>113</v>
      </c>
      <c r="J2189">
        <v>10009316024</v>
      </c>
      <c r="K2189" s="21">
        <v>22.5</v>
      </c>
    </row>
    <row r="2190" spans="1:11">
      <c r="A2190" t="s">
        <v>222</v>
      </c>
      <c r="B2190">
        <v>2018</v>
      </c>
      <c r="C2190" s="12">
        <v>43196</v>
      </c>
      <c r="D2190" t="s">
        <v>123</v>
      </c>
      <c r="E2190" t="s">
        <v>119</v>
      </c>
      <c r="F2190">
        <v>2</v>
      </c>
      <c r="G2190">
        <v>1</v>
      </c>
      <c r="H2190" t="s">
        <v>106</v>
      </c>
      <c r="I2190" t="s">
        <v>102</v>
      </c>
      <c r="J2190">
        <v>10006894559</v>
      </c>
      <c r="K2190" s="21">
        <v>25.6</v>
      </c>
    </row>
    <row r="2191" spans="1:11">
      <c r="A2191" t="s">
        <v>222</v>
      </c>
      <c r="B2191">
        <v>2018</v>
      </c>
      <c r="C2191" s="12">
        <v>43196</v>
      </c>
      <c r="D2191" t="s">
        <v>123</v>
      </c>
      <c r="E2191" t="s">
        <v>119</v>
      </c>
      <c r="F2191">
        <v>2</v>
      </c>
      <c r="G2191">
        <v>2</v>
      </c>
      <c r="H2191" t="s">
        <v>196</v>
      </c>
      <c r="I2191" t="s">
        <v>52</v>
      </c>
      <c r="J2191">
        <v>10004868370</v>
      </c>
      <c r="K2191" s="21">
        <v>30.3</v>
      </c>
    </row>
    <row r="2192" spans="1:11">
      <c r="A2192" t="s">
        <v>222</v>
      </c>
      <c r="B2192">
        <v>2018</v>
      </c>
      <c r="C2192" s="12">
        <v>43196</v>
      </c>
      <c r="D2192" t="s">
        <v>123</v>
      </c>
      <c r="E2192" t="s">
        <v>119</v>
      </c>
      <c r="F2192">
        <v>2</v>
      </c>
      <c r="G2192">
        <v>3</v>
      </c>
      <c r="H2192" t="s">
        <v>306</v>
      </c>
      <c r="I2192" t="s">
        <v>113</v>
      </c>
      <c r="J2192">
        <v>10006898300</v>
      </c>
      <c r="K2192" s="21">
        <v>25.6</v>
      </c>
    </row>
    <row r="2193" spans="1:11">
      <c r="A2193" t="s">
        <v>222</v>
      </c>
      <c r="B2193">
        <v>2018</v>
      </c>
      <c r="C2193" s="12">
        <v>43196</v>
      </c>
      <c r="D2193" t="s">
        <v>123</v>
      </c>
      <c r="E2193" t="s">
        <v>119</v>
      </c>
      <c r="F2193">
        <v>2</v>
      </c>
      <c r="G2193">
        <v>4</v>
      </c>
      <c r="H2193" t="s">
        <v>125</v>
      </c>
      <c r="I2193" t="s">
        <v>113</v>
      </c>
      <c r="J2193">
        <v>10017950943</v>
      </c>
      <c r="K2193" s="21">
        <v>21.1</v>
      </c>
    </row>
    <row r="2194" spans="1:11">
      <c r="A2194" t="s">
        <v>222</v>
      </c>
      <c r="B2194">
        <v>2018</v>
      </c>
      <c r="C2194" s="12">
        <v>43196</v>
      </c>
      <c r="D2194" t="s">
        <v>123</v>
      </c>
      <c r="E2194" t="s">
        <v>119</v>
      </c>
      <c r="F2194">
        <v>2</v>
      </c>
      <c r="G2194">
        <v>5</v>
      </c>
      <c r="H2194" t="s">
        <v>183</v>
      </c>
      <c r="I2194" t="s">
        <v>33</v>
      </c>
      <c r="J2194">
        <v>10007212639</v>
      </c>
      <c r="K2194" s="21">
        <v>26.8</v>
      </c>
    </row>
    <row r="2195" spans="1:11">
      <c r="A2195" t="s">
        <v>222</v>
      </c>
      <c r="B2195">
        <v>2018</v>
      </c>
      <c r="C2195" s="12">
        <v>43196</v>
      </c>
      <c r="D2195" t="s">
        <v>123</v>
      </c>
      <c r="E2195" t="s">
        <v>119</v>
      </c>
      <c r="F2195">
        <v>2</v>
      </c>
      <c r="G2195">
        <v>6</v>
      </c>
      <c r="H2195" t="s">
        <v>286</v>
      </c>
      <c r="I2195" t="s">
        <v>102</v>
      </c>
      <c r="J2195">
        <v>10007811817</v>
      </c>
      <c r="K2195" s="21">
        <v>24.2</v>
      </c>
    </row>
    <row r="2196" spans="1:11">
      <c r="A2196" t="s">
        <v>222</v>
      </c>
      <c r="B2196">
        <v>2018</v>
      </c>
      <c r="C2196" s="12">
        <v>43196</v>
      </c>
      <c r="D2196" t="s">
        <v>123</v>
      </c>
      <c r="E2196" t="s">
        <v>121</v>
      </c>
      <c r="F2196">
        <v>1</v>
      </c>
      <c r="G2196">
        <v>1</v>
      </c>
      <c r="H2196" t="s">
        <v>106</v>
      </c>
      <c r="I2196" t="s">
        <v>102</v>
      </c>
      <c r="J2196">
        <v>10006894559</v>
      </c>
      <c r="K2196" s="21">
        <v>25.6</v>
      </c>
    </row>
    <row r="2197" spans="1:11">
      <c r="A2197" t="s">
        <v>222</v>
      </c>
      <c r="B2197">
        <v>2018</v>
      </c>
      <c r="C2197" s="12">
        <v>43196</v>
      </c>
      <c r="D2197" t="s">
        <v>123</v>
      </c>
      <c r="E2197" t="s">
        <v>121</v>
      </c>
      <c r="F2197">
        <v>1</v>
      </c>
      <c r="G2197">
        <v>2</v>
      </c>
      <c r="H2197" t="s">
        <v>306</v>
      </c>
      <c r="I2197" t="s">
        <v>113</v>
      </c>
      <c r="J2197">
        <v>10006898300</v>
      </c>
      <c r="K2197" s="21">
        <v>25.6</v>
      </c>
    </row>
    <row r="2198" spans="1:11">
      <c r="A2198" t="s">
        <v>222</v>
      </c>
      <c r="B2198">
        <v>2018</v>
      </c>
      <c r="C2198" s="12">
        <v>43196</v>
      </c>
      <c r="D2198" t="s">
        <v>123</v>
      </c>
      <c r="E2198" t="s">
        <v>121</v>
      </c>
      <c r="F2198">
        <v>1</v>
      </c>
      <c r="G2198">
        <v>3</v>
      </c>
      <c r="H2198" t="s">
        <v>220</v>
      </c>
      <c r="I2198" t="s">
        <v>35</v>
      </c>
      <c r="J2198">
        <v>10005782695</v>
      </c>
      <c r="K2198" s="21">
        <v>28.7</v>
      </c>
    </row>
    <row r="2199" spans="1:11">
      <c r="A2199" t="s">
        <v>222</v>
      </c>
      <c r="B2199">
        <v>2018</v>
      </c>
      <c r="C2199" s="12">
        <v>43196</v>
      </c>
      <c r="D2199" t="s">
        <v>123</v>
      </c>
      <c r="E2199" t="s">
        <v>121</v>
      </c>
      <c r="F2199">
        <v>1</v>
      </c>
      <c r="G2199">
        <v>4</v>
      </c>
      <c r="H2199" t="s">
        <v>112</v>
      </c>
      <c r="I2199" t="s">
        <v>113</v>
      </c>
      <c r="J2199">
        <v>10009967641</v>
      </c>
      <c r="K2199" s="21">
        <v>21</v>
      </c>
    </row>
    <row r="2200" spans="1:11">
      <c r="A2200" t="s">
        <v>222</v>
      </c>
      <c r="B2200">
        <v>2018</v>
      </c>
      <c r="C2200" s="12">
        <v>43196</v>
      </c>
      <c r="D2200" t="s">
        <v>123</v>
      </c>
      <c r="E2200" t="s">
        <v>121</v>
      </c>
      <c r="F2200">
        <v>1</v>
      </c>
      <c r="G2200">
        <v>5</v>
      </c>
      <c r="H2200" t="s">
        <v>129</v>
      </c>
      <c r="I2200" t="s">
        <v>35</v>
      </c>
      <c r="J2200">
        <v>10006184742</v>
      </c>
      <c r="K2200" s="21">
        <v>26.7</v>
      </c>
    </row>
    <row r="2201" spans="1:11">
      <c r="A2201" t="s">
        <v>222</v>
      </c>
      <c r="B2201">
        <v>2018</v>
      </c>
      <c r="C2201" s="12">
        <v>43196</v>
      </c>
      <c r="D2201" t="s">
        <v>123</v>
      </c>
      <c r="E2201" t="s">
        <v>121</v>
      </c>
      <c r="F2201">
        <v>1</v>
      </c>
      <c r="G2201">
        <v>6</v>
      </c>
      <c r="H2201" t="s">
        <v>196</v>
      </c>
      <c r="I2201" t="s">
        <v>52</v>
      </c>
      <c r="J2201">
        <v>10004868370</v>
      </c>
      <c r="K2201" s="21">
        <v>30.3</v>
      </c>
    </row>
    <row r="2202" spans="1:11">
      <c r="A2202" t="s">
        <v>222</v>
      </c>
      <c r="B2202">
        <v>2018</v>
      </c>
      <c r="C2202" s="12">
        <v>43196</v>
      </c>
      <c r="D2202" t="s">
        <v>123</v>
      </c>
      <c r="E2202" t="s">
        <v>121</v>
      </c>
      <c r="F2202">
        <v>2</v>
      </c>
      <c r="G2202">
        <v>1</v>
      </c>
      <c r="H2202" t="s">
        <v>183</v>
      </c>
      <c r="I2202" t="s">
        <v>33</v>
      </c>
      <c r="J2202">
        <v>10007212639</v>
      </c>
      <c r="K2202" s="21">
        <v>26.8</v>
      </c>
    </row>
    <row r="2203" spans="1:11">
      <c r="A2203" t="s">
        <v>222</v>
      </c>
      <c r="B2203">
        <v>2018</v>
      </c>
      <c r="C2203" s="12">
        <v>43196</v>
      </c>
      <c r="D2203" t="s">
        <v>123</v>
      </c>
      <c r="E2203" t="s">
        <v>121</v>
      </c>
      <c r="F2203">
        <v>2</v>
      </c>
      <c r="G2203">
        <v>2</v>
      </c>
      <c r="H2203" t="s">
        <v>265</v>
      </c>
      <c r="I2203" t="s">
        <v>102</v>
      </c>
      <c r="J2203">
        <v>10009009462</v>
      </c>
      <c r="K2203" s="21">
        <v>22.7</v>
      </c>
    </row>
    <row r="2204" spans="1:11">
      <c r="A2204" t="s">
        <v>222</v>
      </c>
      <c r="B2204">
        <v>2018</v>
      </c>
      <c r="C2204" s="12">
        <v>43196</v>
      </c>
      <c r="D2204" t="s">
        <v>123</v>
      </c>
      <c r="E2204" t="s">
        <v>121</v>
      </c>
      <c r="F2204">
        <v>2</v>
      </c>
      <c r="G2204">
        <v>3</v>
      </c>
      <c r="H2204" t="s">
        <v>286</v>
      </c>
      <c r="I2204" t="s">
        <v>102</v>
      </c>
      <c r="J2204">
        <v>10007811817</v>
      </c>
      <c r="K2204" s="21">
        <v>24.2</v>
      </c>
    </row>
    <row r="2205" spans="1:11">
      <c r="A2205" t="s">
        <v>222</v>
      </c>
      <c r="B2205">
        <v>2018</v>
      </c>
      <c r="C2205" s="12">
        <v>43196</v>
      </c>
      <c r="D2205" t="s">
        <v>123</v>
      </c>
      <c r="E2205" t="s">
        <v>121</v>
      </c>
      <c r="F2205">
        <v>2</v>
      </c>
      <c r="G2205">
        <v>4</v>
      </c>
      <c r="H2205" t="s">
        <v>125</v>
      </c>
      <c r="I2205" t="s">
        <v>113</v>
      </c>
      <c r="J2205">
        <v>10017950943</v>
      </c>
      <c r="K2205" s="21">
        <v>21.1</v>
      </c>
    </row>
    <row r="2206" spans="1:11">
      <c r="A2206" t="s">
        <v>222</v>
      </c>
      <c r="B2206">
        <v>2018</v>
      </c>
      <c r="C2206" s="12">
        <v>43196</v>
      </c>
      <c r="D2206" t="s">
        <v>123</v>
      </c>
      <c r="E2206" t="s">
        <v>121</v>
      </c>
      <c r="F2206">
        <v>2</v>
      </c>
      <c r="G2206">
        <v>5</v>
      </c>
      <c r="H2206" t="s">
        <v>304</v>
      </c>
      <c r="I2206" t="s">
        <v>33</v>
      </c>
      <c r="J2206">
        <v>10009821131</v>
      </c>
      <c r="K2206" s="21">
        <v>19.899999999999999</v>
      </c>
    </row>
    <row r="2207" spans="1:11">
      <c r="A2207" t="s">
        <v>222</v>
      </c>
      <c r="B2207">
        <v>2018</v>
      </c>
      <c r="C2207" s="12">
        <v>43196</v>
      </c>
      <c r="D2207" t="s">
        <v>123</v>
      </c>
      <c r="E2207" t="s">
        <v>121</v>
      </c>
      <c r="F2207">
        <v>2</v>
      </c>
      <c r="G2207">
        <v>6</v>
      </c>
      <c r="H2207" t="s">
        <v>311</v>
      </c>
      <c r="I2207" t="s">
        <v>113</v>
      </c>
      <c r="J2207">
        <v>10009316024</v>
      </c>
      <c r="K2207" s="21">
        <v>22.5</v>
      </c>
    </row>
    <row r="2208" spans="1:11">
      <c r="A2208" t="s">
        <v>237</v>
      </c>
      <c r="B2208">
        <v>2018</v>
      </c>
      <c r="C2208" s="12">
        <v>43160</v>
      </c>
      <c r="D2208" t="s">
        <v>20</v>
      </c>
      <c r="E2208" t="s">
        <v>91</v>
      </c>
      <c r="F2208">
        <v>1</v>
      </c>
      <c r="G2208">
        <v>1</v>
      </c>
      <c r="H2208" t="s">
        <v>194</v>
      </c>
      <c r="I2208" t="s">
        <v>29</v>
      </c>
      <c r="J2208">
        <v>10004601723</v>
      </c>
      <c r="K2208" s="21">
        <v>30.7</v>
      </c>
    </row>
    <row r="2209" spans="1:11">
      <c r="A2209" t="s">
        <v>237</v>
      </c>
      <c r="B2209">
        <v>2018</v>
      </c>
      <c r="C2209" s="12">
        <v>43160</v>
      </c>
      <c r="D2209" t="s">
        <v>20</v>
      </c>
      <c r="E2209" t="s">
        <v>91</v>
      </c>
      <c r="F2209">
        <v>1</v>
      </c>
      <c r="G2209">
        <v>2</v>
      </c>
      <c r="H2209" t="s">
        <v>289</v>
      </c>
      <c r="I2209" t="s">
        <v>207</v>
      </c>
      <c r="J2209">
        <v>10002418415</v>
      </c>
      <c r="K2209" s="21">
        <v>35.5</v>
      </c>
    </row>
    <row r="2210" spans="1:11">
      <c r="A2210" t="s">
        <v>237</v>
      </c>
      <c r="B2210">
        <v>2018</v>
      </c>
      <c r="C2210" s="12">
        <v>43160</v>
      </c>
      <c r="D2210" t="s">
        <v>20</v>
      </c>
      <c r="E2210" t="s">
        <v>91</v>
      </c>
      <c r="F2210">
        <v>1</v>
      </c>
      <c r="G2210">
        <v>3</v>
      </c>
      <c r="H2210" t="s">
        <v>143</v>
      </c>
      <c r="I2210" t="s">
        <v>95</v>
      </c>
      <c r="J2210">
        <v>10009181234</v>
      </c>
      <c r="K2210" s="21">
        <v>22.9</v>
      </c>
    </row>
    <row r="2211" spans="1:11">
      <c r="A2211" t="s">
        <v>237</v>
      </c>
      <c r="B2211">
        <v>2018</v>
      </c>
      <c r="C2211" s="12">
        <v>43160</v>
      </c>
      <c r="D2211" t="s">
        <v>20</v>
      </c>
      <c r="E2211" t="s">
        <v>91</v>
      </c>
      <c r="F2211">
        <v>1</v>
      </c>
      <c r="G2211">
        <v>4</v>
      </c>
      <c r="H2211" t="s">
        <v>195</v>
      </c>
      <c r="I2211" t="s">
        <v>31</v>
      </c>
      <c r="J2211">
        <v>10005964470</v>
      </c>
      <c r="K2211" s="21">
        <v>28.9</v>
      </c>
    </row>
    <row r="2212" spans="1:11">
      <c r="A2212" t="s">
        <v>237</v>
      </c>
      <c r="B2212">
        <v>2018</v>
      </c>
      <c r="C2212" s="12">
        <v>43160</v>
      </c>
      <c r="D2212" t="s">
        <v>20</v>
      </c>
      <c r="E2212" t="s">
        <v>91</v>
      </c>
      <c r="F2212">
        <v>1</v>
      </c>
      <c r="G2212">
        <v>5</v>
      </c>
      <c r="H2212" t="s">
        <v>129</v>
      </c>
      <c r="I2212" t="s">
        <v>35</v>
      </c>
      <c r="J2212">
        <v>10006184742</v>
      </c>
      <c r="K2212" s="21">
        <v>26.6</v>
      </c>
    </row>
    <row r="2213" spans="1:11">
      <c r="A2213" t="s">
        <v>237</v>
      </c>
      <c r="B2213">
        <v>2018</v>
      </c>
      <c r="C2213" s="12">
        <v>43160</v>
      </c>
      <c r="D2213" t="s">
        <v>20</v>
      </c>
      <c r="E2213" t="s">
        <v>91</v>
      </c>
      <c r="F2213">
        <v>2</v>
      </c>
      <c r="G2213">
        <v>1</v>
      </c>
      <c r="H2213" t="s">
        <v>68</v>
      </c>
      <c r="I2213" t="s">
        <v>29</v>
      </c>
      <c r="J2213">
        <v>10006379247</v>
      </c>
      <c r="K2213" s="21">
        <v>27.9</v>
      </c>
    </row>
    <row r="2214" spans="1:11">
      <c r="A2214" t="s">
        <v>237</v>
      </c>
      <c r="B2214">
        <v>2018</v>
      </c>
      <c r="C2214" s="12">
        <v>43160</v>
      </c>
      <c r="D2214" t="s">
        <v>20</v>
      </c>
      <c r="E2214" t="s">
        <v>91</v>
      </c>
      <c r="F2214">
        <v>2</v>
      </c>
      <c r="G2214">
        <v>2</v>
      </c>
      <c r="H2214" t="s">
        <v>125</v>
      </c>
      <c r="I2214" t="s">
        <v>113</v>
      </c>
      <c r="J2214">
        <v>10017950943</v>
      </c>
      <c r="K2214" s="21">
        <v>21</v>
      </c>
    </row>
    <row r="2215" spans="1:11">
      <c r="A2215" t="s">
        <v>237</v>
      </c>
      <c r="B2215">
        <v>2018</v>
      </c>
      <c r="C2215" s="12">
        <v>43160</v>
      </c>
      <c r="D2215" t="s">
        <v>20</v>
      </c>
      <c r="E2215" t="s">
        <v>91</v>
      </c>
      <c r="F2215">
        <v>2</v>
      </c>
      <c r="G2215">
        <v>3</v>
      </c>
      <c r="H2215" t="s">
        <v>193</v>
      </c>
      <c r="I2215" t="s">
        <v>31</v>
      </c>
      <c r="J2215">
        <v>10005727327</v>
      </c>
      <c r="K2215" s="21">
        <v>32.1</v>
      </c>
    </row>
    <row r="2216" spans="1:11">
      <c r="A2216" t="s">
        <v>237</v>
      </c>
      <c r="B2216">
        <v>2018</v>
      </c>
      <c r="C2216" s="12">
        <v>43160</v>
      </c>
      <c r="D2216" t="s">
        <v>20</v>
      </c>
      <c r="E2216" t="s">
        <v>91</v>
      </c>
      <c r="F2216">
        <v>2</v>
      </c>
      <c r="G2216">
        <v>4</v>
      </c>
      <c r="H2216" t="s">
        <v>220</v>
      </c>
      <c r="I2216" t="s">
        <v>35</v>
      </c>
      <c r="J2216">
        <v>10005782695</v>
      </c>
      <c r="K2216" s="21">
        <v>28.6</v>
      </c>
    </row>
    <row r="2217" spans="1:11">
      <c r="A2217" t="s">
        <v>237</v>
      </c>
      <c r="B2217">
        <v>2018</v>
      </c>
      <c r="C2217" s="12">
        <v>43160</v>
      </c>
      <c r="D2217" t="s">
        <v>20</v>
      </c>
      <c r="E2217" t="s">
        <v>91</v>
      </c>
      <c r="F2217">
        <v>2</v>
      </c>
      <c r="G2217">
        <v>5</v>
      </c>
      <c r="H2217" t="s">
        <v>62</v>
      </c>
      <c r="I2217" t="s">
        <v>63</v>
      </c>
      <c r="J2217">
        <v>10007351671</v>
      </c>
      <c r="K2217" s="21">
        <v>28.3</v>
      </c>
    </row>
    <row r="2218" spans="1:11">
      <c r="A2218" t="s">
        <v>237</v>
      </c>
      <c r="B2218">
        <v>2018</v>
      </c>
      <c r="C2218" s="12">
        <v>43160</v>
      </c>
      <c r="D2218" t="s">
        <v>20</v>
      </c>
      <c r="E2218" t="s">
        <v>91</v>
      </c>
      <c r="F2218">
        <v>3</v>
      </c>
      <c r="G2218">
        <v>1</v>
      </c>
      <c r="H2218" t="s">
        <v>112</v>
      </c>
      <c r="I2218" t="s">
        <v>113</v>
      </c>
      <c r="J2218">
        <v>10009967641</v>
      </c>
      <c r="K2218" s="21">
        <v>20.9</v>
      </c>
    </row>
    <row r="2219" spans="1:11">
      <c r="A2219" t="s">
        <v>237</v>
      </c>
      <c r="B2219">
        <v>2018</v>
      </c>
      <c r="C2219" s="12">
        <v>43160</v>
      </c>
      <c r="D2219" t="s">
        <v>20</v>
      </c>
      <c r="E2219" t="s">
        <v>91</v>
      </c>
      <c r="F2219">
        <v>3</v>
      </c>
      <c r="G2219">
        <v>2</v>
      </c>
      <c r="H2219" t="s">
        <v>213</v>
      </c>
      <c r="I2219" t="s">
        <v>42</v>
      </c>
      <c r="J2219">
        <v>10006422895</v>
      </c>
      <c r="K2219" s="21">
        <v>26.8</v>
      </c>
    </row>
    <row r="2220" spans="1:11">
      <c r="A2220" t="s">
        <v>237</v>
      </c>
      <c r="B2220">
        <v>2018</v>
      </c>
      <c r="C2220" s="12">
        <v>43160</v>
      </c>
      <c r="D2220" t="s">
        <v>20</v>
      </c>
      <c r="E2220" t="s">
        <v>91</v>
      </c>
      <c r="F2220">
        <v>3</v>
      </c>
      <c r="G2220">
        <v>3</v>
      </c>
      <c r="H2220" t="s">
        <v>28</v>
      </c>
      <c r="I2220" t="s">
        <v>29</v>
      </c>
      <c r="J2220">
        <v>10007779683</v>
      </c>
      <c r="K2220" s="21">
        <v>22.2</v>
      </c>
    </row>
    <row r="2221" spans="1:11">
      <c r="A2221" t="s">
        <v>237</v>
      </c>
      <c r="B2221">
        <v>2018</v>
      </c>
      <c r="C2221" s="12">
        <v>43160</v>
      </c>
      <c r="D2221" t="s">
        <v>20</v>
      </c>
      <c r="E2221" t="s">
        <v>91</v>
      </c>
      <c r="F2221">
        <v>3</v>
      </c>
      <c r="G2221">
        <v>4</v>
      </c>
      <c r="H2221" t="s">
        <v>174</v>
      </c>
      <c r="I2221" t="s">
        <v>37</v>
      </c>
      <c r="J2221">
        <v>10006552534</v>
      </c>
      <c r="K2221" s="21">
        <v>27.8</v>
      </c>
    </row>
    <row r="2222" spans="1:11">
      <c r="A2222" t="s">
        <v>237</v>
      </c>
      <c r="B2222">
        <v>2018</v>
      </c>
      <c r="C2222" s="12">
        <v>43160</v>
      </c>
      <c r="D2222" t="s">
        <v>20</v>
      </c>
      <c r="E2222" t="s">
        <v>91</v>
      </c>
      <c r="F2222">
        <v>3</v>
      </c>
      <c r="G2222">
        <v>5</v>
      </c>
      <c r="H2222" t="s">
        <v>211</v>
      </c>
      <c r="I2222" t="s">
        <v>212</v>
      </c>
      <c r="J2222">
        <v>10010608447</v>
      </c>
      <c r="K2222" s="21">
        <v>20.7</v>
      </c>
    </row>
    <row r="2223" spans="1:11">
      <c r="A2223" t="s">
        <v>237</v>
      </c>
      <c r="B2223">
        <v>2018</v>
      </c>
      <c r="C2223" s="12">
        <v>43160</v>
      </c>
      <c r="D2223" t="s">
        <v>20</v>
      </c>
      <c r="E2223" t="s">
        <v>91</v>
      </c>
      <c r="F2223">
        <v>4</v>
      </c>
      <c r="G2223">
        <v>1</v>
      </c>
      <c r="H2223" t="s">
        <v>106</v>
      </c>
      <c r="I2223" t="s">
        <v>102</v>
      </c>
      <c r="J2223">
        <v>10006894559</v>
      </c>
      <c r="K2223" s="21">
        <v>25.5</v>
      </c>
    </row>
    <row r="2224" spans="1:11">
      <c r="A2224" t="s">
        <v>237</v>
      </c>
      <c r="B2224">
        <v>2018</v>
      </c>
      <c r="C2224" s="12">
        <v>43160</v>
      </c>
      <c r="D2224" t="s">
        <v>20</v>
      </c>
      <c r="E2224" t="s">
        <v>91</v>
      </c>
      <c r="F2224">
        <v>4</v>
      </c>
      <c r="G2224">
        <v>2</v>
      </c>
      <c r="H2224" t="s">
        <v>221</v>
      </c>
      <c r="I2224" t="s">
        <v>31</v>
      </c>
      <c r="J2224">
        <v>10008098470</v>
      </c>
      <c r="K2224" s="21">
        <v>33.1</v>
      </c>
    </row>
    <row r="2225" spans="1:11">
      <c r="A2225" t="s">
        <v>237</v>
      </c>
      <c r="B2225">
        <v>2018</v>
      </c>
      <c r="C2225" s="12">
        <v>43160</v>
      </c>
      <c r="D2225" t="s">
        <v>20</v>
      </c>
      <c r="E2225" t="s">
        <v>91</v>
      </c>
      <c r="F2225">
        <v>4</v>
      </c>
      <c r="G2225">
        <v>3</v>
      </c>
      <c r="H2225" t="s">
        <v>50</v>
      </c>
      <c r="I2225" t="s">
        <v>44</v>
      </c>
      <c r="J2225">
        <v>10009039774</v>
      </c>
      <c r="K2225" s="21">
        <v>23.6</v>
      </c>
    </row>
    <row r="2226" spans="1:11">
      <c r="A2226" t="s">
        <v>237</v>
      </c>
      <c r="B2226">
        <v>2018</v>
      </c>
      <c r="C2226" s="12">
        <v>43160</v>
      </c>
      <c r="D2226" t="s">
        <v>20</v>
      </c>
      <c r="E2226" t="s">
        <v>91</v>
      </c>
      <c r="F2226">
        <v>4</v>
      </c>
      <c r="G2226">
        <v>4</v>
      </c>
      <c r="H2226" t="s">
        <v>45</v>
      </c>
      <c r="I2226" t="s">
        <v>46</v>
      </c>
      <c r="J2226">
        <v>10009176281</v>
      </c>
      <c r="K2226" s="21">
        <v>22</v>
      </c>
    </row>
    <row r="2227" spans="1:11">
      <c r="A2227" t="s">
        <v>237</v>
      </c>
      <c r="B2227">
        <v>2018</v>
      </c>
      <c r="C2227" s="12">
        <v>43160</v>
      </c>
      <c r="D2227" t="s">
        <v>20</v>
      </c>
      <c r="E2227" t="s">
        <v>91</v>
      </c>
      <c r="F2227">
        <v>4</v>
      </c>
      <c r="G2227">
        <v>5</v>
      </c>
      <c r="H2227" t="s">
        <v>294</v>
      </c>
      <c r="I2227" t="s">
        <v>27</v>
      </c>
      <c r="J2227">
        <v>10003011125</v>
      </c>
      <c r="K2227" s="21">
        <v>33.4</v>
      </c>
    </row>
    <row r="2228" spans="1:11">
      <c r="A2228" t="s">
        <v>237</v>
      </c>
      <c r="B2228">
        <v>2018</v>
      </c>
      <c r="C2228" s="12">
        <v>43160</v>
      </c>
      <c r="D2228" t="s">
        <v>20</v>
      </c>
      <c r="E2228" t="s">
        <v>91</v>
      </c>
      <c r="F2228">
        <v>5</v>
      </c>
      <c r="G2228">
        <v>1</v>
      </c>
      <c r="H2228" t="s">
        <v>200</v>
      </c>
      <c r="I2228" t="s">
        <v>23</v>
      </c>
      <c r="J2228">
        <v>10006900421</v>
      </c>
      <c r="K2228" s="21">
        <v>25.2</v>
      </c>
    </row>
    <row r="2229" spans="1:11">
      <c r="A2229" t="s">
        <v>237</v>
      </c>
      <c r="B2229">
        <v>2018</v>
      </c>
      <c r="C2229" s="12">
        <v>43160</v>
      </c>
      <c r="D2229" t="s">
        <v>20</v>
      </c>
      <c r="E2229" t="s">
        <v>91</v>
      </c>
      <c r="F2229">
        <v>5</v>
      </c>
      <c r="G2229">
        <v>2</v>
      </c>
      <c r="H2229" t="s">
        <v>93</v>
      </c>
      <c r="I2229" t="s">
        <v>52</v>
      </c>
      <c r="J2229">
        <v>10009150215</v>
      </c>
      <c r="K2229" s="21">
        <v>22.3</v>
      </c>
    </row>
    <row r="2230" spans="1:11">
      <c r="A2230" t="s">
        <v>237</v>
      </c>
      <c r="B2230">
        <v>2018</v>
      </c>
      <c r="C2230" s="12">
        <v>43160</v>
      </c>
      <c r="D2230" t="s">
        <v>20</v>
      </c>
      <c r="E2230" t="s">
        <v>91</v>
      </c>
      <c r="F2230">
        <v>5</v>
      </c>
      <c r="G2230">
        <v>3</v>
      </c>
      <c r="H2230" t="s">
        <v>183</v>
      </c>
      <c r="I2230" t="s">
        <v>33</v>
      </c>
      <c r="J2230">
        <v>10007212639</v>
      </c>
      <c r="K2230" s="21">
        <v>26.7</v>
      </c>
    </row>
    <row r="2231" spans="1:11">
      <c r="A2231" t="s">
        <v>237</v>
      </c>
      <c r="B2231">
        <v>2018</v>
      </c>
      <c r="C2231" s="12">
        <v>43160</v>
      </c>
      <c r="D2231" t="s">
        <v>20</v>
      </c>
      <c r="E2231" t="s">
        <v>91</v>
      </c>
      <c r="F2231">
        <v>5</v>
      </c>
      <c r="G2231">
        <v>4</v>
      </c>
      <c r="H2231" t="s">
        <v>313</v>
      </c>
      <c r="I2231" t="s">
        <v>42</v>
      </c>
      <c r="J2231">
        <v>10008950858</v>
      </c>
      <c r="K2231" s="21">
        <v>23.9</v>
      </c>
    </row>
    <row r="2232" spans="1:11">
      <c r="A2232" t="s">
        <v>237</v>
      </c>
      <c r="B2232">
        <v>2018</v>
      </c>
      <c r="C2232" s="12">
        <v>43160</v>
      </c>
      <c r="D2232" t="s">
        <v>20</v>
      </c>
      <c r="E2232" t="s">
        <v>91</v>
      </c>
      <c r="F2232">
        <v>5</v>
      </c>
      <c r="G2232">
        <v>5</v>
      </c>
      <c r="H2232" t="s">
        <v>48</v>
      </c>
      <c r="I2232" t="s">
        <v>27</v>
      </c>
      <c r="J2232">
        <v>10005930724</v>
      </c>
      <c r="K2232" s="21">
        <v>27.3</v>
      </c>
    </row>
    <row r="2233" spans="1:11">
      <c r="A2233" t="s">
        <v>237</v>
      </c>
      <c r="B2233">
        <v>2018</v>
      </c>
      <c r="C2233" s="12">
        <v>43160</v>
      </c>
      <c r="D2233" t="s">
        <v>20</v>
      </c>
      <c r="E2233" t="s">
        <v>91</v>
      </c>
      <c r="F2233">
        <v>6</v>
      </c>
      <c r="G2233">
        <v>1</v>
      </c>
      <c r="H2233" t="s">
        <v>314</v>
      </c>
      <c r="I2233" t="s">
        <v>44</v>
      </c>
      <c r="J2233">
        <v>10006904360</v>
      </c>
      <c r="K2233" s="21">
        <v>26.6</v>
      </c>
    </row>
    <row r="2234" spans="1:11">
      <c r="A2234" t="s">
        <v>237</v>
      </c>
      <c r="B2234">
        <v>2018</v>
      </c>
      <c r="C2234" s="12">
        <v>43160</v>
      </c>
      <c r="D2234" t="s">
        <v>20</v>
      </c>
      <c r="E2234" t="s">
        <v>91</v>
      </c>
      <c r="F2234">
        <v>6</v>
      </c>
      <c r="G2234">
        <v>2</v>
      </c>
      <c r="H2234" t="s">
        <v>247</v>
      </c>
      <c r="I2234" t="s">
        <v>35</v>
      </c>
      <c r="J2234">
        <v>10009138491</v>
      </c>
      <c r="K2234" s="21">
        <v>21.7</v>
      </c>
    </row>
    <row r="2235" spans="1:11">
      <c r="A2235" t="s">
        <v>237</v>
      </c>
      <c r="B2235">
        <v>2018</v>
      </c>
      <c r="C2235" s="12">
        <v>43160</v>
      </c>
      <c r="D2235" t="s">
        <v>20</v>
      </c>
      <c r="E2235" t="s">
        <v>91</v>
      </c>
      <c r="F2235">
        <v>6</v>
      </c>
      <c r="G2235">
        <v>3</v>
      </c>
      <c r="H2235" t="s">
        <v>196</v>
      </c>
      <c r="I2235" t="s">
        <v>52</v>
      </c>
      <c r="J2235">
        <v>10004868370</v>
      </c>
      <c r="K2235" s="21">
        <v>30.2</v>
      </c>
    </row>
    <row r="2236" spans="1:11">
      <c r="A2236" t="s">
        <v>237</v>
      </c>
      <c r="B2236">
        <v>2018</v>
      </c>
      <c r="C2236" s="12">
        <v>43160</v>
      </c>
      <c r="D2236" t="s">
        <v>20</v>
      </c>
      <c r="E2236" t="s">
        <v>91</v>
      </c>
      <c r="F2236">
        <v>6</v>
      </c>
      <c r="G2236">
        <v>4</v>
      </c>
      <c r="H2236" t="s">
        <v>92</v>
      </c>
      <c r="I2236" t="s">
        <v>23</v>
      </c>
      <c r="J2236">
        <v>10009535686</v>
      </c>
      <c r="K2236" s="21">
        <v>21</v>
      </c>
    </row>
    <row r="2237" spans="1:11">
      <c r="A2237" t="s">
        <v>237</v>
      </c>
      <c r="B2237">
        <v>2018</v>
      </c>
      <c r="C2237" s="12">
        <v>43160</v>
      </c>
      <c r="D2237" t="s">
        <v>20</v>
      </c>
      <c r="E2237" t="s">
        <v>117</v>
      </c>
      <c r="F2237">
        <v>1</v>
      </c>
      <c r="G2237">
        <v>1</v>
      </c>
      <c r="H2237" t="s">
        <v>289</v>
      </c>
      <c r="I2237" t="s">
        <v>207</v>
      </c>
      <c r="J2237">
        <v>10002418415</v>
      </c>
      <c r="K2237" s="21">
        <v>35.5</v>
      </c>
    </row>
    <row r="2238" spans="1:11">
      <c r="A2238" t="s">
        <v>237</v>
      </c>
      <c r="B2238">
        <v>2018</v>
      </c>
      <c r="C2238" s="12">
        <v>43160</v>
      </c>
      <c r="D2238" t="s">
        <v>20</v>
      </c>
      <c r="E2238" t="s">
        <v>117</v>
      </c>
      <c r="F2238">
        <v>1</v>
      </c>
      <c r="G2238">
        <v>2</v>
      </c>
      <c r="H2238" t="s">
        <v>196</v>
      </c>
      <c r="I2238" t="s">
        <v>52</v>
      </c>
      <c r="J2238">
        <v>10004868370</v>
      </c>
      <c r="K2238" s="21">
        <v>30.2</v>
      </c>
    </row>
    <row r="2239" spans="1:11">
      <c r="A2239" t="s">
        <v>237</v>
      </c>
      <c r="B2239">
        <v>2018</v>
      </c>
      <c r="C2239" s="12">
        <v>43160</v>
      </c>
      <c r="D2239" t="s">
        <v>20</v>
      </c>
      <c r="E2239" t="s">
        <v>117</v>
      </c>
      <c r="F2239">
        <v>1</v>
      </c>
      <c r="G2239">
        <v>3</v>
      </c>
      <c r="H2239" t="s">
        <v>294</v>
      </c>
      <c r="I2239" t="s">
        <v>27</v>
      </c>
      <c r="J2239">
        <v>10003011125</v>
      </c>
      <c r="K2239" s="21">
        <v>33.4</v>
      </c>
    </row>
    <row r="2240" spans="1:11">
      <c r="A2240" t="s">
        <v>237</v>
      </c>
      <c r="B2240">
        <v>2018</v>
      </c>
      <c r="C2240" s="12">
        <v>43160</v>
      </c>
      <c r="D2240" t="s">
        <v>20</v>
      </c>
      <c r="E2240" t="s">
        <v>117</v>
      </c>
      <c r="F2240">
        <v>1</v>
      </c>
      <c r="G2240">
        <v>4</v>
      </c>
      <c r="H2240" t="s">
        <v>313</v>
      </c>
      <c r="I2240" t="s">
        <v>42</v>
      </c>
      <c r="J2240">
        <v>10008950858</v>
      </c>
      <c r="K2240" s="21">
        <v>23.9</v>
      </c>
    </row>
    <row r="2241" spans="1:11">
      <c r="A2241" t="s">
        <v>237</v>
      </c>
      <c r="B2241">
        <v>2018</v>
      </c>
      <c r="C2241" s="12">
        <v>43160</v>
      </c>
      <c r="D2241" t="s">
        <v>20</v>
      </c>
      <c r="E2241" t="s">
        <v>117</v>
      </c>
      <c r="F2241">
        <v>2</v>
      </c>
      <c r="G2241">
        <v>1</v>
      </c>
      <c r="H2241" t="s">
        <v>183</v>
      </c>
      <c r="I2241" t="s">
        <v>33</v>
      </c>
      <c r="J2241">
        <v>10007212639</v>
      </c>
      <c r="K2241" s="21">
        <v>26.7</v>
      </c>
    </row>
    <row r="2242" spans="1:11">
      <c r="A2242" t="s">
        <v>237</v>
      </c>
      <c r="B2242">
        <v>2018</v>
      </c>
      <c r="C2242" s="12">
        <v>43160</v>
      </c>
      <c r="D2242" t="s">
        <v>20</v>
      </c>
      <c r="E2242" t="s">
        <v>117</v>
      </c>
      <c r="F2242">
        <v>2</v>
      </c>
      <c r="G2242">
        <v>2</v>
      </c>
      <c r="H2242" t="s">
        <v>45</v>
      </c>
      <c r="I2242" t="s">
        <v>46</v>
      </c>
      <c r="J2242">
        <v>10009176281</v>
      </c>
      <c r="K2242" s="21">
        <v>22</v>
      </c>
    </row>
    <row r="2243" spans="1:11">
      <c r="A2243" t="s">
        <v>237</v>
      </c>
      <c r="B2243">
        <v>2018</v>
      </c>
      <c r="C2243" s="12">
        <v>43160</v>
      </c>
      <c r="D2243" t="s">
        <v>20</v>
      </c>
      <c r="E2243" t="s">
        <v>117</v>
      </c>
      <c r="F2243">
        <v>2</v>
      </c>
      <c r="G2243">
        <v>3</v>
      </c>
      <c r="H2243" t="s">
        <v>125</v>
      </c>
      <c r="I2243" t="s">
        <v>113</v>
      </c>
      <c r="J2243">
        <v>10017950943</v>
      </c>
      <c r="K2243" s="21">
        <v>21</v>
      </c>
    </row>
    <row r="2244" spans="1:11">
      <c r="A2244" t="s">
        <v>237</v>
      </c>
      <c r="B2244">
        <v>2018</v>
      </c>
      <c r="C2244" s="12">
        <v>43160</v>
      </c>
      <c r="D2244" t="s">
        <v>20</v>
      </c>
      <c r="E2244" t="s">
        <v>117</v>
      </c>
      <c r="F2244">
        <v>2</v>
      </c>
      <c r="G2244">
        <v>4</v>
      </c>
      <c r="H2244" t="s">
        <v>211</v>
      </c>
      <c r="I2244" t="s">
        <v>212</v>
      </c>
      <c r="J2244">
        <v>10010608447</v>
      </c>
      <c r="K2244" s="21">
        <v>20.7</v>
      </c>
    </row>
    <row r="2245" spans="1:11">
      <c r="A2245" t="s">
        <v>237</v>
      </c>
      <c r="B2245">
        <v>2018</v>
      </c>
      <c r="C2245" s="12">
        <v>43160</v>
      </c>
      <c r="D2245" t="s">
        <v>20</v>
      </c>
      <c r="E2245" t="s">
        <v>117</v>
      </c>
      <c r="F2245">
        <v>3</v>
      </c>
      <c r="G2245">
        <v>1</v>
      </c>
      <c r="H2245" t="s">
        <v>174</v>
      </c>
      <c r="I2245" t="s">
        <v>37</v>
      </c>
      <c r="J2245">
        <v>10006552534</v>
      </c>
      <c r="K2245" s="21">
        <v>27.8</v>
      </c>
    </row>
    <row r="2246" spans="1:11">
      <c r="A2246" t="s">
        <v>237</v>
      </c>
      <c r="B2246">
        <v>2018</v>
      </c>
      <c r="C2246" s="12">
        <v>43160</v>
      </c>
      <c r="D2246" t="s">
        <v>20</v>
      </c>
      <c r="E2246" t="s">
        <v>117</v>
      </c>
      <c r="F2246">
        <v>3</v>
      </c>
      <c r="G2246">
        <v>2</v>
      </c>
      <c r="H2246" t="s">
        <v>213</v>
      </c>
      <c r="I2246" t="s">
        <v>42</v>
      </c>
      <c r="J2246">
        <v>10006422895</v>
      </c>
      <c r="K2246" s="21">
        <v>26.8</v>
      </c>
    </row>
    <row r="2247" spans="1:11">
      <c r="A2247" t="s">
        <v>237</v>
      </c>
      <c r="B2247">
        <v>2018</v>
      </c>
      <c r="C2247" s="12">
        <v>43160</v>
      </c>
      <c r="D2247" t="s">
        <v>20</v>
      </c>
      <c r="E2247" t="s">
        <v>117</v>
      </c>
      <c r="F2247">
        <v>3</v>
      </c>
      <c r="G2247">
        <v>3</v>
      </c>
      <c r="H2247" t="s">
        <v>129</v>
      </c>
      <c r="I2247" t="s">
        <v>35</v>
      </c>
      <c r="J2247">
        <v>10006184742</v>
      </c>
      <c r="K2247" s="21">
        <v>26.6</v>
      </c>
    </row>
    <row r="2248" spans="1:11">
      <c r="A2248" t="s">
        <v>237</v>
      </c>
      <c r="B2248">
        <v>2018</v>
      </c>
      <c r="C2248" s="12">
        <v>43160</v>
      </c>
      <c r="D2248" t="s">
        <v>20</v>
      </c>
      <c r="E2248" t="s">
        <v>117</v>
      </c>
      <c r="F2248">
        <v>3</v>
      </c>
      <c r="G2248">
        <v>4</v>
      </c>
      <c r="H2248" t="s">
        <v>50</v>
      </c>
      <c r="I2248" t="s">
        <v>44</v>
      </c>
      <c r="J2248">
        <v>10009039774</v>
      </c>
      <c r="K2248" s="21">
        <v>23.6</v>
      </c>
    </row>
    <row r="2249" spans="1:11">
      <c r="A2249" t="s">
        <v>237</v>
      </c>
      <c r="B2249">
        <v>2018</v>
      </c>
      <c r="C2249" s="12">
        <v>43160</v>
      </c>
      <c r="D2249" t="s">
        <v>20</v>
      </c>
      <c r="E2249" t="s">
        <v>117</v>
      </c>
      <c r="F2249">
        <v>4</v>
      </c>
      <c r="G2249">
        <v>1</v>
      </c>
      <c r="H2249" t="s">
        <v>221</v>
      </c>
      <c r="I2249" t="s">
        <v>31</v>
      </c>
      <c r="J2249">
        <v>10008098470</v>
      </c>
      <c r="K2249" s="21">
        <v>33.1</v>
      </c>
    </row>
    <row r="2250" spans="1:11">
      <c r="A2250" t="s">
        <v>237</v>
      </c>
      <c r="B2250">
        <v>2018</v>
      </c>
      <c r="C2250" s="12">
        <v>43160</v>
      </c>
      <c r="D2250" t="s">
        <v>20</v>
      </c>
      <c r="E2250" t="s">
        <v>117</v>
      </c>
      <c r="F2250">
        <v>4</v>
      </c>
      <c r="G2250">
        <v>2</v>
      </c>
      <c r="H2250" t="s">
        <v>220</v>
      </c>
      <c r="I2250" t="s">
        <v>35</v>
      </c>
      <c r="J2250">
        <v>10005782695</v>
      </c>
      <c r="K2250" s="21">
        <v>28.6</v>
      </c>
    </row>
    <row r="2251" spans="1:11">
      <c r="A2251" t="s">
        <v>237</v>
      </c>
      <c r="B2251">
        <v>2018</v>
      </c>
      <c r="C2251" s="12">
        <v>43160</v>
      </c>
      <c r="D2251" t="s">
        <v>20</v>
      </c>
      <c r="E2251" t="s">
        <v>117</v>
      </c>
      <c r="F2251">
        <v>4</v>
      </c>
      <c r="G2251">
        <v>3</v>
      </c>
      <c r="H2251" t="s">
        <v>28</v>
      </c>
      <c r="I2251" t="s">
        <v>29</v>
      </c>
      <c r="J2251">
        <v>10007779683</v>
      </c>
      <c r="K2251" s="21">
        <v>22.2</v>
      </c>
    </row>
    <row r="2252" spans="1:11">
      <c r="A2252" t="s">
        <v>237</v>
      </c>
      <c r="B2252">
        <v>2018</v>
      </c>
      <c r="C2252" s="12">
        <v>43160</v>
      </c>
      <c r="D2252" t="s">
        <v>20</v>
      </c>
      <c r="E2252" t="s">
        <v>117</v>
      </c>
      <c r="F2252">
        <v>4</v>
      </c>
      <c r="G2252">
        <v>4</v>
      </c>
      <c r="H2252" t="s">
        <v>62</v>
      </c>
      <c r="I2252" t="s">
        <v>63</v>
      </c>
      <c r="J2252">
        <v>10007351671</v>
      </c>
      <c r="K2252" s="21">
        <v>28.3</v>
      </c>
    </row>
    <row r="2253" spans="1:11">
      <c r="A2253" t="s">
        <v>237</v>
      </c>
      <c r="B2253">
        <v>2018</v>
      </c>
      <c r="C2253" s="12">
        <v>43160</v>
      </c>
      <c r="D2253" t="s">
        <v>20</v>
      </c>
      <c r="E2253" t="s">
        <v>117</v>
      </c>
      <c r="F2253">
        <v>5</v>
      </c>
      <c r="G2253">
        <v>1</v>
      </c>
      <c r="H2253" t="s">
        <v>195</v>
      </c>
      <c r="I2253" t="s">
        <v>31</v>
      </c>
      <c r="J2253">
        <v>10005964470</v>
      </c>
      <c r="K2253" s="21">
        <v>28.9</v>
      </c>
    </row>
    <row r="2254" spans="1:11">
      <c r="A2254" t="s">
        <v>237</v>
      </c>
      <c r="B2254">
        <v>2018</v>
      </c>
      <c r="C2254" s="12">
        <v>43160</v>
      </c>
      <c r="D2254" t="s">
        <v>20</v>
      </c>
      <c r="E2254" t="s">
        <v>117</v>
      </c>
      <c r="F2254">
        <v>5</v>
      </c>
      <c r="G2254">
        <v>2</v>
      </c>
      <c r="H2254" t="s">
        <v>143</v>
      </c>
      <c r="I2254" t="s">
        <v>95</v>
      </c>
      <c r="J2254">
        <v>10009181234</v>
      </c>
      <c r="K2254" s="21">
        <v>22.9</v>
      </c>
    </row>
    <row r="2255" spans="1:11">
      <c r="A2255" t="s">
        <v>237</v>
      </c>
      <c r="B2255">
        <v>2018</v>
      </c>
      <c r="C2255" s="12">
        <v>43160</v>
      </c>
      <c r="D2255" t="s">
        <v>20</v>
      </c>
      <c r="E2255" t="s">
        <v>117</v>
      </c>
      <c r="F2255">
        <v>5</v>
      </c>
      <c r="G2255">
        <v>3</v>
      </c>
      <c r="H2255" t="s">
        <v>93</v>
      </c>
      <c r="I2255" t="s">
        <v>52</v>
      </c>
      <c r="J2255">
        <v>10009150215</v>
      </c>
      <c r="K2255" s="21">
        <v>22.3</v>
      </c>
    </row>
    <row r="2256" spans="1:11">
      <c r="A2256" t="s">
        <v>237</v>
      </c>
      <c r="B2256">
        <v>2018</v>
      </c>
      <c r="C2256" s="12">
        <v>43160</v>
      </c>
      <c r="D2256" t="s">
        <v>20</v>
      </c>
      <c r="E2256" t="s">
        <v>117</v>
      </c>
      <c r="F2256">
        <v>5</v>
      </c>
      <c r="G2256">
        <v>4</v>
      </c>
      <c r="H2256" t="s">
        <v>48</v>
      </c>
      <c r="I2256" t="s">
        <v>27</v>
      </c>
      <c r="J2256">
        <v>10005930724</v>
      </c>
      <c r="K2256" s="21">
        <v>27.3</v>
      </c>
    </row>
    <row r="2257" spans="1:11">
      <c r="A2257" t="s">
        <v>237</v>
      </c>
      <c r="B2257">
        <v>2018</v>
      </c>
      <c r="C2257" s="12">
        <v>43160</v>
      </c>
      <c r="D2257" t="s">
        <v>20</v>
      </c>
      <c r="E2257" t="s">
        <v>117</v>
      </c>
      <c r="F2257">
        <v>6</v>
      </c>
      <c r="G2257">
        <v>1</v>
      </c>
      <c r="H2257" t="s">
        <v>92</v>
      </c>
      <c r="I2257" t="s">
        <v>23</v>
      </c>
      <c r="J2257">
        <v>10009535686</v>
      </c>
      <c r="K2257" s="21">
        <v>21</v>
      </c>
    </row>
    <row r="2258" spans="1:11">
      <c r="A2258" t="s">
        <v>237</v>
      </c>
      <c r="B2258">
        <v>2018</v>
      </c>
      <c r="C2258" s="12">
        <v>43160</v>
      </c>
      <c r="D2258" t="s">
        <v>20</v>
      </c>
      <c r="E2258" t="s">
        <v>117</v>
      </c>
      <c r="F2258">
        <v>6</v>
      </c>
      <c r="G2258">
        <v>2</v>
      </c>
      <c r="H2258" t="s">
        <v>247</v>
      </c>
      <c r="I2258" t="s">
        <v>35</v>
      </c>
      <c r="J2258">
        <v>10009138491</v>
      </c>
      <c r="K2258" s="21">
        <v>21.7</v>
      </c>
    </row>
    <row r="2259" spans="1:11">
      <c r="A2259" t="s">
        <v>237</v>
      </c>
      <c r="B2259">
        <v>2018</v>
      </c>
      <c r="C2259" s="12">
        <v>43160</v>
      </c>
      <c r="D2259" t="s">
        <v>20</v>
      </c>
      <c r="E2259" t="s">
        <v>117</v>
      </c>
      <c r="F2259">
        <v>6</v>
      </c>
      <c r="G2259">
        <v>3</v>
      </c>
      <c r="H2259" t="s">
        <v>193</v>
      </c>
      <c r="I2259" t="s">
        <v>31</v>
      </c>
      <c r="J2259">
        <v>10005727327</v>
      </c>
      <c r="K2259" s="21">
        <v>32.1</v>
      </c>
    </row>
    <row r="2260" spans="1:11">
      <c r="A2260" t="s">
        <v>237</v>
      </c>
      <c r="B2260">
        <v>2018</v>
      </c>
      <c r="C2260" s="12">
        <v>43160</v>
      </c>
      <c r="D2260" t="s">
        <v>20</v>
      </c>
      <c r="E2260" t="s">
        <v>119</v>
      </c>
      <c r="F2260">
        <v>1</v>
      </c>
      <c r="G2260">
        <v>1</v>
      </c>
      <c r="H2260" t="s">
        <v>92</v>
      </c>
      <c r="I2260" t="s">
        <v>23</v>
      </c>
      <c r="J2260">
        <v>10009535686</v>
      </c>
      <c r="K2260" s="21">
        <v>21</v>
      </c>
    </row>
    <row r="2261" spans="1:11">
      <c r="A2261" t="s">
        <v>237</v>
      </c>
      <c r="B2261">
        <v>2018</v>
      </c>
      <c r="C2261" s="12">
        <v>43160</v>
      </c>
      <c r="D2261" t="s">
        <v>20</v>
      </c>
      <c r="E2261" t="s">
        <v>119</v>
      </c>
      <c r="F2261">
        <v>1</v>
      </c>
      <c r="G2261">
        <v>2</v>
      </c>
      <c r="H2261" t="s">
        <v>194</v>
      </c>
      <c r="I2261" t="s">
        <v>29</v>
      </c>
      <c r="J2261">
        <v>10004601723</v>
      </c>
      <c r="K2261" s="21">
        <v>30.7</v>
      </c>
    </row>
    <row r="2262" spans="1:11">
      <c r="A2262" t="s">
        <v>237</v>
      </c>
      <c r="B2262">
        <v>2018</v>
      </c>
      <c r="C2262" s="12">
        <v>43160</v>
      </c>
      <c r="D2262" t="s">
        <v>20</v>
      </c>
      <c r="E2262" t="s">
        <v>119</v>
      </c>
      <c r="F2262">
        <v>1</v>
      </c>
      <c r="G2262">
        <v>3</v>
      </c>
      <c r="H2262" t="s">
        <v>314</v>
      </c>
      <c r="I2262" t="s">
        <v>44</v>
      </c>
      <c r="J2262">
        <v>10006904360</v>
      </c>
      <c r="K2262" s="21">
        <v>26.6</v>
      </c>
    </row>
    <row r="2263" spans="1:11">
      <c r="A2263" t="s">
        <v>237</v>
      </c>
      <c r="B2263">
        <v>2018</v>
      </c>
      <c r="C2263" s="12">
        <v>43160</v>
      </c>
      <c r="D2263" t="s">
        <v>20</v>
      </c>
      <c r="E2263" t="s">
        <v>119</v>
      </c>
      <c r="F2263">
        <v>1</v>
      </c>
      <c r="G2263">
        <v>4</v>
      </c>
      <c r="H2263" t="s">
        <v>106</v>
      </c>
      <c r="I2263" t="s">
        <v>102</v>
      </c>
      <c r="J2263">
        <v>10006894559</v>
      </c>
      <c r="K2263" s="21">
        <v>25.5</v>
      </c>
    </row>
    <row r="2264" spans="1:11">
      <c r="A2264" t="s">
        <v>237</v>
      </c>
      <c r="B2264">
        <v>2018</v>
      </c>
      <c r="C2264" s="12">
        <v>43160</v>
      </c>
      <c r="D2264" t="s">
        <v>20</v>
      </c>
      <c r="E2264" t="s">
        <v>119</v>
      </c>
      <c r="F2264">
        <v>1</v>
      </c>
      <c r="G2264">
        <v>5</v>
      </c>
      <c r="H2264" t="s">
        <v>195</v>
      </c>
      <c r="I2264" t="s">
        <v>31</v>
      </c>
      <c r="J2264">
        <v>10005964470</v>
      </c>
      <c r="K2264" s="21">
        <v>28.9</v>
      </c>
    </row>
    <row r="2265" spans="1:11">
      <c r="A2265" t="s">
        <v>237</v>
      </c>
      <c r="B2265">
        <v>2018</v>
      </c>
      <c r="C2265" s="12">
        <v>43160</v>
      </c>
      <c r="D2265" t="s">
        <v>20</v>
      </c>
      <c r="E2265" t="s">
        <v>119</v>
      </c>
      <c r="F2265">
        <v>1</v>
      </c>
      <c r="G2265">
        <v>6</v>
      </c>
      <c r="H2265" t="s">
        <v>174</v>
      </c>
      <c r="I2265" t="s">
        <v>37</v>
      </c>
      <c r="J2265">
        <v>10006552534</v>
      </c>
      <c r="K2265" s="21">
        <v>27.8</v>
      </c>
    </row>
    <row r="2266" spans="1:11">
      <c r="A2266" t="s">
        <v>237</v>
      </c>
      <c r="B2266">
        <v>2018</v>
      </c>
      <c r="C2266" s="12">
        <v>43160</v>
      </c>
      <c r="D2266" t="s">
        <v>20</v>
      </c>
      <c r="E2266" t="s">
        <v>119</v>
      </c>
      <c r="F2266">
        <v>2</v>
      </c>
      <c r="G2266">
        <v>1</v>
      </c>
      <c r="H2266" t="s">
        <v>200</v>
      </c>
      <c r="I2266" t="s">
        <v>23</v>
      </c>
      <c r="J2266">
        <v>10006900421</v>
      </c>
      <c r="K2266" s="21">
        <v>25.2</v>
      </c>
    </row>
    <row r="2267" spans="1:11">
      <c r="A2267" t="s">
        <v>237</v>
      </c>
      <c r="B2267">
        <v>2018</v>
      </c>
      <c r="C2267" s="12">
        <v>43160</v>
      </c>
      <c r="D2267" t="s">
        <v>20</v>
      </c>
      <c r="E2267" t="s">
        <v>119</v>
      </c>
      <c r="F2267">
        <v>2</v>
      </c>
      <c r="G2267">
        <v>2</v>
      </c>
      <c r="H2267" t="s">
        <v>112</v>
      </c>
      <c r="I2267" t="s">
        <v>113</v>
      </c>
      <c r="J2267">
        <v>10009967641</v>
      </c>
      <c r="K2267" s="21">
        <v>20.9</v>
      </c>
    </row>
    <row r="2268" spans="1:11">
      <c r="A2268" t="s">
        <v>237</v>
      </c>
      <c r="B2268">
        <v>2018</v>
      </c>
      <c r="C2268" s="12">
        <v>43160</v>
      </c>
      <c r="D2268" t="s">
        <v>20</v>
      </c>
      <c r="E2268" t="s">
        <v>119</v>
      </c>
      <c r="F2268">
        <v>2</v>
      </c>
      <c r="G2268">
        <v>3</v>
      </c>
      <c r="H2268" t="s">
        <v>221</v>
      </c>
      <c r="I2268" t="s">
        <v>31</v>
      </c>
      <c r="J2268">
        <v>10008098470</v>
      </c>
      <c r="K2268" s="21">
        <v>33.1</v>
      </c>
    </row>
    <row r="2269" spans="1:11">
      <c r="A2269" t="s">
        <v>237</v>
      </c>
      <c r="B2269">
        <v>2018</v>
      </c>
      <c r="C2269" s="12">
        <v>43160</v>
      </c>
      <c r="D2269" t="s">
        <v>20</v>
      </c>
      <c r="E2269" t="s">
        <v>119</v>
      </c>
      <c r="F2269">
        <v>2</v>
      </c>
      <c r="G2269">
        <v>4</v>
      </c>
      <c r="H2269" t="s">
        <v>183</v>
      </c>
      <c r="I2269" t="s">
        <v>33</v>
      </c>
      <c r="J2269">
        <v>10007212639</v>
      </c>
      <c r="K2269" s="21">
        <v>26.7</v>
      </c>
    </row>
    <row r="2270" spans="1:11">
      <c r="A2270" t="s">
        <v>237</v>
      </c>
      <c r="B2270">
        <v>2018</v>
      </c>
      <c r="C2270" s="12">
        <v>43160</v>
      </c>
      <c r="D2270" t="s">
        <v>20</v>
      </c>
      <c r="E2270" t="s">
        <v>119</v>
      </c>
      <c r="F2270">
        <v>2</v>
      </c>
      <c r="G2270">
        <v>5</v>
      </c>
      <c r="H2270" t="s">
        <v>289</v>
      </c>
      <c r="I2270" t="s">
        <v>207</v>
      </c>
      <c r="J2270">
        <v>10002418415</v>
      </c>
      <c r="K2270" s="21">
        <v>35.5</v>
      </c>
    </row>
    <row r="2271" spans="1:11">
      <c r="A2271" t="s">
        <v>237</v>
      </c>
      <c r="B2271">
        <v>2018</v>
      </c>
      <c r="C2271" s="12">
        <v>43160</v>
      </c>
      <c r="D2271" t="s">
        <v>20</v>
      </c>
      <c r="E2271" t="s">
        <v>119</v>
      </c>
      <c r="F2271">
        <v>2</v>
      </c>
      <c r="G2271">
        <v>6</v>
      </c>
      <c r="H2271" t="s">
        <v>68</v>
      </c>
      <c r="I2271" t="s">
        <v>29</v>
      </c>
      <c r="J2271">
        <v>10006379247</v>
      </c>
      <c r="K2271" s="21">
        <v>27.9</v>
      </c>
    </row>
    <row r="2272" spans="1:11">
      <c r="A2272" t="s">
        <v>237</v>
      </c>
      <c r="B2272">
        <v>2018</v>
      </c>
      <c r="C2272" s="12">
        <v>43160</v>
      </c>
      <c r="D2272" t="s">
        <v>20</v>
      </c>
      <c r="E2272" t="s">
        <v>121</v>
      </c>
      <c r="F2272">
        <v>1</v>
      </c>
      <c r="G2272">
        <v>1</v>
      </c>
      <c r="H2272" t="s">
        <v>314</v>
      </c>
      <c r="I2272" t="s">
        <v>44</v>
      </c>
      <c r="J2272">
        <v>10006904360</v>
      </c>
      <c r="K2272" s="21">
        <v>26.6</v>
      </c>
    </row>
    <row r="2273" spans="1:11">
      <c r="A2273" t="s">
        <v>237</v>
      </c>
      <c r="B2273">
        <v>2018</v>
      </c>
      <c r="C2273" s="12">
        <v>43160</v>
      </c>
      <c r="D2273" t="s">
        <v>20</v>
      </c>
      <c r="E2273" t="s">
        <v>121</v>
      </c>
      <c r="F2273">
        <v>1</v>
      </c>
      <c r="G2273">
        <v>2</v>
      </c>
      <c r="H2273" t="s">
        <v>221</v>
      </c>
      <c r="I2273" t="s">
        <v>31</v>
      </c>
      <c r="J2273">
        <v>10008098470</v>
      </c>
      <c r="K2273" s="21">
        <v>33.1</v>
      </c>
    </row>
    <row r="2274" spans="1:11">
      <c r="A2274" t="s">
        <v>237</v>
      </c>
      <c r="B2274">
        <v>2018</v>
      </c>
      <c r="C2274" s="12">
        <v>43160</v>
      </c>
      <c r="D2274" t="s">
        <v>20</v>
      </c>
      <c r="E2274" t="s">
        <v>121</v>
      </c>
      <c r="F2274">
        <v>1</v>
      </c>
      <c r="G2274">
        <v>3</v>
      </c>
      <c r="H2274" t="s">
        <v>194</v>
      </c>
      <c r="I2274" t="s">
        <v>29</v>
      </c>
      <c r="J2274">
        <v>10004601723</v>
      </c>
      <c r="K2274" s="21">
        <v>30.7</v>
      </c>
    </row>
    <row r="2275" spans="1:11">
      <c r="A2275" t="s">
        <v>237</v>
      </c>
      <c r="B2275">
        <v>2018</v>
      </c>
      <c r="C2275" s="12">
        <v>43160</v>
      </c>
      <c r="D2275" t="s">
        <v>20</v>
      </c>
      <c r="E2275" t="s">
        <v>121</v>
      </c>
      <c r="F2275">
        <v>1</v>
      </c>
      <c r="G2275">
        <v>4</v>
      </c>
      <c r="H2275" t="s">
        <v>200</v>
      </c>
      <c r="I2275" t="s">
        <v>23</v>
      </c>
      <c r="J2275">
        <v>10006900421</v>
      </c>
      <c r="K2275" s="21">
        <v>25.2</v>
      </c>
    </row>
    <row r="2276" spans="1:11">
      <c r="A2276" t="s">
        <v>237</v>
      </c>
      <c r="B2276">
        <v>2018</v>
      </c>
      <c r="C2276" s="12">
        <v>43160</v>
      </c>
      <c r="D2276" t="s">
        <v>20</v>
      </c>
      <c r="E2276" t="s">
        <v>121</v>
      </c>
      <c r="F2276">
        <v>1</v>
      </c>
      <c r="G2276">
        <v>5</v>
      </c>
      <c r="H2276" t="s">
        <v>112</v>
      </c>
      <c r="I2276" t="s">
        <v>113</v>
      </c>
      <c r="J2276">
        <v>10009967641</v>
      </c>
      <c r="K2276" s="21">
        <v>20.9</v>
      </c>
    </row>
    <row r="2277" spans="1:11">
      <c r="A2277" t="s">
        <v>237</v>
      </c>
      <c r="B2277">
        <v>2018</v>
      </c>
      <c r="C2277" s="12">
        <v>43160</v>
      </c>
      <c r="D2277" t="s">
        <v>20</v>
      </c>
      <c r="E2277" t="s">
        <v>121</v>
      </c>
      <c r="F2277">
        <v>1</v>
      </c>
      <c r="G2277">
        <v>6</v>
      </c>
      <c r="H2277" t="s">
        <v>92</v>
      </c>
      <c r="I2277" t="s">
        <v>23</v>
      </c>
      <c r="J2277">
        <v>10009535686</v>
      </c>
      <c r="K2277" s="21">
        <v>21</v>
      </c>
    </row>
    <row r="2278" spans="1:11">
      <c r="A2278" t="s">
        <v>237</v>
      </c>
      <c r="B2278">
        <v>2018</v>
      </c>
      <c r="C2278" s="12">
        <v>43160</v>
      </c>
      <c r="D2278" t="s">
        <v>20</v>
      </c>
      <c r="E2278" t="s">
        <v>121</v>
      </c>
      <c r="F2278">
        <v>2</v>
      </c>
      <c r="G2278">
        <v>1</v>
      </c>
      <c r="H2278" t="s">
        <v>106</v>
      </c>
      <c r="I2278" t="s">
        <v>102</v>
      </c>
      <c r="J2278">
        <v>10006894559</v>
      </c>
      <c r="K2278" s="21">
        <v>25.5</v>
      </c>
    </row>
    <row r="2279" spans="1:11">
      <c r="A2279" t="s">
        <v>237</v>
      </c>
      <c r="B2279">
        <v>2018</v>
      </c>
      <c r="C2279" s="12">
        <v>43160</v>
      </c>
      <c r="D2279" t="s">
        <v>20</v>
      </c>
      <c r="E2279" t="s">
        <v>121</v>
      </c>
      <c r="F2279">
        <v>2</v>
      </c>
      <c r="G2279">
        <v>2</v>
      </c>
      <c r="H2279" t="s">
        <v>289</v>
      </c>
      <c r="I2279" t="s">
        <v>207</v>
      </c>
      <c r="J2279">
        <v>10002418415</v>
      </c>
      <c r="K2279" s="21">
        <v>35.5</v>
      </c>
    </row>
    <row r="2280" spans="1:11">
      <c r="A2280" t="s">
        <v>237</v>
      </c>
      <c r="B2280">
        <v>2018</v>
      </c>
      <c r="C2280" s="12">
        <v>43160</v>
      </c>
      <c r="D2280" t="s">
        <v>20</v>
      </c>
      <c r="E2280" t="s">
        <v>121</v>
      </c>
      <c r="F2280">
        <v>2</v>
      </c>
      <c r="G2280">
        <v>3</v>
      </c>
      <c r="H2280" t="s">
        <v>195</v>
      </c>
      <c r="I2280" t="s">
        <v>31</v>
      </c>
      <c r="J2280">
        <v>10005964470</v>
      </c>
      <c r="K2280" s="21">
        <v>28.9</v>
      </c>
    </row>
    <row r="2281" spans="1:11">
      <c r="A2281" t="s">
        <v>237</v>
      </c>
      <c r="B2281">
        <v>2018</v>
      </c>
      <c r="C2281" s="12">
        <v>43160</v>
      </c>
      <c r="D2281" t="s">
        <v>20</v>
      </c>
      <c r="E2281" t="s">
        <v>121</v>
      </c>
      <c r="F2281">
        <v>2</v>
      </c>
      <c r="G2281">
        <v>4</v>
      </c>
      <c r="H2281" t="s">
        <v>183</v>
      </c>
      <c r="I2281" t="s">
        <v>33</v>
      </c>
      <c r="J2281">
        <v>10007212639</v>
      </c>
      <c r="K2281" s="21">
        <v>26.7</v>
      </c>
    </row>
    <row r="2282" spans="1:11">
      <c r="A2282" t="s">
        <v>237</v>
      </c>
      <c r="B2282">
        <v>2018</v>
      </c>
      <c r="C2282" s="12">
        <v>43160</v>
      </c>
      <c r="D2282" t="s">
        <v>20</v>
      </c>
      <c r="E2282" t="s">
        <v>121</v>
      </c>
      <c r="F2282">
        <v>2</v>
      </c>
      <c r="G2282">
        <v>5</v>
      </c>
      <c r="H2282" t="s">
        <v>174</v>
      </c>
      <c r="I2282" t="s">
        <v>37</v>
      </c>
      <c r="J2282">
        <v>10006552534</v>
      </c>
      <c r="K2282" s="21">
        <v>27.8</v>
      </c>
    </row>
    <row r="2283" spans="1:11">
      <c r="A2283" t="s">
        <v>237</v>
      </c>
      <c r="B2283">
        <v>2018</v>
      </c>
      <c r="C2283" s="12">
        <v>43160</v>
      </c>
      <c r="D2283" t="s">
        <v>20</v>
      </c>
      <c r="E2283" t="s">
        <v>121</v>
      </c>
      <c r="F2283">
        <v>2</v>
      </c>
      <c r="G2283">
        <v>6</v>
      </c>
      <c r="H2283" t="s">
        <v>68</v>
      </c>
      <c r="I2283" t="s">
        <v>29</v>
      </c>
      <c r="J2283">
        <v>10006379247</v>
      </c>
      <c r="K2283" s="21">
        <v>27.9</v>
      </c>
    </row>
    <row r="2284" spans="1:11">
      <c r="A2284" t="s">
        <v>222</v>
      </c>
      <c r="B2284">
        <v>2018</v>
      </c>
      <c r="C2284" s="12">
        <v>43134</v>
      </c>
      <c r="D2284" t="s">
        <v>264</v>
      </c>
      <c r="E2284" t="s">
        <v>91</v>
      </c>
      <c r="F2284">
        <v>1</v>
      </c>
      <c r="G2284">
        <v>1</v>
      </c>
      <c r="H2284" t="s">
        <v>315</v>
      </c>
      <c r="I2284" t="s">
        <v>102</v>
      </c>
      <c r="J2284" t="e">
        <v>#N/A</v>
      </c>
      <c r="K2284" s="21">
        <v>17.399999999999999</v>
      </c>
    </row>
    <row r="2285" spans="1:11">
      <c r="A2285" t="s">
        <v>222</v>
      </c>
      <c r="B2285">
        <v>2018</v>
      </c>
      <c r="C2285" s="12">
        <v>43134</v>
      </c>
      <c r="D2285" t="s">
        <v>264</v>
      </c>
      <c r="E2285" t="s">
        <v>91</v>
      </c>
      <c r="F2285">
        <v>1</v>
      </c>
      <c r="G2285">
        <v>2</v>
      </c>
      <c r="H2285" t="s">
        <v>114</v>
      </c>
      <c r="I2285" t="s">
        <v>102</v>
      </c>
      <c r="J2285">
        <v>10055349695</v>
      </c>
      <c r="K2285" s="21">
        <v>18</v>
      </c>
    </row>
    <row r="2286" spans="1:11">
      <c r="A2286" t="s">
        <v>222</v>
      </c>
      <c r="B2286">
        <v>2018</v>
      </c>
      <c r="C2286" s="12">
        <v>43134</v>
      </c>
      <c r="D2286" t="s">
        <v>264</v>
      </c>
      <c r="E2286" t="s">
        <v>91</v>
      </c>
      <c r="F2286">
        <v>1</v>
      </c>
      <c r="G2286">
        <v>3</v>
      </c>
      <c r="H2286" t="s">
        <v>276</v>
      </c>
      <c r="I2286" t="s">
        <v>102</v>
      </c>
      <c r="J2286">
        <v>10075184882</v>
      </c>
      <c r="K2286" s="21">
        <v>16.2</v>
      </c>
    </row>
    <row r="2287" spans="1:11">
      <c r="A2287" t="s">
        <v>222</v>
      </c>
      <c r="B2287">
        <v>2018</v>
      </c>
      <c r="C2287" s="12">
        <v>43134</v>
      </c>
      <c r="D2287" t="s">
        <v>264</v>
      </c>
      <c r="E2287" t="s">
        <v>91</v>
      </c>
      <c r="F2287">
        <v>1</v>
      </c>
      <c r="G2287">
        <v>4</v>
      </c>
      <c r="H2287" t="s">
        <v>280</v>
      </c>
      <c r="I2287" t="s">
        <v>102</v>
      </c>
      <c r="J2287" t="e">
        <v>#N/A</v>
      </c>
      <c r="K2287" s="21">
        <v>16.3</v>
      </c>
    </row>
    <row r="2288" spans="1:11">
      <c r="A2288" t="s">
        <v>222</v>
      </c>
      <c r="B2288">
        <v>2018</v>
      </c>
      <c r="C2288" s="12">
        <v>43134</v>
      </c>
      <c r="D2288" t="s">
        <v>264</v>
      </c>
      <c r="E2288" t="s">
        <v>91</v>
      </c>
      <c r="F2288">
        <v>1</v>
      </c>
      <c r="G2288">
        <v>5</v>
      </c>
      <c r="H2288" t="s">
        <v>274</v>
      </c>
      <c r="I2288" t="s">
        <v>102</v>
      </c>
      <c r="J2288">
        <v>10075184680</v>
      </c>
      <c r="K2288" s="21">
        <v>16.2</v>
      </c>
    </row>
    <row r="2289" spans="1:11">
      <c r="A2289" t="s">
        <v>222</v>
      </c>
      <c r="B2289">
        <v>2018</v>
      </c>
      <c r="C2289" s="12">
        <v>43134</v>
      </c>
      <c r="D2289" t="s">
        <v>264</v>
      </c>
      <c r="E2289" t="s">
        <v>91</v>
      </c>
      <c r="F2289">
        <v>2</v>
      </c>
      <c r="G2289">
        <v>1</v>
      </c>
      <c r="H2289" t="s">
        <v>271</v>
      </c>
      <c r="I2289" t="s">
        <v>102</v>
      </c>
      <c r="J2289">
        <v>10072107558</v>
      </c>
      <c r="K2289" s="21">
        <v>16.7</v>
      </c>
    </row>
    <row r="2290" spans="1:11">
      <c r="A2290" t="s">
        <v>222</v>
      </c>
      <c r="B2290">
        <v>2018</v>
      </c>
      <c r="C2290" s="12">
        <v>43134</v>
      </c>
      <c r="D2290" t="s">
        <v>264</v>
      </c>
      <c r="E2290" t="s">
        <v>91</v>
      </c>
      <c r="F2290">
        <v>2</v>
      </c>
      <c r="G2290">
        <v>2</v>
      </c>
      <c r="H2290" t="s">
        <v>238</v>
      </c>
      <c r="I2290" t="s">
        <v>102</v>
      </c>
      <c r="J2290">
        <v>10055348887</v>
      </c>
      <c r="K2290" s="21">
        <v>17.7</v>
      </c>
    </row>
    <row r="2291" spans="1:11">
      <c r="A2291" t="s">
        <v>222</v>
      </c>
      <c r="B2291">
        <v>2018</v>
      </c>
      <c r="C2291" s="12">
        <v>43134</v>
      </c>
      <c r="D2291" t="s">
        <v>264</v>
      </c>
      <c r="E2291" t="s">
        <v>91</v>
      </c>
      <c r="F2291">
        <v>2</v>
      </c>
      <c r="G2291">
        <v>3</v>
      </c>
      <c r="H2291" t="s">
        <v>316</v>
      </c>
      <c r="I2291" t="s">
        <v>102</v>
      </c>
      <c r="J2291" t="e">
        <v>#N/A</v>
      </c>
      <c r="K2291" s="21">
        <v>16.5</v>
      </c>
    </row>
    <row r="2292" spans="1:11">
      <c r="A2292" t="s">
        <v>222</v>
      </c>
      <c r="B2292">
        <v>2018</v>
      </c>
      <c r="C2292" s="12">
        <v>43134</v>
      </c>
      <c r="D2292" t="s">
        <v>264</v>
      </c>
      <c r="E2292" t="s">
        <v>91</v>
      </c>
      <c r="F2292">
        <v>2</v>
      </c>
      <c r="G2292">
        <v>4</v>
      </c>
      <c r="H2292" t="s">
        <v>317</v>
      </c>
      <c r="I2292" t="s">
        <v>102</v>
      </c>
      <c r="J2292" t="e">
        <v>#N/A</v>
      </c>
      <c r="K2292" s="21">
        <v>17.7</v>
      </c>
    </row>
    <row r="2293" spans="1:11">
      <c r="A2293" t="s">
        <v>222</v>
      </c>
      <c r="B2293">
        <v>2018</v>
      </c>
      <c r="C2293" s="12">
        <v>43134</v>
      </c>
      <c r="D2293" t="s">
        <v>264</v>
      </c>
      <c r="E2293" t="s">
        <v>91</v>
      </c>
      <c r="F2293">
        <v>2</v>
      </c>
      <c r="G2293">
        <v>5</v>
      </c>
      <c r="H2293" t="s">
        <v>301</v>
      </c>
      <c r="I2293" t="s">
        <v>102</v>
      </c>
      <c r="J2293" t="e">
        <v>#N/A</v>
      </c>
      <c r="K2293" s="21">
        <v>17.5</v>
      </c>
    </row>
    <row r="2294" spans="1:11">
      <c r="A2294" t="s">
        <v>222</v>
      </c>
      <c r="B2294">
        <v>2018</v>
      </c>
      <c r="C2294" s="12">
        <v>43134</v>
      </c>
      <c r="D2294" t="s">
        <v>264</v>
      </c>
      <c r="E2294" t="s">
        <v>91</v>
      </c>
      <c r="F2294">
        <v>2</v>
      </c>
      <c r="G2294">
        <v>6</v>
      </c>
      <c r="H2294" t="s">
        <v>273</v>
      </c>
      <c r="I2294" t="s">
        <v>102</v>
      </c>
      <c r="J2294">
        <v>10075185084</v>
      </c>
      <c r="K2294" s="21">
        <v>16.7</v>
      </c>
    </row>
    <row r="2295" spans="1:11">
      <c r="A2295" t="s">
        <v>222</v>
      </c>
      <c r="B2295">
        <v>2018</v>
      </c>
      <c r="C2295" s="12">
        <v>43134</v>
      </c>
      <c r="D2295" t="s">
        <v>264</v>
      </c>
      <c r="E2295" t="s">
        <v>121</v>
      </c>
      <c r="F2295">
        <v>1</v>
      </c>
      <c r="G2295">
        <v>1</v>
      </c>
      <c r="H2295" t="s">
        <v>271</v>
      </c>
      <c r="I2295" t="s">
        <v>102</v>
      </c>
      <c r="J2295">
        <v>10072107558</v>
      </c>
      <c r="K2295" s="21">
        <v>16.7</v>
      </c>
    </row>
    <row r="2296" spans="1:11">
      <c r="A2296" t="s">
        <v>222</v>
      </c>
      <c r="B2296">
        <v>2018</v>
      </c>
      <c r="C2296" s="12">
        <v>43134</v>
      </c>
      <c r="D2296" t="s">
        <v>264</v>
      </c>
      <c r="E2296" t="s">
        <v>121</v>
      </c>
      <c r="F2296">
        <v>1</v>
      </c>
      <c r="G2296">
        <v>2</v>
      </c>
      <c r="H2296" t="s">
        <v>315</v>
      </c>
      <c r="I2296" t="s">
        <v>102</v>
      </c>
      <c r="J2296" t="e">
        <v>#N/A</v>
      </c>
      <c r="K2296" s="21">
        <v>17.399999999999999</v>
      </c>
    </row>
    <row r="2297" spans="1:11">
      <c r="A2297" t="s">
        <v>222</v>
      </c>
      <c r="B2297">
        <v>2018</v>
      </c>
      <c r="C2297" s="12">
        <v>43134</v>
      </c>
      <c r="D2297" t="s">
        <v>264</v>
      </c>
      <c r="E2297" t="s">
        <v>121</v>
      </c>
      <c r="F2297">
        <v>1</v>
      </c>
      <c r="G2297">
        <v>3</v>
      </c>
      <c r="H2297" t="s">
        <v>114</v>
      </c>
      <c r="I2297" t="s">
        <v>102</v>
      </c>
      <c r="J2297">
        <v>10055349695</v>
      </c>
      <c r="K2297" s="21">
        <v>18</v>
      </c>
    </row>
    <row r="2298" spans="1:11">
      <c r="A2298" t="s">
        <v>222</v>
      </c>
      <c r="B2298">
        <v>2018</v>
      </c>
      <c r="C2298" s="12">
        <v>43134</v>
      </c>
      <c r="D2298" t="s">
        <v>264</v>
      </c>
      <c r="E2298" t="s">
        <v>121</v>
      </c>
      <c r="F2298">
        <v>1</v>
      </c>
      <c r="G2298">
        <v>4</v>
      </c>
      <c r="H2298" t="s">
        <v>238</v>
      </c>
      <c r="I2298" t="s">
        <v>102</v>
      </c>
      <c r="J2298">
        <v>10055348887</v>
      </c>
      <c r="K2298" s="21">
        <v>17.7</v>
      </c>
    </row>
    <row r="2299" spans="1:11">
      <c r="A2299" t="s">
        <v>222</v>
      </c>
      <c r="B2299">
        <v>2018</v>
      </c>
      <c r="C2299" s="12">
        <v>43134</v>
      </c>
      <c r="D2299" t="s">
        <v>264</v>
      </c>
      <c r="E2299" t="s">
        <v>121</v>
      </c>
      <c r="F2299">
        <v>1</v>
      </c>
      <c r="G2299">
        <v>5</v>
      </c>
      <c r="H2299" t="s">
        <v>316</v>
      </c>
      <c r="I2299" t="s">
        <v>102</v>
      </c>
      <c r="J2299" t="e">
        <v>#N/A</v>
      </c>
      <c r="K2299" s="21">
        <v>16.5</v>
      </c>
    </row>
    <row r="2300" spans="1:11">
      <c r="A2300" t="s">
        <v>222</v>
      </c>
      <c r="B2300">
        <v>2018</v>
      </c>
      <c r="C2300" s="12">
        <v>43134</v>
      </c>
      <c r="D2300" t="s">
        <v>264</v>
      </c>
      <c r="E2300" t="s">
        <v>121</v>
      </c>
      <c r="F2300">
        <v>1</v>
      </c>
      <c r="G2300">
        <v>6</v>
      </c>
      <c r="H2300" t="s">
        <v>276</v>
      </c>
      <c r="I2300" t="s">
        <v>102</v>
      </c>
      <c r="J2300">
        <v>10075184882</v>
      </c>
      <c r="K2300" s="21">
        <v>16.2</v>
      </c>
    </row>
    <row r="2301" spans="1:11">
      <c r="A2301" t="s">
        <v>222</v>
      </c>
      <c r="B2301">
        <v>2018</v>
      </c>
      <c r="C2301" s="12">
        <v>43134</v>
      </c>
      <c r="D2301" t="s">
        <v>264</v>
      </c>
      <c r="E2301" t="s">
        <v>121</v>
      </c>
      <c r="F2301">
        <v>2</v>
      </c>
      <c r="G2301">
        <v>1</v>
      </c>
      <c r="H2301" t="s">
        <v>317</v>
      </c>
      <c r="I2301" t="s">
        <v>102</v>
      </c>
      <c r="J2301" t="e">
        <v>#N/A</v>
      </c>
      <c r="K2301" s="21">
        <v>17.7</v>
      </c>
    </row>
    <row r="2302" spans="1:11">
      <c r="A2302" t="s">
        <v>222</v>
      </c>
      <c r="B2302">
        <v>2018</v>
      </c>
      <c r="C2302" s="12">
        <v>43134</v>
      </c>
      <c r="D2302" t="s">
        <v>264</v>
      </c>
      <c r="E2302" t="s">
        <v>121</v>
      </c>
      <c r="F2302">
        <v>2</v>
      </c>
      <c r="G2302">
        <v>2</v>
      </c>
      <c r="H2302" t="s">
        <v>273</v>
      </c>
      <c r="I2302" t="s">
        <v>102</v>
      </c>
      <c r="J2302">
        <v>10075185084</v>
      </c>
      <c r="K2302" s="21">
        <v>16.7</v>
      </c>
    </row>
    <row r="2303" spans="1:11">
      <c r="A2303" t="s">
        <v>222</v>
      </c>
      <c r="B2303">
        <v>2018</v>
      </c>
      <c r="C2303" s="12">
        <v>43134</v>
      </c>
      <c r="D2303" t="s">
        <v>264</v>
      </c>
      <c r="E2303" t="s">
        <v>121</v>
      </c>
      <c r="F2303">
        <v>2</v>
      </c>
      <c r="G2303">
        <v>3</v>
      </c>
      <c r="H2303" t="s">
        <v>274</v>
      </c>
      <c r="I2303" t="s">
        <v>102</v>
      </c>
      <c r="J2303">
        <v>10075184680</v>
      </c>
      <c r="K2303" s="21">
        <v>16.2</v>
      </c>
    </row>
    <row r="2304" spans="1:11">
      <c r="A2304" t="s">
        <v>222</v>
      </c>
      <c r="B2304">
        <v>2018</v>
      </c>
      <c r="C2304" s="12">
        <v>43134</v>
      </c>
      <c r="D2304" t="s">
        <v>264</v>
      </c>
      <c r="E2304" t="s">
        <v>121</v>
      </c>
      <c r="F2304">
        <v>2</v>
      </c>
      <c r="G2304">
        <v>4</v>
      </c>
      <c r="H2304" t="s">
        <v>280</v>
      </c>
      <c r="I2304" t="s">
        <v>102</v>
      </c>
      <c r="J2304" t="e">
        <v>#N/A</v>
      </c>
      <c r="K2304" s="21">
        <v>16.3</v>
      </c>
    </row>
    <row r="2305" spans="1:11">
      <c r="A2305" t="s">
        <v>233</v>
      </c>
      <c r="B2305">
        <v>2018</v>
      </c>
      <c r="C2305" s="12">
        <v>43120</v>
      </c>
      <c r="D2305" t="s">
        <v>140</v>
      </c>
      <c r="E2305" t="s">
        <v>91</v>
      </c>
      <c r="F2305">
        <v>1</v>
      </c>
      <c r="G2305">
        <v>1</v>
      </c>
      <c r="H2305" t="s">
        <v>218</v>
      </c>
      <c r="I2305" t="s">
        <v>46</v>
      </c>
      <c r="J2305">
        <v>10006902239</v>
      </c>
      <c r="K2305" s="21">
        <v>26.5</v>
      </c>
    </row>
    <row r="2306" spans="1:11">
      <c r="A2306" t="s">
        <v>233</v>
      </c>
      <c r="B2306">
        <v>2018</v>
      </c>
      <c r="C2306" s="12">
        <v>43120</v>
      </c>
      <c r="D2306" t="s">
        <v>140</v>
      </c>
      <c r="E2306" t="s">
        <v>91</v>
      </c>
      <c r="F2306">
        <v>1</v>
      </c>
      <c r="G2306">
        <v>2</v>
      </c>
      <c r="H2306" t="s">
        <v>209</v>
      </c>
      <c r="I2306" t="s">
        <v>198</v>
      </c>
      <c r="J2306">
        <v>10007772108</v>
      </c>
      <c r="K2306" s="21">
        <v>22.9</v>
      </c>
    </row>
    <row r="2307" spans="1:11">
      <c r="A2307" t="s">
        <v>233</v>
      </c>
      <c r="B2307">
        <v>2018</v>
      </c>
      <c r="C2307" s="12">
        <v>43120</v>
      </c>
      <c r="D2307" t="s">
        <v>140</v>
      </c>
      <c r="E2307" t="s">
        <v>91</v>
      </c>
      <c r="F2307">
        <v>1</v>
      </c>
      <c r="G2307">
        <v>3</v>
      </c>
      <c r="H2307" t="s">
        <v>210</v>
      </c>
      <c r="I2307" t="s">
        <v>188</v>
      </c>
      <c r="J2307">
        <v>10009049979</v>
      </c>
      <c r="K2307" s="21">
        <v>22.8</v>
      </c>
    </row>
    <row r="2308" spans="1:11">
      <c r="A2308" t="s">
        <v>233</v>
      </c>
      <c r="B2308">
        <v>2018</v>
      </c>
      <c r="C2308" s="12">
        <v>43120</v>
      </c>
      <c r="D2308" t="s">
        <v>140</v>
      </c>
      <c r="E2308" t="s">
        <v>91</v>
      </c>
      <c r="F2308">
        <v>1</v>
      </c>
      <c r="G2308">
        <v>4</v>
      </c>
      <c r="H2308" t="s">
        <v>211</v>
      </c>
      <c r="I2308" t="s">
        <v>212</v>
      </c>
      <c r="J2308">
        <v>10010608447</v>
      </c>
      <c r="K2308" s="21">
        <v>20.6</v>
      </c>
    </row>
    <row r="2309" spans="1:11">
      <c r="A2309" t="s">
        <v>233</v>
      </c>
      <c r="B2309">
        <v>2018</v>
      </c>
      <c r="C2309" s="12">
        <v>43120</v>
      </c>
      <c r="D2309" t="s">
        <v>140</v>
      </c>
      <c r="E2309" t="s">
        <v>91</v>
      </c>
      <c r="F2309">
        <v>1</v>
      </c>
      <c r="G2309">
        <v>5</v>
      </c>
      <c r="H2309" t="s">
        <v>48</v>
      </c>
      <c r="I2309" t="s">
        <v>27</v>
      </c>
      <c r="J2309">
        <v>10005930724</v>
      </c>
      <c r="K2309" s="21">
        <v>27.2</v>
      </c>
    </row>
    <row r="2310" spans="1:11">
      <c r="A2310" t="s">
        <v>233</v>
      </c>
      <c r="B2310">
        <v>2018</v>
      </c>
      <c r="C2310" s="12">
        <v>43120</v>
      </c>
      <c r="D2310" t="s">
        <v>140</v>
      </c>
      <c r="E2310" t="s">
        <v>91</v>
      </c>
      <c r="F2310">
        <v>1</v>
      </c>
      <c r="G2310">
        <v>6</v>
      </c>
      <c r="H2310" t="s">
        <v>174</v>
      </c>
      <c r="I2310" t="s">
        <v>37</v>
      </c>
      <c r="J2310">
        <v>10006552534</v>
      </c>
      <c r="K2310" s="21">
        <v>27.7</v>
      </c>
    </row>
    <row r="2311" spans="1:11">
      <c r="A2311" t="s">
        <v>233</v>
      </c>
      <c r="B2311">
        <v>2018</v>
      </c>
      <c r="C2311" s="12">
        <v>43120</v>
      </c>
      <c r="D2311" t="s">
        <v>140</v>
      </c>
      <c r="E2311" t="s">
        <v>91</v>
      </c>
      <c r="F2311">
        <v>2</v>
      </c>
      <c r="G2311">
        <v>1</v>
      </c>
      <c r="H2311" t="s">
        <v>306</v>
      </c>
      <c r="I2311" t="s">
        <v>113</v>
      </c>
      <c r="J2311">
        <v>10006898300</v>
      </c>
      <c r="K2311" s="21">
        <v>25.4</v>
      </c>
    </row>
    <row r="2312" spans="1:11">
      <c r="A2312" t="s">
        <v>233</v>
      </c>
      <c r="B2312">
        <v>2018</v>
      </c>
      <c r="C2312" s="12">
        <v>43120</v>
      </c>
      <c r="D2312" t="s">
        <v>140</v>
      </c>
      <c r="E2312" t="s">
        <v>91</v>
      </c>
      <c r="F2312">
        <v>2</v>
      </c>
      <c r="G2312">
        <v>2</v>
      </c>
      <c r="H2312" t="s">
        <v>157</v>
      </c>
      <c r="I2312" t="s">
        <v>142</v>
      </c>
      <c r="J2312">
        <v>10006063086</v>
      </c>
      <c r="K2312" s="21">
        <v>27.9</v>
      </c>
    </row>
    <row r="2313" spans="1:11">
      <c r="A2313" t="s">
        <v>233</v>
      </c>
      <c r="B2313">
        <v>2018</v>
      </c>
      <c r="C2313" s="12">
        <v>43120</v>
      </c>
      <c r="D2313" t="s">
        <v>140</v>
      </c>
      <c r="E2313" t="s">
        <v>91</v>
      </c>
      <c r="F2313">
        <v>2</v>
      </c>
      <c r="G2313">
        <v>3</v>
      </c>
      <c r="H2313" t="s">
        <v>103</v>
      </c>
      <c r="I2313" t="s">
        <v>104</v>
      </c>
      <c r="J2313">
        <v>10009010876</v>
      </c>
      <c r="K2313" s="21">
        <v>24</v>
      </c>
    </row>
    <row r="2314" spans="1:11">
      <c r="A2314" t="s">
        <v>233</v>
      </c>
      <c r="B2314">
        <v>2018</v>
      </c>
      <c r="C2314" s="12">
        <v>43120</v>
      </c>
      <c r="D2314" t="s">
        <v>140</v>
      </c>
      <c r="E2314" t="s">
        <v>91</v>
      </c>
      <c r="F2314">
        <v>2</v>
      </c>
      <c r="G2314">
        <v>9</v>
      </c>
      <c r="H2314" t="s">
        <v>293</v>
      </c>
      <c r="I2314" t="s">
        <v>25</v>
      </c>
      <c r="J2314">
        <v>10006108051</v>
      </c>
      <c r="K2314" s="21">
        <v>29.1</v>
      </c>
    </row>
    <row r="2315" spans="1:11">
      <c r="A2315" t="s">
        <v>233</v>
      </c>
      <c r="B2315">
        <v>2018</v>
      </c>
      <c r="C2315" s="12">
        <v>43120</v>
      </c>
      <c r="D2315" t="s">
        <v>140</v>
      </c>
      <c r="E2315" t="s">
        <v>91</v>
      </c>
      <c r="F2315">
        <v>2</v>
      </c>
      <c r="G2315">
        <v>9</v>
      </c>
      <c r="H2315" t="s">
        <v>318</v>
      </c>
      <c r="I2315" t="s">
        <v>42</v>
      </c>
      <c r="J2315">
        <v>10009175574</v>
      </c>
      <c r="K2315" s="21">
        <v>21.8</v>
      </c>
    </row>
    <row r="2316" spans="1:11">
      <c r="A2316" t="s">
        <v>233</v>
      </c>
      <c r="B2316">
        <v>2018</v>
      </c>
      <c r="C2316" s="12">
        <v>43120</v>
      </c>
      <c r="D2316" t="s">
        <v>140</v>
      </c>
      <c r="E2316" t="s">
        <v>91</v>
      </c>
      <c r="F2316">
        <v>2</v>
      </c>
      <c r="G2316">
        <v>9</v>
      </c>
      <c r="H2316" t="s">
        <v>290</v>
      </c>
      <c r="I2316" t="s">
        <v>212</v>
      </c>
      <c r="J2316">
        <v>10006137252</v>
      </c>
      <c r="K2316" s="21">
        <v>27.8</v>
      </c>
    </row>
    <row r="2317" spans="1:11">
      <c r="A2317" t="s">
        <v>233</v>
      </c>
      <c r="B2317">
        <v>2018</v>
      </c>
      <c r="C2317" s="12">
        <v>43120</v>
      </c>
      <c r="D2317" t="s">
        <v>140</v>
      </c>
      <c r="E2317" t="s">
        <v>91</v>
      </c>
      <c r="F2317">
        <v>3</v>
      </c>
      <c r="G2317">
        <v>1</v>
      </c>
      <c r="H2317" t="s">
        <v>200</v>
      </c>
      <c r="I2317" t="s">
        <v>23</v>
      </c>
      <c r="J2317">
        <v>10006900421</v>
      </c>
      <c r="K2317" s="21">
        <v>25.1</v>
      </c>
    </row>
    <row r="2318" spans="1:11">
      <c r="A2318" t="s">
        <v>233</v>
      </c>
      <c r="B2318">
        <v>2018</v>
      </c>
      <c r="C2318" s="12">
        <v>43120</v>
      </c>
      <c r="D2318" t="s">
        <v>140</v>
      </c>
      <c r="E2318" t="s">
        <v>91</v>
      </c>
      <c r="F2318">
        <v>3</v>
      </c>
      <c r="G2318">
        <v>2</v>
      </c>
      <c r="H2318" t="s">
        <v>40</v>
      </c>
      <c r="I2318" t="s">
        <v>29</v>
      </c>
      <c r="J2318">
        <v>10009178002</v>
      </c>
      <c r="K2318" s="21">
        <v>22</v>
      </c>
    </row>
    <row r="2319" spans="1:11">
      <c r="A2319" t="s">
        <v>233</v>
      </c>
      <c r="B2319">
        <v>2018</v>
      </c>
      <c r="C2319" s="12">
        <v>43120</v>
      </c>
      <c r="D2319" t="s">
        <v>140</v>
      </c>
      <c r="E2319" t="s">
        <v>91</v>
      </c>
      <c r="F2319">
        <v>3</v>
      </c>
      <c r="G2319">
        <v>3</v>
      </c>
      <c r="H2319" t="s">
        <v>283</v>
      </c>
      <c r="I2319" t="s">
        <v>284</v>
      </c>
      <c r="J2319">
        <v>10006319633</v>
      </c>
      <c r="K2319" s="21">
        <v>28.1</v>
      </c>
    </row>
    <row r="2320" spans="1:11">
      <c r="A2320" t="s">
        <v>233</v>
      </c>
      <c r="B2320">
        <v>2018</v>
      </c>
      <c r="C2320" s="12">
        <v>43120</v>
      </c>
      <c r="D2320" t="s">
        <v>140</v>
      </c>
      <c r="E2320" t="s">
        <v>91</v>
      </c>
      <c r="F2320">
        <v>3</v>
      </c>
      <c r="G2320">
        <v>4</v>
      </c>
      <c r="H2320" t="s">
        <v>186</v>
      </c>
      <c r="I2320" t="s">
        <v>95</v>
      </c>
      <c r="J2320">
        <v>10009181032</v>
      </c>
      <c r="K2320" s="21">
        <v>23</v>
      </c>
    </row>
    <row r="2321" spans="1:11">
      <c r="A2321" t="s">
        <v>233</v>
      </c>
      <c r="B2321">
        <v>2018</v>
      </c>
      <c r="C2321" s="12">
        <v>43120</v>
      </c>
      <c r="D2321" t="s">
        <v>140</v>
      </c>
      <c r="E2321" t="s">
        <v>91</v>
      </c>
      <c r="F2321">
        <v>3</v>
      </c>
      <c r="G2321">
        <v>5</v>
      </c>
      <c r="H2321" t="s">
        <v>304</v>
      </c>
      <c r="I2321" t="s">
        <v>33</v>
      </c>
      <c r="J2321">
        <v>10009821131</v>
      </c>
      <c r="K2321" s="21">
        <v>19.7</v>
      </c>
    </row>
    <row r="2322" spans="1:11">
      <c r="A2322" t="s">
        <v>233</v>
      </c>
      <c r="B2322">
        <v>2018</v>
      </c>
      <c r="C2322" s="12">
        <v>43120</v>
      </c>
      <c r="D2322" t="s">
        <v>140</v>
      </c>
      <c r="E2322" t="s">
        <v>91</v>
      </c>
      <c r="F2322">
        <v>3</v>
      </c>
      <c r="G2322">
        <v>6</v>
      </c>
      <c r="H2322" t="s">
        <v>319</v>
      </c>
      <c r="I2322" t="s">
        <v>25</v>
      </c>
      <c r="J2322">
        <v>10007508083</v>
      </c>
      <c r="K2322" s="21">
        <v>24.4</v>
      </c>
    </row>
    <row r="2323" spans="1:11">
      <c r="A2323" t="s">
        <v>233</v>
      </c>
      <c r="B2323">
        <v>2018</v>
      </c>
      <c r="C2323" s="12">
        <v>43120</v>
      </c>
      <c r="D2323" t="s">
        <v>140</v>
      </c>
      <c r="E2323" t="s">
        <v>117</v>
      </c>
      <c r="F2323">
        <v>1</v>
      </c>
      <c r="G2323">
        <v>1</v>
      </c>
      <c r="H2323" t="s">
        <v>304</v>
      </c>
      <c r="I2323" t="s">
        <v>33</v>
      </c>
      <c r="J2323">
        <v>10009821131</v>
      </c>
      <c r="K2323" s="21">
        <v>19.7</v>
      </c>
    </row>
    <row r="2324" spans="1:11">
      <c r="A2324" t="s">
        <v>233</v>
      </c>
      <c r="B2324">
        <v>2018</v>
      </c>
      <c r="C2324" s="12">
        <v>43120</v>
      </c>
      <c r="D2324" t="s">
        <v>140</v>
      </c>
      <c r="E2324" t="s">
        <v>117</v>
      </c>
      <c r="F2324">
        <v>1</v>
      </c>
      <c r="G2324">
        <v>2</v>
      </c>
      <c r="H2324" t="s">
        <v>174</v>
      </c>
      <c r="I2324" t="s">
        <v>37</v>
      </c>
      <c r="J2324">
        <v>10006552534</v>
      </c>
      <c r="K2324" s="21">
        <v>27.7</v>
      </c>
    </row>
    <row r="2325" spans="1:11">
      <c r="A2325" t="s">
        <v>233</v>
      </c>
      <c r="B2325">
        <v>2018</v>
      </c>
      <c r="C2325" s="12">
        <v>43120</v>
      </c>
      <c r="D2325" t="s">
        <v>140</v>
      </c>
      <c r="E2325" t="s">
        <v>117</v>
      </c>
      <c r="F2325">
        <v>1</v>
      </c>
      <c r="G2325">
        <v>3</v>
      </c>
      <c r="H2325" t="s">
        <v>211</v>
      </c>
      <c r="I2325" t="s">
        <v>212</v>
      </c>
      <c r="J2325">
        <v>10010608447</v>
      </c>
      <c r="K2325" s="21">
        <v>20.6</v>
      </c>
    </row>
    <row r="2326" spans="1:11">
      <c r="A2326" t="s">
        <v>233</v>
      </c>
      <c r="B2326">
        <v>2018</v>
      </c>
      <c r="C2326" s="12">
        <v>43120</v>
      </c>
      <c r="D2326" t="s">
        <v>140</v>
      </c>
      <c r="E2326" t="s">
        <v>117</v>
      </c>
      <c r="F2326">
        <v>1</v>
      </c>
      <c r="G2326">
        <v>4</v>
      </c>
      <c r="H2326" t="s">
        <v>186</v>
      </c>
      <c r="I2326" t="s">
        <v>95</v>
      </c>
      <c r="J2326">
        <v>10009181032</v>
      </c>
      <c r="K2326" s="21">
        <v>23</v>
      </c>
    </row>
    <row r="2327" spans="1:11">
      <c r="A2327" t="s">
        <v>233</v>
      </c>
      <c r="B2327">
        <v>2018</v>
      </c>
      <c r="C2327" s="12">
        <v>43120</v>
      </c>
      <c r="D2327" t="s">
        <v>140</v>
      </c>
      <c r="E2327" t="s">
        <v>117</v>
      </c>
      <c r="F2327">
        <v>1</v>
      </c>
      <c r="G2327">
        <v>5</v>
      </c>
      <c r="H2327" t="s">
        <v>210</v>
      </c>
      <c r="I2327" t="s">
        <v>188</v>
      </c>
      <c r="J2327">
        <v>10009049979</v>
      </c>
      <c r="K2327" s="21">
        <v>22.8</v>
      </c>
    </row>
    <row r="2328" spans="1:11">
      <c r="A2328" t="s">
        <v>233</v>
      </c>
      <c r="B2328">
        <v>2018</v>
      </c>
      <c r="C2328" s="12">
        <v>43120</v>
      </c>
      <c r="D2328" t="s">
        <v>140</v>
      </c>
      <c r="E2328" t="s">
        <v>117</v>
      </c>
      <c r="F2328">
        <v>1</v>
      </c>
      <c r="G2328">
        <v>6</v>
      </c>
      <c r="H2328" t="s">
        <v>293</v>
      </c>
      <c r="I2328" t="s">
        <v>25</v>
      </c>
      <c r="J2328">
        <v>10006108051</v>
      </c>
      <c r="K2328" s="21">
        <v>29.1</v>
      </c>
    </row>
    <row r="2329" spans="1:11">
      <c r="A2329" t="s">
        <v>233</v>
      </c>
      <c r="B2329">
        <v>2018</v>
      </c>
      <c r="C2329" s="12">
        <v>43120</v>
      </c>
      <c r="D2329" t="s">
        <v>140</v>
      </c>
      <c r="E2329" t="s">
        <v>117</v>
      </c>
      <c r="F2329">
        <v>2</v>
      </c>
      <c r="G2329">
        <v>1</v>
      </c>
      <c r="H2329" t="s">
        <v>48</v>
      </c>
      <c r="I2329" t="s">
        <v>27</v>
      </c>
      <c r="J2329">
        <v>10005930724</v>
      </c>
      <c r="K2329" s="21">
        <v>27.2</v>
      </c>
    </row>
    <row r="2330" spans="1:11">
      <c r="A2330" t="s">
        <v>233</v>
      </c>
      <c r="B2330">
        <v>2018</v>
      </c>
      <c r="C2330" s="12">
        <v>43120</v>
      </c>
      <c r="D2330" t="s">
        <v>140</v>
      </c>
      <c r="E2330" t="s">
        <v>117</v>
      </c>
      <c r="F2330">
        <v>2</v>
      </c>
      <c r="G2330">
        <v>2</v>
      </c>
      <c r="H2330" t="s">
        <v>103</v>
      </c>
      <c r="I2330" t="s">
        <v>104</v>
      </c>
      <c r="J2330">
        <v>10009010876</v>
      </c>
      <c r="K2330" s="21">
        <v>24</v>
      </c>
    </row>
    <row r="2331" spans="1:11">
      <c r="A2331" t="s">
        <v>233</v>
      </c>
      <c r="B2331">
        <v>2018</v>
      </c>
      <c r="C2331" s="12">
        <v>43120</v>
      </c>
      <c r="D2331" t="s">
        <v>140</v>
      </c>
      <c r="E2331" t="s">
        <v>117</v>
      </c>
      <c r="F2331">
        <v>2</v>
      </c>
      <c r="G2331">
        <v>3</v>
      </c>
      <c r="H2331" t="s">
        <v>318</v>
      </c>
      <c r="I2331" t="s">
        <v>42</v>
      </c>
      <c r="J2331">
        <v>10009175574</v>
      </c>
      <c r="K2331" s="21">
        <v>21.8</v>
      </c>
    </row>
    <row r="2332" spans="1:11">
      <c r="A2332" t="s">
        <v>233</v>
      </c>
      <c r="B2332">
        <v>2018</v>
      </c>
      <c r="C2332" s="12">
        <v>43120</v>
      </c>
      <c r="D2332" t="s">
        <v>140</v>
      </c>
      <c r="E2332" t="s">
        <v>117</v>
      </c>
      <c r="F2332">
        <v>2</v>
      </c>
      <c r="G2332">
        <v>4</v>
      </c>
      <c r="H2332" t="s">
        <v>319</v>
      </c>
      <c r="I2332" t="s">
        <v>25</v>
      </c>
      <c r="J2332">
        <v>10007508083</v>
      </c>
      <c r="K2332" s="21">
        <v>24.4</v>
      </c>
    </row>
    <row r="2333" spans="1:11">
      <c r="A2333" t="s">
        <v>233</v>
      </c>
      <c r="B2333">
        <v>2018</v>
      </c>
      <c r="C2333" s="12">
        <v>43120</v>
      </c>
      <c r="D2333" t="s">
        <v>140</v>
      </c>
      <c r="E2333" t="s">
        <v>117</v>
      </c>
      <c r="F2333">
        <v>2</v>
      </c>
      <c r="G2333">
        <v>5</v>
      </c>
      <c r="H2333" t="s">
        <v>290</v>
      </c>
      <c r="I2333" t="s">
        <v>212</v>
      </c>
      <c r="J2333">
        <v>10006137252</v>
      </c>
      <c r="K2333" s="21">
        <v>27.8</v>
      </c>
    </row>
    <row r="2334" spans="1:11">
      <c r="A2334" t="s">
        <v>233</v>
      </c>
      <c r="B2334">
        <v>2018</v>
      </c>
      <c r="C2334" s="12">
        <v>43120</v>
      </c>
      <c r="D2334" t="s">
        <v>140</v>
      </c>
      <c r="E2334" t="s">
        <v>117</v>
      </c>
      <c r="F2334">
        <v>2</v>
      </c>
      <c r="G2334">
        <v>6</v>
      </c>
      <c r="H2334" t="s">
        <v>283</v>
      </c>
      <c r="I2334" t="s">
        <v>284</v>
      </c>
      <c r="J2334">
        <v>10006319633</v>
      </c>
      <c r="K2334" s="21">
        <v>28.1</v>
      </c>
    </row>
    <row r="2335" spans="1:11">
      <c r="A2335" t="s">
        <v>233</v>
      </c>
      <c r="B2335">
        <v>2018</v>
      </c>
      <c r="C2335" s="12">
        <v>43120</v>
      </c>
      <c r="D2335" t="s">
        <v>140</v>
      </c>
      <c r="E2335" t="s">
        <v>119</v>
      </c>
      <c r="F2335">
        <v>1</v>
      </c>
      <c r="G2335">
        <v>1</v>
      </c>
      <c r="H2335" t="s">
        <v>304</v>
      </c>
      <c r="I2335" t="s">
        <v>33</v>
      </c>
      <c r="J2335">
        <v>10009821131</v>
      </c>
      <c r="K2335" s="21">
        <v>19.7</v>
      </c>
    </row>
    <row r="2336" spans="1:11">
      <c r="A2336" t="s">
        <v>233</v>
      </c>
      <c r="B2336">
        <v>2018</v>
      </c>
      <c r="C2336" s="12">
        <v>43120</v>
      </c>
      <c r="D2336" t="s">
        <v>140</v>
      </c>
      <c r="E2336" t="s">
        <v>119</v>
      </c>
      <c r="F2336">
        <v>1</v>
      </c>
      <c r="G2336">
        <v>2</v>
      </c>
      <c r="H2336" t="s">
        <v>218</v>
      </c>
      <c r="I2336" t="s">
        <v>46</v>
      </c>
      <c r="J2336">
        <v>10006902239</v>
      </c>
      <c r="K2336" s="21">
        <v>26.5</v>
      </c>
    </row>
    <row r="2337" spans="1:11">
      <c r="A2337" t="s">
        <v>233</v>
      </c>
      <c r="B2337">
        <v>2018</v>
      </c>
      <c r="C2337" s="12">
        <v>43120</v>
      </c>
      <c r="D2337" t="s">
        <v>140</v>
      </c>
      <c r="E2337" t="s">
        <v>119</v>
      </c>
      <c r="F2337">
        <v>1</v>
      </c>
      <c r="G2337">
        <v>3</v>
      </c>
      <c r="H2337" t="s">
        <v>40</v>
      </c>
      <c r="I2337" t="s">
        <v>29</v>
      </c>
      <c r="J2337">
        <v>10009178002</v>
      </c>
      <c r="K2337" s="21">
        <v>22</v>
      </c>
    </row>
    <row r="2338" spans="1:11">
      <c r="A2338" t="s">
        <v>233</v>
      </c>
      <c r="B2338">
        <v>2018</v>
      </c>
      <c r="C2338" s="12">
        <v>43120</v>
      </c>
      <c r="D2338" t="s">
        <v>140</v>
      </c>
      <c r="E2338" t="s">
        <v>119</v>
      </c>
      <c r="F2338">
        <v>1</v>
      </c>
      <c r="G2338">
        <v>4</v>
      </c>
      <c r="H2338" t="s">
        <v>211</v>
      </c>
      <c r="I2338" t="s">
        <v>212</v>
      </c>
      <c r="J2338">
        <v>10010608447</v>
      </c>
      <c r="K2338" s="21">
        <v>20.6</v>
      </c>
    </row>
    <row r="2339" spans="1:11">
      <c r="A2339" t="s">
        <v>233</v>
      </c>
      <c r="B2339">
        <v>2018</v>
      </c>
      <c r="C2339" s="12">
        <v>43120</v>
      </c>
      <c r="D2339" t="s">
        <v>140</v>
      </c>
      <c r="E2339" t="s">
        <v>119</v>
      </c>
      <c r="F2339">
        <v>1</v>
      </c>
      <c r="G2339">
        <v>5</v>
      </c>
      <c r="H2339" t="s">
        <v>174</v>
      </c>
      <c r="I2339" t="s">
        <v>37</v>
      </c>
      <c r="J2339">
        <v>10006552534</v>
      </c>
      <c r="K2339" s="21">
        <v>27.7</v>
      </c>
    </row>
    <row r="2340" spans="1:11">
      <c r="A2340" t="s">
        <v>233</v>
      </c>
      <c r="B2340">
        <v>2018</v>
      </c>
      <c r="C2340" s="12">
        <v>43120</v>
      </c>
      <c r="D2340" t="s">
        <v>140</v>
      </c>
      <c r="E2340" t="s">
        <v>119</v>
      </c>
      <c r="F2340">
        <v>1</v>
      </c>
      <c r="G2340">
        <v>6</v>
      </c>
      <c r="H2340" t="s">
        <v>157</v>
      </c>
      <c r="I2340" t="s">
        <v>142</v>
      </c>
      <c r="J2340">
        <v>10006063086</v>
      </c>
      <c r="K2340" s="21">
        <v>27.9</v>
      </c>
    </row>
    <row r="2341" spans="1:11">
      <c r="A2341" t="s">
        <v>233</v>
      </c>
      <c r="B2341">
        <v>2018</v>
      </c>
      <c r="C2341" s="12">
        <v>43120</v>
      </c>
      <c r="D2341" t="s">
        <v>140</v>
      </c>
      <c r="E2341" t="s">
        <v>119</v>
      </c>
      <c r="F2341">
        <v>2</v>
      </c>
      <c r="G2341">
        <v>1</v>
      </c>
      <c r="H2341" t="s">
        <v>200</v>
      </c>
      <c r="I2341" t="s">
        <v>23</v>
      </c>
      <c r="J2341">
        <v>10006900421</v>
      </c>
      <c r="K2341" s="21">
        <v>25.1</v>
      </c>
    </row>
    <row r="2342" spans="1:11">
      <c r="A2342" t="s">
        <v>233</v>
      </c>
      <c r="B2342">
        <v>2018</v>
      </c>
      <c r="C2342" s="12">
        <v>43120</v>
      </c>
      <c r="D2342" t="s">
        <v>140</v>
      </c>
      <c r="E2342" t="s">
        <v>119</v>
      </c>
      <c r="F2342">
        <v>2</v>
      </c>
      <c r="G2342">
        <v>2</v>
      </c>
      <c r="H2342" t="s">
        <v>306</v>
      </c>
      <c r="I2342" t="s">
        <v>113</v>
      </c>
      <c r="J2342">
        <v>10006898300</v>
      </c>
      <c r="K2342" s="21">
        <v>25.4</v>
      </c>
    </row>
    <row r="2343" spans="1:11">
      <c r="A2343" t="s">
        <v>233</v>
      </c>
      <c r="B2343">
        <v>2018</v>
      </c>
      <c r="C2343" s="12">
        <v>43120</v>
      </c>
      <c r="D2343" t="s">
        <v>140</v>
      </c>
      <c r="E2343" t="s">
        <v>119</v>
      </c>
      <c r="F2343">
        <v>2</v>
      </c>
      <c r="G2343">
        <v>3</v>
      </c>
      <c r="H2343" t="s">
        <v>103</v>
      </c>
      <c r="I2343" t="s">
        <v>104</v>
      </c>
      <c r="J2343">
        <v>10009010876</v>
      </c>
      <c r="K2343" s="21">
        <v>24</v>
      </c>
    </row>
    <row r="2344" spans="1:11">
      <c r="A2344" t="s">
        <v>233</v>
      </c>
      <c r="B2344">
        <v>2018</v>
      </c>
      <c r="C2344" s="12">
        <v>43120</v>
      </c>
      <c r="D2344" t="s">
        <v>140</v>
      </c>
      <c r="E2344" t="s">
        <v>119</v>
      </c>
      <c r="F2344">
        <v>2</v>
      </c>
      <c r="G2344">
        <v>4</v>
      </c>
      <c r="H2344" t="s">
        <v>318</v>
      </c>
      <c r="I2344" t="s">
        <v>42</v>
      </c>
      <c r="J2344">
        <v>10009175574</v>
      </c>
      <c r="K2344" s="21">
        <v>21.8</v>
      </c>
    </row>
    <row r="2345" spans="1:11">
      <c r="A2345" t="s">
        <v>233</v>
      </c>
      <c r="B2345">
        <v>2018</v>
      </c>
      <c r="C2345" s="12">
        <v>43120</v>
      </c>
      <c r="D2345" t="s">
        <v>140</v>
      </c>
      <c r="E2345" t="s">
        <v>119</v>
      </c>
      <c r="F2345">
        <v>2</v>
      </c>
      <c r="G2345">
        <v>5</v>
      </c>
      <c r="H2345" t="s">
        <v>209</v>
      </c>
      <c r="I2345" t="s">
        <v>198</v>
      </c>
      <c r="J2345">
        <v>10007772108</v>
      </c>
      <c r="K2345" s="21">
        <v>22.9</v>
      </c>
    </row>
    <row r="2346" spans="1:11">
      <c r="A2346" t="s">
        <v>233</v>
      </c>
      <c r="B2346">
        <v>2018</v>
      </c>
      <c r="C2346" s="12">
        <v>43120</v>
      </c>
      <c r="D2346" t="s">
        <v>140</v>
      </c>
      <c r="E2346" t="s">
        <v>119</v>
      </c>
      <c r="F2346">
        <v>2</v>
      </c>
      <c r="G2346">
        <v>6</v>
      </c>
      <c r="H2346" t="s">
        <v>48</v>
      </c>
      <c r="I2346" t="s">
        <v>27</v>
      </c>
      <c r="J2346">
        <v>10005930724</v>
      </c>
      <c r="K2346" s="21">
        <v>27.2</v>
      </c>
    </row>
    <row r="2347" spans="1:11">
      <c r="A2347" t="s">
        <v>233</v>
      </c>
      <c r="B2347">
        <v>2018</v>
      </c>
      <c r="C2347" s="12">
        <v>43120</v>
      </c>
      <c r="D2347" t="s">
        <v>140</v>
      </c>
      <c r="E2347" t="s">
        <v>121</v>
      </c>
      <c r="F2347">
        <v>1</v>
      </c>
      <c r="G2347">
        <v>1</v>
      </c>
      <c r="H2347" t="s">
        <v>200</v>
      </c>
      <c r="I2347" t="s">
        <v>23</v>
      </c>
      <c r="J2347">
        <v>10006900421</v>
      </c>
      <c r="K2347" s="21">
        <v>25.1</v>
      </c>
    </row>
    <row r="2348" spans="1:11">
      <c r="A2348" t="s">
        <v>233</v>
      </c>
      <c r="B2348">
        <v>2018</v>
      </c>
      <c r="C2348" s="12">
        <v>43120</v>
      </c>
      <c r="D2348" t="s">
        <v>140</v>
      </c>
      <c r="E2348" t="s">
        <v>121</v>
      </c>
      <c r="F2348">
        <v>1</v>
      </c>
      <c r="G2348">
        <v>2</v>
      </c>
      <c r="H2348" t="s">
        <v>304</v>
      </c>
      <c r="I2348" t="s">
        <v>33</v>
      </c>
      <c r="J2348">
        <v>10009821131</v>
      </c>
      <c r="K2348" s="21">
        <v>19.7</v>
      </c>
    </row>
    <row r="2349" spans="1:11">
      <c r="A2349" t="s">
        <v>233</v>
      </c>
      <c r="B2349">
        <v>2018</v>
      </c>
      <c r="C2349" s="12">
        <v>43120</v>
      </c>
      <c r="D2349" t="s">
        <v>140</v>
      </c>
      <c r="E2349" t="s">
        <v>121</v>
      </c>
      <c r="F2349">
        <v>1</v>
      </c>
      <c r="G2349">
        <v>3</v>
      </c>
      <c r="H2349" t="s">
        <v>306</v>
      </c>
      <c r="I2349" t="s">
        <v>113</v>
      </c>
      <c r="J2349">
        <v>10006898300</v>
      </c>
      <c r="K2349" s="21">
        <v>25.4</v>
      </c>
    </row>
    <row r="2350" spans="1:11">
      <c r="A2350" t="s">
        <v>233</v>
      </c>
      <c r="B2350">
        <v>2018</v>
      </c>
      <c r="C2350" s="12">
        <v>43120</v>
      </c>
      <c r="D2350" t="s">
        <v>140</v>
      </c>
      <c r="E2350" t="s">
        <v>121</v>
      </c>
      <c r="F2350">
        <v>1</v>
      </c>
      <c r="G2350">
        <v>4</v>
      </c>
      <c r="H2350" t="s">
        <v>40</v>
      </c>
      <c r="I2350" t="s">
        <v>29</v>
      </c>
      <c r="J2350">
        <v>10009178002</v>
      </c>
      <c r="K2350" s="21">
        <v>22</v>
      </c>
    </row>
    <row r="2351" spans="1:11">
      <c r="A2351" t="s">
        <v>233</v>
      </c>
      <c r="B2351">
        <v>2018</v>
      </c>
      <c r="C2351" s="12">
        <v>43120</v>
      </c>
      <c r="D2351" t="s">
        <v>140</v>
      </c>
      <c r="E2351" t="s">
        <v>121</v>
      </c>
      <c r="F2351">
        <v>1</v>
      </c>
      <c r="G2351">
        <v>5</v>
      </c>
      <c r="H2351" t="s">
        <v>103</v>
      </c>
      <c r="I2351" t="s">
        <v>104</v>
      </c>
      <c r="J2351">
        <v>10009010876</v>
      </c>
      <c r="K2351" s="21">
        <v>24</v>
      </c>
    </row>
    <row r="2352" spans="1:11">
      <c r="A2352" t="s">
        <v>233</v>
      </c>
      <c r="B2352">
        <v>2018</v>
      </c>
      <c r="C2352" s="12">
        <v>43120</v>
      </c>
      <c r="D2352" t="s">
        <v>140</v>
      </c>
      <c r="E2352" t="s">
        <v>121</v>
      </c>
      <c r="F2352">
        <v>1</v>
      </c>
      <c r="G2352">
        <v>6</v>
      </c>
      <c r="H2352" t="s">
        <v>218</v>
      </c>
      <c r="I2352" t="s">
        <v>46</v>
      </c>
      <c r="J2352">
        <v>10006902239</v>
      </c>
      <c r="K2352" s="21">
        <v>26.5</v>
      </c>
    </row>
    <row r="2353" spans="1:11">
      <c r="A2353" t="s">
        <v>233</v>
      </c>
      <c r="B2353">
        <v>2018</v>
      </c>
      <c r="C2353" s="12">
        <v>43120</v>
      </c>
      <c r="D2353" t="s">
        <v>140</v>
      </c>
      <c r="E2353" t="s">
        <v>121</v>
      </c>
      <c r="F2353">
        <v>2</v>
      </c>
      <c r="G2353">
        <v>1</v>
      </c>
      <c r="H2353" t="s">
        <v>209</v>
      </c>
      <c r="I2353" t="s">
        <v>198</v>
      </c>
      <c r="J2353">
        <v>10007772108</v>
      </c>
      <c r="K2353" s="21">
        <v>22.9</v>
      </c>
    </row>
    <row r="2354" spans="1:11">
      <c r="A2354" t="s">
        <v>233</v>
      </c>
      <c r="B2354">
        <v>2018</v>
      </c>
      <c r="C2354" s="12">
        <v>43120</v>
      </c>
      <c r="D2354" t="s">
        <v>140</v>
      </c>
      <c r="E2354" t="s">
        <v>121</v>
      </c>
      <c r="F2354">
        <v>2</v>
      </c>
      <c r="G2354">
        <v>2</v>
      </c>
      <c r="H2354" t="s">
        <v>174</v>
      </c>
      <c r="I2354" t="s">
        <v>37</v>
      </c>
      <c r="J2354">
        <v>10006552534</v>
      </c>
      <c r="K2354" s="21">
        <v>27.7</v>
      </c>
    </row>
    <row r="2355" spans="1:11">
      <c r="A2355" t="s">
        <v>233</v>
      </c>
      <c r="B2355">
        <v>2018</v>
      </c>
      <c r="C2355" s="12">
        <v>43120</v>
      </c>
      <c r="D2355" t="s">
        <v>140</v>
      </c>
      <c r="E2355" t="s">
        <v>121</v>
      </c>
      <c r="F2355">
        <v>2</v>
      </c>
      <c r="G2355">
        <v>3</v>
      </c>
      <c r="H2355" t="s">
        <v>211</v>
      </c>
      <c r="I2355" t="s">
        <v>212</v>
      </c>
      <c r="J2355">
        <v>10010608447</v>
      </c>
      <c r="K2355" s="21">
        <v>20.6</v>
      </c>
    </row>
    <row r="2356" spans="1:11">
      <c r="A2356" t="s">
        <v>233</v>
      </c>
      <c r="B2356">
        <v>2018</v>
      </c>
      <c r="C2356" s="12">
        <v>43120</v>
      </c>
      <c r="D2356" t="s">
        <v>140</v>
      </c>
      <c r="E2356" t="s">
        <v>121</v>
      </c>
      <c r="F2356">
        <v>2</v>
      </c>
      <c r="G2356">
        <v>4</v>
      </c>
      <c r="H2356" t="s">
        <v>157</v>
      </c>
      <c r="I2356" t="s">
        <v>142</v>
      </c>
      <c r="J2356">
        <v>10006063086</v>
      </c>
      <c r="K2356" s="21">
        <v>27.9</v>
      </c>
    </row>
    <row r="2357" spans="1:11">
      <c r="A2357" t="s">
        <v>233</v>
      </c>
      <c r="B2357">
        <v>2018</v>
      </c>
      <c r="C2357" s="12">
        <v>43120</v>
      </c>
      <c r="D2357" t="s">
        <v>140</v>
      </c>
      <c r="E2357" t="s">
        <v>121</v>
      </c>
      <c r="F2357">
        <v>2</v>
      </c>
      <c r="G2357">
        <v>5</v>
      </c>
      <c r="H2357" t="s">
        <v>48</v>
      </c>
      <c r="I2357" t="s">
        <v>27</v>
      </c>
      <c r="J2357">
        <v>10005930724</v>
      </c>
      <c r="K2357" s="21">
        <v>27.2</v>
      </c>
    </row>
    <row r="2358" spans="1:11">
      <c r="A2358" t="s">
        <v>233</v>
      </c>
      <c r="B2358">
        <v>2018</v>
      </c>
      <c r="C2358" s="12">
        <v>43120</v>
      </c>
      <c r="D2358" t="s">
        <v>140</v>
      </c>
      <c r="E2358" t="s">
        <v>121</v>
      </c>
      <c r="F2358">
        <v>2</v>
      </c>
      <c r="G2358">
        <v>6</v>
      </c>
      <c r="H2358" t="s">
        <v>318</v>
      </c>
      <c r="I2358" t="s">
        <v>42</v>
      </c>
      <c r="J2358">
        <v>10009175574</v>
      </c>
      <c r="K2358" s="21">
        <v>21.8</v>
      </c>
    </row>
    <row r="2359" spans="1:11">
      <c r="A2359" t="s">
        <v>320</v>
      </c>
      <c r="B2359">
        <v>2018</v>
      </c>
      <c r="C2359" s="12">
        <v>43078</v>
      </c>
      <c r="D2359" t="s">
        <v>140</v>
      </c>
      <c r="E2359" t="s">
        <v>91</v>
      </c>
      <c r="F2359">
        <v>1</v>
      </c>
      <c r="G2359">
        <v>1</v>
      </c>
      <c r="H2359" t="s">
        <v>195</v>
      </c>
      <c r="I2359" t="s">
        <v>31</v>
      </c>
      <c r="J2359">
        <v>10005964470</v>
      </c>
      <c r="K2359" s="21">
        <v>28.7</v>
      </c>
    </row>
    <row r="2360" spans="1:11">
      <c r="A2360" t="s">
        <v>320</v>
      </c>
      <c r="B2360">
        <v>2018</v>
      </c>
      <c r="C2360" s="12">
        <v>43078</v>
      </c>
      <c r="D2360" t="s">
        <v>140</v>
      </c>
      <c r="E2360" t="s">
        <v>91</v>
      </c>
      <c r="F2360">
        <v>1</v>
      </c>
      <c r="G2360">
        <v>2</v>
      </c>
      <c r="H2360" t="s">
        <v>203</v>
      </c>
      <c r="I2360" t="s">
        <v>198</v>
      </c>
      <c r="J2360">
        <v>10051694112</v>
      </c>
      <c r="K2360" s="21">
        <v>30.9</v>
      </c>
    </row>
    <row r="2361" spans="1:11">
      <c r="A2361" t="s">
        <v>320</v>
      </c>
      <c r="B2361">
        <v>2018</v>
      </c>
      <c r="C2361" s="12">
        <v>43078</v>
      </c>
      <c r="D2361" t="s">
        <v>140</v>
      </c>
      <c r="E2361" t="s">
        <v>91</v>
      </c>
      <c r="F2361">
        <v>1</v>
      </c>
      <c r="G2361">
        <v>3</v>
      </c>
      <c r="H2361" t="s">
        <v>158</v>
      </c>
      <c r="I2361" t="s">
        <v>145</v>
      </c>
      <c r="J2361">
        <v>10010894696</v>
      </c>
      <c r="K2361" s="21">
        <v>31.6</v>
      </c>
    </row>
    <row r="2362" spans="1:11">
      <c r="A2362" t="s">
        <v>320</v>
      </c>
      <c r="B2362">
        <v>2018</v>
      </c>
      <c r="C2362" s="12">
        <v>43078</v>
      </c>
      <c r="D2362" t="s">
        <v>140</v>
      </c>
      <c r="E2362" t="s">
        <v>91</v>
      </c>
      <c r="F2362">
        <v>1</v>
      </c>
      <c r="G2362">
        <v>4</v>
      </c>
      <c r="H2362" t="s">
        <v>289</v>
      </c>
      <c r="I2362" t="s">
        <v>207</v>
      </c>
      <c r="J2362">
        <v>10002418415</v>
      </c>
      <c r="K2362" s="21">
        <v>35.299999999999997</v>
      </c>
    </row>
    <row r="2363" spans="1:11">
      <c r="A2363" t="s">
        <v>320</v>
      </c>
      <c r="B2363">
        <v>2018</v>
      </c>
      <c r="C2363" s="12">
        <v>43078</v>
      </c>
      <c r="D2363" t="s">
        <v>140</v>
      </c>
      <c r="E2363" t="s">
        <v>91</v>
      </c>
      <c r="F2363">
        <v>1</v>
      </c>
      <c r="G2363">
        <v>5</v>
      </c>
      <c r="H2363" t="s">
        <v>306</v>
      </c>
      <c r="I2363" t="s">
        <v>113</v>
      </c>
      <c r="J2363">
        <v>10006898300</v>
      </c>
      <c r="K2363" s="21">
        <v>25.3</v>
      </c>
    </row>
    <row r="2364" spans="1:11">
      <c r="A2364" t="s">
        <v>320</v>
      </c>
      <c r="B2364">
        <v>2018</v>
      </c>
      <c r="C2364" s="12">
        <v>43078</v>
      </c>
      <c r="D2364" t="s">
        <v>140</v>
      </c>
      <c r="E2364" t="s">
        <v>91</v>
      </c>
      <c r="F2364">
        <v>2</v>
      </c>
      <c r="G2364">
        <v>1</v>
      </c>
      <c r="H2364" t="s">
        <v>174</v>
      </c>
      <c r="I2364" t="s">
        <v>37</v>
      </c>
      <c r="J2364">
        <v>10006552534</v>
      </c>
      <c r="K2364" s="21">
        <v>27.6</v>
      </c>
    </row>
    <row r="2365" spans="1:11">
      <c r="A2365" t="s">
        <v>320</v>
      </c>
      <c r="B2365">
        <v>2018</v>
      </c>
      <c r="C2365" s="12">
        <v>43078</v>
      </c>
      <c r="D2365" t="s">
        <v>140</v>
      </c>
      <c r="E2365" t="s">
        <v>91</v>
      </c>
      <c r="F2365">
        <v>2</v>
      </c>
      <c r="G2365">
        <v>2</v>
      </c>
      <c r="H2365" t="s">
        <v>294</v>
      </c>
      <c r="I2365" t="s">
        <v>27</v>
      </c>
      <c r="J2365">
        <v>10003011125</v>
      </c>
      <c r="K2365" s="21">
        <v>33.1</v>
      </c>
    </row>
    <row r="2366" spans="1:11">
      <c r="A2366" t="s">
        <v>320</v>
      </c>
      <c r="B2366">
        <v>2018</v>
      </c>
      <c r="C2366" s="12">
        <v>43078</v>
      </c>
      <c r="D2366" t="s">
        <v>140</v>
      </c>
      <c r="E2366" t="s">
        <v>91</v>
      </c>
      <c r="F2366">
        <v>2</v>
      </c>
      <c r="G2366">
        <v>3</v>
      </c>
      <c r="H2366" t="s">
        <v>290</v>
      </c>
      <c r="I2366" t="s">
        <v>212</v>
      </c>
      <c r="J2366">
        <v>10006137252</v>
      </c>
      <c r="K2366" s="21">
        <v>27.7</v>
      </c>
    </row>
    <row r="2367" spans="1:11">
      <c r="A2367" t="s">
        <v>320</v>
      </c>
      <c r="B2367">
        <v>2018</v>
      </c>
      <c r="C2367" s="12">
        <v>43078</v>
      </c>
      <c r="D2367" t="s">
        <v>140</v>
      </c>
      <c r="E2367" t="s">
        <v>91</v>
      </c>
      <c r="F2367">
        <v>2</v>
      </c>
      <c r="G2367">
        <v>4</v>
      </c>
      <c r="H2367" t="s">
        <v>257</v>
      </c>
      <c r="I2367" t="s">
        <v>31</v>
      </c>
      <c r="J2367">
        <v>10005964672</v>
      </c>
      <c r="K2367" s="21">
        <v>27.9</v>
      </c>
    </row>
    <row r="2368" spans="1:11">
      <c r="A2368" t="s">
        <v>320</v>
      </c>
      <c r="B2368">
        <v>2018</v>
      </c>
      <c r="C2368" s="12">
        <v>43078</v>
      </c>
      <c r="D2368" t="s">
        <v>140</v>
      </c>
      <c r="E2368" t="s">
        <v>91</v>
      </c>
      <c r="F2368">
        <v>2</v>
      </c>
      <c r="G2368">
        <v>5</v>
      </c>
      <c r="H2368" t="s">
        <v>283</v>
      </c>
      <c r="I2368" t="s">
        <v>284</v>
      </c>
      <c r="J2368">
        <v>10006319633</v>
      </c>
      <c r="K2368" s="21">
        <v>28</v>
      </c>
    </row>
    <row r="2369" spans="1:11">
      <c r="A2369" t="s">
        <v>320</v>
      </c>
      <c r="B2369">
        <v>2018</v>
      </c>
      <c r="C2369" s="12">
        <v>43078</v>
      </c>
      <c r="D2369" t="s">
        <v>140</v>
      </c>
      <c r="E2369" t="s">
        <v>91</v>
      </c>
      <c r="F2369">
        <v>2</v>
      </c>
      <c r="G2369">
        <v>6</v>
      </c>
      <c r="H2369" t="s">
        <v>183</v>
      </c>
      <c r="I2369" t="s">
        <v>33</v>
      </c>
      <c r="J2369">
        <v>10007212639</v>
      </c>
      <c r="K2369" s="21">
        <v>26.4</v>
      </c>
    </row>
    <row r="2370" spans="1:11">
      <c r="A2370" t="s">
        <v>320</v>
      </c>
      <c r="B2370">
        <v>2018</v>
      </c>
      <c r="C2370" s="12">
        <v>43078</v>
      </c>
      <c r="D2370" t="s">
        <v>140</v>
      </c>
      <c r="E2370" t="s">
        <v>91</v>
      </c>
      <c r="F2370">
        <v>3</v>
      </c>
      <c r="G2370">
        <v>1</v>
      </c>
      <c r="H2370" t="s">
        <v>143</v>
      </c>
      <c r="I2370" t="s">
        <v>95</v>
      </c>
      <c r="J2370">
        <v>10009181234</v>
      </c>
      <c r="K2370" s="21">
        <v>22.7</v>
      </c>
    </row>
    <row r="2371" spans="1:11">
      <c r="A2371" t="s">
        <v>320</v>
      </c>
      <c r="B2371">
        <v>2018</v>
      </c>
      <c r="C2371" s="12">
        <v>43078</v>
      </c>
      <c r="D2371" t="s">
        <v>140</v>
      </c>
      <c r="E2371" t="s">
        <v>91</v>
      </c>
      <c r="F2371">
        <v>3</v>
      </c>
      <c r="G2371">
        <v>2</v>
      </c>
      <c r="H2371" t="s">
        <v>213</v>
      </c>
      <c r="I2371" t="s">
        <v>42</v>
      </c>
      <c r="J2371">
        <v>10006422895</v>
      </c>
      <c r="K2371" s="21">
        <v>26.5</v>
      </c>
    </row>
    <row r="2372" spans="1:11">
      <c r="A2372" t="s">
        <v>320</v>
      </c>
      <c r="B2372">
        <v>2018</v>
      </c>
      <c r="C2372" s="12">
        <v>43078</v>
      </c>
      <c r="D2372" t="s">
        <v>140</v>
      </c>
      <c r="E2372" t="s">
        <v>91</v>
      </c>
      <c r="F2372">
        <v>3</v>
      </c>
      <c r="G2372">
        <v>3</v>
      </c>
      <c r="H2372" t="s">
        <v>40</v>
      </c>
      <c r="I2372" t="s">
        <v>29</v>
      </c>
      <c r="J2372">
        <v>10009178002</v>
      </c>
      <c r="K2372" s="21">
        <v>21.9</v>
      </c>
    </row>
    <row r="2373" spans="1:11">
      <c r="A2373" t="s">
        <v>320</v>
      </c>
      <c r="B2373">
        <v>2018</v>
      </c>
      <c r="C2373" s="12">
        <v>43078</v>
      </c>
      <c r="D2373" t="s">
        <v>140</v>
      </c>
      <c r="E2373" t="s">
        <v>91</v>
      </c>
      <c r="F2373">
        <v>3</v>
      </c>
      <c r="G2373">
        <v>4</v>
      </c>
      <c r="H2373" t="s">
        <v>321</v>
      </c>
      <c r="I2373" t="s">
        <v>52</v>
      </c>
      <c r="J2373">
        <v>10010648257</v>
      </c>
      <c r="K2373" s="21">
        <v>20.3</v>
      </c>
    </row>
    <row r="2374" spans="1:11">
      <c r="A2374" t="s">
        <v>320</v>
      </c>
      <c r="B2374">
        <v>2018</v>
      </c>
      <c r="C2374" s="12">
        <v>43078</v>
      </c>
      <c r="D2374" t="s">
        <v>140</v>
      </c>
      <c r="E2374" t="s">
        <v>91</v>
      </c>
      <c r="F2374">
        <v>3</v>
      </c>
      <c r="G2374">
        <v>5</v>
      </c>
      <c r="H2374" t="s">
        <v>234</v>
      </c>
      <c r="I2374" t="s">
        <v>25</v>
      </c>
      <c r="J2374">
        <v>10006073493</v>
      </c>
      <c r="K2374" s="21">
        <v>28</v>
      </c>
    </row>
    <row r="2375" spans="1:11">
      <c r="A2375" t="s">
        <v>320</v>
      </c>
      <c r="B2375">
        <v>2018</v>
      </c>
      <c r="C2375" s="12">
        <v>43078</v>
      </c>
      <c r="D2375" t="s">
        <v>140</v>
      </c>
      <c r="E2375" t="s">
        <v>91</v>
      </c>
      <c r="F2375">
        <v>3</v>
      </c>
      <c r="G2375">
        <v>6</v>
      </c>
      <c r="H2375" t="s">
        <v>287</v>
      </c>
      <c r="I2375" t="s">
        <v>31</v>
      </c>
      <c r="J2375">
        <v>10003349716</v>
      </c>
      <c r="K2375" s="21">
        <v>32.6</v>
      </c>
    </row>
    <row r="2376" spans="1:11">
      <c r="A2376" t="s">
        <v>320</v>
      </c>
      <c r="B2376">
        <v>2018</v>
      </c>
      <c r="C2376" s="12">
        <v>43078</v>
      </c>
      <c r="D2376" t="s">
        <v>140</v>
      </c>
      <c r="E2376" t="s">
        <v>117</v>
      </c>
      <c r="F2376">
        <v>1</v>
      </c>
      <c r="G2376">
        <v>1</v>
      </c>
      <c r="H2376" t="s">
        <v>183</v>
      </c>
      <c r="I2376" t="s">
        <v>33</v>
      </c>
      <c r="J2376">
        <v>10007212639</v>
      </c>
      <c r="K2376" s="21">
        <v>26.4</v>
      </c>
    </row>
    <row r="2377" spans="1:11">
      <c r="A2377" t="s">
        <v>320</v>
      </c>
      <c r="B2377">
        <v>2018</v>
      </c>
      <c r="C2377" s="12">
        <v>43078</v>
      </c>
      <c r="D2377" t="s">
        <v>140</v>
      </c>
      <c r="E2377" t="s">
        <v>117</v>
      </c>
      <c r="F2377">
        <v>1</v>
      </c>
      <c r="G2377">
        <v>2</v>
      </c>
      <c r="H2377" t="s">
        <v>306</v>
      </c>
      <c r="I2377" t="s">
        <v>113</v>
      </c>
      <c r="J2377">
        <v>10006898300</v>
      </c>
      <c r="K2377" s="21">
        <v>25.3</v>
      </c>
    </row>
    <row r="2378" spans="1:11">
      <c r="A2378" t="s">
        <v>320</v>
      </c>
      <c r="B2378">
        <v>2018</v>
      </c>
      <c r="C2378" s="12">
        <v>43078</v>
      </c>
      <c r="D2378" t="s">
        <v>140</v>
      </c>
      <c r="E2378" t="s">
        <v>117</v>
      </c>
      <c r="F2378">
        <v>1</v>
      </c>
      <c r="G2378">
        <v>3</v>
      </c>
      <c r="H2378" t="s">
        <v>234</v>
      </c>
      <c r="I2378" t="s">
        <v>25</v>
      </c>
      <c r="J2378">
        <v>10006073493</v>
      </c>
      <c r="K2378" s="21">
        <v>28</v>
      </c>
    </row>
    <row r="2379" spans="1:11">
      <c r="A2379" t="s">
        <v>320</v>
      </c>
      <c r="B2379">
        <v>2018</v>
      </c>
      <c r="C2379" s="12">
        <v>43078</v>
      </c>
      <c r="D2379" t="s">
        <v>140</v>
      </c>
      <c r="E2379" t="s">
        <v>117</v>
      </c>
      <c r="F2379">
        <v>1</v>
      </c>
      <c r="G2379">
        <v>4</v>
      </c>
      <c r="H2379" t="s">
        <v>257</v>
      </c>
      <c r="I2379" t="s">
        <v>31</v>
      </c>
      <c r="J2379">
        <v>10005964672</v>
      </c>
      <c r="K2379" s="21">
        <v>27.9</v>
      </c>
    </row>
    <row r="2380" spans="1:11">
      <c r="A2380" t="s">
        <v>320</v>
      </c>
      <c r="B2380">
        <v>2018</v>
      </c>
      <c r="C2380" s="12">
        <v>43078</v>
      </c>
      <c r="D2380" t="s">
        <v>140</v>
      </c>
      <c r="E2380" t="s">
        <v>117</v>
      </c>
      <c r="F2380">
        <v>1</v>
      </c>
      <c r="G2380">
        <v>5</v>
      </c>
      <c r="H2380" t="s">
        <v>158</v>
      </c>
      <c r="I2380" t="s">
        <v>145</v>
      </c>
      <c r="J2380">
        <v>10010894696</v>
      </c>
      <c r="K2380" s="21">
        <v>31.6</v>
      </c>
    </row>
    <row r="2381" spans="1:11">
      <c r="A2381" t="s">
        <v>320</v>
      </c>
      <c r="B2381">
        <v>2018</v>
      </c>
      <c r="C2381" s="12">
        <v>43078</v>
      </c>
      <c r="D2381" t="s">
        <v>140</v>
      </c>
      <c r="E2381" t="s">
        <v>117</v>
      </c>
      <c r="F2381">
        <v>1</v>
      </c>
      <c r="G2381">
        <v>6</v>
      </c>
      <c r="H2381" t="s">
        <v>321</v>
      </c>
      <c r="I2381" t="s">
        <v>52</v>
      </c>
      <c r="J2381">
        <v>10010648257</v>
      </c>
      <c r="K2381" s="21">
        <v>20.3</v>
      </c>
    </row>
    <row r="2382" spans="1:11">
      <c r="A2382" t="s">
        <v>320</v>
      </c>
      <c r="B2382">
        <v>2018</v>
      </c>
      <c r="C2382" s="12">
        <v>43078</v>
      </c>
      <c r="D2382" t="s">
        <v>140</v>
      </c>
      <c r="E2382" t="s">
        <v>117</v>
      </c>
      <c r="F2382">
        <v>2</v>
      </c>
      <c r="G2382">
        <v>1</v>
      </c>
      <c r="H2382" t="s">
        <v>289</v>
      </c>
      <c r="I2382" t="s">
        <v>207</v>
      </c>
      <c r="J2382">
        <v>10002418415</v>
      </c>
      <c r="K2382" s="21">
        <v>35.299999999999997</v>
      </c>
    </row>
    <row r="2383" spans="1:11">
      <c r="A2383" t="s">
        <v>320</v>
      </c>
      <c r="B2383">
        <v>2018</v>
      </c>
      <c r="C2383" s="12">
        <v>43078</v>
      </c>
      <c r="D2383" t="s">
        <v>140</v>
      </c>
      <c r="E2383" t="s">
        <v>117</v>
      </c>
      <c r="F2383">
        <v>2</v>
      </c>
      <c r="G2383">
        <v>2</v>
      </c>
      <c r="H2383" t="s">
        <v>287</v>
      </c>
      <c r="I2383" t="s">
        <v>31</v>
      </c>
      <c r="J2383">
        <v>10003349716</v>
      </c>
      <c r="K2383" s="21">
        <v>32.6</v>
      </c>
    </row>
    <row r="2384" spans="1:11">
      <c r="A2384" t="s">
        <v>320</v>
      </c>
      <c r="B2384">
        <v>2018</v>
      </c>
      <c r="C2384" s="12">
        <v>43078</v>
      </c>
      <c r="D2384" t="s">
        <v>140</v>
      </c>
      <c r="E2384" t="s">
        <v>117</v>
      </c>
      <c r="F2384">
        <v>2</v>
      </c>
      <c r="G2384">
        <v>3</v>
      </c>
      <c r="H2384" t="s">
        <v>40</v>
      </c>
      <c r="I2384" t="s">
        <v>29</v>
      </c>
      <c r="J2384">
        <v>10009178002</v>
      </c>
      <c r="K2384" s="21">
        <v>21.9</v>
      </c>
    </row>
    <row r="2385" spans="1:11">
      <c r="A2385" t="s">
        <v>320</v>
      </c>
      <c r="B2385">
        <v>2018</v>
      </c>
      <c r="C2385" s="12">
        <v>43078</v>
      </c>
      <c r="D2385" t="s">
        <v>140</v>
      </c>
      <c r="E2385" t="s">
        <v>117</v>
      </c>
      <c r="F2385">
        <v>2</v>
      </c>
      <c r="G2385">
        <v>4</v>
      </c>
      <c r="H2385" t="s">
        <v>290</v>
      </c>
      <c r="I2385" t="s">
        <v>212</v>
      </c>
      <c r="J2385">
        <v>10006137252</v>
      </c>
      <c r="K2385" s="21">
        <v>27.7</v>
      </c>
    </row>
    <row r="2386" spans="1:11">
      <c r="A2386" t="s">
        <v>320</v>
      </c>
      <c r="B2386">
        <v>2018</v>
      </c>
      <c r="C2386" s="12">
        <v>43078</v>
      </c>
      <c r="D2386" t="s">
        <v>140</v>
      </c>
      <c r="E2386" t="s">
        <v>117</v>
      </c>
      <c r="F2386">
        <v>2</v>
      </c>
      <c r="G2386">
        <v>5</v>
      </c>
      <c r="H2386" t="s">
        <v>283</v>
      </c>
      <c r="I2386" t="s">
        <v>284</v>
      </c>
      <c r="J2386">
        <v>10006319633</v>
      </c>
      <c r="K2386" s="21">
        <v>28</v>
      </c>
    </row>
    <row r="2387" spans="1:11">
      <c r="A2387" t="s">
        <v>320</v>
      </c>
      <c r="B2387">
        <v>2018</v>
      </c>
      <c r="C2387" s="12">
        <v>43078</v>
      </c>
      <c r="D2387" t="s">
        <v>140</v>
      </c>
      <c r="E2387" t="s">
        <v>119</v>
      </c>
      <c r="F2387">
        <v>1</v>
      </c>
      <c r="G2387">
        <v>1</v>
      </c>
      <c r="H2387" t="s">
        <v>195</v>
      </c>
      <c r="I2387" t="s">
        <v>31</v>
      </c>
      <c r="J2387">
        <v>10005964470</v>
      </c>
      <c r="K2387" s="21">
        <v>28.7</v>
      </c>
    </row>
    <row r="2388" spans="1:11">
      <c r="A2388" t="s">
        <v>320</v>
      </c>
      <c r="B2388">
        <v>2018</v>
      </c>
      <c r="C2388" s="12">
        <v>43078</v>
      </c>
      <c r="D2388" t="s">
        <v>140</v>
      </c>
      <c r="E2388" t="s">
        <v>119</v>
      </c>
      <c r="F2388">
        <v>1</v>
      </c>
      <c r="G2388">
        <v>2</v>
      </c>
      <c r="H2388" t="s">
        <v>213</v>
      </c>
      <c r="I2388" t="s">
        <v>42</v>
      </c>
      <c r="J2388">
        <v>10006422895</v>
      </c>
      <c r="K2388" s="21">
        <v>26.5</v>
      </c>
    </row>
    <row r="2389" spans="1:11">
      <c r="A2389" t="s">
        <v>320</v>
      </c>
      <c r="B2389">
        <v>2018</v>
      </c>
      <c r="C2389" s="12">
        <v>43078</v>
      </c>
      <c r="D2389" t="s">
        <v>140</v>
      </c>
      <c r="E2389" t="s">
        <v>119</v>
      </c>
      <c r="F2389">
        <v>1</v>
      </c>
      <c r="G2389">
        <v>3</v>
      </c>
      <c r="H2389" t="s">
        <v>294</v>
      </c>
      <c r="I2389" t="s">
        <v>27</v>
      </c>
      <c r="J2389">
        <v>10003011125</v>
      </c>
      <c r="K2389" s="21">
        <v>33.1</v>
      </c>
    </row>
    <row r="2390" spans="1:11">
      <c r="A2390" t="s">
        <v>320</v>
      </c>
      <c r="B2390">
        <v>2018</v>
      </c>
      <c r="C2390" s="12">
        <v>43078</v>
      </c>
      <c r="D2390" t="s">
        <v>140</v>
      </c>
      <c r="E2390" t="s">
        <v>119</v>
      </c>
      <c r="F2390">
        <v>1</v>
      </c>
      <c r="G2390">
        <v>4</v>
      </c>
      <c r="H2390" t="s">
        <v>183</v>
      </c>
      <c r="I2390" t="s">
        <v>33</v>
      </c>
      <c r="J2390">
        <v>10007212639</v>
      </c>
      <c r="K2390" s="21">
        <v>26.4</v>
      </c>
    </row>
    <row r="2391" spans="1:11">
      <c r="A2391" t="s">
        <v>320</v>
      </c>
      <c r="B2391">
        <v>2018</v>
      </c>
      <c r="C2391" s="12">
        <v>43078</v>
      </c>
      <c r="D2391" t="s">
        <v>140</v>
      </c>
      <c r="E2391" t="s">
        <v>119</v>
      </c>
      <c r="F2391">
        <v>1</v>
      </c>
      <c r="G2391">
        <v>5</v>
      </c>
      <c r="H2391" t="s">
        <v>306</v>
      </c>
      <c r="I2391" t="s">
        <v>113</v>
      </c>
      <c r="J2391">
        <v>10006898300</v>
      </c>
      <c r="K2391" s="21">
        <v>25.3</v>
      </c>
    </row>
    <row r="2392" spans="1:11">
      <c r="A2392" t="s">
        <v>320</v>
      </c>
      <c r="B2392">
        <v>2018</v>
      </c>
      <c r="C2392" s="12">
        <v>43078</v>
      </c>
      <c r="D2392" t="s">
        <v>140</v>
      </c>
      <c r="E2392" t="s">
        <v>119</v>
      </c>
      <c r="F2392">
        <v>1</v>
      </c>
      <c r="G2392">
        <v>6</v>
      </c>
      <c r="H2392" t="s">
        <v>40</v>
      </c>
      <c r="I2392" t="s">
        <v>29</v>
      </c>
      <c r="J2392">
        <v>10009178002</v>
      </c>
      <c r="K2392" s="21">
        <v>21.9</v>
      </c>
    </row>
    <row r="2393" spans="1:11">
      <c r="A2393" t="s">
        <v>320</v>
      </c>
      <c r="B2393">
        <v>2018</v>
      </c>
      <c r="C2393" s="12">
        <v>43078</v>
      </c>
      <c r="D2393" t="s">
        <v>140</v>
      </c>
      <c r="E2393" t="s">
        <v>119</v>
      </c>
      <c r="F2393">
        <v>2</v>
      </c>
      <c r="G2393">
        <v>1</v>
      </c>
      <c r="H2393" t="s">
        <v>289</v>
      </c>
      <c r="I2393" t="s">
        <v>207</v>
      </c>
      <c r="J2393">
        <v>10002418415</v>
      </c>
      <c r="K2393" s="21">
        <v>35.299999999999997</v>
      </c>
    </row>
    <row r="2394" spans="1:11">
      <c r="A2394" t="s">
        <v>320</v>
      </c>
      <c r="B2394">
        <v>2018</v>
      </c>
      <c r="C2394" s="12">
        <v>43078</v>
      </c>
      <c r="D2394" t="s">
        <v>140</v>
      </c>
      <c r="E2394" t="s">
        <v>119</v>
      </c>
      <c r="F2394">
        <v>2</v>
      </c>
      <c r="G2394">
        <v>2</v>
      </c>
      <c r="H2394" t="s">
        <v>174</v>
      </c>
      <c r="I2394" t="s">
        <v>37</v>
      </c>
      <c r="J2394">
        <v>10006552534</v>
      </c>
      <c r="K2394" s="21">
        <v>27.6</v>
      </c>
    </row>
    <row r="2395" spans="1:11">
      <c r="A2395" t="s">
        <v>320</v>
      </c>
      <c r="B2395">
        <v>2018</v>
      </c>
      <c r="C2395" s="12">
        <v>43078</v>
      </c>
      <c r="D2395" t="s">
        <v>140</v>
      </c>
      <c r="E2395" t="s">
        <v>119</v>
      </c>
      <c r="F2395">
        <v>2</v>
      </c>
      <c r="G2395">
        <v>3</v>
      </c>
      <c r="H2395" t="s">
        <v>287</v>
      </c>
      <c r="I2395" t="s">
        <v>31</v>
      </c>
      <c r="J2395">
        <v>10003349716</v>
      </c>
      <c r="K2395" s="21">
        <v>32.6</v>
      </c>
    </row>
    <row r="2396" spans="1:11">
      <c r="A2396" t="s">
        <v>320</v>
      </c>
      <c r="B2396">
        <v>2018</v>
      </c>
      <c r="C2396" s="12">
        <v>43078</v>
      </c>
      <c r="D2396" t="s">
        <v>140</v>
      </c>
      <c r="E2396" t="s">
        <v>119</v>
      </c>
      <c r="F2396">
        <v>2</v>
      </c>
      <c r="G2396">
        <v>4</v>
      </c>
      <c r="H2396" t="s">
        <v>143</v>
      </c>
      <c r="I2396" t="s">
        <v>95</v>
      </c>
      <c r="J2396">
        <v>10009181234</v>
      </c>
      <c r="K2396" s="21">
        <v>22.7</v>
      </c>
    </row>
    <row r="2397" spans="1:11">
      <c r="A2397" t="s">
        <v>320</v>
      </c>
      <c r="B2397">
        <v>2018</v>
      </c>
      <c r="C2397" s="12">
        <v>43078</v>
      </c>
      <c r="D2397" t="s">
        <v>140</v>
      </c>
      <c r="E2397" t="s">
        <v>119</v>
      </c>
      <c r="F2397">
        <v>2</v>
      </c>
      <c r="G2397">
        <v>5</v>
      </c>
      <c r="H2397" t="s">
        <v>234</v>
      </c>
      <c r="I2397" t="s">
        <v>25</v>
      </c>
      <c r="J2397">
        <v>10006073493</v>
      </c>
      <c r="K2397" s="21">
        <v>28</v>
      </c>
    </row>
    <row r="2398" spans="1:11">
      <c r="A2398" t="s">
        <v>320</v>
      </c>
      <c r="B2398">
        <v>2018</v>
      </c>
      <c r="C2398" s="12">
        <v>43078</v>
      </c>
      <c r="D2398" t="s">
        <v>140</v>
      </c>
      <c r="E2398" t="s">
        <v>119</v>
      </c>
      <c r="F2398">
        <v>2</v>
      </c>
      <c r="G2398">
        <v>6</v>
      </c>
      <c r="H2398" t="s">
        <v>203</v>
      </c>
      <c r="I2398" t="s">
        <v>198</v>
      </c>
      <c r="J2398">
        <v>10051694112</v>
      </c>
      <c r="K2398" s="21">
        <v>30.9</v>
      </c>
    </row>
    <row r="2399" spans="1:11">
      <c r="A2399" t="s">
        <v>320</v>
      </c>
      <c r="B2399">
        <v>2018</v>
      </c>
      <c r="C2399" s="12">
        <v>43078</v>
      </c>
      <c r="D2399" t="s">
        <v>140</v>
      </c>
      <c r="E2399" t="s">
        <v>121</v>
      </c>
      <c r="F2399">
        <v>1</v>
      </c>
      <c r="G2399">
        <v>1</v>
      </c>
      <c r="H2399" t="s">
        <v>195</v>
      </c>
      <c r="I2399" t="s">
        <v>31</v>
      </c>
      <c r="J2399">
        <v>10005964470</v>
      </c>
      <c r="K2399" s="21">
        <v>28.7</v>
      </c>
    </row>
    <row r="2400" spans="1:11">
      <c r="A2400" t="s">
        <v>320</v>
      </c>
      <c r="B2400">
        <v>2018</v>
      </c>
      <c r="C2400" s="12">
        <v>43078</v>
      </c>
      <c r="D2400" t="s">
        <v>140</v>
      </c>
      <c r="E2400" t="s">
        <v>121</v>
      </c>
      <c r="F2400">
        <v>1</v>
      </c>
      <c r="G2400">
        <v>2</v>
      </c>
      <c r="H2400" t="s">
        <v>289</v>
      </c>
      <c r="I2400" t="s">
        <v>207</v>
      </c>
      <c r="J2400">
        <v>10002418415</v>
      </c>
      <c r="K2400" s="21">
        <v>35.299999999999997</v>
      </c>
    </row>
    <row r="2401" spans="1:11">
      <c r="A2401" t="s">
        <v>320</v>
      </c>
      <c r="B2401">
        <v>2018</v>
      </c>
      <c r="C2401" s="12">
        <v>43078</v>
      </c>
      <c r="D2401" t="s">
        <v>140</v>
      </c>
      <c r="E2401" t="s">
        <v>121</v>
      </c>
      <c r="F2401">
        <v>1</v>
      </c>
      <c r="G2401">
        <v>3</v>
      </c>
      <c r="H2401" t="s">
        <v>213</v>
      </c>
      <c r="I2401" t="s">
        <v>42</v>
      </c>
      <c r="J2401">
        <v>10006422895</v>
      </c>
      <c r="K2401" s="21">
        <v>26.5</v>
      </c>
    </row>
    <row r="2402" spans="1:11">
      <c r="A2402" t="s">
        <v>320</v>
      </c>
      <c r="B2402">
        <v>2018</v>
      </c>
      <c r="C2402" s="12">
        <v>43078</v>
      </c>
      <c r="D2402" t="s">
        <v>140</v>
      </c>
      <c r="E2402" t="s">
        <v>121</v>
      </c>
      <c r="F2402">
        <v>1</v>
      </c>
      <c r="G2402">
        <v>4</v>
      </c>
      <c r="H2402" t="s">
        <v>294</v>
      </c>
      <c r="I2402" t="s">
        <v>27</v>
      </c>
      <c r="J2402">
        <v>10003011125</v>
      </c>
      <c r="K2402" s="21">
        <v>33.1</v>
      </c>
    </row>
    <row r="2403" spans="1:11">
      <c r="A2403" t="s">
        <v>320</v>
      </c>
      <c r="B2403">
        <v>2018</v>
      </c>
      <c r="C2403" s="12">
        <v>43078</v>
      </c>
      <c r="D2403" t="s">
        <v>140</v>
      </c>
      <c r="E2403" t="s">
        <v>121</v>
      </c>
      <c r="F2403">
        <v>1</v>
      </c>
      <c r="G2403">
        <v>5</v>
      </c>
      <c r="H2403" t="s">
        <v>287</v>
      </c>
      <c r="I2403" t="s">
        <v>31</v>
      </c>
      <c r="J2403">
        <v>10003349716</v>
      </c>
      <c r="K2403" s="21">
        <v>32.6</v>
      </c>
    </row>
    <row r="2404" spans="1:11">
      <c r="A2404" t="s">
        <v>320</v>
      </c>
      <c r="B2404">
        <v>2018</v>
      </c>
      <c r="C2404" s="12">
        <v>43078</v>
      </c>
      <c r="D2404" t="s">
        <v>140</v>
      </c>
      <c r="E2404" t="s">
        <v>121</v>
      </c>
      <c r="F2404">
        <v>1</v>
      </c>
      <c r="G2404">
        <v>6</v>
      </c>
      <c r="H2404" t="s">
        <v>174</v>
      </c>
      <c r="I2404" t="s">
        <v>37</v>
      </c>
      <c r="J2404">
        <v>10006552534</v>
      </c>
      <c r="K2404" s="21">
        <v>27.6</v>
      </c>
    </row>
    <row r="2405" spans="1:11">
      <c r="A2405" t="s">
        <v>320</v>
      </c>
      <c r="B2405">
        <v>2018</v>
      </c>
      <c r="C2405" s="12">
        <v>43078</v>
      </c>
      <c r="D2405" t="s">
        <v>140</v>
      </c>
      <c r="E2405" t="s">
        <v>121</v>
      </c>
      <c r="F2405">
        <v>2</v>
      </c>
      <c r="G2405">
        <v>1</v>
      </c>
      <c r="H2405" t="s">
        <v>203</v>
      </c>
      <c r="I2405" t="s">
        <v>198</v>
      </c>
      <c r="J2405">
        <v>10051694112</v>
      </c>
      <c r="K2405" s="21">
        <v>30.9</v>
      </c>
    </row>
    <row r="2406" spans="1:11">
      <c r="A2406" t="s">
        <v>320</v>
      </c>
      <c r="B2406">
        <v>2018</v>
      </c>
      <c r="C2406" s="12">
        <v>43078</v>
      </c>
      <c r="D2406" t="s">
        <v>140</v>
      </c>
      <c r="E2406" t="s">
        <v>121</v>
      </c>
      <c r="F2406">
        <v>2</v>
      </c>
      <c r="G2406">
        <v>2</v>
      </c>
      <c r="H2406" t="s">
        <v>306</v>
      </c>
      <c r="I2406" t="s">
        <v>113</v>
      </c>
      <c r="J2406">
        <v>10006898300</v>
      </c>
      <c r="K2406" s="21">
        <v>25.3</v>
      </c>
    </row>
    <row r="2407" spans="1:11">
      <c r="A2407" t="s">
        <v>320</v>
      </c>
      <c r="B2407">
        <v>2018</v>
      </c>
      <c r="C2407" s="12">
        <v>43078</v>
      </c>
      <c r="D2407" t="s">
        <v>140</v>
      </c>
      <c r="E2407" t="s">
        <v>121</v>
      </c>
      <c r="F2407">
        <v>2</v>
      </c>
      <c r="G2407">
        <v>3</v>
      </c>
      <c r="H2407" t="s">
        <v>143</v>
      </c>
      <c r="I2407" t="s">
        <v>95</v>
      </c>
      <c r="J2407">
        <v>10009181234</v>
      </c>
      <c r="K2407" s="21">
        <v>22.7</v>
      </c>
    </row>
    <row r="2408" spans="1:11">
      <c r="A2408" t="s">
        <v>320</v>
      </c>
      <c r="B2408">
        <v>2018</v>
      </c>
      <c r="C2408" s="12">
        <v>43078</v>
      </c>
      <c r="D2408" t="s">
        <v>140</v>
      </c>
      <c r="E2408" t="s">
        <v>121</v>
      </c>
      <c r="F2408">
        <v>2</v>
      </c>
      <c r="G2408">
        <v>4</v>
      </c>
      <c r="H2408" t="s">
        <v>183</v>
      </c>
      <c r="I2408" t="s">
        <v>33</v>
      </c>
      <c r="J2408">
        <v>10007212639</v>
      </c>
      <c r="K2408" s="21">
        <v>26.4</v>
      </c>
    </row>
    <row r="2409" spans="1:11">
      <c r="A2409" t="s">
        <v>320</v>
      </c>
      <c r="B2409">
        <v>2018</v>
      </c>
      <c r="C2409" s="12">
        <v>43078</v>
      </c>
      <c r="D2409" t="s">
        <v>140</v>
      </c>
      <c r="E2409" t="s">
        <v>121</v>
      </c>
      <c r="F2409">
        <v>2</v>
      </c>
      <c r="G2409">
        <v>5</v>
      </c>
      <c r="H2409" t="s">
        <v>40</v>
      </c>
      <c r="I2409" t="s">
        <v>29</v>
      </c>
      <c r="J2409">
        <v>10009178002</v>
      </c>
      <c r="K2409" s="21">
        <v>21.9</v>
      </c>
    </row>
    <row r="2410" spans="1:11">
      <c r="A2410" t="s">
        <v>320</v>
      </c>
      <c r="B2410">
        <v>2018</v>
      </c>
      <c r="C2410" s="12">
        <v>43078</v>
      </c>
      <c r="D2410" t="s">
        <v>140</v>
      </c>
      <c r="E2410" t="s">
        <v>121</v>
      </c>
      <c r="F2410">
        <v>2</v>
      </c>
      <c r="G2410">
        <v>6</v>
      </c>
      <c r="H2410" t="s">
        <v>234</v>
      </c>
      <c r="I2410" t="s">
        <v>25</v>
      </c>
      <c r="J2410">
        <v>10006073493</v>
      </c>
      <c r="K2410" s="21">
        <v>28</v>
      </c>
    </row>
    <row r="2411" spans="1:11">
      <c r="A2411" t="s">
        <v>162</v>
      </c>
      <c r="B2411">
        <v>2018</v>
      </c>
      <c r="C2411" s="12">
        <v>43071</v>
      </c>
      <c r="D2411" t="s">
        <v>140</v>
      </c>
      <c r="E2411" t="s">
        <v>91</v>
      </c>
      <c r="F2411">
        <v>1</v>
      </c>
      <c r="G2411">
        <v>1</v>
      </c>
      <c r="H2411" t="s">
        <v>289</v>
      </c>
      <c r="I2411" t="s">
        <v>207</v>
      </c>
      <c r="J2411">
        <v>10002418415</v>
      </c>
      <c r="K2411" s="21">
        <v>35.299999999999997</v>
      </c>
    </row>
    <row r="2412" spans="1:11">
      <c r="A2412" t="s">
        <v>162</v>
      </c>
      <c r="B2412">
        <v>2018</v>
      </c>
      <c r="C2412" s="12">
        <v>43071</v>
      </c>
      <c r="D2412" t="s">
        <v>140</v>
      </c>
      <c r="E2412" t="s">
        <v>91</v>
      </c>
      <c r="F2412">
        <v>1</v>
      </c>
      <c r="G2412">
        <v>2</v>
      </c>
      <c r="H2412" t="s">
        <v>195</v>
      </c>
      <c r="I2412" t="s">
        <v>31</v>
      </c>
      <c r="J2412">
        <v>10005964470</v>
      </c>
      <c r="K2412" s="21">
        <v>28.7</v>
      </c>
    </row>
    <row r="2413" spans="1:11">
      <c r="A2413" t="s">
        <v>162</v>
      </c>
      <c r="B2413">
        <v>2018</v>
      </c>
      <c r="C2413" s="12">
        <v>43071</v>
      </c>
      <c r="D2413" t="s">
        <v>140</v>
      </c>
      <c r="E2413" t="s">
        <v>91</v>
      </c>
      <c r="F2413">
        <v>1</v>
      </c>
      <c r="G2413">
        <v>3</v>
      </c>
      <c r="H2413" t="s">
        <v>213</v>
      </c>
      <c r="I2413" t="s">
        <v>42</v>
      </c>
      <c r="J2413">
        <v>10006422895</v>
      </c>
      <c r="K2413" s="21">
        <v>26.5</v>
      </c>
    </row>
    <row r="2414" spans="1:11">
      <c r="A2414" t="s">
        <v>162</v>
      </c>
      <c r="B2414">
        <v>2018</v>
      </c>
      <c r="C2414" s="12">
        <v>43071</v>
      </c>
      <c r="D2414" t="s">
        <v>140</v>
      </c>
      <c r="E2414" t="s">
        <v>91</v>
      </c>
      <c r="F2414">
        <v>1</v>
      </c>
      <c r="G2414">
        <v>4</v>
      </c>
      <c r="H2414" t="s">
        <v>294</v>
      </c>
      <c r="I2414" t="s">
        <v>27</v>
      </c>
      <c r="J2414">
        <v>10003011125</v>
      </c>
      <c r="K2414" s="21">
        <v>33.1</v>
      </c>
    </row>
    <row r="2415" spans="1:11">
      <c r="A2415" t="s">
        <v>162</v>
      </c>
      <c r="B2415">
        <v>2018</v>
      </c>
      <c r="C2415" s="12">
        <v>43071</v>
      </c>
      <c r="D2415" t="s">
        <v>140</v>
      </c>
      <c r="E2415" t="s">
        <v>91</v>
      </c>
      <c r="F2415">
        <v>1</v>
      </c>
      <c r="G2415">
        <v>5</v>
      </c>
      <c r="H2415" t="s">
        <v>321</v>
      </c>
      <c r="I2415" t="s">
        <v>52</v>
      </c>
      <c r="J2415">
        <v>10010648257</v>
      </c>
      <c r="K2415" s="21">
        <v>20.3</v>
      </c>
    </row>
    <row r="2416" spans="1:11">
      <c r="A2416" t="s">
        <v>162</v>
      </c>
      <c r="B2416">
        <v>2018</v>
      </c>
      <c r="C2416" s="12">
        <v>43071</v>
      </c>
      <c r="D2416" t="s">
        <v>140</v>
      </c>
      <c r="E2416" t="s">
        <v>91</v>
      </c>
      <c r="F2416">
        <v>1</v>
      </c>
      <c r="G2416">
        <v>6</v>
      </c>
      <c r="H2416" t="s">
        <v>234</v>
      </c>
      <c r="I2416" t="s">
        <v>25</v>
      </c>
      <c r="J2416">
        <v>10006073493</v>
      </c>
      <c r="K2416" s="21">
        <v>28</v>
      </c>
    </row>
    <row r="2417" spans="1:11">
      <c r="A2417" t="s">
        <v>162</v>
      </c>
      <c r="B2417">
        <v>2018</v>
      </c>
      <c r="C2417" s="12">
        <v>43071</v>
      </c>
      <c r="D2417" t="s">
        <v>140</v>
      </c>
      <c r="E2417" t="s">
        <v>91</v>
      </c>
      <c r="F2417">
        <v>2</v>
      </c>
      <c r="G2417">
        <v>1</v>
      </c>
      <c r="H2417" t="s">
        <v>68</v>
      </c>
      <c r="I2417" t="s">
        <v>29</v>
      </c>
      <c r="J2417">
        <v>10006379247</v>
      </c>
      <c r="K2417" s="21">
        <v>27.7</v>
      </c>
    </row>
    <row r="2418" spans="1:11">
      <c r="A2418" t="s">
        <v>162</v>
      </c>
      <c r="B2418">
        <v>2018</v>
      </c>
      <c r="C2418" s="12">
        <v>43071</v>
      </c>
      <c r="D2418" t="s">
        <v>140</v>
      </c>
      <c r="E2418" t="s">
        <v>91</v>
      </c>
      <c r="F2418">
        <v>2</v>
      </c>
      <c r="G2418">
        <v>2</v>
      </c>
      <c r="H2418" t="s">
        <v>92</v>
      </c>
      <c r="I2418" t="s">
        <v>23</v>
      </c>
      <c r="J2418">
        <v>10009535686</v>
      </c>
      <c r="K2418" s="21">
        <v>20.7</v>
      </c>
    </row>
    <row r="2419" spans="1:11">
      <c r="A2419" t="s">
        <v>162</v>
      </c>
      <c r="B2419">
        <v>2018</v>
      </c>
      <c r="C2419" s="12">
        <v>43071</v>
      </c>
      <c r="D2419" t="s">
        <v>140</v>
      </c>
      <c r="E2419" t="s">
        <v>91</v>
      </c>
      <c r="F2419">
        <v>2</v>
      </c>
      <c r="G2419">
        <v>3</v>
      </c>
      <c r="H2419" t="s">
        <v>125</v>
      </c>
      <c r="I2419" t="s">
        <v>113</v>
      </c>
      <c r="J2419">
        <v>10017950943</v>
      </c>
      <c r="K2419" s="21">
        <v>20.8</v>
      </c>
    </row>
    <row r="2420" spans="1:11">
      <c r="A2420" t="s">
        <v>162</v>
      </c>
      <c r="B2420">
        <v>2018</v>
      </c>
      <c r="C2420" s="12">
        <v>43071</v>
      </c>
      <c r="D2420" t="s">
        <v>140</v>
      </c>
      <c r="E2420" t="s">
        <v>91</v>
      </c>
      <c r="F2420">
        <v>2</v>
      </c>
      <c r="G2420">
        <v>4</v>
      </c>
      <c r="H2420" t="s">
        <v>221</v>
      </c>
      <c r="I2420" t="s">
        <v>31</v>
      </c>
      <c r="J2420">
        <v>10008098470</v>
      </c>
      <c r="K2420" s="21">
        <v>32.799999999999997</v>
      </c>
    </row>
    <row r="2421" spans="1:11">
      <c r="A2421" t="s">
        <v>162</v>
      </c>
      <c r="B2421">
        <v>2018</v>
      </c>
      <c r="C2421" s="12">
        <v>43071</v>
      </c>
      <c r="D2421" t="s">
        <v>140</v>
      </c>
      <c r="E2421" t="s">
        <v>91</v>
      </c>
      <c r="F2421">
        <v>2</v>
      </c>
      <c r="G2421">
        <v>5</v>
      </c>
      <c r="H2421" t="s">
        <v>45</v>
      </c>
      <c r="I2421" t="s">
        <v>46</v>
      </c>
      <c r="J2421">
        <v>10009176281</v>
      </c>
      <c r="K2421" s="21">
        <v>21.8</v>
      </c>
    </row>
    <row r="2422" spans="1:11">
      <c r="A2422" t="s">
        <v>162</v>
      </c>
      <c r="B2422">
        <v>2018</v>
      </c>
      <c r="C2422" s="12">
        <v>43071</v>
      </c>
      <c r="D2422" t="s">
        <v>140</v>
      </c>
      <c r="E2422" t="s">
        <v>91</v>
      </c>
      <c r="F2422">
        <v>2</v>
      </c>
      <c r="G2422">
        <v>6</v>
      </c>
      <c r="H2422" t="s">
        <v>148</v>
      </c>
      <c r="I2422" t="s">
        <v>56</v>
      </c>
      <c r="J2422">
        <v>10007890932</v>
      </c>
      <c r="K2422" s="21">
        <v>20.399999999999999</v>
      </c>
    </row>
    <row r="2423" spans="1:11">
      <c r="A2423" t="s">
        <v>162</v>
      </c>
      <c r="B2423">
        <v>2018</v>
      </c>
      <c r="C2423" s="12">
        <v>43071</v>
      </c>
      <c r="D2423" t="s">
        <v>140</v>
      </c>
      <c r="E2423" t="s">
        <v>91</v>
      </c>
      <c r="F2423">
        <v>3</v>
      </c>
      <c r="G2423">
        <v>1</v>
      </c>
      <c r="H2423" t="s">
        <v>183</v>
      </c>
      <c r="I2423" t="s">
        <v>33</v>
      </c>
      <c r="J2423">
        <v>10007212639</v>
      </c>
      <c r="K2423" s="21">
        <v>26.4</v>
      </c>
    </row>
    <row r="2424" spans="1:11">
      <c r="A2424" t="s">
        <v>162</v>
      </c>
      <c r="B2424">
        <v>2018</v>
      </c>
      <c r="C2424" s="12">
        <v>43071</v>
      </c>
      <c r="D2424" t="s">
        <v>140</v>
      </c>
      <c r="E2424" t="s">
        <v>91</v>
      </c>
      <c r="F2424">
        <v>3</v>
      </c>
      <c r="G2424">
        <v>2</v>
      </c>
      <c r="H2424" t="s">
        <v>306</v>
      </c>
      <c r="I2424" t="s">
        <v>113</v>
      </c>
      <c r="J2424">
        <v>10006898300</v>
      </c>
      <c r="K2424" s="21">
        <v>25.3</v>
      </c>
    </row>
    <row r="2425" spans="1:11">
      <c r="A2425" t="s">
        <v>162</v>
      </c>
      <c r="B2425">
        <v>2018</v>
      </c>
      <c r="C2425" s="12">
        <v>43071</v>
      </c>
      <c r="D2425" t="s">
        <v>140</v>
      </c>
      <c r="E2425" t="s">
        <v>91</v>
      </c>
      <c r="F2425">
        <v>3</v>
      </c>
      <c r="G2425">
        <v>3</v>
      </c>
      <c r="H2425" t="s">
        <v>174</v>
      </c>
      <c r="I2425" t="s">
        <v>37</v>
      </c>
      <c r="J2425">
        <v>10006552534</v>
      </c>
      <c r="K2425" s="21">
        <v>27.5</v>
      </c>
    </row>
    <row r="2426" spans="1:11">
      <c r="A2426" t="s">
        <v>162</v>
      </c>
      <c r="B2426">
        <v>2018</v>
      </c>
      <c r="C2426" s="12">
        <v>43071</v>
      </c>
      <c r="D2426" t="s">
        <v>140</v>
      </c>
      <c r="E2426" t="s">
        <v>91</v>
      </c>
      <c r="F2426">
        <v>3</v>
      </c>
      <c r="G2426">
        <v>4</v>
      </c>
      <c r="H2426" t="s">
        <v>211</v>
      </c>
      <c r="I2426" t="s">
        <v>212</v>
      </c>
      <c r="J2426">
        <v>10010608447</v>
      </c>
      <c r="K2426" s="21">
        <v>20.399999999999999</v>
      </c>
    </row>
    <row r="2427" spans="1:11">
      <c r="A2427" t="s">
        <v>162</v>
      </c>
      <c r="B2427">
        <v>2018</v>
      </c>
      <c r="C2427" s="12">
        <v>43071</v>
      </c>
      <c r="D2427" t="s">
        <v>140</v>
      </c>
      <c r="E2427" t="s">
        <v>91</v>
      </c>
      <c r="F2427">
        <v>3</v>
      </c>
      <c r="G2427">
        <v>5</v>
      </c>
      <c r="H2427" t="s">
        <v>186</v>
      </c>
      <c r="I2427" t="s">
        <v>95</v>
      </c>
      <c r="J2427">
        <v>10009181032</v>
      </c>
      <c r="K2427" s="21">
        <v>22.9</v>
      </c>
    </row>
    <row r="2428" spans="1:11">
      <c r="A2428" t="s">
        <v>162</v>
      </c>
      <c r="B2428">
        <v>2018</v>
      </c>
      <c r="C2428" s="12">
        <v>43071</v>
      </c>
      <c r="D2428" t="s">
        <v>140</v>
      </c>
      <c r="E2428" t="s">
        <v>91</v>
      </c>
      <c r="F2428">
        <v>3</v>
      </c>
      <c r="G2428">
        <v>6</v>
      </c>
      <c r="H2428" t="s">
        <v>193</v>
      </c>
      <c r="I2428" t="s">
        <v>31</v>
      </c>
      <c r="J2428">
        <v>10005727327</v>
      </c>
      <c r="K2428" s="21">
        <v>31.9</v>
      </c>
    </row>
    <row r="2429" spans="1:11">
      <c r="A2429" t="s">
        <v>162</v>
      </c>
      <c r="B2429">
        <v>2018</v>
      </c>
      <c r="C2429" s="12">
        <v>43071</v>
      </c>
      <c r="D2429" t="s">
        <v>140</v>
      </c>
      <c r="E2429" t="s">
        <v>91</v>
      </c>
      <c r="F2429">
        <v>3</v>
      </c>
      <c r="G2429">
        <v>7</v>
      </c>
      <c r="H2429" t="s">
        <v>283</v>
      </c>
      <c r="I2429" t="s">
        <v>284</v>
      </c>
      <c r="J2429">
        <v>10006319633</v>
      </c>
      <c r="K2429" s="21">
        <v>28</v>
      </c>
    </row>
    <row r="2430" spans="1:11">
      <c r="A2430" t="s">
        <v>162</v>
      </c>
      <c r="B2430">
        <v>2018</v>
      </c>
      <c r="C2430" s="12">
        <v>43071</v>
      </c>
      <c r="D2430" t="s">
        <v>140</v>
      </c>
      <c r="E2430" t="s">
        <v>117</v>
      </c>
      <c r="F2430">
        <v>1</v>
      </c>
      <c r="G2430">
        <v>1</v>
      </c>
      <c r="H2430" t="s">
        <v>221</v>
      </c>
      <c r="I2430" t="s">
        <v>31</v>
      </c>
      <c r="J2430">
        <v>10008098470</v>
      </c>
      <c r="K2430" s="21">
        <v>32.799999999999997</v>
      </c>
    </row>
    <row r="2431" spans="1:11">
      <c r="A2431" t="s">
        <v>162</v>
      </c>
      <c r="B2431">
        <v>2018</v>
      </c>
      <c r="C2431" s="12">
        <v>43071</v>
      </c>
      <c r="D2431" t="s">
        <v>140</v>
      </c>
      <c r="E2431" t="s">
        <v>117</v>
      </c>
      <c r="F2431">
        <v>1</v>
      </c>
      <c r="G2431">
        <v>2</v>
      </c>
      <c r="H2431" t="s">
        <v>213</v>
      </c>
      <c r="I2431" t="s">
        <v>42</v>
      </c>
      <c r="J2431">
        <v>10006422895</v>
      </c>
      <c r="K2431" s="21">
        <v>26.5</v>
      </c>
    </row>
    <row r="2432" spans="1:11">
      <c r="A2432" t="s">
        <v>162</v>
      </c>
      <c r="B2432">
        <v>2018</v>
      </c>
      <c r="C2432" s="12">
        <v>43071</v>
      </c>
      <c r="D2432" t="s">
        <v>140</v>
      </c>
      <c r="E2432" t="s">
        <v>117</v>
      </c>
      <c r="F2432">
        <v>1</v>
      </c>
      <c r="G2432">
        <v>3</v>
      </c>
      <c r="H2432" t="s">
        <v>193</v>
      </c>
      <c r="I2432" t="s">
        <v>31</v>
      </c>
      <c r="J2432">
        <v>10005727327</v>
      </c>
      <c r="K2432" s="21">
        <v>31.9</v>
      </c>
    </row>
    <row r="2433" spans="1:11">
      <c r="A2433" t="s">
        <v>162</v>
      </c>
      <c r="B2433">
        <v>2018</v>
      </c>
      <c r="C2433" s="12">
        <v>43071</v>
      </c>
      <c r="D2433" t="s">
        <v>140</v>
      </c>
      <c r="E2433" t="s">
        <v>117</v>
      </c>
      <c r="F2433">
        <v>1</v>
      </c>
      <c r="G2433">
        <v>4</v>
      </c>
      <c r="H2433" t="s">
        <v>45</v>
      </c>
      <c r="I2433" t="s">
        <v>46</v>
      </c>
      <c r="J2433">
        <v>10009176281</v>
      </c>
      <c r="K2433" s="21">
        <v>21.8</v>
      </c>
    </row>
    <row r="2434" spans="1:11">
      <c r="A2434" t="s">
        <v>162</v>
      </c>
      <c r="B2434">
        <v>2018</v>
      </c>
      <c r="C2434" s="12">
        <v>43071</v>
      </c>
      <c r="D2434" t="s">
        <v>140</v>
      </c>
      <c r="E2434" t="s">
        <v>117</v>
      </c>
      <c r="F2434">
        <v>1</v>
      </c>
      <c r="G2434">
        <v>5</v>
      </c>
      <c r="H2434" t="s">
        <v>211</v>
      </c>
      <c r="I2434" t="s">
        <v>212</v>
      </c>
      <c r="J2434">
        <v>10010608447</v>
      </c>
      <c r="K2434" s="21">
        <v>20.399999999999999</v>
      </c>
    </row>
    <row r="2435" spans="1:11">
      <c r="A2435" t="s">
        <v>162</v>
      </c>
      <c r="B2435">
        <v>2018</v>
      </c>
      <c r="C2435" s="12">
        <v>43071</v>
      </c>
      <c r="D2435" t="s">
        <v>140</v>
      </c>
      <c r="E2435" t="s">
        <v>117</v>
      </c>
      <c r="F2435">
        <v>1</v>
      </c>
      <c r="G2435">
        <v>6</v>
      </c>
      <c r="H2435" t="s">
        <v>234</v>
      </c>
      <c r="I2435" t="s">
        <v>25</v>
      </c>
      <c r="J2435">
        <v>10006073493</v>
      </c>
      <c r="K2435" s="21">
        <v>28</v>
      </c>
    </row>
    <row r="2436" spans="1:11">
      <c r="A2436" t="s">
        <v>162</v>
      </c>
      <c r="B2436">
        <v>2018</v>
      </c>
      <c r="C2436" s="12">
        <v>43071</v>
      </c>
      <c r="D2436" t="s">
        <v>140</v>
      </c>
      <c r="E2436" t="s">
        <v>117</v>
      </c>
      <c r="F2436">
        <v>2</v>
      </c>
      <c r="G2436">
        <v>1</v>
      </c>
      <c r="H2436" t="s">
        <v>125</v>
      </c>
      <c r="I2436" t="s">
        <v>113</v>
      </c>
      <c r="J2436">
        <v>10017950943</v>
      </c>
      <c r="K2436" s="21">
        <v>20.8</v>
      </c>
    </row>
    <row r="2437" spans="1:11">
      <c r="A2437" t="s">
        <v>162</v>
      </c>
      <c r="B2437">
        <v>2018</v>
      </c>
      <c r="C2437" s="12">
        <v>43071</v>
      </c>
      <c r="D2437" t="s">
        <v>140</v>
      </c>
      <c r="E2437" t="s">
        <v>117</v>
      </c>
      <c r="F2437">
        <v>2</v>
      </c>
      <c r="G2437">
        <v>2</v>
      </c>
      <c r="H2437" t="s">
        <v>186</v>
      </c>
      <c r="I2437" t="s">
        <v>95</v>
      </c>
      <c r="J2437">
        <v>10009181032</v>
      </c>
      <c r="K2437" s="21">
        <v>22.9</v>
      </c>
    </row>
    <row r="2438" spans="1:11">
      <c r="A2438" t="s">
        <v>162</v>
      </c>
      <c r="B2438">
        <v>2018</v>
      </c>
      <c r="C2438" s="12">
        <v>43071</v>
      </c>
      <c r="D2438" t="s">
        <v>140</v>
      </c>
      <c r="E2438" t="s">
        <v>117</v>
      </c>
      <c r="F2438">
        <v>2</v>
      </c>
      <c r="G2438">
        <v>3</v>
      </c>
      <c r="H2438" t="s">
        <v>294</v>
      </c>
      <c r="I2438" t="s">
        <v>27</v>
      </c>
      <c r="J2438">
        <v>10003011125</v>
      </c>
      <c r="K2438" s="21">
        <v>33.1</v>
      </c>
    </row>
    <row r="2439" spans="1:11">
      <c r="A2439" t="s">
        <v>162</v>
      </c>
      <c r="B2439">
        <v>2018</v>
      </c>
      <c r="C2439" s="12">
        <v>43071</v>
      </c>
      <c r="D2439" t="s">
        <v>140</v>
      </c>
      <c r="E2439" t="s">
        <v>117</v>
      </c>
      <c r="F2439">
        <v>2</v>
      </c>
      <c r="G2439">
        <v>4</v>
      </c>
      <c r="H2439" t="s">
        <v>283</v>
      </c>
      <c r="I2439" t="s">
        <v>284</v>
      </c>
      <c r="J2439">
        <v>10006319633</v>
      </c>
      <c r="K2439" s="21">
        <v>28</v>
      </c>
    </row>
    <row r="2440" spans="1:11">
      <c r="A2440" t="s">
        <v>162</v>
      </c>
      <c r="B2440">
        <v>2018</v>
      </c>
      <c r="C2440" s="12">
        <v>43071</v>
      </c>
      <c r="D2440" t="s">
        <v>140</v>
      </c>
      <c r="E2440" t="s">
        <v>117</v>
      </c>
      <c r="F2440">
        <v>2</v>
      </c>
      <c r="G2440">
        <v>5</v>
      </c>
      <c r="H2440" t="s">
        <v>174</v>
      </c>
      <c r="I2440" t="s">
        <v>37</v>
      </c>
      <c r="J2440">
        <v>10006552534</v>
      </c>
      <c r="K2440" s="21">
        <v>27.5</v>
      </c>
    </row>
    <row r="2441" spans="1:11">
      <c r="A2441" t="s">
        <v>162</v>
      </c>
      <c r="B2441">
        <v>2018</v>
      </c>
      <c r="C2441" s="12">
        <v>43071</v>
      </c>
      <c r="D2441" t="s">
        <v>140</v>
      </c>
      <c r="E2441" t="s">
        <v>117</v>
      </c>
      <c r="F2441">
        <v>2</v>
      </c>
      <c r="G2441">
        <v>6</v>
      </c>
      <c r="H2441" t="s">
        <v>148</v>
      </c>
      <c r="I2441" t="s">
        <v>56</v>
      </c>
      <c r="J2441">
        <v>10007890932</v>
      </c>
      <c r="K2441" s="21">
        <v>20.399999999999999</v>
      </c>
    </row>
    <row r="2442" spans="1:11">
      <c r="A2442" t="s">
        <v>162</v>
      </c>
      <c r="B2442">
        <v>2018</v>
      </c>
      <c r="C2442" s="12">
        <v>43071</v>
      </c>
      <c r="D2442" t="s">
        <v>140</v>
      </c>
      <c r="E2442" t="s">
        <v>117</v>
      </c>
      <c r="F2442">
        <v>2</v>
      </c>
      <c r="G2442">
        <v>7</v>
      </c>
      <c r="H2442" t="s">
        <v>321</v>
      </c>
      <c r="I2442" t="s">
        <v>52</v>
      </c>
      <c r="J2442">
        <v>10010648257</v>
      </c>
      <c r="K2442" s="21">
        <v>20.3</v>
      </c>
    </row>
    <row r="2443" spans="1:11">
      <c r="A2443" t="s">
        <v>162</v>
      </c>
      <c r="B2443">
        <v>2018</v>
      </c>
      <c r="C2443" s="12">
        <v>43071</v>
      </c>
      <c r="D2443" t="s">
        <v>140</v>
      </c>
      <c r="E2443" t="s">
        <v>119</v>
      </c>
      <c r="F2443">
        <v>1</v>
      </c>
      <c r="G2443">
        <v>1</v>
      </c>
      <c r="H2443" t="s">
        <v>92</v>
      </c>
      <c r="I2443" t="s">
        <v>23</v>
      </c>
      <c r="J2443">
        <v>10009535686</v>
      </c>
      <c r="K2443" s="21">
        <v>20.7</v>
      </c>
    </row>
    <row r="2444" spans="1:11">
      <c r="A2444" t="s">
        <v>162</v>
      </c>
      <c r="B2444">
        <v>2018</v>
      </c>
      <c r="C2444" s="12">
        <v>43071</v>
      </c>
      <c r="D2444" t="s">
        <v>140</v>
      </c>
      <c r="E2444" t="s">
        <v>119</v>
      </c>
      <c r="F2444">
        <v>1</v>
      </c>
      <c r="G2444">
        <v>2</v>
      </c>
      <c r="H2444" t="s">
        <v>294</v>
      </c>
      <c r="I2444" t="s">
        <v>27</v>
      </c>
      <c r="J2444">
        <v>10003011125</v>
      </c>
      <c r="K2444" s="21">
        <v>33.1</v>
      </c>
    </row>
    <row r="2445" spans="1:11">
      <c r="A2445" t="s">
        <v>162</v>
      </c>
      <c r="B2445">
        <v>2018</v>
      </c>
      <c r="C2445" s="12">
        <v>43071</v>
      </c>
      <c r="D2445" t="s">
        <v>140</v>
      </c>
      <c r="E2445" t="s">
        <v>119</v>
      </c>
      <c r="F2445">
        <v>1</v>
      </c>
      <c r="G2445">
        <v>3</v>
      </c>
      <c r="H2445" t="s">
        <v>306</v>
      </c>
      <c r="I2445" t="s">
        <v>113</v>
      </c>
      <c r="J2445">
        <v>10006898300</v>
      </c>
      <c r="K2445" s="21">
        <v>25.3</v>
      </c>
    </row>
    <row r="2446" spans="1:11">
      <c r="A2446" t="s">
        <v>162</v>
      </c>
      <c r="B2446">
        <v>2018</v>
      </c>
      <c r="C2446" s="12">
        <v>43071</v>
      </c>
      <c r="D2446" t="s">
        <v>140</v>
      </c>
      <c r="E2446" t="s">
        <v>119</v>
      </c>
      <c r="F2446">
        <v>1</v>
      </c>
      <c r="G2446">
        <v>4</v>
      </c>
      <c r="H2446" t="s">
        <v>213</v>
      </c>
      <c r="I2446" t="s">
        <v>42</v>
      </c>
      <c r="J2446">
        <v>10006422895</v>
      </c>
      <c r="K2446" s="21">
        <v>26.5</v>
      </c>
    </row>
    <row r="2447" spans="1:11">
      <c r="A2447" t="s">
        <v>162</v>
      </c>
      <c r="B2447">
        <v>2018</v>
      </c>
      <c r="C2447" s="12">
        <v>43071</v>
      </c>
      <c r="D2447" t="s">
        <v>140</v>
      </c>
      <c r="E2447" t="s">
        <v>119</v>
      </c>
      <c r="F2447">
        <v>1</v>
      </c>
      <c r="G2447">
        <v>5</v>
      </c>
      <c r="H2447" t="s">
        <v>289</v>
      </c>
      <c r="I2447" t="s">
        <v>207</v>
      </c>
      <c r="J2447">
        <v>10002418415</v>
      </c>
      <c r="K2447" s="21">
        <v>35.299999999999997</v>
      </c>
    </row>
    <row r="2448" spans="1:11">
      <c r="A2448" t="s">
        <v>162</v>
      </c>
      <c r="B2448">
        <v>2018</v>
      </c>
      <c r="C2448" s="12">
        <v>43071</v>
      </c>
      <c r="D2448" t="s">
        <v>140</v>
      </c>
      <c r="E2448" t="s">
        <v>119</v>
      </c>
      <c r="F2448">
        <v>1</v>
      </c>
      <c r="G2448">
        <v>6</v>
      </c>
      <c r="H2448" t="s">
        <v>125</v>
      </c>
      <c r="I2448" t="s">
        <v>113</v>
      </c>
      <c r="J2448">
        <v>10017950943</v>
      </c>
      <c r="K2448" s="21">
        <v>20.8</v>
      </c>
    </row>
    <row r="2449" spans="1:11">
      <c r="A2449" t="s">
        <v>162</v>
      </c>
      <c r="B2449">
        <v>2018</v>
      </c>
      <c r="C2449" s="12">
        <v>43071</v>
      </c>
      <c r="D2449" t="s">
        <v>140</v>
      </c>
      <c r="E2449" t="s">
        <v>119</v>
      </c>
      <c r="F2449">
        <v>2</v>
      </c>
      <c r="G2449">
        <v>1</v>
      </c>
      <c r="H2449" t="s">
        <v>68</v>
      </c>
      <c r="I2449" t="s">
        <v>29</v>
      </c>
      <c r="J2449">
        <v>10006379247</v>
      </c>
      <c r="K2449" s="21">
        <v>27.7</v>
      </c>
    </row>
    <row r="2450" spans="1:11">
      <c r="A2450" t="s">
        <v>162</v>
      </c>
      <c r="B2450">
        <v>2018</v>
      </c>
      <c r="C2450" s="12">
        <v>43071</v>
      </c>
      <c r="D2450" t="s">
        <v>140</v>
      </c>
      <c r="E2450" t="s">
        <v>119</v>
      </c>
      <c r="F2450">
        <v>2</v>
      </c>
      <c r="G2450">
        <v>2</v>
      </c>
      <c r="H2450" t="s">
        <v>195</v>
      </c>
      <c r="I2450" t="s">
        <v>31</v>
      </c>
      <c r="J2450">
        <v>10005964470</v>
      </c>
      <c r="K2450" s="21">
        <v>28.7</v>
      </c>
    </row>
    <row r="2451" spans="1:11">
      <c r="A2451" t="s">
        <v>162</v>
      </c>
      <c r="B2451">
        <v>2018</v>
      </c>
      <c r="C2451" s="12">
        <v>43071</v>
      </c>
      <c r="D2451" t="s">
        <v>140</v>
      </c>
      <c r="E2451" t="s">
        <v>119</v>
      </c>
      <c r="F2451">
        <v>2</v>
      </c>
      <c r="G2451">
        <v>3</v>
      </c>
      <c r="H2451" t="s">
        <v>183</v>
      </c>
      <c r="I2451" t="s">
        <v>33</v>
      </c>
      <c r="J2451">
        <v>10007212639</v>
      </c>
      <c r="K2451" s="21">
        <v>26.4</v>
      </c>
    </row>
    <row r="2452" spans="1:11">
      <c r="A2452" t="s">
        <v>162</v>
      </c>
      <c r="B2452">
        <v>2018</v>
      </c>
      <c r="C2452" s="12">
        <v>43071</v>
      </c>
      <c r="D2452" t="s">
        <v>140</v>
      </c>
      <c r="E2452" t="s">
        <v>119</v>
      </c>
      <c r="F2452">
        <v>2</v>
      </c>
      <c r="G2452">
        <v>4</v>
      </c>
      <c r="H2452" t="s">
        <v>221</v>
      </c>
      <c r="I2452" t="s">
        <v>31</v>
      </c>
      <c r="J2452">
        <v>10008098470</v>
      </c>
      <c r="K2452" s="21">
        <v>32.799999999999997</v>
      </c>
    </row>
    <row r="2453" spans="1:11">
      <c r="A2453" t="s">
        <v>162</v>
      </c>
      <c r="B2453">
        <v>2018</v>
      </c>
      <c r="C2453" s="12">
        <v>43071</v>
      </c>
      <c r="D2453" t="s">
        <v>140</v>
      </c>
      <c r="E2453" t="s">
        <v>119</v>
      </c>
      <c r="F2453">
        <v>2</v>
      </c>
      <c r="G2453">
        <v>5</v>
      </c>
      <c r="H2453" t="s">
        <v>193</v>
      </c>
      <c r="I2453" t="s">
        <v>31</v>
      </c>
      <c r="J2453">
        <v>10005727327</v>
      </c>
      <c r="K2453" s="21">
        <v>31.9</v>
      </c>
    </row>
    <row r="2454" spans="1:11">
      <c r="A2454" t="s">
        <v>162</v>
      </c>
      <c r="B2454">
        <v>2018</v>
      </c>
      <c r="C2454" s="12">
        <v>43071</v>
      </c>
      <c r="D2454" t="s">
        <v>140</v>
      </c>
      <c r="E2454" t="s">
        <v>119</v>
      </c>
      <c r="F2454">
        <v>2</v>
      </c>
      <c r="G2454">
        <v>6</v>
      </c>
      <c r="H2454" t="s">
        <v>186</v>
      </c>
      <c r="I2454" t="s">
        <v>95</v>
      </c>
      <c r="J2454">
        <v>10009181032</v>
      </c>
      <c r="K2454" s="21">
        <v>22.9</v>
      </c>
    </row>
    <row r="2455" spans="1:11">
      <c r="A2455" t="s">
        <v>162</v>
      </c>
      <c r="B2455">
        <v>2018</v>
      </c>
      <c r="C2455" s="12">
        <v>43071</v>
      </c>
      <c r="D2455" t="s">
        <v>140</v>
      </c>
      <c r="E2455" t="s">
        <v>121</v>
      </c>
      <c r="F2455">
        <v>1</v>
      </c>
      <c r="G2455">
        <v>1</v>
      </c>
      <c r="H2455" t="s">
        <v>92</v>
      </c>
      <c r="I2455" t="s">
        <v>23</v>
      </c>
      <c r="J2455">
        <v>10009535686</v>
      </c>
      <c r="K2455" s="21">
        <v>20.7</v>
      </c>
    </row>
    <row r="2456" spans="1:11">
      <c r="A2456" t="s">
        <v>162</v>
      </c>
      <c r="B2456">
        <v>2018</v>
      </c>
      <c r="C2456" s="12">
        <v>43071</v>
      </c>
      <c r="D2456" t="s">
        <v>140</v>
      </c>
      <c r="E2456" t="s">
        <v>121</v>
      </c>
      <c r="F2456">
        <v>1</v>
      </c>
      <c r="G2456">
        <v>2</v>
      </c>
      <c r="H2456" t="s">
        <v>306</v>
      </c>
      <c r="I2456" t="s">
        <v>113</v>
      </c>
      <c r="J2456">
        <v>10006898300</v>
      </c>
      <c r="K2456" s="21">
        <v>25.3</v>
      </c>
    </row>
    <row r="2457" spans="1:11">
      <c r="A2457" t="s">
        <v>162</v>
      </c>
      <c r="B2457">
        <v>2018</v>
      </c>
      <c r="C2457" s="12">
        <v>43071</v>
      </c>
      <c r="D2457" t="s">
        <v>140</v>
      </c>
      <c r="E2457" t="s">
        <v>121</v>
      </c>
      <c r="F2457">
        <v>1</v>
      </c>
      <c r="G2457">
        <v>3</v>
      </c>
      <c r="H2457" t="s">
        <v>68</v>
      </c>
      <c r="I2457" t="s">
        <v>29</v>
      </c>
      <c r="J2457">
        <v>10006379247</v>
      </c>
      <c r="K2457" s="21">
        <v>27.7</v>
      </c>
    </row>
    <row r="2458" spans="1:11">
      <c r="A2458" t="s">
        <v>162</v>
      </c>
      <c r="B2458">
        <v>2018</v>
      </c>
      <c r="C2458" s="12">
        <v>43071</v>
      </c>
      <c r="D2458" t="s">
        <v>140</v>
      </c>
      <c r="E2458" t="s">
        <v>121</v>
      </c>
      <c r="F2458">
        <v>1</v>
      </c>
      <c r="G2458">
        <v>4</v>
      </c>
      <c r="H2458" t="s">
        <v>195</v>
      </c>
      <c r="I2458" t="s">
        <v>31</v>
      </c>
      <c r="J2458">
        <v>10005964470</v>
      </c>
      <c r="K2458" s="21">
        <v>28.7</v>
      </c>
    </row>
    <row r="2459" spans="1:11">
      <c r="A2459" t="s">
        <v>162</v>
      </c>
      <c r="B2459">
        <v>2018</v>
      </c>
      <c r="C2459" s="12">
        <v>43071</v>
      </c>
      <c r="D2459" t="s">
        <v>140</v>
      </c>
      <c r="E2459" t="s">
        <v>121</v>
      </c>
      <c r="F2459">
        <v>1</v>
      </c>
      <c r="G2459">
        <v>5</v>
      </c>
      <c r="H2459" t="s">
        <v>294</v>
      </c>
      <c r="I2459" t="s">
        <v>27</v>
      </c>
      <c r="J2459">
        <v>10003011125</v>
      </c>
      <c r="K2459" s="21">
        <v>33.1</v>
      </c>
    </row>
    <row r="2460" spans="1:11">
      <c r="A2460" t="s">
        <v>162</v>
      </c>
      <c r="B2460">
        <v>2018</v>
      </c>
      <c r="C2460" s="12">
        <v>43071</v>
      </c>
      <c r="D2460" t="s">
        <v>140</v>
      </c>
      <c r="E2460" t="s">
        <v>121</v>
      </c>
      <c r="F2460">
        <v>1</v>
      </c>
      <c r="G2460">
        <v>6</v>
      </c>
      <c r="H2460" t="s">
        <v>183</v>
      </c>
      <c r="I2460" t="s">
        <v>33</v>
      </c>
      <c r="J2460">
        <v>10007212639</v>
      </c>
      <c r="K2460" s="21">
        <v>26.4</v>
      </c>
    </row>
    <row r="2461" spans="1:11">
      <c r="A2461" t="s">
        <v>162</v>
      </c>
      <c r="B2461">
        <v>2018</v>
      </c>
      <c r="C2461" s="12">
        <v>43071</v>
      </c>
      <c r="D2461" t="s">
        <v>140</v>
      </c>
      <c r="E2461" t="s">
        <v>121</v>
      </c>
      <c r="F2461">
        <v>2</v>
      </c>
      <c r="G2461">
        <v>1</v>
      </c>
      <c r="H2461" t="s">
        <v>289</v>
      </c>
      <c r="I2461" t="s">
        <v>207</v>
      </c>
      <c r="J2461">
        <v>10002418415</v>
      </c>
      <c r="K2461" s="21">
        <v>35.299999999999997</v>
      </c>
    </row>
    <row r="2462" spans="1:11">
      <c r="A2462" t="s">
        <v>162</v>
      </c>
      <c r="B2462">
        <v>2018</v>
      </c>
      <c r="C2462" s="12">
        <v>43071</v>
      </c>
      <c r="D2462" t="s">
        <v>140</v>
      </c>
      <c r="E2462" t="s">
        <v>121</v>
      </c>
      <c r="F2462">
        <v>2</v>
      </c>
      <c r="G2462">
        <v>2</v>
      </c>
      <c r="H2462" t="s">
        <v>213</v>
      </c>
      <c r="I2462" t="s">
        <v>42</v>
      </c>
      <c r="J2462">
        <v>10006422895</v>
      </c>
      <c r="K2462" s="21">
        <v>26.5</v>
      </c>
    </row>
    <row r="2463" spans="1:11">
      <c r="A2463" t="s">
        <v>162</v>
      </c>
      <c r="B2463">
        <v>2018</v>
      </c>
      <c r="C2463" s="12">
        <v>43071</v>
      </c>
      <c r="D2463" t="s">
        <v>140</v>
      </c>
      <c r="E2463" t="s">
        <v>121</v>
      </c>
      <c r="F2463">
        <v>2</v>
      </c>
      <c r="G2463">
        <v>3</v>
      </c>
      <c r="H2463" t="s">
        <v>193</v>
      </c>
      <c r="I2463" t="s">
        <v>31</v>
      </c>
      <c r="J2463">
        <v>10005727327</v>
      </c>
      <c r="K2463" s="21">
        <v>31.9</v>
      </c>
    </row>
    <row r="2464" spans="1:11">
      <c r="A2464" t="s">
        <v>162</v>
      </c>
      <c r="B2464">
        <v>2018</v>
      </c>
      <c r="C2464" s="12">
        <v>43071</v>
      </c>
      <c r="D2464" t="s">
        <v>140</v>
      </c>
      <c r="E2464" t="s">
        <v>121</v>
      </c>
      <c r="F2464">
        <v>2</v>
      </c>
      <c r="G2464">
        <v>4</v>
      </c>
      <c r="H2464" t="s">
        <v>125</v>
      </c>
      <c r="I2464" t="s">
        <v>113</v>
      </c>
      <c r="J2464">
        <v>10017950943</v>
      </c>
      <c r="K2464" s="21">
        <v>20.8</v>
      </c>
    </row>
    <row r="2465" spans="1:11">
      <c r="A2465" t="s">
        <v>162</v>
      </c>
      <c r="B2465">
        <v>2018</v>
      </c>
      <c r="C2465" s="12">
        <v>43071</v>
      </c>
      <c r="D2465" t="s">
        <v>140</v>
      </c>
      <c r="E2465" t="s">
        <v>121</v>
      </c>
      <c r="F2465">
        <v>2</v>
      </c>
      <c r="G2465">
        <v>5</v>
      </c>
      <c r="H2465" t="s">
        <v>221</v>
      </c>
      <c r="I2465" t="s">
        <v>31</v>
      </c>
      <c r="J2465">
        <v>10008098470</v>
      </c>
      <c r="K2465" s="21">
        <v>32.799999999999997</v>
      </c>
    </row>
    <row r="2466" spans="1:11">
      <c r="A2466" t="s">
        <v>162</v>
      </c>
      <c r="B2466">
        <v>2018</v>
      </c>
      <c r="C2466" s="12">
        <v>43071</v>
      </c>
      <c r="D2466" t="s">
        <v>140</v>
      </c>
      <c r="E2466" t="s">
        <v>121</v>
      </c>
      <c r="F2466">
        <v>2</v>
      </c>
      <c r="G2466">
        <v>6</v>
      </c>
      <c r="H2466" t="s">
        <v>186</v>
      </c>
      <c r="I2466" t="s">
        <v>95</v>
      </c>
      <c r="J2466">
        <v>10009181032</v>
      </c>
      <c r="K2466" s="21">
        <v>22.9</v>
      </c>
    </row>
    <row r="2467" spans="1:11">
      <c r="A2467" t="s">
        <v>322</v>
      </c>
      <c r="B2467">
        <v>2018</v>
      </c>
      <c r="C2467" s="12">
        <v>43051</v>
      </c>
      <c r="D2467" t="s">
        <v>140</v>
      </c>
      <c r="E2467" t="s">
        <v>91</v>
      </c>
      <c r="F2467">
        <v>1</v>
      </c>
      <c r="G2467">
        <v>1</v>
      </c>
      <c r="H2467" t="s">
        <v>200</v>
      </c>
      <c r="I2467" t="s">
        <v>23</v>
      </c>
      <c r="J2467">
        <v>10006900421</v>
      </c>
      <c r="K2467" s="21">
        <v>24.9</v>
      </c>
    </row>
    <row r="2468" spans="1:11">
      <c r="A2468" t="s">
        <v>322</v>
      </c>
      <c r="B2468">
        <v>2018</v>
      </c>
      <c r="C2468" s="12">
        <v>43051</v>
      </c>
      <c r="D2468" t="s">
        <v>140</v>
      </c>
      <c r="E2468" t="s">
        <v>91</v>
      </c>
      <c r="F2468">
        <v>1</v>
      </c>
      <c r="G2468">
        <v>2</v>
      </c>
      <c r="H2468" t="s">
        <v>289</v>
      </c>
      <c r="I2468" t="s">
        <v>207</v>
      </c>
      <c r="J2468">
        <v>10002418415</v>
      </c>
      <c r="K2468" s="21">
        <v>35.200000000000003</v>
      </c>
    </row>
    <row r="2469" spans="1:11">
      <c r="A2469" t="s">
        <v>322</v>
      </c>
      <c r="B2469">
        <v>2018</v>
      </c>
      <c r="C2469" s="12">
        <v>43051</v>
      </c>
      <c r="D2469" t="s">
        <v>140</v>
      </c>
      <c r="E2469" t="s">
        <v>91</v>
      </c>
      <c r="F2469">
        <v>1</v>
      </c>
      <c r="G2469">
        <v>3</v>
      </c>
      <c r="H2469" t="s">
        <v>48</v>
      </c>
      <c r="I2469" t="s">
        <v>27</v>
      </c>
      <c r="J2469">
        <v>10005930724</v>
      </c>
      <c r="K2469" s="21">
        <v>27</v>
      </c>
    </row>
    <row r="2470" spans="1:11">
      <c r="A2470" t="s">
        <v>322</v>
      </c>
      <c r="B2470">
        <v>2018</v>
      </c>
      <c r="C2470" s="12">
        <v>43051</v>
      </c>
      <c r="D2470" t="s">
        <v>140</v>
      </c>
      <c r="E2470" t="s">
        <v>91</v>
      </c>
      <c r="F2470">
        <v>1</v>
      </c>
      <c r="G2470">
        <v>4</v>
      </c>
      <c r="H2470" t="s">
        <v>306</v>
      </c>
      <c r="I2470" t="s">
        <v>113</v>
      </c>
      <c r="J2470">
        <v>10006898300</v>
      </c>
      <c r="K2470" s="21">
        <v>25.2</v>
      </c>
    </row>
    <row r="2471" spans="1:11">
      <c r="A2471" t="s">
        <v>322</v>
      </c>
      <c r="B2471">
        <v>2018</v>
      </c>
      <c r="C2471" s="12">
        <v>43051</v>
      </c>
      <c r="D2471" t="s">
        <v>140</v>
      </c>
      <c r="E2471" t="s">
        <v>91</v>
      </c>
      <c r="F2471">
        <v>1</v>
      </c>
      <c r="G2471">
        <v>5</v>
      </c>
      <c r="H2471" t="s">
        <v>193</v>
      </c>
      <c r="I2471" t="s">
        <v>31</v>
      </c>
      <c r="J2471">
        <v>10005727327</v>
      </c>
      <c r="K2471" s="21">
        <v>31.8</v>
      </c>
    </row>
    <row r="2472" spans="1:11">
      <c r="A2472" t="s">
        <v>322</v>
      </c>
      <c r="B2472">
        <v>2018</v>
      </c>
      <c r="C2472" s="12">
        <v>43051</v>
      </c>
      <c r="D2472" t="s">
        <v>140</v>
      </c>
      <c r="E2472" t="s">
        <v>91</v>
      </c>
      <c r="F2472">
        <v>1</v>
      </c>
      <c r="G2472">
        <v>6</v>
      </c>
      <c r="H2472" t="s">
        <v>293</v>
      </c>
      <c r="I2472" t="s">
        <v>25</v>
      </c>
      <c r="J2472">
        <v>10006108051</v>
      </c>
      <c r="K2472" s="21">
        <v>28.9</v>
      </c>
    </row>
    <row r="2473" spans="1:11">
      <c r="A2473" t="s">
        <v>322</v>
      </c>
      <c r="B2473">
        <v>2018</v>
      </c>
      <c r="C2473" s="12">
        <v>43051</v>
      </c>
      <c r="D2473" t="s">
        <v>140</v>
      </c>
      <c r="E2473" t="s">
        <v>91</v>
      </c>
      <c r="F2473">
        <v>1</v>
      </c>
      <c r="G2473">
        <v>7</v>
      </c>
      <c r="H2473" t="s">
        <v>62</v>
      </c>
      <c r="I2473" t="s">
        <v>63</v>
      </c>
      <c r="J2473">
        <v>10007351671</v>
      </c>
      <c r="K2473" s="21">
        <v>28</v>
      </c>
    </row>
    <row r="2474" spans="1:11">
      <c r="A2474" t="s">
        <v>322</v>
      </c>
      <c r="B2474">
        <v>2018</v>
      </c>
      <c r="C2474" s="12">
        <v>43051</v>
      </c>
      <c r="D2474" t="s">
        <v>140</v>
      </c>
      <c r="E2474" t="s">
        <v>91</v>
      </c>
      <c r="F2474">
        <v>2</v>
      </c>
      <c r="G2474">
        <v>1</v>
      </c>
      <c r="H2474" t="s">
        <v>68</v>
      </c>
      <c r="I2474" t="s">
        <v>29</v>
      </c>
      <c r="J2474">
        <v>10006379247</v>
      </c>
      <c r="K2474" s="21">
        <v>27.6</v>
      </c>
    </row>
    <row r="2475" spans="1:11">
      <c r="A2475" t="s">
        <v>322</v>
      </c>
      <c r="B2475">
        <v>2018</v>
      </c>
      <c r="C2475" s="12">
        <v>43051</v>
      </c>
      <c r="D2475" t="s">
        <v>140</v>
      </c>
      <c r="E2475" t="s">
        <v>91</v>
      </c>
      <c r="F2475">
        <v>2</v>
      </c>
      <c r="G2475">
        <v>2</v>
      </c>
      <c r="H2475" t="s">
        <v>158</v>
      </c>
      <c r="I2475" t="s">
        <v>145</v>
      </c>
      <c r="J2475">
        <v>10010894696</v>
      </c>
      <c r="K2475" s="21">
        <v>31.5</v>
      </c>
    </row>
    <row r="2476" spans="1:11">
      <c r="A2476" t="s">
        <v>322</v>
      </c>
      <c r="B2476">
        <v>2018</v>
      </c>
      <c r="C2476" s="12">
        <v>43051</v>
      </c>
      <c r="D2476" t="s">
        <v>140</v>
      </c>
      <c r="E2476" t="s">
        <v>91</v>
      </c>
      <c r="F2476">
        <v>2</v>
      </c>
      <c r="G2476">
        <v>3</v>
      </c>
      <c r="H2476" t="s">
        <v>247</v>
      </c>
      <c r="I2476" t="s">
        <v>35</v>
      </c>
      <c r="J2476">
        <v>10009138491</v>
      </c>
      <c r="K2476" s="21">
        <v>21.4</v>
      </c>
    </row>
    <row r="2477" spans="1:11">
      <c r="A2477" t="s">
        <v>322</v>
      </c>
      <c r="B2477">
        <v>2018</v>
      </c>
      <c r="C2477" s="12">
        <v>43051</v>
      </c>
      <c r="D2477" t="s">
        <v>140</v>
      </c>
      <c r="E2477" t="s">
        <v>91</v>
      </c>
      <c r="F2477">
        <v>2</v>
      </c>
      <c r="G2477">
        <v>4</v>
      </c>
      <c r="H2477" t="s">
        <v>211</v>
      </c>
      <c r="I2477" t="s">
        <v>212</v>
      </c>
      <c r="J2477">
        <v>10010608447</v>
      </c>
      <c r="K2477" s="21">
        <v>20.399999999999999</v>
      </c>
    </row>
    <row r="2478" spans="1:11">
      <c r="A2478" t="s">
        <v>322</v>
      </c>
      <c r="B2478">
        <v>2018</v>
      </c>
      <c r="C2478" s="12">
        <v>43051</v>
      </c>
      <c r="D2478" t="s">
        <v>140</v>
      </c>
      <c r="E2478" t="s">
        <v>91</v>
      </c>
      <c r="F2478">
        <v>2</v>
      </c>
      <c r="G2478">
        <v>5</v>
      </c>
      <c r="H2478" t="s">
        <v>209</v>
      </c>
      <c r="I2478" t="s">
        <v>198</v>
      </c>
      <c r="J2478">
        <v>10007772108</v>
      </c>
      <c r="K2478" s="21">
        <v>22.7</v>
      </c>
    </row>
    <row r="2479" spans="1:11">
      <c r="A2479" t="s">
        <v>322</v>
      </c>
      <c r="B2479">
        <v>2018</v>
      </c>
      <c r="C2479" s="12">
        <v>43051</v>
      </c>
      <c r="D2479" t="s">
        <v>140</v>
      </c>
      <c r="E2479" t="s">
        <v>91</v>
      </c>
      <c r="F2479">
        <v>2</v>
      </c>
      <c r="G2479">
        <v>6</v>
      </c>
      <c r="H2479" t="s">
        <v>54</v>
      </c>
      <c r="I2479" t="s">
        <v>42</v>
      </c>
      <c r="J2479">
        <v>10004612534</v>
      </c>
      <c r="K2479" s="21">
        <v>30.4</v>
      </c>
    </row>
    <row r="2480" spans="1:11">
      <c r="A2480" t="s">
        <v>322</v>
      </c>
      <c r="B2480">
        <v>2018</v>
      </c>
      <c r="C2480" s="12">
        <v>43051</v>
      </c>
      <c r="D2480" t="s">
        <v>140</v>
      </c>
      <c r="E2480" t="s">
        <v>91</v>
      </c>
      <c r="F2480">
        <v>2</v>
      </c>
      <c r="G2480">
        <v>7</v>
      </c>
      <c r="H2480" t="s">
        <v>323</v>
      </c>
      <c r="I2480" t="s">
        <v>78</v>
      </c>
      <c r="J2480">
        <v>10010778704</v>
      </c>
      <c r="K2480" s="21">
        <v>19.7</v>
      </c>
    </row>
    <row r="2481" spans="1:11">
      <c r="A2481" t="s">
        <v>322</v>
      </c>
      <c r="B2481">
        <v>2018</v>
      </c>
      <c r="C2481" s="12">
        <v>43051</v>
      </c>
      <c r="D2481" t="s">
        <v>140</v>
      </c>
      <c r="E2481" t="s">
        <v>91</v>
      </c>
      <c r="F2481">
        <v>3</v>
      </c>
      <c r="G2481">
        <v>1</v>
      </c>
      <c r="H2481" t="s">
        <v>106</v>
      </c>
      <c r="I2481" t="s">
        <v>102</v>
      </c>
      <c r="J2481">
        <v>10006894559</v>
      </c>
      <c r="K2481" s="21">
        <v>25.2</v>
      </c>
    </row>
    <row r="2482" spans="1:11">
      <c r="A2482" t="s">
        <v>322</v>
      </c>
      <c r="B2482">
        <v>2018</v>
      </c>
      <c r="C2482" s="12">
        <v>43051</v>
      </c>
      <c r="D2482" t="s">
        <v>140</v>
      </c>
      <c r="E2482" t="s">
        <v>91</v>
      </c>
      <c r="F2482">
        <v>3</v>
      </c>
      <c r="G2482">
        <v>2</v>
      </c>
      <c r="H2482" t="s">
        <v>45</v>
      </c>
      <c r="I2482" t="s">
        <v>46</v>
      </c>
      <c r="J2482">
        <v>10009176281</v>
      </c>
      <c r="K2482" s="21">
        <v>21.7</v>
      </c>
    </row>
    <row r="2483" spans="1:11">
      <c r="A2483" t="s">
        <v>322</v>
      </c>
      <c r="B2483">
        <v>2018</v>
      </c>
      <c r="C2483" s="12">
        <v>43051</v>
      </c>
      <c r="D2483" t="s">
        <v>140</v>
      </c>
      <c r="E2483" t="s">
        <v>91</v>
      </c>
      <c r="F2483">
        <v>3</v>
      </c>
      <c r="G2483">
        <v>3</v>
      </c>
      <c r="H2483" t="s">
        <v>93</v>
      </c>
      <c r="I2483" t="s">
        <v>52</v>
      </c>
      <c r="J2483">
        <v>10009150215</v>
      </c>
      <c r="K2483" s="21">
        <v>22</v>
      </c>
    </row>
    <row r="2484" spans="1:11">
      <c r="A2484" t="s">
        <v>322</v>
      </c>
      <c r="B2484">
        <v>2018</v>
      </c>
      <c r="C2484" s="12">
        <v>43051</v>
      </c>
      <c r="D2484" t="s">
        <v>140</v>
      </c>
      <c r="E2484" t="s">
        <v>91</v>
      </c>
      <c r="F2484">
        <v>3</v>
      </c>
      <c r="G2484">
        <v>4</v>
      </c>
      <c r="H2484" t="s">
        <v>22</v>
      </c>
      <c r="I2484" t="s">
        <v>23</v>
      </c>
      <c r="J2484">
        <v>10007379761</v>
      </c>
      <c r="K2484" s="21">
        <v>24.7</v>
      </c>
    </row>
    <row r="2485" spans="1:11">
      <c r="A2485" t="s">
        <v>322</v>
      </c>
      <c r="B2485">
        <v>2018</v>
      </c>
      <c r="C2485" s="12">
        <v>43051</v>
      </c>
      <c r="D2485" t="s">
        <v>140</v>
      </c>
      <c r="E2485" t="s">
        <v>91</v>
      </c>
      <c r="F2485">
        <v>3</v>
      </c>
      <c r="G2485">
        <v>5</v>
      </c>
      <c r="H2485" t="s">
        <v>283</v>
      </c>
      <c r="I2485" t="s">
        <v>284</v>
      </c>
      <c r="J2485">
        <v>10006319633</v>
      </c>
      <c r="K2485" s="21">
        <v>28</v>
      </c>
    </row>
    <row r="2486" spans="1:11">
      <c r="A2486" t="s">
        <v>322</v>
      </c>
      <c r="B2486">
        <v>2018</v>
      </c>
      <c r="C2486" s="12">
        <v>43051</v>
      </c>
      <c r="D2486" t="s">
        <v>140</v>
      </c>
      <c r="E2486" t="s">
        <v>91</v>
      </c>
      <c r="F2486">
        <v>3</v>
      </c>
      <c r="G2486">
        <v>6</v>
      </c>
      <c r="H2486" t="s">
        <v>157</v>
      </c>
      <c r="I2486" t="s">
        <v>142</v>
      </c>
      <c r="J2486">
        <v>10006063086</v>
      </c>
      <c r="K2486" s="21">
        <v>27.7</v>
      </c>
    </row>
    <row r="2487" spans="1:11">
      <c r="A2487" t="s">
        <v>322</v>
      </c>
      <c r="B2487">
        <v>2018</v>
      </c>
      <c r="C2487" s="12">
        <v>43051</v>
      </c>
      <c r="D2487" t="s">
        <v>140</v>
      </c>
      <c r="E2487" t="s">
        <v>91</v>
      </c>
      <c r="F2487">
        <v>4</v>
      </c>
      <c r="G2487">
        <v>1</v>
      </c>
      <c r="H2487" t="s">
        <v>125</v>
      </c>
      <c r="I2487" t="s">
        <v>113</v>
      </c>
      <c r="J2487">
        <v>10017950943</v>
      </c>
      <c r="K2487" s="21">
        <v>20.7</v>
      </c>
    </row>
    <row r="2488" spans="1:11">
      <c r="A2488" t="s">
        <v>322</v>
      </c>
      <c r="B2488">
        <v>2018</v>
      </c>
      <c r="C2488" s="12">
        <v>43051</v>
      </c>
      <c r="D2488" t="s">
        <v>140</v>
      </c>
      <c r="E2488" t="s">
        <v>91</v>
      </c>
      <c r="F2488">
        <v>4</v>
      </c>
      <c r="G2488">
        <v>2</v>
      </c>
      <c r="H2488" t="s">
        <v>196</v>
      </c>
      <c r="I2488" t="s">
        <v>52</v>
      </c>
      <c r="J2488">
        <v>10004868370</v>
      </c>
      <c r="K2488" s="21">
        <v>29.9</v>
      </c>
    </row>
    <row r="2489" spans="1:11">
      <c r="A2489" t="s">
        <v>322</v>
      </c>
      <c r="B2489">
        <v>2018</v>
      </c>
      <c r="C2489" s="12">
        <v>43051</v>
      </c>
      <c r="D2489" t="s">
        <v>140</v>
      </c>
      <c r="E2489" t="s">
        <v>91</v>
      </c>
      <c r="F2489">
        <v>4</v>
      </c>
      <c r="G2489">
        <v>3</v>
      </c>
      <c r="H2489" t="s">
        <v>221</v>
      </c>
      <c r="I2489" t="s">
        <v>31</v>
      </c>
      <c r="J2489">
        <v>10008098470</v>
      </c>
      <c r="K2489" s="21">
        <v>32.799999999999997</v>
      </c>
    </row>
    <row r="2490" spans="1:11">
      <c r="A2490" t="s">
        <v>322</v>
      </c>
      <c r="B2490">
        <v>2018</v>
      </c>
      <c r="C2490" s="12">
        <v>43051</v>
      </c>
      <c r="D2490" t="s">
        <v>140</v>
      </c>
      <c r="E2490" t="s">
        <v>91</v>
      </c>
      <c r="F2490">
        <v>4</v>
      </c>
      <c r="G2490">
        <v>4</v>
      </c>
      <c r="H2490" t="s">
        <v>143</v>
      </c>
      <c r="I2490" t="s">
        <v>95</v>
      </c>
      <c r="J2490">
        <v>10009181234</v>
      </c>
      <c r="K2490" s="21">
        <v>22.6</v>
      </c>
    </row>
    <row r="2491" spans="1:11">
      <c r="A2491" t="s">
        <v>322</v>
      </c>
      <c r="B2491">
        <v>2018</v>
      </c>
      <c r="C2491" s="12">
        <v>43051</v>
      </c>
      <c r="D2491" t="s">
        <v>140</v>
      </c>
      <c r="E2491" t="s">
        <v>91</v>
      </c>
      <c r="F2491">
        <v>4</v>
      </c>
      <c r="G2491">
        <v>5</v>
      </c>
      <c r="H2491" t="s">
        <v>174</v>
      </c>
      <c r="I2491" t="s">
        <v>37</v>
      </c>
      <c r="J2491">
        <v>10006552534</v>
      </c>
      <c r="K2491" s="21">
        <v>27.5</v>
      </c>
    </row>
    <row r="2492" spans="1:11">
      <c r="A2492" t="s">
        <v>322</v>
      </c>
      <c r="B2492">
        <v>2018</v>
      </c>
      <c r="C2492" s="12">
        <v>43051</v>
      </c>
      <c r="D2492" t="s">
        <v>140</v>
      </c>
      <c r="E2492" t="s">
        <v>91</v>
      </c>
      <c r="F2492">
        <v>4</v>
      </c>
      <c r="G2492">
        <v>6</v>
      </c>
      <c r="H2492" t="s">
        <v>319</v>
      </c>
      <c r="I2492" t="s">
        <v>25</v>
      </c>
      <c r="J2492">
        <v>10007508083</v>
      </c>
      <c r="K2492" s="21">
        <v>24.2</v>
      </c>
    </row>
    <row r="2493" spans="1:11">
      <c r="A2493" t="s">
        <v>322</v>
      </c>
      <c r="B2493">
        <v>2018</v>
      </c>
      <c r="C2493" s="12">
        <v>43051</v>
      </c>
      <c r="D2493" t="s">
        <v>140</v>
      </c>
      <c r="E2493" t="s">
        <v>117</v>
      </c>
      <c r="F2493">
        <v>1</v>
      </c>
      <c r="G2493">
        <v>1</v>
      </c>
      <c r="H2493" t="s">
        <v>48</v>
      </c>
      <c r="I2493" t="s">
        <v>27</v>
      </c>
      <c r="J2493">
        <v>10005930724</v>
      </c>
      <c r="K2493" s="21">
        <v>27</v>
      </c>
    </row>
    <row r="2494" spans="1:11">
      <c r="A2494" t="s">
        <v>322</v>
      </c>
      <c r="B2494">
        <v>2018</v>
      </c>
      <c r="C2494" s="12">
        <v>43051</v>
      </c>
      <c r="D2494" t="s">
        <v>140</v>
      </c>
      <c r="E2494" t="s">
        <v>117</v>
      </c>
      <c r="F2494">
        <v>1</v>
      </c>
      <c r="G2494">
        <v>2</v>
      </c>
      <c r="H2494" t="s">
        <v>143</v>
      </c>
      <c r="I2494" t="s">
        <v>95</v>
      </c>
      <c r="J2494">
        <v>10009181234</v>
      </c>
      <c r="K2494" s="21">
        <v>22.6</v>
      </c>
    </row>
    <row r="2495" spans="1:11">
      <c r="A2495" t="s">
        <v>322</v>
      </c>
      <c r="B2495">
        <v>2018</v>
      </c>
      <c r="C2495" s="12">
        <v>43051</v>
      </c>
      <c r="D2495" t="s">
        <v>140</v>
      </c>
      <c r="E2495" t="s">
        <v>117</v>
      </c>
      <c r="F2495">
        <v>1</v>
      </c>
      <c r="G2495">
        <v>3</v>
      </c>
      <c r="H2495" t="s">
        <v>54</v>
      </c>
      <c r="I2495" t="s">
        <v>42</v>
      </c>
      <c r="J2495">
        <v>10004612534</v>
      </c>
      <c r="K2495" s="21">
        <v>30.4</v>
      </c>
    </row>
    <row r="2496" spans="1:11">
      <c r="A2496" t="s">
        <v>322</v>
      </c>
      <c r="B2496">
        <v>2018</v>
      </c>
      <c r="C2496" s="12">
        <v>43051</v>
      </c>
      <c r="D2496" t="s">
        <v>140</v>
      </c>
      <c r="E2496" t="s">
        <v>117</v>
      </c>
      <c r="F2496">
        <v>1</v>
      </c>
      <c r="G2496">
        <v>4</v>
      </c>
      <c r="H2496" t="s">
        <v>283</v>
      </c>
      <c r="I2496" t="s">
        <v>284</v>
      </c>
      <c r="J2496">
        <v>10006319633</v>
      </c>
      <c r="K2496" s="21">
        <v>28</v>
      </c>
    </row>
    <row r="2497" spans="1:11">
      <c r="A2497" t="s">
        <v>322</v>
      </c>
      <c r="B2497">
        <v>2018</v>
      </c>
      <c r="C2497" s="12">
        <v>43051</v>
      </c>
      <c r="D2497" t="s">
        <v>140</v>
      </c>
      <c r="E2497" t="s">
        <v>117</v>
      </c>
      <c r="F2497">
        <v>1</v>
      </c>
      <c r="G2497">
        <v>5</v>
      </c>
      <c r="H2497" t="s">
        <v>62</v>
      </c>
      <c r="I2497" t="s">
        <v>63</v>
      </c>
      <c r="J2497">
        <v>10007351671</v>
      </c>
      <c r="K2497" s="21">
        <v>28</v>
      </c>
    </row>
    <row r="2498" spans="1:11">
      <c r="A2498" t="s">
        <v>322</v>
      </c>
      <c r="B2498">
        <v>2018</v>
      </c>
      <c r="C2498" s="12">
        <v>43051</v>
      </c>
      <c r="D2498" t="s">
        <v>140</v>
      </c>
      <c r="E2498" t="s">
        <v>117</v>
      </c>
      <c r="F2498">
        <v>2</v>
      </c>
      <c r="G2498">
        <v>1</v>
      </c>
      <c r="H2498" t="s">
        <v>247</v>
      </c>
      <c r="I2498" t="s">
        <v>35</v>
      </c>
      <c r="J2498">
        <v>10009138491</v>
      </c>
      <c r="K2498" s="21">
        <v>21.4</v>
      </c>
    </row>
    <row r="2499" spans="1:11">
      <c r="A2499" t="s">
        <v>322</v>
      </c>
      <c r="B2499">
        <v>2018</v>
      </c>
      <c r="C2499" s="12">
        <v>43051</v>
      </c>
      <c r="D2499" t="s">
        <v>140</v>
      </c>
      <c r="E2499" t="s">
        <v>117</v>
      </c>
      <c r="F2499">
        <v>2</v>
      </c>
      <c r="G2499">
        <v>2</v>
      </c>
      <c r="H2499" t="s">
        <v>209</v>
      </c>
      <c r="I2499" t="s">
        <v>198</v>
      </c>
      <c r="J2499">
        <v>10007772108</v>
      </c>
      <c r="K2499" s="21">
        <v>22.7</v>
      </c>
    </row>
    <row r="2500" spans="1:11">
      <c r="A2500" t="s">
        <v>322</v>
      </c>
      <c r="B2500">
        <v>2018</v>
      </c>
      <c r="C2500" s="12">
        <v>43051</v>
      </c>
      <c r="D2500" t="s">
        <v>140</v>
      </c>
      <c r="E2500" t="s">
        <v>117</v>
      </c>
      <c r="F2500">
        <v>2</v>
      </c>
      <c r="G2500">
        <v>3</v>
      </c>
      <c r="H2500" t="s">
        <v>293</v>
      </c>
      <c r="I2500" t="s">
        <v>25</v>
      </c>
      <c r="J2500">
        <v>10006108051</v>
      </c>
      <c r="K2500" s="21">
        <v>28.9</v>
      </c>
    </row>
    <row r="2501" spans="1:11">
      <c r="A2501" t="s">
        <v>322</v>
      </c>
      <c r="B2501">
        <v>2018</v>
      </c>
      <c r="C2501" s="12">
        <v>43051</v>
      </c>
      <c r="D2501" t="s">
        <v>140</v>
      </c>
      <c r="E2501" t="s">
        <v>117</v>
      </c>
      <c r="F2501">
        <v>2</v>
      </c>
      <c r="G2501">
        <v>4</v>
      </c>
      <c r="H2501" t="s">
        <v>22</v>
      </c>
      <c r="I2501" t="s">
        <v>23</v>
      </c>
      <c r="J2501">
        <v>10007379761</v>
      </c>
      <c r="K2501" s="21">
        <v>24.7</v>
      </c>
    </row>
    <row r="2502" spans="1:11">
      <c r="A2502" t="s">
        <v>322</v>
      </c>
      <c r="B2502">
        <v>2018</v>
      </c>
      <c r="C2502" s="12">
        <v>43051</v>
      </c>
      <c r="D2502" t="s">
        <v>140</v>
      </c>
      <c r="E2502" t="s">
        <v>117</v>
      </c>
      <c r="F2502">
        <v>2</v>
      </c>
      <c r="G2502">
        <v>5</v>
      </c>
      <c r="H2502" t="s">
        <v>323</v>
      </c>
      <c r="I2502" t="s">
        <v>78</v>
      </c>
      <c r="J2502">
        <v>10010778704</v>
      </c>
      <c r="K2502" s="21">
        <v>19.7</v>
      </c>
    </row>
    <row r="2503" spans="1:11">
      <c r="A2503" t="s">
        <v>322</v>
      </c>
      <c r="B2503">
        <v>2018</v>
      </c>
      <c r="C2503" s="12">
        <v>43051</v>
      </c>
      <c r="D2503" t="s">
        <v>140</v>
      </c>
      <c r="E2503" t="s">
        <v>117</v>
      </c>
      <c r="F2503">
        <v>3</v>
      </c>
      <c r="G2503">
        <v>1</v>
      </c>
      <c r="H2503" t="s">
        <v>193</v>
      </c>
      <c r="I2503" t="s">
        <v>31</v>
      </c>
      <c r="J2503">
        <v>10005727327</v>
      </c>
      <c r="K2503" s="21">
        <v>31.8</v>
      </c>
    </row>
    <row r="2504" spans="1:11">
      <c r="A2504" t="s">
        <v>322</v>
      </c>
      <c r="B2504">
        <v>2018</v>
      </c>
      <c r="C2504" s="12">
        <v>43051</v>
      </c>
      <c r="D2504" t="s">
        <v>140</v>
      </c>
      <c r="E2504" t="s">
        <v>117</v>
      </c>
      <c r="F2504">
        <v>3</v>
      </c>
      <c r="G2504">
        <v>2</v>
      </c>
      <c r="H2504" t="s">
        <v>93</v>
      </c>
      <c r="I2504" t="s">
        <v>52</v>
      </c>
      <c r="J2504">
        <v>10009150215</v>
      </c>
      <c r="K2504" s="21">
        <v>22</v>
      </c>
    </row>
    <row r="2505" spans="1:11">
      <c r="A2505" t="s">
        <v>322</v>
      </c>
      <c r="B2505">
        <v>2018</v>
      </c>
      <c r="C2505" s="12">
        <v>43051</v>
      </c>
      <c r="D2505" t="s">
        <v>140</v>
      </c>
      <c r="E2505" t="s">
        <v>117</v>
      </c>
      <c r="F2505">
        <v>3</v>
      </c>
      <c r="G2505">
        <v>3</v>
      </c>
      <c r="H2505" t="s">
        <v>319</v>
      </c>
      <c r="I2505" t="s">
        <v>25</v>
      </c>
      <c r="J2505">
        <v>10007508083</v>
      </c>
      <c r="K2505" s="21">
        <v>24.2</v>
      </c>
    </row>
    <row r="2506" spans="1:11">
      <c r="A2506" t="s">
        <v>322</v>
      </c>
      <c r="B2506">
        <v>2018</v>
      </c>
      <c r="C2506" s="12">
        <v>43051</v>
      </c>
      <c r="D2506" t="s">
        <v>140</v>
      </c>
      <c r="E2506" t="s">
        <v>117</v>
      </c>
      <c r="F2506">
        <v>3</v>
      </c>
      <c r="G2506">
        <v>4</v>
      </c>
      <c r="H2506" t="s">
        <v>211</v>
      </c>
      <c r="I2506" t="s">
        <v>212</v>
      </c>
      <c r="J2506">
        <v>10010608447</v>
      </c>
      <c r="K2506" s="21">
        <v>20.399999999999999</v>
      </c>
    </row>
    <row r="2507" spans="1:11">
      <c r="A2507" t="s">
        <v>322</v>
      </c>
      <c r="B2507">
        <v>2018</v>
      </c>
      <c r="C2507" s="12">
        <v>43051</v>
      </c>
      <c r="D2507" t="s">
        <v>140</v>
      </c>
      <c r="E2507" t="s">
        <v>117</v>
      </c>
      <c r="F2507">
        <v>4</v>
      </c>
      <c r="G2507">
        <v>1</v>
      </c>
      <c r="H2507" t="s">
        <v>174</v>
      </c>
      <c r="I2507" t="s">
        <v>37</v>
      </c>
      <c r="J2507">
        <v>10006552534</v>
      </c>
      <c r="K2507" s="21">
        <v>27.5</v>
      </c>
    </row>
    <row r="2508" spans="1:11">
      <c r="A2508" t="s">
        <v>322</v>
      </c>
      <c r="B2508">
        <v>2018</v>
      </c>
      <c r="C2508" s="12">
        <v>43051</v>
      </c>
      <c r="D2508" t="s">
        <v>140</v>
      </c>
      <c r="E2508" t="s">
        <v>117</v>
      </c>
      <c r="F2508">
        <v>4</v>
      </c>
      <c r="G2508">
        <v>2</v>
      </c>
      <c r="H2508" t="s">
        <v>221</v>
      </c>
      <c r="I2508" t="s">
        <v>31</v>
      </c>
      <c r="J2508">
        <v>10008098470</v>
      </c>
      <c r="K2508" s="21">
        <v>32.799999999999997</v>
      </c>
    </row>
    <row r="2509" spans="1:11">
      <c r="A2509" t="s">
        <v>322</v>
      </c>
      <c r="B2509">
        <v>2018</v>
      </c>
      <c r="C2509" s="12">
        <v>43051</v>
      </c>
      <c r="D2509" t="s">
        <v>140</v>
      </c>
      <c r="E2509" t="s">
        <v>117</v>
      </c>
      <c r="F2509">
        <v>4</v>
      </c>
      <c r="G2509">
        <v>3</v>
      </c>
      <c r="H2509" t="s">
        <v>306</v>
      </c>
      <c r="I2509" t="s">
        <v>113</v>
      </c>
      <c r="J2509">
        <v>10006898300</v>
      </c>
      <c r="K2509" s="21">
        <v>25.2</v>
      </c>
    </row>
    <row r="2510" spans="1:11">
      <c r="A2510" t="s">
        <v>322</v>
      </c>
      <c r="B2510">
        <v>2018</v>
      </c>
      <c r="C2510" s="12">
        <v>43051</v>
      </c>
      <c r="D2510" t="s">
        <v>140</v>
      </c>
      <c r="E2510" t="s">
        <v>117</v>
      </c>
      <c r="F2510">
        <v>4</v>
      </c>
      <c r="G2510">
        <v>4</v>
      </c>
      <c r="H2510" t="s">
        <v>157</v>
      </c>
      <c r="I2510" t="s">
        <v>142</v>
      </c>
      <c r="J2510">
        <v>10006063086</v>
      </c>
      <c r="K2510" s="21">
        <v>27.7</v>
      </c>
    </row>
    <row r="2511" spans="1:11">
      <c r="A2511" t="s">
        <v>322</v>
      </c>
      <c r="B2511">
        <v>2018</v>
      </c>
      <c r="C2511" s="12">
        <v>43051</v>
      </c>
      <c r="D2511" t="s">
        <v>140</v>
      </c>
      <c r="E2511" t="s">
        <v>119</v>
      </c>
      <c r="F2511">
        <v>1</v>
      </c>
      <c r="G2511">
        <v>1</v>
      </c>
      <c r="H2511" t="s">
        <v>125</v>
      </c>
      <c r="I2511" t="s">
        <v>113</v>
      </c>
      <c r="J2511">
        <v>10017950943</v>
      </c>
      <c r="K2511" s="21">
        <v>20.7</v>
      </c>
    </row>
    <row r="2512" spans="1:11">
      <c r="A2512" t="s">
        <v>322</v>
      </c>
      <c r="B2512">
        <v>2018</v>
      </c>
      <c r="C2512" s="12">
        <v>43051</v>
      </c>
      <c r="D2512" t="s">
        <v>140</v>
      </c>
      <c r="E2512" t="s">
        <v>119</v>
      </c>
      <c r="F2512">
        <v>1</v>
      </c>
      <c r="G2512">
        <v>2</v>
      </c>
      <c r="H2512" t="s">
        <v>200</v>
      </c>
      <c r="I2512" t="s">
        <v>23</v>
      </c>
      <c r="J2512">
        <v>10006900421</v>
      </c>
      <c r="K2512" s="21">
        <v>24.9</v>
      </c>
    </row>
    <row r="2513" spans="1:11">
      <c r="A2513" t="s">
        <v>322</v>
      </c>
      <c r="B2513">
        <v>2018</v>
      </c>
      <c r="C2513" s="12">
        <v>43051</v>
      </c>
      <c r="D2513" t="s">
        <v>140</v>
      </c>
      <c r="E2513" t="s">
        <v>119</v>
      </c>
      <c r="F2513">
        <v>1</v>
      </c>
      <c r="G2513">
        <v>3</v>
      </c>
      <c r="H2513" t="s">
        <v>174</v>
      </c>
      <c r="I2513" t="s">
        <v>37</v>
      </c>
      <c r="J2513">
        <v>10006552534</v>
      </c>
      <c r="K2513" s="21">
        <v>27.5</v>
      </c>
    </row>
    <row r="2514" spans="1:11">
      <c r="A2514" t="s">
        <v>322</v>
      </c>
      <c r="B2514">
        <v>2018</v>
      </c>
      <c r="C2514" s="12">
        <v>43051</v>
      </c>
      <c r="D2514" t="s">
        <v>140</v>
      </c>
      <c r="E2514" t="s">
        <v>119</v>
      </c>
      <c r="F2514">
        <v>1</v>
      </c>
      <c r="G2514">
        <v>4</v>
      </c>
      <c r="H2514" t="s">
        <v>48</v>
      </c>
      <c r="I2514" t="s">
        <v>27</v>
      </c>
      <c r="J2514">
        <v>10005930724</v>
      </c>
      <c r="K2514" s="21">
        <v>27</v>
      </c>
    </row>
    <row r="2515" spans="1:11">
      <c r="A2515" t="s">
        <v>322</v>
      </c>
      <c r="B2515">
        <v>2018</v>
      </c>
      <c r="C2515" s="12">
        <v>43051</v>
      </c>
      <c r="D2515" t="s">
        <v>140</v>
      </c>
      <c r="E2515" t="s">
        <v>119</v>
      </c>
      <c r="F2515">
        <v>1</v>
      </c>
      <c r="G2515">
        <v>5</v>
      </c>
      <c r="H2515" t="s">
        <v>158</v>
      </c>
      <c r="I2515" t="s">
        <v>145</v>
      </c>
      <c r="J2515">
        <v>10010894696</v>
      </c>
      <c r="K2515" s="21">
        <v>31.5</v>
      </c>
    </row>
    <row r="2516" spans="1:11">
      <c r="A2516" t="s">
        <v>322</v>
      </c>
      <c r="B2516">
        <v>2018</v>
      </c>
      <c r="C2516" s="12">
        <v>43051</v>
      </c>
      <c r="D2516" t="s">
        <v>140</v>
      </c>
      <c r="E2516" t="s">
        <v>119</v>
      </c>
      <c r="F2516">
        <v>1</v>
      </c>
      <c r="G2516">
        <v>6</v>
      </c>
      <c r="H2516" t="s">
        <v>45</v>
      </c>
      <c r="I2516" t="s">
        <v>46</v>
      </c>
      <c r="J2516">
        <v>10009176281</v>
      </c>
      <c r="K2516" s="21">
        <v>21.7</v>
      </c>
    </row>
    <row r="2517" spans="1:11">
      <c r="A2517" t="s">
        <v>322</v>
      </c>
      <c r="B2517">
        <v>2018</v>
      </c>
      <c r="C2517" s="12">
        <v>43051</v>
      </c>
      <c r="D2517" t="s">
        <v>140</v>
      </c>
      <c r="E2517" t="s">
        <v>119</v>
      </c>
      <c r="F2517">
        <v>2</v>
      </c>
      <c r="G2517">
        <v>1</v>
      </c>
      <c r="H2517" t="s">
        <v>106</v>
      </c>
      <c r="I2517" t="s">
        <v>102</v>
      </c>
      <c r="J2517">
        <v>10006894559</v>
      </c>
      <c r="K2517" s="21">
        <v>25.2</v>
      </c>
    </row>
    <row r="2518" spans="1:11">
      <c r="A2518" t="s">
        <v>322</v>
      </c>
      <c r="B2518">
        <v>2018</v>
      </c>
      <c r="C2518" s="12">
        <v>43051</v>
      </c>
      <c r="D2518" t="s">
        <v>140</v>
      </c>
      <c r="E2518" t="s">
        <v>119</v>
      </c>
      <c r="F2518">
        <v>2</v>
      </c>
      <c r="G2518">
        <v>2</v>
      </c>
      <c r="H2518" t="s">
        <v>289</v>
      </c>
      <c r="I2518" t="s">
        <v>207</v>
      </c>
      <c r="J2518">
        <v>10002418415</v>
      </c>
      <c r="K2518" s="21">
        <v>35.200000000000003</v>
      </c>
    </row>
    <row r="2519" spans="1:11">
      <c r="A2519" t="s">
        <v>322</v>
      </c>
      <c r="B2519">
        <v>2018</v>
      </c>
      <c r="C2519" s="12">
        <v>43051</v>
      </c>
      <c r="D2519" t="s">
        <v>140</v>
      </c>
      <c r="E2519" t="s">
        <v>119</v>
      </c>
      <c r="F2519">
        <v>2</v>
      </c>
      <c r="G2519">
        <v>3</v>
      </c>
      <c r="H2519" t="s">
        <v>193</v>
      </c>
      <c r="I2519" t="s">
        <v>31</v>
      </c>
      <c r="J2519">
        <v>10005727327</v>
      </c>
      <c r="K2519" s="21">
        <v>31.8</v>
      </c>
    </row>
    <row r="2520" spans="1:11">
      <c r="A2520" t="s">
        <v>322</v>
      </c>
      <c r="B2520">
        <v>2018</v>
      </c>
      <c r="C2520" s="12">
        <v>43051</v>
      </c>
      <c r="D2520" t="s">
        <v>140</v>
      </c>
      <c r="E2520" t="s">
        <v>119</v>
      </c>
      <c r="F2520">
        <v>2</v>
      </c>
      <c r="G2520">
        <v>4</v>
      </c>
      <c r="H2520" t="s">
        <v>247</v>
      </c>
      <c r="I2520" t="s">
        <v>35</v>
      </c>
      <c r="J2520">
        <v>10009138491</v>
      </c>
      <c r="K2520" s="21">
        <v>21.4</v>
      </c>
    </row>
    <row r="2521" spans="1:11">
      <c r="A2521" t="s">
        <v>322</v>
      </c>
      <c r="B2521">
        <v>2018</v>
      </c>
      <c r="C2521" s="12">
        <v>43051</v>
      </c>
      <c r="D2521" t="s">
        <v>140</v>
      </c>
      <c r="E2521" t="s">
        <v>119</v>
      </c>
      <c r="F2521">
        <v>2</v>
      </c>
      <c r="G2521">
        <v>5</v>
      </c>
      <c r="H2521" t="s">
        <v>68</v>
      </c>
      <c r="I2521" t="s">
        <v>29</v>
      </c>
      <c r="J2521">
        <v>10006379247</v>
      </c>
      <c r="K2521" s="21">
        <v>27.6</v>
      </c>
    </row>
    <row r="2522" spans="1:11">
      <c r="A2522" t="s">
        <v>322</v>
      </c>
      <c r="B2522">
        <v>2018</v>
      </c>
      <c r="C2522" s="12">
        <v>43051</v>
      </c>
      <c r="D2522" t="s">
        <v>140</v>
      </c>
      <c r="E2522" t="s">
        <v>119</v>
      </c>
      <c r="F2522">
        <v>2</v>
      </c>
      <c r="G2522">
        <v>6</v>
      </c>
      <c r="H2522" t="s">
        <v>196</v>
      </c>
      <c r="I2522" t="s">
        <v>52</v>
      </c>
      <c r="J2522">
        <v>10004868370</v>
      </c>
      <c r="K2522" s="21">
        <v>29.9</v>
      </c>
    </row>
    <row r="2523" spans="1:11">
      <c r="A2523" t="s">
        <v>322</v>
      </c>
      <c r="B2523">
        <v>2018</v>
      </c>
      <c r="C2523" s="12">
        <v>43051</v>
      </c>
      <c r="D2523" t="s">
        <v>140</v>
      </c>
      <c r="E2523" t="s">
        <v>121</v>
      </c>
      <c r="F2523">
        <v>1</v>
      </c>
      <c r="G2523">
        <v>1</v>
      </c>
      <c r="H2523" t="s">
        <v>200</v>
      </c>
      <c r="I2523" t="s">
        <v>23</v>
      </c>
      <c r="J2523">
        <v>10006900421</v>
      </c>
      <c r="K2523" s="21">
        <v>24.9</v>
      </c>
    </row>
    <row r="2524" spans="1:11">
      <c r="A2524" t="s">
        <v>322</v>
      </c>
      <c r="B2524">
        <v>2018</v>
      </c>
      <c r="C2524" s="12">
        <v>43051</v>
      </c>
      <c r="D2524" t="s">
        <v>140</v>
      </c>
      <c r="E2524" t="s">
        <v>121</v>
      </c>
      <c r="F2524">
        <v>1</v>
      </c>
      <c r="G2524">
        <v>2</v>
      </c>
      <c r="H2524" t="s">
        <v>289</v>
      </c>
      <c r="I2524" t="s">
        <v>207</v>
      </c>
      <c r="J2524">
        <v>10002418415</v>
      </c>
      <c r="K2524" s="21">
        <v>35.200000000000003</v>
      </c>
    </row>
    <row r="2525" spans="1:11">
      <c r="A2525" t="s">
        <v>322</v>
      </c>
      <c r="B2525">
        <v>2018</v>
      </c>
      <c r="C2525" s="12">
        <v>43051</v>
      </c>
      <c r="D2525" t="s">
        <v>140</v>
      </c>
      <c r="E2525" t="s">
        <v>121</v>
      </c>
      <c r="F2525">
        <v>1</v>
      </c>
      <c r="G2525">
        <v>3</v>
      </c>
      <c r="H2525" t="s">
        <v>174</v>
      </c>
      <c r="I2525" t="s">
        <v>37</v>
      </c>
      <c r="J2525">
        <v>10006552534</v>
      </c>
      <c r="K2525" s="21">
        <v>27.5</v>
      </c>
    </row>
    <row r="2526" spans="1:11">
      <c r="A2526" t="s">
        <v>322</v>
      </c>
      <c r="B2526">
        <v>2018</v>
      </c>
      <c r="C2526" s="12">
        <v>43051</v>
      </c>
      <c r="D2526" t="s">
        <v>140</v>
      </c>
      <c r="E2526" t="s">
        <v>121</v>
      </c>
      <c r="F2526">
        <v>1</v>
      </c>
      <c r="G2526">
        <v>4</v>
      </c>
      <c r="H2526" t="s">
        <v>106</v>
      </c>
      <c r="I2526" t="s">
        <v>102</v>
      </c>
      <c r="J2526">
        <v>10006894559</v>
      </c>
      <c r="K2526" s="21">
        <v>25.2</v>
      </c>
    </row>
    <row r="2527" spans="1:11">
      <c r="A2527" t="s">
        <v>322</v>
      </c>
      <c r="B2527">
        <v>2018</v>
      </c>
      <c r="C2527" s="12">
        <v>43051</v>
      </c>
      <c r="D2527" t="s">
        <v>140</v>
      </c>
      <c r="E2527" t="s">
        <v>121</v>
      </c>
      <c r="F2527">
        <v>1</v>
      </c>
      <c r="G2527">
        <v>5</v>
      </c>
      <c r="H2527" t="s">
        <v>193</v>
      </c>
      <c r="I2527" t="s">
        <v>31</v>
      </c>
      <c r="J2527">
        <v>10005727327</v>
      </c>
      <c r="K2527" s="21">
        <v>31.8</v>
      </c>
    </row>
    <row r="2528" spans="1:11">
      <c r="A2528" t="s">
        <v>322</v>
      </c>
      <c r="B2528">
        <v>2018</v>
      </c>
      <c r="C2528" s="12">
        <v>43051</v>
      </c>
      <c r="D2528" t="s">
        <v>140</v>
      </c>
      <c r="E2528" t="s">
        <v>121</v>
      </c>
      <c r="F2528">
        <v>1</v>
      </c>
      <c r="G2528">
        <v>6</v>
      </c>
      <c r="H2528" t="s">
        <v>125</v>
      </c>
      <c r="I2528" t="s">
        <v>113</v>
      </c>
      <c r="J2528">
        <v>10017950943</v>
      </c>
      <c r="K2528" s="21">
        <v>20.7</v>
      </c>
    </row>
    <row r="2529" spans="1:11">
      <c r="A2529" t="s">
        <v>322</v>
      </c>
      <c r="B2529">
        <v>2018</v>
      </c>
      <c r="C2529" s="12">
        <v>43051</v>
      </c>
      <c r="D2529" t="s">
        <v>140</v>
      </c>
      <c r="E2529" t="s">
        <v>121</v>
      </c>
      <c r="F2529">
        <v>2</v>
      </c>
      <c r="G2529">
        <v>1</v>
      </c>
      <c r="H2529" t="s">
        <v>48</v>
      </c>
      <c r="I2529" t="s">
        <v>27</v>
      </c>
      <c r="J2529">
        <v>10005930724</v>
      </c>
      <c r="K2529" s="21">
        <v>27</v>
      </c>
    </row>
    <row r="2530" spans="1:11">
      <c r="A2530" t="s">
        <v>322</v>
      </c>
      <c r="B2530">
        <v>2018</v>
      </c>
      <c r="C2530" s="12">
        <v>43051</v>
      </c>
      <c r="D2530" t="s">
        <v>140</v>
      </c>
      <c r="E2530" t="s">
        <v>121</v>
      </c>
      <c r="F2530">
        <v>2</v>
      </c>
      <c r="G2530">
        <v>2</v>
      </c>
      <c r="H2530" t="s">
        <v>68</v>
      </c>
      <c r="I2530" t="s">
        <v>29</v>
      </c>
      <c r="J2530">
        <v>10006379247</v>
      </c>
      <c r="K2530" s="21">
        <v>27.6</v>
      </c>
    </row>
    <row r="2531" spans="1:11">
      <c r="A2531" t="s">
        <v>322</v>
      </c>
      <c r="B2531">
        <v>2018</v>
      </c>
      <c r="C2531" s="12">
        <v>43051</v>
      </c>
      <c r="D2531" t="s">
        <v>140</v>
      </c>
      <c r="E2531" t="s">
        <v>121</v>
      </c>
      <c r="F2531">
        <v>2</v>
      </c>
      <c r="G2531">
        <v>3</v>
      </c>
      <c r="H2531" t="s">
        <v>247</v>
      </c>
      <c r="I2531" t="s">
        <v>35</v>
      </c>
      <c r="J2531">
        <v>10009138491</v>
      </c>
      <c r="K2531" s="21">
        <v>21.4</v>
      </c>
    </row>
    <row r="2532" spans="1:11">
      <c r="A2532" t="s">
        <v>322</v>
      </c>
      <c r="B2532">
        <v>2018</v>
      </c>
      <c r="C2532" s="12">
        <v>43051</v>
      </c>
      <c r="D2532" t="s">
        <v>140</v>
      </c>
      <c r="E2532" t="s">
        <v>121</v>
      </c>
      <c r="F2532">
        <v>2</v>
      </c>
      <c r="G2532">
        <v>4</v>
      </c>
      <c r="H2532" t="s">
        <v>196</v>
      </c>
      <c r="I2532" t="s">
        <v>52</v>
      </c>
      <c r="J2532">
        <v>10004868370</v>
      </c>
      <c r="K2532" s="21">
        <v>29.9</v>
      </c>
    </row>
    <row r="2533" spans="1:11">
      <c r="A2533" t="s">
        <v>322</v>
      </c>
      <c r="B2533">
        <v>2018</v>
      </c>
      <c r="C2533" s="12">
        <v>43051</v>
      </c>
      <c r="D2533" t="s">
        <v>140</v>
      </c>
      <c r="E2533" t="s">
        <v>121</v>
      </c>
      <c r="F2533">
        <v>2</v>
      </c>
      <c r="G2533">
        <v>5</v>
      </c>
      <c r="H2533" t="s">
        <v>45</v>
      </c>
      <c r="I2533" t="s">
        <v>46</v>
      </c>
      <c r="J2533">
        <v>10009176281</v>
      </c>
      <c r="K2533" s="21">
        <v>21.7</v>
      </c>
    </row>
    <row r="2534" spans="1:11">
      <c r="A2534" t="s">
        <v>322</v>
      </c>
      <c r="B2534">
        <v>2018</v>
      </c>
      <c r="C2534" s="12">
        <v>43051</v>
      </c>
      <c r="D2534" t="s">
        <v>140</v>
      </c>
      <c r="E2534" t="s">
        <v>121</v>
      </c>
      <c r="F2534">
        <v>2</v>
      </c>
      <c r="G2534">
        <v>6</v>
      </c>
      <c r="H2534" t="s">
        <v>158</v>
      </c>
      <c r="I2534" t="s">
        <v>145</v>
      </c>
      <c r="J2534">
        <v>10010894696</v>
      </c>
      <c r="K2534" s="21">
        <v>31.5</v>
      </c>
    </row>
    <row r="2535" spans="1:11">
      <c r="A2535" t="s">
        <v>281</v>
      </c>
      <c r="B2535">
        <v>2018</v>
      </c>
      <c r="C2535" s="12">
        <v>43043</v>
      </c>
      <c r="D2535" t="s">
        <v>140</v>
      </c>
      <c r="E2535" t="s">
        <v>91</v>
      </c>
      <c r="F2535">
        <v>1</v>
      </c>
      <c r="G2535">
        <v>1</v>
      </c>
      <c r="H2535" t="s">
        <v>45</v>
      </c>
      <c r="I2535" t="s">
        <v>46</v>
      </c>
      <c r="J2535">
        <v>10009176281</v>
      </c>
      <c r="K2535" s="21">
        <v>21.7</v>
      </c>
    </row>
    <row r="2536" spans="1:11">
      <c r="A2536" t="s">
        <v>281</v>
      </c>
      <c r="B2536">
        <v>2018</v>
      </c>
      <c r="C2536" s="12">
        <v>43043</v>
      </c>
      <c r="D2536" t="s">
        <v>140</v>
      </c>
      <c r="E2536" t="s">
        <v>91</v>
      </c>
      <c r="F2536">
        <v>1</v>
      </c>
      <c r="G2536">
        <v>2</v>
      </c>
      <c r="H2536" t="s">
        <v>306</v>
      </c>
      <c r="I2536" t="s">
        <v>113</v>
      </c>
      <c r="J2536">
        <v>10006898300</v>
      </c>
      <c r="K2536" s="21">
        <v>25.2</v>
      </c>
    </row>
    <row r="2537" spans="1:11">
      <c r="A2537" t="s">
        <v>281</v>
      </c>
      <c r="B2537">
        <v>2018</v>
      </c>
      <c r="C2537" s="12">
        <v>43043</v>
      </c>
      <c r="D2537" t="s">
        <v>140</v>
      </c>
      <c r="E2537" t="s">
        <v>91</v>
      </c>
      <c r="F2537">
        <v>1</v>
      </c>
      <c r="G2537">
        <v>3</v>
      </c>
      <c r="H2537" t="s">
        <v>287</v>
      </c>
      <c r="I2537" t="s">
        <v>31</v>
      </c>
      <c r="J2537">
        <v>10003349716</v>
      </c>
      <c r="K2537" s="21">
        <v>32.5</v>
      </c>
    </row>
    <row r="2538" spans="1:11">
      <c r="A2538" t="s">
        <v>281</v>
      </c>
      <c r="B2538">
        <v>2018</v>
      </c>
      <c r="C2538" s="12">
        <v>43043</v>
      </c>
      <c r="D2538" t="s">
        <v>140</v>
      </c>
      <c r="E2538" t="s">
        <v>91</v>
      </c>
      <c r="F2538">
        <v>1</v>
      </c>
      <c r="G2538">
        <v>4</v>
      </c>
      <c r="H2538" t="s">
        <v>157</v>
      </c>
      <c r="I2538" t="s">
        <v>142</v>
      </c>
      <c r="J2538">
        <v>10006063086</v>
      </c>
      <c r="K2538" s="21">
        <v>27.6</v>
      </c>
    </row>
    <row r="2539" spans="1:11">
      <c r="A2539" t="s">
        <v>281</v>
      </c>
      <c r="B2539">
        <v>2018</v>
      </c>
      <c r="C2539" s="12">
        <v>43043</v>
      </c>
      <c r="D2539" t="s">
        <v>140</v>
      </c>
      <c r="E2539" t="s">
        <v>91</v>
      </c>
      <c r="F2539">
        <v>1</v>
      </c>
      <c r="G2539">
        <v>5</v>
      </c>
      <c r="H2539" t="s">
        <v>323</v>
      </c>
      <c r="I2539" t="s">
        <v>78</v>
      </c>
      <c r="J2539">
        <v>10010778704</v>
      </c>
      <c r="K2539" s="21">
        <v>19.600000000000001</v>
      </c>
    </row>
    <row r="2540" spans="1:11">
      <c r="A2540" t="s">
        <v>281</v>
      </c>
      <c r="B2540">
        <v>2018</v>
      </c>
      <c r="C2540" s="12">
        <v>43043</v>
      </c>
      <c r="D2540" t="s">
        <v>140</v>
      </c>
      <c r="E2540" t="s">
        <v>91</v>
      </c>
      <c r="F2540">
        <v>2</v>
      </c>
      <c r="G2540">
        <v>1</v>
      </c>
      <c r="H2540" t="s">
        <v>195</v>
      </c>
      <c r="I2540" t="s">
        <v>31</v>
      </c>
      <c r="J2540">
        <v>10005964470</v>
      </c>
      <c r="K2540" s="21">
        <v>28.6</v>
      </c>
    </row>
    <row r="2541" spans="1:11">
      <c r="A2541" t="s">
        <v>281</v>
      </c>
      <c r="B2541">
        <v>2018</v>
      </c>
      <c r="C2541" s="12">
        <v>43043</v>
      </c>
      <c r="D2541" t="s">
        <v>140</v>
      </c>
      <c r="E2541" t="s">
        <v>91</v>
      </c>
      <c r="F2541">
        <v>2</v>
      </c>
      <c r="G2541">
        <v>2</v>
      </c>
      <c r="H2541" t="s">
        <v>106</v>
      </c>
      <c r="I2541" t="s">
        <v>102</v>
      </c>
      <c r="J2541">
        <v>10006894559</v>
      </c>
      <c r="K2541" s="21">
        <v>25.2</v>
      </c>
    </row>
    <row r="2542" spans="1:11">
      <c r="A2542" t="s">
        <v>281</v>
      </c>
      <c r="B2542">
        <v>2018</v>
      </c>
      <c r="C2542" s="12">
        <v>43043</v>
      </c>
      <c r="D2542" t="s">
        <v>140</v>
      </c>
      <c r="E2542" t="s">
        <v>91</v>
      </c>
      <c r="F2542">
        <v>2</v>
      </c>
      <c r="G2542">
        <v>3</v>
      </c>
      <c r="H2542" t="s">
        <v>112</v>
      </c>
      <c r="I2542" t="s">
        <v>113</v>
      </c>
      <c r="J2542">
        <v>10009967641</v>
      </c>
      <c r="K2542" s="21">
        <v>20.5</v>
      </c>
    </row>
    <row r="2543" spans="1:11">
      <c r="A2543" t="s">
        <v>281</v>
      </c>
      <c r="B2543">
        <v>2018</v>
      </c>
      <c r="C2543" s="12">
        <v>43043</v>
      </c>
      <c r="D2543" t="s">
        <v>140</v>
      </c>
      <c r="E2543" t="s">
        <v>91</v>
      </c>
      <c r="F2543">
        <v>2</v>
      </c>
      <c r="G2543">
        <v>4</v>
      </c>
      <c r="H2543" t="s">
        <v>143</v>
      </c>
      <c r="I2543" t="s">
        <v>95</v>
      </c>
      <c r="J2543">
        <v>10009181234</v>
      </c>
      <c r="K2543" s="21">
        <v>22.6</v>
      </c>
    </row>
    <row r="2544" spans="1:11">
      <c r="A2544" t="s">
        <v>281</v>
      </c>
      <c r="B2544">
        <v>2018</v>
      </c>
      <c r="C2544" s="12">
        <v>43043</v>
      </c>
      <c r="D2544" t="s">
        <v>140</v>
      </c>
      <c r="E2544" t="s">
        <v>91</v>
      </c>
      <c r="F2544">
        <v>2</v>
      </c>
      <c r="G2544">
        <v>5</v>
      </c>
      <c r="H2544" t="s">
        <v>158</v>
      </c>
      <c r="I2544" t="s">
        <v>145</v>
      </c>
      <c r="J2544">
        <v>10010894696</v>
      </c>
      <c r="K2544" s="21">
        <v>31.5</v>
      </c>
    </row>
    <row r="2545" spans="1:11">
      <c r="A2545" t="s">
        <v>281</v>
      </c>
      <c r="B2545">
        <v>2018</v>
      </c>
      <c r="C2545" s="12">
        <v>43043</v>
      </c>
      <c r="D2545" t="s">
        <v>140</v>
      </c>
      <c r="E2545" t="s">
        <v>91</v>
      </c>
      <c r="F2545">
        <v>3</v>
      </c>
      <c r="G2545">
        <v>1</v>
      </c>
      <c r="H2545" t="s">
        <v>193</v>
      </c>
      <c r="I2545" t="s">
        <v>31</v>
      </c>
      <c r="J2545">
        <v>10005727327</v>
      </c>
      <c r="K2545" s="21">
        <v>31.8</v>
      </c>
    </row>
    <row r="2546" spans="1:11">
      <c r="A2546" t="s">
        <v>281</v>
      </c>
      <c r="B2546">
        <v>2018</v>
      </c>
      <c r="C2546" s="12">
        <v>43043</v>
      </c>
      <c r="D2546" t="s">
        <v>140</v>
      </c>
      <c r="E2546" t="s">
        <v>91</v>
      </c>
      <c r="F2546">
        <v>3</v>
      </c>
      <c r="G2546">
        <v>2</v>
      </c>
      <c r="H2546" t="s">
        <v>92</v>
      </c>
      <c r="I2546" t="s">
        <v>23</v>
      </c>
      <c r="J2546">
        <v>10009535686</v>
      </c>
      <c r="K2546" s="21">
        <v>20.6</v>
      </c>
    </row>
    <row r="2547" spans="1:11">
      <c r="A2547" t="s">
        <v>281</v>
      </c>
      <c r="B2547">
        <v>2018</v>
      </c>
      <c r="C2547" s="12">
        <v>43043</v>
      </c>
      <c r="D2547" t="s">
        <v>140</v>
      </c>
      <c r="E2547" t="s">
        <v>91</v>
      </c>
      <c r="F2547">
        <v>3</v>
      </c>
      <c r="G2547">
        <v>3</v>
      </c>
      <c r="H2547" t="s">
        <v>174</v>
      </c>
      <c r="I2547" t="s">
        <v>37</v>
      </c>
      <c r="J2547">
        <v>10006552534</v>
      </c>
      <c r="K2547" s="21">
        <v>27.5</v>
      </c>
    </row>
    <row r="2548" spans="1:11">
      <c r="A2548" t="s">
        <v>281</v>
      </c>
      <c r="B2548">
        <v>2018</v>
      </c>
      <c r="C2548" s="12">
        <v>43043</v>
      </c>
      <c r="D2548" t="s">
        <v>140</v>
      </c>
      <c r="E2548" t="s">
        <v>91</v>
      </c>
      <c r="F2548">
        <v>3</v>
      </c>
      <c r="G2548">
        <v>4</v>
      </c>
      <c r="H2548" t="s">
        <v>93</v>
      </c>
      <c r="I2548" t="s">
        <v>52</v>
      </c>
      <c r="J2548">
        <v>10009150215</v>
      </c>
      <c r="K2548" s="21">
        <v>21.9</v>
      </c>
    </row>
    <row r="2549" spans="1:11">
      <c r="A2549" t="s">
        <v>281</v>
      </c>
      <c r="B2549">
        <v>2018</v>
      </c>
      <c r="C2549" s="12">
        <v>43043</v>
      </c>
      <c r="D2549" t="s">
        <v>140</v>
      </c>
      <c r="E2549" t="s">
        <v>91</v>
      </c>
      <c r="F2549">
        <v>3</v>
      </c>
      <c r="G2549">
        <v>5</v>
      </c>
      <c r="H2549" t="s">
        <v>283</v>
      </c>
      <c r="I2549" t="s">
        <v>284</v>
      </c>
      <c r="J2549">
        <v>10006319633</v>
      </c>
      <c r="K2549" s="21">
        <v>27.9</v>
      </c>
    </row>
    <row r="2550" spans="1:11">
      <c r="A2550" t="s">
        <v>281</v>
      </c>
      <c r="B2550">
        <v>2018</v>
      </c>
      <c r="C2550" s="12">
        <v>43043</v>
      </c>
      <c r="D2550" t="s">
        <v>140</v>
      </c>
      <c r="E2550" t="s">
        <v>91</v>
      </c>
      <c r="F2550">
        <v>4</v>
      </c>
      <c r="G2550">
        <v>1</v>
      </c>
      <c r="H2550" t="s">
        <v>68</v>
      </c>
      <c r="I2550" t="s">
        <v>29</v>
      </c>
      <c r="J2550">
        <v>10006379247</v>
      </c>
      <c r="K2550" s="21">
        <v>27.6</v>
      </c>
    </row>
    <row r="2551" spans="1:11">
      <c r="A2551" t="s">
        <v>281</v>
      </c>
      <c r="B2551">
        <v>2018</v>
      </c>
      <c r="C2551" s="12">
        <v>43043</v>
      </c>
      <c r="D2551" t="s">
        <v>140</v>
      </c>
      <c r="E2551" t="s">
        <v>91</v>
      </c>
      <c r="F2551">
        <v>4</v>
      </c>
      <c r="G2551">
        <v>2</v>
      </c>
      <c r="H2551" t="s">
        <v>314</v>
      </c>
      <c r="I2551" t="s">
        <v>44</v>
      </c>
      <c r="J2551">
        <v>10006904360</v>
      </c>
      <c r="K2551" s="21">
        <v>26.3</v>
      </c>
    </row>
    <row r="2552" spans="1:11">
      <c r="A2552" t="s">
        <v>281</v>
      </c>
      <c r="B2552">
        <v>2018</v>
      </c>
      <c r="C2552" s="12">
        <v>43043</v>
      </c>
      <c r="D2552" t="s">
        <v>140</v>
      </c>
      <c r="E2552" t="s">
        <v>91</v>
      </c>
      <c r="F2552">
        <v>4</v>
      </c>
      <c r="G2552">
        <v>3</v>
      </c>
      <c r="H2552" t="s">
        <v>99</v>
      </c>
      <c r="I2552" t="s">
        <v>27</v>
      </c>
      <c r="J2552">
        <v>10010678569</v>
      </c>
      <c r="K2552" s="21">
        <v>20.5</v>
      </c>
    </row>
    <row r="2553" spans="1:11">
      <c r="A2553" t="s">
        <v>281</v>
      </c>
      <c r="B2553">
        <v>2018</v>
      </c>
      <c r="C2553" s="12">
        <v>43043</v>
      </c>
      <c r="D2553" t="s">
        <v>140</v>
      </c>
      <c r="E2553" t="s">
        <v>91</v>
      </c>
      <c r="F2553">
        <v>4</v>
      </c>
      <c r="G2553">
        <v>4</v>
      </c>
      <c r="H2553" t="s">
        <v>319</v>
      </c>
      <c r="I2553" t="s">
        <v>25</v>
      </c>
      <c r="J2553">
        <v>10007508083</v>
      </c>
      <c r="K2553" s="21">
        <v>24.2</v>
      </c>
    </row>
    <row r="2554" spans="1:11">
      <c r="A2554" t="s">
        <v>281</v>
      </c>
      <c r="B2554">
        <v>2018</v>
      </c>
      <c r="C2554" s="12">
        <v>43043</v>
      </c>
      <c r="D2554" t="s">
        <v>140</v>
      </c>
      <c r="E2554" t="s">
        <v>91</v>
      </c>
      <c r="F2554">
        <v>4</v>
      </c>
      <c r="G2554">
        <v>5</v>
      </c>
      <c r="H2554" t="s">
        <v>211</v>
      </c>
      <c r="I2554" t="s">
        <v>212</v>
      </c>
      <c r="J2554">
        <v>10010608447</v>
      </c>
      <c r="K2554" s="21">
        <v>20.3</v>
      </c>
    </row>
    <row r="2555" spans="1:11">
      <c r="A2555" t="s">
        <v>281</v>
      </c>
      <c r="B2555">
        <v>2018</v>
      </c>
      <c r="C2555" s="12">
        <v>43043</v>
      </c>
      <c r="D2555" t="s">
        <v>140</v>
      </c>
      <c r="E2555" t="s">
        <v>91</v>
      </c>
      <c r="F2555">
        <v>5</v>
      </c>
      <c r="G2555">
        <v>1</v>
      </c>
      <c r="H2555" t="s">
        <v>289</v>
      </c>
      <c r="I2555" t="s">
        <v>207</v>
      </c>
      <c r="J2555">
        <v>10002418415</v>
      </c>
      <c r="K2555" s="21">
        <v>35.200000000000003</v>
      </c>
    </row>
    <row r="2556" spans="1:11">
      <c r="A2556" t="s">
        <v>281</v>
      </c>
      <c r="B2556">
        <v>2018</v>
      </c>
      <c r="C2556" s="12">
        <v>43043</v>
      </c>
      <c r="D2556" t="s">
        <v>140</v>
      </c>
      <c r="E2556" t="s">
        <v>91</v>
      </c>
      <c r="F2556">
        <v>5</v>
      </c>
      <c r="G2556">
        <v>2</v>
      </c>
      <c r="H2556" t="s">
        <v>220</v>
      </c>
      <c r="I2556" t="s">
        <v>35</v>
      </c>
      <c r="J2556">
        <v>10005782695</v>
      </c>
      <c r="K2556" s="21">
        <v>28.3</v>
      </c>
    </row>
    <row r="2557" spans="1:11">
      <c r="A2557" t="s">
        <v>281</v>
      </c>
      <c r="B2557">
        <v>2018</v>
      </c>
      <c r="C2557" s="12">
        <v>43043</v>
      </c>
      <c r="D2557" t="s">
        <v>140</v>
      </c>
      <c r="E2557" t="s">
        <v>91</v>
      </c>
      <c r="F2557">
        <v>5</v>
      </c>
      <c r="G2557">
        <v>3</v>
      </c>
      <c r="H2557" t="s">
        <v>210</v>
      </c>
      <c r="I2557" t="s">
        <v>188</v>
      </c>
      <c r="J2557">
        <v>10009049979</v>
      </c>
      <c r="K2557" s="21">
        <v>22.6</v>
      </c>
    </row>
    <row r="2558" spans="1:11">
      <c r="A2558" t="s">
        <v>281</v>
      </c>
      <c r="B2558">
        <v>2018</v>
      </c>
      <c r="C2558" s="12">
        <v>43043</v>
      </c>
      <c r="D2558" t="s">
        <v>140</v>
      </c>
      <c r="E2558" t="s">
        <v>91</v>
      </c>
      <c r="F2558">
        <v>5</v>
      </c>
      <c r="G2558">
        <v>4</v>
      </c>
      <c r="H2558" t="s">
        <v>28</v>
      </c>
      <c r="I2558" t="s">
        <v>29</v>
      </c>
      <c r="J2558">
        <v>10007779683</v>
      </c>
      <c r="K2558" s="21">
        <v>21.9</v>
      </c>
    </row>
    <row r="2559" spans="1:11">
      <c r="A2559" t="s">
        <v>281</v>
      </c>
      <c r="B2559">
        <v>2018</v>
      </c>
      <c r="C2559" s="12">
        <v>43043</v>
      </c>
      <c r="D2559" t="s">
        <v>140</v>
      </c>
      <c r="E2559" t="s">
        <v>91</v>
      </c>
      <c r="F2559">
        <v>5</v>
      </c>
      <c r="G2559">
        <v>5</v>
      </c>
      <c r="H2559" t="s">
        <v>293</v>
      </c>
      <c r="I2559" t="s">
        <v>25</v>
      </c>
      <c r="J2559">
        <v>10006108051</v>
      </c>
      <c r="K2559" s="21">
        <v>28.8</v>
      </c>
    </row>
    <row r="2560" spans="1:11">
      <c r="A2560" t="s">
        <v>281</v>
      </c>
      <c r="B2560">
        <v>2018</v>
      </c>
      <c r="C2560" s="12">
        <v>43043</v>
      </c>
      <c r="D2560" t="s">
        <v>140</v>
      </c>
      <c r="E2560" t="s">
        <v>91</v>
      </c>
      <c r="F2560">
        <v>6</v>
      </c>
      <c r="G2560">
        <v>1</v>
      </c>
      <c r="H2560" t="s">
        <v>200</v>
      </c>
      <c r="I2560" t="s">
        <v>23</v>
      </c>
      <c r="J2560">
        <v>10006900421</v>
      </c>
      <c r="K2560" s="21">
        <v>24.9</v>
      </c>
    </row>
    <row r="2561" spans="1:11">
      <c r="A2561" t="s">
        <v>281</v>
      </c>
      <c r="B2561">
        <v>2018</v>
      </c>
      <c r="C2561" s="12">
        <v>43043</v>
      </c>
      <c r="D2561" t="s">
        <v>140</v>
      </c>
      <c r="E2561" t="s">
        <v>91</v>
      </c>
      <c r="F2561">
        <v>6</v>
      </c>
      <c r="G2561">
        <v>2</v>
      </c>
      <c r="H2561" t="s">
        <v>54</v>
      </c>
      <c r="I2561" t="s">
        <v>42</v>
      </c>
      <c r="J2561">
        <v>10004612534</v>
      </c>
      <c r="K2561" s="21">
        <v>30.4</v>
      </c>
    </row>
    <row r="2562" spans="1:11">
      <c r="A2562" t="s">
        <v>281</v>
      </c>
      <c r="B2562">
        <v>2018</v>
      </c>
      <c r="C2562" s="12">
        <v>43043</v>
      </c>
      <c r="D2562" t="s">
        <v>140</v>
      </c>
      <c r="E2562" t="s">
        <v>91</v>
      </c>
      <c r="F2562">
        <v>6</v>
      </c>
      <c r="G2562">
        <v>3</v>
      </c>
      <c r="H2562" t="s">
        <v>209</v>
      </c>
      <c r="I2562" t="s">
        <v>198</v>
      </c>
      <c r="J2562">
        <v>10007772108</v>
      </c>
      <c r="K2562" s="21">
        <v>22.7</v>
      </c>
    </row>
    <row r="2563" spans="1:11">
      <c r="A2563" t="s">
        <v>281</v>
      </c>
      <c r="B2563">
        <v>2018</v>
      </c>
      <c r="C2563" s="12">
        <v>43043</v>
      </c>
      <c r="D2563" t="s">
        <v>140</v>
      </c>
      <c r="E2563" t="s">
        <v>91</v>
      </c>
      <c r="F2563">
        <v>6</v>
      </c>
      <c r="G2563">
        <v>4</v>
      </c>
      <c r="H2563" t="s">
        <v>196</v>
      </c>
      <c r="I2563" t="s">
        <v>52</v>
      </c>
      <c r="J2563">
        <v>10004868370</v>
      </c>
      <c r="K2563" s="21">
        <v>29.8</v>
      </c>
    </row>
    <row r="2564" spans="1:11">
      <c r="A2564" t="s">
        <v>281</v>
      </c>
      <c r="B2564">
        <v>2018</v>
      </c>
      <c r="C2564" s="12">
        <v>43043</v>
      </c>
      <c r="D2564" t="s">
        <v>140</v>
      </c>
      <c r="E2564" t="s">
        <v>91</v>
      </c>
      <c r="F2564">
        <v>6</v>
      </c>
      <c r="G2564">
        <v>5</v>
      </c>
      <c r="H2564" t="s">
        <v>324</v>
      </c>
      <c r="I2564" t="s">
        <v>325</v>
      </c>
      <c r="J2564">
        <v>10007828082</v>
      </c>
      <c r="K2564" s="21">
        <v>23.9</v>
      </c>
    </row>
    <row r="2565" spans="1:11">
      <c r="A2565" t="s">
        <v>281</v>
      </c>
      <c r="B2565">
        <v>2018</v>
      </c>
      <c r="C2565" s="12">
        <v>43043</v>
      </c>
      <c r="D2565" t="s">
        <v>140</v>
      </c>
      <c r="E2565" t="s">
        <v>117</v>
      </c>
      <c r="F2565">
        <v>1</v>
      </c>
      <c r="G2565">
        <v>1</v>
      </c>
      <c r="H2565" t="s">
        <v>28</v>
      </c>
      <c r="I2565" t="s">
        <v>29</v>
      </c>
      <c r="J2565">
        <v>10007779683</v>
      </c>
      <c r="K2565" s="21">
        <v>21.9</v>
      </c>
    </row>
    <row r="2566" spans="1:11">
      <c r="A2566" t="s">
        <v>281</v>
      </c>
      <c r="B2566">
        <v>2018</v>
      </c>
      <c r="C2566" s="12">
        <v>43043</v>
      </c>
      <c r="D2566" t="s">
        <v>140</v>
      </c>
      <c r="E2566" t="s">
        <v>117</v>
      </c>
      <c r="F2566">
        <v>1</v>
      </c>
      <c r="G2566">
        <v>2</v>
      </c>
      <c r="H2566" t="s">
        <v>306</v>
      </c>
      <c r="I2566" t="s">
        <v>113</v>
      </c>
      <c r="J2566">
        <v>10006898300</v>
      </c>
      <c r="K2566" s="21">
        <v>25.2</v>
      </c>
    </row>
    <row r="2567" spans="1:11">
      <c r="A2567" t="s">
        <v>281</v>
      </c>
      <c r="B2567">
        <v>2018</v>
      </c>
      <c r="C2567" s="12">
        <v>43043</v>
      </c>
      <c r="D2567" t="s">
        <v>140</v>
      </c>
      <c r="E2567" t="s">
        <v>117</v>
      </c>
      <c r="F2567">
        <v>1</v>
      </c>
      <c r="G2567">
        <v>3</v>
      </c>
      <c r="H2567" t="s">
        <v>211</v>
      </c>
      <c r="I2567" t="s">
        <v>212</v>
      </c>
      <c r="J2567">
        <v>10010608447</v>
      </c>
      <c r="K2567" s="21">
        <v>20.3</v>
      </c>
    </row>
    <row r="2568" spans="1:11">
      <c r="A2568" t="s">
        <v>281</v>
      </c>
      <c r="B2568">
        <v>2018</v>
      </c>
      <c r="C2568" s="12">
        <v>43043</v>
      </c>
      <c r="D2568" t="s">
        <v>140</v>
      </c>
      <c r="E2568" t="s">
        <v>117</v>
      </c>
      <c r="F2568">
        <v>1</v>
      </c>
      <c r="G2568">
        <v>4</v>
      </c>
      <c r="H2568" t="s">
        <v>209</v>
      </c>
      <c r="I2568" t="s">
        <v>198</v>
      </c>
      <c r="J2568">
        <v>10007772108</v>
      </c>
      <c r="K2568" s="21">
        <v>22.7</v>
      </c>
    </row>
    <row r="2569" spans="1:11">
      <c r="A2569" t="s">
        <v>281</v>
      </c>
      <c r="B2569">
        <v>2018</v>
      </c>
      <c r="C2569" s="12">
        <v>43043</v>
      </c>
      <c r="D2569" t="s">
        <v>140</v>
      </c>
      <c r="E2569" t="s">
        <v>117</v>
      </c>
      <c r="F2569">
        <v>2</v>
      </c>
      <c r="G2569">
        <v>1</v>
      </c>
      <c r="H2569" t="s">
        <v>106</v>
      </c>
      <c r="I2569" t="s">
        <v>102</v>
      </c>
      <c r="J2569">
        <v>10006894559</v>
      </c>
      <c r="K2569" s="21">
        <v>25.2</v>
      </c>
    </row>
    <row r="2570" spans="1:11">
      <c r="A2570" t="s">
        <v>281</v>
      </c>
      <c r="B2570">
        <v>2018</v>
      </c>
      <c r="C2570" s="12">
        <v>43043</v>
      </c>
      <c r="D2570" t="s">
        <v>140</v>
      </c>
      <c r="E2570" t="s">
        <v>117</v>
      </c>
      <c r="F2570">
        <v>2</v>
      </c>
      <c r="G2570">
        <v>2</v>
      </c>
      <c r="H2570" t="s">
        <v>319</v>
      </c>
      <c r="I2570" t="s">
        <v>25</v>
      </c>
      <c r="J2570">
        <v>10007508083</v>
      </c>
      <c r="K2570" s="21">
        <v>24.2</v>
      </c>
    </row>
    <row r="2571" spans="1:11">
      <c r="A2571" t="s">
        <v>281</v>
      </c>
      <c r="B2571">
        <v>2018</v>
      </c>
      <c r="C2571" s="12">
        <v>43043</v>
      </c>
      <c r="D2571" t="s">
        <v>140</v>
      </c>
      <c r="E2571" t="s">
        <v>117</v>
      </c>
      <c r="F2571">
        <v>2</v>
      </c>
      <c r="G2571">
        <v>3</v>
      </c>
      <c r="H2571" t="s">
        <v>283</v>
      </c>
      <c r="I2571" t="s">
        <v>284</v>
      </c>
      <c r="J2571">
        <v>10006319633</v>
      </c>
      <c r="K2571" s="21">
        <v>27.9</v>
      </c>
    </row>
    <row r="2572" spans="1:11">
      <c r="A2572" t="s">
        <v>281</v>
      </c>
      <c r="B2572">
        <v>2018</v>
      </c>
      <c r="C2572" s="12">
        <v>43043</v>
      </c>
      <c r="D2572" t="s">
        <v>140</v>
      </c>
      <c r="E2572" t="s">
        <v>117</v>
      </c>
      <c r="F2572">
        <v>2</v>
      </c>
      <c r="G2572">
        <v>4</v>
      </c>
      <c r="H2572" t="s">
        <v>210</v>
      </c>
      <c r="I2572" t="s">
        <v>188</v>
      </c>
      <c r="J2572">
        <v>10009049979</v>
      </c>
      <c r="K2572" s="21">
        <v>22.6</v>
      </c>
    </row>
    <row r="2573" spans="1:11">
      <c r="A2573" t="s">
        <v>281</v>
      </c>
      <c r="B2573">
        <v>2018</v>
      </c>
      <c r="C2573" s="12">
        <v>43043</v>
      </c>
      <c r="D2573" t="s">
        <v>140</v>
      </c>
      <c r="E2573" t="s">
        <v>117</v>
      </c>
      <c r="F2573">
        <v>3</v>
      </c>
      <c r="G2573">
        <v>1</v>
      </c>
      <c r="H2573" t="s">
        <v>99</v>
      </c>
      <c r="I2573" t="s">
        <v>27</v>
      </c>
      <c r="J2573">
        <v>10010678569</v>
      </c>
      <c r="K2573" s="21">
        <v>20.5</v>
      </c>
    </row>
    <row r="2574" spans="1:11">
      <c r="A2574" t="s">
        <v>281</v>
      </c>
      <c r="B2574">
        <v>2018</v>
      </c>
      <c r="C2574" s="12">
        <v>43043</v>
      </c>
      <c r="D2574" t="s">
        <v>140</v>
      </c>
      <c r="E2574" t="s">
        <v>117</v>
      </c>
      <c r="F2574">
        <v>3</v>
      </c>
      <c r="G2574">
        <v>2</v>
      </c>
      <c r="H2574" t="s">
        <v>93</v>
      </c>
      <c r="I2574" t="s">
        <v>52</v>
      </c>
      <c r="J2574">
        <v>10009150215</v>
      </c>
      <c r="K2574" s="21">
        <v>21.9</v>
      </c>
    </row>
    <row r="2575" spans="1:11">
      <c r="A2575" t="s">
        <v>281</v>
      </c>
      <c r="B2575">
        <v>2018</v>
      </c>
      <c r="C2575" s="12">
        <v>43043</v>
      </c>
      <c r="D2575" t="s">
        <v>140</v>
      </c>
      <c r="E2575" t="s">
        <v>117</v>
      </c>
      <c r="F2575">
        <v>3</v>
      </c>
      <c r="G2575">
        <v>3</v>
      </c>
      <c r="H2575" t="s">
        <v>158</v>
      </c>
      <c r="I2575" t="s">
        <v>145</v>
      </c>
      <c r="J2575">
        <v>10010894696</v>
      </c>
      <c r="K2575" s="21">
        <v>31.5</v>
      </c>
    </row>
    <row r="2576" spans="1:11">
      <c r="A2576" t="s">
        <v>281</v>
      </c>
      <c r="B2576">
        <v>2018</v>
      </c>
      <c r="C2576" s="12">
        <v>43043</v>
      </c>
      <c r="D2576" t="s">
        <v>140</v>
      </c>
      <c r="E2576" t="s">
        <v>117</v>
      </c>
      <c r="F2576">
        <v>3</v>
      </c>
      <c r="G2576">
        <v>4</v>
      </c>
      <c r="H2576" t="s">
        <v>92</v>
      </c>
      <c r="I2576" t="s">
        <v>23</v>
      </c>
      <c r="J2576">
        <v>10009535686</v>
      </c>
      <c r="K2576" s="21">
        <v>20.6</v>
      </c>
    </row>
    <row r="2577" spans="1:11">
      <c r="A2577" t="s">
        <v>281</v>
      </c>
      <c r="B2577">
        <v>2018</v>
      </c>
      <c r="C2577" s="12">
        <v>43043</v>
      </c>
      <c r="D2577" t="s">
        <v>140</v>
      </c>
      <c r="E2577" t="s">
        <v>117</v>
      </c>
      <c r="F2577">
        <v>4</v>
      </c>
      <c r="G2577">
        <v>1</v>
      </c>
      <c r="H2577" t="s">
        <v>314</v>
      </c>
      <c r="I2577" t="s">
        <v>44</v>
      </c>
      <c r="J2577">
        <v>10006904360</v>
      </c>
      <c r="K2577" s="21">
        <v>26.3</v>
      </c>
    </row>
    <row r="2578" spans="1:11">
      <c r="A2578" t="s">
        <v>281</v>
      </c>
      <c r="B2578">
        <v>2018</v>
      </c>
      <c r="C2578" s="12">
        <v>43043</v>
      </c>
      <c r="D2578" t="s">
        <v>140</v>
      </c>
      <c r="E2578" t="s">
        <v>117</v>
      </c>
      <c r="F2578">
        <v>4</v>
      </c>
      <c r="G2578">
        <v>2</v>
      </c>
      <c r="H2578" t="s">
        <v>143</v>
      </c>
      <c r="I2578" t="s">
        <v>95</v>
      </c>
      <c r="J2578">
        <v>10009181234</v>
      </c>
      <c r="K2578" s="21">
        <v>22.6</v>
      </c>
    </row>
    <row r="2579" spans="1:11">
      <c r="A2579" t="s">
        <v>281</v>
      </c>
      <c r="B2579">
        <v>2018</v>
      </c>
      <c r="C2579" s="12">
        <v>43043</v>
      </c>
      <c r="D2579" t="s">
        <v>140</v>
      </c>
      <c r="E2579" t="s">
        <v>117</v>
      </c>
      <c r="F2579">
        <v>4</v>
      </c>
      <c r="G2579">
        <v>3</v>
      </c>
      <c r="H2579" t="s">
        <v>174</v>
      </c>
      <c r="I2579" t="s">
        <v>37</v>
      </c>
      <c r="J2579">
        <v>10006552534</v>
      </c>
      <c r="K2579" s="21">
        <v>27.5</v>
      </c>
    </row>
    <row r="2580" spans="1:11">
      <c r="A2580" t="s">
        <v>281</v>
      </c>
      <c r="B2580">
        <v>2018</v>
      </c>
      <c r="C2580" s="12">
        <v>43043</v>
      </c>
      <c r="D2580" t="s">
        <v>140</v>
      </c>
      <c r="E2580" t="s">
        <v>117</v>
      </c>
      <c r="F2580">
        <v>4</v>
      </c>
      <c r="G2580">
        <v>4</v>
      </c>
      <c r="H2580" t="s">
        <v>323</v>
      </c>
      <c r="I2580" t="s">
        <v>78</v>
      </c>
      <c r="J2580">
        <v>10010778704</v>
      </c>
      <c r="K2580" s="21">
        <v>19.600000000000001</v>
      </c>
    </row>
    <row r="2581" spans="1:11">
      <c r="A2581" t="s">
        <v>281</v>
      </c>
      <c r="B2581">
        <v>2018</v>
      </c>
      <c r="C2581" s="12">
        <v>43043</v>
      </c>
      <c r="D2581" t="s">
        <v>140</v>
      </c>
      <c r="E2581" t="s">
        <v>117</v>
      </c>
      <c r="F2581">
        <v>5</v>
      </c>
      <c r="G2581">
        <v>1</v>
      </c>
      <c r="H2581" t="s">
        <v>220</v>
      </c>
      <c r="I2581" t="s">
        <v>35</v>
      </c>
      <c r="J2581">
        <v>10005782695</v>
      </c>
      <c r="K2581" s="21">
        <v>28.3</v>
      </c>
    </row>
    <row r="2582" spans="1:11">
      <c r="A2582" t="s">
        <v>281</v>
      </c>
      <c r="B2582">
        <v>2018</v>
      </c>
      <c r="C2582" s="12">
        <v>43043</v>
      </c>
      <c r="D2582" t="s">
        <v>140</v>
      </c>
      <c r="E2582" t="s">
        <v>117</v>
      </c>
      <c r="F2582">
        <v>5</v>
      </c>
      <c r="G2582">
        <v>2</v>
      </c>
      <c r="H2582" t="s">
        <v>112</v>
      </c>
      <c r="I2582" t="s">
        <v>113</v>
      </c>
      <c r="J2582">
        <v>10009967641</v>
      </c>
      <c r="K2582" s="21">
        <v>20.5</v>
      </c>
    </row>
    <row r="2583" spans="1:11">
      <c r="A2583" t="s">
        <v>281</v>
      </c>
      <c r="B2583">
        <v>2018</v>
      </c>
      <c r="C2583" s="12">
        <v>43043</v>
      </c>
      <c r="D2583" t="s">
        <v>140</v>
      </c>
      <c r="E2583" t="s">
        <v>117</v>
      </c>
      <c r="F2583">
        <v>5</v>
      </c>
      <c r="G2583">
        <v>3</v>
      </c>
      <c r="H2583" t="s">
        <v>157</v>
      </c>
      <c r="I2583" t="s">
        <v>142</v>
      </c>
      <c r="J2583">
        <v>10006063086</v>
      </c>
      <c r="K2583" s="21">
        <v>27.6</v>
      </c>
    </row>
    <row r="2584" spans="1:11">
      <c r="A2584" t="s">
        <v>281</v>
      </c>
      <c r="B2584">
        <v>2018</v>
      </c>
      <c r="C2584" s="12">
        <v>43043</v>
      </c>
      <c r="D2584" t="s">
        <v>140</v>
      </c>
      <c r="E2584" t="s">
        <v>117</v>
      </c>
      <c r="F2584">
        <v>5</v>
      </c>
      <c r="G2584">
        <v>4</v>
      </c>
      <c r="H2584" t="s">
        <v>324</v>
      </c>
      <c r="I2584" t="s">
        <v>325</v>
      </c>
      <c r="J2584">
        <v>10007828082</v>
      </c>
      <c r="K2584" s="21">
        <v>23.9</v>
      </c>
    </row>
    <row r="2585" spans="1:11">
      <c r="A2585" t="s">
        <v>281</v>
      </c>
      <c r="B2585">
        <v>2018</v>
      </c>
      <c r="C2585" s="12">
        <v>43043</v>
      </c>
      <c r="D2585" t="s">
        <v>140</v>
      </c>
      <c r="E2585" t="s">
        <v>117</v>
      </c>
      <c r="F2585">
        <v>6</v>
      </c>
      <c r="G2585">
        <v>1</v>
      </c>
      <c r="H2585" t="s">
        <v>54</v>
      </c>
      <c r="I2585" t="s">
        <v>42</v>
      </c>
      <c r="J2585">
        <v>10004612534</v>
      </c>
      <c r="K2585" s="21">
        <v>30.4</v>
      </c>
    </row>
    <row r="2586" spans="1:11">
      <c r="A2586" t="s">
        <v>281</v>
      </c>
      <c r="B2586">
        <v>2018</v>
      </c>
      <c r="C2586" s="12">
        <v>43043</v>
      </c>
      <c r="D2586" t="s">
        <v>140</v>
      </c>
      <c r="E2586" t="s">
        <v>117</v>
      </c>
      <c r="F2586">
        <v>6</v>
      </c>
      <c r="G2586">
        <v>2</v>
      </c>
      <c r="H2586" t="s">
        <v>293</v>
      </c>
      <c r="I2586" t="s">
        <v>25</v>
      </c>
      <c r="J2586">
        <v>10006108051</v>
      </c>
      <c r="K2586" s="21">
        <v>28.8</v>
      </c>
    </row>
    <row r="2587" spans="1:11">
      <c r="A2587" t="s">
        <v>281</v>
      </c>
      <c r="B2587">
        <v>2018</v>
      </c>
      <c r="C2587" s="12">
        <v>43043</v>
      </c>
      <c r="D2587" t="s">
        <v>140</v>
      </c>
      <c r="E2587" t="s">
        <v>117</v>
      </c>
      <c r="F2587">
        <v>6</v>
      </c>
      <c r="G2587">
        <v>3</v>
      </c>
      <c r="H2587" t="s">
        <v>196</v>
      </c>
      <c r="I2587" t="s">
        <v>52</v>
      </c>
      <c r="J2587">
        <v>10004868370</v>
      </c>
      <c r="K2587" s="21">
        <v>29.8</v>
      </c>
    </row>
    <row r="2588" spans="1:11">
      <c r="A2588" t="s">
        <v>281</v>
      </c>
      <c r="B2588">
        <v>2018</v>
      </c>
      <c r="C2588" s="12">
        <v>43043</v>
      </c>
      <c r="D2588" t="s">
        <v>140</v>
      </c>
      <c r="E2588" t="s">
        <v>117</v>
      </c>
      <c r="F2588">
        <v>6</v>
      </c>
      <c r="G2588">
        <v>4</v>
      </c>
      <c r="H2588" t="s">
        <v>287</v>
      </c>
      <c r="I2588" t="s">
        <v>31</v>
      </c>
      <c r="J2588">
        <v>10003349716</v>
      </c>
      <c r="K2588" s="21">
        <v>32.5</v>
      </c>
    </row>
    <row r="2589" spans="1:11">
      <c r="A2589" t="s">
        <v>281</v>
      </c>
      <c r="B2589">
        <v>2018</v>
      </c>
      <c r="C2589" s="12">
        <v>43043</v>
      </c>
      <c r="D2589" t="s">
        <v>140</v>
      </c>
      <c r="E2589" t="s">
        <v>119</v>
      </c>
      <c r="F2589">
        <v>1</v>
      </c>
      <c r="G2589">
        <v>1</v>
      </c>
      <c r="H2589" t="s">
        <v>68</v>
      </c>
      <c r="I2589" t="s">
        <v>29</v>
      </c>
      <c r="J2589">
        <v>10006379247</v>
      </c>
      <c r="K2589" s="21">
        <v>27.6</v>
      </c>
    </row>
    <row r="2590" spans="1:11">
      <c r="A2590" t="s">
        <v>281</v>
      </c>
      <c r="B2590">
        <v>2018</v>
      </c>
      <c r="C2590" s="12">
        <v>43043</v>
      </c>
      <c r="D2590" t="s">
        <v>140</v>
      </c>
      <c r="E2590" t="s">
        <v>119</v>
      </c>
      <c r="F2590">
        <v>1</v>
      </c>
      <c r="G2590">
        <v>2</v>
      </c>
      <c r="H2590" t="s">
        <v>314</v>
      </c>
      <c r="I2590" t="s">
        <v>44</v>
      </c>
      <c r="J2590">
        <v>10006904360</v>
      </c>
      <c r="K2590" s="21">
        <v>26.3</v>
      </c>
    </row>
    <row r="2591" spans="1:11">
      <c r="A2591" t="s">
        <v>281</v>
      </c>
      <c r="B2591">
        <v>2018</v>
      </c>
      <c r="C2591" s="12">
        <v>43043</v>
      </c>
      <c r="D2591" t="s">
        <v>140</v>
      </c>
      <c r="E2591" t="s">
        <v>119</v>
      </c>
      <c r="F2591">
        <v>1</v>
      </c>
      <c r="G2591">
        <v>3</v>
      </c>
      <c r="H2591" t="s">
        <v>289</v>
      </c>
      <c r="I2591" t="s">
        <v>207</v>
      </c>
      <c r="J2591">
        <v>10002418415</v>
      </c>
      <c r="K2591" s="21">
        <v>35.200000000000003</v>
      </c>
    </row>
    <row r="2592" spans="1:11">
      <c r="A2592" t="s">
        <v>281</v>
      </c>
      <c r="B2592">
        <v>2018</v>
      </c>
      <c r="C2592" s="12">
        <v>43043</v>
      </c>
      <c r="D2592" t="s">
        <v>140</v>
      </c>
      <c r="E2592" t="s">
        <v>119</v>
      </c>
      <c r="F2592">
        <v>1</v>
      </c>
      <c r="G2592">
        <v>4</v>
      </c>
      <c r="H2592" t="s">
        <v>28</v>
      </c>
      <c r="I2592" t="s">
        <v>29</v>
      </c>
      <c r="J2592">
        <v>10007779683</v>
      </c>
      <c r="K2592" s="21">
        <v>21.9</v>
      </c>
    </row>
    <row r="2593" spans="1:11">
      <c r="A2593" t="s">
        <v>281</v>
      </c>
      <c r="B2593">
        <v>2018</v>
      </c>
      <c r="C2593" s="12">
        <v>43043</v>
      </c>
      <c r="D2593" t="s">
        <v>140</v>
      </c>
      <c r="E2593" t="s">
        <v>119</v>
      </c>
      <c r="F2593">
        <v>1</v>
      </c>
      <c r="G2593">
        <v>5</v>
      </c>
      <c r="H2593" t="s">
        <v>45</v>
      </c>
      <c r="I2593" t="s">
        <v>46</v>
      </c>
      <c r="J2593">
        <v>10009176281</v>
      </c>
      <c r="K2593" s="21">
        <v>21.7</v>
      </c>
    </row>
    <row r="2594" spans="1:11">
      <c r="A2594" t="s">
        <v>281</v>
      </c>
      <c r="B2594">
        <v>2018</v>
      </c>
      <c r="C2594" s="12">
        <v>43043</v>
      </c>
      <c r="D2594" t="s">
        <v>140</v>
      </c>
      <c r="E2594" t="s">
        <v>119</v>
      </c>
      <c r="F2594">
        <v>1</v>
      </c>
      <c r="G2594">
        <v>6</v>
      </c>
      <c r="H2594" t="s">
        <v>220</v>
      </c>
      <c r="I2594" t="s">
        <v>35</v>
      </c>
      <c r="J2594">
        <v>10005782695</v>
      </c>
      <c r="K2594" s="21">
        <v>28.3</v>
      </c>
    </row>
    <row r="2595" spans="1:11">
      <c r="A2595" t="s">
        <v>281</v>
      </c>
      <c r="B2595">
        <v>2018</v>
      </c>
      <c r="C2595" s="12">
        <v>43043</v>
      </c>
      <c r="D2595" t="s">
        <v>140</v>
      </c>
      <c r="E2595" t="s">
        <v>119</v>
      </c>
      <c r="F2595">
        <v>2</v>
      </c>
      <c r="G2595">
        <v>1</v>
      </c>
      <c r="H2595" t="s">
        <v>200</v>
      </c>
      <c r="I2595" t="s">
        <v>23</v>
      </c>
      <c r="J2595">
        <v>10006900421</v>
      </c>
      <c r="K2595" s="21">
        <v>24.9</v>
      </c>
    </row>
    <row r="2596" spans="1:11">
      <c r="A2596" t="s">
        <v>281</v>
      </c>
      <c r="B2596">
        <v>2018</v>
      </c>
      <c r="C2596" s="12">
        <v>43043</v>
      </c>
      <c r="D2596" t="s">
        <v>140</v>
      </c>
      <c r="E2596" t="s">
        <v>119</v>
      </c>
      <c r="F2596">
        <v>2</v>
      </c>
      <c r="G2596">
        <v>2</v>
      </c>
      <c r="H2596" t="s">
        <v>99</v>
      </c>
      <c r="I2596" t="s">
        <v>27</v>
      </c>
      <c r="J2596">
        <v>10010678569</v>
      </c>
      <c r="K2596" s="21">
        <v>20.5</v>
      </c>
    </row>
    <row r="2597" spans="1:11">
      <c r="A2597" t="s">
        <v>281</v>
      </c>
      <c r="B2597">
        <v>2018</v>
      </c>
      <c r="C2597" s="12">
        <v>43043</v>
      </c>
      <c r="D2597" t="s">
        <v>140</v>
      </c>
      <c r="E2597" t="s">
        <v>119</v>
      </c>
      <c r="F2597">
        <v>2</v>
      </c>
      <c r="G2597">
        <v>3</v>
      </c>
      <c r="H2597" t="s">
        <v>106</v>
      </c>
      <c r="I2597" t="s">
        <v>102</v>
      </c>
      <c r="J2597">
        <v>10006894559</v>
      </c>
      <c r="K2597" s="21">
        <v>25.2</v>
      </c>
    </row>
    <row r="2598" spans="1:11">
      <c r="A2598" t="s">
        <v>281</v>
      </c>
      <c r="B2598">
        <v>2018</v>
      </c>
      <c r="C2598" s="12">
        <v>43043</v>
      </c>
      <c r="D2598" t="s">
        <v>140</v>
      </c>
      <c r="E2598" t="s">
        <v>119</v>
      </c>
      <c r="F2598">
        <v>2</v>
      </c>
      <c r="G2598">
        <v>4</v>
      </c>
      <c r="H2598" t="s">
        <v>195</v>
      </c>
      <c r="I2598" t="s">
        <v>31</v>
      </c>
      <c r="J2598">
        <v>10005964470</v>
      </c>
      <c r="K2598" s="21">
        <v>28.6</v>
      </c>
    </row>
    <row r="2599" spans="1:11">
      <c r="A2599" t="s">
        <v>281</v>
      </c>
      <c r="B2599">
        <v>2018</v>
      </c>
      <c r="C2599" s="12">
        <v>43043</v>
      </c>
      <c r="D2599" t="s">
        <v>140</v>
      </c>
      <c r="E2599" t="s">
        <v>119</v>
      </c>
      <c r="F2599">
        <v>2</v>
      </c>
      <c r="G2599">
        <v>5</v>
      </c>
      <c r="H2599" t="s">
        <v>54</v>
      </c>
      <c r="I2599" t="s">
        <v>42</v>
      </c>
      <c r="J2599">
        <v>10004612534</v>
      </c>
      <c r="K2599" s="21">
        <v>30.4</v>
      </c>
    </row>
    <row r="2600" spans="1:11">
      <c r="A2600" t="s">
        <v>281</v>
      </c>
      <c r="B2600">
        <v>2018</v>
      </c>
      <c r="C2600" s="12">
        <v>43043</v>
      </c>
      <c r="D2600" t="s">
        <v>140</v>
      </c>
      <c r="E2600" t="s">
        <v>119</v>
      </c>
      <c r="F2600">
        <v>2</v>
      </c>
      <c r="G2600">
        <v>6</v>
      </c>
      <c r="H2600" t="s">
        <v>193</v>
      </c>
      <c r="I2600" t="s">
        <v>31</v>
      </c>
      <c r="J2600">
        <v>10005727327</v>
      </c>
      <c r="K2600" s="21">
        <v>31.8</v>
      </c>
    </row>
    <row r="2601" spans="1:11">
      <c r="A2601" t="s">
        <v>281</v>
      </c>
      <c r="B2601">
        <v>2018</v>
      </c>
      <c r="C2601" s="12">
        <v>43043</v>
      </c>
      <c r="D2601" t="s">
        <v>140</v>
      </c>
      <c r="E2601" t="s">
        <v>121</v>
      </c>
      <c r="F2601">
        <v>1</v>
      </c>
      <c r="G2601">
        <v>1</v>
      </c>
      <c r="H2601" t="s">
        <v>200</v>
      </c>
      <c r="I2601" t="s">
        <v>23</v>
      </c>
      <c r="J2601">
        <v>10006900421</v>
      </c>
      <c r="K2601" s="21">
        <v>24.9</v>
      </c>
    </row>
    <row r="2602" spans="1:11">
      <c r="A2602" t="s">
        <v>281</v>
      </c>
      <c r="B2602">
        <v>2018</v>
      </c>
      <c r="C2602" s="12">
        <v>43043</v>
      </c>
      <c r="D2602" t="s">
        <v>140</v>
      </c>
      <c r="E2602" t="s">
        <v>121</v>
      </c>
      <c r="F2602">
        <v>1</v>
      </c>
      <c r="G2602">
        <v>2</v>
      </c>
      <c r="H2602" t="s">
        <v>68</v>
      </c>
      <c r="I2602" t="s">
        <v>29</v>
      </c>
      <c r="J2602">
        <v>10006379247</v>
      </c>
      <c r="K2602" s="21">
        <v>27.6</v>
      </c>
    </row>
    <row r="2603" spans="1:11">
      <c r="A2603" t="s">
        <v>281</v>
      </c>
      <c r="B2603">
        <v>2018</v>
      </c>
      <c r="C2603" s="12">
        <v>43043</v>
      </c>
      <c r="D2603" t="s">
        <v>140</v>
      </c>
      <c r="E2603" t="s">
        <v>121</v>
      </c>
      <c r="F2603">
        <v>1</v>
      </c>
      <c r="G2603">
        <v>3</v>
      </c>
      <c r="H2603" t="s">
        <v>99</v>
      </c>
      <c r="I2603" t="s">
        <v>27</v>
      </c>
      <c r="J2603">
        <v>10010678569</v>
      </c>
      <c r="K2603" s="21">
        <v>20.5</v>
      </c>
    </row>
    <row r="2604" spans="1:11">
      <c r="A2604" t="s">
        <v>281</v>
      </c>
      <c r="B2604">
        <v>2018</v>
      </c>
      <c r="C2604" s="12">
        <v>43043</v>
      </c>
      <c r="D2604" t="s">
        <v>140</v>
      </c>
      <c r="E2604" t="s">
        <v>121</v>
      </c>
      <c r="F2604">
        <v>1</v>
      </c>
      <c r="G2604">
        <v>4</v>
      </c>
      <c r="H2604" t="s">
        <v>314</v>
      </c>
      <c r="I2604" t="s">
        <v>44</v>
      </c>
      <c r="J2604">
        <v>10006904360</v>
      </c>
      <c r="K2604" s="21">
        <v>26.3</v>
      </c>
    </row>
    <row r="2605" spans="1:11">
      <c r="A2605" t="s">
        <v>281</v>
      </c>
      <c r="B2605">
        <v>2018</v>
      </c>
      <c r="C2605" s="12">
        <v>43043</v>
      </c>
      <c r="D2605" t="s">
        <v>140</v>
      </c>
      <c r="E2605" t="s">
        <v>121</v>
      </c>
      <c r="F2605">
        <v>1</v>
      </c>
      <c r="G2605">
        <v>5</v>
      </c>
      <c r="H2605" t="s">
        <v>106</v>
      </c>
      <c r="I2605" t="s">
        <v>102</v>
      </c>
      <c r="J2605">
        <v>10006894559</v>
      </c>
      <c r="K2605" s="21">
        <v>25.2</v>
      </c>
    </row>
    <row r="2606" spans="1:11">
      <c r="A2606" t="s">
        <v>281</v>
      </c>
      <c r="B2606">
        <v>2018</v>
      </c>
      <c r="C2606" s="12">
        <v>43043</v>
      </c>
      <c r="D2606" t="s">
        <v>140</v>
      </c>
      <c r="E2606" t="s">
        <v>121</v>
      </c>
      <c r="F2606">
        <v>1</v>
      </c>
      <c r="G2606">
        <v>6</v>
      </c>
      <c r="H2606" t="s">
        <v>289</v>
      </c>
      <c r="I2606" t="s">
        <v>207</v>
      </c>
      <c r="J2606">
        <v>10002418415</v>
      </c>
      <c r="K2606" s="21">
        <v>35.200000000000003</v>
      </c>
    </row>
    <row r="2607" spans="1:11">
      <c r="A2607" t="s">
        <v>281</v>
      </c>
      <c r="B2607">
        <v>2018</v>
      </c>
      <c r="C2607" s="12">
        <v>43043</v>
      </c>
      <c r="D2607" t="s">
        <v>140</v>
      </c>
      <c r="E2607" t="s">
        <v>121</v>
      </c>
      <c r="F2607">
        <v>2</v>
      </c>
      <c r="G2607">
        <v>1</v>
      </c>
      <c r="H2607" t="s">
        <v>54</v>
      </c>
      <c r="I2607" t="s">
        <v>42</v>
      </c>
      <c r="J2607">
        <v>10004612534</v>
      </c>
      <c r="K2607" s="21">
        <v>30.4</v>
      </c>
    </row>
    <row r="2608" spans="1:11">
      <c r="A2608" t="s">
        <v>281</v>
      </c>
      <c r="B2608">
        <v>2018</v>
      </c>
      <c r="C2608" s="12">
        <v>43043</v>
      </c>
      <c r="D2608" t="s">
        <v>140</v>
      </c>
      <c r="E2608" t="s">
        <v>121</v>
      </c>
      <c r="F2608">
        <v>2</v>
      </c>
      <c r="G2608">
        <v>2</v>
      </c>
      <c r="H2608" t="s">
        <v>45</v>
      </c>
      <c r="I2608" t="s">
        <v>46</v>
      </c>
      <c r="J2608">
        <v>10009176281</v>
      </c>
      <c r="K2608" s="21">
        <v>21.7</v>
      </c>
    </row>
    <row r="2609" spans="1:11">
      <c r="A2609" t="s">
        <v>281</v>
      </c>
      <c r="B2609">
        <v>2018</v>
      </c>
      <c r="C2609" s="12">
        <v>43043</v>
      </c>
      <c r="D2609" t="s">
        <v>140</v>
      </c>
      <c r="E2609" t="s">
        <v>121</v>
      </c>
      <c r="F2609">
        <v>2</v>
      </c>
      <c r="G2609">
        <v>3</v>
      </c>
      <c r="H2609" t="s">
        <v>28</v>
      </c>
      <c r="I2609" t="s">
        <v>29</v>
      </c>
      <c r="J2609">
        <v>10007779683</v>
      </c>
      <c r="K2609" s="21">
        <v>21.9</v>
      </c>
    </row>
    <row r="2610" spans="1:11">
      <c r="A2610" t="s">
        <v>281</v>
      </c>
      <c r="B2610">
        <v>2018</v>
      </c>
      <c r="C2610" s="12">
        <v>43043</v>
      </c>
      <c r="D2610" t="s">
        <v>140</v>
      </c>
      <c r="E2610" t="s">
        <v>121</v>
      </c>
      <c r="F2610">
        <v>2</v>
      </c>
      <c r="G2610">
        <v>4</v>
      </c>
      <c r="H2610" t="s">
        <v>220</v>
      </c>
      <c r="I2610" t="s">
        <v>35</v>
      </c>
      <c r="J2610">
        <v>10005782695</v>
      </c>
      <c r="K2610" s="21">
        <v>28.3</v>
      </c>
    </row>
    <row r="2611" spans="1:11">
      <c r="A2611" t="s">
        <v>281</v>
      </c>
      <c r="B2611">
        <v>2018</v>
      </c>
      <c r="C2611" s="12">
        <v>43043</v>
      </c>
      <c r="D2611" t="s">
        <v>140</v>
      </c>
      <c r="E2611" t="s">
        <v>121</v>
      </c>
      <c r="F2611">
        <v>2</v>
      </c>
      <c r="G2611">
        <v>5</v>
      </c>
      <c r="H2611" t="s">
        <v>193</v>
      </c>
      <c r="I2611" t="s">
        <v>31</v>
      </c>
      <c r="J2611">
        <v>10005727327</v>
      </c>
      <c r="K2611" s="21">
        <v>31.8</v>
      </c>
    </row>
    <row r="2612" spans="1:11">
      <c r="A2612" t="s">
        <v>281</v>
      </c>
      <c r="B2612">
        <v>2018</v>
      </c>
      <c r="C2612" s="12">
        <v>43043</v>
      </c>
      <c r="D2612" t="s">
        <v>140</v>
      </c>
      <c r="E2612" t="s">
        <v>121</v>
      </c>
      <c r="F2612">
        <v>2</v>
      </c>
      <c r="G2612">
        <v>6</v>
      </c>
      <c r="H2612" t="s">
        <v>195</v>
      </c>
      <c r="I2612" t="s">
        <v>31</v>
      </c>
      <c r="J2612">
        <v>10005964470</v>
      </c>
      <c r="K2612" s="21">
        <v>28.6</v>
      </c>
    </row>
    <row r="2613" spans="1:11">
      <c r="A2613" t="s">
        <v>226</v>
      </c>
      <c r="B2613">
        <v>2017</v>
      </c>
      <c r="C2613" s="12">
        <v>42838</v>
      </c>
      <c r="D2613" t="s">
        <v>20</v>
      </c>
      <c r="E2613" t="s">
        <v>91</v>
      </c>
      <c r="F2613">
        <v>1</v>
      </c>
      <c r="G2613">
        <v>1</v>
      </c>
      <c r="H2613" t="s">
        <v>106</v>
      </c>
      <c r="I2613" t="s">
        <v>102</v>
      </c>
      <c r="J2613">
        <v>10006894559</v>
      </c>
      <c r="K2613" s="21">
        <v>24.6</v>
      </c>
    </row>
    <row r="2614" spans="1:11">
      <c r="A2614" t="s">
        <v>226</v>
      </c>
      <c r="B2614">
        <v>2017</v>
      </c>
      <c r="C2614" s="12">
        <v>42838</v>
      </c>
      <c r="D2614" t="s">
        <v>20</v>
      </c>
      <c r="E2614" t="s">
        <v>91</v>
      </c>
      <c r="F2614">
        <v>1</v>
      </c>
      <c r="G2614">
        <v>2</v>
      </c>
      <c r="H2614" t="s">
        <v>294</v>
      </c>
      <c r="I2614" t="s">
        <v>27</v>
      </c>
      <c r="J2614">
        <v>10003011125</v>
      </c>
      <c r="K2614" s="21">
        <v>32.5</v>
      </c>
    </row>
    <row r="2615" spans="1:11">
      <c r="A2615" t="s">
        <v>226</v>
      </c>
      <c r="B2615">
        <v>2017</v>
      </c>
      <c r="C2615" s="12">
        <v>42838</v>
      </c>
      <c r="D2615" t="s">
        <v>20</v>
      </c>
      <c r="E2615" t="s">
        <v>91</v>
      </c>
      <c r="F2615">
        <v>1</v>
      </c>
      <c r="G2615">
        <v>3</v>
      </c>
      <c r="H2615" t="s">
        <v>306</v>
      </c>
      <c r="I2615" t="s">
        <v>113</v>
      </c>
      <c r="J2615">
        <v>10006898300</v>
      </c>
      <c r="K2615" s="21">
        <v>24.6</v>
      </c>
    </row>
    <row r="2616" spans="1:11">
      <c r="A2616" t="s">
        <v>226</v>
      </c>
      <c r="B2616">
        <v>2017</v>
      </c>
      <c r="C2616" s="12">
        <v>42838</v>
      </c>
      <c r="D2616" t="s">
        <v>20</v>
      </c>
      <c r="E2616" t="s">
        <v>91</v>
      </c>
      <c r="F2616">
        <v>1</v>
      </c>
      <c r="G2616">
        <v>4</v>
      </c>
      <c r="H2616" t="s">
        <v>68</v>
      </c>
      <c r="I2616" t="s">
        <v>29</v>
      </c>
      <c r="J2616">
        <v>10006379247</v>
      </c>
      <c r="K2616" s="21">
        <v>27</v>
      </c>
    </row>
    <row r="2617" spans="1:11">
      <c r="A2617" t="s">
        <v>226</v>
      </c>
      <c r="B2617">
        <v>2017</v>
      </c>
      <c r="C2617" s="12">
        <v>42838</v>
      </c>
      <c r="D2617" t="s">
        <v>20</v>
      </c>
      <c r="E2617" t="s">
        <v>91</v>
      </c>
      <c r="F2617">
        <v>1</v>
      </c>
      <c r="G2617">
        <v>5</v>
      </c>
      <c r="H2617" t="s">
        <v>183</v>
      </c>
      <c r="I2617" t="s">
        <v>33</v>
      </c>
      <c r="J2617">
        <v>10007212639</v>
      </c>
      <c r="K2617" s="21">
        <v>25.8</v>
      </c>
    </row>
    <row r="2618" spans="1:11">
      <c r="A2618" t="s">
        <v>226</v>
      </c>
      <c r="B2618">
        <v>2017</v>
      </c>
      <c r="C2618" s="12">
        <v>42838</v>
      </c>
      <c r="D2618" t="s">
        <v>20</v>
      </c>
      <c r="E2618" t="s">
        <v>91</v>
      </c>
      <c r="F2618">
        <v>1</v>
      </c>
      <c r="G2618">
        <v>6</v>
      </c>
      <c r="H2618" t="s">
        <v>248</v>
      </c>
      <c r="I2618" t="s">
        <v>35</v>
      </c>
      <c r="J2618">
        <v>10008997641</v>
      </c>
      <c r="K2618" s="21">
        <v>21.7</v>
      </c>
    </row>
    <row r="2619" spans="1:11">
      <c r="A2619" t="s">
        <v>226</v>
      </c>
      <c r="B2619">
        <v>2017</v>
      </c>
      <c r="C2619" s="12">
        <v>42838</v>
      </c>
      <c r="D2619" t="s">
        <v>20</v>
      </c>
      <c r="E2619" t="s">
        <v>91</v>
      </c>
      <c r="F2619">
        <v>1</v>
      </c>
      <c r="G2619">
        <v>7</v>
      </c>
      <c r="H2619" t="s">
        <v>50</v>
      </c>
      <c r="I2619" t="s">
        <v>44</v>
      </c>
      <c r="J2619">
        <v>10009039774</v>
      </c>
      <c r="K2619" s="21">
        <v>22.7</v>
      </c>
    </row>
    <row r="2620" spans="1:11">
      <c r="A2620" t="s">
        <v>226</v>
      </c>
      <c r="B2620">
        <v>2017</v>
      </c>
      <c r="C2620" s="12">
        <v>42838</v>
      </c>
      <c r="D2620" t="s">
        <v>20</v>
      </c>
      <c r="E2620" t="s">
        <v>91</v>
      </c>
      <c r="F2620">
        <v>2</v>
      </c>
      <c r="G2620">
        <v>1</v>
      </c>
      <c r="H2620" t="s">
        <v>220</v>
      </c>
      <c r="I2620" t="s">
        <v>35</v>
      </c>
      <c r="J2620">
        <v>10005782695</v>
      </c>
      <c r="K2620" s="21">
        <v>27.8</v>
      </c>
    </row>
    <row r="2621" spans="1:11">
      <c r="A2621" t="s">
        <v>226</v>
      </c>
      <c r="B2621">
        <v>2017</v>
      </c>
      <c r="C2621" s="12">
        <v>42838</v>
      </c>
      <c r="D2621" t="s">
        <v>20</v>
      </c>
      <c r="E2621" t="s">
        <v>91</v>
      </c>
      <c r="F2621">
        <v>2</v>
      </c>
      <c r="G2621">
        <v>2</v>
      </c>
      <c r="H2621" t="s">
        <v>54</v>
      </c>
      <c r="I2621" t="s">
        <v>42</v>
      </c>
      <c r="J2621">
        <v>10004612534</v>
      </c>
      <c r="K2621" s="21">
        <v>29.9</v>
      </c>
    </row>
    <row r="2622" spans="1:11">
      <c r="A2622" t="s">
        <v>226</v>
      </c>
      <c r="B2622">
        <v>2017</v>
      </c>
      <c r="C2622" s="12">
        <v>42838</v>
      </c>
      <c r="D2622" t="s">
        <v>20</v>
      </c>
      <c r="E2622" t="s">
        <v>91</v>
      </c>
      <c r="F2622">
        <v>2</v>
      </c>
      <c r="G2622">
        <v>3</v>
      </c>
      <c r="H2622" t="s">
        <v>211</v>
      </c>
      <c r="I2622" t="s">
        <v>212</v>
      </c>
      <c r="J2622">
        <v>10010608447</v>
      </c>
      <c r="K2622" s="21">
        <v>19.8</v>
      </c>
    </row>
    <row r="2623" spans="1:11">
      <c r="A2623" t="s">
        <v>226</v>
      </c>
      <c r="B2623">
        <v>2017</v>
      </c>
      <c r="C2623" s="12">
        <v>42838</v>
      </c>
      <c r="D2623" t="s">
        <v>20</v>
      </c>
      <c r="E2623" t="s">
        <v>91</v>
      </c>
      <c r="F2623">
        <v>2</v>
      </c>
      <c r="G2623">
        <v>4</v>
      </c>
      <c r="H2623" t="s">
        <v>28</v>
      </c>
      <c r="I2623" t="s">
        <v>29</v>
      </c>
      <c r="J2623">
        <v>10007779683</v>
      </c>
      <c r="K2623" s="21">
        <v>21.3</v>
      </c>
    </row>
    <row r="2624" spans="1:11">
      <c r="A2624" t="s">
        <v>226</v>
      </c>
      <c r="B2624">
        <v>2017</v>
      </c>
      <c r="C2624" s="12">
        <v>42838</v>
      </c>
      <c r="D2624" t="s">
        <v>20</v>
      </c>
      <c r="E2624" t="s">
        <v>91</v>
      </c>
      <c r="F2624">
        <v>2</v>
      </c>
      <c r="G2624">
        <v>5</v>
      </c>
      <c r="H2624" t="s">
        <v>221</v>
      </c>
      <c r="I2624" t="s">
        <v>31</v>
      </c>
      <c r="J2624">
        <v>10008098470</v>
      </c>
      <c r="K2624" s="21">
        <v>32.200000000000003</v>
      </c>
    </row>
    <row r="2625" spans="1:11">
      <c r="A2625" t="s">
        <v>226</v>
      </c>
      <c r="B2625">
        <v>2017</v>
      </c>
      <c r="C2625" s="12">
        <v>42838</v>
      </c>
      <c r="D2625" t="s">
        <v>20</v>
      </c>
      <c r="E2625" t="s">
        <v>91</v>
      </c>
      <c r="F2625">
        <v>2</v>
      </c>
      <c r="G2625">
        <v>6</v>
      </c>
      <c r="H2625" t="s">
        <v>234</v>
      </c>
      <c r="I2625" t="s">
        <v>25</v>
      </c>
      <c r="J2625">
        <v>10006073493</v>
      </c>
      <c r="K2625" s="21">
        <v>27.3</v>
      </c>
    </row>
    <row r="2626" spans="1:11">
      <c r="A2626" t="s">
        <v>226</v>
      </c>
      <c r="B2626">
        <v>2017</v>
      </c>
      <c r="C2626" s="12">
        <v>42838</v>
      </c>
      <c r="D2626" t="s">
        <v>20</v>
      </c>
      <c r="E2626" t="s">
        <v>91</v>
      </c>
      <c r="F2626">
        <v>2</v>
      </c>
      <c r="G2626">
        <v>7</v>
      </c>
      <c r="H2626" t="s">
        <v>143</v>
      </c>
      <c r="I2626" t="s">
        <v>95</v>
      </c>
      <c r="J2626">
        <v>10009181234</v>
      </c>
      <c r="K2626" s="21">
        <v>22</v>
      </c>
    </row>
    <row r="2627" spans="1:11">
      <c r="A2627" t="s">
        <v>226</v>
      </c>
      <c r="B2627">
        <v>2017</v>
      </c>
      <c r="C2627" s="12">
        <v>42838</v>
      </c>
      <c r="D2627" t="s">
        <v>20</v>
      </c>
      <c r="E2627" t="s">
        <v>91</v>
      </c>
      <c r="F2627">
        <v>3</v>
      </c>
      <c r="G2627">
        <v>1</v>
      </c>
      <c r="H2627" t="s">
        <v>314</v>
      </c>
      <c r="I2627" t="s">
        <v>44</v>
      </c>
      <c r="J2627">
        <v>10006904360</v>
      </c>
      <c r="K2627" s="21">
        <v>25.8</v>
      </c>
    </row>
    <row r="2628" spans="1:11">
      <c r="A2628" t="s">
        <v>226</v>
      </c>
      <c r="B2628">
        <v>2017</v>
      </c>
      <c r="C2628" s="12">
        <v>42838</v>
      </c>
      <c r="D2628" t="s">
        <v>20</v>
      </c>
      <c r="E2628" t="s">
        <v>91</v>
      </c>
      <c r="F2628">
        <v>3</v>
      </c>
      <c r="G2628">
        <v>2</v>
      </c>
      <c r="H2628" t="s">
        <v>196</v>
      </c>
      <c r="I2628" t="s">
        <v>52</v>
      </c>
      <c r="J2628">
        <v>10004868370</v>
      </c>
      <c r="K2628" s="21">
        <v>29.3</v>
      </c>
    </row>
    <row r="2629" spans="1:11">
      <c r="A2629" t="s">
        <v>226</v>
      </c>
      <c r="B2629">
        <v>2017</v>
      </c>
      <c r="C2629" s="12">
        <v>42838</v>
      </c>
      <c r="D2629" t="s">
        <v>20</v>
      </c>
      <c r="E2629" t="s">
        <v>91</v>
      </c>
      <c r="F2629">
        <v>3</v>
      </c>
      <c r="G2629">
        <v>3</v>
      </c>
      <c r="H2629" t="s">
        <v>195</v>
      </c>
      <c r="I2629" t="s">
        <v>31</v>
      </c>
      <c r="J2629">
        <v>10005964470</v>
      </c>
      <c r="K2629" s="21">
        <v>28.1</v>
      </c>
    </row>
    <row r="2630" spans="1:11">
      <c r="A2630" t="s">
        <v>226</v>
      </c>
      <c r="B2630">
        <v>2017</v>
      </c>
      <c r="C2630" s="12">
        <v>42838</v>
      </c>
      <c r="D2630" t="s">
        <v>20</v>
      </c>
      <c r="E2630" t="s">
        <v>91</v>
      </c>
      <c r="F2630">
        <v>3</v>
      </c>
      <c r="G2630">
        <v>4</v>
      </c>
      <c r="H2630" t="s">
        <v>103</v>
      </c>
      <c r="I2630" t="s">
        <v>104</v>
      </c>
      <c r="J2630">
        <v>10009010876</v>
      </c>
      <c r="K2630" s="21">
        <v>23.2</v>
      </c>
    </row>
    <row r="2631" spans="1:11">
      <c r="A2631" t="s">
        <v>226</v>
      </c>
      <c r="B2631">
        <v>2017</v>
      </c>
      <c r="C2631" s="12">
        <v>42838</v>
      </c>
      <c r="D2631" t="s">
        <v>20</v>
      </c>
      <c r="E2631" t="s">
        <v>91</v>
      </c>
      <c r="F2631">
        <v>3</v>
      </c>
      <c r="G2631">
        <v>5</v>
      </c>
      <c r="H2631" t="s">
        <v>48</v>
      </c>
      <c r="I2631" t="s">
        <v>27</v>
      </c>
      <c r="J2631">
        <v>10005930724</v>
      </c>
      <c r="K2631" s="21">
        <v>26.4</v>
      </c>
    </row>
    <row r="2632" spans="1:11">
      <c r="A2632" t="s">
        <v>226</v>
      </c>
      <c r="B2632">
        <v>2017</v>
      </c>
      <c r="C2632" s="12">
        <v>42838</v>
      </c>
      <c r="D2632" t="s">
        <v>20</v>
      </c>
      <c r="E2632" t="s">
        <v>91</v>
      </c>
      <c r="F2632">
        <v>3</v>
      </c>
      <c r="G2632">
        <v>6</v>
      </c>
      <c r="H2632" t="s">
        <v>283</v>
      </c>
      <c r="I2632" t="s">
        <v>284</v>
      </c>
      <c r="J2632">
        <v>10006319633</v>
      </c>
      <c r="K2632" s="21">
        <v>27.4</v>
      </c>
    </row>
    <row r="2633" spans="1:11">
      <c r="A2633" t="s">
        <v>226</v>
      </c>
      <c r="B2633">
        <v>2017</v>
      </c>
      <c r="C2633" s="12">
        <v>42838</v>
      </c>
      <c r="D2633" t="s">
        <v>20</v>
      </c>
      <c r="E2633" t="s">
        <v>91</v>
      </c>
      <c r="F2633">
        <v>3</v>
      </c>
      <c r="G2633">
        <v>7</v>
      </c>
      <c r="H2633" t="s">
        <v>313</v>
      </c>
      <c r="I2633" t="s">
        <v>42</v>
      </c>
      <c r="J2633">
        <v>10008950858</v>
      </c>
      <c r="K2633" s="21">
        <v>23.1</v>
      </c>
    </row>
    <row r="2634" spans="1:11">
      <c r="A2634" t="s">
        <v>226</v>
      </c>
      <c r="B2634">
        <v>2017</v>
      </c>
      <c r="C2634" s="12">
        <v>42838</v>
      </c>
      <c r="D2634" t="s">
        <v>20</v>
      </c>
      <c r="E2634" t="s">
        <v>91</v>
      </c>
      <c r="F2634">
        <v>4</v>
      </c>
      <c r="G2634">
        <v>1</v>
      </c>
      <c r="H2634" t="s">
        <v>129</v>
      </c>
      <c r="I2634" t="s">
        <v>35</v>
      </c>
      <c r="J2634">
        <v>10006184742</v>
      </c>
      <c r="K2634" s="21">
        <v>25.7</v>
      </c>
    </row>
    <row r="2635" spans="1:11">
      <c r="A2635" t="s">
        <v>226</v>
      </c>
      <c r="B2635">
        <v>2017</v>
      </c>
      <c r="C2635" s="12">
        <v>42838</v>
      </c>
      <c r="D2635" t="s">
        <v>20</v>
      </c>
      <c r="E2635" t="s">
        <v>91</v>
      </c>
      <c r="F2635">
        <v>4</v>
      </c>
      <c r="G2635">
        <v>2</v>
      </c>
      <c r="H2635" t="s">
        <v>125</v>
      </c>
      <c r="I2635" t="s">
        <v>113</v>
      </c>
      <c r="J2635">
        <v>10017950943</v>
      </c>
      <c r="K2635" s="21">
        <v>20.2</v>
      </c>
    </row>
    <row r="2636" spans="1:11">
      <c r="A2636" t="s">
        <v>226</v>
      </c>
      <c r="B2636">
        <v>2017</v>
      </c>
      <c r="C2636" s="12">
        <v>42838</v>
      </c>
      <c r="D2636" t="s">
        <v>20</v>
      </c>
      <c r="E2636" t="s">
        <v>91</v>
      </c>
      <c r="F2636">
        <v>4</v>
      </c>
      <c r="G2636">
        <v>3</v>
      </c>
      <c r="H2636" t="s">
        <v>93</v>
      </c>
      <c r="I2636" t="s">
        <v>52</v>
      </c>
      <c r="J2636">
        <v>10009150215</v>
      </c>
      <c r="K2636" s="21">
        <v>21.4</v>
      </c>
    </row>
    <row r="2637" spans="1:11">
      <c r="A2637" t="s">
        <v>226</v>
      </c>
      <c r="B2637">
        <v>2017</v>
      </c>
      <c r="C2637" s="12">
        <v>42838</v>
      </c>
      <c r="D2637" t="s">
        <v>20</v>
      </c>
      <c r="E2637" t="s">
        <v>91</v>
      </c>
      <c r="F2637">
        <v>4</v>
      </c>
      <c r="G2637">
        <v>4</v>
      </c>
      <c r="H2637" t="s">
        <v>289</v>
      </c>
      <c r="I2637" t="s">
        <v>207</v>
      </c>
      <c r="J2637">
        <v>10002418415</v>
      </c>
      <c r="K2637" s="21">
        <v>34.700000000000003</v>
      </c>
    </row>
    <row r="2638" spans="1:11">
      <c r="A2638" t="s">
        <v>226</v>
      </c>
      <c r="B2638">
        <v>2017</v>
      </c>
      <c r="C2638" s="12">
        <v>42838</v>
      </c>
      <c r="D2638" t="s">
        <v>20</v>
      </c>
      <c r="E2638" t="s">
        <v>91</v>
      </c>
      <c r="F2638">
        <v>4</v>
      </c>
      <c r="G2638">
        <v>5</v>
      </c>
      <c r="H2638" t="s">
        <v>40</v>
      </c>
      <c r="I2638" t="s">
        <v>29</v>
      </c>
      <c r="J2638">
        <v>10009178002</v>
      </c>
      <c r="K2638" s="21">
        <v>21.2</v>
      </c>
    </row>
    <row r="2639" spans="1:11">
      <c r="A2639" t="s">
        <v>226</v>
      </c>
      <c r="B2639">
        <v>2017</v>
      </c>
      <c r="C2639" s="12">
        <v>42838</v>
      </c>
      <c r="D2639" t="s">
        <v>20</v>
      </c>
      <c r="E2639" t="s">
        <v>91</v>
      </c>
      <c r="F2639">
        <v>4</v>
      </c>
      <c r="G2639">
        <v>6</v>
      </c>
      <c r="H2639" t="s">
        <v>213</v>
      </c>
      <c r="I2639" t="s">
        <v>42</v>
      </c>
      <c r="J2639">
        <v>10006422895</v>
      </c>
      <c r="K2639" s="21">
        <v>25.9</v>
      </c>
    </row>
    <row r="2640" spans="1:11">
      <c r="A2640" t="s">
        <v>226</v>
      </c>
      <c r="B2640">
        <v>2017</v>
      </c>
      <c r="C2640" s="12">
        <v>42838</v>
      </c>
      <c r="D2640" t="s">
        <v>20</v>
      </c>
      <c r="E2640" t="s">
        <v>91</v>
      </c>
      <c r="F2640">
        <v>4</v>
      </c>
      <c r="G2640">
        <v>7</v>
      </c>
      <c r="H2640" t="s">
        <v>193</v>
      </c>
      <c r="I2640" t="s">
        <v>31</v>
      </c>
      <c r="J2640">
        <v>10005727327</v>
      </c>
      <c r="K2640" s="21">
        <v>31.2</v>
      </c>
    </row>
    <row r="2641" spans="1:11">
      <c r="A2641" t="s">
        <v>226</v>
      </c>
      <c r="B2641">
        <v>2017</v>
      </c>
      <c r="C2641" s="12">
        <v>42838</v>
      </c>
      <c r="D2641" t="s">
        <v>20</v>
      </c>
      <c r="E2641" t="s">
        <v>117</v>
      </c>
      <c r="F2641">
        <v>1</v>
      </c>
      <c r="G2641">
        <v>1</v>
      </c>
      <c r="H2641" t="s">
        <v>289</v>
      </c>
      <c r="I2641" t="s">
        <v>207</v>
      </c>
      <c r="J2641">
        <v>10002418415</v>
      </c>
      <c r="K2641" s="21">
        <v>34.700000000000003</v>
      </c>
    </row>
    <row r="2642" spans="1:11">
      <c r="A2642" t="s">
        <v>226</v>
      </c>
      <c r="B2642">
        <v>2017</v>
      </c>
      <c r="C2642" s="12">
        <v>42838</v>
      </c>
      <c r="D2642" t="s">
        <v>20</v>
      </c>
      <c r="E2642" t="s">
        <v>117</v>
      </c>
      <c r="F2642">
        <v>1</v>
      </c>
      <c r="G2642">
        <v>2</v>
      </c>
      <c r="H2642" t="s">
        <v>48</v>
      </c>
      <c r="I2642" t="s">
        <v>27</v>
      </c>
      <c r="J2642">
        <v>10005930724</v>
      </c>
      <c r="K2642" s="21">
        <v>26.4</v>
      </c>
    </row>
    <row r="2643" spans="1:11">
      <c r="A2643" t="s">
        <v>226</v>
      </c>
      <c r="B2643">
        <v>2017</v>
      </c>
      <c r="C2643" s="12">
        <v>42838</v>
      </c>
      <c r="D2643" t="s">
        <v>20</v>
      </c>
      <c r="E2643" t="s">
        <v>117</v>
      </c>
      <c r="F2643">
        <v>1</v>
      </c>
      <c r="G2643">
        <v>3</v>
      </c>
      <c r="H2643" t="s">
        <v>50</v>
      </c>
      <c r="I2643" t="s">
        <v>44</v>
      </c>
      <c r="J2643">
        <v>10009039774</v>
      </c>
      <c r="K2643" s="21">
        <v>22.7</v>
      </c>
    </row>
    <row r="2644" spans="1:11">
      <c r="A2644" t="s">
        <v>226</v>
      </c>
      <c r="B2644">
        <v>2017</v>
      </c>
      <c r="C2644" s="12">
        <v>42838</v>
      </c>
      <c r="D2644" t="s">
        <v>20</v>
      </c>
      <c r="E2644" t="s">
        <v>117</v>
      </c>
      <c r="F2644">
        <v>1</v>
      </c>
      <c r="G2644">
        <v>4</v>
      </c>
      <c r="H2644" t="s">
        <v>306</v>
      </c>
      <c r="I2644" t="s">
        <v>113</v>
      </c>
      <c r="J2644">
        <v>10006898300</v>
      </c>
      <c r="K2644" s="21">
        <v>24.6</v>
      </c>
    </row>
    <row r="2645" spans="1:11">
      <c r="A2645" t="s">
        <v>226</v>
      </c>
      <c r="B2645">
        <v>2017</v>
      </c>
      <c r="C2645" s="12">
        <v>42838</v>
      </c>
      <c r="D2645" t="s">
        <v>20</v>
      </c>
      <c r="E2645" t="s">
        <v>117</v>
      </c>
      <c r="F2645">
        <v>1</v>
      </c>
      <c r="G2645">
        <v>5</v>
      </c>
      <c r="H2645" t="s">
        <v>234</v>
      </c>
      <c r="I2645" t="s">
        <v>25</v>
      </c>
      <c r="J2645">
        <v>10006073493</v>
      </c>
      <c r="K2645" s="21">
        <v>27.3</v>
      </c>
    </row>
    <row r="2646" spans="1:11">
      <c r="A2646" t="s">
        <v>226</v>
      </c>
      <c r="B2646">
        <v>2017</v>
      </c>
      <c r="C2646" s="12">
        <v>42838</v>
      </c>
      <c r="D2646" t="s">
        <v>20</v>
      </c>
      <c r="E2646" t="s">
        <v>117</v>
      </c>
      <c r="F2646">
        <v>2</v>
      </c>
      <c r="G2646">
        <v>1</v>
      </c>
      <c r="H2646" t="s">
        <v>40</v>
      </c>
      <c r="I2646" t="s">
        <v>29</v>
      </c>
      <c r="J2646">
        <v>10009178002</v>
      </c>
      <c r="K2646" s="21">
        <v>21.2</v>
      </c>
    </row>
    <row r="2647" spans="1:11">
      <c r="A2647" t="s">
        <v>226</v>
      </c>
      <c r="B2647">
        <v>2017</v>
      </c>
      <c r="C2647" s="12">
        <v>42838</v>
      </c>
      <c r="D2647" t="s">
        <v>20</v>
      </c>
      <c r="E2647" t="s">
        <v>117</v>
      </c>
      <c r="F2647">
        <v>2</v>
      </c>
      <c r="G2647">
        <v>2</v>
      </c>
      <c r="H2647" t="s">
        <v>221</v>
      </c>
      <c r="I2647" t="s">
        <v>31</v>
      </c>
      <c r="J2647">
        <v>10008098470</v>
      </c>
      <c r="K2647" s="21">
        <v>32.200000000000003</v>
      </c>
    </row>
    <row r="2648" spans="1:11">
      <c r="A2648" t="s">
        <v>226</v>
      </c>
      <c r="B2648">
        <v>2017</v>
      </c>
      <c r="C2648" s="12">
        <v>42838</v>
      </c>
      <c r="D2648" t="s">
        <v>20</v>
      </c>
      <c r="E2648" t="s">
        <v>117</v>
      </c>
      <c r="F2648">
        <v>2</v>
      </c>
      <c r="G2648">
        <v>3</v>
      </c>
      <c r="H2648" t="s">
        <v>248</v>
      </c>
      <c r="I2648" t="s">
        <v>35</v>
      </c>
      <c r="J2648">
        <v>10008997641</v>
      </c>
      <c r="K2648" s="21">
        <v>21.7</v>
      </c>
    </row>
    <row r="2649" spans="1:11">
      <c r="A2649" t="s">
        <v>226</v>
      </c>
      <c r="B2649">
        <v>2017</v>
      </c>
      <c r="C2649" s="12">
        <v>42838</v>
      </c>
      <c r="D2649" t="s">
        <v>20</v>
      </c>
      <c r="E2649" t="s">
        <v>117</v>
      </c>
      <c r="F2649">
        <v>2</v>
      </c>
      <c r="G2649">
        <v>4</v>
      </c>
      <c r="H2649" t="s">
        <v>211</v>
      </c>
      <c r="I2649" t="s">
        <v>212</v>
      </c>
      <c r="J2649">
        <v>10010608447</v>
      </c>
      <c r="K2649" s="21">
        <v>19.8</v>
      </c>
    </row>
    <row r="2650" spans="1:11">
      <c r="A2650" t="s">
        <v>226</v>
      </c>
      <c r="B2650">
        <v>2017</v>
      </c>
      <c r="C2650" s="12">
        <v>42838</v>
      </c>
      <c r="D2650" t="s">
        <v>20</v>
      </c>
      <c r="E2650" t="s">
        <v>117</v>
      </c>
      <c r="F2650">
        <v>2</v>
      </c>
      <c r="G2650">
        <v>5</v>
      </c>
      <c r="H2650" t="s">
        <v>313</v>
      </c>
      <c r="I2650" t="s">
        <v>42</v>
      </c>
      <c r="J2650">
        <v>10008950858</v>
      </c>
      <c r="K2650" s="21">
        <v>23.1</v>
      </c>
    </row>
    <row r="2651" spans="1:11">
      <c r="A2651" t="s">
        <v>226</v>
      </c>
      <c r="B2651">
        <v>2017</v>
      </c>
      <c r="C2651" s="12">
        <v>42838</v>
      </c>
      <c r="D2651" t="s">
        <v>20</v>
      </c>
      <c r="E2651" t="s">
        <v>117</v>
      </c>
      <c r="F2651">
        <v>3</v>
      </c>
      <c r="G2651">
        <v>1</v>
      </c>
      <c r="H2651" t="s">
        <v>213</v>
      </c>
      <c r="I2651" t="s">
        <v>42</v>
      </c>
      <c r="J2651">
        <v>10006422895</v>
      </c>
      <c r="K2651" s="21">
        <v>25.9</v>
      </c>
    </row>
    <row r="2652" spans="1:11">
      <c r="A2652" t="s">
        <v>226</v>
      </c>
      <c r="B2652">
        <v>2017</v>
      </c>
      <c r="C2652" s="12">
        <v>42838</v>
      </c>
      <c r="D2652" t="s">
        <v>20</v>
      </c>
      <c r="E2652" t="s">
        <v>117</v>
      </c>
      <c r="F2652">
        <v>3</v>
      </c>
      <c r="G2652">
        <v>2</v>
      </c>
      <c r="H2652" t="s">
        <v>28</v>
      </c>
      <c r="I2652" t="s">
        <v>29</v>
      </c>
      <c r="J2652">
        <v>10007779683</v>
      </c>
      <c r="K2652" s="21">
        <v>21.3</v>
      </c>
    </row>
    <row r="2653" spans="1:11">
      <c r="A2653" t="s">
        <v>226</v>
      </c>
      <c r="B2653">
        <v>2017</v>
      </c>
      <c r="C2653" s="12">
        <v>42838</v>
      </c>
      <c r="D2653" t="s">
        <v>20</v>
      </c>
      <c r="E2653" t="s">
        <v>117</v>
      </c>
      <c r="F2653">
        <v>3</v>
      </c>
      <c r="G2653">
        <v>3</v>
      </c>
      <c r="H2653" t="s">
        <v>103</v>
      </c>
      <c r="I2653" t="s">
        <v>104</v>
      </c>
      <c r="J2653">
        <v>10009010876</v>
      </c>
      <c r="K2653" s="21">
        <v>23.2</v>
      </c>
    </row>
    <row r="2654" spans="1:11">
      <c r="A2654" t="s">
        <v>226</v>
      </c>
      <c r="B2654">
        <v>2017</v>
      </c>
      <c r="C2654" s="12">
        <v>42838</v>
      </c>
      <c r="D2654" t="s">
        <v>20</v>
      </c>
      <c r="E2654" t="s">
        <v>117</v>
      </c>
      <c r="F2654">
        <v>3</v>
      </c>
      <c r="G2654">
        <v>4</v>
      </c>
      <c r="H2654" t="s">
        <v>183</v>
      </c>
      <c r="I2654" t="s">
        <v>33</v>
      </c>
      <c r="J2654">
        <v>10007212639</v>
      </c>
      <c r="K2654" s="21">
        <v>25.8</v>
      </c>
    </row>
    <row r="2655" spans="1:11">
      <c r="A2655" t="s">
        <v>226</v>
      </c>
      <c r="B2655">
        <v>2017</v>
      </c>
      <c r="C2655" s="12">
        <v>42838</v>
      </c>
      <c r="D2655" t="s">
        <v>20</v>
      </c>
      <c r="E2655" t="s">
        <v>117</v>
      </c>
      <c r="F2655">
        <v>3</v>
      </c>
      <c r="G2655">
        <v>5</v>
      </c>
      <c r="H2655" t="s">
        <v>195</v>
      </c>
      <c r="I2655" t="s">
        <v>31</v>
      </c>
      <c r="J2655">
        <v>10005964470</v>
      </c>
      <c r="K2655" s="21">
        <v>28.1</v>
      </c>
    </row>
    <row r="2656" spans="1:11">
      <c r="A2656" t="s">
        <v>226</v>
      </c>
      <c r="B2656">
        <v>2017</v>
      </c>
      <c r="C2656" s="12">
        <v>42838</v>
      </c>
      <c r="D2656" t="s">
        <v>20</v>
      </c>
      <c r="E2656" t="s">
        <v>117</v>
      </c>
      <c r="F2656">
        <v>4</v>
      </c>
      <c r="G2656">
        <v>1</v>
      </c>
      <c r="H2656" t="s">
        <v>68</v>
      </c>
      <c r="I2656" t="s">
        <v>29</v>
      </c>
      <c r="J2656">
        <v>10006379247</v>
      </c>
      <c r="K2656" s="21">
        <v>27</v>
      </c>
    </row>
    <row r="2657" spans="1:11">
      <c r="A2657" t="s">
        <v>226</v>
      </c>
      <c r="B2657">
        <v>2017</v>
      </c>
      <c r="C2657" s="12">
        <v>42838</v>
      </c>
      <c r="D2657" t="s">
        <v>20</v>
      </c>
      <c r="E2657" t="s">
        <v>117</v>
      </c>
      <c r="F2657">
        <v>4</v>
      </c>
      <c r="G2657">
        <v>2</v>
      </c>
      <c r="H2657" t="s">
        <v>93</v>
      </c>
      <c r="I2657" t="s">
        <v>52</v>
      </c>
      <c r="J2657">
        <v>10009150215</v>
      </c>
      <c r="K2657" s="21">
        <v>21.4</v>
      </c>
    </row>
    <row r="2658" spans="1:11">
      <c r="A2658" t="s">
        <v>226</v>
      </c>
      <c r="B2658">
        <v>2017</v>
      </c>
      <c r="C2658" s="12">
        <v>42838</v>
      </c>
      <c r="D2658" t="s">
        <v>20</v>
      </c>
      <c r="E2658" t="s">
        <v>117</v>
      </c>
      <c r="F2658">
        <v>4</v>
      </c>
      <c r="G2658">
        <v>3</v>
      </c>
      <c r="H2658" t="s">
        <v>283</v>
      </c>
      <c r="I2658" t="s">
        <v>284</v>
      </c>
      <c r="J2658">
        <v>10006319633</v>
      </c>
      <c r="K2658" s="21">
        <v>27.4</v>
      </c>
    </row>
    <row r="2659" spans="1:11">
      <c r="A2659" t="s">
        <v>226</v>
      </c>
      <c r="B2659">
        <v>2017</v>
      </c>
      <c r="C2659" s="12">
        <v>42838</v>
      </c>
      <c r="D2659" t="s">
        <v>20</v>
      </c>
      <c r="E2659" t="s">
        <v>117</v>
      </c>
      <c r="F2659">
        <v>4</v>
      </c>
      <c r="G2659">
        <v>4</v>
      </c>
      <c r="H2659" t="s">
        <v>143</v>
      </c>
      <c r="I2659" t="s">
        <v>95</v>
      </c>
      <c r="J2659">
        <v>10009181234</v>
      </c>
      <c r="K2659" s="21">
        <v>22</v>
      </c>
    </row>
    <row r="2660" spans="1:11">
      <c r="A2660" t="s">
        <v>226</v>
      </c>
      <c r="B2660">
        <v>2017</v>
      </c>
      <c r="C2660" s="12">
        <v>42838</v>
      </c>
      <c r="D2660" t="s">
        <v>20</v>
      </c>
      <c r="E2660" t="s">
        <v>117</v>
      </c>
      <c r="F2660">
        <v>4</v>
      </c>
      <c r="G2660">
        <v>5</v>
      </c>
      <c r="H2660" t="s">
        <v>193</v>
      </c>
      <c r="I2660" t="s">
        <v>31</v>
      </c>
      <c r="J2660">
        <v>10005727327</v>
      </c>
      <c r="K2660" s="21">
        <v>31.2</v>
      </c>
    </row>
    <row r="2661" spans="1:11">
      <c r="A2661" t="s">
        <v>226</v>
      </c>
      <c r="B2661">
        <v>2017</v>
      </c>
      <c r="C2661" s="12">
        <v>42838</v>
      </c>
      <c r="D2661" t="s">
        <v>20</v>
      </c>
      <c r="E2661" t="s">
        <v>121</v>
      </c>
      <c r="F2661">
        <v>1</v>
      </c>
      <c r="G2661">
        <v>1</v>
      </c>
      <c r="H2661" t="s">
        <v>196</v>
      </c>
      <c r="I2661" t="s">
        <v>52</v>
      </c>
      <c r="J2661">
        <v>10004868370</v>
      </c>
      <c r="K2661" s="21">
        <v>29.3</v>
      </c>
    </row>
    <row r="2662" spans="1:11">
      <c r="A2662" t="s">
        <v>226</v>
      </c>
      <c r="B2662">
        <v>2017</v>
      </c>
      <c r="C2662" s="12">
        <v>42838</v>
      </c>
      <c r="D2662" t="s">
        <v>20</v>
      </c>
      <c r="E2662" t="s">
        <v>121</v>
      </c>
      <c r="F2662">
        <v>1</v>
      </c>
      <c r="G2662">
        <v>2</v>
      </c>
      <c r="H2662" t="s">
        <v>314</v>
      </c>
      <c r="I2662" t="s">
        <v>44</v>
      </c>
      <c r="J2662">
        <v>10006904360</v>
      </c>
      <c r="K2662" s="21">
        <v>25.8</v>
      </c>
    </row>
    <row r="2663" spans="1:11">
      <c r="A2663" t="s">
        <v>226</v>
      </c>
      <c r="B2663">
        <v>2017</v>
      </c>
      <c r="C2663" s="12">
        <v>42838</v>
      </c>
      <c r="D2663" t="s">
        <v>20</v>
      </c>
      <c r="E2663" t="s">
        <v>121</v>
      </c>
      <c r="F2663">
        <v>1</v>
      </c>
      <c r="G2663">
        <v>3</v>
      </c>
      <c r="H2663" t="s">
        <v>54</v>
      </c>
      <c r="I2663" t="s">
        <v>42</v>
      </c>
      <c r="J2663">
        <v>10004612534</v>
      </c>
      <c r="K2663" s="21">
        <v>29.9</v>
      </c>
    </row>
    <row r="2664" spans="1:11">
      <c r="A2664" t="s">
        <v>226</v>
      </c>
      <c r="B2664">
        <v>2017</v>
      </c>
      <c r="C2664" s="12">
        <v>42838</v>
      </c>
      <c r="D2664" t="s">
        <v>20</v>
      </c>
      <c r="E2664" t="s">
        <v>121</v>
      </c>
      <c r="F2664">
        <v>1</v>
      </c>
      <c r="G2664">
        <v>4</v>
      </c>
      <c r="H2664" t="s">
        <v>106</v>
      </c>
      <c r="I2664" t="s">
        <v>102</v>
      </c>
      <c r="J2664">
        <v>10006894559</v>
      </c>
      <c r="K2664" s="21">
        <v>24.6</v>
      </c>
    </row>
    <row r="2665" spans="1:11">
      <c r="A2665" t="s">
        <v>226</v>
      </c>
      <c r="B2665">
        <v>2017</v>
      </c>
      <c r="C2665" s="12">
        <v>42838</v>
      </c>
      <c r="D2665" t="s">
        <v>20</v>
      </c>
      <c r="E2665" t="s">
        <v>121</v>
      </c>
      <c r="F2665">
        <v>1</v>
      </c>
      <c r="G2665">
        <v>5</v>
      </c>
      <c r="H2665" t="s">
        <v>213</v>
      </c>
      <c r="I2665" t="s">
        <v>42</v>
      </c>
      <c r="J2665">
        <v>10006422895</v>
      </c>
      <c r="K2665" s="21">
        <v>25.9</v>
      </c>
    </row>
    <row r="2666" spans="1:11">
      <c r="A2666" t="s">
        <v>226</v>
      </c>
      <c r="B2666">
        <v>2017</v>
      </c>
      <c r="C2666" s="12">
        <v>42838</v>
      </c>
      <c r="D2666" t="s">
        <v>20</v>
      </c>
      <c r="E2666" t="s">
        <v>121</v>
      </c>
      <c r="F2666">
        <v>1</v>
      </c>
      <c r="G2666">
        <v>6</v>
      </c>
      <c r="H2666" t="s">
        <v>40</v>
      </c>
      <c r="I2666" t="s">
        <v>29</v>
      </c>
      <c r="J2666">
        <v>10009178002</v>
      </c>
      <c r="K2666" s="21">
        <v>21.2</v>
      </c>
    </row>
    <row r="2667" spans="1:11">
      <c r="A2667" t="s">
        <v>226</v>
      </c>
      <c r="B2667">
        <v>2017</v>
      </c>
      <c r="C2667" s="12">
        <v>42838</v>
      </c>
      <c r="D2667" t="s">
        <v>20</v>
      </c>
      <c r="E2667" t="s">
        <v>121</v>
      </c>
      <c r="F2667">
        <v>2</v>
      </c>
      <c r="G2667">
        <v>1</v>
      </c>
      <c r="H2667" t="s">
        <v>68</v>
      </c>
      <c r="I2667" t="s">
        <v>29</v>
      </c>
      <c r="J2667">
        <v>10006379247</v>
      </c>
      <c r="K2667" s="21">
        <v>27</v>
      </c>
    </row>
    <row r="2668" spans="1:11">
      <c r="A2668" t="s">
        <v>226</v>
      </c>
      <c r="B2668">
        <v>2017</v>
      </c>
      <c r="C2668" s="12">
        <v>42838</v>
      </c>
      <c r="D2668" t="s">
        <v>20</v>
      </c>
      <c r="E2668" t="s">
        <v>121</v>
      </c>
      <c r="F2668">
        <v>2</v>
      </c>
      <c r="G2668">
        <v>2</v>
      </c>
      <c r="H2668" t="s">
        <v>125</v>
      </c>
      <c r="I2668" t="s">
        <v>113</v>
      </c>
      <c r="J2668">
        <v>10017950943</v>
      </c>
      <c r="K2668" s="21">
        <v>20.2</v>
      </c>
    </row>
    <row r="2669" spans="1:11">
      <c r="A2669" t="s">
        <v>226</v>
      </c>
      <c r="B2669">
        <v>2017</v>
      </c>
      <c r="C2669" s="12">
        <v>42838</v>
      </c>
      <c r="D2669" t="s">
        <v>20</v>
      </c>
      <c r="E2669" t="s">
        <v>121</v>
      </c>
      <c r="F2669">
        <v>2</v>
      </c>
      <c r="G2669">
        <v>3</v>
      </c>
      <c r="H2669" t="s">
        <v>289</v>
      </c>
      <c r="I2669" t="s">
        <v>207</v>
      </c>
      <c r="J2669">
        <v>10002418415</v>
      </c>
      <c r="K2669" s="21">
        <v>34.700000000000003</v>
      </c>
    </row>
    <row r="2670" spans="1:11">
      <c r="A2670" t="s">
        <v>226</v>
      </c>
      <c r="B2670">
        <v>2017</v>
      </c>
      <c r="C2670" s="12">
        <v>42838</v>
      </c>
      <c r="D2670" t="s">
        <v>20</v>
      </c>
      <c r="E2670" t="s">
        <v>121</v>
      </c>
      <c r="F2670">
        <v>2</v>
      </c>
      <c r="G2670">
        <v>4</v>
      </c>
      <c r="H2670" t="s">
        <v>294</v>
      </c>
      <c r="I2670" t="s">
        <v>27</v>
      </c>
      <c r="J2670">
        <v>10003011125</v>
      </c>
      <c r="K2670" s="21">
        <v>32.5</v>
      </c>
    </row>
    <row r="2671" spans="1:11">
      <c r="A2671" t="s">
        <v>226</v>
      </c>
      <c r="B2671">
        <v>2017</v>
      </c>
      <c r="C2671" s="12">
        <v>42838</v>
      </c>
      <c r="D2671" t="s">
        <v>20</v>
      </c>
      <c r="E2671" t="s">
        <v>121</v>
      </c>
      <c r="F2671">
        <v>2</v>
      </c>
      <c r="G2671">
        <v>5</v>
      </c>
      <c r="H2671" t="s">
        <v>129</v>
      </c>
      <c r="I2671" t="s">
        <v>35</v>
      </c>
      <c r="J2671">
        <v>10006184742</v>
      </c>
      <c r="K2671" s="21">
        <v>25.7</v>
      </c>
    </row>
    <row r="2672" spans="1:11">
      <c r="A2672" t="s">
        <v>226</v>
      </c>
      <c r="B2672">
        <v>2017</v>
      </c>
      <c r="C2672" s="12">
        <v>42838</v>
      </c>
      <c r="D2672" t="s">
        <v>20</v>
      </c>
      <c r="E2672" t="s">
        <v>121</v>
      </c>
      <c r="F2672">
        <v>2</v>
      </c>
      <c r="G2672">
        <v>6</v>
      </c>
      <c r="H2672" t="s">
        <v>220</v>
      </c>
      <c r="I2672" t="s">
        <v>35</v>
      </c>
      <c r="J2672">
        <v>10005782695</v>
      </c>
      <c r="K2672" s="21">
        <v>27.8</v>
      </c>
    </row>
    <row r="2673" spans="1:11">
      <c r="A2673" t="s">
        <v>326</v>
      </c>
      <c r="B2673">
        <v>2017</v>
      </c>
      <c r="C2673" s="12">
        <v>42792</v>
      </c>
      <c r="D2673" t="s">
        <v>140</v>
      </c>
      <c r="E2673" t="s">
        <v>91</v>
      </c>
      <c r="F2673">
        <v>1</v>
      </c>
      <c r="G2673">
        <v>1</v>
      </c>
      <c r="H2673" t="s">
        <v>294</v>
      </c>
      <c r="I2673" t="s">
        <v>27</v>
      </c>
      <c r="J2673">
        <v>10003011125</v>
      </c>
      <c r="K2673" s="21">
        <v>32.4</v>
      </c>
    </row>
    <row r="2674" spans="1:11">
      <c r="A2674" t="s">
        <v>326</v>
      </c>
      <c r="B2674">
        <v>2017</v>
      </c>
      <c r="C2674" s="12">
        <v>42792</v>
      </c>
      <c r="D2674" t="s">
        <v>140</v>
      </c>
      <c r="E2674" t="s">
        <v>91</v>
      </c>
      <c r="F2674">
        <v>1</v>
      </c>
      <c r="G2674">
        <v>2</v>
      </c>
      <c r="H2674" t="s">
        <v>93</v>
      </c>
      <c r="I2674" t="s">
        <v>52</v>
      </c>
      <c r="J2674">
        <v>10009150215</v>
      </c>
      <c r="K2674" s="21">
        <v>21.3</v>
      </c>
    </row>
    <row r="2675" spans="1:11">
      <c r="A2675" t="s">
        <v>326</v>
      </c>
      <c r="B2675">
        <v>2017</v>
      </c>
      <c r="C2675" s="12">
        <v>42792</v>
      </c>
      <c r="D2675" t="s">
        <v>140</v>
      </c>
      <c r="E2675" t="s">
        <v>91</v>
      </c>
      <c r="F2675">
        <v>1</v>
      </c>
      <c r="G2675">
        <v>3</v>
      </c>
      <c r="H2675" t="s">
        <v>327</v>
      </c>
      <c r="I2675" t="s">
        <v>198</v>
      </c>
      <c r="J2675">
        <v>10007271546</v>
      </c>
      <c r="K2675" s="21">
        <v>23.9</v>
      </c>
    </row>
    <row r="2676" spans="1:11">
      <c r="A2676" t="s">
        <v>326</v>
      </c>
      <c r="B2676">
        <v>2017</v>
      </c>
      <c r="C2676" s="12">
        <v>42792</v>
      </c>
      <c r="D2676" t="s">
        <v>140</v>
      </c>
      <c r="E2676" t="s">
        <v>91</v>
      </c>
      <c r="F2676">
        <v>1</v>
      </c>
      <c r="G2676">
        <v>4</v>
      </c>
      <c r="H2676" t="s">
        <v>59</v>
      </c>
      <c r="I2676" t="s">
        <v>37</v>
      </c>
      <c r="J2676">
        <v>10007502427</v>
      </c>
      <c r="K2676" s="21">
        <v>23.3</v>
      </c>
    </row>
    <row r="2677" spans="1:11">
      <c r="A2677" t="s">
        <v>326</v>
      </c>
      <c r="B2677">
        <v>2017</v>
      </c>
      <c r="C2677" s="12">
        <v>42792</v>
      </c>
      <c r="D2677" t="s">
        <v>140</v>
      </c>
      <c r="E2677" t="s">
        <v>91</v>
      </c>
      <c r="F2677">
        <v>1</v>
      </c>
      <c r="G2677">
        <v>5</v>
      </c>
      <c r="H2677" t="s">
        <v>289</v>
      </c>
      <c r="I2677" t="s">
        <v>207</v>
      </c>
      <c r="J2677">
        <v>10002418415</v>
      </c>
      <c r="K2677" s="21">
        <v>34.5</v>
      </c>
    </row>
    <row r="2678" spans="1:11">
      <c r="A2678" t="s">
        <v>326</v>
      </c>
      <c r="B2678">
        <v>2017</v>
      </c>
      <c r="C2678" s="12">
        <v>42792</v>
      </c>
      <c r="D2678" t="s">
        <v>140</v>
      </c>
      <c r="E2678" t="s">
        <v>91</v>
      </c>
      <c r="F2678">
        <v>1</v>
      </c>
      <c r="G2678">
        <v>6</v>
      </c>
      <c r="H2678" t="s">
        <v>328</v>
      </c>
      <c r="I2678" t="s">
        <v>256</v>
      </c>
      <c r="J2678">
        <v>10007787464</v>
      </c>
      <c r="K2678" s="21">
        <v>25.3</v>
      </c>
    </row>
    <row r="2679" spans="1:11">
      <c r="A2679" t="s">
        <v>326</v>
      </c>
      <c r="B2679">
        <v>2017</v>
      </c>
      <c r="C2679" s="12">
        <v>42792</v>
      </c>
      <c r="D2679" t="s">
        <v>140</v>
      </c>
      <c r="E2679" t="s">
        <v>91</v>
      </c>
      <c r="F2679">
        <v>2</v>
      </c>
      <c r="G2679">
        <v>1</v>
      </c>
      <c r="H2679" t="s">
        <v>314</v>
      </c>
      <c r="I2679" t="s">
        <v>44</v>
      </c>
      <c r="J2679">
        <v>10006904360</v>
      </c>
      <c r="K2679" s="21">
        <v>25.6</v>
      </c>
    </row>
    <row r="2680" spans="1:11">
      <c r="A2680" t="s">
        <v>326</v>
      </c>
      <c r="B2680">
        <v>2017</v>
      </c>
      <c r="C2680" s="12">
        <v>42792</v>
      </c>
      <c r="D2680" t="s">
        <v>140</v>
      </c>
      <c r="E2680" t="s">
        <v>91</v>
      </c>
      <c r="F2680">
        <v>2</v>
      </c>
      <c r="G2680">
        <v>2</v>
      </c>
      <c r="H2680" t="s">
        <v>183</v>
      </c>
      <c r="I2680" t="s">
        <v>33</v>
      </c>
      <c r="J2680">
        <v>10007212639</v>
      </c>
      <c r="K2680" s="21">
        <v>25.7</v>
      </c>
    </row>
    <row r="2681" spans="1:11">
      <c r="A2681" t="s">
        <v>326</v>
      </c>
      <c r="B2681">
        <v>2017</v>
      </c>
      <c r="C2681" s="12">
        <v>42792</v>
      </c>
      <c r="D2681" t="s">
        <v>140</v>
      </c>
      <c r="E2681" t="s">
        <v>91</v>
      </c>
      <c r="F2681">
        <v>2</v>
      </c>
      <c r="G2681">
        <v>3</v>
      </c>
      <c r="H2681" t="s">
        <v>231</v>
      </c>
      <c r="I2681" t="s">
        <v>102</v>
      </c>
      <c r="J2681">
        <v>10009009260</v>
      </c>
      <c r="K2681" s="21">
        <v>21.9</v>
      </c>
    </row>
    <row r="2682" spans="1:11">
      <c r="A2682" t="s">
        <v>326</v>
      </c>
      <c r="B2682">
        <v>2017</v>
      </c>
      <c r="C2682" s="12">
        <v>42792</v>
      </c>
      <c r="D2682" t="s">
        <v>140</v>
      </c>
      <c r="E2682" t="s">
        <v>91</v>
      </c>
      <c r="F2682">
        <v>2</v>
      </c>
      <c r="G2682">
        <v>4</v>
      </c>
      <c r="H2682" t="s">
        <v>167</v>
      </c>
      <c r="I2682" t="s">
        <v>46</v>
      </c>
      <c r="J2682">
        <v>10005953154</v>
      </c>
      <c r="K2682" s="21">
        <v>27.1</v>
      </c>
    </row>
    <row r="2683" spans="1:11">
      <c r="A2683" t="s">
        <v>326</v>
      </c>
      <c r="B2683">
        <v>2017</v>
      </c>
      <c r="C2683" s="12">
        <v>42792</v>
      </c>
      <c r="D2683" t="s">
        <v>140</v>
      </c>
      <c r="E2683" t="s">
        <v>91</v>
      </c>
      <c r="F2683">
        <v>2</v>
      </c>
      <c r="G2683">
        <v>5</v>
      </c>
      <c r="H2683" t="s">
        <v>171</v>
      </c>
      <c r="I2683" t="s">
        <v>82</v>
      </c>
      <c r="J2683">
        <v>10007073506</v>
      </c>
      <c r="K2683" s="21">
        <v>26.7</v>
      </c>
    </row>
    <row r="2684" spans="1:11">
      <c r="A2684" t="s">
        <v>326</v>
      </c>
      <c r="B2684">
        <v>2017</v>
      </c>
      <c r="C2684" s="12">
        <v>42792</v>
      </c>
      <c r="D2684" t="s">
        <v>140</v>
      </c>
      <c r="E2684" t="s">
        <v>91</v>
      </c>
      <c r="F2684">
        <v>2</v>
      </c>
      <c r="G2684">
        <v>6</v>
      </c>
      <c r="H2684" t="s">
        <v>209</v>
      </c>
      <c r="I2684" t="s">
        <v>198</v>
      </c>
      <c r="J2684">
        <v>10007772108</v>
      </c>
      <c r="K2684" s="21">
        <v>22</v>
      </c>
    </row>
    <row r="2685" spans="1:11">
      <c r="A2685" t="s">
        <v>326</v>
      </c>
      <c r="B2685">
        <v>2017</v>
      </c>
      <c r="C2685" s="12">
        <v>42792</v>
      </c>
      <c r="D2685" t="s">
        <v>140</v>
      </c>
      <c r="E2685" t="s">
        <v>91</v>
      </c>
      <c r="F2685">
        <v>2</v>
      </c>
      <c r="G2685">
        <v>7</v>
      </c>
      <c r="H2685" t="s">
        <v>234</v>
      </c>
      <c r="I2685" t="s">
        <v>25</v>
      </c>
      <c r="J2685">
        <v>10006073493</v>
      </c>
      <c r="K2685" s="21">
        <v>27.2</v>
      </c>
    </row>
    <row r="2686" spans="1:11">
      <c r="A2686" t="s">
        <v>326</v>
      </c>
      <c r="B2686">
        <v>2017</v>
      </c>
      <c r="C2686" s="12">
        <v>42792</v>
      </c>
      <c r="D2686" t="s">
        <v>140</v>
      </c>
      <c r="E2686" t="s">
        <v>91</v>
      </c>
      <c r="F2686">
        <v>3</v>
      </c>
      <c r="G2686">
        <v>1</v>
      </c>
      <c r="H2686" t="s">
        <v>306</v>
      </c>
      <c r="I2686" t="s">
        <v>113</v>
      </c>
      <c r="J2686">
        <v>10006898300</v>
      </c>
      <c r="K2686" s="21">
        <v>24.5</v>
      </c>
    </row>
    <row r="2687" spans="1:11">
      <c r="A2687" t="s">
        <v>326</v>
      </c>
      <c r="B2687">
        <v>2017</v>
      </c>
      <c r="C2687" s="12">
        <v>42792</v>
      </c>
      <c r="D2687" t="s">
        <v>140</v>
      </c>
      <c r="E2687" t="s">
        <v>91</v>
      </c>
      <c r="F2687">
        <v>3</v>
      </c>
      <c r="G2687">
        <v>2</v>
      </c>
      <c r="H2687" t="s">
        <v>103</v>
      </c>
      <c r="I2687" t="s">
        <v>104</v>
      </c>
      <c r="J2687">
        <v>10009010876</v>
      </c>
      <c r="K2687" s="21">
        <v>23.1</v>
      </c>
    </row>
    <row r="2688" spans="1:11">
      <c r="A2688" t="s">
        <v>326</v>
      </c>
      <c r="B2688">
        <v>2017</v>
      </c>
      <c r="C2688" s="12">
        <v>42792</v>
      </c>
      <c r="D2688" t="s">
        <v>140</v>
      </c>
      <c r="E2688" t="s">
        <v>91</v>
      </c>
      <c r="F2688">
        <v>3</v>
      </c>
      <c r="G2688">
        <v>3</v>
      </c>
      <c r="H2688" t="s">
        <v>319</v>
      </c>
      <c r="I2688" t="s">
        <v>25</v>
      </c>
      <c r="J2688">
        <v>10007508083</v>
      </c>
      <c r="K2688" s="21">
        <v>23.5</v>
      </c>
    </row>
    <row r="2689" spans="1:11">
      <c r="A2689" t="s">
        <v>326</v>
      </c>
      <c r="B2689">
        <v>2017</v>
      </c>
      <c r="C2689" s="12">
        <v>42792</v>
      </c>
      <c r="D2689" t="s">
        <v>140</v>
      </c>
      <c r="E2689" t="s">
        <v>91</v>
      </c>
      <c r="F2689">
        <v>3</v>
      </c>
      <c r="G2689">
        <v>4</v>
      </c>
      <c r="H2689" t="s">
        <v>329</v>
      </c>
      <c r="I2689" t="s">
        <v>164</v>
      </c>
      <c r="J2689">
        <v>10009728373</v>
      </c>
      <c r="K2689" s="21">
        <v>19.899999999999999</v>
      </c>
    </row>
    <row r="2690" spans="1:11">
      <c r="A2690" t="s">
        <v>326</v>
      </c>
      <c r="B2690">
        <v>2017</v>
      </c>
      <c r="C2690" s="12">
        <v>42792</v>
      </c>
      <c r="D2690" t="s">
        <v>140</v>
      </c>
      <c r="E2690" t="s">
        <v>91</v>
      </c>
      <c r="F2690">
        <v>3</v>
      </c>
      <c r="G2690">
        <v>5</v>
      </c>
      <c r="H2690" t="s">
        <v>283</v>
      </c>
      <c r="I2690" t="s">
        <v>284</v>
      </c>
      <c r="J2690">
        <v>10006319633</v>
      </c>
      <c r="K2690" s="21">
        <v>27.2</v>
      </c>
    </row>
    <row r="2691" spans="1:11">
      <c r="A2691" t="s">
        <v>326</v>
      </c>
      <c r="B2691">
        <v>2017</v>
      </c>
      <c r="C2691" s="12">
        <v>42792</v>
      </c>
      <c r="D2691" t="s">
        <v>140</v>
      </c>
      <c r="E2691" t="s">
        <v>91</v>
      </c>
      <c r="F2691">
        <v>3</v>
      </c>
      <c r="G2691">
        <v>6</v>
      </c>
      <c r="H2691" t="s">
        <v>193</v>
      </c>
      <c r="I2691" t="s">
        <v>31</v>
      </c>
      <c r="J2691">
        <v>10005727327</v>
      </c>
      <c r="K2691" s="21">
        <v>31.1</v>
      </c>
    </row>
    <row r="2692" spans="1:11">
      <c r="A2692" t="s">
        <v>326</v>
      </c>
      <c r="B2692">
        <v>2017</v>
      </c>
      <c r="C2692" s="12">
        <v>42792</v>
      </c>
      <c r="D2692" t="s">
        <v>140</v>
      </c>
      <c r="E2692" t="s">
        <v>91</v>
      </c>
      <c r="F2692">
        <v>4</v>
      </c>
      <c r="G2692">
        <v>1</v>
      </c>
      <c r="H2692" t="s">
        <v>129</v>
      </c>
      <c r="I2692" t="s">
        <v>35</v>
      </c>
      <c r="J2692">
        <v>10006184742</v>
      </c>
      <c r="K2692" s="21">
        <v>25.6</v>
      </c>
    </row>
    <row r="2693" spans="1:11">
      <c r="A2693" t="s">
        <v>326</v>
      </c>
      <c r="B2693">
        <v>2017</v>
      </c>
      <c r="C2693" s="12">
        <v>42792</v>
      </c>
      <c r="D2693" t="s">
        <v>140</v>
      </c>
      <c r="E2693" t="s">
        <v>91</v>
      </c>
      <c r="F2693">
        <v>4</v>
      </c>
      <c r="G2693">
        <v>2</v>
      </c>
      <c r="H2693" t="s">
        <v>143</v>
      </c>
      <c r="I2693" t="s">
        <v>95</v>
      </c>
      <c r="J2693">
        <v>10009181234</v>
      </c>
      <c r="K2693" s="21">
        <v>21.9</v>
      </c>
    </row>
    <row r="2694" spans="1:11">
      <c r="A2694" t="s">
        <v>326</v>
      </c>
      <c r="B2694">
        <v>2017</v>
      </c>
      <c r="C2694" s="12">
        <v>42792</v>
      </c>
      <c r="D2694" t="s">
        <v>140</v>
      </c>
      <c r="E2694" t="s">
        <v>91</v>
      </c>
      <c r="F2694">
        <v>4</v>
      </c>
      <c r="G2694">
        <v>3</v>
      </c>
      <c r="H2694" t="s">
        <v>211</v>
      </c>
      <c r="I2694" t="s">
        <v>212</v>
      </c>
      <c r="J2694">
        <v>10010608447</v>
      </c>
      <c r="K2694" s="21">
        <v>19.7</v>
      </c>
    </row>
    <row r="2695" spans="1:11">
      <c r="A2695" t="s">
        <v>326</v>
      </c>
      <c r="B2695">
        <v>2017</v>
      </c>
      <c r="C2695" s="12">
        <v>42792</v>
      </c>
      <c r="D2695" t="s">
        <v>140</v>
      </c>
      <c r="E2695" t="s">
        <v>91</v>
      </c>
      <c r="F2695">
        <v>4</v>
      </c>
      <c r="G2695">
        <v>4</v>
      </c>
      <c r="H2695" t="s">
        <v>213</v>
      </c>
      <c r="I2695" t="s">
        <v>42</v>
      </c>
      <c r="J2695">
        <v>10006422895</v>
      </c>
      <c r="K2695" s="21">
        <v>25.8</v>
      </c>
    </row>
    <row r="2696" spans="1:11">
      <c r="A2696" t="s">
        <v>326</v>
      </c>
      <c r="B2696">
        <v>2017</v>
      </c>
      <c r="C2696" s="12">
        <v>42792</v>
      </c>
      <c r="D2696" t="s">
        <v>140</v>
      </c>
      <c r="E2696" t="s">
        <v>91</v>
      </c>
      <c r="F2696">
        <v>4</v>
      </c>
      <c r="G2696">
        <v>5</v>
      </c>
      <c r="H2696" t="s">
        <v>287</v>
      </c>
      <c r="I2696" t="s">
        <v>31</v>
      </c>
      <c r="J2696">
        <v>10003349716</v>
      </c>
      <c r="K2696" s="21">
        <v>31.8</v>
      </c>
    </row>
    <row r="2697" spans="1:11">
      <c r="A2697" t="s">
        <v>326</v>
      </c>
      <c r="B2697">
        <v>2017</v>
      </c>
      <c r="C2697" s="12">
        <v>42792</v>
      </c>
      <c r="D2697" t="s">
        <v>140</v>
      </c>
      <c r="E2697" t="s">
        <v>91</v>
      </c>
      <c r="F2697">
        <v>4</v>
      </c>
      <c r="G2697">
        <v>6</v>
      </c>
      <c r="H2697" t="s">
        <v>330</v>
      </c>
      <c r="I2697" t="s">
        <v>178</v>
      </c>
      <c r="J2697">
        <v>10007782616</v>
      </c>
      <c r="K2697" s="21">
        <v>23.6</v>
      </c>
    </row>
    <row r="2698" spans="1:11">
      <c r="A2698" t="s">
        <v>326</v>
      </c>
      <c r="B2698">
        <v>2017</v>
      </c>
      <c r="C2698" s="12">
        <v>42792</v>
      </c>
      <c r="D2698" t="s">
        <v>140</v>
      </c>
      <c r="E2698" t="s">
        <v>117</v>
      </c>
      <c r="F2698">
        <v>1</v>
      </c>
      <c r="G2698">
        <v>1</v>
      </c>
      <c r="H2698" t="s">
        <v>283</v>
      </c>
      <c r="I2698" t="s">
        <v>284</v>
      </c>
      <c r="J2698">
        <v>10006319633</v>
      </c>
      <c r="K2698" s="21">
        <v>27.2</v>
      </c>
    </row>
    <row r="2699" spans="1:11">
      <c r="A2699" t="s">
        <v>326</v>
      </c>
      <c r="B2699">
        <v>2017</v>
      </c>
      <c r="C2699" s="12">
        <v>42792</v>
      </c>
      <c r="D2699" t="s">
        <v>140</v>
      </c>
      <c r="E2699" t="s">
        <v>117</v>
      </c>
      <c r="F2699">
        <v>1</v>
      </c>
      <c r="G2699">
        <v>2</v>
      </c>
      <c r="H2699" t="s">
        <v>213</v>
      </c>
      <c r="I2699" t="s">
        <v>42</v>
      </c>
      <c r="J2699">
        <v>10006422895</v>
      </c>
      <c r="K2699" s="21">
        <v>25.8</v>
      </c>
    </row>
    <row r="2700" spans="1:11">
      <c r="A2700" t="s">
        <v>326</v>
      </c>
      <c r="B2700">
        <v>2017</v>
      </c>
      <c r="C2700" s="12">
        <v>42792</v>
      </c>
      <c r="D2700" t="s">
        <v>140</v>
      </c>
      <c r="E2700" t="s">
        <v>117</v>
      </c>
      <c r="F2700">
        <v>1</v>
      </c>
      <c r="G2700">
        <v>3</v>
      </c>
      <c r="H2700" t="s">
        <v>209</v>
      </c>
      <c r="I2700" t="s">
        <v>198</v>
      </c>
      <c r="J2700">
        <v>10007772108</v>
      </c>
      <c r="K2700" s="21">
        <v>22</v>
      </c>
    </row>
    <row r="2701" spans="1:11">
      <c r="A2701" t="s">
        <v>326</v>
      </c>
      <c r="B2701">
        <v>2017</v>
      </c>
      <c r="C2701" s="12">
        <v>42792</v>
      </c>
      <c r="D2701" t="s">
        <v>140</v>
      </c>
      <c r="E2701" t="s">
        <v>117</v>
      </c>
      <c r="F2701">
        <v>1</v>
      </c>
      <c r="G2701">
        <v>4</v>
      </c>
      <c r="H2701" t="s">
        <v>327</v>
      </c>
      <c r="I2701" t="s">
        <v>198</v>
      </c>
      <c r="J2701">
        <v>10007271546</v>
      </c>
      <c r="K2701" s="21">
        <v>23.9</v>
      </c>
    </row>
    <row r="2702" spans="1:11">
      <c r="A2702" t="s">
        <v>326</v>
      </c>
      <c r="B2702">
        <v>2017</v>
      </c>
      <c r="C2702" s="12">
        <v>42792</v>
      </c>
      <c r="D2702" t="s">
        <v>140</v>
      </c>
      <c r="E2702" t="s">
        <v>117</v>
      </c>
      <c r="F2702">
        <v>2</v>
      </c>
      <c r="G2702">
        <v>1</v>
      </c>
      <c r="H2702" t="s">
        <v>328</v>
      </c>
      <c r="I2702" t="s">
        <v>256</v>
      </c>
      <c r="J2702">
        <v>10007787464</v>
      </c>
      <c r="K2702" s="21">
        <v>25.3</v>
      </c>
    </row>
    <row r="2703" spans="1:11">
      <c r="A2703" t="s">
        <v>326</v>
      </c>
      <c r="B2703">
        <v>2017</v>
      </c>
      <c r="C2703" s="12">
        <v>42792</v>
      </c>
      <c r="D2703" t="s">
        <v>140</v>
      </c>
      <c r="E2703" t="s">
        <v>117</v>
      </c>
      <c r="F2703">
        <v>2</v>
      </c>
      <c r="G2703">
        <v>2</v>
      </c>
      <c r="H2703" t="s">
        <v>231</v>
      </c>
      <c r="I2703" t="s">
        <v>102</v>
      </c>
      <c r="J2703">
        <v>10009009260</v>
      </c>
      <c r="K2703" s="21">
        <v>21.9</v>
      </c>
    </row>
    <row r="2704" spans="1:11">
      <c r="A2704" t="s">
        <v>326</v>
      </c>
      <c r="B2704">
        <v>2017</v>
      </c>
      <c r="C2704" s="12">
        <v>42792</v>
      </c>
      <c r="D2704" t="s">
        <v>140</v>
      </c>
      <c r="E2704" t="s">
        <v>117</v>
      </c>
      <c r="F2704">
        <v>2</v>
      </c>
      <c r="G2704">
        <v>3</v>
      </c>
      <c r="H2704" t="s">
        <v>329</v>
      </c>
      <c r="I2704" t="s">
        <v>164</v>
      </c>
      <c r="J2704">
        <v>10009728373</v>
      </c>
      <c r="K2704" s="21">
        <v>19.899999999999999</v>
      </c>
    </row>
    <row r="2705" spans="1:11">
      <c r="A2705" t="s">
        <v>326</v>
      </c>
      <c r="B2705">
        <v>2017</v>
      </c>
      <c r="C2705" s="12">
        <v>42792</v>
      </c>
      <c r="D2705" t="s">
        <v>140</v>
      </c>
      <c r="E2705" t="s">
        <v>117</v>
      </c>
      <c r="F2705">
        <v>2</v>
      </c>
      <c r="G2705">
        <v>4</v>
      </c>
      <c r="H2705" t="s">
        <v>171</v>
      </c>
      <c r="I2705" t="s">
        <v>82</v>
      </c>
      <c r="J2705">
        <v>10007073506</v>
      </c>
      <c r="K2705" s="21">
        <v>26.7</v>
      </c>
    </row>
    <row r="2706" spans="1:11">
      <c r="A2706" t="s">
        <v>326</v>
      </c>
      <c r="B2706">
        <v>2017</v>
      </c>
      <c r="C2706" s="12">
        <v>42792</v>
      </c>
      <c r="D2706" t="s">
        <v>140</v>
      </c>
      <c r="E2706" t="s">
        <v>117</v>
      </c>
      <c r="F2706">
        <v>3</v>
      </c>
      <c r="G2706">
        <v>1</v>
      </c>
      <c r="H2706" t="s">
        <v>289</v>
      </c>
      <c r="I2706" t="s">
        <v>207</v>
      </c>
      <c r="J2706">
        <v>10002418415</v>
      </c>
      <c r="K2706" s="21">
        <v>34.5</v>
      </c>
    </row>
    <row r="2707" spans="1:11">
      <c r="A2707" t="s">
        <v>326</v>
      </c>
      <c r="B2707">
        <v>2017</v>
      </c>
      <c r="C2707" s="12">
        <v>42792</v>
      </c>
      <c r="D2707" t="s">
        <v>140</v>
      </c>
      <c r="E2707" t="s">
        <v>117</v>
      </c>
      <c r="F2707">
        <v>3</v>
      </c>
      <c r="G2707">
        <v>2</v>
      </c>
      <c r="H2707" t="s">
        <v>167</v>
      </c>
      <c r="I2707" t="s">
        <v>46</v>
      </c>
      <c r="J2707">
        <v>10005953154</v>
      </c>
      <c r="K2707" s="21">
        <v>27.1</v>
      </c>
    </row>
    <row r="2708" spans="1:11">
      <c r="A2708" t="s">
        <v>326</v>
      </c>
      <c r="B2708">
        <v>2017</v>
      </c>
      <c r="C2708" s="12">
        <v>42792</v>
      </c>
      <c r="D2708" t="s">
        <v>140</v>
      </c>
      <c r="E2708" t="s">
        <v>117</v>
      </c>
      <c r="F2708">
        <v>3</v>
      </c>
      <c r="G2708">
        <v>3</v>
      </c>
      <c r="H2708" t="s">
        <v>319</v>
      </c>
      <c r="I2708" t="s">
        <v>25</v>
      </c>
      <c r="J2708">
        <v>10007508083</v>
      </c>
      <c r="K2708" s="21">
        <v>23.5</v>
      </c>
    </row>
    <row r="2709" spans="1:11">
      <c r="A2709" t="s">
        <v>326</v>
      </c>
      <c r="B2709">
        <v>2017</v>
      </c>
      <c r="C2709" s="12">
        <v>42792</v>
      </c>
      <c r="D2709" t="s">
        <v>140</v>
      </c>
      <c r="E2709" t="s">
        <v>117</v>
      </c>
      <c r="F2709">
        <v>3</v>
      </c>
      <c r="G2709">
        <v>4</v>
      </c>
      <c r="H2709" t="s">
        <v>330</v>
      </c>
      <c r="I2709" t="s">
        <v>178</v>
      </c>
      <c r="J2709">
        <v>10007782616</v>
      </c>
      <c r="K2709" s="21">
        <v>23.6</v>
      </c>
    </row>
    <row r="2710" spans="1:11">
      <c r="A2710" t="s">
        <v>326</v>
      </c>
      <c r="B2710">
        <v>2017</v>
      </c>
      <c r="C2710" s="12">
        <v>42792</v>
      </c>
      <c r="D2710" t="s">
        <v>140</v>
      </c>
      <c r="E2710" t="s">
        <v>117</v>
      </c>
      <c r="F2710">
        <v>4</v>
      </c>
      <c r="G2710">
        <v>1</v>
      </c>
      <c r="H2710" t="s">
        <v>287</v>
      </c>
      <c r="I2710" t="s">
        <v>31</v>
      </c>
      <c r="J2710">
        <v>10003349716</v>
      </c>
      <c r="K2710" s="21">
        <v>31.8</v>
      </c>
    </row>
    <row r="2711" spans="1:11">
      <c r="A2711" t="s">
        <v>326</v>
      </c>
      <c r="B2711">
        <v>2017</v>
      </c>
      <c r="C2711" s="12">
        <v>42792</v>
      </c>
      <c r="D2711" t="s">
        <v>140</v>
      </c>
      <c r="E2711" t="s">
        <v>117</v>
      </c>
      <c r="F2711">
        <v>4</v>
      </c>
      <c r="G2711">
        <v>2</v>
      </c>
      <c r="H2711" t="s">
        <v>211</v>
      </c>
      <c r="I2711" t="s">
        <v>212</v>
      </c>
      <c r="J2711">
        <v>10010608447</v>
      </c>
      <c r="K2711" s="21">
        <v>19.7</v>
      </c>
    </row>
    <row r="2712" spans="1:11">
      <c r="A2712" t="s">
        <v>326</v>
      </c>
      <c r="B2712">
        <v>2017</v>
      </c>
      <c r="C2712" s="12">
        <v>42792</v>
      </c>
      <c r="D2712" t="s">
        <v>140</v>
      </c>
      <c r="E2712" t="s">
        <v>117</v>
      </c>
      <c r="F2712">
        <v>4</v>
      </c>
      <c r="G2712">
        <v>3</v>
      </c>
      <c r="H2712" t="s">
        <v>59</v>
      </c>
      <c r="I2712" t="s">
        <v>37</v>
      </c>
      <c r="J2712">
        <v>10007502427</v>
      </c>
      <c r="K2712" s="21">
        <v>23.3</v>
      </c>
    </row>
    <row r="2713" spans="1:11">
      <c r="A2713" t="s">
        <v>326</v>
      </c>
      <c r="B2713">
        <v>2017</v>
      </c>
      <c r="C2713" s="12">
        <v>42792</v>
      </c>
      <c r="D2713" t="s">
        <v>140</v>
      </c>
      <c r="E2713" t="s">
        <v>117</v>
      </c>
      <c r="F2713">
        <v>4</v>
      </c>
      <c r="G2713">
        <v>4</v>
      </c>
      <c r="H2713" t="s">
        <v>234</v>
      </c>
      <c r="I2713" t="s">
        <v>25</v>
      </c>
      <c r="J2713">
        <v>10006073493</v>
      </c>
      <c r="K2713" s="21">
        <v>27.2</v>
      </c>
    </row>
    <row r="2714" spans="1:11">
      <c r="A2714" t="s">
        <v>326</v>
      </c>
      <c r="B2714">
        <v>2017</v>
      </c>
      <c r="C2714" s="12">
        <v>42792</v>
      </c>
      <c r="D2714" t="s">
        <v>140</v>
      </c>
      <c r="E2714" t="s">
        <v>117</v>
      </c>
      <c r="F2714">
        <v>4</v>
      </c>
      <c r="G2714">
        <v>5</v>
      </c>
      <c r="H2714" t="s">
        <v>193</v>
      </c>
      <c r="I2714" t="s">
        <v>31</v>
      </c>
      <c r="J2714">
        <v>10005727327</v>
      </c>
      <c r="K2714" s="21">
        <v>31.1</v>
      </c>
    </row>
    <row r="2715" spans="1:11">
      <c r="A2715" t="s">
        <v>326</v>
      </c>
      <c r="B2715">
        <v>2017</v>
      </c>
      <c r="C2715" s="12">
        <v>42792</v>
      </c>
      <c r="D2715" t="s">
        <v>140</v>
      </c>
      <c r="E2715" t="s">
        <v>121</v>
      </c>
      <c r="F2715">
        <v>1</v>
      </c>
      <c r="G2715">
        <v>1</v>
      </c>
      <c r="H2715" t="s">
        <v>314</v>
      </c>
      <c r="I2715" t="s">
        <v>44</v>
      </c>
      <c r="J2715">
        <v>10006904360</v>
      </c>
      <c r="K2715" s="21">
        <v>25.6</v>
      </c>
    </row>
    <row r="2716" spans="1:11">
      <c r="A2716" t="s">
        <v>326</v>
      </c>
      <c r="B2716">
        <v>2017</v>
      </c>
      <c r="C2716" s="12">
        <v>42792</v>
      </c>
      <c r="D2716" t="s">
        <v>140</v>
      </c>
      <c r="E2716" t="s">
        <v>121</v>
      </c>
      <c r="F2716">
        <v>1</v>
      </c>
      <c r="G2716">
        <v>2</v>
      </c>
      <c r="H2716" t="s">
        <v>183</v>
      </c>
      <c r="I2716" t="s">
        <v>33</v>
      </c>
      <c r="J2716">
        <v>10007212639</v>
      </c>
      <c r="K2716" s="21">
        <v>25.7</v>
      </c>
    </row>
    <row r="2717" spans="1:11">
      <c r="A2717" t="s">
        <v>326</v>
      </c>
      <c r="B2717">
        <v>2017</v>
      </c>
      <c r="C2717" s="12">
        <v>42792</v>
      </c>
      <c r="D2717" t="s">
        <v>140</v>
      </c>
      <c r="E2717" t="s">
        <v>121</v>
      </c>
      <c r="F2717">
        <v>1</v>
      </c>
      <c r="G2717">
        <v>3</v>
      </c>
      <c r="H2717" t="s">
        <v>93</v>
      </c>
      <c r="I2717" t="s">
        <v>52</v>
      </c>
      <c r="J2717">
        <v>10009150215</v>
      </c>
      <c r="K2717" s="21">
        <v>21.3</v>
      </c>
    </row>
    <row r="2718" spans="1:11">
      <c r="A2718" t="s">
        <v>326</v>
      </c>
      <c r="B2718">
        <v>2017</v>
      </c>
      <c r="C2718" s="12">
        <v>42792</v>
      </c>
      <c r="D2718" t="s">
        <v>140</v>
      </c>
      <c r="E2718" t="s">
        <v>121</v>
      </c>
      <c r="F2718">
        <v>1</v>
      </c>
      <c r="G2718">
        <v>4</v>
      </c>
      <c r="H2718" t="s">
        <v>306</v>
      </c>
      <c r="I2718" t="s">
        <v>113</v>
      </c>
      <c r="J2718">
        <v>10006898300</v>
      </c>
      <c r="K2718" s="21">
        <v>24.5</v>
      </c>
    </row>
    <row r="2719" spans="1:11">
      <c r="A2719" t="s">
        <v>326</v>
      </c>
      <c r="B2719">
        <v>2017</v>
      </c>
      <c r="C2719" s="12">
        <v>42792</v>
      </c>
      <c r="D2719" t="s">
        <v>140</v>
      </c>
      <c r="E2719" t="s">
        <v>121</v>
      </c>
      <c r="F2719">
        <v>1</v>
      </c>
      <c r="G2719">
        <v>5</v>
      </c>
      <c r="H2719" t="s">
        <v>294</v>
      </c>
      <c r="I2719" t="s">
        <v>27</v>
      </c>
      <c r="J2719">
        <v>10003011125</v>
      </c>
      <c r="K2719" s="21">
        <v>32.4</v>
      </c>
    </row>
    <row r="2720" spans="1:11">
      <c r="A2720" t="s">
        <v>326</v>
      </c>
      <c r="B2720">
        <v>2017</v>
      </c>
      <c r="C2720" s="12">
        <v>42792</v>
      </c>
      <c r="D2720" t="s">
        <v>140</v>
      </c>
      <c r="E2720" t="s">
        <v>121</v>
      </c>
      <c r="F2720">
        <v>1</v>
      </c>
      <c r="G2720">
        <v>6</v>
      </c>
      <c r="H2720" t="s">
        <v>287</v>
      </c>
      <c r="I2720" t="s">
        <v>31</v>
      </c>
      <c r="J2720">
        <v>10003349716</v>
      </c>
      <c r="K2720" s="21">
        <v>31.8</v>
      </c>
    </row>
    <row r="2721" spans="1:11">
      <c r="A2721" t="s">
        <v>326</v>
      </c>
      <c r="B2721">
        <v>2017</v>
      </c>
      <c r="C2721" s="12">
        <v>42792</v>
      </c>
      <c r="D2721" t="s">
        <v>140</v>
      </c>
      <c r="E2721" t="s">
        <v>121</v>
      </c>
      <c r="F2721">
        <v>2</v>
      </c>
      <c r="G2721">
        <v>1</v>
      </c>
      <c r="H2721" t="s">
        <v>289</v>
      </c>
      <c r="I2721" t="s">
        <v>207</v>
      </c>
      <c r="J2721">
        <v>10002418415</v>
      </c>
      <c r="K2721" s="21">
        <v>34.5</v>
      </c>
    </row>
    <row r="2722" spans="1:11">
      <c r="A2722" t="s">
        <v>326</v>
      </c>
      <c r="B2722">
        <v>2017</v>
      </c>
      <c r="C2722" s="12">
        <v>42792</v>
      </c>
      <c r="D2722" t="s">
        <v>140</v>
      </c>
      <c r="E2722" t="s">
        <v>121</v>
      </c>
      <c r="F2722">
        <v>2</v>
      </c>
      <c r="G2722">
        <v>2</v>
      </c>
      <c r="H2722" t="s">
        <v>143</v>
      </c>
      <c r="I2722" t="s">
        <v>95</v>
      </c>
      <c r="J2722">
        <v>10009181234</v>
      </c>
      <c r="K2722" s="21">
        <v>21.9</v>
      </c>
    </row>
    <row r="2723" spans="1:11">
      <c r="A2723" t="s">
        <v>326</v>
      </c>
      <c r="B2723">
        <v>2017</v>
      </c>
      <c r="C2723" s="12">
        <v>42792</v>
      </c>
      <c r="D2723" t="s">
        <v>140</v>
      </c>
      <c r="E2723" t="s">
        <v>121</v>
      </c>
      <c r="F2723">
        <v>2</v>
      </c>
      <c r="G2723">
        <v>3</v>
      </c>
      <c r="H2723" t="s">
        <v>283</v>
      </c>
      <c r="I2723" t="s">
        <v>284</v>
      </c>
      <c r="J2723">
        <v>10006319633</v>
      </c>
      <c r="K2723" s="21">
        <v>27.2</v>
      </c>
    </row>
    <row r="2724" spans="1:11">
      <c r="A2724" t="s">
        <v>326</v>
      </c>
      <c r="B2724">
        <v>2017</v>
      </c>
      <c r="C2724" s="12">
        <v>42792</v>
      </c>
      <c r="D2724" t="s">
        <v>140</v>
      </c>
      <c r="E2724" t="s">
        <v>121</v>
      </c>
      <c r="F2724">
        <v>2</v>
      </c>
      <c r="G2724">
        <v>4</v>
      </c>
      <c r="H2724" t="s">
        <v>129</v>
      </c>
      <c r="I2724" t="s">
        <v>35</v>
      </c>
      <c r="J2724">
        <v>10006184742</v>
      </c>
      <c r="K2724" s="21">
        <v>25.6</v>
      </c>
    </row>
    <row r="2725" spans="1:11">
      <c r="A2725" t="s">
        <v>326</v>
      </c>
      <c r="B2725">
        <v>2017</v>
      </c>
      <c r="C2725" s="12">
        <v>42792</v>
      </c>
      <c r="D2725" t="s">
        <v>140</v>
      </c>
      <c r="E2725" t="s">
        <v>121</v>
      </c>
      <c r="F2725">
        <v>2</v>
      </c>
      <c r="G2725">
        <v>5</v>
      </c>
      <c r="H2725" t="s">
        <v>328</v>
      </c>
      <c r="I2725" t="s">
        <v>256</v>
      </c>
      <c r="J2725">
        <v>10007787464</v>
      </c>
      <c r="K2725" s="21">
        <v>25.3</v>
      </c>
    </row>
    <row r="2726" spans="1:11">
      <c r="A2726" t="s">
        <v>326</v>
      </c>
      <c r="B2726">
        <v>2017</v>
      </c>
      <c r="C2726" s="12">
        <v>42792</v>
      </c>
      <c r="D2726" t="s">
        <v>140</v>
      </c>
      <c r="E2726" t="s">
        <v>121</v>
      </c>
      <c r="F2726">
        <v>2</v>
      </c>
      <c r="G2726">
        <v>6</v>
      </c>
      <c r="H2726" t="s">
        <v>103</v>
      </c>
      <c r="I2726" t="s">
        <v>104</v>
      </c>
      <c r="J2726">
        <v>10009010876</v>
      </c>
      <c r="K2726" s="21">
        <v>23.1</v>
      </c>
    </row>
    <row r="2727" spans="1:11">
      <c r="A2727" t="s">
        <v>139</v>
      </c>
      <c r="B2727">
        <v>2017</v>
      </c>
      <c r="C2727" s="12">
        <v>42784</v>
      </c>
      <c r="D2727" t="s">
        <v>140</v>
      </c>
      <c r="E2727" t="s">
        <v>91</v>
      </c>
      <c r="F2727">
        <v>1</v>
      </c>
      <c r="G2727">
        <v>1</v>
      </c>
      <c r="H2727" t="s">
        <v>54</v>
      </c>
      <c r="I2727" t="s">
        <v>42</v>
      </c>
      <c r="J2727">
        <v>10004612534</v>
      </c>
      <c r="K2727" s="21">
        <v>29.7</v>
      </c>
    </row>
    <row r="2728" spans="1:11">
      <c r="A2728" t="s">
        <v>139</v>
      </c>
      <c r="B2728">
        <v>2017</v>
      </c>
      <c r="C2728" s="12">
        <v>42784</v>
      </c>
      <c r="D2728" t="s">
        <v>140</v>
      </c>
      <c r="E2728" t="s">
        <v>91</v>
      </c>
      <c r="F2728">
        <v>1</v>
      </c>
      <c r="G2728">
        <v>2</v>
      </c>
      <c r="H2728" t="s">
        <v>231</v>
      </c>
      <c r="I2728" t="s">
        <v>102</v>
      </c>
      <c r="J2728">
        <v>10009009260</v>
      </c>
      <c r="K2728" s="21">
        <v>21.9</v>
      </c>
    </row>
    <row r="2729" spans="1:11">
      <c r="A2729" t="s">
        <v>139</v>
      </c>
      <c r="B2729">
        <v>2017</v>
      </c>
      <c r="C2729" s="12">
        <v>42784</v>
      </c>
      <c r="D2729" t="s">
        <v>140</v>
      </c>
      <c r="E2729" t="s">
        <v>91</v>
      </c>
      <c r="F2729">
        <v>1</v>
      </c>
      <c r="G2729">
        <v>3</v>
      </c>
      <c r="H2729" t="s">
        <v>183</v>
      </c>
      <c r="I2729" t="s">
        <v>33</v>
      </c>
      <c r="J2729">
        <v>10007212639</v>
      </c>
      <c r="K2729" s="21">
        <v>25.6</v>
      </c>
    </row>
    <row r="2730" spans="1:11">
      <c r="A2730" t="s">
        <v>139</v>
      </c>
      <c r="B2730">
        <v>2017</v>
      </c>
      <c r="C2730" s="12">
        <v>42784</v>
      </c>
      <c r="D2730" t="s">
        <v>140</v>
      </c>
      <c r="E2730" t="s">
        <v>91</v>
      </c>
      <c r="F2730">
        <v>1</v>
      </c>
      <c r="G2730">
        <v>4</v>
      </c>
      <c r="H2730" t="s">
        <v>328</v>
      </c>
      <c r="I2730" t="s">
        <v>256</v>
      </c>
      <c r="J2730">
        <v>10007787464</v>
      </c>
      <c r="K2730" s="21">
        <v>25.3</v>
      </c>
    </row>
    <row r="2731" spans="1:11">
      <c r="A2731" t="s">
        <v>139</v>
      </c>
      <c r="B2731">
        <v>2017</v>
      </c>
      <c r="C2731" s="12">
        <v>42784</v>
      </c>
      <c r="D2731" t="s">
        <v>140</v>
      </c>
      <c r="E2731" t="s">
        <v>91</v>
      </c>
      <c r="F2731">
        <v>1</v>
      </c>
      <c r="G2731">
        <v>5</v>
      </c>
      <c r="H2731" t="s">
        <v>331</v>
      </c>
      <c r="I2731" t="s">
        <v>46</v>
      </c>
      <c r="J2731">
        <v>10010641183</v>
      </c>
      <c r="K2731" s="21">
        <v>19.5</v>
      </c>
    </row>
    <row r="2732" spans="1:11">
      <c r="A2732" t="s">
        <v>139</v>
      </c>
      <c r="B2732">
        <v>2017</v>
      </c>
      <c r="C2732" s="12">
        <v>42784</v>
      </c>
      <c r="D2732" t="s">
        <v>140</v>
      </c>
      <c r="E2732" t="s">
        <v>91</v>
      </c>
      <c r="F2732">
        <v>1</v>
      </c>
      <c r="G2732">
        <v>6</v>
      </c>
      <c r="H2732" t="s">
        <v>319</v>
      </c>
      <c r="I2732" t="s">
        <v>25</v>
      </c>
      <c r="J2732">
        <v>10007508083</v>
      </c>
      <c r="K2732" s="21">
        <v>23.5</v>
      </c>
    </row>
    <row r="2733" spans="1:11">
      <c r="A2733" t="s">
        <v>139</v>
      </c>
      <c r="B2733">
        <v>2017</v>
      </c>
      <c r="C2733" s="12">
        <v>42784</v>
      </c>
      <c r="D2733" t="s">
        <v>140</v>
      </c>
      <c r="E2733" t="s">
        <v>91</v>
      </c>
      <c r="F2733">
        <v>2</v>
      </c>
      <c r="G2733">
        <v>1</v>
      </c>
      <c r="H2733" t="s">
        <v>289</v>
      </c>
      <c r="I2733" t="s">
        <v>207</v>
      </c>
      <c r="J2733">
        <v>10002418415</v>
      </c>
      <c r="K2733" s="21">
        <v>34.5</v>
      </c>
    </row>
    <row r="2734" spans="1:11">
      <c r="A2734" t="s">
        <v>139</v>
      </c>
      <c r="B2734">
        <v>2017</v>
      </c>
      <c r="C2734" s="12">
        <v>42784</v>
      </c>
      <c r="D2734" t="s">
        <v>140</v>
      </c>
      <c r="E2734" t="s">
        <v>91</v>
      </c>
      <c r="F2734">
        <v>2</v>
      </c>
      <c r="G2734">
        <v>2</v>
      </c>
      <c r="H2734" t="s">
        <v>103</v>
      </c>
      <c r="I2734" t="s">
        <v>104</v>
      </c>
      <c r="J2734">
        <v>10009010876</v>
      </c>
      <c r="K2734" s="21">
        <v>23</v>
      </c>
    </row>
    <row r="2735" spans="1:11">
      <c r="A2735" t="s">
        <v>139</v>
      </c>
      <c r="B2735">
        <v>2017</v>
      </c>
      <c r="C2735" s="12">
        <v>42784</v>
      </c>
      <c r="D2735" t="s">
        <v>140</v>
      </c>
      <c r="E2735" t="s">
        <v>91</v>
      </c>
      <c r="F2735">
        <v>2</v>
      </c>
      <c r="G2735">
        <v>3</v>
      </c>
      <c r="H2735" t="s">
        <v>171</v>
      </c>
      <c r="I2735" t="s">
        <v>82</v>
      </c>
      <c r="J2735">
        <v>10007073506</v>
      </c>
      <c r="K2735" s="21">
        <v>26.6</v>
      </c>
    </row>
    <row r="2736" spans="1:11">
      <c r="A2736" t="s">
        <v>139</v>
      </c>
      <c r="B2736">
        <v>2017</v>
      </c>
      <c r="C2736" s="12">
        <v>42784</v>
      </c>
      <c r="D2736" t="s">
        <v>140</v>
      </c>
      <c r="E2736" t="s">
        <v>91</v>
      </c>
      <c r="F2736">
        <v>2</v>
      </c>
      <c r="G2736">
        <v>4</v>
      </c>
      <c r="H2736" t="s">
        <v>327</v>
      </c>
      <c r="I2736" t="s">
        <v>198</v>
      </c>
      <c r="J2736">
        <v>10007271546</v>
      </c>
      <c r="K2736" s="21">
        <v>23.9</v>
      </c>
    </row>
    <row r="2737" spans="1:11">
      <c r="A2737" t="s">
        <v>139</v>
      </c>
      <c r="B2737">
        <v>2017</v>
      </c>
      <c r="C2737" s="12">
        <v>42784</v>
      </c>
      <c r="D2737" t="s">
        <v>140</v>
      </c>
      <c r="E2737" t="s">
        <v>91</v>
      </c>
      <c r="F2737">
        <v>2</v>
      </c>
      <c r="G2737">
        <v>5</v>
      </c>
      <c r="H2737" t="s">
        <v>28</v>
      </c>
      <c r="I2737" t="s">
        <v>29</v>
      </c>
      <c r="J2737">
        <v>10007779683</v>
      </c>
      <c r="K2737" s="21">
        <v>21.2</v>
      </c>
    </row>
    <row r="2738" spans="1:11">
      <c r="A2738" t="s">
        <v>139</v>
      </c>
      <c r="B2738">
        <v>2017</v>
      </c>
      <c r="C2738" s="12">
        <v>42784</v>
      </c>
      <c r="D2738" t="s">
        <v>140</v>
      </c>
      <c r="E2738" t="s">
        <v>91</v>
      </c>
      <c r="F2738">
        <v>2</v>
      </c>
      <c r="G2738">
        <v>6</v>
      </c>
      <c r="H2738" t="s">
        <v>330</v>
      </c>
      <c r="I2738" t="s">
        <v>178</v>
      </c>
      <c r="J2738">
        <v>10007782616</v>
      </c>
      <c r="K2738" s="21">
        <v>23.5</v>
      </c>
    </row>
    <row r="2739" spans="1:11">
      <c r="A2739" t="s">
        <v>139</v>
      </c>
      <c r="B2739">
        <v>2017</v>
      </c>
      <c r="C2739" s="12">
        <v>42784</v>
      </c>
      <c r="D2739" t="s">
        <v>140</v>
      </c>
      <c r="E2739" t="s">
        <v>91</v>
      </c>
      <c r="F2739">
        <v>3</v>
      </c>
      <c r="G2739">
        <v>1</v>
      </c>
      <c r="H2739" t="s">
        <v>294</v>
      </c>
      <c r="I2739" t="s">
        <v>27</v>
      </c>
      <c r="J2739">
        <v>10003011125</v>
      </c>
      <c r="K2739" s="21">
        <v>32.299999999999997</v>
      </c>
    </row>
    <row r="2740" spans="1:11">
      <c r="A2740" t="s">
        <v>139</v>
      </c>
      <c r="B2740">
        <v>2017</v>
      </c>
      <c r="C2740" s="12">
        <v>42784</v>
      </c>
      <c r="D2740" t="s">
        <v>140</v>
      </c>
      <c r="E2740" t="s">
        <v>91</v>
      </c>
      <c r="F2740">
        <v>3</v>
      </c>
      <c r="G2740">
        <v>2</v>
      </c>
      <c r="H2740" t="s">
        <v>248</v>
      </c>
      <c r="I2740" t="s">
        <v>35</v>
      </c>
      <c r="J2740">
        <v>10008997641</v>
      </c>
      <c r="K2740" s="21">
        <v>21.6</v>
      </c>
    </row>
    <row r="2741" spans="1:11">
      <c r="A2741" t="s">
        <v>139</v>
      </c>
      <c r="B2741">
        <v>2017</v>
      </c>
      <c r="C2741" s="12">
        <v>42784</v>
      </c>
      <c r="D2741" t="s">
        <v>140</v>
      </c>
      <c r="E2741" t="s">
        <v>91</v>
      </c>
      <c r="F2741">
        <v>3</v>
      </c>
      <c r="G2741">
        <v>3</v>
      </c>
      <c r="H2741" t="s">
        <v>314</v>
      </c>
      <c r="I2741" t="s">
        <v>44</v>
      </c>
      <c r="J2741">
        <v>10006904360</v>
      </c>
      <c r="K2741" s="21">
        <v>25.6</v>
      </c>
    </row>
    <row r="2742" spans="1:11">
      <c r="A2742" t="s">
        <v>139</v>
      </c>
      <c r="B2742">
        <v>2017</v>
      </c>
      <c r="C2742" s="12">
        <v>42784</v>
      </c>
      <c r="D2742" t="s">
        <v>140</v>
      </c>
      <c r="E2742" t="s">
        <v>91</v>
      </c>
      <c r="F2742">
        <v>3</v>
      </c>
      <c r="G2742">
        <v>4</v>
      </c>
      <c r="H2742" t="s">
        <v>203</v>
      </c>
      <c r="I2742" t="s">
        <v>198</v>
      </c>
      <c r="J2742">
        <v>10051694112</v>
      </c>
      <c r="K2742" s="21">
        <v>30.1</v>
      </c>
    </row>
    <row r="2743" spans="1:11">
      <c r="A2743" t="s">
        <v>139</v>
      </c>
      <c r="B2743">
        <v>2017</v>
      </c>
      <c r="C2743" s="12">
        <v>42784</v>
      </c>
      <c r="D2743" t="s">
        <v>140</v>
      </c>
      <c r="E2743" t="s">
        <v>91</v>
      </c>
      <c r="F2743">
        <v>3</v>
      </c>
      <c r="G2743">
        <v>5</v>
      </c>
      <c r="H2743" t="s">
        <v>209</v>
      </c>
      <c r="I2743" t="s">
        <v>198</v>
      </c>
      <c r="J2743">
        <v>10007772108</v>
      </c>
      <c r="K2743" s="21">
        <v>22</v>
      </c>
    </row>
    <row r="2744" spans="1:11">
      <c r="A2744" t="s">
        <v>139</v>
      </c>
      <c r="B2744">
        <v>2017</v>
      </c>
      <c r="C2744" s="12">
        <v>42784</v>
      </c>
      <c r="D2744" t="s">
        <v>140</v>
      </c>
      <c r="E2744" t="s">
        <v>91</v>
      </c>
      <c r="F2744">
        <v>3</v>
      </c>
      <c r="G2744">
        <v>6</v>
      </c>
      <c r="H2744" t="s">
        <v>283</v>
      </c>
      <c r="I2744" t="s">
        <v>284</v>
      </c>
      <c r="J2744">
        <v>10006319633</v>
      </c>
      <c r="K2744" s="21">
        <v>27.2</v>
      </c>
    </row>
    <row r="2745" spans="1:11">
      <c r="A2745" t="s">
        <v>139</v>
      </c>
      <c r="B2745">
        <v>2017</v>
      </c>
      <c r="C2745" s="12">
        <v>42784</v>
      </c>
      <c r="D2745" t="s">
        <v>140</v>
      </c>
      <c r="E2745" t="s">
        <v>91</v>
      </c>
      <c r="F2745">
        <v>4</v>
      </c>
      <c r="G2745">
        <v>1</v>
      </c>
      <c r="H2745" t="s">
        <v>143</v>
      </c>
      <c r="I2745" t="s">
        <v>95</v>
      </c>
      <c r="J2745">
        <v>10009181234</v>
      </c>
      <c r="K2745" s="21">
        <v>21.9</v>
      </c>
    </row>
    <row r="2746" spans="1:11">
      <c r="A2746" t="s">
        <v>139</v>
      </c>
      <c r="B2746">
        <v>2017</v>
      </c>
      <c r="C2746" s="12">
        <v>42784</v>
      </c>
      <c r="D2746" t="s">
        <v>140</v>
      </c>
      <c r="E2746" t="s">
        <v>91</v>
      </c>
      <c r="F2746">
        <v>4</v>
      </c>
      <c r="G2746">
        <v>2</v>
      </c>
      <c r="H2746" t="s">
        <v>332</v>
      </c>
      <c r="I2746" t="s">
        <v>333</v>
      </c>
      <c r="J2746">
        <v>10006480186</v>
      </c>
      <c r="K2746" s="21">
        <v>25.6</v>
      </c>
    </row>
    <row r="2747" spans="1:11">
      <c r="A2747" t="s">
        <v>139</v>
      </c>
      <c r="B2747">
        <v>2017</v>
      </c>
      <c r="C2747" s="12">
        <v>42784</v>
      </c>
      <c r="D2747" t="s">
        <v>140</v>
      </c>
      <c r="E2747" t="s">
        <v>91</v>
      </c>
      <c r="F2747">
        <v>4</v>
      </c>
      <c r="G2747">
        <v>3</v>
      </c>
      <c r="H2747" t="s">
        <v>174</v>
      </c>
      <c r="I2747" t="s">
        <v>37</v>
      </c>
      <c r="J2747">
        <v>10006552534</v>
      </c>
      <c r="K2747" s="21">
        <v>26.8</v>
      </c>
    </row>
    <row r="2748" spans="1:11">
      <c r="A2748" t="s">
        <v>139</v>
      </c>
      <c r="B2748">
        <v>2017</v>
      </c>
      <c r="C2748" s="12">
        <v>42784</v>
      </c>
      <c r="D2748" t="s">
        <v>140</v>
      </c>
      <c r="E2748" t="s">
        <v>91</v>
      </c>
      <c r="F2748">
        <v>4</v>
      </c>
      <c r="G2748">
        <v>4</v>
      </c>
      <c r="H2748" t="s">
        <v>221</v>
      </c>
      <c r="I2748" t="s">
        <v>31</v>
      </c>
      <c r="J2748">
        <v>10008098470</v>
      </c>
      <c r="K2748" s="21">
        <v>32</v>
      </c>
    </row>
    <row r="2749" spans="1:11">
      <c r="A2749" t="s">
        <v>139</v>
      </c>
      <c r="B2749">
        <v>2017</v>
      </c>
      <c r="C2749" s="12">
        <v>42784</v>
      </c>
      <c r="D2749" t="s">
        <v>140</v>
      </c>
      <c r="E2749" t="s">
        <v>91</v>
      </c>
      <c r="F2749">
        <v>4</v>
      </c>
      <c r="G2749">
        <v>5</v>
      </c>
      <c r="H2749" t="s">
        <v>93</v>
      </c>
      <c r="I2749" t="s">
        <v>52</v>
      </c>
      <c r="J2749">
        <v>10009150215</v>
      </c>
      <c r="K2749" s="21">
        <v>21.2</v>
      </c>
    </row>
    <row r="2750" spans="1:11">
      <c r="A2750" t="s">
        <v>139</v>
      </c>
      <c r="B2750">
        <v>2017</v>
      </c>
      <c r="C2750" s="12">
        <v>42784</v>
      </c>
      <c r="D2750" t="s">
        <v>140</v>
      </c>
      <c r="E2750" t="s">
        <v>91</v>
      </c>
      <c r="F2750">
        <v>4</v>
      </c>
      <c r="G2750">
        <v>6</v>
      </c>
      <c r="H2750" t="s">
        <v>211</v>
      </c>
      <c r="I2750" t="s">
        <v>212</v>
      </c>
      <c r="J2750">
        <v>10010608447</v>
      </c>
      <c r="K2750" s="21">
        <v>19.600000000000001</v>
      </c>
    </row>
    <row r="2751" spans="1:11">
      <c r="A2751" t="s">
        <v>139</v>
      </c>
      <c r="B2751">
        <v>2017</v>
      </c>
      <c r="C2751" s="12">
        <v>42784</v>
      </c>
      <c r="D2751" t="s">
        <v>140</v>
      </c>
      <c r="E2751" t="s">
        <v>91</v>
      </c>
      <c r="F2751">
        <v>4</v>
      </c>
      <c r="G2751">
        <v>7</v>
      </c>
      <c r="H2751" t="s">
        <v>234</v>
      </c>
      <c r="I2751" t="s">
        <v>25</v>
      </c>
      <c r="J2751">
        <v>10006073493</v>
      </c>
      <c r="K2751" s="21">
        <v>27.2</v>
      </c>
    </row>
    <row r="2752" spans="1:11">
      <c r="A2752" t="s">
        <v>139</v>
      </c>
      <c r="B2752">
        <v>2017</v>
      </c>
      <c r="C2752" s="12">
        <v>42784</v>
      </c>
      <c r="D2752" t="s">
        <v>140</v>
      </c>
      <c r="E2752" t="s">
        <v>117</v>
      </c>
      <c r="F2752">
        <v>1</v>
      </c>
      <c r="G2752">
        <v>1</v>
      </c>
      <c r="H2752" t="s">
        <v>221</v>
      </c>
      <c r="I2752" t="s">
        <v>31</v>
      </c>
      <c r="J2752">
        <v>10008098470</v>
      </c>
      <c r="K2752" s="21">
        <v>32</v>
      </c>
    </row>
    <row r="2753" spans="1:11">
      <c r="A2753" t="s">
        <v>139</v>
      </c>
      <c r="B2753">
        <v>2017</v>
      </c>
      <c r="C2753" s="12">
        <v>42784</v>
      </c>
      <c r="D2753" t="s">
        <v>140</v>
      </c>
      <c r="E2753" t="s">
        <v>117</v>
      </c>
      <c r="F2753">
        <v>1</v>
      </c>
      <c r="G2753">
        <v>2</v>
      </c>
      <c r="H2753" t="s">
        <v>209</v>
      </c>
      <c r="I2753" t="s">
        <v>198</v>
      </c>
      <c r="J2753">
        <v>10007772108</v>
      </c>
      <c r="K2753" s="21">
        <v>22</v>
      </c>
    </row>
    <row r="2754" spans="1:11">
      <c r="A2754" t="s">
        <v>139</v>
      </c>
      <c r="B2754">
        <v>2017</v>
      </c>
      <c r="C2754" s="12">
        <v>42784</v>
      </c>
      <c r="D2754" t="s">
        <v>140</v>
      </c>
      <c r="E2754" t="s">
        <v>117</v>
      </c>
      <c r="F2754">
        <v>1</v>
      </c>
      <c r="G2754">
        <v>3</v>
      </c>
      <c r="H2754" t="s">
        <v>183</v>
      </c>
      <c r="I2754" t="s">
        <v>33</v>
      </c>
      <c r="J2754">
        <v>10007212639</v>
      </c>
      <c r="K2754" s="21">
        <v>25.6</v>
      </c>
    </row>
    <row r="2755" spans="1:11">
      <c r="A2755" t="s">
        <v>139</v>
      </c>
      <c r="B2755">
        <v>2017</v>
      </c>
      <c r="C2755" s="12">
        <v>42784</v>
      </c>
      <c r="D2755" t="s">
        <v>140</v>
      </c>
      <c r="E2755" t="s">
        <v>117</v>
      </c>
      <c r="F2755">
        <v>1</v>
      </c>
      <c r="G2755">
        <v>9</v>
      </c>
      <c r="H2755" t="s">
        <v>330</v>
      </c>
      <c r="I2755" t="s">
        <v>178</v>
      </c>
      <c r="J2755">
        <v>10007782616</v>
      </c>
      <c r="K2755" s="21">
        <v>23.5</v>
      </c>
    </row>
    <row r="2756" spans="1:11">
      <c r="A2756" t="s">
        <v>139</v>
      </c>
      <c r="B2756">
        <v>2017</v>
      </c>
      <c r="C2756" s="12">
        <v>42784</v>
      </c>
      <c r="D2756" t="s">
        <v>140</v>
      </c>
      <c r="E2756" t="s">
        <v>117</v>
      </c>
      <c r="F2756">
        <v>2</v>
      </c>
      <c r="G2756">
        <v>1</v>
      </c>
      <c r="H2756" t="s">
        <v>203</v>
      </c>
      <c r="I2756" t="s">
        <v>198</v>
      </c>
      <c r="J2756">
        <v>10051694112</v>
      </c>
      <c r="K2756" s="21">
        <v>30.1</v>
      </c>
    </row>
    <row r="2757" spans="1:11">
      <c r="A2757" t="s">
        <v>139</v>
      </c>
      <c r="B2757">
        <v>2017</v>
      </c>
      <c r="C2757" s="12">
        <v>42784</v>
      </c>
      <c r="D2757" t="s">
        <v>140</v>
      </c>
      <c r="E2757" t="s">
        <v>117</v>
      </c>
      <c r="F2757">
        <v>2</v>
      </c>
      <c r="G2757">
        <v>2</v>
      </c>
      <c r="H2757" t="s">
        <v>93</v>
      </c>
      <c r="I2757" t="s">
        <v>52</v>
      </c>
      <c r="J2757">
        <v>10009150215</v>
      </c>
      <c r="K2757" s="21">
        <v>21.2</v>
      </c>
    </row>
    <row r="2758" spans="1:11">
      <c r="A2758" t="s">
        <v>139</v>
      </c>
      <c r="B2758">
        <v>2017</v>
      </c>
      <c r="C2758" s="12">
        <v>42784</v>
      </c>
      <c r="D2758" t="s">
        <v>140</v>
      </c>
      <c r="E2758" t="s">
        <v>117</v>
      </c>
      <c r="F2758">
        <v>2</v>
      </c>
      <c r="G2758">
        <v>3</v>
      </c>
      <c r="H2758" t="s">
        <v>171</v>
      </c>
      <c r="I2758" t="s">
        <v>82</v>
      </c>
      <c r="J2758">
        <v>10007073506</v>
      </c>
      <c r="K2758" s="21">
        <v>26.6</v>
      </c>
    </row>
    <row r="2759" spans="1:11">
      <c r="A2759" t="s">
        <v>139</v>
      </c>
      <c r="B2759">
        <v>2017</v>
      </c>
      <c r="C2759" s="12">
        <v>42784</v>
      </c>
      <c r="D2759" t="s">
        <v>140</v>
      </c>
      <c r="E2759" t="s">
        <v>117</v>
      </c>
      <c r="F2759">
        <v>2</v>
      </c>
      <c r="G2759">
        <v>4</v>
      </c>
      <c r="H2759" t="s">
        <v>319</v>
      </c>
      <c r="I2759" t="s">
        <v>25</v>
      </c>
      <c r="J2759">
        <v>10007508083</v>
      </c>
      <c r="K2759" s="21">
        <v>23.5</v>
      </c>
    </row>
    <row r="2760" spans="1:11">
      <c r="A2760" t="s">
        <v>139</v>
      </c>
      <c r="B2760">
        <v>2017</v>
      </c>
      <c r="C2760" s="12">
        <v>42784</v>
      </c>
      <c r="D2760" t="s">
        <v>140</v>
      </c>
      <c r="E2760" t="s">
        <v>117</v>
      </c>
      <c r="F2760">
        <v>3</v>
      </c>
      <c r="G2760">
        <v>1</v>
      </c>
      <c r="H2760" t="s">
        <v>314</v>
      </c>
      <c r="I2760" t="s">
        <v>44</v>
      </c>
      <c r="J2760">
        <v>10006904360</v>
      </c>
      <c r="K2760" s="21">
        <v>25.6</v>
      </c>
    </row>
    <row r="2761" spans="1:11">
      <c r="A2761" t="s">
        <v>139</v>
      </c>
      <c r="B2761">
        <v>2017</v>
      </c>
      <c r="C2761" s="12">
        <v>42784</v>
      </c>
      <c r="D2761" t="s">
        <v>140</v>
      </c>
      <c r="E2761" t="s">
        <v>117</v>
      </c>
      <c r="F2761">
        <v>3</v>
      </c>
      <c r="G2761">
        <v>2</v>
      </c>
      <c r="H2761" t="s">
        <v>331</v>
      </c>
      <c r="I2761" t="s">
        <v>46</v>
      </c>
      <c r="J2761">
        <v>10010641183</v>
      </c>
      <c r="K2761" s="21">
        <v>19.5</v>
      </c>
    </row>
    <row r="2762" spans="1:11">
      <c r="A2762" t="s">
        <v>139</v>
      </c>
      <c r="B2762">
        <v>2017</v>
      </c>
      <c r="C2762" s="12">
        <v>42784</v>
      </c>
      <c r="D2762" t="s">
        <v>140</v>
      </c>
      <c r="E2762" t="s">
        <v>117</v>
      </c>
      <c r="F2762">
        <v>3</v>
      </c>
      <c r="G2762">
        <v>3</v>
      </c>
      <c r="H2762" t="s">
        <v>211</v>
      </c>
      <c r="I2762" t="s">
        <v>212</v>
      </c>
      <c r="J2762">
        <v>10010608447</v>
      </c>
      <c r="K2762" s="21">
        <v>19.600000000000001</v>
      </c>
    </row>
    <row r="2763" spans="1:11">
      <c r="A2763" t="s">
        <v>139</v>
      </c>
      <c r="B2763">
        <v>2017</v>
      </c>
      <c r="C2763" s="12">
        <v>42784</v>
      </c>
      <c r="D2763" t="s">
        <v>140</v>
      </c>
      <c r="E2763" t="s">
        <v>117</v>
      </c>
      <c r="F2763">
        <v>3</v>
      </c>
      <c r="G2763">
        <v>4</v>
      </c>
      <c r="H2763" t="s">
        <v>327</v>
      </c>
      <c r="I2763" t="s">
        <v>198</v>
      </c>
      <c r="J2763">
        <v>10007271546</v>
      </c>
      <c r="K2763" s="21">
        <v>23.9</v>
      </c>
    </row>
    <row r="2764" spans="1:11">
      <c r="A2764" t="s">
        <v>139</v>
      </c>
      <c r="B2764">
        <v>2017</v>
      </c>
      <c r="C2764" s="12">
        <v>42784</v>
      </c>
      <c r="D2764" t="s">
        <v>140</v>
      </c>
      <c r="E2764" t="s">
        <v>117</v>
      </c>
      <c r="F2764">
        <v>4</v>
      </c>
      <c r="G2764">
        <v>1</v>
      </c>
      <c r="H2764" t="s">
        <v>28</v>
      </c>
      <c r="I2764" t="s">
        <v>29</v>
      </c>
      <c r="J2764">
        <v>10007779683</v>
      </c>
      <c r="K2764" s="21">
        <v>21.2</v>
      </c>
    </row>
    <row r="2765" spans="1:11">
      <c r="A2765" t="s">
        <v>139</v>
      </c>
      <c r="B2765">
        <v>2017</v>
      </c>
      <c r="C2765" s="12">
        <v>42784</v>
      </c>
      <c r="D2765" t="s">
        <v>140</v>
      </c>
      <c r="E2765" t="s">
        <v>117</v>
      </c>
      <c r="F2765">
        <v>4</v>
      </c>
      <c r="G2765">
        <v>2</v>
      </c>
      <c r="H2765" t="s">
        <v>283</v>
      </c>
      <c r="I2765" t="s">
        <v>284</v>
      </c>
      <c r="J2765">
        <v>10006319633</v>
      </c>
      <c r="K2765" s="21">
        <v>27.2</v>
      </c>
    </row>
    <row r="2766" spans="1:11">
      <c r="A2766" t="s">
        <v>139</v>
      </c>
      <c r="B2766">
        <v>2017</v>
      </c>
      <c r="C2766" s="12">
        <v>42784</v>
      </c>
      <c r="D2766" t="s">
        <v>140</v>
      </c>
      <c r="E2766" t="s">
        <v>117</v>
      </c>
      <c r="F2766">
        <v>4</v>
      </c>
      <c r="G2766">
        <v>3</v>
      </c>
      <c r="H2766" t="s">
        <v>174</v>
      </c>
      <c r="I2766" t="s">
        <v>37</v>
      </c>
      <c r="J2766">
        <v>10006552534</v>
      </c>
      <c r="K2766" s="21">
        <v>26.8</v>
      </c>
    </row>
    <row r="2767" spans="1:11">
      <c r="A2767" t="s">
        <v>139</v>
      </c>
      <c r="B2767">
        <v>2017</v>
      </c>
      <c r="C2767" s="12">
        <v>42784</v>
      </c>
      <c r="D2767" t="s">
        <v>140</v>
      </c>
      <c r="E2767" t="s">
        <v>117</v>
      </c>
      <c r="F2767">
        <v>4</v>
      </c>
      <c r="G2767">
        <v>4</v>
      </c>
      <c r="H2767" t="s">
        <v>234</v>
      </c>
      <c r="I2767" t="s">
        <v>25</v>
      </c>
      <c r="J2767">
        <v>10006073493</v>
      </c>
      <c r="K2767" s="21">
        <v>27.2</v>
      </c>
    </row>
    <row r="2768" spans="1:11">
      <c r="A2768" t="s">
        <v>139</v>
      </c>
      <c r="B2768">
        <v>2017</v>
      </c>
      <c r="C2768" s="12">
        <v>42784</v>
      </c>
      <c r="D2768" t="s">
        <v>140</v>
      </c>
      <c r="E2768" t="s">
        <v>117</v>
      </c>
      <c r="F2768">
        <v>4</v>
      </c>
      <c r="G2768">
        <v>5</v>
      </c>
      <c r="H2768" t="s">
        <v>328</v>
      </c>
      <c r="I2768" t="s">
        <v>256</v>
      </c>
      <c r="J2768">
        <v>10007787464</v>
      </c>
      <c r="K2768" s="21">
        <v>25.3</v>
      </c>
    </row>
    <row r="2769" spans="1:11">
      <c r="A2769" t="s">
        <v>139</v>
      </c>
      <c r="B2769">
        <v>2017</v>
      </c>
      <c r="C2769" s="12">
        <v>42784</v>
      </c>
      <c r="D2769" t="s">
        <v>140</v>
      </c>
      <c r="E2769" t="s">
        <v>121</v>
      </c>
      <c r="F2769">
        <v>1</v>
      </c>
      <c r="G2769">
        <v>1</v>
      </c>
      <c r="H2769" t="s">
        <v>314</v>
      </c>
      <c r="I2769" t="s">
        <v>44</v>
      </c>
      <c r="J2769">
        <v>10006904360</v>
      </c>
      <c r="K2769" s="21">
        <v>25.6</v>
      </c>
    </row>
    <row r="2770" spans="1:11">
      <c r="A2770" t="s">
        <v>139</v>
      </c>
      <c r="B2770">
        <v>2017</v>
      </c>
      <c r="C2770" s="12">
        <v>42784</v>
      </c>
      <c r="D2770" t="s">
        <v>140</v>
      </c>
      <c r="E2770" t="s">
        <v>121</v>
      </c>
      <c r="F2770">
        <v>1</v>
      </c>
      <c r="G2770">
        <v>2</v>
      </c>
      <c r="H2770" t="s">
        <v>294</v>
      </c>
      <c r="I2770" t="s">
        <v>27</v>
      </c>
      <c r="J2770">
        <v>10003011125</v>
      </c>
      <c r="K2770" s="21">
        <v>32.299999999999997</v>
      </c>
    </row>
    <row r="2771" spans="1:11">
      <c r="A2771" t="s">
        <v>139</v>
      </c>
      <c r="B2771">
        <v>2017</v>
      </c>
      <c r="C2771" s="12">
        <v>42784</v>
      </c>
      <c r="D2771" t="s">
        <v>140</v>
      </c>
      <c r="E2771" t="s">
        <v>121</v>
      </c>
      <c r="F2771">
        <v>1</v>
      </c>
      <c r="G2771">
        <v>3</v>
      </c>
      <c r="H2771" t="s">
        <v>54</v>
      </c>
      <c r="I2771" t="s">
        <v>42</v>
      </c>
      <c r="J2771">
        <v>10004612534</v>
      </c>
      <c r="K2771" s="21">
        <v>29.7</v>
      </c>
    </row>
    <row r="2772" spans="1:11">
      <c r="A2772" t="s">
        <v>139</v>
      </c>
      <c r="B2772">
        <v>2017</v>
      </c>
      <c r="C2772" s="12">
        <v>42784</v>
      </c>
      <c r="D2772" t="s">
        <v>140</v>
      </c>
      <c r="E2772" t="s">
        <v>121</v>
      </c>
      <c r="F2772">
        <v>1</v>
      </c>
      <c r="G2772">
        <v>4</v>
      </c>
      <c r="H2772" t="s">
        <v>221</v>
      </c>
      <c r="I2772" t="s">
        <v>31</v>
      </c>
      <c r="J2772">
        <v>10008098470</v>
      </c>
      <c r="K2772" s="21">
        <v>32</v>
      </c>
    </row>
    <row r="2773" spans="1:11">
      <c r="A2773" t="s">
        <v>139</v>
      </c>
      <c r="B2773">
        <v>2017</v>
      </c>
      <c r="C2773" s="12">
        <v>42784</v>
      </c>
      <c r="D2773" t="s">
        <v>140</v>
      </c>
      <c r="E2773" t="s">
        <v>121</v>
      </c>
      <c r="F2773">
        <v>1</v>
      </c>
      <c r="G2773">
        <v>5</v>
      </c>
      <c r="H2773" t="s">
        <v>103</v>
      </c>
      <c r="I2773" t="s">
        <v>104</v>
      </c>
      <c r="J2773">
        <v>10009010876</v>
      </c>
      <c r="K2773" s="21">
        <v>23</v>
      </c>
    </row>
    <row r="2774" spans="1:11">
      <c r="A2774" t="s">
        <v>139</v>
      </c>
      <c r="B2774">
        <v>2017</v>
      </c>
      <c r="C2774" s="12">
        <v>42784</v>
      </c>
      <c r="D2774" t="s">
        <v>140</v>
      </c>
      <c r="E2774" t="s">
        <v>121</v>
      </c>
      <c r="F2774">
        <v>1</v>
      </c>
      <c r="G2774">
        <v>6</v>
      </c>
      <c r="H2774" t="s">
        <v>203</v>
      </c>
      <c r="I2774" t="s">
        <v>198</v>
      </c>
      <c r="J2774">
        <v>10051694112</v>
      </c>
      <c r="K2774" s="21">
        <v>30.1</v>
      </c>
    </row>
    <row r="2775" spans="1:11">
      <c r="A2775" t="s">
        <v>139</v>
      </c>
      <c r="B2775">
        <v>2017</v>
      </c>
      <c r="C2775" s="12">
        <v>42784</v>
      </c>
      <c r="D2775" t="s">
        <v>140</v>
      </c>
      <c r="E2775" t="s">
        <v>121</v>
      </c>
      <c r="F2775">
        <v>2</v>
      </c>
      <c r="G2775">
        <v>1</v>
      </c>
      <c r="H2775" t="s">
        <v>143</v>
      </c>
      <c r="I2775" t="s">
        <v>95</v>
      </c>
      <c r="J2775">
        <v>10009181234</v>
      </c>
      <c r="K2775" s="21">
        <v>21.9</v>
      </c>
    </row>
    <row r="2776" spans="1:11">
      <c r="A2776" t="s">
        <v>139</v>
      </c>
      <c r="B2776">
        <v>2017</v>
      </c>
      <c r="C2776" s="12">
        <v>42784</v>
      </c>
      <c r="D2776" t="s">
        <v>140</v>
      </c>
      <c r="E2776" t="s">
        <v>121</v>
      </c>
      <c r="F2776">
        <v>2</v>
      </c>
      <c r="G2776">
        <v>2</v>
      </c>
      <c r="H2776" t="s">
        <v>289</v>
      </c>
      <c r="I2776" t="s">
        <v>207</v>
      </c>
      <c r="J2776">
        <v>10002418415</v>
      </c>
      <c r="K2776" s="21">
        <v>34.5</v>
      </c>
    </row>
    <row r="2777" spans="1:11">
      <c r="A2777" t="s">
        <v>139</v>
      </c>
      <c r="B2777">
        <v>2017</v>
      </c>
      <c r="C2777" s="12">
        <v>42784</v>
      </c>
      <c r="D2777" t="s">
        <v>140</v>
      </c>
      <c r="E2777" t="s">
        <v>121</v>
      </c>
      <c r="F2777">
        <v>2</v>
      </c>
      <c r="G2777">
        <v>3</v>
      </c>
      <c r="H2777" t="s">
        <v>28</v>
      </c>
      <c r="I2777" t="s">
        <v>29</v>
      </c>
      <c r="J2777">
        <v>10007779683</v>
      </c>
      <c r="K2777" s="21">
        <v>21.2</v>
      </c>
    </row>
    <row r="2778" spans="1:11">
      <c r="A2778" t="s">
        <v>139</v>
      </c>
      <c r="B2778">
        <v>2017</v>
      </c>
      <c r="C2778" s="12">
        <v>42784</v>
      </c>
      <c r="D2778" t="s">
        <v>140</v>
      </c>
      <c r="E2778" t="s">
        <v>121</v>
      </c>
      <c r="F2778">
        <v>2</v>
      </c>
      <c r="G2778">
        <v>4</v>
      </c>
      <c r="H2778" t="s">
        <v>248</v>
      </c>
      <c r="I2778" t="s">
        <v>35</v>
      </c>
      <c r="J2778">
        <v>10008997641</v>
      </c>
      <c r="K2778" s="21">
        <v>21.6</v>
      </c>
    </row>
    <row r="2779" spans="1:11">
      <c r="A2779" t="s">
        <v>139</v>
      </c>
      <c r="B2779">
        <v>2017</v>
      </c>
      <c r="C2779" s="12">
        <v>42784</v>
      </c>
      <c r="D2779" t="s">
        <v>140</v>
      </c>
      <c r="E2779" t="s">
        <v>121</v>
      </c>
      <c r="F2779">
        <v>2</v>
      </c>
      <c r="G2779">
        <v>5</v>
      </c>
      <c r="H2779" t="s">
        <v>231</v>
      </c>
      <c r="I2779" t="s">
        <v>102</v>
      </c>
      <c r="J2779">
        <v>10009009260</v>
      </c>
      <c r="K2779" s="21">
        <v>21.9</v>
      </c>
    </row>
    <row r="2780" spans="1:11">
      <c r="A2780" t="s">
        <v>139</v>
      </c>
      <c r="B2780">
        <v>2017</v>
      </c>
      <c r="C2780" s="12">
        <v>42784</v>
      </c>
      <c r="D2780" t="s">
        <v>140</v>
      </c>
      <c r="E2780" t="s">
        <v>121</v>
      </c>
      <c r="F2780">
        <v>2</v>
      </c>
      <c r="G2780">
        <v>6</v>
      </c>
      <c r="H2780" t="s">
        <v>332</v>
      </c>
      <c r="I2780" t="s">
        <v>334</v>
      </c>
      <c r="J2780">
        <v>10006480186</v>
      </c>
      <c r="K2780" s="21">
        <v>25.6</v>
      </c>
    </row>
    <row r="2781" spans="1:11">
      <c r="A2781" t="s">
        <v>237</v>
      </c>
      <c r="B2781">
        <v>2017</v>
      </c>
      <c r="C2781" s="12">
        <v>42687</v>
      </c>
      <c r="D2781" t="s">
        <v>140</v>
      </c>
      <c r="E2781" t="s">
        <v>121</v>
      </c>
      <c r="F2781">
        <v>1</v>
      </c>
      <c r="G2781">
        <v>1</v>
      </c>
      <c r="H2781" t="s">
        <v>54</v>
      </c>
      <c r="I2781" t="s">
        <v>42</v>
      </c>
      <c r="J2781">
        <v>10004612534</v>
      </c>
      <c r="K2781" s="21">
        <v>29.4</v>
      </c>
    </row>
    <row r="2782" spans="1:11">
      <c r="A2782" t="s">
        <v>237</v>
      </c>
      <c r="B2782">
        <v>2017</v>
      </c>
      <c r="C2782" s="12">
        <v>42687</v>
      </c>
      <c r="D2782" t="s">
        <v>140</v>
      </c>
      <c r="E2782" t="s">
        <v>121</v>
      </c>
      <c r="F2782">
        <v>1</v>
      </c>
      <c r="G2782">
        <v>2</v>
      </c>
      <c r="H2782" t="s">
        <v>289</v>
      </c>
      <c r="I2782" t="s">
        <v>207</v>
      </c>
      <c r="J2782">
        <v>10002418415</v>
      </c>
      <c r="K2782" s="21">
        <v>34.299999999999997</v>
      </c>
    </row>
    <row r="2783" spans="1:11">
      <c r="A2783" t="s">
        <v>237</v>
      </c>
      <c r="B2783">
        <v>2017</v>
      </c>
      <c r="C2783" s="12">
        <v>42687</v>
      </c>
      <c r="D2783" t="s">
        <v>140</v>
      </c>
      <c r="E2783" t="s">
        <v>121</v>
      </c>
      <c r="F2783">
        <v>1</v>
      </c>
      <c r="G2783">
        <v>3</v>
      </c>
      <c r="H2783" t="s">
        <v>174</v>
      </c>
      <c r="I2783" t="s">
        <v>37</v>
      </c>
      <c r="J2783">
        <v>10006552534</v>
      </c>
      <c r="K2783" s="21">
        <v>26.5</v>
      </c>
    </row>
    <row r="2784" spans="1:11">
      <c r="A2784" t="s">
        <v>237</v>
      </c>
      <c r="B2784">
        <v>2017</v>
      </c>
      <c r="C2784" s="12">
        <v>42687</v>
      </c>
      <c r="D2784" t="s">
        <v>140</v>
      </c>
      <c r="E2784" t="s">
        <v>121</v>
      </c>
      <c r="F2784">
        <v>1</v>
      </c>
      <c r="G2784">
        <v>4</v>
      </c>
      <c r="H2784" t="s">
        <v>22</v>
      </c>
      <c r="I2784" t="s">
        <v>23</v>
      </c>
      <c r="J2784">
        <v>10007379761</v>
      </c>
      <c r="K2784" s="21">
        <v>23.7</v>
      </c>
    </row>
    <row r="2785" spans="1:11">
      <c r="A2785" t="s">
        <v>237</v>
      </c>
      <c r="B2785">
        <v>2017</v>
      </c>
      <c r="C2785" s="12">
        <v>42687</v>
      </c>
      <c r="D2785" t="s">
        <v>140</v>
      </c>
      <c r="E2785" t="s">
        <v>121</v>
      </c>
      <c r="F2785">
        <v>1</v>
      </c>
      <c r="G2785">
        <v>5</v>
      </c>
      <c r="H2785" t="s">
        <v>143</v>
      </c>
      <c r="I2785" t="s">
        <v>95</v>
      </c>
      <c r="J2785">
        <v>10009181234</v>
      </c>
      <c r="K2785" s="21">
        <v>21.6</v>
      </c>
    </row>
    <row r="2786" spans="1:11">
      <c r="A2786" t="s">
        <v>237</v>
      </c>
      <c r="B2786">
        <v>2017</v>
      </c>
      <c r="C2786" s="12">
        <v>42687</v>
      </c>
      <c r="D2786" t="s">
        <v>140</v>
      </c>
      <c r="E2786" t="s">
        <v>121</v>
      </c>
      <c r="F2786">
        <v>1</v>
      </c>
      <c r="G2786">
        <v>6</v>
      </c>
      <c r="H2786" t="s">
        <v>306</v>
      </c>
      <c r="I2786" t="s">
        <v>113</v>
      </c>
      <c r="J2786">
        <v>10006898300</v>
      </c>
      <c r="K2786" s="21">
        <v>24.2</v>
      </c>
    </row>
    <row r="2787" spans="1:11">
      <c r="A2787" t="s">
        <v>237</v>
      </c>
      <c r="B2787">
        <v>2017</v>
      </c>
      <c r="C2787" s="12">
        <v>42687</v>
      </c>
      <c r="D2787" t="s">
        <v>140</v>
      </c>
      <c r="E2787" t="s">
        <v>121</v>
      </c>
      <c r="F2787">
        <v>2</v>
      </c>
      <c r="G2787">
        <v>1</v>
      </c>
      <c r="H2787" t="s">
        <v>48</v>
      </c>
      <c r="I2787" t="s">
        <v>27</v>
      </c>
      <c r="J2787">
        <v>10005930724</v>
      </c>
      <c r="K2787" s="21">
        <v>26</v>
      </c>
    </row>
    <row r="2788" spans="1:11">
      <c r="A2788" t="s">
        <v>237</v>
      </c>
      <c r="B2788">
        <v>2017</v>
      </c>
      <c r="C2788" s="12">
        <v>42687</v>
      </c>
      <c r="D2788" t="s">
        <v>140</v>
      </c>
      <c r="E2788" t="s">
        <v>121</v>
      </c>
      <c r="F2788">
        <v>2</v>
      </c>
      <c r="G2788">
        <v>2</v>
      </c>
      <c r="H2788" t="s">
        <v>93</v>
      </c>
      <c r="I2788" t="s">
        <v>52</v>
      </c>
      <c r="J2788">
        <v>10009150215</v>
      </c>
      <c r="K2788" s="21">
        <v>21</v>
      </c>
    </row>
    <row r="2789" spans="1:11">
      <c r="A2789" t="s">
        <v>237</v>
      </c>
      <c r="B2789">
        <v>2017</v>
      </c>
      <c r="C2789" s="12">
        <v>42687</v>
      </c>
      <c r="D2789" t="s">
        <v>140</v>
      </c>
      <c r="E2789" t="s">
        <v>121</v>
      </c>
      <c r="F2789">
        <v>2</v>
      </c>
      <c r="G2789">
        <v>3</v>
      </c>
      <c r="H2789" t="s">
        <v>335</v>
      </c>
      <c r="I2789" t="s">
        <v>29</v>
      </c>
      <c r="J2789">
        <v>10036244537</v>
      </c>
      <c r="K2789" s="21">
        <v>28.3</v>
      </c>
    </row>
    <row r="2790" spans="1:11">
      <c r="A2790" t="s">
        <v>237</v>
      </c>
      <c r="B2790">
        <v>2017</v>
      </c>
      <c r="C2790" s="12">
        <v>42687</v>
      </c>
      <c r="D2790" t="s">
        <v>140</v>
      </c>
      <c r="E2790" t="s">
        <v>121</v>
      </c>
      <c r="F2790">
        <v>2</v>
      </c>
      <c r="G2790">
        <v>4</v>
      </c>
      <c r="H2790" t="s">
        <v>125</v>
      </c>
      <c r="I2790" t="s">
        <v>113</v>
      </c>
      <c r="J2790">
        <v>10017950943</v>
      </c>
      <c r="K2790" s="21">
        <v>19.7</v>
      </c>
    </row>
    <row r="2791" spans="1:11">
      <c r="A2791" t="s">
        <v>237</v>
      </c>
      <c r="B2791">
        <v>2017</v>
      </c>
      <c r="C2791" s="12">
        <v>42687</v>
      </c>
      <c r="D2791" t="s">
        <v>140</v>
      </c>
      <c r="E2791" t="s">
        <v>121</v>
      </c>
      <c r="F2791">
        <v>2</v>
      </c>
      <c r="G2791">
        <v>5</v>
      </c>
      <c r="H2791" t="s">
        <v>234</v>
      </c>
      <c r="I2791" t="s">
        <v>25</v>
      </c>
      <c r="J2791">
        <v>10006073493</v>
      </c>
      <c r="K2791" s="21">
        <v>26.9</v>
      </c>
    </row>
    <row r="2792" spans="1:11">
      <c r="A2792" t="s">
        <v>237</v>
      </c>
      <c r="B2792">
        <v>2017</v>
      </c>
      <c r="C2792" s="12">
        <v>42687</v>
      </c>
      <c r="D2792" t="s">
        <v>140</v>
      </c>
      <c r="E2792" t="s">
        <v>121</v>
      </c>
      <c r="F2792">
        <v>2</v>
      </c>
      <c r="G2792">
        <v>6</v>
      </c>
      <c r="H2792" t="s">
        <v>221</v>
      </c>
      <c r="I2792" t="s">
        <v>31</v>
      </c>
      <c r="J2792">
        <v>10008098470</v>
      </c>
      <c r="K2792" s="21">
        <v>31.8</v>
      </c>
    </row>
    <row r="2793" spans="1:11">
      <c r="A2793" t="s">
        <v>237</v>
      </c>
      <c r="B2793">
        <v>2017</v>
      </c>
      <c r="C2793" s="12">
        <v>42686</v>
      </c>
      <c r="D2793" t="s">
        <v>140</v>
      </c>
      <c r="E2793" t="s">
        <v>91</v>
      </c>
      <c r="F2793">
        <v>1</v>
      </c>
      <c r="G2793">
        <v>1</v>
      </c>
      <c r="H2793" t="s">
        <v>289</v>
      </c>
      <c r="I2793" t="s">
        <v>207</v>
      </c>
      <c r="J2793">
        <v>10002418415</v>
      </c>
      <c r="K2793" s="21">
        <v>34.200000000000003</v>
      </c>
    </row>
    <row r="2794" spans="1:11">
      <c r="A2794" t="s">
        <v>237</v>
      </c>
      <c r="B2794">
        <v>2017</v>
      </c>
      <c r="C2794" s="12">
        <v>42686</v>
      </c>
      <c r="D2794" t="s">
        <v>140</v>
      </c>
      <c r="E2794" t="s">
        <v>91</v>
      </c>
      <c r="F2794">
        <v>1</v>
      </c>
      <c r="G2794">
        <v>2</v>
      </c>
      <c r="H2794" t="s">
        <v>22</v>
      </c>
      <c r="I2794" t="s">
        <v>23</v>
      </c>
      <c r="J2794">
        <v>10007379761</v>
      </c>
      <c r="K2794" s="21">
        <v>23.7</v>
      </c>
    </row>
    <row r="2795" spans="1:11">
      <c r="A2795" t="s">
        <v>237</v>
      </c>
      <c r="B2795">
        <v>2017</v>
      </c>
      <c r="C2795" s="12">
        <v>42686</v>
      </c>
      <c r="D2795" t="s">
        <v>140</v>
      </c>
      <c r="E2795" t="s">
        <v>91</v>
      </c>
      <c r="F2795">
        <v>1</v>
      </c>
      <c r="G2795">
        <v>3</v>
      </c>
      <c r="H2795" t="s">
        <v>209</v>
      </c>
      <c r="I2795" t="s">
        <v>198</v>
      </c>
      <c r="J2795">
        <v>10007772108</v>
      </c>
      <c r="K2795" s="21">
        <v>21.7</v>
      </c>
    </row>
    <row r="2796" spans="1:11">
      <c r="A2796" t="s">
        <v>237</v>
      </c>
      <c r="B2796">
        <v>2017</v>
      </c>
      <c r="C2796" s="12">
        <v>42686</v>
      </c>
      <c r="D2796" t="s">
        <v>140</v>
      </c>
      <c r="E2796" t="s">
        <v>91</v>
      </c>
      <c r="F2796">
        <v>1</v>
      </c>
      <c r="G2796">
        <v>4</v>
      </c>
      <c r="H2796" t="s">
        <v>306</v>
      </c>
      <c r="I2796" t="s">
        <v>113</v>
      </c>
      <c r="J2796">
        <v>10006898300</v>
      </c>
      <c r="K2796" s="21">
        <v>24.2</v>
      </c>
    </row>
    <row r="2797" spans="1:11">
      <c r="A2797" t="s">
        <v>237</v>
      </c>
      <c r="B2797">
        <v>2017</v>
      </c>
      <c r="C2797" s="12">
        <v>42686</v>
      </c>
      <c r="D2797" t="s">
        <v>140</v>
      </c>
      <c r="E2797" t="s">
        <v>91</v>
      </c>
      <c r="F2797">
        <v>1</v>
      </c>
      <c r="G2797">
        <v>5</v>
      </c>
      <c r="H2797" t="s">
        <v>231</v>
      </c>
      <c r="I2797" t="s">
        <v>102</v>
      </c>
      <c r="J2797">
        <v>10009009260</v>
      </c>
      <c r="K2797" s="21">
        <v>21.6</v>
      </c>
    </row>
    <row r="2798" spans="1:11">
      <c r="A2798" t="s">
        <v>237</v>
      </c>
      <c r="B2798">
        <v>2017</v>
      </c>
      <c r="C2798" s="12">
        <v>42686</v>
      </c>
      <c r="D2798" t="s">
        <v>140</v>
      </c>
      <c r="E2798" t="s">
        <v>91</v>
      </c>
      <c r="F2798">
        <v>1</v>
      </c>
      <c r="G2798">
        <v>6</v>
      </c>
      <c r="H2798" t="s">
        <v>336</v>
      </c>
      <c r="I2798" t="s">
        <v>337</v>
      </c>
      <c r="J2798">
        <v>10005506954</v>
      </c>
      <c r="K2798" s="21">
        <v>27.9</v>
      </c>
    </row>
    <row r="2799" spans="1:11">
      <c r="A2799" t="s">
        <v>237</v>
      </c>
      <c r="B2799">
        <v>2017</v>
      </c>
      <c r="C2799" s="12">
        <v>42686</v>
      </c>
      <c r="D2799" t="s">
        <v>140</v>
      </c>
      <c r="E2799" t="s">
        <v>91</v>
      </c>
      <c r="F2799">
        <v>2</v>
      </c>
      <c r="G2799">
        <v>1</v>
      </c>
      <c r="H2799" t="s">
        <v>54</v>
      </c>
      <c r="I2799" t="s">
        <v>42</v>
      </c>
      <c r="J2799">
        <v>10004612534</v>
      </c>
      <c r="K2799" s="21">
        <v>29.4</v>
      </c>
    </row>
    <row r="2800" spans="1:11">
      <c r="A2800" t="s">
        <v>237</v>
      </c>
      <c r="B2800">
        <v>2017</v>
      </c>
      <c r="C2800" s="12">
        <v>42686</v>
      </c>
      <c r="D2800" t="s">
        <v>140</v>
      </c>
      <c r="E2800" t="s">
        <v>91</v>
      </c>
      <c r="F2800">
        <v>2</v>
      </c>
      <c r="G2800">
        <v>2</v>
      </c>
      <c r="H2800" t="s">
        <v>93</v>
      </c>
      <c r="I2800" t="s">
        <v>52</v>
      </c>
      <c r="J2800">
        <v>10009150215</v>
      </c>
      <c r="K2800" s="21">
        <v>21</v>
      </c>
    </row>
    <row r="2801" spans="1:11">
      <c r="A2801" t="s">
        <v>237</v>
      </c>
      <c r="B2801">
        <v>2017</v>
      </c>
      <c r="C2801" s="12">
        <v>42686</v>
      </c>
      <c r="D2801" t="s">
        <v>140</v>
      </c>
      <c r="E2801" t="s">
        <v>91</v>
      </c>
      <c r="F2801">
        <v>2</v>
      </c>
      <c r="G2801">
        <v>3</v>
      </c>
      <c r="H2801" t="s">
        <v>45</v>
      </c>
      <c r="I2801" t="s">
        <v>46</v>
      </c>
      <c r="J2801">
        <v>10009176281</v>
      </c>
      <c r="K2801" s="21">
        <v>20.7</v>
      </c>
    </row>
    <row r="2802" spans="1:11">
      <c r="A2802" t="s">
        <v>237</v>
      </c>
      <c r="B2802">
        <v>2017</v>
      </c>
      <c r="C2802" s="12">
        <v>42686</v>
      </c>
      <c r="D2802" t="s">
        <v>140</v>
      </c>
      <c r="E2802" t="s">
        <v>91</v>
      </c>
      <c r="F2802">
        <v>2</v>
      </c>
      <c r="G2802">
        <v>4</v>
      </c>
      <c r="H2802" t="s">
        <v>285</v>
      </c>
      <c r="I2802" t="s">
        <v>39</v>
      </c>
      <c r="J2802">
        <v>10061258009</v>
      </c>
      <c r="K2802" s="21">
        <v>24.8</v>
      </c>
    </row>
    <row r="2803" spans="1:11">
      <c r="A2803" t="s">
        <v>237</v>
      </c>
      <c r="B2803">
        <v>2017</v>
      </c>
      <c r="C2803" s="12">
        <v>42686</v>
      </c>
      <c r="D2803" t="s">
        <v>140</v>
      </c>
      <c r="E2803" t="s">
        <v>91</v>
      </c>
      <c r="F2803">
        <v>2</v>
      </c>
      <c r="G2803">
        <v>5</v>
      </c>
      <c r="H2803" t="s">
        <v>221</v>
      </c>
      <c r="I2803" t="s">
        <v>31</v>
      </c>
      <c r="J2803">
        <v>10008098470</v>
      </c>
      <c r="K2803" s="21">
        <v>31.8</v>
      </c>
    </row>
    <row r="2804" spans="1:11">
      <c r="A2804" t="s">
        <v>237</v>
      </c>
      <c r="B2804">
        <v>2017</v>
      </c>
      <c r="C2804" s="12">
        <v>42686</v>
      </c>
      <c r="D2804" t="s">
        <v>140</v>
      </c>
      <c r="E2804" t="s">
        <v>91</v>
      </c>
      <c r="F2804">
        <v>2</v>
      </c>
      <c r="G2804">
        <v>6</v>
      </c>
      <c r="H2804" t="s">
        <v>330</v>
      </c>
      <c r="I2804" t="s">
        <v>178</v>
      </c>
      <c r="J2804">
        <v>10007782616</v>
      </c>
      <c r="K2804" s="21">
        <v>23.3</v>
      </c>
    </row>
    <row r="2805" spans="1:11">
      <c r="A2805" t="s">
        <v>237</v>
      </c>
      <c r="B2805">
        <v>2017</v>
      </c>
      <c r="C2805" s="12">
        <v>42686</v>
      </c>
      <c r="D2805" t="s">
        <v>140</v>
      </c>
      <c r="E2805" t="s">
        <v>91</v>
      </c>
      <c r="F2805">
        <v>3</v>
      </c>
      <c r="G2805">
        <v>1</v>
      </c>
      <c r="H2805" t="s">
        <v>125</v>
      </c>
      <c r="I2805" t="s">
        <v>113</v>
      </c>
      <c r="J2805">
        <v>10017950943</v>
      </c>
      <c r="K2805" s="21">
        <v>19.7</v>
      </c>
    </row>
    <row r="2806" spans="1:11">
      <c r="A2806" t="s">
        <v>237</v>
      </c>
      <c r="B2806">
        <v>2017</v>
      </c>
      <c r="C2806" s="12">
        <v>42686</v>
      </c>
      <c r="D2806" t="s">
        <v>140</v>
      </c>
      <c r="E2806" t="s">
        <v>91</v>
      </c>
      <c r="F2806">
        <v>3</v>
      </c>
      <c r="G2806">
        <v>2</v>
      </c>
      <c r="H2806" t="s">
        <v>335</v>
      </c>
      <c r="I2806" t="s">
        <v>29</v>
      </c>
      <c r="J2806">
        <v>10036244537</v>
      </c>
      <c r="K2806" s="21">
        <v>28.3</v>
      </c>
    </row>
    <row r="2807" spans="1:11">
      <c r="A2807" t="s">
        <v>237</v>
      </c>
      <c r="B2807">
        <v>2017</v>
      </c>
      <c r="C2807" s="12">
        <v>42686</v>
      </c>
      <c r="D2807" t="s">
        <v>140</v>
      </c>
      <c r="E2807" t="s">
        <v>91</v>
      </c>
      <c r="F2807">
        <v>3</v>
      </c>
      <c r="G2807">
        <v>3</v>
      </c>
      <c r="H2807" t="s">
        <v>103</v>
      </c>
      <c r="I2807" t="s">
        <v>104</v>
      </c>
      <c r="J2807">
        <v>10009010876</v>
      </c>
      <c r="K2807" s="21">
        <v>22.8</v>
      </c>
    </row>
    <row r="2808" spans="1:11">
      <c r="A2808" t="s">
        <v>237</v>
      </c>
      <c r="B2808">
        <v>2017</v>
      </c>
      <c r="C2808" s="12">
        <v>42686</v>
      </c>
      <c r="D2808" t="s">
        <v>140</v>
      </c>
      <c r="E2808" t="s">
        <v>91</v>
      </c>
      <c r="F2808">
        <v>3</v>
      </c>
      <c r="G2808">
        <v>4</v>
      </c>
      <c r="H2808" t="s">
        <v>283</v>
      </c>
      <c r="I2808" t="s">
        <v>284</v>
      </c>
      <c r="J2808">
        <v>10006319633</v>
      </c>
      <c r="K2808" s="21">
        <v>27</v>
      </c>
    </row>
    <row r="2809" spans="1:11">
      <c r="A2809" t="s">
        <v>237</v>
      </c>
      <c r="B2809">
        <v>2017</v>
      </c>
      <c r="C2809" s="12">
        <v>42686</v>
      </c>
      <c r="D2809" t="s">
        <v>140</v>
      </c>
      <c r="E2809" t="s">
        <v>91</v>
      </c>
      <c r="F2809">
        <v>3</v>
      </c>
      <c r="G2809">
        <v>5</v>
      </c>
      <c r="H2809" t="s">
        <v>193</v>
      </c>
      <c r="I2809" t="s">
        <v>31</v>
      </c>
      <c r="J2809">
        <v>10005727327</v>
      </c>
      <c r="K2809" s="21">
        <v>30.8</v>
      </c>
    </row>
    <row r="2810" spans="1:11">
      <c r="A2810" t="s">
        <v>237</v>
      </c>
      <c r="B2810">
        <v>2017</v>
      </c>
      <c r="C2810" s="12">
        <v>42686</v>
      </c>
      <c r="D2810" t="s">
        <v>140</v>
      </c>
      <c r="E2810" t="s">
        <v>91</v>
      </c>
      <c r="F2810">
        <v>3</v>
      </c>
      <c r="G2810">
        <v>6</v>
      </c>
      <c r="H2810" t="s">
        <v>319</v>
      </c>
      <c r="I2810" t="s">
        <v>25</v>
      </c>
      <c r="J2810">
        <v>10007508083</v>
      </c>
      <c r="K2810" s="21">
        <v>23.2</v>
      </c>
    </row>
    <row r="2811" spans="1:11">
      <c r="A2811" t="s">
        <v>237</v>
      </c>
      <c r="B2811">
        <v>2017</v>
      </c>
      <c r="C2811" s="12">
        <v>42686</v>
      </c>
      <c r="D2811" t="s">
        <v>140</v>
      </c>
      <c r="E2811" t="s">
        <v>91</v>
      </c>
      <c r="F2811">
        <v>4</v>
      </c>
      <c r="G2811">
        <v>1</v>
      </c>
      <c r="H2811" t="s">
        <v>48</v>
      </c>
      <c r="I2811" t="s">
        <v>27</v>
      </c>
      <c r="J2811">
        <v>10005930724</v>
      </c>
      <c r="K2811" s="21">
        <v>26</v>
      </c>
    </row>
    <row r="2812" spans="1:11">
      <c r="A2812" t="s">
        <v>237</v>
      </c>
      <c r="B2812">
        <v>2017</v>
      </c>
      <c r="C2812" s="12">
        <v>42686</v>
      </c>
      <c r="D2812" t="s">
        <v>140</v>
      </c>
      <c r="E2812" t="s">
        <v>91</v>
      </c>
      <c r="F2812">
        <v>4</v>
      </c>
      <c r="G2812">
        <v>2</v>
      </c>
      <c r="H2812" t="s">
        <v>174</v>
      </c>
      <c r="I2812" t="s">
        <v>37</v>
      </c>
      <c r="J2812">
        <v>10006552534</v>
      </c>
      <c r="K2812" s="21">
        <v>26.5</v>
      </c>
    </row>
    <row r="2813" spans="1:11">
      <c r="A2813" t="s">
        <v>237</v>
      </c>
      <c r="B2813">
        <v>2017</v>
      </c>
      <c r="C2813" s="12">
        <v>42686</v>
      </c>
      <c r="D2813" t="s">
        <v>140</v>
      </c>
      <c r="E2813" t="s">
        <v>91</v>
      </c>
      <c r="F2813">
        <v>4</v>
      </c>
      <c r="G2813">
        <v>3</v>
      </c>
      <c r="H2813" t="s">
        <v>211</v>
      </c>
      <c r="I2813" t="s">
        <v>212</v>
      </c>
      <c r="J2813">
        <v>10010608447</v>
      </c>
      <c r="K2813" s="21">
        <v>19.399999999999999</v>
      </c>
    </row>
    <row r="2814" spans="1:11">
      <c r="A2814" t="s">
        <v>237</v>
      </c>
      <c r="B2814">
        <v>2017</v>
      </c>
      <c r="C2814" s="12">
        <v>42686</v>
      </c>
      <c r="D2814" t="s">
        <v>140</v>
      </c>
      <c r="E2814" t="s">
        <v>91</v>
      </c>
      <c r="F2814">
        <v>4</v>
      </c>
      <c r="G2814">
        <v>4</v>
      </c>
      <c r="H2814" t="s">
        <v>143</v>
      </c>
      <c r="I2814" t="s">
        <v>95</v>
      </c>
      <c r="J2814">
        <v>10009181234</v>
      </c>
      <c r="K2814" s="21">
        <v>21.6</v>
      </c>
    </row>
    <row r="2815" spans="1:11">
      <c r="A2815" t="s">
        <v>237</v>
      </c>
      <c r="B2815">
        <v>2017</v>
      </c>
      <c r="C2815" s="12">
        <v>42686</v>
      </c>
      <c r="D2815" t="s">
        <v>140</v>
      </c>
      <c r="E2815" t="s">
        <v>91</v>
      </c>
      <c r="F2815">
        <v>4</v>
      </c>
      <c r="G2815">
        <v>5</v>
      </c>
      <c r="H2815" t="s">
        <v>171</v>
      </c>
      <c r="I2815" t="s">
        <v>82</v>
      </c>
      <c r="J2815">
        <v>10007073506</v>
      </c>
      <c r="K2815" s="21">
        <v>26.4</v>
      </c>
    </row>
    <row r="2816" spans="1:11">
      <c r="A2816" t="s">
        <v>237</v>
      </c>
      <c r="B2816">
        <v>2017</v>
      </c>
      <c r="C2816" s="12">
        <v>42686</v>
      </c>
      <c r="D2816" t="s">
        <v>140</v>
      </c>
      <c r="E2816" t="s">
        <v>91</v>
      </c>
      <c r="F2816">
        <v>4</v>
      </c>
      <c r="G2816">
        <v>6</v>
      </c>
      <c r="H2816" t="s">
        <v>234</v>
      </c>
      <c r="I2816" t="s">
        <v>25</v>
      </c>
      <c r="J2816">
        <v>10006073493</v>
      </c>
      <c r="K2816" s="21">
        <v>26.9</v>
      </c>
    </row>
    <row r="2817" spans="1:11">
      <c r="A2817" t="s">
        <v>237</v>
      </c>
      <c r="B2817">
        <v>2017</v>
      </c>
      <c r="C2817" s="12">
        <v>42686</v>
      </c>
      <c r="D2817" t="s">
        <v>140</v>
      </c>
      <c r="E2817" t="s">
        <v>117</v>
      </c>
      <c r="F2817">
        <v>1</v>
      </c>
      <c r="G2817">
        <v>1</v>
      </c>
      <c r="H2817" t="s">
        <v>143</v>
      </c>
      <c r="I2817" t="s">
        <v>95</v>
      </c>
      <c r="J2817">
        <v>10009181234</v>
      </c>
      <c r="K2817" s="21">
        <v>21.6</v>
      </c>
    </row>
    <row r="2818" spans="1:11">
      <c r="A2818" t="s">
        <v>237</v>
      </c>
      <c r="B2818">
        <v>2017</v>
      </c>
      <c r="C2818" s="12">
        <v>42686</v>
      </c>
      <c r="D2818" t="s">
        <v>140</v>
      </c>
      <c r="E2818" t="s">
        <v>117</v>
      </c>
      <c r="F2818">
        <v>1</v>
      </c>
      <c r="G2818">
        <v>2</v>
      </c>
      <c r="H2818" t="s">
        <v>330</v>
      </c>
      <c r="I2818" t="s">
        <v>178</v>
      </c>
      <c r="J2818">
        <v>10007782616</v>
      </c>
      <c r="K2818" s="21">
        <v>23.3</v>
      </c>
    </row>
    <row r="2819" spans="1:11">
      <c r="A2819" t="s">
        <v>237</v>
      </c>
      <c r="B2819">
        <v>2017</v>
      </c>
      <c r="C2819" s="12">
        <v>42686</v>
      </c>
      <c r="D2819" t="s">
        <v>140</v>
      </c>
      <c r="E2819" t="s">
        <v>117</v>
      </c>
      <c r="F2819">
        <v>1</v>
      </c>
      <c r="G2819">
        <v>3</v>
      </c>
      <c r="H2819" t="s">
        <v>209</v>
      </c>
      <c r="I2819" t="s">
        <v>198</v>
      </c>
      <c r="J2819">
        <v>10007772108</v>
      </c>
      <c r="K2819" s="21">
        <v>21.7</v>
      </c>
    </row>
    <row r="2820" spans="1:11">
      <c r="A2820" t="s">
        <v>237</v>
      </c>
      <c r="B2820">
        <v>2017</v>
      </c>
      <c r="C2820" s="12">
        <v>42686</v>
      </c>
      <c r="D2820" t="s">
        <v>140</v>
      </c>
      <c r="E2820" t="s">
        <v>117</v>
      </c>
      <c r="F2820">
        <v>1</v>
      </c>
      <c r="G2820">
        <v>4</v>
      </c>
      <c r="H2820" t="s">
        <v>193</v>
      </c>
      <c r="I2820" t="s">
        <v>31</v>
      </c>
      <c r="J2820">
        <v>10005727327</v>
      </c>
      <c r="K2820" s="21">
        <v>30.8</v>
      </c>
    </row>
    <row r="2821" spans="1:11">
      <c r="A2821" t="s">
        <v>237</v>
      </c>
      <c r="B2821">
        <v>2017</v>
      </c>
      <c r="C2821" s="12">
        <v>42686</v>
      </c>
      <c r="D2821" t="s">
        <v>140</v>
      </c>
      <c r="E2821" t="s">
        <v>117</v>
      </c>
      <c r="F2821">
        <v>2</v>
      </c>
      <c r="G2821">
        <v>1</v>
      </c>
      <c r="H2821" t="s">
        <v>221</v>
      </c>
      <c r="I2821" t="s">
        <v>31</v>
      </c>
      <c r="J2821">
        <v>10008098470</v>
      </c>
      <c r="K2821" s="21">
        <v>31.8</v>
      </c>
    </row>
    <row r="2822" spans="1:11">
      <c r="A2822" t="s">
        <v>237</v>
      </c>
      <c r="B2822">
        <v>2017</v>
      </c>
      <c r="C2822" s="12">
        <v>42686</v>
      </c>
      <c r="D2822" t="s">
        <v>140</v>
      </c>
      <c r="E2822" t="s">
        <v>117</v>
      </c>
      <c r="F2822">
        <v>2</v>
      </c>
      <c r="G2822">
        <v>2</v>
      </c>
      <c r="H2822" t="s">
        <v>283</v>
      </c>
      <c r="I2822" t="s">
        <v>284</v>
      </c>
      <c r="J2822">
        <v>10006319633</v>
      </c>
      <c r="K2822" s="21">
        <v>27</v>
      </c>
    </row>
    <row r="2823" spans="1:11">
      <c r="A2823" t="s">
        <v>237</v>
      </c>
      <c r="B2823">
        <v>2017</v>
      </c>
      <c r="C2823" s="12">
        <v>42686</v>
      </c>
      <c r="D2823" t="s">
        <v>140</v>
      </c>
      <c r="E2823" t="s">
        <v>117</v>
      </c>
      <c r="F2823">
        <v>2</v>
      </c>
      <c r="G2823">
        <v>3</v>
      </c>
      <c r="H2823" t="s">
        <v>45</v>
      </c>
      <c r="I2823" t="s">
        <v>46</v>
      </c>
      <c r="J2823">
        <v>10009176281</v>
      </c>
      <c r="K2823" s="21">
        <v>20.7</v>
      </c>
    </row>
    <row r="2824" spans="1:11">
      <c r="A2824" t="s">
        <v>237</v>
      </c>
      <c r="B2824">
        <v>2017</v>
      </c>
      <c r="C2824" s="12">
        <v>42686</v>
      </c>
      <c r="D2824" t="s">
        <v>140</v>
      </c>
      <c r="E2824" t="s">
        <v>117</v>
      </c>
      <c r="F2824">
        <v>2</v>
      </c>
      <c r="G2824">
        <v>4</v>
      </c>
      <c r="H2824" t="s">
        <v>336</v>
      </c>
      <c r="I2824" t="s">
        <v>337</v>
      </c>
      <c r="J2824">
        <v>10005506954</v>
      </c>
      <c r="K2824" s="21">
        <v>27.9</v>
      </c>
    </row>
    <row r="2825" spans="1:11">
      <c r="A2825" t="s">
        <v>237</v>
      </c>
      <c r="B2825">
        <v>2017</v>
      </c>
      <c r="C2825" s="12">
        <v>42686</v>
      </c>
      <c r="D2825" t="s">
        <v>140</v>
      </c>
      <c r="E2825" t="s">
        <v>117</v>
      </c>
      <c r="F2825">
        <v>3</v>
      </c>
      <c r="G2825">
        <v>1</v>
      </c>
      <c r="H2825" t="s">
        <v>234</v>
      </c>
      <c r="I2825" t="s">
        <v>25</v>
      </c>
      <c r="J2825">
        <v>10006073493</v>
      </c>
      <c r="K2825" s="21">
        <v>26.9</v>
      </c>
    </row>
    <row r="2826" spans="1:11">
      <c r="A2826" t="s">
        <v>237</v>
      </c>
      <c r="B2826">
        <v>2017</v>
      </c>
      <c r="C2826" s="12">
        <v>42686</v>
      </c>
      <c r="D2826" t="s">
        <v>140</v>
      </c>
      <c r="E2826" t="s">
        <v>117</v>
      </c>
      <c r="F2826">
        <v>3</v>
      </c>
      <c r="G2826">
        <v>2</v>
      </c>
      <c r="H2826" t="s">
        <v>231</v>
      </c>
      <c r="I2826" t="s">
        <v>102</v>
      </c>
      <c r="J2826">
        <v>10009009260</v>
      </c>
      <c r="K2826" s="21">
        <v>21.6</v>
      </c>
    </row>
    <row r="2827" spans="1:11">
      <c r="A2827" t="s">
        <v>237</v>
      </c>
      <c r="B2827">
        <v>2017</v>
      </c>
      <c r="C2827" s="12">
        <v>42686</v>
      </c>
      <c r="D2827" t="s">
        <v>140</v>
      </c>
      <c r="E2827" t="s">
        <v>117</v>
      </c>
      <c r="F2827">
        <v>3</v>
      </c>
      <c r="G2827">
        <v>3</v>
      </c>
      <c r="H2827" t="s">
        <v>103</v>
      </c>
      <c r="I2827" t="s">
        <v>104</v>
      </c>
      <c r="J2827">
        <v>10009010876</v>
      </c>
      <c r="K2827" s="21">
        <v>22.8</v>
      </c>
    </row>
    <row r="2828" spans="1:11">
      <c r="A2828" t="s">
        <v>237</v>
      </c>
      <c r="B2828">
        <v>2017</v>
      </c>
      <c r="C2828" s="12">
        <v>42686</v>
      </c>
      <c r="D2828" t="s">
        <v>140</v>
      </c>
      <c r="E2828" t="s">
        <v>117</v>
      </c>
      <c r="F2828">
        <v>3</v>
      </c>
      <c r="G2828">
        <v>4</v>
      </c>
      <c r="H2828" t="s">
        <v>285</v>
      </c>
      <c r="I2828" t="s">
        <v>39</v>
      </c>
      <c r="J2828">
        <v>10061258009</v>
      </c>
      <c r="K2828" s="21">
        <v>24.8</v>
      </c>
    </row>
    <row r="2829" spans="1:11">
      <c r="A2829" t="s">
        <v>237</v>
      </c>
      <c r="B2829">
        <v>2017</v>
      </c>
      <c r="C2829" s="12">
        <v>42686</v>
      </c>
      <c r="D2829" t="s">
        <v>140</v>
      </c>
      <c r="E2829" t="s">
        <v>117</v>
      </c>
      <c r="F2829">
        <v>4</v>
      </c>
      <c r="G2829">
        <v>1</v>
      </c>
      <c r="H2829" t="s">
        <v>306</v>
      </c>
      <c r="I2829" t="s">
        <v>113</v>
      </c>
      <c r="J2829">
        <v>10006898300</v>
      </c>
      <c r="K2829" s="21">
        <v>24.2</v>
      </c>
    </row>
    <row r="2830" spans="1:11">
      <c r="A2830" t="s">
        <v>237</v>
      </c>
      <c r="B2830">
        <v>2017</v>
      </c>
      <c r="C2830" s="12">
        <v>42686</v>
      </c>
      <c r="D2830" t="s">
        <v>140</v>
      </c>
      <c r="E2830" t="s">
        <v>117</v>
      </c>
      <c r="F2830">
        <v>4</v>
      </c>
      <c r="G2830">
        <v>2</v>
      </c>
      <c r="H2830" t="s">
        <v>171</v>
      </c>
      <c r="I2830" t="s">
        <v>82</v>
      </c>
      <c r="J2830">
        <v>10007073506</v>
      </c>
      <c r="K2830" s="21">
        <v>26.4</v>
      </c>
    </row>
    <row r="2831" spans="1:11">
      <c r="A2831" t="s">
        <v>237</v>
      </c>
      <c r="B2831">
        <v>2017</v>
      </c>
      <c r="C2831" s="12">
        <v>42686</v>
      </c>
      <c r="D2831" t="s">
        <v>140</v>
      </c>
      <c r="E2831" t="s">
        <v>117</v>
      </c>
      <c r="F2831">
        <v>4</v>
      </c>
      <c r="G2831">
        <v>3</v>
      </c>
      <c r="H2831" t="s">
        <v>211</v>
      </c>
      <c r="I2831" t="s">
        <v>212</v>
      </c>
      <c r="J2831">
        <v>10010608447</v>
      </c>
      <c r="K2831" s="21">
        <v>19.399999999999999</v>
      </c>
    </row>
    <row r="2832" spans="1:11">
      <c r="A2832" t="s">
        <v>237</v>
      </c>
      <c r="B2832">
        <v>2017</v>
      </c>
      <c r="C2832" s="12">
        <v>42686</v>
      </c>
      <c r="D2832" t="s">
        <v>140</v>
      </c>
      <c r="E2832" t="s">
        <v>117</v>
      </c>
      <c r="F2832">
        <v>4</v>
      </c>
      <c r="G2832">
        <v>4</v>
      </c>
      <c r="H2832" t="s">
        <v>319</v>
      </c>
      <c r="I2832" t="s">
        <v>25</v>
      </c>
      <c r="J2832">
        <v>10007508083</v>
      </c>
      <c r="K2832" s="21">
        <v>23.2</v>
      </c>
    </row>
    <row r="2833" spans="1:11">
      <c r="A2833" t="s">
        <v>65</v>
      </c>
      <c r="B2833">
        <v>2017</v>
      </c>
      <c r="C2833" s="12">
        <v>42679</v>
      </c>
      <c r="D2833" t="s">
        <v>140</v>
      </c>
      <c r="E2833" t="s">
        <v>91</v>
      </c>
      <c r="F2833">
        <v>1</v>
      </c>
      <c r="G2833">
        <v>1</v>
      </c>
      <c r="H2833" t="s">
        <v>289</v>
      </c>
      <c r="I2833" t="s">
        <v>207</v>
      </c>
      <c r="J2833">
        <v>10002418415</v>
      </c>
      <c r="K2833" s="21">
        <v>34.200000000000003</v>
      </c>
    </row>
    <row r="2834" spans="1:11">
      <c r="A2834" t="s">
        <v>65</v>
      </c>
      <c r="B2834">
        <v>2017</v>
      </c>
      <c r="C2834" s="12">
        <v>42679</v>
      </c>
      <c r="D2834" t="s">
        <v>140</v>
      </c>
      <c r="E2834" t="s">
        <v>91</v>
      </c>
      <c r="F2834">
        <v>1</v>
      </c>
      <c r="G2834">
        <v>2</v>
      </c>
      <c r="H2834" t="s">
        <v>221</v>
      </c>
      <c r="I2834" t="s">
        <v>31</v>
      </c>
      <c r="J2834">
        <v>10008098470</v>
      </c>
      <c r="K2834" s="21">
        <v>31.7</v>
      </c>
    </row>
    <row r="2835" spans="1:11">
      <c r="A2835" t="s">
        <v>65</v>
      </c>
      <c r="B2835">
        <v>2017</v>
      </c>
      <c r="C2835" s="12">
        <v>42679</v>
      </c>
      <c r="D2835" t="s">
        <v>140</v>
      </c>
      <c r="E2835" t="s">
        <v>91</v>
      </c>
      <c r="F2835">
        <v>1</v>
      </c>
      <c r="G2835">
        <v>3</v>
      </c>
      <c r="H2835" t="s">
        <v>143</v>
      </c>
      <c r="I2835" t="s">
        <v>95</v>
      </c>
      <c r="J2835">
        <v>10009181234</v>
      </c>
      <c r="K2835" s="21">
        <v>21.6</v>
      </c>
    </row>
    <row r="2836" spans="1:11">
      <c r="A2836" t="s">
        <v>65</v>
      </c>
      <c r="B2836">
        <v>2017</v>
      </c>
      <c r="C2836" s="12">
        <v>42679</v>
      </c>
      <c r="D2836" t="s">
        <v>140</v>
      </c>
      <c r="E2836" t="s">
        <v>91</v>
      </c>
      <c r="F2836">
        <v>1</v>
      </c>
      <c r="G2836">
        <v>4</v>
      </c>
      <c r="H2836" t="s">
        <v>319</v>
      </c>
      <c r="I2836" t="s">
        <v>25</v>
      </c>
      <c r="J2836">
        <v>10007508083</v>
      </c>
      <c r="K2836" s="21">
        <v>23.2</v>
      </c>
    </row>
    <row r="2837" spans="1:11">
      <c r="A2837" t="s">
        <v>65</v>
      </c>
      <c r="B2837">
        <v>2017</v>
      </c>
      <c r="C2837" s="12">
        <v>42679</v>
      </c>
      <c r="D2837" t="s">
        <v>140</v>
      </c>
      <c r="E2837" t="s">
        <v>91</v>
      </c>
      <c r="F2837">
        <v>1</v>
      </c>
      <c r="G2837">
        <v>5</v>
      </c>
      <c r="H2837" t="s">
        <v>330</v>
      </c>
      <c r="I2837" t="s">
        <v>178</v>
      </c>
      <c r="J2837">
        <v>10007782616</v>
      </c>
      <c r="K2837" s="21">
        <v>23.2</v>
      </c>
    </row>
    <row r="2838" spans="1:11">
      <c r="A2838" t="s">
        <v>65</v>
      </c>
      <c r="B2838">
        <v>2017</v>
      </c>
      <c r="C2838" s="12">
        <v>42679</v>
      </c>
      <c r="D2838" t="s">
        <v>140</v>
      </c>
      <c r="E2838" t="s">
        <v>91</v>
      </c>
      <c r="F2838">
        <v>2</v>
      </c>
      <c r="G2838">
        <v>1</v>
      </c>
      <c r="H2838" t="s">
        <v>248</v>
      </c>
      <c r="I2838" t="s">
        <v>35</v>
      </c>
      <c r="J2838">
        <v>10008997641</v>
      </c>
      <c r="K2838" s="21">
        <v>21.3</v>
      </c>
    </row>
    <row r="2839" spans="1:11">
      <c r="A2839" t="s">
        <v>65</v>
      </c>
      <c r="B2839">
        <v>2017</v>
      </c>
      <c r="C2839" s="12">
        <v>42679</v>
      </c>
      <c r="D2839" t="s">
        <v>140</v>
      </c>
      <c r="E2839" t="s">
        <v>91</v>
      </c>
      <c r="F2839">
        <v>2</v>
      </c>
      <c r="G2839">
        <v>2</v>
      </c>
      <c r="H2839" t="s">
        <v>93</v>
      </c>
      <c r="I2839" t="s">
        <v>52</v>
      </c>
      <c r="J2839">
        <v>10009150215</v>
      </c>
      <c r="K2839" s="21">
        <v>20.9</v>
      </c>
    </row>
    <row r="2840" spans="1:11">
      <c r="A2840" t="s">
        <v>65</v>
      </c>
      <c r="B2840">
        <v>2017</v>
      </c>
      <c r="C2840" s="12">
        <v>42679</v>
      </c>
      <c r="D2840" t="s">
        <v>140</v>
      </c>
      <c r="E2840" t="s">
        <v>91</v>
      </c>
      <c r="F2840">
        <v>2</v>
      </c>
      <c r="G2840">
        <v>3</v>
      </c>
      <c r="H2840" t="s">
        <v>103</v>
      </c>
      <c r="I2840" t="s">
        <v>104</v>
      </c>
      <c r="J2840">
        <v>10009010876</v>
      </c>
      <c r="K2840" s="21">
        <v>22.8</v>
      </c>
    </row>
    <row r="2841" spans="1:11">
      <c r="A2841" t="s">
        <v>65</v>
      </c>
      <c r="B2841">
        <v>2017</v>
      </c>
      <c r="C2841" s="12">
        <v>42679</v>
      </c>
      <c r="D2841" t="s">
        <v>140</v>
      </c>
      <c r="E2841" t="s">
        <v>91</v>
      </c>
      <c r="F2841">
        <v>2</v>
      </c>
      <c r="G2841">
        <v>4</v>
      </c>
      <c r="H2841" t="s">
        <v>283</v>
      </c>
      <c r="I2841" t="s">
        <v>284</v>
      </c>
      <c r="J2841">
        <v>10006319633</v>
      </c>
      <c r="K2841" s="21">
        <v>26.9</v>
      </c>
    </row>
    <row r="2842" spans="1:11">
      <c r="A2842" t="s">
        <v>65</v>
      </c>
      <c r="B2842">
        <v>2017</v>
      </c>
      <c r="C2842" s="12">
        <v>42679</v>
      </c>
      <c r="D2842" t="s">
        <v>140</v>
      </c>
      <c r="E2842" t="s">
        <v>91</v>
      </c>
      <c r="F2842">
        <v>2</v>
      </c>
      <c r="G2842">
        <v>5</v>
      </c>
      <c r="H2842" t="s">
        <v>231</v>
      </c>
      <c r="I2842" t="s">
        <v>102</v>
      </c>
      <c r="J2842">
        <v>10009009260</v>
      </c>
      <c r="K2842" s="21">
        <v>21.6</v>
      </c>
    </row>
    <row r="2843" spans="1:11">
      <c r="A2843" t="s">
        <v>65</v>
      </c>
      <c r="B2843">
        <v>2017</v>
      </c>
      <c r="C2843" s="12">
        <v>42679</v>
      </c>
      <c r="D2843" t="s">
        <v>140</v>
      </c>
      <c r="E2843" t="s">
        <v>91</v>
      </c>
      <c r="F2843">
        <v>2</v>
      </c>
      <c r="G2843">
        <v>6</v>
      </c>
      <c r="H2843" t="s">
        <v>171</v>
      </c>
      <c r="I2843" t="s">
        <v>82</v>
      </c>
      <c r="J2843">
        <v>10007073506</v>
      </c>
      <c r="K2843" s="21">
        <v>26.3</v>
      </c>
    </row>
    <row r="2844" spans="1:11">
      <c r="A2844" t="s">
        <v>65</v>
      </c>
      <c r="B2844">
        <v>2017</v>
      </c>
      <c r="C2844" s="12">
        <v>42679</v>
      </c>
      <c r="D2844" t="s">
        <v>140</v>
      </c>
      <c r="E2844" t="s">
        <v>91</v>
      </c>
      <c r="F2844">
        <v>3</v>
      </c>
      <c r="G2844">
        <v>1</v>
      </c>
      <c r="H2844" t="s">
        <v>193</v>
      </c>
      <c r="I2844" t="s">
        <v>31</v>
      </c>
      <c r="J2844">
        <v>10005727327</v>
      </c>
      <c r="K2844" s="21">
        <v>30.8</v>
      </c>
    </row>
    <row r="2845" spans="1:11">
      <c r="A2845" t="s">
        <v>65</v>
      </c>
      <c r="B2845">
        <v>2017</v>
      </c>
      <c r="C2845" s="12">
        <v>42679</v>
      </c>
      <c r="D2845" t="s">
        <v>140</v>
      </c>
      <c r="E2845" t="s">
        <v>91</v>
      </c>
      <c r="F2845">
        <v>3</v>
      </c>
      <c r="G2845">
        <v>2</v>
      </c>
      <c r="H2845" t="s">
        <v>40</v>
      </c>
      <c r="I2845" t="s">
        <v>29</v>
      </c>
      <c r="J2845">
        <v>10009178002</v>
      </c>
      <c r="K2845" s="21">
        <v>20.8</v>
      </c>
    </row>
    <row r="2846" spans="1:11">
      <c r="A2846" t="s">
        <v>65</v>
      </c>
      <c r="B2846">
        <v>2017</v>
      </c>
      <c r="C2846" s="12">
        <v>42679</v>
      </c>
      <c r="D2846" t="s">
        <v>140</v>
      </c>
      <c r="E2846" t="s">
        <v>91</v>
      </c>
      <c r="F2846">
        <v>3</v>
      </c>
      <c r="G2846">
        <v>3</v>
      </c>
      <c r="H2846" t="s">
        <v>306</v>
      </c>
      <c r="I2846" t="s">
        <v>113</v>
      </c>
      <c r="J2846">
        <v>10006898300</v>
      </c>
      <c r="K2846" s="21">
        <v>24.2</v>
      </c>
    </row>
    <row r="2847" spans="1:11">
      <c r="A2847" t="s">
        <v>65</v>
      </c>
      <c r="B2847">
        <v>2017</v>
      </c>
      <c r="C2847" s="12">
        <v>42679</v>
      </c>
      <c r="D2847" t="s">
        <v>140</v>
      </c>
      <c r="E2847" t="s">
        <v>91</v>
      </c>
      <c r="F2847">
        <v>3</v>
      </c>
      <c r="G2847">
        <v>4</v>
      </c>
      <c r="H2847" t="s">
        <v>234</v>
      </c>
      <c r="I2847" t="s">
        <v>25</v>
      </c>
      <c r="J2847">
        <v>10006073493</v>
      </c>
      <c r="K2847" s="21">
        <v>26.9</v>
      </c>
    </row>
    <row r="2848" spans="1:11">
      <c r="A2848" t="s">
        <v>65</v>
      </c>
      <c r="B2848">
        <v>2017</v>
      </c>
      <c r="C2848" s="12">
        <v>42679</v>
      </c>
      <c r="D2848" t="s">
        <v>140</v>
      </c>
      <c r="E2848" t="s">
        <v>91</v>
      </c>
      <c r="F2848">
        <v>3</v>
      </c>
      <c r="G2848">
        <v>5</v>
      </c>
      <c r="H2848" t="s">
        <v>285</v>
      </c>
      <c r="I2848" t="s">
        <v>39</v>
      </c>
      <c r="J2848">
        <v>10061258009</v>
      </c>
      <c r="K2848" s="21">
        <v>24.8</v>
      </c>
    </row>
    <row r="2849" spans="1:11">
      <c r="A2849" t="s">
        <v>65</v>
      </c>
      <c r="B2849">
        <v>2017</v>
      </c>
      <c r="C2849" s="12">
        <v>42679</v>
      </c>
      <c r="D2849" t="s">
        <v>140</v>
      </c>
      <c r="E2849" t="s">
        <v>91</v>
      </c>
      <c r="F2849">
        <v>3</v>
      </c>
      <c r="G2849">
        <v>5</v>
      </c>
      <c r="H2849" t="s">
        <v>45</v>
      </c>
      <c r="I2849" t="s">
        <v>46</v>
      </c>
      <c r="J2849">
        <v>10009176281</v>
      </c>
      <c r="K2849" s="21">
        <v>20.7</v>
      </c>
    </row>
    <row r="2850" spans="1:11">
      <c r="A2850" t="s">
        <v>65</v>
      </c>
      <c r="B2850">
        <v>2017</v>
      </c>
      <c r="C2850" s="12">
        <v>42679</v>
      </c>
      <c r="D2850" t="s">
        <v>140</v>
      </c>
      <c r="E2850" t="s">
        <v>91</v>
      </c>
      <c r="F2850">
        <v>4</v>
      </c>
      <c r="G2850">
        <v>1</v>
      </c>
      <c r="H2850" t="s">
        <v>99</v>
      </c>
      <c r="I2850" t="s">
        <v>27</v>
      </c>
      <c r="J2850">
        <v>10010678569</v>
      </c>
      <c r="K2850" s="21">
        <v>19.600000000000001</v>
      </c>
    </row>
    <row r="2851" spans="1:11">
      <c r="A2851" t="s">
        <v>65</v>
      </c>
      <c r="B2851">
        <v>2017</v>
      </c>
      <c r="C2851" s="12">
        <v>42679</v>
      </c>
      <c r="D2851" t="s">
        <v>140</v>
      </c>
      <c r="E2851" t="s">
        <v>91</v>
      </c>
      <c r="F2851">
        <v>4</v>
      </c>
      <c r="G2851">
        <v>2</v>
      </c>
      <c r="H2851" t="s">
        <v>54</v>
      </c>
      <c r="I2851" t="s">
        <v>42</v>
      </c>
      <c r="J2851">
        <v>10004612534</v>
      </c>
      <c r="K2851" s="21">
        <v>29.4</v>
      </c>
    </row>
    <row r="2852" spans="1:11">
      <c r="A2852" t="s">
        <v>65</v>
      </c>
      <c r="B2852">
        <v>2017</v>
      </c>
      <c r="C2852" s="12">
        <v>42679</v>
      </c>
      <c r="D2852" t="s">
        <v>140</v>
      </c>
      <c r="E2852" t="s">
        <v>91</v>
      </c>
      <c r="F2852">
        <v>4</v>
      </c>
      <c r="G2852">
        <v>3</v>
      </c>
      <c r="H2852" t="s">
        <v>211</v>
      </c>
      <c r="I2852" t="s">
        <v>212</v>
      </c>
      <c r="J2852">
        <v>10010608447</v>
      </c>
      <c r="K2852" s="21">
        <v>19.399999999999999</v>
      </c>
    </row>
    <row r="2853" spans="1:11">
      <c r="A2853" t="s">
        <v>65</v>
      </c>
      <c r="B2853">
        <v>2017</v>
      </c>
      <c r="C2853" s="12">
        <v>42679</v>
      </c>
      <c r="D2853" t="s">
        <v>140</v>
      </c>
      <c r="E2853" t="s">
        <v>91</v>
      </c>
      <c r="F2853">
        <v>4</v>
      </c>
      <c r="G2853">
        <v>4</v>
      </c>
      <c r="H2853" t="s">
        <v>125</v>
      </c>
      <c r="I2853" t="s">
        <v>113</v>
      </c>
      <c r="J2853">
        <v>10017950943</v>
      </c>
      <c r="K2853" s="21">
        <v>19.7</v>
      </c>
    </row>
    <row r="2854" spans="1:11">
      <c r="A2854" t="s">
        <v>65</v>
      </c>
      <c r="B2854">
        <v>2017</v>
      </c>
      <c r="C2854" s="12">
        <v>42679</v>
      </c>
      <c r="D2854" t="s">
        <v>140</v>
      </c>
      <c r="E2854" t="s">
        <v>91</v>
      </c>
      <c r="F2854">
        <v>4</v>
      </c>
      <c r="G2854">
        <v>5</v>
      </c>
      <c r="H2854" t="s">
        <v>209</v>
      </c>
      <c r="I2854" t="s">
        <v>198</v>
      </c>
      <c r="J2854">
        <v>10007772108</v>
      </c>
      <c r="K2854" s="21">
        <v>21.7</v>
      </c>
    </row>
    <row r="2855" spans="1:11">
      <c r="A2855" t="s">
        <v>65</v>
      </c>
      <c r="B2855">
        <v>2017</v>
      </c>
      <c r="C2855" s="12">
        <v>42679</v>
      </c>
      <c r="D2855" t="s">
        <v>140</v>
      </c>
      <c r="E2855" t="s">
        <v>91</v>
      </c>
      <c r="F2855">
        <v>4</v>
      </c>
      <c r="G2855">
        <v>6</v>
      </c>
      <c r="H2855" t="s">
        <v>174</v>
      </c>
      <c r="I2855" t="s">
        <v>37</v>
      </c>
      <c r="J2855">
        <v>10006552534</v>
      </c>
      <c r="K2855" s="21">
        <v>26.5</v>
      </c>
    </row>
    <row r="2856" spans="1:11">
      <c r="A2856" t="s">
        <v>65</v>
      </c>
      <c r="B2856">
        <v>2017</v>
      </c>
      <c r="C2856" s="12">
        <v>42679</v>
      </c>
      <c r="D2856" t="s">
        <v>140</v>
      </c>
      <c r="E2856" t="s">
        <v>117</v>
      </c>
      <c r="F2856">
        <v>1</v>
      </c>
      <c r="G2856">
        <v>1</v>
      </c>
      <c r="H2856" t="s">
        <v>143</v>
      </c>
      <c r="I2856" t="s">
        <v>95</v>
      </c>
      <c r="J2856">
        <v>10009181234</v>
      </c>
      <c r="K2856" s="21">
        <v>21.6</v>
      </c>
    </row>
    <row r="2857" spans="1:11">
      <c r="A2857" t="s">
        <v>65</v>
      </c>
      <c r="B2857">
        <v>2017</v>
      </c>
      <c r="C2857" s="12">
        <v>42679</v>
      </c>
      <c r="D2857" t="s">
        <v>140</v>
      </c>
      <c r="E2857" t="s">
        <v>117</v>
      </c>
      <c r="F2857">
        <v>1</v>
      </c>
      <c r="G2857">
        <v>2</v>
      </c>
      <c r="H2857" t="s">
        <v>125</v>
      </c>
      <c r="I2857" t="s">
        <v>113</v>
      </c>
      <c r="J2857">
        <v>10017950943</v>
      </c>
      <c r="K2857" s="21">
        <v>19.7</v>
      </c>
    </row>
    <row r="2858" spans="1:11">
      <c r="A2858" t="s">
        <v>65</v>
      </c>
      <c r="B2858">
        <v>2017</v>
      </c>
      <c r="C2858" s="12">
        <v>42679</v>
      </c>
      <c r="D2858" t="s">
        <v>140</v>
      </c>
      <c r="E2858" t="s">
        <v>117</v>
      </c>
      <c r="F2858">
        <v>1</v>
      </c>
      <c r="G2858">
        <v>3</v>
      </c>
      <c r="H2858" t="s">
        <v>171</v>
      </c>
      <c r="I2858" t="s">
        <v>82</v>
      </c>
      <c r="J2858">
        <v>10007073506</v>
      </c>
      <c r="K2858" s="21">
        <v>26.3</v>
      </c>
    </row>
    <row r="2859" spans="1:11">
      <c r="A2859" t="s">
        <v>65</v>
      </c>
      <c r="B2859">
        <v>2017</v>
      </c>
      <c r="C2859" s="12">
        <v>42679</v>
      </c>
      <c r="D2859" t="s">
        <v>140</v>
      </c>
      <c r="E2859" t="s">
        <v>117</v>
      </c>
      <c r="F2859">
        <v>1</v>
      </c>
      <c r="G2859">
        <v>4</v>
      </c>
      <c r="H2859" t="s">
        <v>285</v>
      </c>
      <c r="I2859" t="s">
        <v>39</v>
      </c>
      <c r="J2859">
        <v>10061258009</v>
      </c>
      <c r="K2859" s="21">
        <v>24.8</v>
      </c>
    </row>
    <row r="2860" spans="1:11">
      <c r="A2860" t="s">
        <v>65</v>
      </c>
      <c r="B2860">
        <v>2017</v>
      </c>
      <c r="C2860" s="12">
        <v>42679</v>
      </c>
      <c r="D2860" t="s">
        <v>140</v>
      </c>
      <c r="E2860" t="s">
        <v>117</v>
      </c>
      <c r="F2860">
        <v>2</v>
      </c>
      <c r="G2860">
        <v>1</v>
      </c>
      <c r="H2860" t="s">
        <v>231</v>
      </c>
      <c r="I2860" t="s">
        <v>102</v>
      </c>
      <c r="J2860">
        <v>10009009260</v>
      </c>
      <c r="K2860" s="21">
        <v>21.6</v>
      </c>
    </row>
    <row r="2861" spans="1:11">
      <c r="A2861" t="s">
        <v>65</v>
      </c>
      <c r="B2861">
        <v>2017</v>
      </c>
      <c r="C2861" s="12">
        <v>42679</v>
      </c>
      <c r="D2861" t="s">
        <v>140</v>
      </c>
      <c r="E2861" t="s">
        <v>117</v>
      </c>
      <c r="F2861">
        <v>2</v>
      </c>
      <c r="G2861">
        <v>2</v>
      </c>
      <c r="H2861" t="s">
        <v>103</v>
      </c>
      <c r="I2861" t="s">
        <v>104</v>
      </c>
      <c r="J2861">
        <v>10009010876</v>
      </c>
      <c r="K2861" s="21">
        <v>22.8</v>
      </c>
    </row>
    <row r="2862" spans="1:11">
      <c r="A2862" t="s">
        <v>65</v>
      </c>
      <c r="B2862">
        <v>2017</v>
      </c>
      <c r="C2862" s="12">
        <v>42679</v>
      </c>
      <c r="D2862" t="s">
        <v>140</v>
      </c>
      <c r="E2862" t="s">
        <v>117</v>
      </c>
      <c r="F2862">
        <v>2</v>
      </c>
      <c r="G2862">
        <v>3</v>
      </c>
      <c r="H2862" t="s">
        <v>234</v>
      </c>
      <c r="I2862" t="s">
        <v>25</v>
      </c>
      <c r="J2862">
        <v>10006073493</v>
      </c>
      <c r="K2862" s="21">
        <v>26.9</v>
      </c>
    </row>
    <row r="2863" spans="1:11">
      <c r="A2863" t="s">
        <v>65</v>
      </c>
      <c r="B2863">
        <v>2017</v>
      </c>
      <c r="C2863" s="12">
        <v>42679</v>
      </c>
      <c r="D2863" t="s">
        <v>140</v>
      </c>
      <c r="E2863" t="s">
        <v>117</v>
      </c>
      <c r="F2863">
        <v>3</v>
      </c>
      <c r="G2863">
        <v>1</v>
      </c>
      <c r="H2863" t="s">
        <v>306</v>
      </c>
      <c r="I2863" t="s">
        <v>113</v>
      </c>
      <c r="J2863">
        <v>10006898300</v>
      </c>
      <c r="K2863" s="21">
        <v>24.2</v>
      </c>
    </row>
    <row r="2864" spans="1:11">
      <c r="A2864" t="s">
        <v>65</v>
      </c>
      <c r="B2864">
        <v>2017</v>
      </c>
      <c r="C2864" s="12">
        <v>42679</v>
      </c>
      <c r="D2864" t="s">
        <v>140</v>
      </c>
      <c r="E2864" t="s">
        <v>117</v>
      </c>
      <c r="F2864">
        <v>3</v>
      </c>
      <c r="G2864">
        <v>2</v>
      </c>
      <c r="H2864" t="s">
        <v>174</v>
      </c>
      <c r="I2864" t="s">
        <v>37</v>
      </c>
      <c r="J2864">
        <v>10006552534</v>
      </c>
      <c r="K2864" s="21">
        <v>26.5</v>
      </c>
    </row>
    <row r="2865" spans="1:11">
      <c r="A2865" t="s">
        <v>65</v>
      </c>
      <c r="B2865">
        <v>2017</v>
      </c>
      <c r="C2865" s="12">
        <v>42679</v>
      </c>
      <c r="D2865" t="s">
        <v>140</v>
      </c>
      <c r="E2865" t="s">
        <v>117</v>
      </c>
      <c r="F2865">
        <v>3</v>
      </c>
      <c r="G2865">
        <v>3</v>
      </c>
      <c r="H2865" t="s">
        <v>330</v>
      </c>
      <c r="I2865" t="s">
        <v>178</v>
      </c>
      <c r="J2865">
        <v>10007782616</v>
      </c>
      <c r="K2865" s="21">
        <v>23.2</v>
      </c>
    </row>
    <row r="2866" spans="1:11">
      <c r="A2866" t="s">
        <v>65</v>
      </c>
      <c r="B2866">
        <v>2017</v>
      </c>
      <c r="C2866" s="12">
        <v>42679</v>
      </c>
      <c r="D2866" t="s">
        <v>140</v>
      </c>
      <c r="E2866" t="s">
        <v>117</v>
      </c>
      <c r="F2866">
        <v>3</v>
      </c>
      <c r="G2866">
        <v>4</v>
      </c>
      <c r="H2866" t="s">
        <v>283</v>
      </c>
      <c r="I2866" t="s">
        <v>284</v>
      </c>
      <c r="J2866">
        <v>10006319633</v>
      </c>
      <c r="K2866" s="21">
        <v>26.9</v>
      </c>
    </row>
    <row r="2867" spans="1:11">
      <c r="A2867" t="s">
        <v>65</v>
      </c>
      <c r="B2867">
        <v>2017</v>
      </c>
      <c r="C2867" s="12">
        <v>42679</v>
      </c>
      <c r="D2867" t="s">
        <v>140</v>
      </c>
      <c r="E2867" t="s">
        <v>117</v>
      </c>
      <c r="F2867">
        <v>4</v>
      </c>
      <c r="G2867">
        <v>1</v>
      </c>
      <c r="H2867" t="s">
        <v>209</v>
      </c>
      <c r="I2867" t="s">
        <v>198</v>
      </c>
      <c r="J2867">
        <v>10007772108</v>
      </c>
      <c r="K2867" s="21">
        <v>21.7</v>
      </c>
    </row>
    <row r="2868" spans="1:11">
      <c r="A2868" t="s">
        <v>65</v>
      </c>
      <c r="B2868">
        <v>2017</v>
      </c>
      <c r="C2868" s="12">
        <v>42679</v>
      </c>
      <c r="D2868" t="s">
        <v>140</v>
      </c>
      <c r="E2868" t="s">
        <v>117</v>
      </c>
      <c r="F2868">
        <v>4</v>
      </c>
      <c r="G2868">
        <v>2</v>
      </c>
      <c r="H2868" t="s">
        <v>45</v>
      </c>
      <c r="I2868" t="s">
        <v>46</v>
      </c>
      <c r="J2868">
        <v>10009176281</v>
      </c>
      <c r="K2868" s="21">
        <v>20.7</v>
      </c>
    </row>
    <row r="2869" spans="1:11">
      <c r="A2869" t="s">
        <v>65</v>
      </c>
      <c r="B2869">
        <v>2017</v>
      </c>
      <c r="C2869" s="12">
        <v>42679</v>
      </c>
      <c r="D2869" t="s">
        <v>140</v>
      </c>
      <c r="E2869" t="s">
        <v>117</v>
      </c>
      <c r="F2869">
        <v>4</v>
      </c>
      <c r="G2869">
        <v>3</v>
      </c>
      <c r="H2869" t="s">
        <v>211</v>
      </c>
      <c r="I2869" t="s">
        <v>212</v>
      </c>
      <c r="J2869">
        <v>10010608447</v>
      </c>
      <c r="K2869" s="21">
        <v>19.399999999999999</v>
      </c>
    </row>
    <row r="2870" spans="1:11">
      <c r="A2870" t="s">
        <v>65</v>
      </c>
      <c r="B2870">
        <v>2017</v>
      </c>
      <c r="C2870" s="12">
        <v>42679</v>
      </c>
      <c r="D2870" t="s">
        <v>140</v>
      </c>
      <c r="E2870" t="s">
        <v>117</v>
      </c>
      <c r="F2870">
        <v>4</v>
      </c>
      <c r="G2870">
        <v>4</v>
      </c>
      <c r="H2870" t="s">
        <v>319</v>
      </c>
      <c r="I2870" t="s">
        <v>25</v>
      </c>
      <c r="J2870">
        <v>10007508083</v>
      </c>
      <c r="K2870" s="21">
        <v>23.2</v>
      </c>
    </row>
    <row r="2871" spans="1:11">
      <c r="A2871" t="s">
        <v>65</v>
      </c>
      <c r="B2871">
        <v>2017</v>
      </c>
      <c r="C2871" s="12">
        <v>42679</v>
      </c>
      <c r="D2871" t="s">
        <v>140</v>
      </c>
      <c r="E2871" t="s">
        <v>121</v>
      </c>
      <c r="F2871">
        <v>1</v>
      </c>
      <c r="G2871">
        <v>1</v>
      </c>
      <c r="H2871" t="s">
        <v>54</v>
      </c>
      <c r="I2871" t="s">
        <v>42</v>
      </c>
      <c r="J2871">
        <v>10004612534</v>
      </c>
      <c r="K2871" s="21">
        <v>29.4</v>
      </c>
    </row>
    <row r="2872" spans="1:11">
      <c r="A2872" t="s">
        <v>65</v>
      </c>
      <c r="B2872">
        <v>2017</v>
      </c>
      <c r="C2872" s="12">
        <v>42679</v>
      </c>
      <c r="D2872" t="s">
        <v>140</v>
      </c>
      <c r="E2872" t="s">
        <v>121</v>
      </c>
      <c r="F2872">
        <v>1</v>
      </c>
      <c r="G2872">
        <v>2</v>
      </c>
      <c r="H2872" t="s">
        <v>143</v>
      </c>
      <c r="I2872" t="s">
        <v>95</v>
      </c>
      <c r="J2872">
        <v>10009181234</v>
      </c>
      <c r="K2872" s="21">
        <v>21.6</v>
      </c>
    </row>
    <row r="2873" spans="1:11">
      <c r="A2873" t="s">
        <v>65</v>
      </c>
      <c r="B2873">
        <v>2017</v>
      </c>
      <c r="C2873" s="12">
        <v>42679</v>
      </c>
      <c r="D2873" t="s">
        <v>140</v>
      </c>
      <c r="E2873" t="s">
        <v>121</v>
      </c>
      <c r="F2873">
        <v>1</v>
      </c>
      <c r="G2873">
        <v>3</v>
      </c>
      <c r="H2873" t="s">
        <v>306</v>
      </c>
      <c r="I2873" t="s">
        <v>113</v>
      </c>
      <c r="J2873">
        <v>10006898300</v>
      </c>
      <c r="K2873" s="21">
        <v>24.2</v>
      </c>
    </row>
    <row r="2874" spans="1:11">
      <c r="A2874" t="s">
        <v>65</v>
      </c>
      <c r="B2874">
        <v>2017</v>
      </c>
      <c r="C2874" s="12">
        <v>42679</v>
      </c>
      <c r="D2874" t="s">
        <v>140</v>
      </c>
      <c r="E2874" t="s">
        <v>121</v>
      </c>
      <c r="F2874">
        <v>1</v>
      </c>
      <c r="G2874">
        <v>4</v>
      </c>
      <c r="H2874" t="s">
        <v>193</v>
      </c>
      <c r="I2874" t="s">
        <v>31</v>
      </c>
      <c r="J2874">
        <v>10005727327</v>
      </c>
      <c r="K2874" s="21">
        <v>30.8</v>
      </c>
    </row>
    <row r="2875" spans="1:11">
      <c r="A2875" t="s">
        <v>65</v>
      </c>
      <c r="B2875">
        <v>2017</v>
      </c>
      <c r="C2875" s="12">
        <v>42679</v>
      </c>
      <c r="D2875" t="s">
        <v>140</v>
      </c>
      <c r="E2875" t="s">
        <v>121</v>
      </c>
      <c r="F2875">
        <v>1</v>
      </c>
      <c r="G2875">
        <v>5</v>
      </c>
      <c r="H2875" t="s">
        <v>40</v>
      </c>
      <c r="I2875" t="s">
        <v>29</v>
      </c>
      <c r="J2875">
        <v>10009178002</v>
      </c>
      <c r="K2875" s="21">
        <v>20.8</v>
      </c>
    </row>
    <row r="2876" spans="1:11">
      <c r="A2876" t="s">
        <v>65</v>
      </c>
      <c r="B2876">
        <v>2017</v>
      </c>
      <c r="C2876" s="12">
        <v>42679</v>
      </c>
      <c r="D2876" t="s">
        <v>140</v>
      </c>
      <c r="E2876" t="s">
        <v>121</v>
      </c>
      <c r="F2876">
        <v>1</v>
      </c>
      <c r="G2876">
        <v>6</v>
      </c>
      <c r="H2876" t="s">
        <v>209</v>
      </c>
      <c r="I2876" t="s">
        <v>198</v>
      </c>
      <c r="J2876">
        <v>10007772108</v>
      </c>
      <c r="K2876" s="21">
        <v>21.7</v>
      </c>
    </row>
    <row r="2877" spans="1:11">
      <c r="A2877" t="s">
        <v>65</v>
      </c>
      <c r="B2877">
        <v>2017</v>
      </c>
      <c r="C2877" s="12">
        <v>42679</v>
      </c>
      <c r="D2877" t="s">
        <v>140</v>
      </c>
      <c r="E2877" t="s">
        <v>121</v>
      </c>
      <c r="F2877">
        <v>2</v>
      </c>
      <c r="G2877">
        <v>1</v>
      </c>
      <c r="H2877" t="s">
        <v>289</v>
      </c>
      <c r="I2877" t="s">
        <v>207</v>
      </c>
      <c r="J2877">
        <v>10002418415</v>
      </c>
      <c r="K2877" s="21">
        <v>34.200000000000003</v>
      </c>
    </row>
    <row r="2878" spans="1:11">
      <c r="A2878" t="s">
        <v>65</v>
      </c>
      <c r="B2878">
        <v>2017</v>
      </c>
      <c r="C2878" s="12">
        <v>42679</v>
      </c>
      <c r="D2878" t="s">
        <v>140</v>
      </c>
      <c r="E2878" t="s">
        <v>121</v>
      </c>
      <c r="F2878">
        <v>2</v>
      </c>
      <c r="G2878">
        <v>2</v>
      </c>
      <c r="H2878" t="s">
        <v>93</v>
      </c>
      <c r="I2878" t="s">
        <v>52</v>
      </c>
      <c r="J2878">
        <v>10009150215</v>
      </c>
      <c r="K2878" s="21">
        <v>20.9</v>
      </c>
    </row>
    <row r="2879" spans="1:11">
      <c r="A2879" t="s">
        <v>65</v>
      </c>
      <c r="B2879">
        <v>2017</v>
      </c>
      <c r="C2879" s="12">
        <v>42679</v>
      </c>
      <c r="D2879" t="s">
        <v>140</v>
      </c>
      <c r="E2879" t="s">
        <v>121</v>
      </c>
      <c r="F2879">
        <v>2</v>
      </c>
      <c r="G2879">
        <v>3</v>
      </c>
      <c r="H2879" t="s">
        <v>99</v>
      </c>
      <c r="I2879" t="s">
        <v>27</v>
      </c>
      <c r="J2879">
        <v>10010678569</v>
      </c>
      <c r="K2879" s="21">
        <v>19.600000000000001</v>
      </c>
    </row>
    <row r="2880" spans="1:11">
      <c r="A2880" t="s">
        <v>65</v>
      </c>
      <c r="B2880">
        <v>2017</v>
      </c>
      <c r="C2880" s="12">
        <v>42679</v>
      </c>
      <c r="D2880" t="s">
        <v>140</v>
      </c>
      <c r="E2880" t="s">
        <v>121</v>
      </c>
      <c r="F2880">
        <v>2</v>
      </c>
      <c r="G2880">
        <v>4</v>
      </c>
      <c r="H2880" t="s">
        <v>248</v>
      </c>
      <c r="I2880" t="s">
        <v>35</v>
      </c>
      <c r="J2880">
        <v>10008997641</v>
      </c>
      <c r="K2880" s="21">
        <v>21.3</v>
      </c>
    </row>
    <row r="2881" spans="1:11">
      <c r="A2881" t="s">
        <v>65</v>
      </c>
      <c r="B2881">
        <v>2017</v>
      </c>
      <c r="C2881" s="12">
        <v>42679</v>
      </c>
      <c r="D2881" t="s">
        <v>140</v>
      </c>
      <c r="E2881" t="s">
        <v>121</v>
      </c>
      <c r="F2881">
        <v>2</v>
      </c>
      <c r="G2881">
        <v>5</v>
      </c>
      <c r="H2881" t="s">
        <v>221</v>
      </c>
      <c r="I2881" t="s">
        <v>31</v>
      </c>
      <c r="J2881">
        <v>10008098470</v>
      </c>
      <c r="K2881" s="21">
        <v>31.7</v>
      </c>
    </row>
    <row r="2882" spans="1:11">
      <c r="A2882" t="s">
        <v>65</v>
      </c>
      <c r="B2882">
        <v>2017</v>
      </c>
      <c r="C2882" s="12">
        <v>42679</v>
      </c>
      <c r="D2882" t="s">
        <v>140</v>
      </c>
      <c r="E2882" t="s">
        <v>121</v>
      </c>
      <c r="F2882">
        <v>2</v>
      </c>
      <c r="G2882">
        <v>6</v>
      </c>
      <c r="H2882" t="s">
        <v>231</v>
      </c>
      <c r="I2882" t="s">
        <v>102</v>
      </c>
      <c r="J2882">
        <v>10009009260</v>
      </c>
      <c r="K2882" s="21">
        <v>21.6</v>
      </c>
    </row>
    <row r="2883" spans="1:11">
      <c r="A2883" t="s">
        <v>338</v>
      </c>
      <c r="B2883">
        <v>2016</v>
      </c>
      <c r="C2883" s="12">
        <v>42598</v>
      </c>
      <c r="D2883" t="s">
        <v>191</v>
      </c>
      <c r="E2883" t="s">
        <v>91</v>
      </c>
      <c r="F2883">
        <v>1</v>
      </c>
      <c r="G2883">
        <v>1</v>
      </c>
      <c r="H2883" t="s">
        <v>339</v>
      </c>
      <c r="I2883" t="s">
        <v>27</v>
      </c>
      <c r="J2883">
        <v>10004618796</v>
      </c>
      <c r="K2883" s="21">
        <v>29</v>
      </c>
    </row>
    <row r="2884" spans="1:11">
      <c r="A2884" t="s">
        <v>338</v>
      </c>
      <c r="B2884">
        <v>2016</v>
      </c>
      <c r="C2884" s="12">
        <v>42598</v>
      </c>
      <c r="D2884" t="s">
        <v>191</v>
      </c>
      <c r="E2884" t="s">
        <v>91</v>
      </c>
      <c r="F2884">
        <v>1</v>
      </c>
      <c r="G2884">
        <v>2</v>
      </c>
      <c r="H2884" t="s">
        <v>68</v>
      </c>
      <c r="I2884" t="s">
        <v>29</v>
      </c>
      <c r="J2884">
        <v>10006379247</v>
      </c>
      <c r="K2884" s="21">
        <v>26.4</v>
      </c>
    </row>
    <row r="2885" spans="1:11">
      <c r="A2885" t="s">
        <v>338</v>
      </c>
      <c r="B2885">
        <v>2016</v>
      </c>
      <c r="C2885" s="12">
        <v>42598</v>
      </c>
      <c r="D2885" t="s">
        <v>191</v>
      </c>
      <c r="E2885" t="s">
        <v>91</v>
      </c>
      <c r="F2885">
        <v>1</v>
      </c>
      <c r="G2885">
        <v>3</v>
      </c>
      <c r="H2885" t="s">
        <v>219</v>
      </c>
      <c r="I2885" t="s">
        <v>23</v>
      </c>
      <c r="J2885">
        <v>10050887493</v>
      </c>
      <c r="K2885" s="21">
        <v>33</v>
      </c>
    </row>
    <row r="2886" spans="1:11">
      <c r="A2886" t="s">
        <v>338</v>
      </c>
      <c r="B2886">
        <v>2016</v>
      </c>
      <c r="C2886" s="12">
        <v>42598</v>
      </c>
      <c r="D2886" t="s">
        <v>191</v>
      </c>
      <c r="E2886" t="s">
        <v>91</v>
      </c>
      <c r="F2886">
        <v>1</v>
      </c>
      <c r="G2886">
        <v>4</v>
      </c>
      <c r="H2886" t="s">
        <v>340</v>
      </c>
      <c r="I2886" t="s">
        <v>142</v>
      </c>
      <c r="J2886">
        <v>10004633247</v>
      </c>
      <c r="K2886" s="21">
        <v>28.4</v>
      </c>
    </row>
    <row r="2887" spans="1:11">
      <c r="A2887" t="s">
        <v>338</v>
      </c>
      <c r="B2887">
        <v>2016</v>
      </c>
      <c r="C2887" s="12">
        <v>42598</v>
      </c>
      <c r="D2887" t="s">
        <v>191</v>
      </c>
      <c r="E2887" t="s">
        <v>91</v>
      </c>
      <c r="F2887">
        <v>1</v>
      </c>
      <c r="G2887">
        <v>5</v>
      </c>
      <c r="H2887" t="s">
        <v>265</v>
      </c>
      <c r="I2887" t="s">
        <v>102</v>
      </c>
      <c r="J2887">
        <v>10009009462</v>
      </c>
      <c r="K2887" s="21">
        <v>21.1</v>
      </c>
    </row>
    <row r="2888" spans="1:11">
      <c r="A2888" t="s">
        <v>338</v>
      </c>
      <c r="B2888">
        <v>2016</v>
      </c>
      <c r="C2888" s="12">
        <v>42598</v>
      </c>
      <c r="D2888" t="s">
        <v>191</v>
      </c>
      <c r="E2888" t="s">
        <v>91</v>
      </c>
      <c r="F2888">
        <v>1</v>
      </c>
      <c r="G2888">
        <v>6</v>
      </c>
      <c r="H2888" t="s">
        <v>328</v>
      </c>
      <c r="I2888" t="s">
        <v>256</v>
      </c>
      <c r="J2888">
        <v>10007787464</v>
      </c>
      <c r="K2888" s="21">
        <v>24.8</v>
      </c>
    </row>
    <row r="2889" spans="1:11">
      <c r="A2889" t="s">
        <v>338</v>
      </c>
      <c r="B2889">
        <v>2016</v>
      </c>
      <c r="C2889" s="12">
        <v>42598</v>
      </c>
      <c r="D2889" t="s">
        <v>191</v>
      </c>
      <c r="E2889" t="s">
        <v>91</v>
      </c>
      <c r="F2889">
        <v>2</v>
      </c>
      <c r="G2889">
        <v>1</v>
      </c>
      <c r="H2889" t="s">
        <v>341</v>
      </c>
      <c r="I2889" t="s">
        <v>46</v>
      </c>
      <c r="J2889">
        <v>10002260888</v>
      </c>
      <c r="K2889" s="21">
        <v>34.700000000000003</v>
      </c>
    </row>
    <row r="2890" spans="1:11">
      <c r="A2890" t="s">
        <v>338</v>
      </c>
      <c r="B2890">
        <v>2016</v>
      </c>
      <c r="C2890" s="12">
        <v>42598</v>
      </c>
      <c r="D2890" t="s">
        <v>191</v>
      </c>
      <c r="E2890" t="s">
        <v>91</v>
      </c>
      <c r="F2890">
        <v>2</v>
      </c>
      <c r="G2890">
        <v>2</v>
      </c>
      <c r="H2890" t="s">
        <v>106</v>
      </c>
      <c r="I2890" t="s">
        <v>102</v>
      </c>
      <c r="J2890">
        <v>10006894559</v>
      </c>
      <c r="K2890" s="21">
        <v>24</v>
      </c>
    </row>
    <row r="2891" spans="1:11">
      <c r="A2891" t="s">
        <v>338</v>
      </c>
      <c r="B2891">
        <v>2016</v>
      </c>
      <c r="C2891" s="12">
        <v>42598</v>
      </c>
      <c r="D2891" t="s">
        <v>191</v>
      </c>
      <c r="E2891" t="s">
        <v>91</v>
      </c>
      <c r="F2891">
        <v>2</v>
      </c>
      <c r="G2891">
        <v>3</v>
      </c>
      <c r="H2891" t="s">
        <v>342</v>
      </c>
      <c r="I2891" t="s">
        <v>343</v>
      </c>
      <c r="J2891">
        <v>10004601218</v>
      </c>
      <c r="K2891" s="21"/>
    </row>
    <row r="2892" spans="1:11">
      <c r="A2892" t="s">
        <v>338</v>
      </c>
      <c r="B2892">
        <v>2016</v>
      </c>
      <c r="C2892" s="12">
        <v>42598</v>
      </c>
      <c r="D2892" t="s">
        <v>191</v>
      </c>
      <c r="E2892" t="s">
        <v>91</v>
      </c>
      <c r="F2892">
        <v>2</v>
      </c>
      <c r="G2892">
        <v>4</v>
      </c>
      <c r="H2892" t="s">
        <v>220</v>
      </c>
      <c r="I2892" t="s">
        <v>35</v>
      </c>
      <c r="J2892">
        <v>10005782695</v>
      </c>
      <c r="K2892" s="21">
        <v>27.1</v>
      </c>
    </row>
    <row r="2893" spans="1:11">
      <c r="A2893" t="s">
        <v>338</v>
      </c>
      <c r="B2893">
        <v>2016</v>
      </c>
      <c r="C2893" s="12">
        <v>42598</v>
      </c>
      <c r="D2893" t="s">
        <v>191</v>
      </c>
      <c r="E2893" t="s">
        <v>91</v>
      </c>
      <c r="F2893">
        <v>2</v>
      </c>
      <c r="G2893">
        <v>5</v>
      </c>
      <c r="H2893" t="s">
        <v>287</v>
      </c>
      <c r="I2893" t="s">
        <v>31</v>
      </c>
      <c r="J2893">
        <v>10003349716</v>
      </c>
      <c r="K2893" s="21">
        <v>31.3</v>
      </c>
    </row>
    <row r="2894" spans="1:11">
      <c r="A2894" t="s">
        <v>338</v>
      </c>
      <c r="B2894">
        <v>2016</v>
      </c>
      <c r="C2894" s="12">
        <v>42598</v>
      </c>
      <c r="D2894" t="s">
        <v>191</v>
      </c>
      <c r="E2894" t="s">
        <v>91</v>
      </c>
      <c r="F2894">
        <v>2</v>
      </c>
      <c r="G2894">
        <v>6</v>
      </c>
      <c r="H2894" t="s">
        <v>213</v>
      </c>
      <c r="I2894" t="s">
        <v>42</v>
      </c>
      <c r="J2894">
        <v>10006422895</v>
      </c>
      <c r="K2894" s="21">
        <v>25.2</v>
      </c>
    </row>
    <row r="2895" spans="1:11">
      <c r="A2895" t="s">
        <v>338</v>
      </c>
      <c r="B2895">
        <v>2016</v>
      </c>
      <c r="C2895" s="12">
        <v>42598</v>
      </c>
      <c r="D2895" t="s">
        <v>191</v>
      </c>
      <c r="E2895" t="s">
        <v>91</v>
      </c>
      <c r="F2895">
        <v>2</v>
      </c>
      <c r="G2895">
        <v>7</v>
      </c>
      <c r="H2895" t="s">
        <v>197</v>
      </c>
      <c r="I2895" t="s">
        <v>198</v>
      </c>
      <c r="J2895">
        <v>10003100142</v>
      </c>
      <c r="K2895" s="21">
        <v>30.4</v>
      </c>
    </row>
    <row r="2896" spans="1:11">
      <c r="A2896" t="s">
        <v>338</v>
      </c>
      <c r="B2896">
        <v>2016</v>
      </c>
      <c r="C2896" s="12">
        <v>42598</v>
      </c>
      <c r="D2896" t="s">
        <v>191</v>
      </c>
      <c r="E2896" t="s">
        <v>91</v>
      </c>
      <c r="F2896">
        <v>3</v>
      </c>
      <c r="G2896">
        <v>1</v>
      </c>
      <c r="H2896" t="s">
        <v>129</v>
      </c>
      <c r="I2896" t="s">
        <v>35</v>
      </c>
      <c r="J2896">
        <v>10006184742</v>
      </c>
      <c r="K2896" s="21">
        <v>25.1</v>
      </c>
    </row>
    <row r="2897" spans="1:11">
      <c r="A2897" t="s">
        <v>338</v>
      </c>
      <c r="B2897">
        <v>2016</v>
      </c>
      <c r="C2897" s="12">
        <v>42598</v>
      </c>
      <c r="D2897" t="s">
        <v>191</v>
      </c>
      <c r="E2897" t="s">
        <v>91</v>
      </c>
      <c r="F2897">
        <v>3</v>
      </c>
      <c r="G2897">
        <v>2</v>
      </c>
      <c r="H2897" t="s">
        <v>200</v>
      </c>
      <c r="I2897" t="s">
        <v>23</v>
      </c>
      <c r="J2897">
        <v>10006900421</v>
      </c>
      <c r="K2897" s="21">
        <v>23.7</v>
      </c>
    </row>
    <row r="2898" spans="1:11">
      <c r="A2898" t="s">
        <v>338</v>
      </c>
      <c r="B2898">
        <v>2016</v>
      </c>
      <c r="C2898" s="12">
        <v>42598</v>
      </c>
      <c r="D2898" t="s">
        <v>191</v>
      </c>
      <c r="E2898" t="s">
        <v>91</v>
      </c>
      <c r="F2898">
        <v>3</v>
      </c>
      <c r="G2898">
        <v>3</v>
      </c>
      <c r="H2898" t="s">
        <v>294</v>
      </c>
      <c r="I2898" t="s">
        <v>27</v>
      </c>
      <c r="J2898">
        <v>10003011125</v>
      </c>
      <c r="K2898" s="21">
        <v>31.8</v>
      </c>
    </row>
    <row r="2899" spans="1:11">
      <c r="A2899" t="s">
        <v>338</v>
      </c>
      <c r="B2899">
        <v>2016</v>
      </c>
      <c r="C2899" s="12">
        <v>42598</v>
      </c>
      <c r="D2899" t="s">
        <v>191</v>
      </c>
      <c r="E2899" t="s">
        <v>91</v>
      </c>
      <c r="F2899">
        <v>3</v>
      </c>
      <c r="G2899">
        <v>4</v>
      </c>
      <c r="H2899" t="s">
        <v>218</v>
      </c>
      <c r="I2899" t="s">
        <v>46</v>
      </c>
      <c r="J2899">
        <v>10006902239</v>
      </c>
      <c r="K2899" s="21">
        <v>25.1</v>
      </c>
    </row>
    <row r="2900" spans="1:11">
      <c r="A2900" t="s">
        <v>338</v>
      </c>
      <c r="B2900">
        <v>2016</v>
      </c>
      <c r="C2900" s="12">
        <v>42598</v>
      </c>
      <c r="D2900" t="s">
        <v>191</v>
      </c>
      <c r="E2900" t="s">
        <v>91</v>
      </c>
      <c r="F2900">
        <v>3</v>
      </c>
      <c r="G2900">
        <v>5</v>
      </c>
      <c r="H2900" t="s">
        <v>196</v>
      </c>
      <c r="I2900" t="s">
        <v>52</v>
      </c>
      <c r="J2900">
        <v>10004868370</v>
      </c>
      <c r="K2900" s="21">
        <v>28.6</v>
      </c>
    </row>
    <row r="2901" spans="1:11">
      <c r="A2901" t="s">
        <v>338</v>
      </c>
      <c r="B2901">
        <v>2016</v>
      </c>
      <c r="C2901" s="12">
        <v>42598</v>
      </c>
      <c r="D2901" t="s">
        <v>191</v>
      </c>
      <c r="E2901" t="s">
        <v>91</v>
      </c>
      <c r="F2901">
        <v>3</v>
      </c>
      <c r="G2901">
        <v>6</v>
      </c>
      <c r="H2901" t="s">
        <v>303</v>
      </c>
      <c r="I2901" t="s">
        <v>113</v>
      </c>
      <c r="J2901">
        <v>10006898296</v>
      </c>
      <c r="K2901" s="21">
        <v>24</v>
      </c>
    </row>
    <row r="2902" spans="1:11">
      <c r="A2902" t="s">
        <v>338</v>
      </c>
      <c r="B2902">
        <v>2016</v>
      </c>
      <c r="C2902" s="12">
        <v>42598</v>
      </c>
      <c r="D2902" t="s">
        <v>191</v>
      </c>
      <c r="E2902" t="s">
        <v>91</v>
      </c>
      <c r="F2902">
        <v>3</v>
      </c>
      <c r="G2902">
        <v>7</v>
      </c>
      <c r="H2902" t="s">
        <v>344</v>
      </c>
      <c r="I2902" t="s">
        <v>154</v>
      </c>
      <c r="J2902">
        <v>10005511301</v>
      </c>
      <c r="K2902" s="21">
        <v>27.5</v>
      </c>
    </row>
    <row r="2903" spans="1:11">
      <c r="A2903" t="s">
        <v>338</v>
      </c>
      <c r="B2903">
        <v>2016</v>
      </c>
      <c r="C2903" s="12">
        <v>42598</v>
      </c>
      <c r="D2903" t="s">
        <v>191</v>
      </c>
      <c r="E2903" t="s">
        <v>91</v>
      </c>
      <c r="F2903">
        <v>4</v>
      </c>
      <c r="G2903">
        <v>1</v>
      </c>
      <c r="H2903" t="s">
        <v>192</v>
      </c>
      <c r="I2903" t="s">
        <v>113</v>
      </c>
      <c r="J2903">
        <v>10004599194</v>
      </c>
      <c r="K2903" s="21">
        <v>28.4</v>
      </c>
    </row>
    <row r="2904" spans="1:11">
      <c r="A2904" t="s">
        <v>338</v>
      </c>
      <c r="B2904">
        <v>2016</v>
      </c>
      <c r="C2904" s="12">
        <v>42598</v>
      </c>
      <c r="D2904" t="s">
        <v>191</v>
      </c>
      <c r="E2904" t="s">
        <v>91</v>
      </c>
      <c r="F2904">
        <v>4</v>
      </c>
      <c r="G2904">
        <v>2</v>
      </c>
      <c r="H2904" t="s">
        <v>314</v>
      </c>
      <c r="I2904" t="s">
        <v>44</v>
      </c>
      <c r="J2904">
        <v>10006904360</v>
      </c>
      <c r="K2904" s="21">
        <v>25.1</v>
      </c>
    </row>
    <row r="2905" spans="1:11">
      <c r="A2905" t="s">
        <v>338</v>
      </c>
      <c r="B2905">
        <v>2016</v>
      </c>
      <c r="C2905" s="12">
        <v>42598</v>
      </c>
      <c r="D2905" t="s">
        <v>191</v>
      </c>
      <c r="E2905" t="s">
        <v>91</v>
      </c>
      <c r="F2905">
        <v>4</v>
      </c>
      <c r="G2905">
        <v>3</v>
      </c>
      <c r="H2905" t="s">
        <v>194</v>
      </c>
      <c r="I2905" t="s">
        <v>29</v>
      </c>
      <c r="J2905">
        <v>10004601723</v>
      </c>
      <c r="K2905" s="21">
        <v>29.1</v>
      </c>
    </row>
    <row r="2906" spans="1:11">
      <c r="A2906" t="s">
        <v>338</v>
      </c>
      <c r="B2906">
        <v>2016</v>
      </c>
      <c r="C2906" s="12">
        <v>42598</v>
      </c>
      <c r="D2906" t="s">
        <v>191</v>
      </c>
      <c r="E2906" t="s">
        <v>91</v>
      </c>
      <c r="F2906">
        <v>4</v>
      </c>
      <c r="G2906">
        <v>4</v>
      </c>
      <c r="H2906" t="s">
        <v>183</v>
      </c>
      <c r="I2906" t="s">
        <v>33</v>
      </c>
      <c r="J2906">
        <v>10007212639</v>
      </c>
      <c r="K2906" s="21">
        <v>25.1</v>
      </c>
    </row>
    <row r="2907" spans="1:11">
      <c r="A2907" t="s">
        <v>338</v>
      </c>
      <c r="B2907">
        <v>2016</v>
      </c>
      <c r="C2907" s="12">
        <v>42598</v>
      </c>
      <c r="D2907" t="s">
        <v>191</v>
      </c>
      <c r="E2907" t="s">
        <v>91</v>
      </c>
      <c r="F2907">
        <v>4</v>
      </c>
      <c r="G2907">
        <v>5</v>
      </c>
      <c r="H2907" t="s">
        <v>345</v>
      </c>
      <c r="I2907" t="s">
        <v>346</v>
      </c>
      <c r="J2907">
        <v>10007500407</v>
      </c>
      <c r="K2907" s="21">
        <v>23.1</v>
      </c>
    </row>
    <row r="2908" spans="1:11">
      <c r="A2908" t="s">
        <v>338</v>
      </c>
      <c r="B2908">
        <v>2016</v>
      </c>
      <c r="C2908" s="12">
        <v>42598</v>
      </c>
      <c r="D2908" t="s">
        <v>191</v>
      </c>
      <c r="E2908" t="s">
        <v>91</v>
      </c>
      <c r="F2908">
        <v>4</v>
      </c>
      <c r="G2908">
        <v>6</v>
      </c>
      <c r="H2908" t="s">
        <v>195</v>
      </c>
      <c r="I2908" t="s">
        <v>31</v>
      </c>
      <c r="J2908">
        <v>10005964470</v>
      </c>
      <c r="K2908" s="21">
        <v>27.4</v>
      </c>
    </row>
    <row r="2909" spans="1:11">
      <c r="A2909" t="s">
        <v>338</v>
      </c>
      <c r="B2909">
        <v>2016</v>
      </c>
      <c r="C2909" s="12">
        <v>42598</v>
      </c>
      <c r="D2909" t="s">
        <v>191</v>
      </c>
      <c r="E2909" t="s">
        <v>91</v>
      </c>
      <c r="F2909">
        <v>4</v>
      </c>
      <c r="G2909">
        <v>7</v>
      </c>
      <c r="H2909" t="s">
        <v>153</v>
      </c>
      <c r="I2909" t="s">
        <v>154</v>
      </c>
      <c r="J2909">
        <v>10004717719</v>
      </c>
      <c r="K2909" s="21">
        <v>27.7</v>
      </c>
    </row>
    <row r="2910" spans="1:11">
      <c r="A2910" t="s">
        <v>338</v>
      </c>
      <c r="B2910">
        <v>2016</v>
      </c>
      <c r="C2910" s="12">
        <v>42598</v>
      </c>
      <c r="D2910" t="s">
        <v>191</v>
      </c>
      <c r="E2910" t="s">
        <v>117</v>
      </c>
      <c r="F2910">
        <v>1</v>
      </c>
      <c r="G2910">
        <v>1</v>
      </c>
      <c r="H2910" t="s">
        <v>196</v>
      </c>
      <c r="I2910" t="s">
        <v>52</v>
      </c>
      <c r="J2910">
        <v>10004868370</v>
      </c>
      <c r="K2910" s="21">
        <v>28.6</v>
      </c>
    </row>
    <row r="2911" spans="1:11">
      <c r="A2911" t="s">
        <v>338</v>
      </c>
      <c r="B2911">
        <v>2016</v>
      </c>
      <c r="C2911" s="12">
        <v>42598</v>
      </c>
      <c r="D2911" t="s">
        <v>191</v>
      </c>
      <c r="E2911" t="s">
        <v>117</v>
      </c>
      <c r="F2911">
        <v>1</v>
      </c>
      <c r="G2911">
        <v>2</v>
      </c>
      <c r="H2911" t="s">
        <v>183</v>
      </c>
      <c r="I2911" t="s">
        <v>33</v>
      </c>
      <c r="J2911">
        <v>10007212639</v>
      </c>
      <c r="K2911" s="21">
        <v>25.1</v>
      </c>
    </row>
    <row r="2912" spans="1:11">
      <c r="A2912" t="s">
        <v>338</v>
      </c>
      <c r="B2912">
        <v>2016</v>
      </c>
      <c r="C2912" s="12">
        <v>42598</v>
      </c>
      <c r="D2912" t="s">
        <v>191</v>
      </c>
      <c r="E2912" t="s">
        <v>117</v>
      </c>
      <c r="F2912">
        <v>1</v>
      </c>
      <c r="G2912">
        <v>3</v>
      </c>
      <c r="H2912" t="s">
        <v>219</v>
      </c>
      <c r="I2912" t="s">
        <v>23</v>
      </c>
      <c r="J2912">
        <v>10050887493</v>
      </c>
      <c r="K2912" s="21">
        <v>33</v>
      </c>
    </row>
    <row r="2913" spans="1:11">
      <c r="A2913" t="s">
        <v>338</v>
      </c>
      <c r="B2913">
        <v>2016</v>
      </c>
      <c r="C2913" s="12">
        <v>42598</v>
      </c>
      <c r="D2913" t="s">
        <v>191</v>
      </c>
      <c r="E2913" t="s">
        <v>117</v>
      </c>
      <c r="F2913">
        <v>1</v>
      </c>
      <c r="G2913">
        <v>4</v>
      </c>
      <c r="H2913" t="s">
        <v>213</v>
      </c>
      <c r="I2913" t="s">
        <v>42</v>
      </c>
      <c r="J2913">
        <v>10006422895</v>
      </c>
      <c r="K2913" s="21">
        <v>25.2</v>
      </c>
    </row>
    <row r="2914" spans="1:11">
      <c r="A2914" t="s">
        <v>338</v>
      </c>
      <c r="B2914">
        <v>2016</v>
      </c>
      <c r="C2914" s="12">
        <v>42598</v>
      </c>
      <c r="D2914" t="s">
        <v>191</v>
      </c>
      <c r="E2914" t="s">
        <v>117</v>
      </c>
      <c r="F2914">
        <v>2</v>
      </c>
      <c r="G2914">
        <v>1</v>
      </c>
      <c r="H2914" t="s">
        <v>218</v>
      </c>
      <c r="I2914" t="s">
        <v>46</v>
      </c>
      <c r="J2914">
        <v>10006902239</v>
      </c>
      <c r="K2914" s="21">
        <v>25.1</v>
      </c>
    </row>
    <row r="2915" spans="1:11">
      <c r="A2915" t="s">
        <v>338</v>
      </c>
      <c r="B2915">
        <v>2016</v>
      </c>
      <c r="C2915" s="12">
        <v>42598</v>
      </c>
      <c r="D2915" t="s">
        <v>191</v>
      </c>
      <c r="E2915" t="s">
        <v>117</v>
      </c>
      <c r="F2915">
        <v>2</v>
      </c>
      <c r="G2915">
        <v>2</v>
      </c>
      <c r="H2915" t="s">
        <v>328</v>
      </c>
      <c r="I2915" t="s">
        <v>256</v>
      </c>
      <c r="J2915">
        <v>10007787464</v>
      </c>
      <c r="K2915" s="21">
        <v>24.8</v>
      </c>
    </row>
    <row r="2916" spans="1:11">
      <c r="A2916" t="s">
        <v>338</v>
      </c>
      <c r="B2916">
        <v>2016</v>
      </c>
      <c r="C2916" s="12">
        <v>42598</v>
      </c>
      <c r="D2916" t="s">
        <v>191</v>
      </c>
      <c r="E2916" t="s">
        <v>117</v>
      </c>
      <c r="F2916">
        <v>2</v>
      </c>
      <c r="G2916">
        <v>3</v>
      </c>
      <c r="H2916" t="s">
        <v>342</v>
      </c>
      <c r="I2916" t="s">
        <v>343</v>
      </c>
      <c r="J2916">
        <v>10004601218</v>
      </c>
      <c r="K2916" s="21"/>
    </row>
    <row r="2917" spans="1:11">
      <c r="A2917" t="s">
        <v>338</v>
      </c>
      <c r="B2917">
        <v>2016</v>
      </c>
      <c r="C2917" s="12">
        <v>42598</v>
      </c>
      <c r="D2917" t="s">
        <v>191</v>
      </c>
      <c r="E2917" t="s">
        <v>117</v>
      </c>
      <c r="F2917">
        <v>2</v>
      </c>
      <c r="G2917">
        <v>4</v>
      </c>
      <c r="H2917" t="s">
        <v>287</v>
      </c>
      <c r="I2917" t="s">
        <v>31</v>
      </c>
      <c r="J2917">
        <v>10003349716</v>
      </c>
      <c r="K2917" s="21">
        <v>31.3</v>
      </c>
    </row>
    <row r="2918" spans="1:11">
      <c r="A2918" t="s">
        <v>338</v>
      </c>
      <c r="B2918">
        <v>2016</v>
      </c>
      <c r="C2918" s="12">
        <v>42598</v>
      </c>
      <c r="D2918" t="s">
        <v>191</v>
      </c>
      <c r="E2918" t="s">
        <v>117</v>
      </c>
      <c r="F2918">
        <v>2</v>
      </c>
      <c r="G2918">
        <v>5</v>
      </c>
      <c r="H2918" t="s">
        <v>153</v>
      </c>
      <c r="I2918" t="s">
        <v>154</v>
      </c>
      <c r="J2918">
        <v>10004717719</v>
      </c>
      <c r="K2918" s="21">
        <v>27.7</v>
      </c>
    </row>
    <row r="2919" spans="1:11">
      <c r="A2919" t="s">
        <v>338</v>
      </c>
      <c r="B2919">
        <v>2016</v>
      </c>
      <c r="C2919" s="12">
        <v>42598</v>
      </c>
      <c r="D2919" t="s">
        <v>191</v>
      </c>
      <c r="E2919" t="s">
        <v>117</v>
      </c>
      <c r="F2919">
        <v>3</v>
      </c>
      <c r="G2919">
        <v>1</v>
      </c>
      <c r="H2919" t="s">
        <v>294</v>
      </c>
      <c r="I2919" t="s">
        <v>27</v>
      </c>
      <c r="J2919">
        <v>10003011125</v>
      </c>
      <c r="K2919" s="21">
        <v>31.8</v>
      </c>
    </row>
    <row r="2920" spans="1:11">
      <c r="A2920" t="s">
        <v>338</v>
      </c>
      <c r="B2920">
        <v>2016</v>
      </c>
      <c r="C2920" s="12">
        <v>42598</v>
      </c>
      <c r="D2920" t="s">
        <v>191</v>
      </c>
      <c r="E2920" t="s">
        <v>117</v>
      </c>
      <c r="F2920">
        <v>3</v>
      </c>
      <c r="G2920">
        <v>2</v>
      </c>
      <c r="H2920" t="s">
        <v>195</v>
      </c>
      <c r="I2920" t="s">
        <v>31</v>
      </c>
      <c r="J2920">
        <v>10005964470</v>
      </c>
      <c r="K2920" s="21">
        <v>27.4</v>
      </c>
    </row>
    <row r="2921" spans="1:11">
      <c r="A2921" t="s">
        <v>338</v>
      </c>
      <c r="B2921">
        <v>2016</v>
      </c>
      <c r="C2921" s="12">
        <v>42598</v>
      </c>
      <c r="D2921" t="s">
        <v>191</v>
      </c>
      <c r="E2921" t="s">
        <v>117</v>
      </c>
      <c r="F2921">
        <v>3</v>
      </c>
      <c r="G2921">
        <v>3</v>
      </c>
      <c r="H2921" t="s">
        <v>220</v>
      </c>
      <c r="I2921" t="s">
        <v>35</v>
      </c>
      <c r="J2921">
        <v>10005782695</v>
      </c>
      <c r="K2921" s="21">
        <v>27.1</v>
      </c>
    </row>
    <row r="2922" spans="1:11">
      <c r="A2922" t="s">
        <v>338</v>
      </c>
      <c r="B2922">
        <v>2016</v>
      </c>
      <c r="C2922" s="12">
        <v>42598</v>
      </c>
      <c r="D2922" t="s">
        <v>191</v>
      </c>
      <c r="E2922" t="s">
        <v>117</v>
      </c>
      <c r="F2922">
        <v>3</v>
      </c>
      <c r="G2922">
        <v>4</v>
      </c>
      <c r="H2922" t="s">
        <v>344</v>
      </c>
      <c r="I2922" t="s">
        <v>154</v>
      </c>
      <c r="J2922">
        <v>10005511301</v>
      </c>
      <c r="K2922" s="21">
        <v>27.5</v>
      </c>
    </row>
    <row r="2923" spans="1:11">
      <c r="A2923" t="s">
        <v>338</v>
      </c>
      <c r="B2923">
        <v>2016</v>
      </c>
      <c r="C2923" s="12">
        <v>42598</v>
      </c>
      <c r="D2923" t="s">
        <v>191</v>
      </c>
      <c r="E2923" t="s">
        <v>117</v>
      </c>
      <c r="F2923">
        <v>3</v>
      </c>
      <c r="G2923">
        <v>5</v>
      </c>
      <c r="H2923" t="s">
        <v>265</v>
      </c>
      <c r="I2923" t="s">
        <v>102</v>
      </c>
      <c r="J2923">
        <v>10009009462</v>
      </c>
      <c r="K2923" s="21">
        <v>21.1</v>
      </c>
    </row>
    <row r="2924" spans="1:11">
      <c r="A2924" t="s">
        <v>338</v>
      </c>
      <c r="B2924">
        <v>2016</v>
      </c>
      <c r="C2924" s="12">
        <v>42598</v>
      </c>
      <c r="D2924" t="s">
        <v>191</v>
      </c>
      <c r="E2924" t="s">
        <v>117</v>
      </c>
      <c r="F2924">
        <v>4</v>
      </c>
      <c r="G2924">
        <v>1</v>
      </c>
      <c r="H2924" t="s">
        <v>340</v>
      </c>
      <c r="I2924" t="s">
        <v>142</v>
      </c>
      <c r="J2924">
        <v>10004633247</v>
      </c>
      <c r="K2924" s="21">
        <v>28.4</v>
      </c>
    </row>
    <row r="2925" spans="1:11">
      <c r="A2925" t="s">
        <v>338</v>
      </c>
      <c r="B2925">
        <v>2016</v>
      </c>
      <c r="C2925" s="12">
        <v>42598</v>
      </c>
      <c r="D2925" t="s">
        <v>191</v>
      </c>
      <c r="E2925" t="s">
        <v>117</v>
      </c>
      <c r="F2925">
        <v>4</v>
      </c>
      <c r="G2925">
        <v>2</v>
      </c>
      <c r="H2925" t="s">
        <v>197</v>
      </c>
      <c r="I2925" t="s">
        <v>198</v>
      </c>
      <c r="J2925">
        <v>10003100142</v>
      </c>
      <c r="K2925" s="21">
        <v>30.4</v>
      </c>
    </row>
    <row r="2926" spans="1:11">
      <c r="A2926" t="s">
        <v>338</v>
      </c>
      <c r="B2926">
        <v>2016</v>
      </c>
      <c r="C2926" s="12">
        <v>42598</v>
      </c>
      <c r="D2926" t="s">
        <v>191</v>
      </c>
      <c r="E2926" t="s">
        <v>117</v>
      </c>
      <c r="F2926">
        <v>4</v>
      </c>
      <c r="G2926">
        <v>3</v>
      </c>
      <c r="H2926" t="s">
        <v>345</v>
      </c>
      <c r="I2926" t="s">
        <v>346</v>
      </c>
      <c r="J2926">
        <v>10007500407</v>
      </c>
      <c r="K2926" s="21">
        <v>23.1</v>
      </c>
    </row>
    <row r="2927" spans="1:11">
      <c r="A2927" t="s">
        <v>338</v>
      </c>
      <c r="B2927">
        <v>2016</v>
      </c>
      <c r="C2927" s="12">
        <v>42598</v>
      </c>
      <c r="D2927" t="s">
        <v>191</v>
      </c>
      <c r="E2927" t="s">
        <v>117</v>
      </c>
      <c r="F2927">
        <v>4</v>
      </c>
      <c r="G2927">
        <v>4</v>
      </c>
      <c r="H2927" t="s">
        <v>194</v>
      </c>
      <c r="I2927" t="s">
        <v>29</v>
      </c>
      <c r="J2927">
        <v>10004601723</v>
      </c>
      <c r="K2927" s="21">
        <v>29.1</v>
      </c>
    </row>
    <row r="2928" spans="1:11">
      <c r="A2928" t="s">
        <v>338</v>
      </c>
      <c r="B2928">
        <v>2016</v>
      </c>
      <c r="C2928" s="12">
        <v>42598</v>
      </c>
      <c r="D2928" t="s">
        <v>191</v>
      </c>
      <c r="E2928" t="s">
        <v>117</v>
      </c>
      <c r="F2928">
        <v>4</v>
      </c>
      <c r="G2928">
        <v>5</v>
      </c>
      <c r="H2928" t="s">
        <v>303</v>
      </c>
      <c r="I2928" t="s">
        <v>113</v>
      </c>
      <c r="J2928">
        <v>10006898296</v>
      </c>
      <c r="K2928" s="21">
        <v>24</v>
      </c>
    </row>
    <row r="2929" spans="1:11">
      <c r="A2929" t="s">
        <v>338</v>
      </c>
      <c r="B2929">
        <v>2016</v>
      </c>
      <c r="C2929" s="12">
        <v>42598</v>
      </c>
      <c r="D2929" t="s">
        <v>191</v>
      </c>
      <c r="E2929" t="s">
        <v>119</v>
      </c>
      <c r="F2929">
        <v>1</v>
      </c>
      <c r="G2929">
        <v>1</v>
      </c>
      <c r="H2929" t="s">
        <v>192</v>
      </c>
      <c r="I2929" t="s">
        <v>113</v>
      </c>
      <c r="J2929">
        <v>10004599194</v>
      </c>
      <c r="K2929" s="21">
        <v>28.4</v>
      </c>
    </row>
    <row r="2930" spans="1:11">
      <c r="A2930" t="s">
        <v>338</v>
      </c>
      <c r="B2930">
        <v>2016</v>
      </c>
      <c r="C2930" s="12">
        <v>42598</v>
      </c>
      <c r="D2930" t="s">
        <v>191</v>
      </c>
      <c r="E2930" t="s">
        <v>119</v>
      </c>
      <c r="F2930">
        <v>1</v>
      </c>
      <c r="G2930">
        <v>2</v>
      </c>
      <c r="H2930" t="s">
        <v>200</v>
      </c>
      <c r="I2930" t="s">
        <v>23</v>
      </c>
      <c r="J2930">
        <v>10006900421</v>
      </c>
      <c r="K2930" s="21">
        <v>23.7</v>
      </c>
    </row>
    <row r="2931" spans="1:11">
      <c r="A2931" t="s">
        <v>338</v>
      </c>
      <c r="B2931">
        <v>2016</v>
      </c>
      <c r="C2931" s="12">
        <v>42598</v>
      </c>
      <c r="D2931" t="s">
        <v>191</v>
      </c>
      <c r="E2931" t="s">
        <v>119</v>
      </c>
      <c r="F2931">
        <v>1</v>
      </c>
      <c r="G2931">
        <v>3</v>
      </c>
      <c r="H2931" t="s">
        <v>196</v>
      </c>
      <c r="I2931" t="s">
        <v>52</v>
      </c>
      <c r="J2931">
        <v>10004868370</v>
      </c>
      <c r="K2931" s="21">
        <v>28.6</v>
      </c>
    </row>
    <row r="2932" spans="1:11">
      <c r="A2932" t="s">
        <v>338</v>
      </c>
      <c r="B2932">
        <v>2016</v>
      </c>
      <c r="C2932" s="12">
        <v>42598</v>
      </c>
      <c r="D2932" t="s">
        <v>191</v>
      </c>
      <c r="E2932" t="s">
        <v>119</v>
      </c>
      <c r="F2932">
        <v>1</v>
      </c>
      <c r="G2932">
        <v>4</v>
      </c>
      <c r="H2932" t="s">
        <v>106</v>
      </c>
      <c r="I2932" t="s">
        <v>102</v>
      </c>
      <c r="J2932">
        <v>10006894559</v>
      </c>
      <c r="K2932" s="21">
        <v>24</v>
      </c>
    </row>
    <row r="2933" spans="1:11">
      <c r="A2933" t="s">
        <v>338</v>
      </c>
      <c r="B2933">
        <v>2016</v>
      </c>
      <c r="C2933" s="12">
        <v>42598</v>
      </c>
      <c r="D2933" t="s">
        <v>191</v>
      </c>
      <c r="E2933" t="s">
        <v>119</v>
      </c>
      <c r="F2933">
        <v>1</v>
      </c>
      <c r="G2933">
        <v>5</v>
      </c>
      <c r="H2933" t="s">
        <v>340</v>
      </c>
      <c r="I2933" t="s">
        <v>142</v>
      </c>
      <c r="J2933">
        <v>10004633247</v>
      </c>
      <c r="K2933" s="21">
        <v>28.4</v>
      </c>
    </row>
    <row r="2934" spans="1:11">
      <c r="A2934" t="s">
        <v>338</v>
      </c>
      <c r="B2934">
        <v>2016</v>
      </c>
      <c r="C2934" s="12">
        <v>42598</v>
      </c>
      <c r="D2934" t="s">
        <v>191</v>
      </c>
      <c r="E2934" t="s">
        <v>119</v>
      </c>
      <c r="F2934">
        <v>1</v>
      </c>
      <c r="G2934">
        <v>6</v>
      </c>
      <c r="H2934" t="s">
        <v>339</v>
      </c>
      <c r="I2934" t="s">
        <v>27</v>
      </c>
      <c r="J2934">
        <v>10004618796</v>
      </c>
      <c r="K2934" s="21">
        <v>29</v>
      </c>
    </row>
    <row r="2935" spans="1:11">
      <c r="A2935" t="s">
        <v>338</v>
      </c>
      <c r="B2935">
        <v>2016</v>
      </c>
      <c r="C2935" s="12">
        <v>42598</v>
      </c>
      <c r="D2935" t="s">
        <v>191</v>
      </c>
      <c r="E2935" t="s">
        <v>119</v>
      </c>
      <c r="F2935">
        <v>2</v>
      </c>
      <c r="G2935">
        <v>1</v>
      </c>
      <c r="H2935" t="s">
        <v>68</v>
      </c>
      <c r="I2935" t="s">
        <v>29</v>
      </c>
      <c r="J2935">
        <v>10006379247</v>
      </c>
      <c r="K2935" s="21">
        <v>26.4</v>
      </c>
    </row>
    <row r="2936" spans="1:11">
      <c r="A2936" t="s">
        <v>338</v>
      </c>
      <c r="B2936">
        <v>2016</v>
      </c>
      <c r="C2936" s="12">
        <v>42598</v>
      </c>
      <c r="D2936" t="s">
        <v>191</v>
      </c>
      <c r="E2936" t="s">
        <v>119</v>
      </c>
      <c r="F2936">
        <v>2</v>
      </c>
      <c r="G2936">
        <v>2</v>
      </c>
      <c r="H2936" t="s">
        <v>341</v>
      </c>
      <c r="I2936" t="s">
        <v>46</v>
      </c>
      <c r="J2936">
        <v>10002260888</v>
      </c>
      <c r="K2936" s="21">
        <v>34.700000000000003</v>
      </c>
    </row>
    <row r="2937" spans="1:11">
      <c r="A2937" t="s">
        <v>338</v>
      </c>
      <c r="B2937">
        <v>2016</v>
      </c>
      <c r="C2937" s="12">
        <v>42598</v>
      </c>
      <c r="D2937" t="s">
        <v>191</v>
      </c>
      <c r="E2937" t="s">
        <v>119</v>
      </c>
      <c r="F2937">
        <v>2</v>
      </c>
      <c r="G2937">
        <v>3</v>
      </c>
      <c r="H2937" t="s">
        <v>314</v>
      </c>
      <c r="I2937" t="s">
        <v>44</v>
      </c>
      <c r="J2937">
        <v>10006904360</v>
      </c>
      <c r="K2937" s="21">
        <v>25.1</v>
      </c>
    </row>
    <row r="2938" spans="1:11">
      <c r="A2938" t="s">
        <v>338</v>
      </c>
      <c r="B2938">
        <v>2016</v>
      </c>
      <c r="C2938" s="12">
        <v>42598</v>
      </c>
      <c r="D2938" t="s">
        <v>191</v>
      </c>
      <c r="E2938" t="s">
        <v>119</v>
      </c>
      <c r="F2938">
        <v>2</v>
      </c>
      <c r="G2938">
        <v>4</v>
      </c>
      <c r="H2938" t="s">
        <v>218</v>
      </c>
      <c r="I2938" t="s">
        <v>46</v>
      </c>
      <c r="J2938">
        <v>10006902239</v>
      </c>
      <c r="K2938" s="21">
        <v>25.1</v>
      </c>
    </row>
    <row r="2939" spans="1:11">
      <c r="A2939" t="s">
        <v>338</v>
      </c>
      <c r="B2939">
        <v>2016</v>
      </c>
      <c r="C2939" s="12">
        <v>42598</v>
      </c>
      <c r="D2939" t="s">
        <v>191</v>
      </c>
      <c r="E2939" t="s">
        <v>119</v>
      </c>
      <c r="F2939">
        <v>2</v>
      </c>
      <c r="G2939">
        <v>5</v>
      </c>
      <c r="H2939" t="s">
        <v>294</v>
      </c>
      <c r="I2939" t="s">
        <v>27</v>
      </c>
      <c r="J2939">
        <v>10003011125</v>
      </c>
      <c r="K2939" s="21">
        <v>31.8</v>
      </c>
    </row>
    <row r="2940" spans="1:11">
      <c r="A2940" t="s">
        <v>338</v>
      </c>
      <c r="B2940">
        <v>2016</v>
      </c>
      <c r="C2940" s="12">
        <v>42598</v>
      </c>
      <c r="D2940" t="s">
        <v>191</v>
      </c>
      <c r="E2940" t="s">
        <v>119</v>
      </c>
      <c r="F2940">
        <v>2</v>
      </c>
      <c r="G2940">
        <v>6</v>
      </c>
      <c r="H2940" t="s">
        <v>129</v>
      </c>
      <c r="I2940" t="s">
        <v>35</v>
      </c>
      <c r="J2940">
        <v>10006184742</v>
      </c>
      <c r="K2940" s="21">
        <v>25.1</v>
      </c>
    </row>
    <row r="2941" spans="1:11">
      <c r="A2941" t="s">
        <v>338</v>
      </c>
      <c r="B2941">
        <v>2016</v>
      </c>
      <c r="C2941" s="12">
        <v>42598</v>
      </c>
      <c r="D2941" t="s">
        <v>191</v>
      </c>
      <c r="E2941" t="s">
        <v>121</v>
      </c>
      <c r="F2941">
        <v>1</v>
      </c>
      <c r="G2941">
        <v>1</v>
      </c>
      <c r="H2941" t="s">
        <v>192</v>
      </c>
      <c r="I2941" t="s">
        <v>113</v>
      </c>
      <c r="J2941">
        <v>10004599194</v>
      </c>
      <c r="K2941" s="21">
        <v>28.4</v>
      </c>
    </row>
    <row r="2942" spans="1:11">
      <c r="A2942" t="s">
        <v>338</v>
      </c>
      <c r="B2942">
        <v>2016</v>
      </c>
      <c r="C2942" s="12">
        <v>42598</v>
      </c>
      <c r="D2942" t="s">
        <v>191</v>
      </c>
      <c r="E2942" t="s">
        <v>121</v>
      </c>
      <c r="F2942">
        <v>1</v>
      </c>
      <c r="G2942">
        <v>2</v>
      </c>
      <c r="H2942" t="s">
        <v>200</v>
      </c>
      <c r="I2942" t="s">
        <v>23</v>
      </c>
      <c r="J2942">
        <v>10006900421</v>
      </c>
      <c r="K2942" s="21">
        <v>23.7</v>
      </c>
    </row>
    <row r="2943" spans="1:11">
      <c r="A2943" t="s">
        <v>338</v>
      </c>
      <c r="B2943">
        <v>2016</v>
      </c>
      <c r="C2943" s="12">
        <v>42598</v>
      </c>
      <c r="D2943" t="s">
        <v>191</v>
      </c>
      <c r="E2943" t="s">
        <v>121</v>
      </c>
      <c r="F2943">
        <v>1</v>
      </c>
      <c r="G2943">
        <v>3</v>
      </c>
      <c r="H2943" t="s">
        <v>196</v>
      </c>
      <c r="I2943" t="s">
        <v>52</v>
      </c>
      <c r="J2943">
        <v>10004868370</v>
      </c>
      <c r="K2943" s="21">
        <v>28.6</v>
      </c>
    </row>
    <row r="2944" spans="1:11">
      <c r="A2944" t="s">
        <v>338</v>
      </c>
      <c r="B2944">
        <v>2016</v>
      </c>
      <c r="C2944" s="12">
        <v>42598</v>
      </c>
      <c r="D2944" t="s">
        <v>191</v>
      </c>
      <c r="E2944" t="s">
        <v>121</v>
      </c>
      <c r="F2944">
        <v>1</v>
      </c>
      <c r="G2944">
        <v>4</v>
      </c>
      <c r="H2944" t="s">
        <v>68</v>
      </c>
      <c r="I2944" t="s">
        <v>29</v>
      </c>
      <c r="J2944">
        <v>10006379247</v>
      </c>
      <c r="K2944" s="21">
        <v>26.4</v>
      </c>
    </row>
    <row r="2945" spans="1:11">
      <c r="A2945" t="s">
        <v>338</v>
      </c>
      <c r="B2945">
        <v>2016</v>
      </c>
      <c r="C2945" s="12">
        <v>42598</v>
      </c>
      <c r="D2945" t="s">
        <v>191</v>
      </c>
      <c r="E2945" t="s">
        <v>121</v>
      </c>
      <c r="F2945">
        <v>1</v>
      </c>
      <c r="G2945">
        <v>5</v>
      </c>
      <c r="H2945" t="s">
        <v>314</v>
      </c>
      <c r="I2945" t="s">
        <v>44</v>
      </c>
      <c r="J2945">
        <v>10006904360</v>
      </c>
      <c r="K2945" s="21">
        <v>25.1</v>
      </c>
    </row>
    <row r="2946" spans="1:11">
      <c r="A2946" t="s">
        <v>338</v>
      </c>
      <c r="B2946">
        <v>2016</v>
      </c>
      <c r="C2946" s="12">
        <v>42598</v>
      </c>
      <c r="D2946" t="s">
        <v>191</v>
      </c>
      <c r="E2946" t="s">
        <v>121</v>
      </c>
      <c r="F2946">
        <v>1</v>
      </c>
      <c r="G2946">
        <v>6</v>
      </c>
      <c r="H2946" t="s">
        <v>341</v>
      </c>
      <c r="I2946" t="s">
        <v>46</v>
      </c>
      <c r="J2946">
        <v>10002260888</v>
      </c>
      <c r="K2946" s="21">
        <v>34.700000000000003</v>
      </c>
    </row>
    <row r="2947" spans="1:11">
      <c r="A2947" t="s">
        <v>338</v>
      </c>
      <c r="B2947">
        <v>2016</v>
      </c>
      <c r="C2947" s="12">
        <v>42598</v>
      </c>
      <c r="D2947" t="s">
        <v>191</v>
      </c>
      <c r="E2947" t="s">
        <v>121</v>
      </c>
      <c r="F2947">
        <v>2</v>
      </c>
      <c r="G2947">
        <v>1</v>
      </c>
      <c r="H2947" t="s">
        <v>129</v>
      </c>
      <c r="I2947" t="s">
        <v>35</v>
      </c>
      <c r="J2947">
        <v>10006184742</v>
      </c>
      <c r="K2947" s="21">
        <v>25.1</v>
      </c>
    </row>
    <row r="2948" spans="1:11">
      <c r="A2948" t="s">
        <v>338</v>
      </c>
      <c r="B2948">
        <v>2016</v>
      </c>
      <c r="C2948" s="12">
        <v>42598</v>
      </c>
      <c r="D2948" t="s">
        <v>191</v>
      </c>
      <c r="E2948" t="s">
        <v>121</v>
      </c>
      <c r="F2948">
        <v>2</v>
      </c>
      <c r="G2948">
        <v>2</v>
      </c>
      <c r="H2948" t="s">
        <v>339</v>
      </c>
      <c r="I2948" t="s">
        <v>27</v>
      </c>
      <c r="J2948">
        <v>10004618796</v>
      </c>
      <c r="K2948" s="21">
        <v>29</v>
      </c>
    </row>
    <row r="2949" spans="1:11">
      <c r="A2949" t="s">
        <v>338</v>
      </c>
      <c r="B2949">
        <v>2016</v>
      </c>
      <c r="C2949" s="12">
        <v>42598</v>
      </c>
      <c r="D2949" t="s">
        <v>191</v>
      </c>
      <c r="E2949" t="s">
        <v>121</v>
      </c>
      <c r="F2949">
        <v>2</v>
      </c>
      <c r="G2949">
        <v>3</v>
      </c>
      <c r="H2949" t="s">
        <v>218</v>
      </c>
      <c r="I2949" t="s">
        <v>46</v>
      </c>
      <c r="J2949">
        <v>10006902239</v>
      </c>
      <c r="K2949" s="21">
        <v>25.1</v>
      </c>
    </row>
    <row r="2950" spans="1:11">
      <c r="A2950" t="s">
        <v>338</v>
      </c>
      <c r="B2950">
        <v>2016</v>
      </c>
      <c r="C2950" s="12">
        <v>42598</v>
      </c>
      <c r="D2950" t="s">
        <v>191</v>
      </c>
      <c r="E2950" t="s">
        <v>121</v>
      </c>
      <c r="F2950">
        <v>2</v>
      </c>
      <c r="G2950">
        <v>4</v>
      </c>
      <c r="H2950" t="s">
        <v>106</v>
      </c>
      <c r="I2950" t="s">
        <v>102</v>
      </c>
      <c r="J2950">
        <v>10006894559</v>
      </c>
      <c r="K2950" s="21">
        <v>24</v>
      </c>
    </row>
    <row r="2951" spans="1:11">
      <c r="A2951" t="s">
        <v>338</v>
      </c>
      <c r="B2951">
        <v>2016</v>
      </c>
      <c r="C2951" s="12">
        <v>42598</v>
      </c>
      <c r="D2951" t="s">
        <v>191</v>
      </c>
      <c r="E2951" t="s">
        <v>121</v>
      </c>
      <c r="F2951">
        <v>2</v>
      </c>
      <c r="G2951">
        <v>5</v>
      </c>
      <c r="H2951" t="s">
        <v>294</v>
      </c>
      <c r="I2951" t="s">
        <v>27</v>
      </c>
      <c r="J2951">
        <v>10003011125</v>
      </c>
      <c r="K2951" s="21">
        <v>31.8</v>
      </c>
    </row>
    <row r="2952" spans="1:11">
      <c r="A2952" t="s">
        <v>338</v>
      </c>
      <c r="B2952">
        <v>2016</v>
      </c>
      <c r="C2952" s="12">
        <v>42598</v>
      </c>
      <c r="D2952" t="s">
        <v>191</v>
      </c>
      <c r="E2952" t="s">
        <v>121</v>
      </c>
      <c r="F2952">
        <v>2</v>
      </c>
      <c r="G2952">
        <v>6</v>
      </c>
      <c r="H2952" t="s">
        <v>340</v>
      </c>
      <c r="I2952" t="s">
        <v>142</v>
      </c>
      <c r="J2952">
        <v>10004633247</v>
      </c>
      <c r="K2952" s="21">
        <v>28.4</v>
      </c>
    </row>
    <row r="2953" spans="1:11">
      <c r="A2953" t="s">
        <v>288</v>
      </c>
      <c r="B2953">
        <v>2016</v>
      </c>
      <c r="C2953" s="12">
        <v>42435</v>
      </c>
      <c r="D2953" t="s">
        <v>20</v>
      </c>
      <c r="E2953" t="s">
        <v>91</v>
      </c>
      <c r="F2953">
        <v>1</v>
      </c>
      <c r="G2953">
        <v>1</v>
      </c>
      <c r="H2953" t="s">
        <v>129</v>
      </c>
      <c r="I2953" t="s">
        <v>35</v>
      </c>
      <c r="J2953">
        <v>10006184742</v>
      </c>
      <c r="K2953" s="21">
        <v>24.6</v>
      </c>
    </row>
    <row r="2954" spans="1:11">
      <c r="A2954" t="s">
        <v>288</v>
      </c>
      <c r="B2954">
        <v>2016</v>
      </c>
      <c r="C2954" s="12">
        <v>42435</v>
      </c>
      <c r="D2954" t="s">
        <v>20</v>
      </c>
      <c r="E2954" t="s">
        <v>91</v>
      </c>
      <c r="F2954">
        <v>1</v>
      </c>
      <c r="G2954">
        <v>2</v>
      </c>
      <c r="H2954" t="s">
        <v>328</v>
      </c>
      <c r="I2954" t="s">
        <v>256</v>
      </c>
      <c r="J2954">
        <v>10007787464</v>
      </c>
      <c r="K2954" s="21">
        <v>24.4</v>
      </c>
    </row>
    <row r="2955" spans="1:11">
      <c r="A2955" t="s">
        <v>288</v>
      </c>
      <c r="B2955">
        <v>2016</v>
      </c>
      <c r="C2955" s="12">
        <v>42435</v>
      </c>
      <c r="D2955" t="s">
        <v>20</v>
      </c>
      <c r="E2955" t="s">
        <v>91</v>
      </c>
      <c r="F2955">
        <v>1</v>
      </c>
      <c r="G2955">
        <v>3</v>
      </c>
      <c r="H2955" t="s">
        <v>347</v>
      </c>
      <c r="I2955" t="s">
        <v>348</v>
      </c>
      <c r="J2955">
        <v>10004722668</v>
      </c>
      <c r="K2955" s="21">
        <v>30.3</v>
      </c>
    </row>
    <row r="2956" spans="1:11">
      <c r="A2956" t="s">
        <v>288</v>
      </c>
      <c r="B2956">
        <v>2016</v>
      </c>
      <c r="C2956" s="12">
        <v>42435</v>
      </c>
      <c r="D2956" t="s">
        <v>20</v>
      </c>
      <c r="E2956" t="s">
        <v>91</v>
      </c>
      <c r="F2956">
        <v>1</v>
      </c>
      <c r="G2956">
        <v>4</v>
      </c>
      <c r="H2956" t="s">
        <v>327</v>
      </c>
      <c r="I2956" t="s">
        <v>198</v>
      </c>
      <c r="J2956">
        <v>10007271546</v>
      </c>
      <c r="K2956" s="21">
        <v>22.9</v>
      </c>
    </row>
    <row r="2957" spans="1:11">
      <c r="A2957" t="s">
        <v>288</v>
      </c>
      <c r="B2957">
        <v>2016</v>
      </c>
      <c r="C2957" s="12">
        <v>42435</v>
      </c>
      <c r="D2957" t="s">
        <v>20</v>
      </c>
      <c r="E2957" t="s">
        <v>91</v>
      </c>
      <c r="F2957">
        <v>1</v>
      </c>
      <c r="G2957">
        <v>5</v>
      </c>
      <c r="H2957" t="s">
        <v>153</v>
      </c>
      <c r="I2957" t="s">
        <v>154</v>
      </c>
      <c r="J2957">
        <v>10004717719</v>
      </c>
      <c r="K2957" s="21">
        <v>27.2</v>
      </c>
    </row>
    <row r="2958" spans="1:11">
      <c r="A2958" t="s">
        <v>288</v>
      </c>
      <c r="B2958">
        <v>2016</v>
      </c>
      <c r="C2958" s="12">
        <v>42435</v>
      </c>
      <c r="D2958" t="s">
        <v>20</v>
      </c>
      <c r="E2958" t="s">
        <v>91</v>
      </c>
      <c r="F2958">
        <v>1</v>
      </c>
      <c r="G2958">
        <v>6</v>
      </c>
      <c r="H2958" t="s">
        <v>294</v>
      </c>
      <c r="I2958" t="s">
        <v>27</v>
      </c>
      <c r="J2958">
        <v>10003011125</v>
      </c>
      <c r="K2958" s="21">
        <v>31.4</v>
      </c>
    </row>
    <row r="2959" spans="1:11">
      <c r="A2959" t="s">
        <v>288</v>
      </c>
      <c r="B2959">
        <v>2016</v>
      </c>
      <c r="C2959" s="12">
        <v>42435</v>
      </c>
      <c r="D2959" t="s">
        <v>20</v>
      </c>
      <c r="E2959" t="s">
        <v>91</v>
      </c>
      <c r="F2959">
        <v>2</v>
      </c>
      <c r="G2959">
        <v>1</v>
      </c>
      <c r="H2959" t="s">
        <v>195</v>
      </c>
      <c r="I2959" t="s">
        <v>31</v>
      </c>
      <c r="J2959">
        <v>10005964470</v>
      </c>
      <c r="K2959" s="21">
        <v>27</v>
      </c>
    </row>
    <row r="2960" spans="1:11">
      <c r="A2960" t="s">
        <v>288</v>
      </c>
      <c r="B2960">
        <v>2016</v>
      </c>
      <c r="C2960" s="12">
        <v>42435</v>
      </c>
      <c r="D2960" t="s">
        <v>20</v>
      </c>
      <c r="E2960" t="s">
        <v>91</v>
      </c>
      <c r="F2960">
        <v>2</v>
      </c>
      <c r="G2960">
        <v>2</v>
      </c>
      <c r="H2960" t="s">
        <v>220</v>
      </c>
      <c r="I2960" t="s">
        <v>35</v>
      </c>
      <c r="J2960">
        <v>10005782695</v>
      </c>
      <c r="K2960" s="21">
        <v>26.7</v>
      </c>
    </row>
    <row r="2961" spans="1:11">
      <c r="A2961" t="s">
        <v>288</v>
      </c>
      <c r="B2961">
        <v>2016</v>
      </c>
      <c r="C2961" s="12">
        <v>42435</v>
      </c>
      <c r="D2961" t="s">
        <v>20</v>
      </c>
      <c r="E2961" t="s">
        <v>91</v>
      </c>
      <c r="F2961">
        <v>2</v>
      </c>
      <c r="G2961">
        <v>3</v>
      </c>
      <c r="H2961" t="s">
        <v>183</v>
      </c>
      <c r="I2961" t="s">
        <v>33</v>
      </c>
      <c r="J2961">
        <v>10007212639</v>
      </c>
      <c r="K2961" s="21">
        <v>24.7</v>
      </c>
    </row>
    <row r="2962" spans="1:11">
      <c r="A2962" t="s">
        <v>288</v>
      </c>
      <c r="B2962">
        <v>2016</v>
      </c>
      <c r="C2962" s="12">
        <v>42435</v>
      </c>
      <c r="D2962" t="s">
        <v>20</v>
      </c>
      <c r="E2962" t="s">
        <v>91</v>
      </c>
      <c r="F2962">
        <v>2</v>
      </c>
      <c r="G2962">
        <v>4</v>
      </c>
      <c r="H2962" t="s">
        <v>286</v>
      </c>
      <c r="I2962" t="s">
        <v>102</v>
      </c>
      <c r="J2962">
        <v>10007811817</v>
      </c>
      <c r="K2962" s="21">
        <v>22.1</v>
      </c>
    </row>
    <row r="2963" spans="1:11">
      <c r="A2963" t="s">
        <v>288</v>
      </c>
      <c r="B2963">
        <v>2016</v>
      </c>
      <c r="C2963" s="12">
        <v>42435</v>
      </c>
      <c r="D2963" t="s">
        <v>20</v>
      </c>
      <c r="E2963" t="s">
        <v>91</v>
      </c>
      <c r="F2963">
        <v>2</v>
      </c>
      <c r="G2963">
        <v>5</v>
      </c>
      <c r="H2963" t="s">
        <v>234</v>
      </c>
      <c r="I2963" t="s">
        <v>25</v>
      </c>
      <c r="J2963">
        <v>10006073493</v>
      </c>
      <c r="K2963" s="21">
        <v>26.2</v>
      </c>
    </row>
    <row r="2964" spans="1:11">
      <c r="A2964" t="s">
        <v>288</v>
      </c>
      <c r="B2964">
        <v>2016</v>
      </c>
      <c r="C2964" s="12">
        <v>42435</v>
      </c>
      <c r="D2964" t="s">
        <v>20</v>
      </c>
      <c r="E2964" t="s">
        <v>91</v>
      </c>
      <c r="F2964">
        <v>2</v>
      </c>
      <c r="G2964">
        <v>6</v>
      </c>
      <c r="H2964" t="s">
        <v>201</v>
      </c>
      <c r="I2964" t="s">
        <v>39</v>
      </c>
      <c r="J2964">
        <v>10007947011</v>
      </c>
      <c r="K2964" s="21">
        <v>21.3</v>
      </c>
    </row>
    <row r="2965" spans="1:11">
      <c r="A2965" t="s">
        <v>288</v>
      </c>
      <c r="B2965">
        <v>2016</v>
      </c>
      <c r="C2965" s="12">
        <v>42435</v>
      </c>
      <c r="D2965" t="s">
        <v>20</v>
      </c>
      <c r="E2965" t="s">
        <v>91</v>
      </c>
      <c r="F2965">
        <v>3</v>
      </c>
      <c r="G2965">
        <v>1</v>
      </c>
      <c r="H2965" t="s">
        <v>194</v>
      </c>
      <c r="I2965" t="s">
        <v>29</v>
      </c>
      <c r="J2965">
        <v>10004601723</v>
      </c>
      <c r="K2965" s="21">
        <v>28.7</v>
      </c>
    </row>
    <row r="2966" spans="1:11">
      <c r="A2966" t="s">
        <v>288</v>
      </c>
      <c r="B2966">
        <v>2016</v>
      </c>
      <c r="C2966" s="12">
        <v>42435</v>
      </c>
      <c r="D2966" t="s">
        <v>20</v>
      </c>
      <c r="E2966" t="s">
        <v>91</v>
      </c>
      <c r="F2966">
        <v>3</v>
      </c>
      <c r="G2966">
        <v>2</v>
      </c>
      <c r="H2966" t="s">
        <v>192</v>
      </c>
      <c r="I2966" t="s">
        <v>113</v>
      </c>
      <c r="J2966">
        <v>10004599194</v>
      </c>
      <c r="K2966" s="21">
        <v>28</v>
      </c>
    </row>
    <row r="2967" spans="1:11">
      <c r="A2967" t="s">
        <v>288</v>
      </c>
      <c r="B2967">
        <v>2016</v>
      </c>
      <c r="C2967" s="12">
        <v>42435</v>
      </c>
      <c r="D2967" t="s">
        <v>20</v>
      </c>
      <c r="E2967" t="s">
        <v>91</v>
      </c>
      <c r="F2967">
        <v>3</v>
      </c>
      <c r="G2967">
        <v>3</v>
      </c>
      <c r="H2967" t="s">
        <v>196</v>
      </c>
      <c r="I2967" t="s">
        <v>52</v>
      </c>
      <c r="J2967">
        <v>10004868370</v>
      </c>
      <c r="K2967" s="21">
        <v>28.2</v>
      </c>
    </row>
    <row r="2968" spans="1:11">
      <c r="A2968" t="s">
        <v>288</v>
      </c>
      <c r="B2968">
        <v>2016</v>
      </c>
      <c r="C2968" s="12">
        <v>42435</v>
      </c>
      <c r="D2968" t="s">
        <v>20</v>
      </c>
      <c r="E2968" t="s">
        <v>91</v>
      </c>
      <c r="F2968">
        <v>3</v>
      </c>
      <c r="G2968">
        <v>4</v>
      </c>
      <c r="H2968" t="s">
        <v>167</v>
      </c>
      <c r="I2968" t="s">
        <v>46</v>
      </c>
      <c r="J2968">
        <v>10005953154</v>
      </c>
      <c r="K2968" s="21">
        <v>26.2</v>
      </c>
    </row>
    <row r="2969" spans="1:11">
      <c r="A2969" t="s">
        <v>288</v>
      </c>
      <c r="B2969">
        <v>2016</v>
      </c>
      <c r="C2969" s="12">
        <v>42435</v>
      </c>
      <c r="D2969" t="s">
        <v>20</v>
      </c>
      <c r="E2969" t="s">
        <v>91</v>
      </c>
      <c r="F2969">
        <v>3</v>
      </c>
      <c r="G2969">
        <v>5</v>
      </c>
      <c r="H2969" t="s">
        <v>200</v>
      </c>
      <c r="I2969" t="s">
        <v>23</v>
      </c>
      <c r="J2969">
        <v>10006900421</v>
      </c>
      <c r="K2969" s="21">
        <v>23.2</v>
      </c>
    </row>
    <row r="2970" spans="1:11">
      <c r="A2970" t="s">
        <v>288</v>
      </c>
      <c r="B2970">
        <v>2016</v>
      </c>
      <c r="C2970" s="12">
        <v>42435</v>
      </c>
      <c r="D2970" t="s">
        <v>20</v>
      </c>
      <c r="E2970" t="s">
        <v>91</v>
      </c>
      <c r="F2970">
        <v>3</v>
      </c>
      <c r="G2970">
        <v>6</v>
      </c>
      <c r="H2970" t="s">
        <v>345</v>
      </c>
      <c r="I2970" t="s">
        <v>346</v>
      </c>
      <c r="J2970">
        <v>10007500407</v>
      </c>
      <c r="K2970" s="21">
        <v>22.6</v>
      </c>
    </row>
    <row r="2971" spans="1:11">
      <c r="A2971" t="s">
        <v>288</v>
      </c>
      <c r="B2971">
        <v>2016</v>
      </c>
      <c r="C2971" s="12">
        <v>42435</v>
      </c>
      <c r="D2971" t="s">
        <v>20</v>
      </c>
      <c r="E2971" t="s">
        <v>91</v>
      </c>
      <c r="F2971">
        <v>4</v>
      </c>
      <c r="G2971">
        <v>1</v>
      </c>
      <c r="H2971" t="s">
        <v>68</v>
      </c>
      <c r="I2971" t="s">
        <v>29</v>
      </c>
      <c r="J2971">
        <v>10006379247</v>
      </c>
      <c r="K2971" s="21">
        <v>25.9</v>
      </c>
    </row>
    <row r="2972" spans="1:11">
      <c r="A2972" t="s">
        <v>288</v>
      </c>
      <c r="B2972">
        <v>2016</v>
      </c>
      <c r="C2972" s="12">
        <v>42435</v>
      </c>
      <c r="D2972" t="s">
        <v>20</v>
      </c>
      <c r="E2972" t="s">
        <v>91</v>
      </c>
      <c r="F2972">
        <v>4</v>
      </c>
      <c r="G2972">
        <v>2</v>
      </c>
      <c r="H2972" t="s">
        <v>283</v>
      </c>
      <c r="I2972" t="s">
        <v>284</v>
      </c>
      <c r="J2972">
        <v>10006319633</v>
      </c>
      <c r="K2972" s="21">
        <v>26.3</v>
      </c>
    </row>
    <row r="2973" spans="1:11">
      <c r="A2973" t="s">
        <v>288</v>
      </c>
      <c r="B2973">
        <v>2016</v>
      </c>
      <c r="C2973" s="12">
        <v>42435</v>
      </c>
      <c r="D2973" t="s">
        <v>20</v>
      </c>
      <c r="E2973" t="s">
        <v>91</v>
      </c>
      <c r="F2973">
        <v>4</v>
      </c>
      <c r="G2973">
        <v>3</v>
      </c>
      <c r="H2973" t="s">
        <v>314</v>
      </c>
      <c r="I2973" t="s">
        <v>44</v>
      </c>
      <c r="J2973">
        <v>10006904360</v>
      </c>
      <c r="K2973" s="21">
        <v>24.7</v>
      </c>
    </row>
    <row r="2974" spans="1:11">
      <c r="A2974" t="s">
        <v>288</v>
      </c>
      <c r="B2974">
        <v>2016</v>
      </c>
      <c r="C2974" s="12">
        <v>42435</v>
      </c>
      <c r="D2974" t="s">
        <v>20</v>
      </c>
      <c r="E2974" t="s">
        <v>91</v>
      </c>
      <c r="F2974">
        <v>4</v>
      </c>
      <c r="G2974">
        <v>4</v>
      </c>
      <c r="H2974" t="s">
        <v>213</v>
      </c>
      <c r="I2974" t="s">
        <v>42</v>
      </c>
      <c r="J2974">
        <v>10006422895</v>
      </c>
      <c r="K2974" s="21">
        <v>24.8</v>
      </c>
    </row>
    <row r="2975" spans="1:11">
      <c r="A2975" t="s">
        <v>288</v>
      </c>
      <c r="B2975">
        <v>2016</v>
      </c>
      <c r="C2975" s="12">
        <v>42435</v>
      </c>
      <c r="D2975" t="s">
        <v>20</v>
      </c>
      <c r="E2975" t="s">
        <v>91</v>
      </c>
      <c r="F2975">
        <v>4</v>
      </c>
      <c r="G2975">
        <v>5</v>
      </c>
      <c r="H2975" t="s">
        <v>106</v>
      </c>
      <c r="I2975" t="s">
        <v>102</v>
      </c>
      <c r="J2975">
        <v>10006894559</v>
      </c>
      <c r="K2975" s="21">
        <v>23.5</v>
      </c>
    </row>
    <row r="2976" spans="1:11">
      <c r="A2976" t="s">
        <v>288</v>
      </c>
      <c r="B2976">
        <v>2016</v>
      </c>
      <c r="C2976" s="12">
        <v>42435</v>
      </c>
      <c r="D2976" t="s">
        <v>20</v>
      </c>
      <c r="E2976" t="s">
        <v>91</v>
      </c>
      <c r="F2976">
        <v>4</v>
      </c>
      <c r="G2976">
        <v>6</v>
      </c>
      <c r="H2976" t="s">
        <v>289</v>
      </c>
      <c r="I2976" t="s">
        <v>207</v>
      </c>
      <c r="J2976">
        <v>10002418415</v>
      </c>
      <c r="K2976" s="21">
        <v>33.6</v>
      </c>
    </row>
    <row r="2977" spans="1:11">
      <c r="A2977" t="s">
        <v>288</v>
      </c>
      <c r="B2977">
        <v>2016</v>
      </c>
      <c r="C2977" s="12">
        <v>42435</v>
      </c>
      <c r="D2977" t="s">
        <v>20</v>
      </c>
      <c r="E2977" t="s">
        <v>91</v>
      </c>
      <c r="F2977">
        <v>4</v>
      </c>
      <c r="G2977">
        <v>7</v>
      </c>
      <c r="H2977" t="s">
        <v>339</v>
      </c>
      <c r="I2977" t="s">
        <v>27</v>
      </c>
      <c r="J2977">
        <v>10004618796</v>
      </c>
      <c r="K2977" s="21">
        <v>28.5</v>
      </c>
    </row>
    <row r="2978" spans="1:11">
      <c r="A2978" t="s">
        <v>288</v>
      </c>
      <c r="B2978">
        <v>2016</v>
      </c>
      <c r="C2978" s="12">
        <v>42435</v>
      </c>
      <c r="D2978" t="s">
        <v>20</v>
      </c>
      <c r="E2978" t="s">
        <v>117</v>
      </c>
      <c r="F2978">
        <v>1</v>
      </c>
      <c r="G2978">
        <v>1</v>
      </c>
      <c r="H2978" t="s">
        <v>213</v>
      </c>
      <c r="I2978" t="s">
        <v>42</v>
      </c>
      <c r="J2978">
        <v>10006422895</v>
      </c>
      <c r="K2978" s="21">
        <v>24.8</v>
      </c>
    </row>
    <row r="2979" spans="1:11">
      <c r="A2979" t="s">
        <v>288</v>
      </c>
      <c r="B2979">
        <v>2016</v>
      </c>
      <c r="C2979" s="12">
        <v>42435</v>
      </c>
      <c r="D2979" t="s">
        <v>20</v>
      </c>
      <c r="E2979" t="s">
        <v>117</v>
      </c>
      <c r="F2979">
        <v>1</v>
      </c>
      <c r="G2979">
        <v>2</v>
      </c>
      <c r="H2979" t="s">
        <v>201</v>
      </c>
      <c r="I2979" t="s">
        <v>39</v>
      </c>
      <c r="J2979">
        <v>10007947011</v>
      </c>
      <c r="K2979" s="21">
        <v>21.3</v>
      </c>
    </row>
    <row r="2980" spans="1:11">
      <c r="A2980" t="s">
        <v>288</v>
      </c>
      <c r="B2980">
        <v>2016</v>
      </c>
      <c r="C2980" s="12">
        <v>42435</v>
      </c>
      <c r="D2980" t="s">
        <v>20</v>
      </c>
      <c r="E2980" t="s">
        <v>117</v>
      </c>
      <c r="F2980">
        <v>1</v>
      </c>
      <c r="G2980">
        <v>3</v>
      </c>
      <c r="H2980" t="s">
        <v>200</v>
      </c>
      <c r="I2980" t="s">
        <v>23</v>
      </c>
      <c r="J2980">
        <v>10006900421</v>
      </c>
      <c r="K2980" s="21">
        <v>23.2</v>
      </c>
    </row>
    <row r="2981" spans="1:11">
      <c r="A2981" t="s">
        <v>288</v>
      </c>
      <c r="B2981">
        <v>2016</v>
      </c>
      <c r="C2981" s="12">
        <v>42435</v>
      </c>
      <c r="D2981" t="s">
        <v>20</v>
      </c>
      <c r="E2981" t="s">
        <v>117</v>
      </c>
      <c r="F2981">
        <v>1</v>
      </c>
      <c r="G2981">
        <v>9</v>
      </c>
      <c r="H2981" t="s">
        <v>347</v>
      </c>
      <c r="I2981" t="s">
        <v>348</v>
      </c>
      <c r="J2981">
        <v>10004722668</v>
      </c>
      <c r="K2981" s="21">
        <v>30.3</v>
      </c>
    </row>
    <row r="2982" spans="1:11">
      <c r="A2982" t="s">
        <v>288</v>
      </c>
      <c r="B2982">
        <v>2016</v>
      </c>
      <c r="C2982" s="12">
        <v>42435</v>
      </c>
      <c r="D2982" t="s">
        <v>20</v>
      </c>
      <c r="E2982" t="s">
        <v>117</v>
      </c>
      <c r="F2982">
        <v>2</v>
      </c>
      <c r="G2982">
        <v>1</v>
      </c>
      <c r="H2982" t="s">
        <v>294</v>
      </c>
      <c r="I2982" t="s">
        <v>27</v>
      </c>
      <c r="J2982">
        <v>10003011125</v>
      </c>
      <c r="K2982" s="21">
        <v>31.4</v>
      </c>
    </row>
    <row r="2983" spans="1:11">
      <c r="A2983" t="s">
        <v>288</v>
      </c>
      <c r="B2983">
        <v>2016</v>
      </c>
      <c r="C2983" s="12">
        <v>42435</v>
      </c>
      <c r="D2983" t="s">
        <v>20</v>
      </c>
      <c r="E2983" t="s">
        <v>117</v>
      </c>
      <c r="F2983">
        <v>2</v>
      </c>
      <c r="G2983">
        <v>2</v>
      </c>
      <c r="H2983" t="s">
        <v>234</v>
      </c>
      <c r="I2983" t="s">
        <v>25</v>
      </c>
      <c r="J2983">
        <v>10006073493</v>
      </c>
      <c r="K2983" s="21">
        <v>26.2</v>
      </c>
    </row>
    <row r="2984" spans="1:11">
      <c r="A2984" t="s">
        <v>288</v>
      </c>
      <c r="B2984">
        <v>2016</v>
      </c>
      <c r="C2984" s="12">
        <v>42435</v>
      </c>
      <c r="D2984" t="s">
        <v>20</v>
      </c>
      <c r="E2984" t="s">
        <v>117</v>
      </c>
      <c r="F2984">
        <v>2</v>
      </c>
      <c r="G2984">
        <v>3</v>
      </c>
      <c r="H2984" t="s">
        <v>167</v>
      </c>
      <c r="I2984" t="s">
        <v>46</v>
      </c>
      <c r="J2984">
        <v>10005953154</v>
      </c>
      <c r="K2984" s="21">
        <v>26.2</v>
      </c>
    </row>
    <row r="2985" spans="1:11">
      <c r="A2985" t="s">
        <v>288</v>
      </c>
      <c r="B2985">
        <v>2016</v>
      </c>
      <c r="C2985" s="12">
        <v>42435</v>
      </c>
      <c r="D2985" t="s">
        <v>20</v>
      </c>
      <c r="E2985" t="s">
        <v>117</v>
      </c>
      <c r="F2985">
        <v>2</v>
      </c>
      <c r="G2985">
        <v>4</v>
      </c>
      <c r="H2985" t="s">
        <v>183</v>
      </c>
      <c r="I2985" t="s">
        <v>33</v>
      </c>
      <c r="J2985">
        <v>10007212639</v>
      </c>
      <c r="K2985" s="21">
        <v>24.7</v>
      </c>
    </row>
    <row r="2986" spans="1:11">
      <c r="A2986" t="s">
        <v>288</v>
      </c>
      <c r="B2986">
        <v>2016</v>
      </c>
      <c r="C2986" s="12">
        <v>42435</v>
      </c>
      <c r="D2986" t="s">
        <v>20</v>
      </c>
      <c r="E2986" t="s">
        <v>117</v>
      </c>
      <c r="F2986">
        <v>3</v>
      </c>
      <c r="G2986">
        <v>1</v>
      </c>
      <c r="H2986" t="s">
        <v>196</v>
      </c>
      <c r="I2986" t="s">
        <v>52</v>
      </c>
      <c r="J2986">
        <v>10004868370</v>
      </c>
      <c r="K2986" s="21">
        <v>28.2</v>
      </c>
    </row>
    <row r="2987" spans="1:11">
      <c r="A2987" t="s">
        <v>288</v>
      </c>
      <c r="B2987">
        <v>2016</v>
      </c>
      <c r="C2987" s="12">
        <v>42435</v>
      </c>
      <c r="D2987" t="s">
        <v>20</v>
      </c>
      <c r="E2987" t="s">
        <v>117</v>
      </c>
      <c r="F2987">
        <v>3</v>
      </c>
      <c r="G2987">
        <v>2</v>
      </c>
      <c r="H2987" t="s">
        <v>289</v>
      </c>
      <c r="I2987" t="s">
        <v>207</v>
      </c>
      <c r="J2987">
        <v>10002418415</v>
      </c>
      <c r="K2987" s="21">
        <v>33.6</v>
      </c>
    </row>
    <row r="2988" spans="1:11">
      <c r="A2988" t="s">
        <v>288</v>
      </c>
      <c r="B2988">
        <v>2016</v>
      </c>
      <c r="C2988" s="12">
        <v>42435</v>
      </c>
      <c r="D2988" t="s">
        <v>20</v>
      </c>
      <c r="E2988" t="s">
        <v>117</v>
      </c>
      <c r="F2988">
        <v>3</v>
      </c>
      <c r="G2988">
        <v>3</v>
      </c>
      <c r="H2988" t="s">
        <v>286</v>
      </c>
      <c r="I2988" t="s">
        <v>102</v>
      </c>
      <c r="J2988">
        <v>10007811817</v>
      </c>
      <c r="K2988" s="21">
        <v>22.1</v>
      </c>
    </row>
    <row r="2989" spans="1:11">
      <c r="A2989" t="s">
        <v>288</v>
      </c>
      <c r="B2989">
        <v>2016</v>
      </c>
      <c r="C2989" s="12">
        <v>42435</v>
      </c>
      <c r="D2989" t="s">
        <v>20</v>
      </c>
      <c r="E2989" t="s">
        <v>117</v>
      </c>
      <c r="F2989">
        <v>3</v>
      </c>
      <c r="G2989">
        <v>4</v>
      </c>
      <c r="H2989" t="s">
        <v>153</v>
      </c>
      <c r="I2989" t="s">
        <v>154</v>
      </c>
      <c r="J2989">
        <v>10004717719</v>
      </c>
      <c r="K2989" s="21">
        <v>27.2</v>
      </c>
    </row>
    <row r="2990" spans="1:11">
      <c r="A2990" t="s">
        <v>288</v>
      </c>
      <c r="B2990">
        <v>2016</v>
      </c>
      <c r="C2990" s="12">
        <v>42435</v>
      </c>
      <c r="D2990" t="s">
        <v>20</v>
      </c>
      <c r="E2990" t="s">
        <v>117</v>
      </c>
      <c r="F2990">
        <v>4</v>
      </c>
      <c r="G2990">
        <v>1</v>
      </c>
      <c r="H2990" t="s">
        <v>327</v>
      </c>
      <c r="I2990" t="s">
        <v>198</v>
      </c>
      <c r="J2990">
        <v>10007271546</v>
      </c>
      <c r="K2990" s="21">
        <v>22.9</v>
      </c>
    </row>
    <row r="2991" spans="1:11">
      <c r="A2991" t="s">
        <v>288</v>
      </c>
      <c r="B2991">
        <v>2016</v>
      </c>
      <c r="C2991" s="12">
        <v>42435</v>
      </c>
      <c r="D2991" t="s">
        <v>20</v>
      </c>
      <c r="E2991" t="s">
        <v>117</v>
      </c>
      <c r="F2991">
        <v>4</v>
      </c>
      <c r="G2991">
        <v>2</v>
      </c>
      <c r="H2991" t="s">
        <v>106</v>
      </c>
      <c r="I2991" t="s">
        <v>102</v>
      </c>
      <c r="J2991">
        <v>10006894559</v>
      </c>
      <c r="K2991" s="21">
        <v>23.5</v>
      </c>
    </row>
    <row r="2992" spans="1:11">
      <c r="A2992" t="s">
        <v>288</v>
      </c>
      <c r="B2992">
        <v>2016</v>
      </c>
      <c r="C2992" s="12">
        <v>42435</v>
      </c>
      <c r="D2992" t="s">
        <v>20</v>
      </c>
      <c r="E2992" t="s">
        <v>117</v>
      </c>
      <c r="F2992">
        <v>4</v>
      </c>
      <c r="G2992">
        <v>3</v>
      </c>
      <c r="H2992" t="s">
        <v>314</v>
      </c>
      <c r="I2992" t="s">
        <v>44</v>
      </c>
      <c r="J2992">
        <v>10006904360</v>
      </c>
      <c r="K2992" s="21">
        <v>24.7</v>
      </c>
    </row>
    <row r="2993" spans="1:11">
      <c r="A2993" t="s">
        <v>288</v>
      </c>
      <c r="B2993">
        <v>2016</v>
      </c>
      <c r="C2993" s="12">
        <v>42435</v>
      </c>
      <c r="D2993" t="s">
        <v>20</v>
      </c>
      <c r="E2993" t="s">
        <v>117</v>
      </c>
      <c r="F2993">
        <v>4</v>
      </c>
      <c r="G2993">
        <v>4</v>
      </c>
      <c r="H2993" t="s">
        <v>339</v>
      </c>
      <c r="I2993" t="s">
        <v>27</v>
      </c>
      <c r="J2993">
        <v>10004618796</v>
      </c>
      <c r="K2993" s="21">
        <v>28.5</v>
      </c>
    </row>
    <row r="2994" spans="1:11">
      <c r="A2994" t="s">
        <v>288</v>
      </c>
      <c r="B2994">
        <v>2016</v>
      </c>
      <c r="C2994" s="12">
        <v>42435</v>
      </c>
      <c r="D2994" t="s">
        <v>20</v>
      </c>
      <c r="E2994" t="s">
        <v>117</v>
      </c>
      <c r="F2994">
        <v>4</v>
      </c>
      <c r="G2994">
        <v>5</v>
      </c>
      <c r="H2994" t="s">
        <v>345</v>
      </c>
      <c r="I2994" t="s">
        <v>346</v>
      </c>
      <c r="J2994">
        <v>10007500407</v>
      </c>
      <c r="K2994" s="21">
        <v>22.6</v>
      </c>
    </row>
    <row r="2995" spans="1:11">
      <c r="A2995" t="s">
        <v>288</v>
      </c>
      <c r="B2995">
        <v>2016</v>
      </c>
      <c r="C2995" s="12">
        <v>42435</v>
      </c>
      <c r="D2995" t="s">
        <v>20</v>
      </c>
      <c r="E2995" t="s">
        <v>119</v>
      </c>
      <c r="F2995">
        <v>1</v>
      </c>
      <c r="G2995">
        <v>1</v>
      </c>
      <c r="H2995" t="s">
        <v>68</v>
      </c>
      <c r="I2995" t="s">
        <v>29</v>
      </c>
      <c r="J2995">
        <v>10006379247</v>
      </c>
      <c r="K2995" s="21">
        <v>25.9</v>
      </c>
    </row>
    <row r="2996" spans="1:11">
      <c r="A2996" t="s">
        <v>288</v>
      </c>
      <c r="B2996">
        <v>2016</v>
      </c>
      <c r="C2996" s="12">
        <v>42435</v>
      </c>
      <c r="D2996" t="s">
        <v>20</v>
      </c>
      <c r="E2996" t="s">
        <v>119</v>
      </c>
      <c r="F2996">
        <v>1</v>
      </c>
      <c r="G2996">
        <v>2</v>
      </c>
      <c r="H2996" t="s">
        <v>220</v>
      </c>
      <c r="I2996" t="s">
        <v>35</v>
      </c>
      <c r="J2996">
        <v>10005782695</v>
      </c>
      <c r="K2996" s="21">
        <v>26.7</v>
      </c>
    </row>
    <row r="2997" spans="1:11">
      <c r="A2997" t="s">
        <v>288</v>
      </c>
      <c r="B2997">
        <v>2016</v>
      </c>
      <c r="C2997" s="12">
        <v>42435</v>
      </c>
      <c r="D2997" t="s">
        <v>20</v>
      </c>
      <c r="E2997" t="s">
        <v>119</v>
      </c>
      <c r="F2997">
        <v>1</v>
      </c>
      <c r="G2997">
        <v>3</v>
      </c>
      <c r="H2997" t="s">
        <v>192</v>
      </c>
      <c r="I2997" t="s">
        <v>113</v>
      </c>
      <c r="J2997">
        <v>10004599194</v>
      </c>
      <c r="K2997" s="21">
        <v>28</v>
      </c>
    </row>
    <row r="2998" spans="1:11">
      <c r="A2998" t="s">
        <v>288</v>
      </c>
      <c r="B2998">
        <v>2016</v>
      </c>
      <c r="C2998" s="12">
        <v>42435</v>
      </c>
      <c r="D2998" t="s">
        <v>20</v>
      </c>
      <c r="E2998" t="s">
        <v>119</v>
      </c>
      <c r="F2998">
        <v>1</v>
      </c>
      <c r="G2998">
        <v>4</v>
      </c>
      <c r="H2998" t="s">
        <v>327</v>
      </c>
      <c r="I2998" t="s">
        <v>198</v>
      </c>
      <c r="J2998">
        <v>10007271546</v>
      </c>
      <c r="K2998" s="21">
        <v>22.9</v>
      </c>
    </row>
    <row r="2999" spans="1:11">
      <c r="A2999" t="s">
        <v>288</v>
      </c>
      <c r="B2999">
        <v>2016</v>
      </c>
      <c r="C2999" s="12">
        <v>42435</v>
      </c>
      <c r="D2999" t="s">
        <v>20</v>
      </c>
      <c r="E2999" t="s">
        <v>119</v>
      </c>
      <c r="F2999">
        <v>1</v>
      </c>
      <c r="G2999">
        <v>5</v>
      </c>
      <c r="H2999" t="s">
        <v>213</v>
      </c>
      <c r="I2999" t="s">
        <v>42</v>
      </c>
      <c r="J2999">
        <v>10006422895</v>
      </c>
      <c r="K2999" s="21">
        <v>24.8</v>
      </c>
    </row>
    <row r="3000" spans="1:11">
      <c r="A3000" t="s">
        <v>288</v>
      </c>
      <c r="B3000">
        <v>2016</v>
      </c>
      <c r="C3000" s="12">
        <v>42435</v>
      </c>
      <c r="D3000" t="s">
        <v>20</v>
      </c>
      <c r="E3000" t="s">
        <v>119</v>
      </c>
      <c r="F3000">
        <v>1</v>
      </c>
      <c r="G3000">
        <v>6</v>
      </c>
      <c r="H3000" t="s">
        <v>129</v>
      </c>
      <c r="I3000" t="s">
        <v>35</v>
      </c>
      <c r="J3000">
        <v>10006184742</v>
      </c>
      <c r="K3000" s="21">
        <v>24.6</v>
      </c>
    </row>
    <row r="3001" spans="1:11">
      <c r="A3001" t="s">
        <v>288</v>
      </c>
      <c r="B3001">
        <v>2016</v>
      </c>
      <c r="C3001" s="12">
        <v>42435</v>
      </c>
      <c r="D3001" t="s">
        <v>20</v>
      </c>
      <c r="E3001" t="s">
        <v>119</v>
      </c>
      <c r="F3001">
        <v>2</v>
      </c>
      <c r="G3001">
        <v>1</v>
      </c>
      <c r="H3001" t="s">
        <v>194</v>
      </c>
      <c r="I3001" t="s">
        <v>29</v>
      </c>
      <c r="J3001">
        <v>10004601723</v>
      </c>
      <c r="K3001" s="21">
        <v>28.7</v>
      </c>
    </row>
    <row r="3002" spans="1:11">
      <c r="A3002" t="s">
        <v>288</v>
      </c>
      <c r="B3002">
        <v>2016</v>
      </c>
      <c r="C3002" s="12">
        <v>42435</v>
      </c>
      <c r="D3002" t="s">
        <v>20</v>
      </c>
      <c r="E3002" t="s">
        <v>119</v>
      </c>
      <c r="F3002">
        <v>2</v>
      </c>
      <c r="G3002">
        <v>2</v>
      </c>
      <c r="H3002" t="s">
        <v>196</v>
      </c>
      <c r="I3002" t="s">
        <v>52</v>
      </c>
      <c r="J3002">
        <v>10004868370</v>
      </c>
      <c r="K3002" s="21">
        <v>28.2</v>
      </c>
    </row>
    <row r="3003" spans="1:11">
      <c r="A3003" t="s">
        <v>288</v>
      </c>
      <c r="B3003">
        <v>2016</v>
      </c>
      <c r="C3003" s="12">
        <v>42435</v>
      </c>
      <c r="D3003" t="s">
        <v>20</v>
      </c>
      <c r="E3003" t="s">
        <v>119</v>
      </c>
      <c r="F3003">
        <v>2</v>
      </c>
      <c r="G3003">
        <v>3</v>
      </c>
      <c r="H3003" t="s">
        <v>195</v>
      </c>
      <c r="I3003" t="s">
        <v>31</v>
      </c>
      <c r="J3003">
        <v>10005964470</v>
      </c>
      <c r="K3003" s="21">
        <v>27</v>
      </c>
    </row>
    <row r="3004" spans="1:11">
      <c r="A3004" t="s">
        <v>288</v>
      </c>
      <c r="B3004">
        <v>2016</v>
      </c>
      <c r="C3004" s="12">
        <v>42435</v>
      </c>
      <c r="D3004" t="s">
        <v>20</v>
      </c>
      <c r="E3004" t="s">
        <v>119</v>
      </c>
      <c r="F3004">
        <v>2</v>
      </c>
      <c r="G3004">
        <v>4</v>
      </c>
      <c r="H3004" t="s">
        <v>294</v>
      </c>
      <c r="I3004" t="s">
        <v>27</v>
      </c>
      <c r="J3004">
        <v>10003011125</v>
      </c>
      <c r="K3004" s="21">
        <v>31.4</v>
      </c>
    </row>
    <row r="3005" spans="1:11">
      <c r="A3005" t="s">
        <v>288</v>
      </c>
      <c r="B3005">
        <v>2016</v>
      </c>
      <c r="C3005" s="12">
        <v>42435</v>
      </c>
      <c r="D3005" t="s">
        <v>20</v>
      </c>
      <c r="E3005" t="s">
        <v>119</v>
      </c>
      <c r="F3005">
        <v>2</v>
      </c>
      <c r="G3005">
        <v>5</v>
      </c>
      <c r="H3005" t="s">
        <v>283</v>
      </c>
      <c r="I3005" t="s">
        <v>284</v>
      </c>
      <c r="J3005">
        <v>10006319633</v>
      </c>
      <c r="K3005" s="21">
        <v>26.3</v>
      </c>
    </row>
    <row r="3006" spans="1:11">
      <c r="A3006" t="s">
        <v>288</v>
      </c>
      <c r="B3006">
        <v>2016</v>
      </c>
      <c r="C3006" s="12">
        <v>42435</v>
      </c>
      <c r="D3006" t="s">
        <v>20</v>
      </c>
      <c r="E3006" t="s">
        <v>119</v>
      </c>
      <c r="F3006">
        <v>2</v>
      </c>
      <c r="G3006">
        <v>6</v>
      </c>
      <c r="H3006" t="s">
        <v>328</v>
      </c>
      <c r="I3006" t="s">
        <v>256</v>
      </c>
      <c r="J3006">
        <v>10007787464</v>
      </c>
      <c r="K3006" s="21">
        <v>24.4</v>
      </c>
    </row>
    <row r="3007" spans="1:11">
      <c r="A3007" t="s">
        <v>288</v>
      </c>
      <c r="B3007">
        <v>2016</v>
      </c>
      <c r="C3007" s="12">
        <v>42435</v>
      </c>
      <c r="D3007" t="s">
        <v>20</v>
      </c>
      <c r="E3007" t="s">
        <v>121</v>
      </c>
      <c r="F3007">
        <v>1</v>
      </c>
      <c r="G3007">
        <v>1</v>
      </c>
      <c r="H3007" t="s">
        <v>68</v>
      </c>
      <c r="I3007" t="s">
        <v>29</v>
      </c>
      <c r="J3007">
        <v>10006379247</v>
      </c>
      <c r="K3007" s="21">
        <v>25.9</v>
      </c>
    </row>
    <row r="3008" spans="1:11">
      <c r="A3008" t="s">
        <v>288</v>
      </c>
      <c r="B3008">
        <v>2016</v>
      </c>
      <c r="C3008" s="12">
        <v>42435</v>
      </c>
      <c r="D3008" t="s">
        <v>20</v>
      </c>
      <c r="E3008" t="s">
        <v>121</v>
      </c>
      <c r="F3008">
        <v>1</v>
      </c>
      <c r="G3008">
        <v>2</v>
      </c>
      <c r="H3008" t="s">
        <v>220</v>
      </c>
      <c r="I3008" t="s">
        <v>35</v>
      </c>
      <c r="J3008">
        <v>10005782695</v>
      </c>
      <c r="K3008" s="21">
        <v>26.7</v>
      </c>
    </row>
    <row r="3009" spans="1:11">
      <c r="A3009" t="s">
        <v>288</v>
      </c>
      <c r="B3009">
        <v>2016</v>
      </c>
      <c r="C3009" s="12">
        <v>42435</v>
      </c>
      <c r="D3009" t="s">
        <v>20</v>
      </c>
      <c r="E3009" t="s">
        <v>121</v>
      </c>
      <c r="F3009">
        <v>1</v>
      </c>
      <c r="G3009">
        <v>3</v>
      </c>
      <c r="H3009" t="s">
        <v>196</v>
      </c>
      <c r="I3009" t="s">
        <v>52</v>
      </c>
      <c r="J3009">
        <v>10004868370</v>
      </c>
      <c r="K3009" s="21">
        <v>28.2</v>
      </c>
    </row>
    <row r="3010" spans="1:11">
      <c r="A3010" t="s">
        <v>288</v>
      </c>
      <c r="B3010">
        <v>2016</v>
      </c>
      <c r="C3010" s="12">
        <v>42435</v>
      </c>
      <c r="D3010" t="s">
        <v>20</v>
      </c>
      <c r="E3010" t="s">
        <v>121</v>
      </c>
      <c r="F3010">
        <v>1</v>
      </c>
      <c r="G3010">
        <v>4</v>
      </c>
      <c r="H3010" t="s">
        <v>194</v>
      </c>
      <c r="I3010" t="s">
        <v>29</v>
      </c>
      <c r="J3010">
        <v>10004601723</v>
      </c>
      <c r="K3010" s="21">
        <v>28.7</v>
      </c>
    </row>
    <row r="3011" spans="1:11">
      <c r="A3011" t="s">
        <v>288</v>
      </c>
      <c r="B3011">
        <v>2016</v>
      </c>
      <c r="C3011" s="12">
        <v>42435</v>
      </c>
      <c r="D3011" t="s">
        <v>20</v>
      </c>
      <c r="E3011" t="s">
        <v>121</v>
      </c>
      <c r="F3011">
        <v>1</v>
      </c>
      <c r="G3011">
        <v>5</v>
      </c>
      <c r="H3011" t="s">
        <v>195</v>
      </c>
      <c r="I3011" t="s">
        <v>31</v>
      </c>
      <c r="J3011">
        <v>10005964470</v>
      </c>
      <c r="K3011" s="21">
        <v>27</v>
      </c>
    </row>
    <row r="3012" spans="1:11">
      <c r="A3012" t="s">
        <v>288</v>
      </c>
      <c r="B3012">
        <v>2016</v>
      </c>
      <c r="C3012" s="12">
        <v>42435</v>
      </c>
      <c r="D3012" t="s">
        <v>20</v>
      </c>
      <c r="E3012" t="s">
        <v>121</v>
      </c>
      <c r="F3012">
        <v>1</v>
      </c>
      <c r="G3012">
        <v>6</v>
      </c>
      <c r="H3012" t="s">
        <v>192</v>
      </c>
      <c r="I3012" t="s">
        <v>113</v>
      </c>
      <c r="J3012">
        <v>10004599194</v>
      </c>
      <c r="K3012" s="21">
        <v>28</v>
      </c>
    </row>
    <row r="3013" spans="1:11">
      <c r="A3013" t="s">
        <v>288</v>
      </c>
      <c r="B3013">
        <v>2016</v>
      </c>
      <c r="C3013" s="12">
        <v>42435</v>
      </c>
      <c r="D3013" t="s">
        <v>20</v>
      </c>
      <c r="E3013" t="s">
        <v>121</v>
      </c>
      <c r="F3013">
        <v>2</v>
      </c>
      <c r="G3013">
        <v>1</v>
      </c>
      <c r="H3013" t="s">
        <v>283</v>
      </c>
      <c r="I3013" t="s">
        <v>284</v>
      </c>
      <c r="J3013">
        <v>10006319633</v>
      </c>
      <c r="K3013" s="21">
        <v>26.3</v>
      </c>
    </row>
    <row r="3014" spans="1:11">
      <c r="A3014" t="s">
        <v>288</v>
      </c>
      <c r="B3014">
        <v>2016</v>
      </c>
      <c r="C3014" s="12">
        <v>42435</v>
      </c>
      <c r="D3014" t="s">
        <v>20</v>
      </c>
      <c r="E3014" t="s">
        <v>121</v>
      </c>
      <c r="F3014">
        <v>2</v>
      </c>
      <c r="G3014">
        <v>2</v>
      </c>
      <c r="H3014" t="s">
        <v>327</v>
      </c>
      <c r="I3014" t="s">
        <v>198</v>
      </c>
      <c r="J3014">
        <v>10007271546</v>
      </c>
      <c r="K3014" s="21">
        <v>22.9</v>
      </c>
    </row>
    <row r="3015" spans="1:11">
      <c r="A3015" t="s">
        <v>288</v>
      </c>
      <c r="B3015">
        <v>2016</v>
      </c>
      <c r="C3015" s="12">
        <v>42435</v>
      </c>
      <c r="D3015" t="s">
        <v>20</v>
      </c>
      <c r="E3015" t="s">
        <v>121</v>
      </c>
      <c r="F3015">
        <v>2</v>
      </c>
      <c r="G3015">
        <v>3</v>
      </c>
      <c r="H3015" t="s">
        <v>328</v>
      </c>
      <c r="I3015" t="s">
        <v>256</v>
      </c>
      <c r="J3015">
        <v>10007787464</v>
      </c>
      <c r="K3015" s="21">
        <v>24.4</v>
      </c>
    </row>
    <row r="3016" spans="1:11">
      <c r="A3016" t="s">
        <v>288</v>
      </c>
      <c r="B3016">
        <v>2016</v>
      </c>
      <c r="C3016" s="12">
        <v>42435</v>
      </c>
      <c r="D3016" t="s">
        <v>20</v>
      </c>
      <c r="E3016" t="s">
        <v>121</v>
      </c>
      <c r="F3016">
        <v>2</v>
      </c>
      <c r="G3016">
        <v>4</v>
      </c>
      <c r="H3016" t="s">
        <v>129</v>
      </c>
      <c r="I3016" t="s">
        <v>35</v>
      </c>
      <c r="J3016">
        <v>10006184742</v>
      </c>
      <c r="K3016" s="21">
        <v>24.6</v>
      </c>
    </row>
    <row r="3017" spans="1:11">
      <c r="A3017" t="s">
        <v>288</v>
      </c>
      <c r="B3017">
        <v>2016</v>
      </c>
      <c r="C3017" s="12">
        <v>42435</v>
      </c>
      <c r="D3017" t="s">
        <v>20</v>
      </c>
      <c r="E3017" t="s">
        <v>121</v>
      </c>
      <c r="F3017">
        <v>2</v>
      </c>
      <c r="G3017">
        <v>5</v>
      </c>
      <c r="H3017" t="s">
        <v>213</v>
      </c>
      <c r="I3017" t="s">
        <v>42</v>
      </c>
      <c r="J3017">
        <v>10006422895</v>
      </c>
      <c r="K3017" s="21">
        <v>24.8</v>
      </c>
    </row>
    <row r="3018" spans="1:11">
      <c r="A3018" t="s">
        <v>288</v>
      </c>
      <c r="B3018">
        <v>2016</v>
      </c>
      <c r="C3018" s="12">
        <v>42435</v>
      </c>
      <c r="D3018" t="s">
        <v>20</v>
      </c>
      <c r="E3018" t="s">
        <v>121</v>
      </c>
      <c r="F3018">
        <v>2</v>
      </c>
      <c r="G3018">
        <v>6</v>
      </c>
      <c r="H3018" t="s">
        <v>294</v>
      </c>
      <c r="I3018" t="s">
        <v>27</v>
      </c>
      <c r="J3018">
        <v>10003011125</v>
      </c>
      <c r="K3018" s="21">
        <v>31.4</v>
      </c>
    </row>
    <row r="3019" spans="1:11">
      <c r="A3019" t="s">
        <v>226</v>
      </c>
      <c r="B3019">
        <v>2016</v>
      </c>
      <c r="C3019" s="12">
        <v>42385</v>
      </c>
      <c r="D3019" t="s">
        <v>140</v>
      </c>
      <c r="E3019" t="s">
        <v>91</v>
      </c>
      <c r="F3019">
        <v>1</v>
      </c>
      <c r="G3019">
        <v>1</v>
      </c>
      <c r="H3019" t="s">
        <v>197</v>
      </c>
      <c r="I3019" t="s">
        <v>198</v>
      </c>
      <c r="J3019">
        <v>10003100142</v>
      </c>
      <c r="K3019" s="21">
        <v>29.8</v>
      </c>
    </row>
    <row r="3020" spans="1:11">
      <c r="A3020" t="s">
        <v>226</v>
      </c>
      <c r="B3020">
        <v>2016</v>
      </c>
      <c r="C3020" s="12">
        <v>42385</v>
      </c>
      <c r="D3020" t="s">
        <v>140</v>
      </c>
      <c r="E3020" t="s">
        <v>91</v>
      </c>
      <c r="F3020">
        <v>1</v>
      </c>
      <c r="G3020">
        <v>2</v>
      </c>
      <c r="H3020" t="s">
        <v>283</v>
      </c>
      <c r="I3020" t="s">
        <v>284</v>
      </c>
      <c r="J3020">
        <v>10006319633</v>
      </c>
      <c r="K3020" s="21">
        <v>26.1</v>
      </c>
    </row>
    <row r="3021" spans="1:11">
      <c r="A3021" t="s">
        <v>226</v>
      </c>
      <c r="B3021">
        <v>2016</v>
      </c>
      <c r="C3021" s="12">
        <v>42385</v>
      </c>
      <c r="D3021" t="s">
        <v>140</v>
      </c>
      <c r="E3021" t="s">
        <v>91</v>
      </c>
      <c r="F3021">
        <v>1</v>
      </c>
      <c r="G3021">
        <v>3</v>
      </c>
      <c r="H3021" t="s">
        <v>328</v>
      </c>
      <c r="I3021" t="s">
        <v>256</v>
      </c>
      <c r="J3021">
        <v>10007787464</v>
      </c>
      <c r="K3021" s="21">
        <v>24.2</v>
      </c>
    </row>
    <row r="3022" spans="1:11">
      <c r="A3022" t="s">
        <v>226</v>
      </c>
      <c r="B3022">
        <v>2016</v>
      </c>
      <c r="C3022" s="12">
        <v>42385</v>
      </c>
      <c r="D3022" t="s">
        <v>140</v>
      </c>
      <c r="E3022" t="s">
        <v>91</v>
      </c>
      <c r="F3022">
        <v>1</v>
      </c>
      <c r="G3022">
        <v>4</v>
      </c>
      <c r="H3022" t="s">
        <v>234</v>
      </c>
      <c r="I3022" t="s">
        <v>25</v>
      </c>
      <c r="J3022">
        <v>10006073493</v>
      </c>
      <c r="K3022" s="21">
        <v>26.1</v>
      </c>
    </row>
    <row r="3023" spans="1:11">
      <c r="A3023" t="s">
        <v>226</v>
      </c>
      <c r="B3023">
        <v>2016</v>
      </c>
      <c r="C3023" s="12">
        <v>42385</v>
      </c>
      <c r="D3023" t="s">
        <v>140</v>
      </c>
      <c r="E3023" t="s">
        <v>91</v>
      </c>
      <c r="F3023">
        <v>1</v>
      </c>
      <c r="G3023">
        <v>5</v>
      </c>
      <c r="H3023" t="s">
        <v>314</v>
      </c>
      <c r="I3023" t="s">
        <v>44</v>
      </c>
      <c r="J3023">
        <v>10006904360</v>
      </c>
      <c r="K3023" s="21">
        <v>24.5</v>
      </c>
    </row>
    <row r="3024" spans="1:11">
      <c r="A3024" t="s">
        <v>226</v>
      </c>
      <c r="B3024">
        <v>2016</v>
      </c>
      <c r="C3024" s="12">
        <v>42385</v>
      </c>
      <c r="D3024" t="s">
        <v>140</v>
      </c>
      <c r="E3024" t="s">
        <v>91</v>
      </c>
      <c r="F3024">
        <v>1</v>
      </c>
      <c r="G3024">
        <v>6</v>
      </c>
      <c r="H3024" t="s">
        <v>93</v>
      </c>
      <c r="I3024" t="s">
        <v>52</v>
      </c>
      <c r="J3024">
        <v>10009150215</v>
      </c>
      <c r="K3024" s="21">
        <v>20.100000000000001</v>
      </c>
    </row>
    <row r="3025" spans="1:11">
      <c r="A3025" t="s">
        <v>226</v>
      </c>
      <c r="B3025">
        <v>2016</v>
      </c>
      <c r="C3025" s="12">
        <v>42385</v>
      </c>
      <c r="D3025" t="s">
        <v>140</v>
      </c>
      <c r="E3025" t="s">
        <v>91</v>
      </c>
      <c r="F3025">
        <v>1</v>
      </c>
      <c r="G3025">
        <v>7</v>
      </c>
      <c r="H3025" t="s">
        <v>349</v>
      </c>
      <c r="I3025" t="s">
        <v>269</v>
      </c>
      <c r="J3025">
        <v>10006182924</v>
      </c>
      <c r="K3025" s="21">
        <v>26</v>
      </c>
    </row>
    <row r="3026" spans="1:11">
      <c r="A3026" t="s">
        <v>226</v>
      </c>
      <c r="B3026">
        <v>2016</v>
      </c>
      <c r="C3026" s="12">
        <v>42385</v>
      </c>
      <c r="D3026" t="s">
        <v>140</v>
      </c>
      <c r="E3026" t="s">
        <v>91</v>
      </c>
      <c r="F3026">
        <v>2</v>
      </c>
      <c r="G3026">
        <v>1</v>
      </c>
      <c r="H3026" t="s">
        <v>335</v>
      </c>
      <c r="I3026" t="s">
        <v>29</v>
      </c>
      <c r="J3026">
        <v>10036244537</v>
      </c>
      <c r="K3026" s="21">
        <v>27.5</v>
      </c>
    </row>
    <row r="3027" spans="1:11">
      <c r="A3027" t="s">
        <v>226</v>
      </c>
      <c r="B3027">
        <v>2016</v>
      </c>
      <c r="C3027" s="12">
        <v>42385</v>
      </c>
      <c r="D3027" t="s">
        <v>140</v>
      </c>
      <c r="E3027" t="s">
        <v>91</v>
      </c>
      <c r="F3027">
        <v>2</v>
      </c>
      <c r="G3027">
        <v>2</v>
      </c>
      <c r="H3027" t="s">
        <v>248</v>
      </c>
      <c r="I3027" t="s">
        <v>35</v>
      </c>
      <c r="J3027">
        <v>10008997641</v>
      </c>
      <c r="K3027" s="21">
        <v>20.5</v>
      </c>
    </row>
    <row r="3028" spans="1:11">
      <c r="A3028" t="s">
        <v>226</v>
      </c>
      <c r="B3028">
        <v>2016</v>
      </c>
      <c r="C3028" s="12">
        <v>42385</v>
      </c>
      <c r="D3028" t="s">
        <v>140</v>
      </c>
      <c r="E3028" t="s">
        <v>91</v>
      </c>
      <c r="F3028">
        <v>2</v>
      </c>
      <c r="G3028">
        <v>3</v>
      </c>
      <c r="H3028" t="s">
        <v>196</v>
      </c>
      <c r="I3028" t="s">
        <v>52</v>
      </c>
      <c r="J3028">
        <v>10004868370</v>
      </c>
      <c r="K3028" s="21">
        <v>28</v>
      </c>
    </row>
    <row r="3029" spans="1:11">
      <c r="A3029" t="s">
        <v>226</v>
      </c>
      <c r="B3029">
        <v>2016</v>
      </c>
      <c r="C3029" s="12">
        <v>42385</v>
      </c>
      <c r="D3029" t="s">
        <v>140</v>
      </c>
      <c r="E3029" t="s">
        <v>91</v>
      </c>
      <c r="F3029">
        <v>2</v>
      </c>
      <c r="G3029">
        <v>4</v>
      </c>
      <c r="H3029" t="s">
        <v>200</v>
      </c>
      <c r="I3029" t="s">
        <v>23</v>
      </c>
      <c r="J3029">
        <v>10006900421</v>
      </c>
      <c r="K3029" s="21">
        <v>23.1</v>
      </c>
    </row>
    <row r="3030" spans="1:11">
      <c r="A3030" t="s">
        <v>226</v>
      </c>
      <c r="B3030">
        <v>2016</v>
      </c>
      <c r="C3030" s="12">
        <v>42385</v>
      </c>
      <c r="D3030" t="s">
        <v>140</v>
      </c>
      <c r="E3030" t="s">
        <v>91</v>
      </c>
      <c r="F3030">
        <v>2</v>
      </c>
      <c r="G3030">
        <v>5</v>
      </c>
      <c r="H3030" t="s">
        <v>350</v>
      </c>
      <c r="I3030" t="s">
        <v>224</v>
      </c>
      <c r="J3030">
        <v>10007165755</v>
      </c>
      <c r="K3030" s="21">
        <v>26</v>
      </c>
    </row>
    <row r="3031" spans="1:11">
      <c r="A3031" t="s">
        <v>226</v>
      </c>
      <c r="B3031">
        <v>2016</v>
      </c>
      <c r="C3031" s="12">
        <v>42385</v>
      </c>
      <c r="D3031" t="s">
        <v>140</v>
      </c>
      <c r="E3031" t="s">
        <v>91</v>
      </c>
      <c r="F3031">
        <v>2</v>
      </c>
      <c r="G3031">
        <v>6</v>
      </c>
      <c r="H3031" t="s">
        <v>287</v>
      </c>
      <c r="I3031" t="s">
        <v>31</v>
      </c>
      <c r="J3031">
        <v>10003349716</v>
      </c>
      <c r="K3031" s="21">
        <v>30.7</v>
      </c>
    </row>
    <row r="3032" spans="1:11">
      <c r="A3032" t="s">
        <v>226</v>
      </c>
      <c r="B3032">
        <v>2016</v>
      </c>
      <c r="C3032" s="12">
        <v>42385</v>
      </c>
      <c r="D3032" t="s">
        <v>140</v>
      </c>
      <c r="E3032" t="s">
        <v>91</v>
      </c>
      <c r="F3032">
        <v>2</v>
      </c>
      <c r="G3032">
        <v>7</v>
      </c>
      <c r="H3032" t="s">
        <v>171</v>
      </c>
      <c r="I3032" t="s">
        <v>82</v>
      </c>
      <c r="J3032">
        <v>10007073506</v>
      </c>
      <c r="K3032" s="21">
        <v>25.5</v>
      </c>
    </row>
    <row r="3033" spans="1:11">
      <c r="A3033" t="s">
        <v>226</v>
      </c>
      <c r="B3033">
        <v>2016</v>
      </c>
      <c r="C3033" s="12">
        <v>42385</v>
      </c>
      <c r="D3033" t="s">
        <v>140</v>
      </c>
      <c r="E3033" t="s">
        <v>91</v>
      </c>
      <c r="F3033">
        <v>3</v>
      </c>
      <c r="G3033">
        <v>1</v>
      </c>
      <c r="H3033" t="s">
        <v>183</v>
      </c>
      <c r="I3033" t="s">
        <v>33</v>
      </c>
      <c r="J3033">
        <v>10007212639</v>
      </c>
      <c r="K3033" s="21">
        <v>24.5</v>
      </c>
    </row>
    <row r="3034" spans="1:11">
      <c r="A3034" t="s">
        <v>226</v>
      </c>
      <c r="B3034">
        <v>2016</v>
      </c>
      <c r="C3034" s="12">
        <v>42385</v>
      </c>
      <c r="D3034" t="s">
        <v>140</v>
      </c>
      <c r="E3034" t="s">
        <v>91</v>
      </c>
      <c r="F3034">
        <v>3</v>
      </c>
      <c r="G3034">
        <v>2</v>
      </c>
      <c r="H3034" t="s">
        <v>213</v>
      </c>
      <c r="I3034" t="s">
        <v>42</v>
      </c>
      <c r="J3034">
        <v>10006422895</v>
      </c>
      <c r="K3034" s="21">
        <v>24.6</v>
      </c>
    </row>
    <row r="3035" spans="1:11">
      <c r="A3035" t="s">
        <v>226</v>
      </c>
      <c r="B3035">
        <v>2016</v>
      </c>
      <c r="C3035" s="12">
        <v>42385</v>
      </c>
      <c r="D3035" t="s">
        <v>140</v>
      </c>
      <c r="E3035" t="s">
        <v>91</v>
      </c>
      <c r="F3035">
        <v>3</v>
      </c>
      <c r="G3035">
        <v>3</v>
      </c>
      <c r="H3035" t="s">
        <v>201</v>
      </c>
      <c r="I3035" t="s">
        <v>39</v>
      </c>
      <c r="J3035">
        <v>10007947011</v>
      </c>
      <c r="K3035" s="21">
        <v>21.2</v>
      </c>
    </row>
    <row r="3036" spans="1:11">
      <c r="A3036" t="s">
        <v>226</v>
      </c>
      <c r="B3036">
        <v>2016</v>
      </c>
      <c r="C3036" s="12">
        <v>42385</v>
      </c>
      <c r="D3036" t="s">
        <v>140</v>
      </c>
      <c r="E3036" t="s">
        <v>91</v>
      </c>
      <c r="F3036">
        <v>3</v>
      </c>
      <c r="G3036">
        <v>4</v>
      </c>
      <c r="H3036" t="s">
        <v>351</v>
      </c>
      <c r="I3036" t="s">
        <v>27</v>
      </c>
      <c r="J3036">
        <v>10006584159</v>
      </c>
      <c r="K3036" s="21">
        <v>22.9</v>
      </c>
    </row>
    <row r="3037" spans="1:11">
      <c r="A3037" t="s">
        <v>226</v>
      </c>
      <c r="B3037">
        <v>2016</v>
      </c>
      <c r="C3037" s="12">
        <v>42385</v>
      </c>
      <c r="D3037" t="s">
        <v>140</v>
      </c>
      <c r="E3037" t="s">
        <v>91</v>
      </c>
      <c r="F3037">
        <v>3</v>
      </c>
      <c r="G3037">
        <v>5</v>
      </c>
      <c r="H3037" t="s">
        <v>352</v>
      </c>
      <c r="I3037" t="s">
        <v>353</v>
      </c>
      <c r="J3037">
        <v>10003292122</v>
      </c>
      <c r="K3037" s="21">
        <v>29.7</v>
      </c>
    </row>
    <row r="3038" spans="1:11">
      <c r="A3038" t="s">
        <v>226</v>
      </c>
      <c r="B3038">
        <v>2016</v>
      </c>
      <c r="C3038" s="12">
        <v>42385</v>
      </c>
      <c r="D3038" t="s">
        <v>140</v>
      </c>
      <c r="E3038" t="s">
        <v>91</v>
      </c>
      <c r="F3038">
        <v>3</v>
      </c>
      <c r="G3038">
        <v>6</v>
      </c>
      <c r="H3038" t="s">
        <v>143</v>
      </c>
      <c r="I3038" t="s">
        <v>95</v>
      </c>
      <c r="J3038">
        <v>10009181234</v>
      </c>
      <c r="K3038" s="21">
        <v>20.8</v>
      </c>
    </row>
    <row r="3039" spans="1:11">
      <c r="A3039" t="s">
        <v>226</v>
      </c>
      <c r="B3039">
        <v>2016</v>
      </c>
      <c r="C3039" s="12">
        <v>42385</v>
      </c>
      <c r="D3039" t="s">
        <v>140</v>
      </c>
      <c r="E3039" t="s">
        <v>91</v>
      </c>
      <c r="F3039">
        <v>3</v>
      </c>
      <c r="G3039">
        <v>7</v>
      </c>
      <c r="H3039" t="s">
        <v>345</v>
      </c>
      <c r="I3039" t="s">
        <v>346</v>
      </c>
      <c r="J3039">
        <v>10007500407</v>
      </c>
      <c r="K3039" s="21">
        <v>22.5</v>
      </c>
    </row>
    <row r="3040" spans="1:11">
      <c r="A3040" t="s">
        <v>226</v>
      </c>
      <c r="B3040">
        <v>2016</v>
      </c>
      <c r="C3040" s="12">
        <v>42385</v>
      </c>
      <c r="D3040" t="s">
        <v>140</v>
      </c>
      <c r="E3040" t="s">
        <v>91</v>
      </c>
      <c r="F3040">
        <v>4</v>
      </c>
      <c r="G3040">
        <v>1</v>
      </c>
      <c r="H3040" t="s">
        <v>195</v>
      </c>
      <c r="I3040" t="s">
        <v>31</v>
      </c>
      <c r="J3040">
        <v>10005964470</v>
      </c>
      <c r="K3040" s="21">
        <v>26.8</v>
      </c>
    </row>
    <row r="3041" spans="1:11">
      <c r="A3041" t="s">
        <v>226</v>
      </c>
      <c r="B3041">
        <v>2016</v>
      </c>
      <c r="C3041" s="12">
        <v>42385</v>
      </c>
      <c r="D3041" t="s">
        <v>140</v>
      </c>
      <c r="E3041" t="s">
        <v>91</v>
      </c>
      <c r="F3041">
        <v>4</v>
      </c>
      <c r="G3041">
        <v>2</v>
      </c>
      <c r="H3041" t="s">
        <v>354</v>
      </c>
      <c r="I3041" t="s">
        <v>29</v>
      </c>
      <c r="J3041">
        <v>10006665496</v>
      </c>
      <c r="K3041" s="21">
        <v>24.3</v>
      </c>
    </row>
    <row r="3042" spans="1:11">
      <c r="A3042" t="s">
        <v>226</v>
      </c>
      <c r="B3042">
        <v>2016</v>
      </c>
      <c r="C3042" s="12">
        <v>42385</v>
      </c>
      <c r="D3042" t="s">
        <v>140</v>
      </c>
      <c r="E3042" t="s">
        <v>91</v>
      </c>
      <c r="F3042">
        <v>4</v>
      </c>
      <c r="G3042">
        <v>3</v>
      </c>
      <c r="H3042" t="s">
        <v>289</v>
      </c>
      <c r="I3042" t="s">
        <v>207</v>
      </c>
      <c r="J3042">
        <v>10002418415</v>
      </c>
      <c r="K3042" s="21">
        <v>33.4</v>
      </c>
    </row>
    <row r="3043" spans="1:11">
      <c r="A3043" t="s">
        <v>226</v>
      </c>
      <c r="B3043">
        <v>2016</v>
      </c>
      <c r="C3043" s="12">
        <v>42385</v>
      </c>
      <c r="D3043" t="s">
        <v>140</v>
      </c>
      <c r="E3043" t="s">
        <v>91</v>
      </c>
      <c r="F3043">
        <v>4</v>
      </c>
      <c r="G3043">
        <v>4</v>
      </c>
      <c r="H3043" t="s">
        <v>312</v>
      </c>
      <c r="I3043" t="s">
        <v>104</v>
      </c>
      <c r="J3043">
        <v>10006898401</v>
      </c>
      <c r="K3043" s="21">
        <v>24.6</v>
      </c>
    </row>
    <row r="3044" spans="1:11">
      <c r="A3044" t="s">
        <v>226</v>
      </c>
      <c r="B3044">
        <v>2016</v>
      </c>
      <c r="C3044" s="12">
        <v>42385</v>
      </c>
      <c r="D3044" t="s">
        <v>140</v>
      </c>
      <c r="E3044" t="s">
        <v>91</v>
      </c>
      <c r="F3044">
        <v>4</v>
      </c>
      <c r="G3044">
        <v>5</v>
      </c>
      <c r="H3044" t="s">
        <v>208</v>
      </c>
      <c r="I3044" t="s">
        <v>58</v>
      </c>
      <c r="J3044">
        <v>10007828183</v>
      </c>
      <c r="K3044" s="21">
        <v>22.3</v>
      </c>
    </row>
    <row r="3045" spans="1:11">
      <c r="A3045" t="s">
        <v>226</v>
      </c>
      <c r="B3045">
        <v>2016</v>
      </c>
      <c r="C3045" s="12">
        <v>42385</v>
      </c>
      <c r="D3045" t="s">
        <v>140</v>
      </c>
      <c r="E3045" t="s">
        <v>91</v>
      </c>
      <c r="F3045">
        <v>4</v>
      </c>
      <c r="G3045">
        <v>6</v>
      </c>
      <c r="H3045" t="s">
        <v>291</v>
      </c>
      <c r="I3045" t="s">
        <v>46</v>
      </c>
      <c r="J3045">
        <v>10007891437</v>
      </c>
      <c r="K3045" s="21">
        <v>21.2</v>
      </c>
    </row>
    <row r="3046" spans="1:11">
      <c r="A3046" t="s">
        <v>226</v>
      </c>
      <c r="B3046">
        <v>2016</v>
      </c>
      <c r="C3046" s="12">
        <v>42385</v>
      </c>
      <c r="D3046" t="s">
        <v>140</v>
      </c>
      <c r="E3046" t="s">
        <v>91</v>
      </c>
      <c r="F3046">
        <v>4</v>
      </c>
      <c r="G3046">
        <v>7</v>
      </c>
      <c r="H3046" t="s">
        <v>344</v>
      </c>
      <c r="I3046" t="s">
        <v>154</v>
      </c>
      <c r="J3046">
        <v>10005511301</v>
      </c>
      <c r="K3046" s="21">
        <v>26.9</v>
      </c>
    </row>
    <row r="3047" spans="1:11">
      <c r="A3047" t="s">
        <v>226</v>
      </c>
      <c r="B3047">
        <v>2016</v>
      </c>
      <c r="C3047" s="12">
        <v>42385</v>
      </c>
      <c r="D3047" t="s">
        <v>140</v>
      </c>
      <c r="E3047" t="s">
        <v>117</v>
      </c>
      <c r="F3047">
        <v>1</v>
      </c>
      <c r="G3047">
        <v>1</v>
      </c>
      <c r="H3047" t="s">
        <v>328</v>
      </c>
      <c r="I3047" t="s">
        <v>256</v>
      </c>
      <c r="J3047">
        <v>10007787464</v>
      </c>
      <c r="K3047" s="21">
        <v>24.2</v>
      </c>
    </row>
    <row r="3048" spans="1:11">
      <c r="A3048" t="s">
        <v>226</v>
      </c>
      <c r="B3048">
        <v>2016</v>
      </c>
      <c r="C3048" s="12">
        <v>42385</v>
      </c>
      <c r="D3048" t="s">
        <v>140</v>
      </c>
      <c r="E3048" t="s">
        <v>117</v>
      </c>
      <c r="F3048">
        <v>1</v>
      </c>
      <c r="G3048">
        <v>2</v>
      </c>
      <c r="H3048" t="s">
        <v>352</v>
      </c>
      <c r="I3048" t="s">
        <v>353</v>
      </c>
      <c r="J3048">
        <v>10003292122</v>
      </c>
      <c r="K3048" s="21">
        <v>29.7</v>
      </c>
    </row>
    <row r="3049" spans="1:11">
      <c r="A3049" t="s">
        <v>226</v>
      </c>
      <c r="B3049">
        <v>2016</v>
      </c>
      <c r="C3049" s="12">
        <v>42385</v>
      </c>
      <c r="D3049" t="s">
        <v>140</v>
      </c>
      <c r="E3049" t="s">
        <v>117</v>
      </c>
      <c r="F3049">
        <v>1</v>
      </c>
      <c r="G3049">
        <v>3</v>
      </c>
      <c r="H3049" t="s">
        <v>287</v>
      </c>
      <c r="I3049" t="s">
        <v>31</v>
      </c>
      <c r="J3049">
        <v>10003349716</v>
      </c>
      <c r="K3049" s="21">
        <v>30.7</v>
      </c>
    </row>
    <row r="3050" spans="1:11">
      <c r="A3050" t="s">
        <v>226</v>
      </c>
      <c r="B3050">
        <v>2016</v>
      </c>
      <c r="C3050" s="12">
        <v>42385</v>
      </c>
      <c r="D3050" t="s">
        <v>140</v>
      </c>
      <c r="E3050" t="s">
        <v>117</v>
      </c>
      <c r="F3050">
        <v>1</v>
      </c>
      <c r="G3050">
        <v>4</v>
      </c>
      <c r="H3050" t="s">
        <v>312</v>
      </c>
      <c r="I3050" t="s">
        <v>104</v>
      </c>
      <c r="J3050">
        <v>10006898401</v>
      </c>
      <c r="K3050" s="21">
        <v>24.6</v>
      </c>
    </row>
    <row r="3051" spans="1:11">
      <c r="A3051" t="s">
        <v>226</v>
      </c>
      <c r="B3051">
        <v>2016</v>
      </c>
      <c r="C3051" s="12">
        <v>42385</v>
      </c>
      <c r="D3051" t="s">
        <v>140</v>
      </c>
      <c r="E3051" t="s">
        <v>117</v>
      </c>
      <c r="F3051">
        <v>1</v>
      </c>
      <c r="G3051">
        <v>5</v>
      </c>
      <c r="H3051" t="s">
        <v>349</v>
      </c>
      <c r="I3051" t="s">
        <v>269</v>
      </c>
      <c r="J3051">
        <v>10006182924</v>
      </c>
      <c r="K3051" s="21">
        <v>26</v>
      </c>
    </row>
    <row r="3052" spans="1:11">
      <c r="A3052" t="s">
        <v>226</v>
      </c>
      <c r="B3052">
        <v>2016</v>
      </c>
      <c r="C3052" s="12">
        <v>42385</v>
      </c>
      <c r="D3052" t="s">
        <v>140</v>
      </c>
      <c r="E3052" t="s">
        <v>117</v>
      </c>
      <c r="F3052">
        <v>2</v>
      </c>
      <c r="G3052">
        <v>1</v>
      </c>
      <c r="H3052" t="s">
        <v>196</v>
      </c>
      <c r="I3052" t="s">
        <v>52</v>
      </c>
      <c r="J3052">
        <v>10004868370</v>
      </c>
      <c r="K3052" s="21">
        <v>28</v>
      </c>
    </row>
    <row r="3053" spans="1:11">
      <c r="A3053" t="s">
        <v>226</v>
      </c>
      <c r="B3053">
        <v>2016</v>
      </c>
      <c r="C3053" s="12">
        <v>42385</v>
      </c>
      <c r="D3053" t="s">
        <v>140</v>
      </c>
      <c r="E3053" t="s">
        <v>117</v>
      </c>
      <c r="F3053">
        <v>2</v>
      </c>
      <c r="G3053">
        <v>2</v>
      </c>
      <c r="H3053" t="s">
        <v>351</v>
      </c>
      <c r="I3053" t="s">
        <v>27</v>
      </c>
      <c r="J3053">
        <v>10006584159</v>
      </c>
      <c r="K3053" s="21">
        <v>22.9</v>
      </c>
    </row>
    <row r="3054" spans="1:11">
      <c r="A3054" t="s">
        <v>226</v>
      </c>
      <c r="B3054">
        <v>2016</v>
      </c>
      <c r="C3054" s="12">
        <v>42385</v>
      </c>
      <c r="D3054" t="s">
        <v>140</v>
      </c>
      <c r="E3054" t="s">
        <v>117</v>
      </c>
      <c r="F3054">
        <v>2</v>
      </c>
      <c r="G3054">
        <v>3</v>
      </c>
      <c r="H3054" t="s">
        <v>93</v>
      </c>
      <c r="I3054" t="s">
        <v>52</v>
      </c>
      <c r="J3054">
        <v>10009150215</v>
      </c>
      <c r="K3054" s="21">
        <v>20.100000000000001</v>
      </c>
    </row>
    <row r="3055" spans="1:11">
      <c r="A3055" t="s">
        <v>226</v>
      </c>
      <c r="B3055">
        <v>2016</v>
      </c>
      <c r="C3055" s="12">
        <v>42385</v>
      </c>
      <c r="D3055" t="s">
        <v>140</v>
      </c>
      <c r="E3055" t="s">
        <v>117</v>
      </c>
      <c r="F3055">
        <v>2</v>
      </c>
      <c r="G3055">
        <v>4</v>
      </c>
      <c r="H3055" t="s">
        <v>344</v>
      </c>
      <c r="I3055" t="s">
        <v>154</v>
      </c>
      <c r="J3055">
        <v>10005511301</v>
      </c>
      <c r="K3055" s="21">
        <v>26.9</v>
      </c>
    </row>
    <row r="3056" spans="1:11">
      <c r="A3056" t="s">
        <v>226</v>
      </c>
      <c r="B3056">
        <v>2016</v>
      </c>
      <c r="C3056" s="12">
        <v>42385</v>
      </c>
      <c r="D3056" t="s">
        <v>140</v>
      </c>
      <c r="E3056" t="s">
        <v>117</v>
      </c>
      <c r="F3056">
        <v>2</v>
      </c>
      <c r="G3056">
        <v>5</v>
      </c>
      <c r="H3056" t="s">
        <v>350</v>
      </c>
      <c r="I3056" t="s">
        <v>224</v>
      </c>
      <c r="J3056">
        <v>10007165755</v>
      </c>
      <c r="K3056" s="21">
        <v>26</v>
      </c>
    </row>
    <row r="3057" spans="1:11">
      <c r="A3057" t="s">
        <v>226</v>
      </c>
      <c r="B3057">
        <v>2016</v>
      </c>
      <c r="C3057" s="12">
        <v>42385</v>
      </c>
      <c r="D3057" t="s">
        <v>140</v>
      </c>
      <c r="E3057" t="s">
        <v>117</v>
      </c>
      <c r="F3057">
        <v>3</v>
      </c>
      <c r="G3057">
        <v>1</v>
      </c>
      <c r="H3057" t="s">
        <v>200</v>
      </c>
      <c r="I3057" t="s">
        <v>23</v>
      </c>
      <c r="J3057">
        <v>10006900421</v>
      </c>
      <c r="K3057" s="21">
        <v>23.1</v>
      </c>
    </row>
    <row r="3058" spans="1:11">
      <c r="A3058" t="s">
        <v>226</v>
      </c>
      <c r="B3058">
        <v>2016</v>
      </c>
      <c r="C3058" s="12">
        <v>42385</v>
      </c>
      <c r="D3058" t="s">
        <v>140</v>
      </c>
      <c r="E3058" t="s">
        <v>117</v>
      </c>
      <c r="F3058">
        <v>3</v>
      </c>
      <c r="G3058">
        <v>2</v>
      </c>
      <c r="H3058" t="s">
        <v>201</v>
      </c>
      <c r="I3058" t="s">
        <v>39</v>
      </c>
      <c r="J3058">
        <v>10007947011</v>
      </c>
      <c r="K3058" s="21">
        <v>21.2</v>
      </c>
    </row>
    <row r="3059" spans="1:11">
      <c r="A3059" t="s">
        <v>226</v>
      </c>
      <c r="B3059">
        <v>2016</v>
      </c>
      <c r="C3059" s="12">
        <v>42385</v>
      </c>
      <c r="D3059" t="s">
        <v>140</v>
      </c>
      <c r="E3059" t="s">
        <v>117</v>
      </c>
      <c r="F3059">
        <v>3</v>
      </c>
      <c r="G3059">
        <v>3</v>
      </c>
      <c r="H3059" t="s">
        <v>291</v>
      </c>
      <c r="I3059" t="s">
        <v>46</v>
      </c>
      <c r="J3059">
        <v>10007891437</v>
      </c>
      <c r="K3059" s="21">
        <v>21.2</v>
      </c>
    </row>
    <row r="3060" spans="1:11">
      <c r="A3060" t="s">
        <v>226</v>
      </c>
      <c r="B3060">
        <v>2016</v>
      </c>
      <c r="C3060" s="12">
        <v>42385</v>
      </c>
      <c r="D3060" t="s">
        <v>140</v>
      </c>
      <c r="E3060" t="s">
        <v>117</v>
      </c>
      <c r="F3060">
        <v>3</v>
      </c>
      <c r="G3060">
        <v>4</v>
      </c>
      <c r="H3060" t="s">
        <v>345</v>
      </c>
      <c r="I3060" t="s">
        <v>346</v>
      </c>
      <c r="J3060">
        <v>10007500407</v>
      </c>
      <c r="K3060" s="21">
        <v>22.5</v>
      </c>
    </row>
    <row r="3061" spans="1:11">
      <c r="A3061" t="s">
        <v>226</v>
      </c>
      <c r="B3061">
        <v>2016</v>
      </c>
      <c r="C3061" s="12">
        <v>42385</v>
      </c>
      <c r="D3061" t="s">
        <v>140</v>
      </c>
      <c r="E3061" t="s">
        <v>117</v>
      </c>
      <c r="F3061">
        <v>3</v>
      </c>
      <c r="G3061">
        <v>5</v>
      </c>
      <c r="H3061" t="s">
        <v>314</v>
      </c>
      <c r="I3061" t="s">
        <v>44</v>
      </c>
      <c r="J3061">
        <v>10006904360</v>
      </c>
      <c r="K3061" s="21">
        <v>24.5</v>
      </c>
    </row>
    <row r="3062" spans="1:11">
      <c r="A3062" t="s">
        <v>226</v>
      </c>
      <c r="B3062">
        <v>2016</v>
      </c>
      <c r="C3062" s="12">
        <v>42385</v>
      </c>
      <c r="D3062" t="s">
        <v>140</v>
      </c>
      <c r="E3062" t="s">
        <v>117</v>
      </c>
      <c r="F3062">
        <v>4</v>
      </c>
      <c r="G3062">
        <v>1</v>
      </c>
      <c r="H3062" t="s">
        <v>234</v>
      </c>
      <c r="I3062" t="s">
        <v>25</v>
      </c>
      <c r="J3062">
        <v>10006073493</v>
      </c>
      <c r="K3062" s="21">
        <v>26.1</v>
      </c>
    </row>
    <row r="3063" spans="1:11">
      <c r="A3063" t="s">
        <v>226</v>
      </c>
      <c r="B3063">
        <v>2016</v>
      </c>
      <c r="C3063" s="12">
        <v>42385</v>
      </c>
      <c r="D3063" t="s">
        <v>140</v>
      </c>
      <c r="E3063" t="s">
        <v>117</v>
      </c>
      <c r="F3063">
        <v>4</v>
      </c>
      <c r="G3063">
        <v>2</v>
      </c>
      <c r="H3063" t="s">
        <v>208</v>
      </c>
      <c r="I3063" t="s">
        <v>58</v>
      </c>
      <c r="J3063">
        <v>10007828183</v>
      </c>
      <c r="K3063" s="21">
        <v>22.3</v>
      </c>
    </row>
    <row r="3064" spans="1:11">
      <c r="A3064" t="s">
        <v>226</v>
      </c>
      <c r="B3064">
        <v>2016</v>
      </c>
      <c r="C3064" s="12">
        <v>42385</v>
      </c>
      <c r="D3064" t="s">
        <v>140</v>
      </c>
      <c r="E3064" t="s">
        <v>117</v>
      </c>
      <c r="F3064">
        <v>4</v>
      </c>
      <c r="G3064">
        <v>3</v>
      </c>
      <c r="H3064" t="s">
        <v>143</v>
      </c>
      <c r="I3064" t="s">
        <v>95</v>
      </c>
      <c r="J3064">
        <v>10009181234</v>
      </c>
      <c r="K3064" s="21">
        <v>20.8</v>
      </c>
    </row>
    <row r="3065" spans="1:11">
      <c r="A3065" t="s">
        <v>226</v>
      </c>
      <c r="B3065">
        <v>2016</v>
      </c>
      <c r="C3065" s="12">
        <v>42385</v>
      </c>
      <c r="D3065" t="s">
        <v>140</v>
      </c>
      <c r="E3065" t="s">
        <v>117</v>
      </c>
      <c r="F3065">
        <v>4</v>
      </c>
      <c r="G3065">
        <v>4</v>
      </c>
      <c r="H3065" t="s">
        <v>289</v>
      </c>
      <c r="I3065" t="s">
        <v>207</v>
      </c>
      <c r="J3065">
        <v>10002418415</v>
      </c>
      <c r="K3065" s="21">
        <v>33.4</v>
      </c>
    </row>
    <row r="3066" spans="1:11">
      <c r="A3066" t="s">
        <v>226</v>
      </c>
      <c r="B3066">
        <v>2016</v>
      </c>
      <c r="C3066" s="12">
        <v>42385</v>
      </c>
      <c r="D3066" t="s">
        <v>140</v>
      </c>
      <c r="E3066" t="s">
        <v>117</v>
      </c>
      <c r="F3066">
        <v>4</v>
      </c>
      <c r="G3066">
        <v>5</v>
      </c>
      <c r="H3066" t="s">
        <v>171</v>
      </c>
      <c r="I3066" t="s">
        <v>82</v>
      </c>
      <c r="J3066">
        <v>10007073506</v>
      </c>
      <c r="K3066" s="21">
        <v>25.5</v>
      </c>
    </row>
    <row r="3067" spans="1:11">
      <c r="A3067" t="s">
        <v>226</v>
      </c>
      <c r="B3067">
        <v>2016</v>
      </c>
      <c r="C3067" s="12">
        <v>42385</v>
      </c>
      <c r="D3067" t="s">
        <v>140</v>
      </c>
      <c r="E3067" t="s">
        <v>119</v>
      </c>
      <c r="F3067">
        <v>1</v>
      </c>
      <c r="G3067">
        <v>1</v>
      </c>
      <c r="H3067" t="s">
        <v>195</v>
      </c>
      <c r="I3067" t="s">
        <v>31</v>
      </c>
      <c r="J3067">
        <v>10005964470</v>
      </c>
      <c r="K3067" s="21">
        <v>26.8</v>
      </c>
    </row>
    <row r="3068" spans="1:11">
      <c r="A3068" t="s">
        <v>226</v>
      </c>
      <c r="B3068">
        <v>2016</v>
      </c>
      <c r="C3068" s="12">
        <v>42385</v>
      </c>
      <c r="D3068" t="s">
        <v>140</v>
      </c>
      <c r="E3068" t="s">
        <v>119</v>
      </c>
      <c r="F3068">
        <v>1</v>
      </c>
      <c r="G3068">
        <v>2</v>
      </c>
      <c r="H3068" t="s">
        <v>248</v>
      </c>
      <c r="I3068" t="s">
        <v>35</v>
      </c>
      <c r="J3068">
        <v>10008997641</v>
      </c>
      <c r="K3068" s="21">
        <v>20.5</v>
      </c>
    </row>
    <row r="3069" spans="1:11">
      <c r="A3069" t="s">
        <v>226</v>
      </c>
      <c r="B3069">
        <v>2016</v>
      </c>
      <c r="C3069" s="12">
        <v>42385</v>
      </c>
      <c r="D3069" t="s">
        <v>140</v>
      </c>
      <c r="E3069" t="s">
        <v>119</v>
      </c>
      <c r="F3069">
        <v>1</v>
      </c>
      <c r="G3069">
        <v>3</v>
      </c>
      <c r="H3069" t="s">
        <v>328</v>
      </c>
      <c r="I3069" t="s">
        <v>256</v>
      </c>
      <c r="J3069">
        <v>10007787464</v>
      </c>
      <c r="K3069" s="21">
        <v>24.2</v>
      </c>
    </row>
    <row r="3070" spans="1:11">
      <c r="A3070" t="s">
        <v>226</v>
      </c>
      <c r="B3070">
        <v>2016</v>
      </c>
      <c r="C3070" s="12">
        <v>42385</v>
      </c>
      <c r="D3070" t="s">
        <v>140</v>
      </c>
      <c r="E3070" t="s">
        <v>119</v>
      </c>
      <c r="F3070">
        <v>1</v>
      </c>
      <c r="G3070">
        <v>4</v>
      </c>
      <c r="H3070" t="s">
        <v>213</v>
      </c>
      <c r="I3070" t="s">
        <v>42</v>
      </c>
      <c r="J3070">
        <v>10006422895</v>
      </c>
      <c r="K3070" s="21">
        <v>24.6</v>
      </c>
    </row>
    <row r="3071" spans="1:11">
      <c r="A3071" t="s">
        <v>226</v>
      </c>
      <c r="B3071">
        <v>2016</v>
      </c>
      <c r="C3071" s="12">
        <v>42385</v>
      </c>
      <c r="D3071" t="s">
        <v>140</v>
      </c>
      <c r="E3071" t="s">
        <v>119</v>
      </c>
      <c r="F3071">
        <v>1</v>
      </c>
      <c r="G3071">
        <v>5</v>
      </c>
      <c r="H3071" t="s">
        <v>197</v>
      </c>
      <c r="I3071" t="s">
        <v>198</v>
      </c>
      <c r="J3071">
        <v>10003100142</v>
      </c>
      <c r="K3071" s="21">
        <v>29.8</v>
      </c>
    </row>
    <row r="3072" spans="1:11">
      <c r="A3072" t="s">
        <v>226</v>
      </c>
      <c r="B3072">
        <v>2016</v>
      </c>
      <c r="C3072" s="12">
        <v>42385</v>
      </c>
      <c r="D3072" t="s">
        <v>140</v>
      </c>
      <c r="E3072" t="s">
        <v>119</v>
      </c>
      <c r="F3072">
        <v>1</v>
      </c>
      <c r="G3072">
        <v>6</v>
      </c>
      <c r="H3072" t="s">
        <v>234</v>
      </c>
      <c r="I3072" t="s">
        <v>25</v>
      </c>
      <c r="J3072">
        <v>10006073493</v>
      </c>
      <c r="K3072" s="21">
        <v>26.1</v>
      </c>
    </row>
    <row r="3073" spans="1:11">
      <c r="A3073" t="s">
        <v>226</v>
      </c>
      <c r="B3073">
        <v>2016</v>
      </c>
      <c r="C3073" s="12">
        <v>42385</v>
      </c>
      <c r="D3073" t="s">
        <v>140</v>
      </c>
      <c r="E3073" t="s">
        <v>119</v>
      </c>
      <c r="F3073">
        <v>2</v>
      </c>
      <c r="G3073">
        <v>1</v>
      </c>
      <c r="H3073" t="s">
        <v>183</v>
      </c>
      <c r="I3073" t="s">
        <v>33</v>
      </c>
      <c r="J3073">
        <v>10007212639</v>
      </c>
      <c r="K3073" s="21">
        <v>24.5</v>
      </c>
    </row>
    <row r="3074" spans="1:11">
      <c r="A3074" t="s">
        <v>226</v>
      </c>
      <c r="B3074">
        <v>2016</v>
      </c>
      <c r="C3074" s="12">
        <v>42385</v>
      </c>
      <c r="D3074" t="s">
        <v>140</v>
      </c>
      <c r="E3074" t="s">
        <v>119</v>
      </c>
      <c r="F3074">
        <v>2</v>
      </c>
      <c r="G3074">
        <v>2</v>
      </c>
      <c r="H3074" t="s">
        <v>335</v>
      </c>
      <c r="I3074" t="s">
        <v>29</v>
      </c>
      <c r="J3074">
        <v>10036244537</v>
      </c>
      <c r="K3074" s="21">
        <v>27.5</v>
      </c>
    </row>
    <row r="3075" spans="1:11">
      <c r="A3075" t="s">
        <v>226</v>
      </c>
      <c r="B3075">
        <v>2016</v>
      </c>
      <c r="C3075" s="12">
        <v>42385</v>
      </c>
      <c r="D3075" t="s">
        <v>140</v>
      </c>
      <c r="E3075" t="s">
        <v>119</v>
      </c>
      <c r="F3075">
        <v>2</v>
      </c>
      <c r="G3075">
        <v>3</v>
      </c>
      <c r="H3075" t="s">
        <v>200</v>
      </c>
      <c r="I3075" t="s">
        <v>23</v>
      </c>
      <c r="J3075">
        <v>10006900421</v>
      </c>
      <c r="K3075" s="21">
        <v>23.1</v>
      </c>
    </row>
    <row r="3076" spans="1:11">
      <c r="A3076" t="s">
        <v>226</v>
      </c>
      <c r="B3076">
        <v>2016</v>
      </c>
      <c r="C3076" s="12">
        <v>42385</v>
      </c>
      <c r="D3076" t="s">
        <v>140</v>
      </c>
      <c r="E3076" t="s">
        <v>119</v>
      </c>
      <c r="F3076">
        <v>2</v>
      </c>
      <c r="G3076">
        <v>4</v>
      </c>
      <c r="H3076" t="s">
        <v>196</v>
      </c>
      <c r="I3076" t="s">
        <v>52</v>
      </c>
      <c r="J3076">
        <v>10004868370</v>
      </c>
      <c r="K3076" s="21">
        <v>28</v>
      </c>
    </row>
    <row r="3077" spans="1:11">
      <c r="A3077" t="s">
        <v>226</v>
      </c>
      <c r="B3077">
        <v>2016</v>
      </c>
      <c r="C3077" s="12">
        <v>42385</v>
      </c>
      <c r="D3077" t="s">
        <v>140</v>
      </c>
      <c r="E3077" t="s">
        <v>119</v>
      </c>
      <c r="F3077">
        <v>2</v>
      </c>
      <c r="G3077">
        <v>5</v>
      </c>
      <c r="H3077" t="s">
        <v>354</v>
      </c>
      <c r="I3077" t="s">
        <v>29</v>
      </c>
      <c r="J3077">
        <v>10006665496</v>
      </c>
      <c r="K3077" s="21">
        <v>24.3</v>
      </c>
    </row>
    <row r="3078" spans="1:11">
      <c r="A3078" t="s">
        <v>226</v>
      </c>
      <c r="B3078">
        <v>2016</v>
      </c>
      <c r="C3078" s="12">
        <v>42385</v>
      </c>
      <c r="D3078" t="s">
        <v>140</v>
      </c>
      <c r="E3078" t="s">
        <v>119</v>
      </c>
      <c r="F3078">
        <v>2</v>
      </c>
      <c r="G3078">
        <v>6</v>
      </c>
      <c r="H3078" t="s">
        <v>283</v>
      </c>
      <c r="I3078" t="s">
        <v>284</v>
      </c>
      <c r="J3078">
        <v>10006319633</v>
      </c>
      <c r="K3078" s="21">
        <v>26.1</v>
      </c>
    </row>
    <row r="3079" spans="1:11">
      <c r="A3079" t="s">
        <v>226</v>
      </c>
      <c r="B3079">
        <v>2016</v>
      </c>
      <c r="C3079" s="12">
        <v>42385</v>
      </c>
      <c r="D3079" t="s">
        <v>140</v>
      </c>
      <c r="E3079" t="s">
        <v>121</v>
      </c>
      <c r="F3079">
        <v>1</v>
      </c>
      <c r="G3079">
        <v>1</v>
      </c>
      <c r="H3079" t="s">
        <v>200</v>
      </c>
      <c r="I3079" t="s">
        <v>23</v>
      </c>
      <c r="J3079">
        <v>10006900421</v>
      </c>
      <c r="K3079" s="21">
        <v>23.1</v>
      </c>
    </row>
    <row r="3080" spans="1:11">
      <c r="A3080" t="s">
        <v>226</v>
      </c>
      <c r="B3080">
        <v>2016</v>
      </c>
      <c r="C3080" s="12">
        <v>42385</v>
      </c>
      <c r="D3080" t="s">
        <v>140</v>
      </c>
      <c r="E3080" t="s">
        <v>121</v>
      </c>
      <c r="F3080">
        <v>1</v>
      </c>
      <c r="G3080">
        <v>2</v>
      </c>
      <c r="H3080" t="s">
        <v>183</v>
      </c>
      <c r="I3080" t="s">
        <v>33</v>
      </c>
      <c r="J3080">
        <v>10007212639</v>
      </c>
      <c r="K3080" s="21">
        <v>24.5</v>
      </c>
    </row>
    <row r="3081" spans="1:11">
      <c r="A3081" t="s">
        <v>226</v>
      </c>
      <c r="B3081">
        <v>2016</v>
      </c>
      <c r="C3081" s="12">
        <v>42385</v>
      </c>
      <c r="D3081" t="s">
        <v>140</v>
      </c>
      <c r="E3081" t="s">
        <v>121</v>
      </c>
      <c r="F3081">
        <v>1</v>
      </c>
      <c r="G3081">
        <v>3</v>
      </c>
      <c r="H3081" t="s">
        <v>328</v>
      </c>
      <c r="I3081" t="s">
        <v>256</v>
      </c>
      <c r="J3081">
        <v>10007787464</v>
      </c>
      <c r="K3081" s="21">
        <v>24.2</v>
      </c>
    </row>
    <row r="3082" spans="1:11">
      <c r="A3082" t="s">
        <v>226</v>
      </c>
      <c r="B3082">
        <v>2016</v>
      </c>
      <c r="C3082" s="12">
        <v>42385</v>
      </c>
      <c r="D3082" t="s">
        <v>140</v>
      </c>
      <c r="E3082" t="s">
        <v>121</v>
      </c>
      <c r="F3082">
        <v>1</v>
      </c>
      <c r="G3082">
        <v>4</v>
      </c>
      <c r="H3082" t="s">
        <v>248</v>
      </c>
      <c r="I3082" t="s">
        <v>35</v>
      </c>
      <c r="J3082">
        <v>10008997641</v>
      </c>
      <c r="K3082" s="21">
        <v>20.5</v>
      </c>
    </row>
    <row r="3083" spans="1:11">
      <c r="A3083" t="s">
        <v>226</v>
      </c>
      <c r="B3083">
        <v>2016</v>
      </c>
      <c r="C3083" s="12">
        <v>42385</v>
      </c>
      <c r="D3083" t="s">
        <v>140</v>
      </c>
      <c r="E3083" t="s">
        <v>121</v>
      </c>
      <c r="F3083">
        <v>1</v>
      </c>
      <c r="G3083">
        <v>5</v>
      </c>
      <c r="H3083" t="s">
        <v>195</v>
      </c>
      <c r="I3083" t="s">
        <v>31</v>
      </c>
      <c r="J3083">
        <v>10005964470</v>
      </c>
      <c r="K3083" s="21">
        <v>26.8</v>
      </c>
    </row>
    <row r="3084" spans="1:11">
      <c r="A3084" t="s">
        <v>226</v>
      </c>
      <c r="B3084">
        <v>2016</v>
      </c>
      <c r="C3084" s="12">
        <v>42385</v>
      </c>
      <c r="D3084" t="s">
        <v>140</v>
      </c>
      <c r="E3084" t="s">
        <v>121</v>
      </c>
      <c r="F3084">
        <v>1</v>
      </c>
      <c r="G3084">
        <v>6</v>
      </c>
      <c r="H3084" t="s">
        <v>335</v>
      </c>
      <c r="I3084" t="s">
        <v>29</v>
      </c>
      <c r="J3084">
        <v>10036244537</v>
      </c>
      <c r="K3084" s="21">
        <v>27.5</v>
      </c>
    </row>
    <row r="3085" spans="1:11">
      <c r="A3085" t="s">
        <v>226</v>
      </c>
      <c r="B3085">
        <v>2016</v>
      </c>
      <c r="C3085" s="12">
        <v>42385</v>
      </c>
      <c r="D3085" t="s">
        <v>140</v>
      </c>
      <c r="E3085" t="s">
        <v>121</v>
      </c>
      <c r="F3085">
        <v>2</v>
      </c>
      <c r="G3085">
        <v>1</v>
      </c>
      <c r="H3085" t="s">
        <v>213</v>
      </c>
      <c r="I3085" t="s">
        <v>42</v>
      </c>
      <c r="J3085">
        <v>10006422895</v>
      </c>
      <c r="K3085" s="21">
        <v>24.6</v>
      </c>
    </row>
    <row r="3086" spans="1:11">
      <c r="A3086" t="s">
        <v>226</v>
      </c>
      <c r="B3086">
        <v>2016</v>
      </c>
      <c r="C3086" s="12">
        <v>42385</v>
      </c>
      <c r="D3086" t="s">
        <v>140</v>
      </c>
      <c r="E3086" t="s">
        <v>121</v>
      </c>
      <c r="F3086">
        <v>2</v>
      </c>
      <c r="G3086">
        <v>2</v>
      </c>
      <c r="H3086" t="s">
        <v>234</v>
      </c>
      <c r="I3086" t="s">
        <v>25</v>
      </c>
      <c r="J3086">
        <v>10006073493</v>
      </c>
      <c r="K3086" s="21">
        <v>26.1</v>
      </c>
    </row>
    <row r="3087" spans="1:11">
      <c r="A3087" t="s">
        <v>226</v>
      </c>
      <c r="B3087">
        <v>2016</v>
      </c>
      <c r="C3087" s="12">
        <v>42385</v>
      </c>
      <c r="D3087" t="s">
        <v>140</v>
      </c>
      <c r="E3087" t="s">
        <v>121</v>
      </c>
      <c r="F3087">
        <v>2</v>
      </c>
      <c r="G3087">
        <v>3</v>
      </c>
      <c r="H3087" t="s">
        <v>196</v>
      </c>
      <c r="I3087" t="s">
        <v>52</v>
      </c>
      <c r="J3087">
        <v>10004868370</v>
      </c>
      <c r="K3087" s="21">
        <v>28</v>
      </c>
    </row>
    <row r="3088" spans="1:11">
      <c r="A3088" t="s">
        <v>226</v>
      </c>
      <c r="B3088">
        <v>2016</v>
      </c>
      <c r="C3088" s="12">
        <v>42385</v>
      </c>
      <c r="D3088" t="s">
        <v>140</v>
      </c>
      <c r="E3088" t="s">
        <v>121</v>
      </c>
      <c r="F3088">
        <v>2</v>
      </c>
      <c r="G3088">
        <v>4</v>
      </c>
      <c r="H3088" t="s">
        <v>354</v>
      </c>
      <c r="I3088" t="s">
        <v>29</v>
      </c>
      <c r="J3088">
        <v>10006665496</v>
      </c>
      <c r="K3088" s="21">
        <v>24.3</v>
      </c>
    </row>
    <row r="3089" spans="1:11">
      <c r="A3089" t="s">
        <v>226</v>
      </c>
      <c r="B3089">
        <v>2016</v>
      </c>
      <c r="C3089" s="12">
        <v>42385</v>
      </c>
      <c r="D3089" t="s">
        <v>140</v>
      </c>
      <c r="E3089" t="s">
        <v>121</v>
      </c>
      <c r="F3089">
        <v>2</v>
      </c>
      <c r="G3089">
        <v>5</v>
      </c>
      <c r="H3089" t="s">
        <v>283</v>
      </c>
      <c r="I3089" t="s">
        <v>284</v>
      </c>
      <c r="J3089">
        <v>10006319633</v>
      </c>
      <c r="K3089" s="21">
        <v>26.1</v>
      </c>
    </row>
    <row r="3090" spans="1:11">
      <c r="A3090" t="s">
        <v>226</v>
      </c>
      <c r="B3090">
        <v>2016</v>
      </c>
      <c r="C3090" s="12">
        <v>42385</v>
      </c>
      <c r="D3090" t="s">
        <v>140</v>
      </c>
      <c r="E3090" t="s">
        <v>121</v>
      </c>
      <c r="F3090">
        <v>2</v>
      </c>
      <c r="G3090">
        <v>6</v>
      </c>
      <c r="H3090" t="s">
        <v>197</v>
      </c>
      <c r="I3090" t="s">
        <v>198</v>
      </c>
      <c r="J3090">
        <v>10003100142</v>
      </c>
      <c r="K3090" s="21">
        <v>29.8</v>
      </c>
    </row>
    <row r="3091" spans="1:11">
      <c r="A3091" t="s">
        <v>225</v>
      </c>
      <c r="B3091">
        <v>2016</v>
      </c>
      <c r="C3091" s="12">
        <v>42343</v>
      </c>
      <c r="D3091" t="s">
        <v>140</v>
      </c>
      <c r="E3091" t="s">
        <v>91</v>
      </c>
      <c r="F3091">
        <v>1</v>
      </c>
      <c r="G3091">
        <v>1</v>
      </c>
      <c r="H3091" t="s">
        <v>153</v>
      </c>
      <c r="I3091" t="s">
        <v>154</v>
      </c>
      <c r="J3091">
        <v>10004717719</v>
      </c>
      <c r="K3091" s="21">
        <v>27</v>
      </c>
    </row>
    <row r="3092" spans="1:11">
      <c r="A3092" t="s">
        <v>225</v>
      </c>
      <c r="B3092">
        <v>2016</v>
      </c>
      <c r="C3092" s="12">
        <v>42343</v>
      </c>
      <c r="D3092" t="s">
        <v>140</v>
      </c>
      <c r="E3092" t="s">
        <v>91</v>
      </c>
      <c r="F3092">
        <v>1</v>
      </c>
      <c r="G3092">
        <v>2</v>
      </c>
      <c r="H3092" t="s">
        <v>350</v>
      </c>
      <c r="I3092" t="s">
        <v>224</v>
      </c>
      <c r="J3092">
        <v>10007165755</v>
      </c>
      <c r="K3092" s="21">
        <v>25.9</v>
      </c>
    </row>
    <row r="3093" spans="1:11">
      <c r="A3093" t="s">
        <v>225</v>
      </c>
      <c r="B3093">
        <v>2016</v>
      </c>
      <c r="C3093" s="12">
        <v>42343</v>
      </c>
      <c r="D3093" t="s">
        <v>140</v>
      </c>
      <c r="E3093" t="s">
        <v>91</v>
      </c>
      <c r="F3093">
        <v>1</v>
      </c>
      <c r="G3093">
        <v>3</v>
      </c>
      <c r="H3093" t="s">
        <v>327</v>
      </c>
      <c r="I3093" t="s">
        <v>198</v>
      </c>
      <c r="J3093">
        <v>10007271546</v>
      </c>
      <c r="K3093" s="21">
        <v>22.7</v>
      </c>
    </row>
    <row r="3094" spans="1:11">
      <c r="A3094" t="s">
        <v>225</v>
      </c>
      <c r="B3094">
        <v>2016</v>
      </c>
      <c r="C3094" s="12">
        <v>42343</v>
      </c>
      <c r="D3094" t="s">
        <v>140</v>
      </c>
      <c r="E3094" t="s">
        <v>91</v>
      </c>
      <c r="F3094">
        <v>1</v>
      </c>
      <c r="G3094">
        <v>4</v>
      </c>
      <c r="H3094" t="s">
        <v>171</v>
      </c>
      <c r="I3094" t="s">
        <v>82</v>
      </c>
      <c r="J3094">
        <v>10007073506</v>
      </c>
      <c r="K3094" s="21">
        <v>25.4</v>
      </c>
    </row>
    <row r="3095" spans="1:11">
      <c r="A3095" t="s">
        <v>225</v>
      </c>
      <c r="B3095">
        <v>2016</v>
      </c>
      <c r="C3095" s="12">
        <v>42343</v>
      </c>
      <c r="D3095" t="s">
        <v>140</v>
      </c>
      <c r="E3095" t="s">
        <v>91</v>
      </c>
      <c r="F3095">
        <v>1</v>
      </c>
      <c r="G3095">
        <v>5</v>
      </c>
      <c r="H3095" t="s">
        <v>312</v>
      </c>
      <c r="I3095" t="s">
        <v>104</v>
      </c>
      <c r="J3095">
        <v>10006898401</v>
      </c>
      <c r="K3095" s="21">
        <v>24.5</v>
      </c>
    </row>
    <row r="3096" spans="1:11">
      <c r="A3096" t="s">
        <v>225</v>
      </c>
      <c r="B3096">
        <v>2016</v>
      </c>
      <c r="C3096" s="12">
        <v>42343</v>
      </c>
      <c r="D3096" t="s">
        <v>140</v>
      </c>
      <c r="E3096" t="s">
        <v>91</v>
      </c>
      <c r="F3096">
        <v>2</v>
      </c>
      <c r="G3096">
        <v>1</v>
      </c>
      <c r="H3096" t="s">
        <v>129</v>
      </c>
      <c r="I3096" t="s">
        <v>35</v>
      </c>
      <c r="J3096">
        <v>10006184742</v>
      </c>
      <c r="K3096" s="21">
        <v>24.4</v>
      </c>
    </row>
    <row r="3097" spans="1:11">
      <c r="A3097" t="s">
        <v>225</v>
      </c>
      <c r="B3097">
        <v>2016</v>
      </c>
      <c r="C3097" s="12">
        <v>42343</v>
      </c>
      <c r="D3097" t="s">
        <v>140</v>
      </c>
      <c r="E3097" t="s">
        <v>91</v>
      </c>
      <c r="F3097">
        <v>2</v>
      </c>
      <c r="G3097">
        <v>2</v>
      </c>
      <c r="H3097" t="s">
        <v>286</v>
      </c>
      <c r="I3097" t="s">
        <v>102</v>
      </c>
      <c r="J3097">
        <v>10007811817</v>
      </c>
      <c r="K3097" s="21">
        <v>21.9</v>
      </c>
    </row>
    <row r="3098" spans="1:11">
      <c r="A3098" t="s">
        <v>225</v>
      </c>
      <c r="B3098">
        <v>2016</v>
      </c>
      <c r="C3098" s="12">
        <v>42343</v>
      </c>
      <c r="D3098" t="s">
        <v>140</v>
      </c>
      <c r="E3098" t="s">
        <v>91</v>
      </c>
      <c r="F3098">
        <v>2</v>
      </c>
      <c r="G3098">
        <v>3</v>
      </c>
      <c r="H3098" t="s">
        <v>340</v>
      </c>
      <c r="I3098" t="s">
        <v>142</v>
      </c>
      <c r="J3098">
        <v>10004633247</v>
      </c>
      <c r="K3098" s="21">
        <v>27.7</v>
      </c>
    </row>
    <row r="3099" spans="1:11">
      <c r="A3099" t="s">
        <v>225</v>
      </c>
      <c r="B3099">
        <v>2016</v>
      </c>
      <c r="C3099" s="12">
        <v>42343</v>
      </c>
      <c r="D3099" t="s">
        <v>140</v>
      </c>
      <c r="E3099" t="s">
        <v>91</v>
      </c>
      <c r="F3099">
        <v>2</v>
      </c>
      <c r="G3099">
        <v>4</v>
      </c>
      <c r="H3099" t="s">
        <v>208</v>
      </c>
      <c r="I3099" t="s">
        <v>58</v>
      </c>
      <c r="J3099">
        <v>10007828183</v>
      </c>
      <c r="K3099" s="21">
        <v>22.2</v>
      </c>
    </row>
    <row r="3100" spans="1:11">
      <c r="A3100" t="s">
        <v>225</v>
      </c>
      <c r="B3100">
        <v>2016</v>
      </c>
      <c r="C3100" s="12">
        <v>42343</v>
      </c>
      <c r="D3100" t="s">
        <v>140</v>
      </c>
      <c r="E3100" t="s">
        <v>91</v>
      </c>
      <c r="F3100">
        <v>2</v>
      </c>
      <c r="G3100">
        <v>5</v>
      </c>
      <c r="H3100" t="s">
        <v>183</v>
      </c>
      <c r="I3100" t="s">
        <v>33</v>
      </c>
      <c r="J3100">
        <v>10007212639</v>
      </c>
      <c r="K3100" s="21">
        <v>24.4</v>
      </c>
    </row>
    <row r="3101" spans="1:11">
      <c r="A3101" t="s">
        <v>225</v>
      </c>
      <c r="B3101">
        <v>2016</v>
      </c>
      <c r="C3101" s="12">
        <v>42343</v>
      </c>
      <c r="D3101" t="s">
        <v>140</v>
      </c>
      <c r="E3101" t="s">
        <v>91</v>
      </c>
      <c r="F3101">
        <v>3</v>
      </c>
      <c r="G3101">
        <v>1</v>
      </c>
      <c r="H3101" t="s">
        <v>68</v>
      </c>
      <c r="I3101" t="s">
        <v>29</v>
      </c>
      <c r="J3101">
        <v>10006379247</v>
      </c>
      <c r="K3101" s="21">
        <v>25.7</v>
      </c>
    </row>
    <row r="3102" spans="1:11">
      <c r="A3102" t="s">
        <v>225</v>
      </c>
      <c r="B3102">
        <v>2016</v>
      </c>
      <c r="C3102" s="12">
        <v>42343</v>
      </c>
      <c r="D3102" t="s">
        <v>140</v>
      </c>
      <c r="E3102" t="s">
        <v>91</v>
      </c>
      <c r="F3102">
        <v>3</v>
      </c>
      <c r="G3102">
        <v>2</v>
      </c>
      <c r="H3102" t="s">
        <v>339</v>
      </c>
      <c r="I3102" t="s">
        <v>27</v>
      </c>
      <c r="J3102">
        <v>10004618796</v>
      </c>
      <c r="K3102" s="21">
        <v>28.3</v>
      </c>
    </row>
    <row r="3103" spans="1:11">
      <c r="A3103" t="s">
        <v>225</v>
      </c>
      <c r="B3103">
        <v>2016</v>
      </c>
      <c r="C3103" s="12">
        <v>42343</v>
      </c>
      <c r="D3103" t="s">
        <v>140</v>
      </c>
      <c r="E3103" t="s">
        <v>91</v>
      </c>
      <c r="F3103">
        <v>3</v>
      </c>
      <c r="G3103">
        <v>3</v>
      </c>
      <c r="H3103" t="s">
        <v>200</v>
      </c>
      <c r="I3103" t="s">
        <v>23</v>
      </c>
      <c r="J3103">
        <v>10006900421</v>
      </c>
      <c r="K3103" s="21">
        <v>23</v>
      </c>
    </row>
    <row r="3104" spans="1:11">
      <c r="A3104" t="s">
        <v>225</v>
      </c>
      <c r="B3104">
        <v>2016</v>
      </c>
      <c r="C3104" s="12">
        <v>42343</v>
      </c>
      <c r="D3104" t="s">
        <v>140</v>
      </c>
      <c r="E3104" t="s">
        <v>91</v>
      </c>
      <c r="F3104">
        <v>3</v>
      </c>
      <c r="G3104">
        <v>4</v>
      </c>
      <c r="H3104" t="s">
        <v>218</v>
      </c>
      <c r="I3104" t="s">
        <v>46</v>
      </c>
      <c r="J3104">
        <v>10006902239</v>
      </c>
      <c r="K3104" s="21">
        <v>24.4</v>
      </c>
    </row>
    <row r="3105" spans="1:11">
      <c r="A3105" t="s">
        <v>225</v>
      </c>
      <c r="B3105">
        <v>2016</v>
      </c>
      <c r="C3105" s="12">
        <v>42343</v>
      </c>
      <c r="D3105" t="s">
        <v>140</v>
      </c>
      <c r="E3105" t="s">
        <v>91</v>
      </c>
      <c r="F3105">
        <v>3</v>
      </c>
      <c r="G3105">
        <v>5</v>
      </c>
      <c r="H3105" t="s">
        <v>283</v>
      </c>
      <c r="I3105" t="s">
        <v>284</v>
      </c>
      <c r="J3105">
        <v>10006319633</v>
      </c>
      <c r="K3105" s="21">
        <v>26</v>
      </c>
    </row>
    <row r="3106" spans="1:11">
      <c r="A3106" t="s">
        <v>225</v>
      </c>
      <c r="B3106">
        <v>2016</v>
      </c>
      <c r="C3106" s="12">
        <v>42343</v>
      </c>
      <c r="D3106" t="s">
        <v>140</v>
      </c>
      <c r="E3106" t="s">
        <v>91</v>
      </c>
      <c r="F3106">
        <v>4</v>
      </c>
      <c r="G3106">
        <v>1</v>
      </c>
      <c r="H3106" t="s">
        <v>194</v>
      </c>
      <c r="I3106" t="s">
        <v>29</v>
      </c>
      <c r="J3106">
        <v>10004601723</v>
      </c>
      <c r="K3106" s="21">
        <v>28.4</v>
      </c>
    </row>
    <row r="3107" spans="1:11">
      <c r="A3107" t="s">
        <v>225</v>
      </c>
      <c r="B3107">
        <v>2016</v>
      </c>
      <c r="C3107" s="12">
        <v>42343</v>
      </c>
      <c r="D3107" t="s">
        <v>140</v>
      </c>
      <c r="E3107" t="s">
        <v>91</v>
      </c>
      <c r="F3107">
        <v>4</v>
      </c>
      <c r="G3107">
        <v>2</v>
      </c>
      <c r="H3107" t="s">
        <v>213</v>
      </c>
      <c r="I3107" t="s">
        <v>42</v>
      </c>
      <c r="J3107">
        <v>10006422895</v>
      </c>
      <c r="K3107" s="21">
        <v>24.5</v>
      </c>
    </row>
    <row r="3108" spans="1:11">
      <c r="A3108" t="s">
        <v>225</v>
      </c>
      <c r="B3108">
        <v>2016</v>
      </c>
      <c r="C3108" s="12">
        <v>42343</v>
      </c>
      <c r="D3108" t="s">
        <v>140</v>
      </c>
      <c r="E3108" t="s">
        <v>91</v>
      </c>
      <c r="F3108">
        <v>4</v>
      </c>
      <c r="G3108">
        <v>3</v>
      </c>
      <c r="H3108" t="s">
        <v>234</v>
      </c>
      <c r="I3108" t="s">
        <v>25</v>
      </c>
      <c r="J3108">
        <v>10006073493</v>
      </c>
      <c r="K3108" s="21">
        <v>26</v>
      </c>
    </row>
    <row r="3109" spans="1:11">
      <c r="A3109" t="s">
        <v>225</v>
      </c>
      <c r="B3109">
        <v>2016</v>
      </c>
      <c r="C3109" s="12">
        <v>42343</v>
      </c>
      <c r="D3109" t="s">
        <v>140</v>
      </c>
      <c r="E3109" t="s">
        <v>91</v>
      </c>
      <c r="F3109">
        <v>4</v>
      </c>
      <c r="G3109">
        <v>4</v>
      </c>
      <c r="H3109" t="s">
        <v>195</v>
      </c>
      <c r="I3109" t="s">
        <v>31</v>
      </c>
      <c r="J3109">
        <v>10005964470</v>
      </c>
      <c r="K3109" s="21">
        <v>26.7</v>
      </c>
    </row>
    <row r="3110" spans="1:11">
      <c r="A3110" t="s">
        <v>225</v>
      </c>
      <c r="B3110">
        <v>2016</v>
      </c>
      <c r="C3110" s="12">
        <v>42343</v>
      </c>
      <c r="D3110" t="s">
        <v>140</v>
      </c>
      <c r="E3110" t="s">
        <v>91</v>
      </c>
      <c r="F3110">
        <v>4</v>
      </c>
      <c r="G3110">
        <v>5</v>
      </c>
      <c r="H3110" t="s">
        <v>354</v>
      </c>
      <c r="I3110" t="s">
        <v>29</v>
      </c>
      <c r="J3110">
        <v>10006665496</v>
      </c>
      <c r="K3110" s="21">
        <v>24.2</v>
      </c>
    </row>
    <row r="3111" spans="1:11">
      <c r="A3111" t="s">
        <v>225</v>
      </c>
      <c r="B3111">
        <v>2016</v>
      </c>
      <c r="C3111" s="12">
        <v>42343</v>
      </c>
      <c r="D3111" t="s">
        <v>140</v>
      </c>
      <c r="E3111" t="s">
        <v>91</v>
      </c>
      <c r="F3111">
        <v>5</v>
      </c>
      <c r="G3111">
        <v>1</v>
      </c>
      <c r="H3111" t="s">
        <v>192</v>
      </c>
      <c r="I3111" t="s">
        <v>113</v>
      </c>
      <c r="J3111">
        <v>10004599194</v>
      </c>
      <c r="K3111" s="21">
        <v>27.7</v>
      </c>
    </row>
    <row r="3112" spans="1:11">
      <c r="A3112" t="s">
        <v>225</v>
      </c>
      <c r="B3112">
        <v>2016</v>
      </c>
      <c r="C3112" s="12">
        <v>42343</v>
      </c>
      <c r="D3112" t="s">
        <v>140</v>
      </c>
      <c r="E3112" t="s">
        <v>91</v>
      </c>
      <c r="F3112">
        <v>5</v>
      </c>
      <c r="G3112">
        <v>2</v>
      </c>
      <c r="H3112" t="s">
        <v>328</v>
      </c>
      <c r="I3112" t="s">
        <v>256</v>
      </c>
      <c r="J3112">
        <v>10007787464</v>
      </c>
      <c r="K3112" s="21">
        <v>24.1</v>
      </c>
    </row>
    <row r="3113" spans="1:11">
      <c r="A3113" t="s">
        <v>225</v>
      </c>
      <c r="B3113">
        <v>2016</v>
      </c>
      <c r="C3113" s="12">
        <v>42343</v>
      </c>
      <c r="D3113" t="s">
        <v>140</v>
      </c>
      <c r="E3113" t="s">
        <v>91</v>
      </c>
      <c r="F3113">
        <v>5</v>
      </c>
      <c r="G3113">
        <v>3</v>
      </c>
      <c r="H3113" t="s">
        <v>201</v>
      </c>
      <c r="I3113" t="s">
        <v>39</v>
      </c>
      <c r="J3113">
        <v>10007947011</v>
      </c>
      <c r="K3113" s="21">
        <v>21.1</v>
      </c>
    </row>
    <row r="3114" spans="1:11">
      <c r="A3114" t="s">
        <v>225</v>
      </c>
      <c r="B3114">
        <v>2016</v>
      </c>
      <c r="C3114" s="12">
        <v>42343</v>
      </c>
      <c r="D3114" t="s">
        <v>140</v>
      </c>
      <c r="E3114" t="s">
        <v>91</v>
      </c>
      <c r="F3114">
        <v>5</v>
      </c>
      <c r="G3114">
        <v>4</v>
      </c>
      <c r="H3114" t="s">
        <v>143</v>
      </c>
      <c r="I3114" t="s">
        <v>95</v>
      </c>
      <c r="J3114">
        <v>10009181234</v>
      </c>
      <c r="K3114" s="21">
        <v>20.7</v>
      </c>
    </row>
    <row r="3115" spans="1:11">
      <c r="A3115" t="s">
        <v>225</v>
      </c>
      <c r="B3115">
        <v>2016</v>
      </c>
      <c r="C3115" s="12">
        <v>42343</v>
      </c>
      <c r="D3115" t="s">
        <v>140</v>
      </c>
      <c r="E3115" t="s">
        <v>91</v>
      </c>
      <c r="F3115">
        <v>5</v>
      </c>
      <c r="G3115">
        <v>5</v>
      </c>
      <c r="H3115" t="s">
        <v>265</v>
      </c>
      <c r="I3115" t="s">
        <v>102</v>
      </c>
      <c r="J3115">
        <v>10009009462</v>
      </c>
      <c r="K3115" s="21">
        <v>20.399999999999999</v>
      </c>
    </row>
    <row r="3116" spans="1:11">
      <c r="A3116" t="s">
        <v>225</v>
      </c>
      <c r="B3116">
        <v>2016</v>
      </c>
      <c r="C3116" s="12">
        <v>42343</v>
      </c>
      <c r="D3116" t="s">
        <v>140</v>
      </c>
      <c r="E3116" t="s">
        <v>91</v>
      </c>
      <c r="F3116">
        <v>5</v>
      </c>
      <c r="G3116">
        <v>6</v>
      </c>
      <c r="H3116" t="s">
        <v>287</v>
      </c>
      <c r="I3116" t="s">
        <v>31</v>
      </c>
      <c r="J3116">
        <v>10003349716</v>
      </c>
      <c r="K3116" s="21">
        <v>30.6</v>
      </c>
    </row>
    <row r="3117" spans="1:11">
      <c r="A3117" t="s">
        <v>225</v>
      </c>
      <c r="B3117">
        <v>2016</v>
      </c>
      <c r="C3117" s="12">
        <v>42343</v>
      </c>
      <c r="D3117" t="s">
        <v>140</v>
      </c>
      <c r="E3117" t="s">
        <v>91</v>
      </c>
      <c r="F3117">
        <v>6</v>
      </c>
      <c r="G3117">
        <v>1</v>
      </c>
      <c r="H3117" t="s">
        <v>345</v>
      </c>
      <c r="I3117" t="s">
        <v>346</v>
      </c>
      <c r="J3117">
        <v>10007500407</v>
      </c>
      <c r="K3117" s="21">
        <v>22.4</v>
      </c>
    </row>
    <row r="3118" spans="1:11">
      <c r="A3118" t="s">
        <v>225</v>
      </c>
      <c r="B3118">
        <v>2016</v>
      </c>
      <c r="C3118" s="12">
        <v>42343</v>
      </c>
      <c r="D3118" t="s">
        <v>140</v>
      </c>
      <c r="E3118" t="s">
        <v>91</v>
      </c>
      <c r="F3118">
        <v>6</v>
      </c>
      <c r="G3118">
        <v>2</v>
      </c>
      <c r="H3118" t="s">
        <v>336</v>
      </c>
      <c r="I3118" t="s">
        <v>355</v>
      </c>
      <c r="J3118">
        <v>10005506954</v>
      </c>
      <c r="K3118" s="21">
        <v>27</v>
      </c>
    </row>
    <row r="3119" spans="1:11">
      <c r="A3119" t="s">
        <v>225</v>
      </c>
      <c r="B3119">
        <v>2016</v>
      </c>
      <c r="C3119" s="12">
        <v>42343</v>
      </c>
      <c r="D3119" t="s">
        <v>140</v>
      </c>
      <c r="E3119" t="s">
        <v>91</v>
      </c>
      <c r="F3119">
        <v>6</v>
      </c>
      <c r="G3119">
        <v>3</v>
      </c>
      <c r="H3119" t="s">
        <v>108</v>
      </c>
      <c r="I3119" t="s">
        <v>109</v>
      </c>
      <c r="J3119">
        <v>10117936018</v>
      </c>
      <c r="K3119" s="21">
        <v>22.1</v>
      </c>
    </row>
    <row r="3120" spans="1:11">
      <c r="A3120" t="s">
        <v>225</v>
      </c>
      <c r="B3120">
        <v>2016</v>
      </c>
      <c r="C3120" s="12">
        <v>42343</v>
      </c>
      <c r="D3120" t="s">
        <v>140</v>
      </c>
      <c r="E3120" t="s">
        <v>91</v>
      </c>
      <c r="F3120">
        <v>6</v>
      </c>
      <c r="G3120">
        <v>4</v>
      </c>
      <c r="H3120" t="s">
        <v>50</v>
      </c>
      <c r="I3120" t="s">
        <v>44</v>
      </c>
      <c r="J3120">
        <v>10009039774</v>
      </c>
      <c r="K3120" s="21">
        <v>21.4</v>
      </c>
    </row>
    <row r="3121" spans="1:11">
      <c r="A3121" t="s">
        <v>225</v>
      </c>
      <c r="B3121">
        <v>2016</v>
      </c>
      <c r="C3121" s="12">
        <v>42343</v>
      </c>
      <c r="D3121" t="s">
        <v>140</v>
      </c>
      <c r="E3121" t="s">
        <v>91</v>
      </c>
      <c r="F3121">
        <v>6</v>
      </c>
      <c r="G3121">
        <v>5</v>
      </c>
      <c r="H3121" t="s">
        <v>289</v>
      </c>
      <c r="I3121" t="s">
        <v>207</v>
      </c>
      <c r="J3121">
        <v>10002418415</v>
      </c>
      <c r="K3121" s="21">
        <v>33.299999999999997</v>
      </c>
    </row>
    <row r="3122" spans="1:11">
      <c r="A3122" t="s">
        <v>225</v>
      </c>
      <c r="B3122">
        <v>2016</v>
      </c>
      <c r="C3122" s="12">
        <v>42343</v>
      </c>
      <c r="D3122" t="s">
        <v>140</v>
      </c>
      <c r="E3122" t="s">
        <v>91</v>
      </c>
      <c r="F3122">
        <v>6</v>
      </c>
      <c r="G3122">
        <v>6</v>
      </c>
      <c r="H3122" t="s">
        <v>93</v>
      </c>
      <c r="I3122" t="s">
        <v>52</v>
      </c>
      <c r="J3122">
        <v>10009150215</v>
      </c>
      <c r="K3122" s="21">
        <v>20</v>
      </c>
    </row>
    <row r="3123" spans="1:11">
      <c r="A3123" t="s">
        <v>225</v>
      </c>
      <c r="B3123">
        <v>2016</v>
      </c>
      <c r="C3123" s="12">
        <v>42343</v>
      </c>
      <c r="D3123" t="s">
        <v>140</v>
      </c>
      <c r="E3123" t="s">
        <v>117</v>
      </c>
      <c r="F3123">
        <v>1</v>
      </c>
      <c r="G3123">
        <v>1</v>
      </c>
      <c r="H3123" t="s">
        <v>354</v>
      </c>
      <c r="I3123" t="s">
        <v>29</v>
      </c>
      <c r="J3123">
        <v>10006665496</v>
      </c>
      <c r="K3123" s="21">
        <v>24.2</v>
      </c>
    </row>
    <row r="3124" spans="1:11">
      <c r="A3124" t="s">
        <v>225</v>
      </c>
      <c r="B3124">
        <v>2016</v>
      </c>
      <c r="C3124" s="12">
        <v>42343</v>
      </c>
      <c r="D3124" t="s">
        <v>140</v>
      </c>
      <c r="E3124" t="s">
        <v>117</v>
      </c>
      <c r="F3124">
        <v>1</v>
      </c>
      <c r="G3124">
        <v>2</v>
      </c>
      <c r="H3124" t="s">
        <v>143</v>
      </c>
      <c r="I3124" t="s">
        <v>95</v>
      </c>
      <c r="J3124">
        <v>10009181234</v>
      </c>
      <c r="K3124" s="21">
        <v>20.7</v>
      </c>
    </row>
    <row r="3125" spans="1:11">
      <c r="A3125" t="s">
        <v>225</v>
      </c>
      <c r="B3125">
        <v>2016</v>
      </c>
      <c r="C3125" s="12">
        <v>42343</v>
      </c>
      <c r="D3125" t="s">
        <v>140</v>
      </c>
      <c r="E3125" t="s">
        <v>117</v>
      </c>
      <c r="F3125">
        <v>1</v>
      </c>
      <c r="G3125">
        <v>3</v>
      </c>
      <c r="H3125" t="s">
        <v>350</v>
      </c>
      <c r="I3125" t="s">
        <v>224</v>
      </c>
      <c r="J3125">
        <v>10007165755</v>
      </c>
      <c r="K3125" s="21">
        <v>25.9</v>
      </c>
    </row>
    <row r="3126" spans="1:11">
      <c r="A3126" t="s">
        <v>225</v>
      </c>
      <c r="B3126">
        <v>2016</v>
      </c>
      <c r="C3126" s="12">
        <v>42343</v>
      </c>
      <c r="D3126" t="s">
        <v>140</v>
      </c>
      <c r="E3126" t="s">
        <v>117</v>
      </c>
      <c r="F3126">
        <v>1</v>
      </c>
      <c r="G3126">
        <v>4</v>
      </c>
      <c r="H3126" t="s">
        <v>108</v>
      </c>
      <c r="I3126" t="s">
        <v>109</v>
      </c>
      <c r="J3126">
        <v>10117936018</v>
      </c>
      <c r="K3126" s="21">
        <v>22.1</v>
      </c>
    </row>
    <row r="3127" spans="1:11">
      <c r="A3127" t="s">
        <v>225</v>
      </c>
      <c r="B3127">
        <v>2016</v>
      </c>
      <c r="C3127" s="12">
        <v>42343</v>
      </c>
      <c r="D3127" t="s">
        <v>140</v>
      </c>
      <c r="E3127" t="s">
        <v>117</v>
      </c>
      <c r="F3127">
        <v>1</v>
      </c>
      <c r="G3127">
        <v>5</v>
      </c>
      <c r="H3127" t="s">
        <v>93</v>
      </c>
      <c r="I3127" t="s">
        <v>52</v>
      </c>
      <c r="J3127">
        <v>10009150215</v>
      </c>
      <c r="K3127" s="21">
        <v>20</v>
      </c>
    </row>
    <row r="3128" spans="1:11">
      <c r="A3128" t="s">
        <v>225</v>
      </c>
      <c r="B3128">
        <v>2016</v>
      </c>
      <c r="C3128" s="12">
        <v>42343</v>
      </c>
      <c r="D3128" t="s">
        <v>140</v>
      </c>
      <c r="E3128" t="s">
        <v>117</v>
      </c>
      <c r="F3128">
        <v>2</v>
      </c>
      <c r="G3128">
        <v>1</v>
      </c>
      <c r="H3128" t="s">
        <v>195</v>
      </c>
      <c r="I3128" t="s">
        <v>31</v>
      </c>
      <c r="J3128">
        <v>10005964470</v>
      </c>
      <c r="K3128" s="21">
        <v>26.7</v>
      </c>
    </row>
    <row r="3129" spans="1:11">
      <c r="A3129" t="s">
        <v>225</v>
      </c>
      <c r="B3129">
        <v>2016</v>
      </c>
      <c r="C3129" s="12">
        <v>42343</v>
      </c>
      <c r="D3129" t="s">
        <v>140</v>
      </c>
      <c r="E3129" t="s">
        <v>117</v>
      </c>
      <c r="F3129">
        <v>2</v>
      </c>
      <c r="G3129">
        <v>2</v>
      </c>
      <c r="H3129" t="s">
        <v>283</v>
      </c>
      <c r="I3129" t="s">
        <v>284</v>
      </c>
      <c r="J3129">
        <v>10006319633</v>
      </c>
      <c r="K3129" s="21">
        <v>26</v>
      </c>
    </row>
    <row r="3130" spans="1:11">
      <c r="A3130" t="s">
        <v>225</v>
      </c>
      <c r="B3130">
        <v>2016</v>
      </c>
      <c r="C3130" s="12">
        <v>42343</v>
      </c>
      <c r="D3130" t="s">
        <v>140</v>
      </c>
      <c r="E3130" t="s">
        <v>117</v>
      </c>
      <c r="F3130">
        <v>2</v>
      </c>
      <c r="G3130">
        <v>3</v>
      </c>
      <c r="H3130" t="s">
        <v>287</v>
      </c>
      <c r="I3130" t="s">
        <v>31</v>
      </c>
      <c r="J3130">
        <v>10003349716</v>
      </c>
      <c r="K3130" s="21">
        <v>30.6</v>
      </c>
    </row>
    <row r="3131" spans="1:11">
      <c r="A3131" t="s">
        <v>225</v>
      </c>
      <c r="B3131">
        <v>2016</v>
      </c>
      <c r="C3131" s="12">
        <v>42343</v>
      </c>
      <c r="D3131" t="s">
        <v>140</v>
      </c>
      <c r="E3131" t="s">
        <v>117</v>
      </c>
      <c r="F3131">
        <v>2</v>
      </c>
      <c r="G3131">
        <v>4</v>
      </c>
      <c r="H3131" t="s">
        <v>286</v>
      </c>
      <c r="I3131" t="s">
        <v>102</v>
      </c>
      <c r="J3131">
        <v>10007811817</v>
      </c>
      <c r="K3131" s="21">
        <v>21.9</v>
      </c>
    </row>
    <row r="3132" spans="1:11">
      <c r="A3132" t="s">
        <v>225</v>
      </c>
      <c r="B3132">
        <v>2016</v>
      </c>
      <c r="C3132" s="12">
        <v>42343</v>
      </c>
      <c r="D3132" t="s">
        <v>140</v>
      </c>
      <c r="E3132" t="s">
        <v>117</v>
      </c>
      <c r="F3132">
        <v>2</v>
      </c>
      <c r="G3132">
        <v>5</v>
      </c>
      <c r="H3132" t="s">
        <v>201</v>
      </c>
      <c r="I3132" t="s">
        <v>39</v>
      </c>
      <c r="J3132">
        <v>10007947011</v>
      </c>
      <c r="K3132" s="21">
        <v>21.1</v>
      </c>
    </row>
    <row r="3133" spans="1:11">
      <c r="A3133" t="s">
        <v>225</v>
      </c>
      <c r="B3133">
        <v>2016</v>
      </c>
      <c r="C3133" s="12">
        <v>42343</v>
      </c>
      <c r="D3133" t="s">
        <v>140</v>
      </c>
      <c r="E3133" t="s">
        <v>117</v>
      </c>
      <c r="F3133">
        <v>3</v>
      </c>
      <c r="G3133">
        <v>1</v>
      </c>
      <c r="H3133" t="s">
        <v>218</v>
      </c>
      <c r="I3133" t="s">
        <v>46</v>
      </c>
      <c r="J3133">
        <v>10006902239</v>
      </c>
      <c r="K3133" s="21">
        <v>24.4</v>
      </c>
    </row>
    <row r="3134" spans="1:11">
      <c r="A3134" t="s">
        <v>225</v>
      </c>
      <c r="B3134">
        <v>2016</v>
      </c>
      <c r="C3134" s="12">
        <v>42343</v>
      </c>
      <c r="D3134" t="s">
        <v>140</v>
      </c>
      <c r="E3134" t="s">
        <v>117</v>
      </c>
      <c r="F3134">
        <v>3</v>
      </c>
      <c r="G3134">
        <v>2</v>
      </c>
      <c r="H3134" t="s">
        <v>183</v>
      </c>
      <c r="I3134" t="s">
        <v>33</v>
      </c>
      <c r="J3134">
        <v>10007212639</v>
      </c>
      <c r="K3134" s="21">
        <v>24.4</v>
      </c>
    </row>
    <row r="3135" spans="1:11">
      <c r="A3135" t="s">
        <v>225</v>
      </c>
      <c r="B3135">
        <v>2016</v>
      </c>
      <c r="C3135" s="12">
        <v>42343</v>
      </c>
      <c r="D3135" t="s">
        <v>140</v>
      </c>
      <c r="E3135" t="s">
        <v>117</v>
      </c>
      <c r="F3135">
        <v>3</v>
      </c>
      <c r="G3135">
        <v>3</v>
      </c>
      <c r="H3135" t="s">
        <v>234</v>
      </c>
      <c r="I3135" t="s">
        <v>25</v>
      </c>
      <c r="J3135">
        <v>10006073493</v>
      </c>
      <c r="K3135" s="21">
        <v>26</v>
      </c>
    </row>
    <row r="3136" spans="1:11">
      <c r="A3136" t="s">
        <v>225</v>
      </c>
      <c r="B3136">
        <v>2016</v>
      </c>
      <c r="C3136" s="12">
        <v>42343</v>
      </c>
      <c r="D3136" t="s">
        <v>140</v>
      </c>
      <c r="E3136" t="s">
        <v>117</v>
      </c>
      <c r="F3136">
        <v>3</v>
      </c>
      <c r="G3136">
        <v>4</v>
      </c>
      <c r="H3136" t="s">
        <v>339</v>
      </c>
      <c r="I3136" t="s">
        <v>27</v>
      </c>
      <c r="J3136">
        <v>10004618796</v>
      </c>
      <c r="K3136" s="21">
        <v>28.3</v>
      </c>
    </row>
    <row r="3137" spans="1:11">
      <c r="A3137" t="s">
        <v>225</v>
      </c>
      <c r="B3137">
        <v>2016</v>
      </c>
      <c r="C3137" s="12">
        <v>42343</v>
      </c>
      <c r="D3137" t="s">
        <v>140</v>
      </c>
      <c r="E3137" t="s">
        <v>117</v>
      </c>
      <c r="F3137">
        <v>4</v>
      </c>
      <c r="G3137">
        <v>1</v>
      </c>
      <c r="H3137" t="s">
        <v>213</v>
      </c>
      <c r="I3137" t="s">
        <v>42</v>
      </c>
      <c r="J3137">
        <v>10006422895</v>
      </c>
      <c r="K3137" s="21">
        <v>24.5</v>
      </c>
    </row>
    <row r="3138" spans="1:11">
      <c r="A3138" t="s">
        <v>225</v>
      </c>
      <c r="B3138">
        <v>2016</v>
      </c>
      <c r="C3138" s="12">
        <v>42343</v>
      </c>
      <c r="D3138" t="s">
        <v>140</v>
      </c>
      <c r="E3138" t="s">
        <v>117</v>
      </c>
      <c r="F3138">
        <v>4</v>
      </c>
      <c r="G3138">
        <v>2</v>
      </c>
      <c r="H3138" t="s">
        <v>312</v>
      </c>
      <c r="I3138" t="s">
        <v>104</v>
      </c>
      <c r="J3138">
        <v>10006898401</v>
      </c>
      <c r="K3138" s="21">
        <v>24.5</v>
      </c>
    </row>
    <row r="3139" spans="1:11">
      <c r="A3139" t="s">
        <v>225</v>
      </c>
      <c r="B3139">
        <v>2016</v>
      </c>
      <c r="C3139" s="12">
        <v>42343</v>
      </c>
      <c r="D3139" t="s">
        <v>140</v>
      </c>
      <c r="E3139" t="s">
        <v>117</v>
      </c>
      <c r="F3139">
        <v>4</v>
      </c>
      <c r="G3139">
        <v>3</v>
      </c>
      <c r="H3139" t="s">
        <v>200</v>
      </c>
      <c r="I3139" t="s">
        <v>23</v>
      </c>
      <c r="J3139">
        <v>10006900421</v>
      </c>
      <c r="K3139" s="21">
        <v>23</v>
      </c>
    </row>
    <row r="3140" spans="1:11">
      <c r="A3140" t="s">
        <v>225</v>
      </c>
      <c r="B3140">
        <v>2016</v>
      </c>
      <c r="C3140" s="12">
        <v>42343</v>
      </c>
      <c r="D3140" t="s">
        <v>140</v>
      </c>
      <c r="E3140" t="s">
        <v>117</v>
      </c>
      <c r="F3140">
        <v>4</v>
      </c>
      <c r="G3140">
        <v>4</v>
      </c>
      <c r="H3140" t="s">
        <v>208</v>
      </c>
      <c r="I3140" t="s">
        <v>58</v>
      </c>
      <c r="J3140">
        <v>10007828183</v>
      </c>
      <c r="K3140" s="21">
        <v>22.2</v>
      </c>
    </row>
    <row r="3141" spans="1:11">
      <c r="A3141" t="s">
        <v>225</v>
      </c>
      <c r="B3141">
        <v>2016</v>
      </c>
      <c r="C3141" s="12">
        <v>42343</v>
      </c>
      <c r="D3141" t="s">
        <v>140</v>
      </c>
      <c r="E3141" t="s">
        <v>117</v>
      </c>
      <c r="F3141">
        <v>5</v>
      </c>
      <c r="G3141">
        <v>1</v>
      </c>
      <c r="H3141" t="s">
        <v>289</v>
      </c>
      <c r="I3141" t="s">
        <v>207</v>
      </c>
      <c r="J3141">
        <v>10002418415</v>
      </c>
      <c r="K3141" s="21">
        <v>33.299999999999997</v>
      </c>
    </row>
    <row r="3142" spans="1:11">
      <c r="A3142" t="s">
        <v>225</v>
      </c>
      <c r="B3142">
        <v>2016</v>
      </c>
      <c r="C3142" s="12">
        <v>42343</v>
      </c>
      <c r="D3142" t="s">
        <v>140</v>
      </c>
      <c r="E3142" t="s">
        <v>117</v>
      </c>
      <c r="F3142">
        <v>5</v>
      </c>
      <c r="G3142">
        <v>2</v>
      </c>
      <c r="H3142" t="s">
        <v>340</v>
      </c>
      <c r="I3142" t="s">
        <v>142</v>
      </c>
      <c r="J3142">
        <v>10004633247</v>
      </c>
      <c r="K3142" s="21">
        <v>27.7</v>
      </c>
    </row>
    <row r="3143" spans="1:11">
      <c r="A3143" t="s">
        <v>225</v>
      </c>
      <c r="B3143">
        <v>2016</v>
      </c>
      <c r="C3143" s="12">
        <v>42343</v>
      </c>
      <c r="D3143" t="s">
        <v>140</v>
      </c>
      <c r="E3143" t="s">
        <v>117</v>
      </c>
      <c r="F3143">
        <v>5</v>
      </c>
      <c r="G3143">
        <v>3</v>
      </c>
      <c r="H3143" t="s">
        <v>328</v>
      </c>
      <c r="I3143" t="s">
        <v>256</v>
      </c>
      <c r="J3143">
        <v>10007787464</v>
      </c>
      <c r="K3143" s="21">
        <v>24.1</v>
      </c>
    </row>
    <row r="3144" spans="1:11">
      <c r="A3144" t="s">
        <v>225</v>
      </c>
      <c r="B3144">
        <v>2016</v>
      </c>
      <c r="C3144" s="12">
        <v>42343</v>
      </c>
      <c r="D3144" t="s">
        <v>140</v>
      </c>
      <c r="E3144" t="s">
        <v>117</v>
      </c>
      <c r="F3144">
        <v>5</v>
      </c>
      <c r="G3144">
        <v>4</v>
      </c>
      <c r="H3144" t="s">
        <v>171</v>
      </c>
      <c r="I3144" t="s">
        <v>82</v>
      </c>
      <c r="J3144">
        <v>10007073506</v>
      </c>
      <c r="K3144" s="21">
        <v>25.4</v>
      </c>
    </row>
    <row r="3145" spans="1:11">
      <c r="A3145" t="s">
        <v>225</v>
      </c>
      <c r="B3145">
        <v>2016</v>
      </c>
      <c r="C3145" s="12">
        <v>42343</v>
      </c>
      <c r="D3145" t="s">
        <v>140</v>
      </c>
      <c r="E3145" t="s">
        <v>117</v>
      </c>
      <c r="F3145">
        <v>6</v>
      </c>
      <c r="G3145">
        <v>1</v>
      </c>
      <c r="H3145" t="s">
        <v>327</v>
      </c>
      <c r="I3145" t="s">
        <v>198</v>
      </c>
      <c r="J3145">
        <v>10007271546</v>
      </c>
      <c r="K3145" s="21">
        <v>22.7</v>
      </c>
    </row>
    <row r="3146" spans="1:11">
      <c r="A3146" t="s">
        <v>225</v>
      </c>
      <c r="B3146">
        <v>2016</v>
      </c>
      <c r="C3146" s="12">
        <v>42343</v>
      </c>
      <c r="D3146" t="s">
        <v>140</v>
      </c>
      <c r="E3146" t="s">
        <v>117</v>
      </c>
      <c r="F3146">
        <v>6</v>
      </c>
      <c r="G3146">
        <v>2</v>
      </c>
      <c r="H3146" t="s">
        <v>50</v>
      </c>
      <c r="I3146" t="s">
        <v>44</v>
      </c>
      <c r="J3146">
        <v>10009039774</v>
      </c>
      <c r="K3146" s="21">
        <v>21.4</v>
      </c>
    </row>
    <row r="3147" spans="1:11">
      <c r="A3147" t="s">
        <v>225</v>
      </c>
      <c r="B3147">
        <v>2016</v>
      </c>
      <c r="C3147" s="12">
        <v>42343</v>
      </c>
      <c r="D3147" t="s">
        <v>140</v>
      </c>
      <c r="E3147" t="s">
        <v>117</v>
      </c>
      <c r="F3147">
        <v>6</v>
      </c>
      <c r="G3147">
        <v>3</v>
      </c>
      <c r="H3147" t="s">
        <v>336</v>
      </c>
      <c r="I3147" t="s">
        <v>355</v>
      </c>
      <c r="J3147">
        <v>10005506954</v>
      </c>
      <c r="K3147" s="21">
        <v>27</v>
      </c>
    </row>
    <row r="3148" spans="1:11">
      <c r="A3148" t="s">
        <v>225</v>
      </c>
      <c r="B3148">
        <v>2016</v>
      </c>
      <c r="C3148" s="12">
        <v>42343</v>
      </c>
      <c r="D3148" t="s">
        <v>140</v>
      </c>
      <c r="E3148" t="s">
        <v>117</v>
      </c>
      <c r="F3148">
        <v>6</v>
      </c>
      <c r="G3148">
        <v>4</v>
      </c>
      <c r="H3148" t="s">
        <v>265</v>
      </c>
      <c r="I3148" t="s">
        <v>102</v>
      </c>
      <c r="J3148">
        <v>10009009462</v>
      </c>
      <c r="K3148" s="21">
        <v>20.399999999999999</v>
      </c>
    </row>
    <row r="3149" spans="1:11">
      <c r="A3149" t="s">
        <v>225</v>
      </c>
      <c r="B3149">
        <v>2016</v>
      </c>
      <c r="C3149" s="12">
        <v>42343</v>
      </c>
      <c r="D3149" t="s">
        <v>140</v>
      </c>
      <c r="E3149" t="s">
        <v>119</v>
      </c>
      <c r="F3149">
        <v>1</v>
      </c>
      <c r="G3149">
        <v>1</v>
      </c>
      <c r="H3149" t="s">
        <v>354</v>
      </c>
      <c r="I3149" t="s">
        <v>29</v>
      </c>
      <c r="J3149">
        <v>10006665496</v>
      </c>
      <c r="K3149" s="21">
        <v>24.2</v>
      </c>
    </row>
    <row r="3150" spans="1:11">
      <c r="A3150" t="s">
        <v>225</v>
      </c>
      <c r="B3150">
        <v>2016</v>
      </c>
      <c r="C3150" s="12">
        <v>42343</v>
      </c>
      <c r="D3150" t="s">
        <v>140</v>
      </c>
      <c r="E3150" t="s">
        <v>119</v>
      </c>
      <c r="F3150">
        <v>1</v>
      </c>
      <c r="G3150">
        <v>2</v>
      </c>
      <c r="H3150" t="s">
        <v>194</v>
      </c>
      <c r="I3150" t="s">
        <v>29</v>
      </c>
      <c r="J3150">
        <v>10004601723</v>
      </c>
      <c r="K3150" s="21">
        <v>28.4</v>
      </c>
    </row>
    <row r="3151" spans="1:11">
      <c r="A3151" t="s">
        <v>225</v>
      </c>
      <c r="B3151">
        <v>2016</v>
      </c>
      <c r="C3151" s="12">
        <v>42343</v>
      </c>
      <c r="D3151" t="s">
        <v>140</v>
      </c>
      <c r="E3151" t="s">
        <v>119</v>
      </c>
      <c r="F3151">
        <v>1</v>
      </c>
      <c r="G3151">
        <v>3</v>
      </c>
      <c r="H3151" t="s">
        <v>345</v>
      </c>
      <c r="I3151" t="s">
        <v>346</v>
      </c>
      <c r="J3151">
        <v>10007500407</v>
      </c>
      <c r="K3151" s="21">
        <v>22.4</v>
      </c>
    </row>
    <row r="3152" spans="1:11">
      <c r="A3152" t="s">
        <v>225</v>
      </c>
      <c r="B3152">
        <v>2016</v>
      </c>
      <c r="C3152" s="12">
        <v>42343</v>
      </c>
      <c r="D3152" t="s">
        <v>140</v>
      </c>
      <c r="E3152" t="s">
        <v>119</v>
      </c>
      <c r="F3152">
        <v>1</v>
      </c>
      <c r="G3152">
        <v>4</v>
      </c>
      <c r="H3152" t="s">
        <v>289</v>
      </c>
      <c r="I3152" t="s">
        <v>207</v>
      </c>
      <c r="J3152">
        <v>10002418415</v>
      </c>
      <c r="K3152" s="21">
        <v>33.299999999999997</v>
      </c>
    </row>
    <row r="3153" spans="1:11">
      <c r="A3153" t="s">
        <v>225</v>
      </c>
      <c r="B3153">
        <v>2016</v>
      </c>
      <c r="C3153" s="12">
        <v>42343</v>
      </c>
      <c r="D3153" t="s">
        <v>140</v>
      </c>
      <c r="E3153" t="s">
        <v>119</v>
      </c>
      <c r="F3153">
        <v>1</v>
      </c>
      <c r="G3153">
        <v>5</v>
      </c>
      <c r="H3153" t="s">
        <v>213</v>
      </c>
      <c r="I3153" t="s">
        <v>42</v>
      </c>
      <c r="J3153">
        <v>10006422895</v>
      </c>
      <c r="K3153" s="21">
        <v>24.5</v>
      </c>
    </row>
    <row r="3154" spans="1:11">
      <c r="A3154" t="s">
        <v>225</v>
      </c>
      <c r="B3154">
        <v>2016</v>
      </c>
      <c r="C3154" s="12">
        <v>42343</v>
      </c>
      <c r="D3154" t="s">
        <v>140</v>
      </c>
      <c r="E3154" t="s">
        <v>119</v>
      </c>
      <c r="F3154">
        <v>1</v>
      </c>
      <c r="G3154">
        <v>6</v>
      </c>
      <c r="H3154" t="s">
        <v>153</v>
      </c>
      <c r="I3154" t="s">
        <v>154</v>
      </c>
      <c r="J3154">
        <v>10004717719</v>
      </c>
      <c r="K3154" s="21">
        <v>27</v>
      </c>
    </row>
    <row r="3155" spans="1:11">
      <c r="A3155" t="s">
        <v>225</v>
      </c>
      <c r="B3155">
        <v>2016</v>
      </c>
      <c r="C3155" s="12">
        <v>42343</v>
      </c>
      <c r="D3155" t="s">
        <v>140</v>
      </c>
      <c r="E3155" t="s">
        <v>119</v>
      </c>
      <c r="F3155">
        <v>2</v>
      </c>
      <c r="G3155">
        <v>1</v>
      </c>
      <c r="H3155" t="s">
        <v>68</v>
      </c>
      <c r="I3155" t="s">
        <v>29</v>
      </c>
      <c r="J3155">
        <v>10006379247</v>
      </c>
      <c r="K3155" s="21">
        <v>25.7</v>
      </c>
    </row>
    <row r="3156" spans="1:11">
      <c r="A3156" t="s">
        <v>225</v>
      </c>
      <c r="B3156">
        <v>2016</v>
      </c>
      <c r="C3156" s="12">
        <v>42343</v>
      </c>
      <c r="D3156" t="s">
        <v>140</v>
      </c>
      <c r="E3156" t="s">
        <v>119</v>
      </c>
      <c r="F3156">
        <v>2</v>
      </c>
      <c r="G3156">
        <v>2</v>
      </c>
      <c r="H3156" t="s">
        <v>192</v>
      </c>
      <c r="I3156" t="s">
        <v>113</v>
      </c>
      <c r="J3156">
        <v>10004599194</v>
      </c>
      <c r="K3156" s="21">
        <v>27.7</v>
      </c>
    </row>
    <row r="3157" spans="1:11">
      <c r="A3157" t="s">
        <v>225</v>
      </c>
      <c r="B3157">
        <v>2016</v>
      </c>
      <c r="C3157" s="12">
        <v>42343</v>
      </c>
      <c r="D3157" t="s">
        <v>140</v>
      </c>
      <c r="E3157" t="s">
        <v>119</v>
      </c>
      <c r="F3157">
        <v>2</v>
      </c>
      <c r="G3157">
        <v>3</v>
      </c>
      <c r="H3157" t="s">
        <v>327</v>
      </c>
      <c r="I3157" t="s">
        <v>198</v>
      </c>
      <c r="J3157">
        <v>10007271546</v>
      </c>
      <c r="K3157" s="21">
        <v>22.7</v>
      </c>
    </row>
    <row r="3158" spans="1:11">
      <c r="A3158" t="s">
        <v>225</v>
      </c>
      <c r="B3158">
        <v>2016</v>
      </c>
      <c r="C3158" s="12">
        <v>42343</v>
      </c>
      <c r="D3158" t="s">
        <v>140</v>
      </c>
      <c r="E3158" t="s">
        <v>119</v>
      </c>
      <c r="F3158">
        <v>2</v>
      </c>
      <c r="G3158">
        <v>4</v>
      </c>
      <c r="H3158" t="s">
        <v>218</v>
      </c>
      <c r="I3158" t="s">
        <v>46</v>
      </c>
      <c r="J3158">
        <v>10006902239</v>
      </c>
      <c r="K3158" s="21">
        <v>24.4</v>
      </c>
    </row>
    <row r="3159" spans="1:11">
      <c r="A3159" t="s">
        <v>225</v>
      </c>
      <c r="B3159">
        <v>2016</v>
      </c>
      <c r="C3159" s="12">
        <v>42343</v>
      </c>
      <c r="D3159" t="s">
        <v>140</v>
      </c>
      <c r="E3159" t="s">
        <v>119</v>
      </c>
      <c r="F3159">
        <v>2</v>
      </c>
      <c r="G3159">
        <v>5</v>
      </c>
      <c r="H3159" t="s">
        <v>129</v>
      </c>
      <c r="I3159" t="s">
        <v>35</v>
      </c>
      <c r="J3159">
        <v>10006184742</v>
      </c>
      <c r="K3159" s="21">
        <v>24.4</v>
      </c>
    </row>
    <row r="3160" spans="1:11">
      <c r="A3160" t="s">
        <v>225</v>
      </c>
      <c r="B3160">
        <v>2016</v>
      </c>
      <c r="C3160" s="12">
        <v>42343</v>
      </c>
      <c r="D3160" t="s">
        <v>140</v>
      </c>
      <c r="E3160" t="s">
        <v>119</v>
      </c>
      <c r="F3160">
        <v>2</v>
      </c>
      <c r="G3160">
        <v>6</v>
      </c>
      <c r="H3160" t="s">
        <v>195</v>
      </c>
      <c r="I3160" t="s">
        <v>31</v>
      </c>
      <c r="J3160">
        <v>10005964470</v>
      </c>
      <c r="K3160" s="21">
        <v>26.7</v>
      </c>
    </row>
    <row r="3161" spans="1:11">
      <c r="A3161" t="s">
        <v>225</v>
      </c>
      <c r="B3161">
        <v>2016</v>
      </c>
      <c r="C3161" s="12">
        <v>42343</v>
      </c>
      <c r="D3161" t="s">
        <v>140</v>
      </c>
      <c r="E3161" t="s">
        <v>121</v>
      </c>
      <c r="F3161">
        <v>1</v>
      </c>
      <c r="G3161">
        <v>1</v>
      </c>
      <c r="H3161" t="s">
        <v>68</v>
      </c>
      <c r="I3161" t="s">
        <v>29</v>
      </c>
      <c r="J3161">
        <v>10006379247</v>
      </c>
      <c r="K3161" s="21">
        <v>25.7</v>
      </c>
    </row>
    <row r="3162" spans="1:11">
      <c r="A3162" t="s">
        <v>225</v>
      </c>
      <c r="B3162">
        <v>2016</v>
      </c>
      <c r="C3162" s="12">
        <v>42343</v>
      </c>
      <c r="D3162" t="s">
        <v>140</v>
      </c>
      <c r="E3162" t="s">
        <v>121</v>
      </c>
      <c r="F3162">
        <v>1</v>
      </c>
      <c r="G3162">
        <v>2</v>
      </c>
      <c r="H3162" t="s">
        <v>194</v>
      </c>
      <c r="I3162" t="s">
        <v>29</v>
      </c>
      <c r="J3162">
        <v>10004601723</v>
      </c>
      <c r="K3162" s="21">
        <v>28.4</v>
      </c>
    </row>
    <row r="3163" spans="1:11">
      <c r="A3163" t="s">
        <v>225</v>
      </c>
      <c r="B3163">
        <v>2016</v>
      </c>
      <c r="C3163" s="12">
        <v>42343</v>
      </c>
      <c r="D3163" t="s">
        <v>140</v>
      </c>
      <c r="E3163" t="s">
        <v>121</v>
      </c>
      <c r="F3163">
        <v>1</v>
      </c>
      <c r="G3163">
        <v>3</v>
      </c>
      <c r="H3163" t="s">
        <v>345</v>
      </c>
      <c r="I3163" t="s">
        <v>346</v>
      </c>
      <c r="J3163">
        <v>10007500407</v>
      </c>
      <c r="K3163" s="21">
        <v>22.4</v>
      </c>
    </row>
    <row r="3164" spans="1:11">
      <c r="A3164" t="s">
        <v>225</v>
      </c>
      <c r="B3164">
        <v>2016</v>
      </c>
      <c r="C3164" s="12">
        <v>42343</v>
      </c>
      <c r="D3164" t="s">
        <v>140</v>
      </c>
      <c r="E3164" t="s">
        <v>121</v>
      </c>
      <c r="F3164">
        <v>1</v>
      </c>
      <c r="G3164">
        <v>4</v>
      </c>
      <c r="H3164" t="s">
        <v>327</v>
      </c>
      <c r="I3164" t="s">
        <v>198</v>
      </c>
      <c r="J3164">
        <v>10007271546</v>
      </c>
      <c r="K3164" s="21">
        <v>22.7</v>
      </c>
    </row>
    <row r="3165" spans="1:11">
      <c r="A3165" t="s">
        <v>225</v>
      </c>
      <c r="B3165">
        <v>2016</v>
      </c>
      <c r="C3165" s="12">
        <v>42343</v>
      </c>
      <c r="D3165" t="s">
        <v>140</v>
      </c>
      <c r="E3165" t="s">
        <v>121</v>
      </c>
      <c r="F3165">
        <v>1</v>
      </c>
      <c r="G3165">
        <v>5</v>
      </c>
      <c r="H3165" t="s">
        <v>192</v>
      </c>
      <c r="I3165" t="s">
        <v>113</v>
      </c>
      <c r="J3165">
        <v>10004599194</v>
      </c>
      <c r="K3165" s="21">
        <v>27.7</v>
      </c>
    </row>
    <row r="3166" spans="1:11">
      <c r="A3166" t="s">
        <v>225</v>
      </c>
      <c r="B3166">
        <v>2016</v>
      </c>
      <c r="C3166" s="12">
        <v>42343</v>
      </c>
      <c r="D3166" t="s">
        <v>140</v>
      </c>
      <c r="E3166" t="s">
        <v>121</v>
      </c>
      <c r="F3166">
        <v>1</v>
      </c>
      <c r="G3166">
        <v>6</v>
      </c>
      <c r="H3166" t="s">
        <v>354</v>
      </c>
      <c r="I3166" t="s">
        <v>29</v>
      </c>
      <c r="J3166">
        <v>10006665496</v>
      </c>
      <c r="K3166" s="21">
        <v>24.2</v>
      </c>
    </row>
    <row r="3167" spans="1:11">
      <c r="A3167" t="s">
        <v>225</v>
      </c>
      <c r="B3167">
        <v>2016</v>
      </c>
      <c r="C3167" s="12">
        <v>42343</v>
      </c>
      <c r="D3167" t="s">
        <v>140</v>
      </c>
      <c r="E3167" t="s">
        <v>121</v>
      </c>
      <c r="F3167">
        <v>2</v>
      </c>
      <c r="G3167">
        <v>1</v>
      </c>
      <c r="H3167" t="s">
        <v>213</v>
      </c>
      <c r="I3167" t="s">
        <v>42</v>
      </c>
      <c r="J3167">
        <v>10006422895</v>
      </c>
      <c r="K3167" s="21">
        <v>24.5</v>
      </c>
    </row>
    <row r="3168" spans="1:11">
      <c r="A3168" t="s">
        <v>225</v>
      </c>
      <c r="B3168">
        <v>2016</v>
      </c>
      <c r="C3168" s="12">
        <v>42343</v>
      </c>
      <c r="D3168" t="s">
        <v>140</v>
      </c>
      <c r="E3168" t="s">
        <v>121</v>
      </c>
      <c r="F3168">
        <v>2</v>
      </c>
      <c r="G3168">
        <v>2</v>
      </c>
      <c r="H3168" t="s">
        <v>129</v>
      </c>
      <c r="I3168" t="s">
        <v>35</v>
      </c>
      <c r="J3168">
        <v>10006184742</v>
      </c>
      <c r="K3168" s="21">
        <v>24.4</v>
      </c>
    </row>
    <row r="3169" spans="1:11">
      <c r="A3169" t="s">
        <v>225</v>
      </c>
      <c r="B3169">
        <v>2016</v>
      </c>
      <c r="C3169" s="12">
        <v>42343</v>
      </c>
      <c r="D3169" t="s">
        <v>140</v>
      </c>
      <c r="E3169" t="s">
        <v>121</v>
      </c>
      <c r="F3169">
        <v>2</v>
      </c>
      <c r="G3169">
        <v>3</v>
      </c>
      <c r="H3169" t="s">
        <v>289</v>
      </c>
      <c r="I3169" t="s">
        <v>207</v>
      </c>
      <c r="J3169">
        <v>10002418415</v>
      </c>
      <c r="K3169" s="21">
        <v>33.299999999999997</v>
      </c>
    </row>
    <row r="3170" spans="1:11">
      <c r="A3170" t="s">
        <v>225</v>
      </c>
      <c r="B3170">
        <v>2016</v>
      </c>
      <c r="C3170" s="12">
        <v>42343</v>
      </c>
      <c r="D3170" t="s">
        <v>140</v>
      </c>
      <c r="E3170" t="s">
        <v>121</v>
      </c>
      <c r="F3170">
        <v>2</v>
      </c>
      <c r="G3170">
        <v>4</v>
      </c>
      <c r="H3170" t="s">
        <v>153</v>
      </c>
      <c r="I3170" t="s">
        <v>154</v>
      </c>
      <c r="J3170">
        <v>10004717719</v>
      </c>
      <c r="K3170" s="21">
        <v>27</v>
      </c>
    </row>
    <row r="3171" spans="1:11">
      <c r="A3171" t="s">
        <v>225</v>
      </c>
      <c r="B3171">
        <v>2016</v>
      </c>
      <c r="C3171" s="12">
        <v>42343</v>
      </c>
      <c r="D3171" t="s">
        <v>140</v>
      </c>
      <c r="E3171" t="s">
        <v>121</v>
      </c>
      <c r="F3171">
        <v>2</v>
      </c>
      <c r="G3171">
        <v>5</v>
      </c>
      <c r="H3171" t="s">
        <v>218</v>
      </c>
      <c r="I3171" t="s">
        <v>46</v>
      </c>
      <c r="J3171">
        <v>10006902239</v>
      </c>
      <c r="K3171" s="21">
        <v>24.4</v>
      </c>
    </row>
    <row r="3172" spans="1:11">
      <c r="A3172" t="s">
        <v>225</v>
      </c>
      <c r="B3172">
        <v>2016</v>
      </c>
      <c r="C3172" s="12">
        <v>42343</v>
      </c>
      <c r="D3172" t="s">
        <v>140</v>
      </c>
      <c r="E3172" t="s">
        <v>121</v>
      </c>
      <c r="F3172">
        <v>2</v>
      </c>
      <c r="G3172">
        <v>6</v>
      </c>
      <c r="H3172" t="s">
        <v>195</v>
      </c>
      <c r="I3172" t="s">
        <v>31</v>
      </c>
      <c r="J3172">
        <v>10005964470</v>
      </c>
      <c r="K3172" s="21">
        <v>26.7</v>
      </c>
    </row>
    <row r="3173" spans="1:11">
      <c r="A3173" t="s">
        <v>139</v>
      </c>
      <c r="B3173">
        <v>2016</v>
      </c>
      <c r="C3173" s="12">
        <v>42308</v>
      </c>
      <c r="D3173" t="s">
        <v>140</v>
      </c>
      <c r="E3173" t="s">
        <v>91</v>
      </c>
      <c r="F3173">
        <v>1</v>
      </c>
      <c r="G3173">
        <v>1</v>
      </c>
      <c r="H3173" t="s">
        <v>294</v>
      </c>
      <c r="I3173" t="s">
        <v>27</v>
      </c>
      <c r="J3173">
        <v>10003011125</v>
      </c>
      <c r="K3173" s="21">
        <v>31</v>
      </c>
    </row>
    <row r="3174" spans="1:11">
      <c r="A3174" t="s">
        <v>139</v>
      </c>
      <c r="B3174">
        <v>2016</v>
      </c>
      <c r="C3174" s="12">
        <v>42308</v>
      </c>
      <c r="D3174" t="s">
        <v>140</v>
      </c>
      <c r="E3174" t="s">
        <v>91</v>
      </c>
      <c r="F3174">
        <v>1</v>
      </c>
      <c r="G3174">
        <v>2</v>
      </c>
      <c r="H3174" t="s">
        <v>283</v>
      </c>
      <c r="I3174" t="s">
        <v>284</v>
      </c>
      <c r="J3174">
        <v>10006319633</v>
      </c>
      <c r="K3174" s="21">
        <v>25.9</v>
      </c>
    </row>
    <row r="3175" spans="1:11">
      <c r="A3175" t="s">
        <v>139</v>
      </c>
      <c r="B3175">
        <v>2016</v>
      </c>
      <c r="C3175" s="12">
        <v>42308</v>
      </c>
      <c r="D3175" t="s">
        <v>140</v>
      </c>
      <c r="E3175" t="s">
        <v>91</v>
      </c>
      <c r="F3175">
        <v>1</v>
      </c>
      <c r="G3175">
        <v>3</v>
      </c>
      <c r="H3175" t="s">
        <v>194</v>
      </c>
      <c r="I3175" t="s">
        <v>29</v>
      </c>
      <c r="J3175">
        <v>10004601723</v>
      </c>
      <c r="K3175" s="21">
        <v>28.3</v>
      </c>
    </row>
    <row r="3176" spans="1:11">
      <c r="A3176" t="s">
        <v>139</v>
      </c>
      <c r="B3176">
        <v>2016</v>
      </c>
      <c r="C3176" s="12">
        <v>42308</v>
      </c>
      <c r="D3176" t="s">
        <v>140</v>
      </c>
      <c r="E3176" t="s">
        <v>91</v>
      </c>
      <c r="F3176">
        <v>1</v>
      </c>
      <c r="G3176">
        <v>4</v>
      </c>
      <c r="H3176" t="s">
        <v>289</v>
      </c>
      <c r="I3176" t="s">
        <v>207</v>
      </c>
      <c r="J3176">
        <v>10002418415</v>
      </c>
      <c r="K3176" s="21">
        <v>33.200000000000003</v>
      </c>
    </row>
    <row r="3177" spans="1:11">
      <c r="A3177" t="s">
        <v>139</v>
      </c>
      <c r="B3177">
        <v>2016</v>
      </c>
      <c r="C3177" s="12">
        <v>42308</v>
      </c>
      <c r="D3177" t="s">
        <v>140</v>
      </c>
      <c r="E3177" t="s">
        <v>91</v>
      </c>
      <c r="F3177">
        <v>1</v>
      </c>
      <c r="G3177">
        <v>5</v>
      </c>
      <c r="H3177" t="s">
        <v>153</v>
      </c>
      <c r="I3177" t="s">
        <v>154</v>
      </c>
      <c r="J3177">
        <v>10004717719</v>
      </c>
      <c r="K3177" s="21">
        <v>26.9</v>
      </c>
    </row>
    <row r="3178" spans="1:11">
      <c r="A3178" t="s">
        <v>139</v>
      </c>
      <c r="B3178">
        <v>2016</v>
      </c>
      <c r="C3178" s="12">
        <v>42308</v>
      </c>
      <c r="D3178" t="s">
        <v>140</v>
      </c>
      <c r="E3178" t="s">
        <v>91</v>
      </c>
      <c r="F3178">
        <v>2</v>
      </c>
      <c r="G3178">
        <v>1</v>
      </c>
      <c r="H3178" t="s">
        <v>314</v>
      </c>
      <c r="I3178" t="s">
        <v>44</v>
      </c>
      <c r="J3178">
        <v>10006904360</v>
      </c>
      <c r="K3178" s="21">
        <v>24.3</v>
      </c>
    </row>
    <row r="3179" spans="1:11">
      <c r="A3179" t="s">
        <v>139</v>
      </c>
      <c r="B3179">
        <v>2016</v>
      </c>
      <c r="C3179" s="12">
        <v>42308</v>
      </c>
      <c r="D3179" t="s">
        <v>140</v>
      </c>
      <c r="E3179" t="s">
        <v>91</v>
      </c>
      <c r="F3179">
        <v>2</v>
      </c>
      <c r="G3179">
        <v>2</v>
      </c>
      <c r="H3179" t="s">
        <v>350</v>
      </c>
      <c r="I3179" t="s">
        <v>224</v>
      </c>
      <c r="J3179">
        <v>10007165755</v>
      </c>
      <c r="K3179" s="21">
        <v>25.8</v>
      </c>
    </row>
    <row r="3180" spans="1:11">
      <c r="A3180" t="s">
        <v>139</v>
      </c>
      <c r="B3180">
        <v>2016</v>
      </c>
      <c r="C3180" s="12">
        <v>42308</v>
      </c>
      <c r="D3180" t="s">
        <v>140</v>
      </c>
      <c r="E3180" t="s">
        <v>91</v>
      </c>
      <c r="F3180">
        <v>2</v>
      </c>
      <c r="G3180">
        <v>3</v>
      </c>
      <c r="H3180" t="s">
        <v>106</v>
      </c>
      <c r="I3180" t="s">
        <v>102</v>
      </c>
      <c r="J3180">
        <v>10006894559</v>
      </c>
      <c r="K3180" s="21">
        <v>23.2</v>
      </c>
    </row>
    <row r="3181" spans="1:11">
      <c r="A3181" t="s">
        <v>139</v>
      </c>
      <c r="B3181">
        <v>2016</v>
      </c>
      <c r="C3181" s="12">
        <v>42308</v>
      </c>
      <c r="D3181" t="s">
        <v>140</v>
      </c>
      <c r="E3181" t="s">
        <v>91</v>
      </c>
      <c r="F3181">
        <v>2</v>
      </c>
      <c r="G3181">
        <v>4</v>
      </c>
      <c r="H3181" t="s">
        <v>93</v>
      </c>
      <c r="I3181" t="s">
        <v>52</v>
      </c>
      <c r="J3181">
        <v>10009150215</v>
      </c>
      <c r="K3181" s="21">
        <v>19.899999999999999</v>
      </c>
    </row>
    <row r="3182" spans="1:11">
      <c r="A3182" t="s">
        <v>139</v>
      </c>
      <c r="B3182">
        <v>2016</v>
      </c>
      <c r="C3182" s="12">
        <v>42308</v>
      </c>
      <c r="D3182" t="s">
        <v>140</v>
      </c>
      <c r="E3182" t="s">
        <v>91</v>
      </c>
      <c r="F3182">
        <v>2</v>
      </c>
      <c r="G3182">
        <v>5</v>
      </c>
      <c r="H3182" t="s">
        <v>328</v>
      </c>
      <c r="I3182" t="s">
        <v>256</v>
      </c>
      <c r="J3182">
        <v>10007787464</v>
      </c>
      <c r="K3182" s="21">
        <v>24</v>
      </c>
    </row>
    <row r="3183" spans="1:11">
      <c r="A3183" t="s">
        <v>139</v>
      </c>
      <c r="B3183">
        <v>2016</v>
      </c>
      <c r="C3183" s="12">
        <v>42308</v>
      </c>
      <c r="D3183" t="s">
        <v>140</v>
      </c>
      <c r="E3183" t="s">
        <v>91</v>
      </c>
      <c r="F3183">
        <v>3</v>
      </c>
      <c r="G3183">
        <v>1</v>
      </c>
      <c r="H3183" t="s">
        <v>196</v>
      </c>
      <c r="I3183" t="s">
        <v>52</v>
      </c>
      <c r="J3183">
        <v>10004868370</v>
      </c>
      <c r="K3183" s="21">
        <v>27.8</v>
      </c>
    </row>
    <row r="3184" spans="1:11">
      <c r="A3184" t="s">
        <v>139</v>
      </c>
      <c r="B3184">
        <v>2016</v>
      </c>
      <c r="C3184" s="12">
        <v>42308</v>
      </c>
      <c r="D3184" t="s">
        <v>140</v>
      </c>
      <c r="E3184" t="s">
        <v>91</v>
      </c>
      <c r="F3184">
        <v>3</v>
      </c>
      <c r="G3184">
        <v>2</v>
      </c>
      <c r="H3184" t="s">
        <v>103</v>
      </c>
      <c r="I3184" t="s">
        <v>104</v>
      </c>
      <c r="J3184">
        <v>10009010876</v>
      </c>
      <c r="K3184" s="21">
        <v>21.7</v>
      </c>
    </row>
    <row r="3185" spans="1:11">
      <c r="A3185" t="s">
        <v>139</v>
      </c>
      <c r="B3185">
        <v>2016</v>
      </c>
      <c r="C3185" s="12">
        <v>42308</v>
      </c>
      <c r="D3185" t="s">
        <v>140</v>
      </c>
      <c r="E3185" t="s">
        <v>91</v>
      </c>
      <c r="F3185">
        <v>3</v>
      </c>
      <c r="G3185">
        <v>3</v>
      </c>
      <c r="H3185" t="s">
        <v>192</v>
      </c>
      <c r="I3185" t="s">
        <v>113</v>
      </c>
      <c r="J3185">
        <v>10004599194</v>
      </c>
      <c r="K3185" s="21">
        <v>27.6</v>
      </c>
    </row>
    <row r="3186" spans="1:11">
      <c r="A3186" t="s">
        <v>139</v>
      </c>
      <c r="B3186">
        <v>2016</v>
      </c>
      <c r="C3186" s="12">
        <v>42308</v>
      </c>
      <c r="D3186" t="s">
        <v>140</v>
      </c>
      <c r="E3186" t="s">
        <v>91</v>
      </c>
      <c r="F3186">
        <v>3</v>
      </c>
      <c r="G3186">
        <v>4</v>
      </c>
      <c r="H3186" t="s">
        <v>143</v>
      </c>
      <c r="I3186" t="s">
        <v>95</v>
      </c>
      <c r="J3186">
        <v>10009181234</v>
      </c>
      <c r="K3186" s="21">
        <v>20.6</v>
      </c>
    </row>
    <row r="3187" spans="1:11">
      <c r="A3187" t="s">
        <v>139</v>
      </c>
      <c r="B3187">
        <v>2016</v>
      </c>
      <c r="C3187" s="12">
        <v>42308</v>
      </c>
      <c r="D3187" t="s">
        <v>140</v>
      </c>
      <c r="E3187" t="s">
        <v>91</v>
      </c>
      <c r="F3187">
        <v>3</v>
      </c>
      <c r="G3187">
        <v>5</v>
      </c>
      <c r="H3187" t="s">
        <v>108</v>
      </c>
      <c r="I3187" t="s">
        <v>109</v>
      </c>
      <c r="J3187">
        <v>10117936018</v>
      </c>
      <c r="K3187" s="21">
        <v>22</v>
      </c>
    </row>
    <row r="3188" spans="1:11">
      <c r="A3188" t="s">
        <v>139</v>
      </c>
      <c r="B3188">
        <v>2016</v>
      </c>
      <c r="C3188" s="12">
        <v>42308</v>
      </c>
      <c r="D3188" t="s">
        <v>140</v>
      </c>
      <c r="E3188" t="s">
        <v>91</v>
      </c>
      <c r="F3188">
        <v>3</v>
      </c>
      <c r="G3188">
        <v>6</v>
      </c>
      <c r="H3188" t="s">
        <v>195</v>
      </c>
      <c r="I3188" t="s">
        <v>31</v>
      </c>
      <c r="J3188">
        <v>10005964470</v>
      </c>
      <c r="K3188" s="21">
        <v>26.6</v>
      </c>
    </row>
    <row r="3189" spans="1:11">
      <c r="A3189" t="s">
        <v>139</v>
      </c>
      <c r="B3189">
        <v>2016</v>
      </c>
      <c r="C3189" s="12">
        <v>42308</v>
      </c>
      <c r="D3189" t="s">
        <v>140</v>
      </c>
      <c r="E3189" t="s">
        <v>91</v>
      </c>
      <c r="F3189">
        <v>4</v>
      </c>
      <c r="G3189">
        <v>1</v>
      </c>
      <c r="H3189" t="s">
        <v>68</v>
      </c>
      <c r="I3189" t="s">
        <v>29</v>
      </c>
      <c r="J3189">
        <v>10006379247</v>
      </c>
      <c r="K3189" s="21">
        <v>25.6</v>
      </c>
    </row>
    <row r="3190" spans="1:11">
      <c r="A3190" t="s">
        <v>139</v>
      </c>
      <c r="B3190">
        <v>2016</v>
      </c>
      <c r="C3190" s="12">
        <v>42308</v>
      </c>
      <c r="D3190" t="s">
        <v>140</v>
      </c>
      <c r="E3190" t="s">
        <v>91</v>
      </c>
      <c r="F3190">
        <v>4</v>
      </c>
      <c r="G3190">
        <v>2</v>
      </c>
      <c r="H3190" t="s">
        <v>336</v>
      </c>
      <c r="I3190" t="s">
        <v>355</v>
      </c>
      <c r="J3190">
        <v>10005506954</v>
      </c>
      <c r="K3190" s="21">
        <v>26.9</v>
      </c>
    </row>
    <row r="3191" spans="1:11">
      <c r="A3191" t="s">
        <v>139</v>
      </c>
      <c r="B3191">
        <v>2016</v>
      </c>
      <c r="C3191" s="12">
        <v>42308</v>
      </c>
      <c r="D3191" t="s">
        <v>140</v>
      </c>
      <c r="E3191" t="s">
        <v>91</v>
      </c>
      <c r="F3191">
        <v>4</v>
      </c>
      <c r="G3191">
        <v>3</v>
      </c>
      <c r="H3191" t="s">
        <v>327</v>
      </c>
      <c r="I3191" t="s">
        <v>198</v>
      </c>
      <c r="J3191">
        <v>10007271546</v>
      </c>
      <c r="K3191" s="21">
        <v>22.6</v>
      </c>
    </row>
    <row r="3192" spans="1:11">
      <c r="A3192" t="s">
        <v>139</v>
      </c>
      <c r="B3192">
        <v>2016</v>
      </c>
      <c r="C3192" s="12">
        <v>42308</v>
      </c>
      <c r="D3192" t="s">
        <v>140</v>
      </c>
      <c r="E3192" t="s">
        <v>91</v>
      </c>
      <c r="F3192">
        <v>4</v>
      </c>
      <c r="G3192">
        <v>4</v>
      </c>
      <c r="H3192" t="s">
        <v>54</v>
      </c>
      <c r="I3192" t="s">
        <v>42</v>
      </c>
      <c r="J3192">
        <v>10004612534</v>
      </c>
      <c r="K3192" s="21">
        <v>28.4</v>
      </c>
    </row>
    <row r="3193" spans="1:11">
      <c r="A3193" t="s">
        <v>139</v>
      </c>
      <c r="B3193">
        <v>2016</v>
      </c>
      <c r="C3193" s="12">
        <v>42308</v>
      </c>
      <c r="D3193" t="s">
        <v>140</v>
      </c>
      <c r="E3193" t="s">
        <v>91</v>
      </c>
      <c r="F3193">
        <v>4</v>
      </c>
      <c r="G3193">
        <v>5</v>
      </c>
      <c r="H3193" t="s">
        <v>158</v>
      </c>
      <c r="I3193" t="s">
        <v>356</v>
      </c>
      <c r="J3193">
        <v>10010894696</v>
      </c>
      <c r="K3193" s="21"/>
    </row>
    <row r="3194" spans="1:11">
      <c r="A3194" t="s">
        <v>139</v>
      </c>
      <c r="B3194">
        <v>2016</v>
      </c>
      <c r="C3194" s="12">
        <v>42308</v>
      </c>
      <c r="D3194" t="s">
        <v>140</v>
      </c>
      <c r="E3194" t="s">
        <v>91</v>
      </c>
      <c r="F3194">
        <v>4</v>
      </c>
      <c r="G3194">
        <v>6</v>
      </c>
      <c r="H3194" t="s">
        <v>357</v>
      </c>
      <c r="I3194" t="s">
        <v>310</v>
      </c>
      <c r="J3194">
        <v>10006105930</v>
      </c>
      <c r="K3194" s="21">
        <v>26.5</v>
      </c>
    </row>
    <row r="3195" spans="1:11">
      <c r="A3195" t="s">
        <v>139</v>
      </c>
      <c r="B3195">
        <v>2016</v>
      </c>
      <c r="C3195" s="12">
        <v>42308</v>
      </c>
      <c r="D3195" t="s">
        <v>140</v>
      </c>
      <c r="E3195" t="s">
        <v>91</v>
      </c>
      <c r="F3195">
        <v>5</v>
      </c>
      <c r="G3195">
        <v>1</v>
      </c>
      <c r="H3195" t="s">
        <v>220</v>
      </c>
      <c r="I3195" t="s">
        <v>35</v>
      </c>
      <c r="J3195">
        <v>10005782695</v>
      </c>
      <c r="K3195" s="21">
        <v>26.3</v>
      </c>
    </row>
    <row r="3196" spans="1:11">
      <c r="A3196" t="s">
        <v>139</v>
      </c>
      <c r="B3196">
        <v>2016</v>
      </c>
      <c r="C3196" s="12">
        <v>42308</v>
      </c>
      <c r="D3196" t="s">
        <v>140</v>
      </c>
      <c r="E3196" t="s">
        <v>91</v>
      </c>
      <c r="F3196">
        <v>5</v>
      </c>
      <c r="G3196">
        <v>2</v>
      </c>
      <c r="H3196" t="s">
        <v>234</v>
      </c>
      <c r="I3196" t="s">
        <v>25</v>
      </c>
      <c r="J3196">
        <v>10006073493</v>
      </c>
      <c r="K3196" s="21">
        <v>25.9</v>
      </c>
    </row>
    <row r="3197" spans="1:11">
      <c r="A3197" t="s">
        <v>139</v>
      </c>
      <c r="B3197">
        <v>2016</v>
      </c>
      <c r="C3197" s="12">
        <v>42308</v>
      </c>
      <c r="D3197" t="s">
        <v>140</v>
      </c>
      <c r="E3197" t="s">
        <v>91</v>
      </c>
      <c r="F3197">
        <v>5</v>
      </c>
      <c r="G3197">
        <v>3</v>
      </c>
      <c r="H3197" t="s">
        <v>335</v>
      </c>
      <c r="I3197" t="s">
        <v>29</v>
      </c>
      <c r="J3197">
        <v>10036244537</v>
      </c>
      <c r="K3197" s="21">
        <v>27.2</v>
      </c>
    </row>
    <row r="3198" spans="1:11">
      <c r="A3198" t="s">
        <v>139</v>
      </c>
      <c r="B3198">
        <v>2016</v>
      </c>
      <c r="C3198" s="12">
        <v>42308</v>
      </c>
      <c r="D3198" t="s">
        <v>140</v>
      </c>
      <c r="E3198" t="s">
        <v>91</v>
      </c>
      <c r="F3198">
        <v>5</v>
      </c>
      <c r="G3198">
        <v>4</v>
      </c>
      <c r="H3198" t="s">
        <v>171</v>
      </c>
      <c r="I3198" t="s">
        <v>82</v>
      </c>
      <c r="J3198">
        <v>10007073506</v>
      </c>
      <c r="K3198" s="21">
        <v>25.3</v>
      </c>
    </row>
    <row r="3199" spans="1:11">
      <c r="A3199" t="s">
        <v>139</v>
      </c>
      <c r="B3199">
        <v>2016</v>
      </c>
      <c r="C3199" s="12">
        <v>42308</v>
      </c>
      <c r="D3199" t="s">
        <v>140</v>
      </c>
      <c r="E3199" t="s">
        <v>91</v>
      </c>
      <c r="F3199">
        <v>5</v>
      </c>
      <c r="G3199">
        <v>5</v>
      </c>
      <c r="H3199" t="s">
        <v>287</v>
      </c>
      <c r="I3199" t="s">
        <v>31</v>
      </c>
      <c r="J3199">
        <v>10003349716</v>
      </c>
      <c r="K3199" s="21">
        <v>30.5</v>
      </c>
    </row>
    <row r="3200" spans="1:11">
      <c r="A3200" t="s">
        <v>139</v>
      </c>
      <c r="B3200">
        <v>2016</v>
      </c>
      <c r="C3200" s="12">
        <v>42308</v>
      </c>
      <c r="D3200" t="s">
        <v>140</v>
      </c>
      <c r="E3200" t="s">
        <v>91</v>
      </c>
      <c r="F3200">
        <v>5</v>
      </c>
      <c r="G3200">
        <v>6</v>
      </c>
      <c r="H3200" t="s">
        <v>197</v>
      </c>
      <c r="I3200" t="s">
        <v>198</v>
      </c>
      <c r="J3200">
        <v>10003100142</v>
      </c>
      <c r="K3200" s="21">
        <v>29.6</v>
      </c>
    </row>
    <row r="3201" spans="1:11">
      <c r="A3201" t="s">
        <v>139</v>
      </c>
      <c r="B3201">
        <v>2016</v>
      </c>
      <c r="C3201" s="12">
        <v>42308</v>
      </c>
      <c r="D3201" t="s">
        <v>140</v>
      </c>
      <c r="E3201" t="s">
        <v>91</v>
      </c>
      <c r="F3201">
        <v>6</v>
      </c>
      <c r="G3201">
        <v>1</v>
      </c>
      <c r="H3201" t="s">
        <v>345</v>
      </c>
      <c r="I3201" t="s">
        <v>346</v>
      </c>
      <c r="J3201">
        <v>10007500407</v>
      </c>
      <c r="K3201" s="21">
        <v>22.3</v>
      </c>
    </row>
    <row r="3202" spans="1:11">
      <c r="A3202" t="s">
        <v>139</v>
      </c>
      <c r="B3202">
        <v>2016</v>
      </c>
      <c r="C3202" s="12">
        <v>42308</v>
      </c>
      <c r="D3202" t="s">
        <v>140</v>
      </c>
      <c r="E3202" t="s">
        <v>91</v>
      </c>
      <c r="F3202">
        <v>6</v>
      </c>
      <c r="G3202">
        <v>2</v>
      </c>
      <c r="H3202" t="s">
        <v>218</v>
      </c>
      <c r="I3202" t="s">
        <v>46</v>
      </c>
      <c r="J3202">
        <v>10006902239</v>
      </c>
      <c r="K3202" s="21">
        <v>24.3</v>
      </c>
    </row>
    <row r="3203" spans="1:11">
      <c r="A3203" t="s">
        <v>139</v>
      </c>
      <c r="B3203">
        <v>2016</v>
      </c>
      <c r="C3203" s="12">
        <v>42308</v>
      </c>
      <c r="D3203" t="s">
        <v>140</v>
      </c>
      <c r="E3203" t="s">
        <v>91</v>
      </c>
      <c r="F3203">
        <v>6</v>
      </c>
      <c r="G3203">
        <v>3</v>
      </c>
      <c r="H3203" t="s">
        <v>340</v>
      </c>
      <c r="I3203" t="s">
        <v>142</v>
      </c>
      <c r="J3203">
        <v>10004633247</v>
      </c>
      <c r="K3203" s="21">
        <v>27.6</v>
      </c>
    </row>
    <row r="3204" spans="1:11">
      <c r="A3204" t="s">
        <v>139</v>
      </c>
      <c r="B3204">
        <v>2016</v>
      </c>
      <c r="C3204" s="12">
        <v>42308</v>
      </c>
      <c r="D3204" t="s">
        <v>140</v>
      </c>
      <c r="E3204" t="s">
        <v>91</v>
      </c>
      <c r="F3204">
        <v>6</v>
      </c>
      <c r="G3204">
        <v>4</v>
      </c>
      <c r="H3204" t="s">
        <v>208</v>
      </c>
      <c r="I3204" t="s">
        <v>58</v>
      </c>
      <c r="J3204">
        <v>10007828183</v>
      </c>
      <c r="K3204" s="21">
        <v>22.1</v>
      </c>
    </row>
    <row r="3205" spans="1:11">
      <c r="A3205" t="s">
        <v>139</v>
      </c>
      <c r="B3205">
        <v>2016</v>
      </c>
      <c r="C3205" s="12">
        <v>42308</v>
      </c>
      <c r="D3205" t="s">
        <v>140</v>
      </c>
      <c r="E3205" t="s">
        <v>91</v>
      </c>
      <c r="F3205">
        <v>6</v>
      </c>
      <c r="G3205">
        <v>5</v>
      </c>
      <c r="H3205" t="s">
        <v>201</v>
      </c>
      <c r="I3205" t="s">
        <v>39</v>
      </c>
      <c r="J3205">
        <v>10007947011</v>
      </c>
      <c r="K3205" s="21">
        <v>21</v>
      </c>
    </row>
    <row r="3206" spans="1:11">
      <c r="A3206" t="s">
        <v>139</v>
      </c>
      <c r="B3206">
        <v>2016</v>
      </c>
      <c r="C3206" s="12">
        <v>42308</v>
      </c>
      <c r="D3206" t="s">
        <v>140</v>
      </c>
      <c r="E3206" t="s">
        <v>91</v>
      </c>
      <c r="F3206">
        <v>6</v>
      </c>
      <c r="G3206">
        <v>6</v>
      </c>
      <c r="H3206" t="s">
        <v>358</v>
      </c>
      <c r="I3206" t="s">
        <v>359</v>
      </c>
      <c r="J3206">
        <v>10006900320</v>
      </c>
      <c r="K3206" s="21">
        <v>24</v>
      </c>
    </row>
    <row r="3207" spans="1:11">
      <c r="A3207" t="s">
        <v>139</v>
      </c>
      <c r="B3207">
        <v>2016</v>
      </c>
      <c r="C3207" s="12">
        <v>42308</v>
      </c>
      <c r="D3207" t="s">
        <v>140</v>
      </c>
      <c r="E3207" t="s">
        <v>117</v>
      </c>
      <c r="F3207">
        <v>1</v>
      </c>
      <c r="G3207">
        <v>1</v>
      </c>
      <c r="H3207" t="s">
        <v>195</v>
      </c>
      <c r="I3207" t="s">
        <v>31</v>
      </c>
      <c r="J3207">
        <v>10005964470</v>
      </c>
      <c r="K3207" s="21">
        <v>26.6</v>
      </c>
    </row>
    <row r="3208" spans="1:11">
      <c r="A3208" t="s">
        <v>139</v>
      </c>
      <c r="B3208">
        <v>2016</v>
      </c>
      <c r="C3208" s="12">
        <v>42308</v>
      </c>
      <c r="D3208" t="s">
        <v>140</v>
      </c>
      <c r="E3208" t="s">
        <v>117</v>
      </c>
      <c r="F3208">
        <v>1</v>
      </c>
      <c r="G3208">
        <v>2</v>
      </c>
      <c r="H3208" t="s">
        <v>340</v>
      </c>
      <c r="I3208" t="s">
        <v>142</v>
      </c>
      <c r="J3208">
        <v>10004633247</v>
      </c>
      <c r="K3208" s="21">
        <v>27.6</v>
      </c>
    </row>
    <row r="3209" spans="1:11">
      <c r="A3209" t="s">
        <v>139</v>
      </c>
      <c r="B3209">
        <v>2016</v>
      </c>
      <c r="C3209" s="12">
        <v>42308</v>
      </c>
      <c r="D3209" t="s">
        <v>140</v>
      </c>
      <c r="E3209" t="s">
        <v>117</v>
      </c>
      <c r="F3209">
        <v>1</v>
      </c>
      <c r="G3209">
        <v>3</v>
      </c>
      <c r="H3209" t="s">
        <v>283</v>
      </c>
      <c r="I3209" t="s">
        <v>284</v>
      </c>
      <c r="J3209">
        <v>10006319633</v>
      </c>
      <c r="K3209" s="21">
        <v>25.9</v>
      </c>
    </row>
    <row r="3210" spans="1:11">
      <c r="A3210" t="s">
        <v>139</v>
      </c>
      <c r="B3210">
        <v>2016</v>
      </c>
      <c r="C3210" s="12">
        <v>42308</v>
      </c>
      <c r="D3210" t="s">
        <v>140</v>
      </c>
      <c r="E3210" t="s">
        <v>117</v>
      </c>
      <c r="F3210">
        <v>1</v>
      </c>
      <c r="G3210">
        <v>4</v>
      </c>
      <c r="H3210" t="s">
        <v>93</v>
      </c>
      <c r="I3210" t="s">
        <v>52</v>
      </c>
      <c r="J3210">
        <v>10009150215</v>
      </c>
      <c r="K3210" s="21">
        <v>19.899999999999999</v>
      </c>
    </row>
    <row r="3211" spans="1:11">
      <c r="A3211" t="s">
        <v>139</v>
      </c>
      <c r="B3211">
        <v>2016</v>
      </c>
      <c r="C3211" s="12">
        <v>42308</v>
      </c>
      <c r="D3211" t="s">
        <v>140</v>
      </c>
      <c r="E3211" t="s">
        <v>117</v>
      </c>
      <c r="F3211">
        <v>1</v>
      </c>
      <c r="G3211">
        <v>5</v>
      </c>
      <c r="H3211" t="s">
        <v>287</v>
      </c>
      <c r="I3211" t="s">
        <v>31</v>
      </c>
      <c r="J3211">
        <v>10003349716</v>
      </c>
      <c r="K3211" s="21">
        <v>30.5</v>
      </c>
    </row>
    <row r="3212" spans="1:11">
      <c r="A3212" t="s">
        <v>139</v>
      </c>
      <c r="B3212">
        <v>2016</v>
      </c>
      <c r="C3212" s="12">
        <v>42308</v>
      </c>
      <c r="D3212" t="s">
        <v>140</v>
      </c>
      <c r="E3212" t="s">
        <v>117</v>
      </c>
      <c r="F3212">
        <v>2</v>
      </c>
      <c r="G3212">
        <v>1</v>
      </c>
      <c r="H3212" t="s">
        <v>335</v>
      </c>
      <c r="I3212" t="s">
        <v>29</v>
      </c>
      <c r="J3212">
        <v>10036244537</v>
      </c>
      <c r="K3212" s="21">
        <v>27.2</v>
      </c>
    </row>
    <row r="3213" spans="1:11">
      <c r="A3213" t="s">
        <v>139</v>
      </c>
      <c r="B3213">
        <v>2016</v>
      </c>
      <c r="C3213" s="12">
        <v>42308</v>
      </c>
      <c r="D3213" t="s">
        <v>140</v>
      </c>
      <c r="E3213" t="s">
        <v>117</v>
      </c>
      <c r="F3213">
        <v>2</v>
      </c>
      <c r="G3213">
        <v>2</v>
      </c>
      <c r="H3213" t="s">
        <v>201</v>
      </c>
      <c r="I3213" t="s">
        <v>39</v>
      </c>
      <c r="J3213">
        <v>10007947011</v>
      </c>
      <c r="K3213" s="21">
        <v>21</v>
      </c>
    </row>
    <row r="3214" spans="1:11">
      <c r="A3214" t="s">
        <v>139</v>
      </c>
      <c r="B3214">
        <v>2016</v>
      </c>
      <c r="C3214" s="12">
        <v>42308</v>
      </c>
      <c r="D3214" t="s">
        <v>140</v>
      </c>
      <c r="E3214" t="s">
        <v>117</v>
      </c>
      <c r="F3214">
        <v>2</v>
      </c>
      <c r="G3214">
        <v>3</v>
      </c>
      <c r="H3214" t="s">
        <v>350</v>
      </c>
      <c r="I3214" t="s">
        <v>224</v>
      </c>
      <c r="J3214">
        <v>10007165755</v>
      </c>
      <c r="K3214" s="21">
        <v>25.8</v>
      </c>
    </row>
    <row r="3215" spans="1:11">
      <c r="A3215" t="s">
        <v>139</v>
      </c>
      <c r="B3215">
        <v>2016</v>
      </c>
      <c r="C3215" s="12">
        <v>42308</v>
      </c>
      <c r="D3215" t="s">
        <v>140</v>
      </c>
      <c r="E3215" t="s">
        <v>117</v>
      </c>
      <c r="F3215">
        <v>2</v>
      </c>
      <c r="G3215">
        <v>4</v>
      </c>
      <c r="H3215" t="s">
        <v>289</v>
      </c>
      <c r="I3215" t="s">
        <v>207</v>
      </c>
      <c r="J3215">
        <v>10002418415</v>
      </c>
      <c r="K3215" s="21">
        <v>33.200000000000003</v>
      </c>
    </row>
    <row r="3216" spans="1:11">
      <c r="A3216" t="s">
        <v>139</v>
      </c>
      <c r="B3216">
        <v>2016</v>
      </c>
      <c r="C3216" s="12">
        <v>42308</v>
      </c>
      <c r="D3216" t="s">
        <v>140</v>
      </c>
      <c r="E3216" t="s">
        <v>117</v>
      </c>
      <c r="F3216">
        <v>2</v>
      </c>
      <c r="G3216">
        <v>5</v>
      </c>
      <c r="H3216" t="s">
        <v>357</v>
      </c>
      <c r="I3216" t="s">
        <v>310</v>
      </c>
      <c r="J3216">
        <v>10006105930</v>
      </c>
      <c r="K3216" s="21">
        <v>26.5</v>
      </c>
    </row>
    <row r="3217" spans="1:11">
      <c r="A3217" t="s">
        <v>139</v>
      </c>
      <c r="B3217">
        <v>2016</v>
      </c>
      <c r="C3217" s="12">
        <v>42308</v>
      </c>
      <c r="D3217" t="s">
        <v>140</v>
      </c>
      <c r="E3217" t="s">
        <v>117</v>
      </c>
      <c r="F3217">
        <v>3</v>
      </c>
      <c r="G3217">
        <v>1</v>
      </c>
      <c r="H3217" t="s">
        <v>328</v>
      </c>
      <c r="I3217" t="s">
        <v>256</v>
      </c>
      <c r="J3217">
        <v>10007787464</v>
      </c>
      <c r="K3217" s="21">
        <v>24</v>
      </c>
    </row>
    <row r="3218" spans="1:11">
      <c r="A3218" t="s">
        <v>139</v>
      </c>
      <c r="B3218">
        <v>2016</v>
      </c>
      <c r="C3218" s="12">
        <v>42308</v>
      </c>
      <c r="D3218" t="s">
        <v>140</v>
      </c>
      <c r="E3218" t="s">
        <v>117</v>
      </c>
      <c r="F3218">
        <v>3</v>
      </c>
      <c r="G3218">
        <v>2</v>
      </c>
      <c r="H3218" t="s">
        <v>327</v>
      </c>
      <c r="I3218" t="s">
        <v>198</v>
      </c>
      <c r="J3218">
        <v>10007271546</v>
      </c>
      <c r="K3218" s="21">
        <v>22.6</v>
      </c>
    </row>
    <row r="3219" spans="1:11">
      <c r="A3219" t="s">
        <v>139</v>
      </c>
      <c r="B3219">
        <v>2016</v>
      </c>
      <c r="C3219" s="12">
        <v>42308</v>
      </c>
      <c r="D3219" t="s">
        <v>140</v>
      </c>
      <c r="E3219" t="s">
        <v>117</v>
      </c>
      <c r="F3219">
        <v>3</v>
      </c>
      <c r="G3219">
        <v>3</v>
      </c>
      <c r="H3219" t="s">
        <v>171</v>
      </c>
      <c r="I3219" t="s">
        <v>82</v>
      </c>
      <c r="J3219">
        <v>10007073506</v>
      </c>
      <c r="K3219" s="21">
        <v>25.3</v>
      </c>
    </row>
    <row r="3220" spans="1:11">
      <c r="A3220" t="s">
        <v>139</v>
      </c>
      <c r="B3220">
        <v>2016</v>
      </c>
      <c r="C3220" s="12">
        <v>42308</v>
      </c>
      <c r="D3220" t="s">
        <v>140</v>
      </c>
      <c r="E3220" t="s">
        <v>117</v>
      </c>
      <c r="F3220">
        <v>3</v>
      </c>
      <c r="G3220">
        <v>4</v>
      </c>
      <c r="H3220" t="s">
        <v>103</v>
      </c>
      <c r="I3220" t="s">
        <v>104</v>
      </c>
      <c r="J3220">
        <v>10009010876</v>
      </c>
      <c r="K3220" s="21">
        <v>21.7</v>
      </c>
    </row>
    <row r="3221" spans="1:11">
      <c r="A3221" t="s">
        <v>139</v>
      </c>
      <c r="B3221">
        <v>2016</v>
      </c>
      <c r="C3221" s="12">
        <v>42308</v>
      </c>
      <c r="D3221" t="s">
        <v>140</v>
      </c>
      <c r="E3221" t="s">
        <v>117</v>
      </c>
      <c r="F3221">
        <v>4</v>
      </c>
      <c r="G3221">
        <v>1</v>
      </c>
      <c r="H3221" t="s">
        <v>336</v>
      </c>
      <c r="I3221" t="s">
        <v>355</v>
      </c>
      <c r="J3221">
        <v>10005506954</v>
      </c>
      <c r="K3221" s="21">
        <v>26.9</v>
      </c>
    </row>
    <row r="3222" spans="1:11">
      <c r="A3222" t="s">
        <v>139</v>
      </c>
      <c r="B3222">
        <v>2016</v>
      </c>
      <c r="C3222" s="12">
        <v>42308</v>
      </c>
      <c r="D3222" t="s">
        <v>140</v>
      </c>
      <c r="E3222" t="s">
        <v>117</v>
      </c>
      <c r="F3222">
        <v>4</v>
      </c>
      <c r="G3222">
        <v>2</v>
      </c>
      <c r="H3222" t="s">
        <v>153</v>
      </c>
      <c r="I3222" t="s">
        <v>154</v>
      </c>
      <c r="J3222">
        <v>10004717719</v>
      </c>
      <c r="K3222" s="21">
        <v>26.9</v>
      </c>
    </row>
    <row r="3223" spans="1:11">
      <c r="A3223" t="s">
        <v>139</v>
      </c>
      <c r="B3223">
        <v>2016</v>
      </c>
      <c r="C3223" s="12">
        <v>42308</v>
      </c>
      <c r="D3223" t="s">
        <v>140</v>
      </c>
      <c r="E3223" t="s">
        <v>117</v>
      </c>
      <c r="F3223">
        <v>4</v>
      </c>
      <c r="G3223">
        <v>3</v>
      </c>
      <c r="H3223" t="s">
        <v>192</v>
      </c>
      <c r="I3223" t="s">
        <v>113</v>
      </c>
      <c r="J3223">
        <v>10004599194</v>
      </c>
      <c r="K3223" s="21">
        <v>27.6</v>
      </c>
    </row>
    <row r="3224" spans="1:11">
      <c r="A3224" t="s">
        <v>139</v>
      </c>
      <c r="B3224">
        <v>2016</v>
      </c>
      <c r="C3224" s="12">
        <v>42308</v>
      </c>
      <c r="D3224" t="s">
        <v>140</v>
      </c>
      <c r="E3224" t="s">
        <v>117</v>
      </c>
      <c r="F3224">
        <v>4</v>
      </c>
      <c r="G3224">
        <v>4</v>
      </c>
      <c r="H3224" t="s">
        <v>208</v>
      </c>
      <c r="I3224" t="s">
        <v>58</v>
      </c>
      <c r="J3224">
        <v>10007828183</v>
      </c>
      <c r="K3224" s="21">
        <v>22.1</v>
      </c>
    </row>
    <row r="3225" spans="1:11">
      <c r="A3225" t="s">
        <v>139</v>
      </c>
      <c r="B3225">
        <v>2016</v>
      </c>
      <c r="C3225" s="12">
        <v>42308</v>
      </c>
      <c r="D3225" t="s">
        <v>140</v>
      </c>
      <c r="E3225" t="s">
        <v>117</v>
      </c>
      <c r="F3225">
        <v>5</v>
      </c>
      <c r="G3225">
        <v>1</v>
      </c>
      <c r="H3225" t="s">
        <v>106</v>
      </c>
      <c r="I3225" t="s">
        <v>102</v>
      </c>
      <c r="J3225">
        <v>10006894559</v>
      </c>
      <c r="K3225" s="21">
        <v>23.2</v>
      </c>
    </row>
    <row r="3226" spans="1:11">
      <c r="A3226" t="s">
        <v>139</v>
      </c>
      <c r="B3226">
        <v>2016</v>
      </c>
      <c r="C3226" s="12">
        <v>42308</v>
      </c>
      <c r="D3226" t="s">
        <v>140</v>
      </c>
      <c r="E3226" t="s">
        <v>117</v>
      </c>
      <c r="F3226">
        <v>5</v>
      </c>
      <c r="G3226">
        <v>2</v>
      </c>
      <c r="H3226" t="s">
        <v>358</v>
      </c>
      <c r="I3226" t="s">
        <v>359</v>
      </c>
      <c r="J3226">
        <v>10006900320</v>
      </c>
      <c r="K3226" s="21">
        <v>24</v>
      </c>
    </row>
    <row r="3227" spans="1:11">
      <c r="A3227" t="s">
        <v>139</v>
      </c>
      <c r="B3227">
        <v>2016</v>
      </c>
      <c r="C3227" s="12">
        <v>42308</v>
      </c>
      <c r="D3227" t="s">
        <v>140</v>
      </c>
      <c r="E3227" t="s">
        <v>117</v>
      </c>
      <c r="F3227">
        <v>5</v>
      </c>
      <c r="G3227">
        <v>3</v>
      </c>
      <c r="H3227" t="s">
        <v>234</v>
      </c>
      <c r="I3227" t="s">
        <v>25</v>
      </c>
      <c r="J3227">
        <v>10006073493</v>
      </c>
      <c r="K3227" s="21">
        <v>25.9</v>
      </c>
    </row>
    <row r="3228" spans="1:11">
      <c r="A3228" t="s">
        <v>139</v>
      </c>
      <c r="B3228">
        <v>2016</v>
      </c>
      <c r="C3228" s="12">
        <v>42308</v>
      </c>
      <c r="D3228" t="s">
        <v>140</v>
      </c>
      <c r="E3228" t="s">
        <v>117</v>
      </c>
      <c r="F3228">
        <v>5</v>
      </c>
      <c r="G3228">
        <v>4</v>
      </c>
      <c r="H3228" t="s">
        <v>143</v>
      </c>
      <c r="I3228" t="s">
        <v>95</v>
      </c>
      <c r="J3228">
        <v>10009181234</v>
      </c>
      <c r="K3228" s="21">
        <v>20.6</v>
      </c>
    </row>
    <row r="3229" spans="1:11">
      <c r="A3229" t="s">
        <v>139</v>
      </c>
      <c r="B3229">
        <v>2016</v>
      </c>
      <c r="C3229" s="12">
        <v>42308</v>
      </c>
      <c r="D3229" t="s">
        <v>140</v>
      </c>
      <c r="E3229" t="s">
        <v>117</v>
      </c>
      <c r="F3229">
        <v>5</v>
      </c>
      <c r="G3229">
        <v>5</v>
      </c>
      <c r="H3229" t="s">
        <v>158</v>
      </c>
      <c r="I3229" t="s">
        <v>356</v>
      </c>
      <c r="J3229">
        <v>10010894696</v>
      </c>
      <c r="K3229" s="21"/>
    </row>
    <row r="3230" spans="1:11">
      <c r="A3230" t="s">
        <v>139</v>
      </c>
      <c r="B3230">
        <v>2016</v>
      </c>
      <c r="C3230" s="12">
        <v>42308</v>
      </c>
      <c r="D3230" t="s">
        <v>140</v>
      </c>
      <c r="E3230" t="s">
        <v>117</v>
      </c>
      <c r="F3230">
        <v>6</v>
      </c>
      <c r="G3230">
        <v>1</v>
      </c>
      <c r="H3230" t="s">
        <v>194</v>
      </c>
      <c r="I3230" t="s">
        <v>29</v>
      </c>
      <c r="J3230">
        <v>10004601723</v>
      </c>
      <c r="K3230" s="21">
        <v>28.3</v>
      </c>
    </row>
    <row r="3231" spans="1:11">
      <c r="A3231" t="s">
        <v>139</v>
      </c>
      <c r="B3231">
        <v>2016</v>
      </c>
      <c r="C3231" s="12">
        <v>42308</v>
      </c>
      <c r="D3231" t="s">
        <v>140</v>
      </c>
      <c r="E3231" t="s">
        <v>117</v>
      </c>
      <c r="F3231">
        <v>6</v>
      </c>
      <c r="G3231">
        <v>2</v>
      </c>
      <c r="H3231" t="s">
        <v>218</v>
      </c>
      <c r="I3231" t="s">
        <v>46</v>
      </c>
      <c r="J3231">
        <v>10006902239</v>
      </c>
      <c r="K3231" s="21">
        <v>24.3</v>
      </c>
    </row>
    <row r="3232" spans="1:11">
      <c r="A3232" t="s">
        <v>139</v>
      </c>
      <c r="B3232">
        <v>2016</v>
      </c>
      <c r="C3232" s="12">
        <v>42308</v>
      </c>
      <c r="D3232" t="s">
        <v>140</v>
      </c>
      <c r="E3232" t="s">
        <v>117</v>
      </c>
      <c r="F3232">
        <v>6</v>
      </c>
      <c r="G3232">
        <v>3</v>
      </c>
      <c r="H3232" t="s">
        <v>54</v>
      </c>
      <c r="I3232" t="s">
        <v>42</v>
      </c>
      <c r="J3232">
        <v>10004612534</v>
      </c>
      <c r="K3232" s="21">
        <v>28.4</v>
      </c>
    </row>
    <row r="3233" spans="1:11">
      <c r="A3233" t="s">
        <v>139</v>
      </c>
      <c r="B3233">
        <v>2016</v>
      </c>
      <c r="C3233" s="12">
        <v>42308</v>
      </c>
      <c r="D3233" t="s">
        <v>140</v>
      </c>
      <c r="E3233" t="s">
        <v>117</v>
      </c>
      <c r="F3233">
        <v>6</v>
      </c>
      <c r="G3233">
        <v>4</v>
      </c>
      <c r="H3233" t="s">
        <v>108</v>
      </c>
      <c r="I3233" t="s">
        <v>109</v>
      </c>
      <c r="J3233">
        <v>10117936018</v>
      </c>
      <c r="K3233" s="21">
        <v>22</v>
      </c>
    </row>
    <row r="3234" spans="1:11">
      <c r="A3234" t="s">
        <v>139</v>
      </c>
      <c r="B3234">
        <v>2016</v>
      </c>
      <c r="C3234" s="12">
        <v>42308</v>
      </c>
      <c r="D3234" t="s">
        <v>140</v>
      </c>
      <c r="E3234" t="s">
        <v>117</v>
      </c>
      <c r="F3234">
        <v>6</v>
      </c>
      <c r="G3234">
        <v>5</v>
      </c>
      <c r="H3234" t="s">
        <v>197</v>
      </c>
      <c r="I3234" t="s">
        <v>198</v>
      </c>
      <c r="J3234">
        <v>10003100142</v>
      </c>
      <c r="K3234" s="21">
        <v>29.6</v>
      </c>
    </row>
    <row r="3235" spans="1:11">
      <c r="A3235" t="s">
        <v>139</v>
      </c>
      <c r="B3235">
        <v>2016</v>
      </c>
      <c r="C3235" s="12">
        <v>42308</v>
      </c>
      <c r="D3235" t="s">
        <v>140</v>
      </c>
      <c r="E3235" t="s">
        <v>119</v>
      </c>
      <c r="F3235">
        <v>1</v>
      </c>
      <c r="G3235">
        <v>1</v>
      </c>
      <c r="H3235" t="s">
        <v>220</v>
      </c>
      <c r="I3235" t="s">
        <v>35</v>
      </c>
      <c r="J3235">
        <v>10005782695</v>
      </c>
      <c r="K3235" s="21">
        <v>26.3</v>
      </c>
    </row>
    <row r="3236" spans="1:11">
      <c r="A3236" t="s">
        <v>139</v>
      </c>
      <c r="B3236">
        <v>2016</v>
      </c>
      <c r="C3236" s="12">
        <v>42308</v>
      </c>
      <c r="D3236" t="s">
        <v>140</v>
      </c>
      <c r="E3236" t="s">
        <v>119</v>
      </c>
      <c r="F3236">
        <v>1</v>
      </c>
      <c r="G3236">
        <v>2</v>
      </c>
      <c r="H3236" t="s">
        <v>68</v>
      </c>
      <c r="I3236" t="s">
        <v>29</v>
      </c>
      <c r="J3236">
        <v>10006379247</v>
      </c>
      <c r="K3236" s="21">
        <v>25.6</v>
      </c>
    </row>
    <row r="3237" spans="1:11">
      <c r="A3237" t="s">
        <v>139</v>
      </c>
      <c r="B3237">
        <v>2016</v>
      </c>
      <c r="C3237" s="12">
        <v>42308</v>
      </c>
      <c r="D3237" t="s">
        <v>140</v>
      </c>
      <c r="E3237" t="s">
        <v>119</v>
      </c>
      <c r="F3237">
        <v>1</v>
      </c>
      <c r="G3237">
        <v>3</v>
      </c>
      <c r="H3237" t="s">
        <v>294</v>
      </c>
      <c r="I3237" t="s">
        <v>27</v>
      </c>
      <c r="J3237">
        <v>10003011125</v>
      </c>
      <c r="K3237" s="21">
        <v>31</v>
      </c>
    </row>
    <row r="3238" spans="1:11">
      <c r="A3238" t="s">
        <v>139</v>
      </c>
      <c r="B3238">
        <v>2016</v>
      </c>
      <c r="C3238" s="12">
        <v>42308</v>
      </c>
      <c r="D3238" t="s">
        <v>140</v>
      </c>
      <c r="E3238" t="s">
        <v>119</v>
      </c>
      <c r="F3238">
        <v>1</v>
      </c>
      <c r="G3238">
        <v>4</v>
      </c>
      <c r="H3238" t="s">
        <v>328</v>
      </c>
      <c r="I3238" t="s">
        <v>256</v>
      </c>
      <c r="J3238">
        <v>10007787464</v>
      </c>
      <c r="K3238" s="21">
        <v>24</v>
      </c>
    </row>
    <row r="3239" spans="1:11">
      <c r="A3239" t="s">
        <v>139</v>
      </c>
      <c r="B3239">
        <v>2016</v>
      </c>
      <c r="C3239" s="12">
        <v>42308</v>
      </c>
      <c r="D3239" t="s">
        <v>140</v>
      </c>
      <c r="E3239" t="s">
        <v>119</v>
      </c>
      <c r="F3239">
        <v>1</v>
      </c>
      <c r="G3239">
        <v>5</v>
      </c>
      <c r="H3239" t="s">
        <v>194</v>
      </c>
      <c r="I3239" t="s">
        <v>29</v>
      </c>
      <c r="J3239">
        <v>10004601723</v>
      </c>
      <c r="K3239" s="21">
        <v>28.3</v>
      </c>
    </row>
    <row r="3240" spans="1:11">
      <c r="A3240" t="s">
        <v>139</v>
      </c>
      <c r="B3240">
        <v>2016</v>
      </c>
      <c r="C3240" s="12">
        <v>42308</v>
      </c>
      <c r="D3240" t="s">
        <v>140</v>
      </c>
      <c r="E3240" t="s">
        <v>119</v>
      </c>
      <c r="F3240">
        <v>1</v>
      </c>
      <c r="G3240">
        <v>6</v>
      </c>
      <c r="H3240" t="s">
        <v>335</v>
      </c>
      <c r="I3240" t="s">
        <v>29</v>
      </c>
      <c r="J3240">
        <v>10036244537</v>
      </c>
      <c r="K3240" s="21">
        <v>27.2</v>
      </c>
    </row>
    <row r="3241" spans="1:11">
      <c r="A3241" t="s">
        <v>139</v>
      </c>
      <c r="B3241">
        <v>2016</v>
      </c>
      <c r="C3241" s="12">
        <v>42308</v>
      </c>
      <c r="D3241" t="s">
        <v>140</v>
      </c>
      <c r="E3241" t="s">
        <v>119</v>
      </c>
      <c r="F3241">
        <v>2</v>
      </c>
      <c r="G3241">
        <v>1</v>
      </c>
      <c r="H3241" t="s">
        <v>106</v>
      </c>
      <c r="I3241" t="s">
        <v>102</v>
      </c>
      <c r="J3241">
        <v>10006894559</v>
      </c>
      <c r="K3241" s="21">
        <v>23.2</v>
      </c>
    </row>
    <row r="3242" spans="1:11">
      <c r="A3242" t="s">
        <v>139</v>
      </c>
      <c r="B3242">
        <v>2016</v>
      </c>
      <c r="C3242" s="12">
        <v>42308</v>
      </c>
      <c r="D3242" t="s">
        <v>140</v>
      </c>
      <c r="E3242" t="s">
        <v>119</v>
      </c>
      <c r="F3242">
        <v>2</v>
      </c>
      <c r="G3242">
        <v>2</v>
      </c>
      <c r="H3242" t="s">
        <v>345</v>
      </c>
      <c r="I3242" t="s">
        <v>346</v>
      </c>
      <c r="J3242">
        <v>10007500407</v>
      </c>
      <c r="K3242" s="21">
        <v>22.3</v>
      </c>
    </row>
    <row r="3243" spans="1:11">
      <c r="A3243" t="s">
        <v>139</v>
      </c>
      <c r="B3243">
        <v>2016</v>
      </c>
      <c r="C3243" s="12">
        <v>42308</v>
      </c>
      <c r="D3243" t="s">
        <v>140</v>
      </c>
      <c r="E3243" t="s">
        <v>119</v>
      </c>
      <c r="F3243">
        <v>2</v>
      </c>
      <c r="G3243">
        <v>3</v>
      </c>
      <c r="H3243" t="s">
        <v>195</v>
      </c>
      <c r="I3243" t="s">
        <v>31</v>
      </c>
      <c r="J3243">
        <v>10005964470</v>
      </c>
      <c r="K3243" s="21">
        <v>26.6</v>
      </c>
    </row>
    <row r="3244" spans="1:11">
      <c r="A3244" t="s">
        <v>139</v>
      </c>
      <c r="B3244">
        <v>2016</v>
      </c>
      <c r="C3244" s="12">
        <v>42308</v>
      </c>
      <c r="D3244" t="s">
        <v>140</v>
      </c>
      <c r="E3244" t="s">
        <v>119</v>
      </c>
      <c r="F3244">
        <v>2</v>
      </c>
      <c r="G3244">
        <v>4</v>
      </c>
      <c r="H3244" t="s">
        <v>314</v>
      </c>
      <c r="I3244" t="s">
        <v>44</v>
      </c>
      <c r="J3244">
        <v>10006904360</v>
      </c>
      <c r="K3244" s="21">
        <v>24.3</v>
      </c>
    </row>
    <row r="3245" spans="1:11">
      <c r="A3245" t="s">
        <v>139</v>
      </c>
      <c r="B3245">
        <v>2016</v>
      </c>
      <c r="C3245" s="12">
        <v>42308</v>
      </c>
      <c r="D3245" t="s">
        <v>140</v>
      </c>
      <c r="E3245" t="s">
        <v>119</v>
      </c>
      <c r="F3245">
        <v>2</v>
      </c>
      <c r="G3245">
        <v>5</v>
      </c>
      <c r="H3245" t="s">
        <v>196</v>
      </c>
      <c r="I3245" t="s">
        <v>52</v>
      </c>
      <c r="J3245">
        <v>10004868370</v>
      </c>
      <c r="K3245" s="21">
        <v>27.8</v>
      </c>
    </row>
    <row r="3246" spans="1:11">
      <c r="A3246" t="s">
        <v>139</v>
      </c>
      <c r="B3246">
        <v>2016</v>
      </c>
      <c r="C3246" s="12">
        <v>42308</v>
      </c>
      <c r="D3246" t="s">
        <v>140</v>
      </c>
      <c r="E3246" t="s">
        <v>119</v>
      </c>
      <c r="F3246">
        <v>2</v>
      </c>
      <c r="G3246">
        <v>6</v>
      </c>
      <c r="H3246" t="s">
        <v>336</v>
      </c>
      <c r="I3246" t="s">
        <v>355</v>
      </c>
      <c r="J3246">
        <v>10005506954</v>
      </c>
      <c r="K3246" s="21">
        <v>26.9</v>
      </c>
    </row>
    <row r="3247" spans="1:11">
      <c r="A3247" t="s">
        <v>139</v>
      </c>
      <c r="B3247">
        <v>2016</v>
      </c>
      <c r="C3247" s="12">
        <v>42308</v>
      </c>
      <c r="D3247" t="s">
        <v>140</v>
      </c>
      <c r="E3247" t="s">
        <v>121</v>
      </c>
      <c r="F3247">
        <v>1</v>
      </c>
      <c r="G3247">
        <v>1</v>
      </c>
      <c r="H3247" t="s">
        <v>68</v>
      </c>
      <c r="I3247" t="s">
        <v>29</v>
      </c>
      <c r="J3247">
        <v>10006379247</v>
      </c>
      <c r="K3247" s="21">
        <v>25.6</v>
      </c>
    </row>
    <row r="3248" spans="1:11">
      <c r="A3248" t="s">
        <v>139</v>
      </c>
      <c r="B3248">
        <v>2016</v>
      </c>
      <c r="C3248" s="12">
        <v>42308</v>
      </c>
      <c r="D3248" t="s">
        <v>140</v>
      </c>
      <c r="E3248" t="s">
        <v>121</v>
      </c>
      <c r="F3248">
        <v>1</v>
      </c>
      <c r="G3248">
        <v>2</v>
      </c>
      <c r="H3248" t="s">
        <v>106</v>
      </c>
      <c r="I3248" t="s">
        <v>102</v>
      </c>
      <c r="J3248">
        <v>10006894559</v>
      </c>
      <c r="K3248" s="21">
        <v>23.2</v>
      </c>
    </row>
    <row r="3249" spans="1:11">
      <c r="A3249" t="s">
        <v>139</v>
      </c>
      <c r="B3249">
        <v>2016</v>
      </c>
      <c r="C3249" s="12">
        <v>42308</v>
      </c>
      <c r="D3249" t="s">
        <v>140</v>
      </c>
      <c r="E3249" t="s">
        <v>121</v>
      </c>
      <c r="F3249">
        <v>1</v>
      </c>
      <c r="G3249">
        <v>3</v>
      </c>
      <c r="H3249" t="s">
        <v>220</v>
      </c>
      <c r="I3249" t="s">
        <v>35</v>
      </c>
      <c r="J3249">
        <v>10005782695</v>
      </c>
      <c r="K3249" s="21">
        <v>26.3</v>
      </c>
    </row>
    <row r="3250" spans="1:11">
      <c r="A3250" t="s">
        <v>139</v>
      </c>
      <c r="B3250">
        <v>2016</v>
      </c>
      <c r="C3250" s="12">
        <v>42308</v>
      </c>
      <c r="D3250" t="s">
        <v>140</v>
      </c>
      <c r="E3250" t="s">
        <v>121</v>
      </c>
      <c r="F3250">
        <v>1</v>
      </c>
      <c r="G3250">
        <v>4</v>
      </c>
      <c r="H3250" t="s">
        <v>294</v>
      </c>
      <c r="I3250" t="s">
        <v>27</v>
      </c>
      <c r="J3250">
        <v>10003011125</v>
      </c>
      <c r="K3250" s="21">
        <v>31</v>
      </c>
    </row>
    <row r="3251" spans="1:11">
      <c r="A3251" t="s">
        <v>139</v>
      </c>
      <c r="B3251">
        <v>2016</v>
      </c>
      <c r="C3251" s="12">
        <v>42308</v>
      </c>
      <c r="D3251" t="s">
        <v>140</v>
      </c>
      <c r="E3251" t="s">
        <v>121</v>
      </c>
      <c r="F3251">
        <v>1</v>
      </c>
      <c r="G3251">
        <v>5</v>
      </c>
      <c r="H3251" t="s">
        <v>345</v>
      </c>
      <c r="I3251" t="s">
        <v>346</v>
      </c>
      <c r="J3251">
        <v>10007500407</v>
      </c>
      <c r="K3251" s="21">
        <v>22.3</v>
      </c>
    </row>
    <row r="3252" spans="1:11">
      <c r="A3252" t="s">
        <v>139</v>
      </c>
      <c r="B3252">
        <v>2016</v>
      </c>
      <c r="C3252" s="12">
        <v>42308</v>
      </c>
      <c r="D3252" t="s">
        <v>140</v>
      </c>
      <c r="E3252" t="s">
        <v>121</v>
      </c>
      <c r="F3252">
        <v>1</v>
      </c>
      <c r="G3252">
        <v>6</v>
      </c>
      <c r="H3252" t="s">
        <v>195</v>
      </c>
      <c r="I3252" t="s">
        <v>31</v>
      </c>
      <c r="J3252">
        <v>10005964470</v>
      </c>
      <c r="K3252" s="21">
        <v>26.6</v>
      </c>
    </row>
    <row r="3253" spans="1:11">
      <c r="A3253" t="s">
        <v>139</v>
      </c>
      <c r="B3253">
        <v>2016</v>
      </c>
      <c r="C3253" s="12">
        <v>42308</v>
      </c>
      <c r="D3253" t="s">
        <v>140</v>
      </c>
      <c r="E3253" t="s">
        <v>121</v>
      </c>
      <c r="F3253">
        <v>2</v>
      </c>
      <c r="G3253">
        <v>1</v>
      </c>
      <c r="H3253" t="s">
        <v>314</v>
      </c>
      <c r="I3253" t="s">
        <v>44</v>
      </c>
      <c r="J3253">
        <v>10006904360</v>
      </c>
      <c r="K3253" s="21">
        <v>24.3</v>
      </c>
    </row>
    <row r="3254" spans="1:11">
      <c r="A3254" t="s">
        <v>139</v>
      </c>
      <c r="B3254">
        <v>2016</v>
      </c>
      <c r="C3254" s="12">
        <v>42308</v>
      </c>
      <c r="D3254" t="s">
        <v>140</v>
      </c>
      <c r="E3254" t="s">
        <v>121</v>
      </c>
      <c r="F3254">
        <v>2</v>
      </c>
      <c r="G3254">
        <v>2</v>
      </c>
      <c r="H3254" t="s">
        <v>336</v>
      </c>
      <c r="I3254" t="s">
        <v>355</v>
      </c>
      <c r="J3254">
        <v>10005506954</v>
      </c>
      <c r="K3254" s="21">
        <v>26.9</v>
      </c>
    </row>
    <row r="3255" spans="1:11">
      <c r="A3255" t="s">
        <v>139</v>
      </c>
      <c r="B3255">
        <v>2016</v>
      </c>
      <c r="C3255" s="12">
        <v>42308</v>
      </c>
      <c r="D3255" t="s">
        <v>140</v>
      </c>
      <c r="E3255" t="s">
        <v>121</v>
      </c>
      <c r="F3255">
        <v>2</v>
      </c>
      <c r="G3255">
        <v>3</v>
      </c>
      <c r="H3255" t="s">
        <v>196</v>
      </c>
      <c r="I3255" t="s">
        <v>52</v>
      </c>
      <c r="J3255">
        <v>10004868370</v>
      </c>
      <c r="K3255" s="21">
        <v>27.8</v>
      </c>
    </row>
    <row r="3256" spans="1:11">
      <c r="A3256" t="s">
        <v>139</v>
      </c>
      <c r="B3256">
        <v>2016</v>
      </c>
      <c r="C3256" s="12">
        <v>42308</v>
      </c>
      <c r="D3256" t="s">
        <v>140</v>
      </c>
      <c r="E3256" t="s">
        <v>121</v>
      </c>
      <c r="F3256">
        <v>2</v>
      </c>
      <c r="G3256">
        <v>4</v>
      </c>
      <c r="H3256" t="s">
        <v>328</v>
      </c>
      <c r="I3256" t="s">
        <v>256</v>
      </c>
      <c r="J3256">
        <v>10007787464</v>
      </c>
      <c r="K3256" s="21">
        <v>24</v>
      </c>
    </row>
    <row r="3257" spans="1:11">
      <c r="A3257" t="s">
        <v>139</v>
      </c>
      <c r="B3257">
        <v>2016</v>
      </c>
      <c r="C3257" s="12">
        <v>42308</v>
      </c>
      <c r="D3257" t="s">
        <v>140</v>
      </c>
      <c r="E3257" t="s">
        <v>121</v>
      </c>
      <c r="F3257">
        <v>2</v>
      </c>
      <c r="G3257">
        <v>5</v>
      </c>
      <c r="H3257" t="s">
        <v>335</v>
      </c>
      <c r="I3257" t="s">
        <v>29</v>
      </c>
      <c r="J3257">
        <v>10036244537</v>
      </c>
      <c r="K3257" s="21">
        <v>27.2</v>
      </c>
    </row>
    <row r="3258" spans="1:11">
      <c r="A3258" t="s">
        <v>139</v>
      </c>
      <c r="B3258">
        <v>2016</v>
      </c>
      <c r="C3258" s="12">
        <v>42308</v>
      </c>
      <c r="D3258" t="s">
        <v>140</v>
      </c>
      <c r="E3258" t="s">
        <v>121</v>
      </c>
      <c r="F3258">
        <v>2</v>
      </c>
      <c r="G3258">
        <v>6</v>
      </c>
      <c r="H3258" t="s">
        <v>194</v>
      </c>
      <c r="I3258" t="s">
        <v>29</v>
      </c>
      <c r="J3258">
        <v>10004601723</v>
      </c>
      <c r="K3258" s="21">
        <v>28.3</v>
      </c>
    </row>
    <row r="3259" spans="1:11">
      <c r="A3259" t="s">
        <v>360</v>
      </c>
      <c r="B3259">
        <v>2016</v>
      </c>
      <c r="C3259" s="12">
        <v>42295</v>
      </c>
      <c r="D3259" t="s">
        <v>236</v>
      </c>
      <c r="E3259" t="s">
        <v>91</v>
      </c>
      <c r="F3259">
        <v>1</v>
      </c>
      <c r="G3259">
        <v>1</v>
      </c>
      <c r="H3259" t="s">
        <v>68</v>
      </c>
      <c r="I3259" t="s">
        <v>29</v>
      </c>
      <c r="J3259">
        <v>10006379247</v>
      </c>
      <c r="K3259" s="21">
        <v>25.5</v>
      </c>
    </row>
    <row r="3260" spans="1:11">
      <c r="A3260" t="s">
        <v>360</v>
      </c>
      <c r="B3260">
        <v>2016</v>
      </c>
      <c r="C3260" s="12">
        <v>42295</v>
      </c>
      <c r="D3260" t="s">
        <v>236</v>
      </c>
      <c r="E3260" t="s">
        <v>91</v>
      </c>
      <c r="F3260">
        <v>1</v>
      </c>
      <c r="G3260">
        <v>2</v>
      </c>
      <c r="H3260" t="s">
        <v>283</v>
      </c>
      <c r="I3260" t="s">
        <v>284</v>
      </c>
      <c r="J3260">
        <v>10006319633</v>
      </c>
      <c r="K3260" s="21">
        <v>25.9</v>
      </c>
    </row>
    <row r="3261" spans="1:11">
      <c r="A3261" t="s">
        <v>360</v>
      </c>
      <c r="B3261">
        <v>2016</v>
      </c>
      <c r="C3261" s="12">
        <v>42295</v>
      </c>
      <c r="D3261" t="s">
        <v>236</v>
      </c>
      <c r="E3261" t="s">
        <v>91</v>
      </c>
      <c r="F3261">
        <v>1</v>
      </c>
      <c r="G3261">
        <v>3</v>
      </c>
      <c r="H3261" t="s">
        <v>361</v>
      </c>
      <c r="I3261" t="s">
        <v>142</v>
      </c>
      <c r="J3261">
        <v>10005505439</v>
      </c>
      <c r="K3261" s="21">
        <v>26.3</v>
      </c>
    </row>
    <row r="3262" spans="1:11">
      <c r="A3262" t="s">
        <v>360</v>
      </c>
      <c r="B3262">
        <v>2016</v>
      </c>
      <c r="C3262" s="12">
        <v>42295</v>
      </c>
      <c r="D3262" t="s">
        <v>236</v>
      </c>
      <c r="E3262" t="s">
        <v>91</v>
      </c>
      <c r="F3262">
        <v>1</v>
      </c>
      <c r="G3262">
        <v>4</v>
      </c>
      <c r="H3262" t="s">
        <v>143</v>
      </c>
      <c r="I3262" t="s">
        <v>95</v>
      </c>
      <c r="J3262">
        <v>10009181234</v>
      </c>
      <c r="K3262" s="21">
        <v>20.5</v>
      </c>
    </row>
    <row r="3263" spans="1:11">
      <c r="A3263" t="s">
        <v>360</v>
      </c>
      <c r="B3263">
        <v>2016</v>
      </c>
      <c r="C3263" s="12">
        <v>42295</v>
      </c>
      <c r="D3263" t="s">
        <v>236</v>
      </c>
      <c r="E3263" t="s">
        <v>91</v>
      </c>
      <c r="F3263">
        <v>1</v>
      </c>
      <c r="G3263">
        <v>5</v>
      </c>
      <c r="H3263" t="s">
        <v>187</v>
      </c>
      <c r="I3263" t="s">
        <v>188</v>
      </c>
      <c r="J3263">
        <v>10009017243</v>
      </c>
      <c r="K3263" s="21">
        <v>20.399999999999999</v>
      </c>
    </row>
    <row r="3264" spans="1:11">
      <c r="A3264" t="s">
        <v>360</v>
      </c>
      <c r="B3264">
        <v>2016</v>
      </c>
      <c r="C3264" s="12">
        <v>42295</v>
      </c>
      <c r="D3264" t="s">
        <v>236</v>
      </c>
      <c r="E3264" t="s">
        <v>91</v>
      </c>
      <c r="F3264">
        <v>2</v>
      </c>
      <c r="G3264">
        <v>1</v>
      </c>
      <c r="H3264" t="s">
        <v>327</v>
      </c>
      <c r="I3264" t="s">
        <v>198</v>
      </c>
      <c r="J3264">
        <v>10007271546</v>
      </c>
      <c r="K3264" s="21">
        <v>22.5</v>
      </c>
    </row>
    <row r="3265" spans="1:11">
      <c r="A3265" t="s">
        <v>360</v>
      </c>
      <c r="B3265">
        <v>2016</v>
      </c>
      <c r="C3265" s="12">
        <v>42295</v>
      </c>
      <c r="D3265" t="s">
        <v>236</v>
      </c>
      <c r="E3265" t="s">
        <v>91</v>
      </c>
      <c r="F3265">
        <v>2</v>
      </c>
      <c r="G3265">
        <v>2</v>
      </c>
      <c r="H3265" t="s">
        <v>171</v>
      </c>
      <c r="I3265" t="s">
        <v>82</v>
      </c>
      <c r="J3265">
        <v>10007073506</v>
      </c>
      <c r="K3265" s="21">
        <v>25.3</v>
      </c>
    </row>
    <row r="3266" spans="1:11">
      <c r="A3266" t="s">
        <v>360</v>
      </c>
      <c r="B3266">
        <v>2016</v>
      </c>
      <c r="C3266" s="12">
        <v>42295</v>
      </c>
      <c r="D3266" t="s">
        <v>236</v>
      </c>
      <c r="E3266" t="s">
        <v>91</v>
      </c>
      <c r="F3266">
        <v>2</v>
      </c>
      <c r="G3266">
        <v>3</v>
      </c>
      <c r="H3266" t="s">
        <v>59</v>
      </c>
      <c r="I3266" t="s">
        <v>37</v>
      </c>
      <c r="J3266">
        <v>10007502427</v>
      </c>
      <c r="K3266" s="21">
        <v>21.9</v>
      </c>
    </row>
    <row r="3267" spans="1:11">
      <c r="A3267" t="s">
        <v>360</v>
      </c>
      <c r="B3267">
        <v>2016</v>
      </c>
      <c r="C3267" s="12">
        <v>42295</v>
      </c>
      <c r="D3267" t="s">
        <v>236</v>
      </c>
      <c r="E3267" t="s">
        <v>91</v>
      </c>
      <c r="F3267">
        <v>2</v>
      </c>
      <c r="G3267">
        <v>4</v>
      </c>
      <c r="H3267" t="s">
        <v>234</v>
      </c>
      <c r="I3267" t="s">
        <v>25</v>
      </c>
      <c r="J3267">
        <v>10006073493</v>
      </c>
      <c r="K3267" s="21">
        <v>25.8</v>
      </c>
    </row>
    <row r="3268" spans="1:11">
      <c r="A3268" t="s">
        <v>360</v>
      </c>
      <c r="B3268">
        <v>2016</v>
      </c>
      <c r="C3268" s="12">
        <v>42295</v>
      </c>
      <c r="D3268" t="s">
        <v>236</v>
      </c>
      <c r="E3268" t="s">
        <v>91</v>
      </c>
      <c r="F3268">
        <v>2</v>
      </c>
      <c r="G3268">
        <v>5</v>
      </c>
      <c r="H3268" t="s">
        <v>362</v>
      </c>
      <c r="I3268" t="s">
        <v>207</v>
      </c>
      <c r="J3268">
        <v>10006320037</v>
      </c>
      <c r="K3268" s="21">
        <v>25.5</v>
      </c>
    </row>
    <row r="3269" spans="1:11">
      <c r="A3269" t="s">
        <v>360</v>
      </c>
      <c r="B3269">
        <v>2016</v>
      </c>
      <c r="C3269" s="12">
        <v>42295</v>
      </c>
      <c r="D3269" t="s">
        <v>236</v>
      </c>
      <c r="E3269" t="s">
        <v>91</v>
      </c>
      <c r="F3269">
        <v>3</v>
      </c>
      <c r="G3269">
        <v>1</v>
      </c>
      <c r="H3269" t="s">
        <v>340</v>
      </c>
      <c r="I3269" t="s">
        <v>142</v>
      </c>
      <c r="J3269">
        <v>10004633247</v>
      </c>
      <c r="K3269" s="21">
        <v>27.6</v>
      </c>
    </row>
    <row r="3270" spans="1:11">
      <c r="A3270" t="s">
        <v>360</v>
      </c>
      <c r="B3270">
        <v>2016</v>
      </c>
      <c r="C3270" s="12">
        <v>42295</v>
      </c>
      <c r="D3270" t="s">
        <v>236</v>
      </c>
      <c r="E3270" t="s">
        <v>91</v>
      </c>
      <c r="F3270">
        <v>3</v>
      </c>
      <c r="G3270">
        <v>2</v>
      </c>
      <c r="H3270" t="s">
        <v>358</v>
      </c>
      <c r="I3270" t="s">
        <v>359</v>
      </c>
      <c r="J3270">
        <v>10006900320</v>
      </c>
      <c r="K3270" s="21">
        <v>24</v>
      </c>
    </row>
    <row r="3271" spans="1:11">
      <c r="A3271" t="s">
        <v>360</v>
      </c>
      <c r="B3271">
        <v>2016</v>
      </c>
      <c r="C3271" s="12">
        <v>42295</v>
      </c>
      <c r="D3271" t="s">
        <v>236</v>
      </c>
      <c r="E3271" t="s">
        <v>91</v>
      </c>
      <c r="F3271">
        <v>3</v>
      </c>
      <c r="G3271">
        <v>3</v>
      </c>
      <c r="H3271" t="s">
        <v>54</v>
      </c>
      <c r="I3271" t="s">
        <v>42</v>
      </c>
      <c r="J3271">
        <v>10004612534</v>
      </c>
      <c r="K3271" s="21">
        <v>28.4</v>
      </c>
    </row>
    <row r="3272" spans="1:11">
      <c r="A3272" t="s">
        <v>360</v>
      </c>
      <c r="B3272">
        <v>2016</v>
      </c>
      <c r="C3272" s="12">
        <v>42295</v>
      </c>
      <c r="D3272" t="s">
        <v>236</v>
      </c>
      <c r="E3272" t="s">
        <v>91</v>
      </c>
      <c r="F3272">
        <v>3</v>
      </c>
      <c r="G3272">
        <v>4</v>
      </c>
      <c r="H3272" t="s">
        <v>186</v>
      </c>
      <c r="I3272" t="s">
        <v>95</v>
      </c>
      <c r="J3272">
        <v>10009181032</v>
      </c>
      <c r="K3272" s="21">
        <v>20.8</v>
      </c>
    </row>
    <row r="3273" spans="1:11">
      <c r="A3273" t="s">
        <v>360</v>
      </c>
      <c r="B3273">
        <v>2016</v>
      </c>
      <c r="C3273" s="12">
        <v>42295</v>
      </c>
      <c r="D3273" t="s">
        <v>236</v>
      </c>
      <c r="E3273" t="s">
        <v>91</v>
      </c>
      <c r="F3273">
        <v>3</v>
      </c>
      <c r="G3273">
        <v>5</v>
      </c>
      <c r="H3273" t="s">
        <v>293</v>
      </c>
      <c r="I3273" t="s">
        <v>25</v>
      </c>
      <c r="J3273">
        <v>10006108051</v>
      </c>
      <c r="K3273" s="21">
        <v>26.8</v>
      </c>
    </row>
    <row r="3274" spans="1:11">
      <c r="A3274" t="s">
        <v>360</v>
      </c>
      <c r="B3274">
        <v>2016</v>
      </c>
      <c r="C3274" s="12">
        <v>42295</v>
      </c>
      <c r="D3274" t="s">
        <v>236</v>
      </c>
      <c r="E3274" t="s">
        <v>91</v>
      </c>
      <c r="F3274">
        <v>4</v>
      </c>
      <c r="G3274">
        <v>1</v>
      </c>
      <c r="H3274" t="s">
        <v>213</v>
      </c>
      <c r="I3274" t="s">
        <v>42</v>
      </c>
      <c r="J3274">
        <v>10006422895</v>
      </c>
      <c r="K3274" s="21">
        <v>24.4</v>
      </c>
    </row>
    <row r="3275" spans="1:11">
      <c r="A3275" t="s">
        <v>360</v>
      </c>
      <c r="B3275">
        <v>2016</v>
      </c>
      <c r="C3275" s="12">
        <v>42295</v>
      </c>
      <c r="D3275" t="s">
        <v>236</v>
      </c>
      <c r="E3275" t="s">
        <v>91</v>
      </c>
      <c r="F3275">
        <v>4</v>
      </c>
      <c r="G3275">
        <v>2</v>
      </c>
      <c r="H3275" t="s">
        <v>192</v>
      </c>
      <c r="I3275" t="s">
        <v>113</v>
      </c>
      <c r="J3275">
        <v>10004599194</v>
      </c>
      <c r="K3275" s="21">
        <v>27.6</v>
      </c>
    </row>
    <row r="3276" spans="1:11">
      <c r="A3276" t="s">
        <v>360</v>
      </c>
      <c r="B3276">
        <v>2016</v>
      </c>
      <c r="C3276" s="12">
        <v>42295</v>
      </c>
      <c r="D3276" t="s">
        <v>236</v>
      </c>
      <c r="E3276" t="s">
        <v>91</v>
      </c>
      <c r="F3276">
        <v>4</v>
      </c>
      <c r="G3276">
        <v>3</v>
      </c>
      <c r="H3276" t="s">
        <v>289</v>
      </c>
      <c r="I3276" t="s">
        <v>207</v>
      </c>
      <c r="J3276">
        <v>10002418415</v>
      </c>
      <c r="K3276" s="21">
        <v>33.200000000000003</v>
      </c>
    </row>
    <row r="3277" spans="1:11">
      <c r="A3277" t="s">
        <v>360</v>
      </c>
      <c r="B3277">
        <v>2016</v>
      </c>
      <c r="C3277" s="12">
        <v>42295</v>
      </c>
      <c r="D3277" t="s">
        <v>236</v>
      </c>
      <c r="E3277" t="s">
        <v>91</v>
      </c>
      <c r="F3277">
        <v>4</v>
      </c>
      <c r="G3277">
        <v>4</v>
      </c>
      <c r="H3277" t="s">
        <v>330</v>
      </c>
      <c r="I3277" t="s">
        <v>178</v>
      </c>
      <c r="J3277">
        <v>10007782616</v>
      </c>
      <c r="K3277" s="21">
        <v>22.2</v>
      </c>
    </row>
    <row r="3278" spans="1:11">
      <c r="A3278" t="s">
        <v>360</v>
      </c>
      <c r="B3278">
        <v>2016</v>
      </c>
      <c r="C3278" s="12">
        <v>42295</v>
      </c>
      <c r="D3278" t="s">
        <v>236</v>
      </c>
      <c r="E3278" t="s">
        <v>91</v>
      </c>
      <c r="F3278">
        <v>4</v>
      </c>
      <c r="G3278">
        <v>5</v>
      </c>
      <c r="H3278" t="s">
        <v>363</v>
      </c>
      <c r="I3278" t="s">
        <v>364</v>
      </c>
      <c r="J3278">
        <v>10008987436</v>
      </c>
      <c r="K3278" s="21">
        <v>28.9</v>
      </c>
    </row>
    <row r="3279" spans="1:11">
      <c r="A3279" t="s">
        <v>360</v>
      </c>
      <c r="B3279">
        <v>2016</v>
      </c>
      <c r="C3279" s="12">
        <v>42295</v>
      </c>
      <c r="D3279" t="s">
        <v>236</v>
      </c>
      <c r="E3279" t="s">
        <v>91</v>
      </c>
      <c r="F3279">
        <v>5</v>
      </c>
      <c r="G3279">
        <v>1</v>
      </c>
      <c r="H3279" t="s">
        <v>291</v>
      </c>
      <c r="I3279" t="s">
        <v>46</v>
      </c>
      <c r="J3279">
        <v>10007891437</v>
      </c>
      <c r="K3279" s="21">
        <v>20.9</v>
      </c>
    </row>
    <row r="3280" spans="1:11">
      <c r="A3280" t="s">
        <v>360</v>
      </c>
      <c r="B3280">
        <v>2016</v>
      </c>
      <c r="C3280" s="12">
        <v>42295</v>
      </c>
      <c r="D3280" t="s">
        <v>236</v>
      </c>
      <c r="E3280" t="s">
        <v>91</v>
      </c>
      <c r="F3280">
        <v>5</v>
      </c>
      <c r="G3280">
        <v>2</v>
      </c>
      <c r="H3280" t="s">
        <v>28</v>
      </c>
      <c r="I3280" t="s">
        <v>29</v>
      </c>
      <c r="J3280">
        <v>10007779683</v>
      </c>
      <c r="K3280" s="21">
        <v>19.8</v>
      </c>
    </row>
    <row r="3281" spans="1:11">
      <c r="A3281" t="s">
        <v>360</v>
      </c>
      <c r="B3281">
        <v>2016</v>
      </c>
      <c r="C3281" s="12">
        <v>42295</v>
      </c>
      <c r="D3281" t="s">
        <v>236</v>
      </c>
      <c r="E3281" t="s">
        <v>91</v>
      </c>
      <c r="F3281">
        <v>5</v>
      </c>
      <c r="G3281">
        <v>3</v>
      </c>
      <c r="H3281" t="s">
        <v>200</v>
      </c>
      <c r="I3281" t="s">
        <v>23</v>
      </c>
      <c r="J3281">
        <v>10006900421</v>
      </c>
      <c r="K3281" s="21">
        <v>22.8</v>
      </c>
    </row>
    <row r="3282" spans="1:11">
      <c r="A3282" t="s">
        <v>360</v>
      </c>
      <c r="B3282">
        <v>2016</v>
      </c>
      <c r="C3282" s="12">
        <v>42295</v>
      </c>
      <c r="D3282" t="s">
        <v>236</v>
      </c>
      <c r="E3282" t="s">
        <v>91</v>
      </c>
      <c r="F3282">
        <v>5</v>
      </c>
      <c r="G3282">
        <v>4</v>
      </c>
      <c r="H3282" t="s">
        <v>365</v>
      </c>
      <c r="I3282" t="s">
        <v>366</v>
      </c>
      <c r="J3282">
        <v>10005574854</v>
      </c>
      <c r="K3282" s="21">
        <v>26.8</v>
      </c>
    </row>
    <row r="3283" spans="1:11">
      <c r="A3283" t="s">
        <v>360</v>
      </c>
      <c r="B3283">
        <v>2016</v>
      </c>
      <c r="C3283" s="12">
        <v>42295</v>
      </c>
      <c r="D3283" t="s">
        <v>236</v>
      </c>
      <c r="E3283" t="s">
        <v>91</v>
      </c>
      <c r="F3283">
        <v>5</v>
      </c>
      <c r="G3283">
        <v>5</v>
      </c>
      <c r="H3283" t="s">
        <v>294</v>
      </c>
      <c r="I3283" t="s">
        <v>27</v>
      </c>
      <c r="J3283">
        <v>10003011125</v>
      </c>
      <c r="K3283" s="21">
        <v>31</v>
      </c>
    </row>
    <row r="3284" spans="1:11">
      <c r="A3284" t="s">
        <v>360</v>
      </c>
      <c r="B3284">
        <v>2016</v>
      </c>
      <c r="C3284" s="12">
        <v>42295</v>
      </c>
      <c r="D3284" t="s">
        <v>236</v>
      </c>
      <c r="E3284" t="s">
        <v>91</v>
      </c>
      <c r="F3284">
        <v>5</v>
      </c>
      <c r="G3284">
        <v>6</v>
      </c>
      <c r="H3284" t="s">
        <v>367</v>
      </c>
      <c r="I3284" t="s">
        <v>37</v>
      </c>
      <c r="J3284">
        <v>10006553039</v>
      </c>
      <c r="K3284" s="21">
        <v>24</v>
      </c>
    </row>
    <row r="3285" spans="1:11">
      <c r="A3285" t="s">
        <v>360</v>
      </c>
      <c r="B3285">
        <v>2016</v>
      </c>
      <c r="C3285" s="12">
        <v>42295</v>
      </c>
      <c r="D3285" t="s">
        <v>236</v>
      </c>
      <c r="E3285" t="s">
        <v>91</v>
      </c>
      <c r="F3285">
        <v>6</v>
      </c>
      <c r="G3285">
        <v>1</v>
      </c>
      <c r="H3285" t="s">
        <v>218</v>
      </c>
      <c r="I3285" t="s">
        <v>46</v>
      </c>
      <c r="J3285">
        <v>10006902239</v>
      </c>
      <c r="K3285" s="21">
        <v>24.3</v>
      </c>
    </row>
    <row r="3286" spans="1:11">
      <c r="A3286" t="s">
        <v>360</v>
      </c>
      <c r="B3286">
        <v>2016</v>
      </c>
      <c r="C3286" s="12">
        <v>42295</v>
      </c>
      <c r="D3286" t="s">
        <v>236</v>
      </c>
      <c r="E3286" t="s">
        <v>91</v>
      </c>
      <c r="F3286">
        <v>6</v>
      </c>
      <c r="G3286">
        <v>2</v>
      </c>
      <c r="H3286" t="s">
        <v>197</v>
      </c>
      <c r="I3286" t="s">
        <v>198</v>
      </c>
      <c r="J3286">
        <v>10003100142</v>
      </c>
      <c r="K3286" s="21">
        <v>29.6</v>
      </c>
    </row>
    <row r="3287" spans="1:11">
      <c r="A3287" t="s">
        <v>360</v>
      </c>
      <c r="B3287">
        <v>2016</v>
      </c>
      <c r="C3287" s="12">
        <v>42295</v>
      </c>
      <c r="D3287" t="s">
        <v>236</v>
      </c>
      <c r="E3287" t="s">
        <v>91</v>
      </c>
      <c r="F3287">
        <v>6</v>
      </c>
      <c r="G3287">
        <v>3</v>
      </c>
      <c r="H3287" t="s">
        <v>339</v>
      </c>
      <c r="I3287" t="s">
        <v>27</v>
      </c>
      <c r="J3287">
        <v>10004618796</v>
      </c>
      <c r="K3287" s="21">
        <v>28.1</v>
      </c>
    </row>
    <row r="3288" spans="1:11">
      <c r="A3288" t="s">
        <v>360</v>
      </c>
      <c r="B3288">
        <v>2016</v>
      </c>
      <c r="C3288" s="12">
        <v>42295</v>
      </c>
      <c r="D3288" t="s">
        <v>236</v>
      </c>
      <c r="E3288" t="s">
        <v>91</v>
      </c>
      <c r="F3288">
        <v>6</v>
      </c>
      <c r="G3288">
        <v>4</v>
      </c>
      <c r="H3288" t="s">
        <v>352</v>
      </c>
      <c r="I3288" t="s">
        <v>353</v>
      </c>
      <c r="J3288">
        <v>10003292122</v>
      </c>
      <c r="K3288" s="21">
        <v>29.4</v>
      </c>
    </row>
    <row r="3289" spans="1:11">
      <c r="A3289" t="s">
        <v>360</v>
      </c>
      <c r="B3289">
        <v>2016</v>
      </c>
      <c r="C3289" s="12">
        <v>42295</v>
      </c>
      <c r="D3289" t="s">
        <v>236</v>
      </c>
      <c r="E3289" t="s">
        <v>91</v>
      </c>
      <c r="F3289">
        <v>6</v>
      </c>
      <c r="G3289">
        <v>5</v>
      </c>
      <c r="H3289" t="s">
        <v>368</v>
      </c>
      <c r="I3289" t="s">
        <v>369</v>
      </c>
      <c r="J3289">
        <v>10006442501</v>
      </c>
      <c r="K3289" s="21">
        <v>25.2</v>
      </c>
    </row>
    <row r="3290" spans="1:11">
      <c r="A3290" t="s">
        <v>360</v>
      </c>
      <c r="B3290">
        <v>2016</v>
      </c>
      <c r="C3290" s="12">
        <v>42295</v>
      </c>
      <c r="D3290" t="s">
        <v>236</v>
      </c>
      <c r="E3290" t="s">
        <v>91</v>
      </c>
      <c r="F3290">
        <v>6</v>
      </c>
      <c r="G3290">
        <v>6</v>
      </c>
      <c r="H3290" t="s">
        <v>210</v>
      </c>
      <c r="I3290" t="s">
        <v>188</v>
      </c>
      <c r="J3290">
        <v>10009049979</v>
      </c>
      <c r="K3290" s="21">
        <v>20.6</v>
      </c>
    </row>
    <row r="3291" spans="1:11">
      <c r="A3291" t="s">
        <v>360</v>
      </c>
      <c r="B3291">
        <v>2016</v>
      </c>
      <c r="C3291" s="12">
        <v>42295</v>
      </c>
      <c r="D3291" t="s">
        <v>236</v>
      </c>
      <c r="E3291" t="s">
        <v>117</v>
      </c>
      <c r="F3291">
        <v>1</v>
      </c>
      <c r="G3291">
        <v>1</v>
      </c>
      <c r="H3291" t="s">
        <v>339</v>
      </c>
      <c r="I3291" t="s">
        <v>27</v>
      </c>
      <c r="J3291">
        <v>10004618796</v>
      </c>
      <c r="K3291" s="21">
        <v>28.1</v>
      </c>
    </row>
    <row r="3292" spans="1:11">
      <c r="A3292" t="s">
        <v>360</v>
      </c>
      <c r="B3292">
        <v>2016</v>
      </c>
      <c r="C3292" s="12">
        <v>42295</v>
      </c>
      <c r="D3292" t="s">
        <v>236</v>
      </c>
      <c r="E3292" t="s">
        <v>117</v>
      </c>
      <c r="F3292">
        <v>1</v>
      </c>
      <c r="G3292">
        <v>2</v>
      </c>
      <c r="H3292" t="s">
        <v>283</v>
      </c>
      <c r="I3292" t="s">
        <v>284</v>
      </c>
      <c r="J3292">
        <v>10006319633</v>
      </c>
      <c r="K3292" s="21">
        <v>25.9</v>
      </c>
    </row>
    <row r="3293" spans="1:11">
      <c r="A3293" t="s">
        <v>360</v>
      </c>
      <c r="B3293">
        <v>2016</v>
      </c>
      <c r="C3293" s="12">
        <v>42295</v>
      </c>
      <c r="D3293" t="s">
        <v>236</v>
      </c>
      <c r="E3293" t="s">
        <v>117</v>
      </c>
      <c r="F3293">
        <v>1</v>
      </c>
      <c r="G3293">
        <v>3</v>
      </c>
      <c r="H3293" t="s">
        <v>365</v>
      </c>
      <c r="I3293" t="s">
        <v>366</v>
      </c>
      <c r="J3293">
        <v>10005574854</v>
      </c>
      <c r="K3293" s="21">
        <v>26.8</v>
      </c>
    </row>
    <row r="3294" spans="1:11">
      <c r="A3294" t="s">
        <v>360</v>
      </c>
      <c r="B3294">
        <v>2016</v>
      </c>
      <c r="C3294" s="12">
        <v>42295</v>
      </c>
      <c r="D3294" t="s">
        <v>236</v>
      </c>
      <c r="E3294" t="s">
        <v>117</v>
      </c>
      <c r="F3294">
        <v>1</v>
      </c>
      <c r="G3294">
        <v>4</v>
      </c>
      <c r="H3294" t="s">
        <v>363</v>
      </c>
      <c r="I3294" t="s">
        <v>364</v>
      </c>
      <c r="J3294">
        <v>10008987436</v>
      </c>
      <c r="K3294" s="21">
        <v>28.9</v>
      </c>
    </row>
    <row r="3295" spans="1:11">
      <c r="A3295" t="s">
        <v>360</v>
      </c>
      <c r="B3295">
        <v>2016</v>
      </c>
      <c r="C3295" s="12">
        <v>42295</v>
      </c>
      <c r="D3295" t="s">
        <v>236</v>
      </c>
      <c r="E3295" t="s">
        <v>117</v>
      </c>
      <c r="F3295">
        <v>2</v>
      </c>
      <c r="G3295">
        <v>1</v>
      </c>
      <c r="H3295" t="s">
        <v>54</v>
      </c>
      <c r="I3295" t="s">
        <v>42</v>
      </c>
      <c r="J3295">
        <v>10004612534</v>
      </c>
      <c r="K3295" s="21">
        <v>28.4</v>
      </c>
    </row>
    <row r="3296" spans="1:11">
      <c r="A3296" t="s">
        <v>360</v>
      </c>
      <c r="B3296">
        <v>2016</v>
      </c>
      <c r="C3296" s="12">
        <v>42295</v>
      </c>
      <c r="D3296" t="s">
        <v>236</v>
      </c>
      <c r="E3296" t="s">
        <v>117</v>
      </c>
      <c r="F3296">
        <v>2</v>
      </c>
      <c r="G3296">
        <v>2</v>
      </c>
      <c r="H3296" t="s">
        <v>200</v>
      </c>
      <c r="I3296" t="s">
        <v>23</v>
      </c>
      <c r="J3296">
        <v>10006900421</v>
      </c>
      <c r="K3296" s="21">
        <v>22.8</v>
      </c>
    </row>
    <row r="3297" spans="1:11">
      <c r="A3297" t="s">
        <v>360</v>
      </c>
      <c r="B3297">
        <v>2016</v>
      </c>
      <c r="C3297" s="12">
        <v>42295</v>
      </c>
      <c r="D3297" t="s">
        <v>236</v>
      </c>
      <c r="E3297" t="s">
        <v>117</v>
      </c>
      <c r="F3297">
        <v>2</v>
      </c>
      <c r="G3297">
        <v>9</v>
      </c>
      <c r="H3297" t="s">
        <v>171</v>
      </c>
      <c r="I3297" t="s">
        <v>82</v>
      </c>
      <c r="J3297">
        <v>10007073506</v>
      </c>
      <c r="K3297" s="21">
        <v>25.3</v>
      </c>
    </row>
    <row r="3298" spans="1:11">
      <c r="A3298" t="s">
        <v>360</v>
      </c>
      <c r="B3298">
        <v>2016</v>
      </c>
      <c r="C3298" s="12">
        <v>42295</v>
      </c>
      <c r="D3298" t="s">
        <v>236</v>
      </c>
      <c r="E3298" t="s">
        <v>117</v>
      </c>
      <c r="F3298">
        <v>2</v>
      </c>
      <c r="G3298">
        <v>9</v>
      </c>
      <c r="H3298" t="s">
        <v>330</v>
      </c>
      <c r="I3298" t="s">
        <v>178</v>
      </c>
      <c r="J3298">
        <v>10007782616</v>
      </c>
      <c r="K3298" s="21">
        <v>22.2</v>
      </c>
    </row>
    <row r="3299" spans="1:11">
      <c r="A3299" t="s">
        <v>360</v>
      </c>
      <c r="B3299">
        <v>2016</v>
      </c>
      <c r="C3299" s="12">
        <v>42295</v>
      </c>
      <c r="D3299" t="s">
        <v>236</v>
      </c>
      <c r="E3299" t="s">
        <v>117</v>
      </c>
      <c r="F3299">
        <v>3</v>
      </c>
      <c r="G3299">
        <v>1</v>
      </c>
      <c r="H3299" t="s">
        <v>294</v>
      </c>
      <c r="I3299" t="s">
        <v>27</v>
      </c>
      <c r="J3299">
        <v>10003011125</v>
      </c>
      <c r="K3299" s="21">
        <v>31</v>
      </c>
    </row>
    <row r="3300" spans="1:11">
      <c r="A3300" t="s">
        <v>360</v>
      </c>
      <c r="B3300">
        <v>2016</v>
      </c>
      <c r="C3300" s="12">
        <v>42295</v>
      </c>
      <c r="D3300" t="s">
        <v>236</v>
      </c>
      <c r="E3300" t="s">
        <v>117</v>
      </c>
      <c r="F3300">
        <v>3</v>
      </c>
      <c r="G3300">
        <v>2</v>
      </c>
      <c r="H3300" t="s">
        <v>358</v>
      </c>
      <c r="I3300" t="s">
        <v>359</v>
      </c>
      <c r="J3300">
        <v>10006900320</v>
      </c>
      <c r="K3300" s="21">
        <v>24</v>
      </c>
    </row>
    <row r="3301" spans="1:11">
      <c r="A3301" t="s">
        <v>360</v>
      </c>
      <c r="B3301">
        <v>2016</v>
      </c>
      <c r="C3301" s="12">
        <v>42295</v>
      </c>
      <c r="D3301" t="s">
        <v>236</v>
      </c>
      <c r="E3301" t="s">
        <v>117</v>
      </c>
      <c r="F3301">
        <v>3</v>
      </c>
      <c r="G3301">
        <v>3</v>
      </c>
      <c r="H3301" t="s">
        <v>293</v>
      </c>
      <c r="I3301" t="s">
        <v>25</v>
      </c>
      <c r="J3301">
        <v>10006108051</v>
      </c>
      <c r="K3301" s="21">
        <v>26.8</v>
      </c>
    </row>
    <row r="3302" spans="1:11">
      <c r="A3302" t="s">
        <v>360</v>
      </c>
      <c r="B3302">
        <v>2016</v>
      </c>
      <c r="C3302" s="12">
        <v>42295</v>
      </c>
      <c r="D3302" t="s">
        <v>236</v>
      </c>
      <c r="E3302" t="s">
        <v>117</v>
      </c>
      <c r="F3302">
        <v>3</v>
      </c>
      <c r="G3302">
        <v>4</v>
      </c>
      <c r="H3302" t="s">
        <v>368</v>
      </c>
      <c r="I3302" t="s">
        <v>369</v>
      </c>
      <c r="J3302">
        <v>10006442501</v>
      </c>
      <c r="K3302" s="21">
        <v>25.2</v>
      </c>
    </row>
    <row r="3303" spans="1:11">
      <c r="A3303" t="s">
        <v>360</v>
      </c>
      <c r="B3303">
        <v>2016</v>
      </c>
      <c r="C3303" s="12">
        <v>42295</v>
      </c>
      <c r="D3303" t="s">
        <v>236</v>
      </c>
      <c r="E3303" t="s">
        <v>117</v>
      </c>
      <c r="F3303">
        <v>4</v>
      </c>
      <c r="G3303">
        <v>1</v>
      </c>
      <c r="H3303" t="s">
        <v>197</v>
      </c>
      <c r="I3303" t="s">
        <v>198</v>
      </c>
      <c r="J3303">
        <v>10003100142</v>
      </c>
      <c r="K3303" s="21">
        <v>29.6</v>
      </c>
    </row>
    <row r="3304" spans="1:11">
      <c r="A3304" t="s">
        <v>360</v>
      </c>
      <c r="B3304">
        <v>2016</v>
      </c>
      <c r="C3304" s="12">
        <v>42295</v>
      </c>
      <c r="D3304" t="s">
        <v>236</v>
      </c>
      <c r="E3304" t="s">
        <v>117</v>
      </c>
      <c r="F3304">
        <v>4</v>
      </c>
      <c r="G3304">
        <v>2</v>
      </c>
      <c r="H3304" t="s">
        <v>289</v>
      </c>
      <c r="I3304" t="s">
        <v>207</v>
      </c>
      <c r="J3304">
        <v>10002418415</v>
      </c>
      <c r="K3304" s="21">
        <v>33.200000000000003</v>
      </c>
    </row>
    <row r="3305" spans="1:11">
      <c r="A3305" t="s">
        <v>360</v>
      </c>
      <c r="B3305">
        <v>2016</v>
      </c>
      <c r="C3305" s="12">
        <v>42295</v>
      </c>
      <c r="D3305" t="s">
        <v>236</v>
      </c>
      <c r="E3305" t="s">
        <v>117</v>
      </c>
      <c r="F3305">
        <v>4</v>
      </c>
      <c r="G3305">
        <v>3</v>
      </c>
      <c r="H3305" t="s">
        <v>234</v>
      </c>
      <c r="I3305" t="s">
        <v>25</v>
      </c>
      <c r="J3305">
        <v>10006073493</v>
      </c>
      <c r="K3305" s="21">
        <v>25.8</v>
      </c>
    </row>
    <row r="3306" spans="1:11">
      <c r="A3306" t="s">
        <v>360</v>
      </c>
      <c r="B3306">
        <v>2016</v>
      </c>
      <c r="C3306" s="12">
        <v>42295</v>
      </c>
      <c r="D3306" t="s">
        <v>236</v>
      </c>
      <c r="E3306" t="s">
        <v>117</v>
      </c>
      <c r="F3306">
        <v>4</v>
      </c>
      <c r="G3306">
        <v>4</v>
      </c>
      <c r="H3306" t="s">
        <v>361</v>
      </c>
      <c r="I3306" t="s">
        <v>142</v>
      </c>
      <c r="J3306">
        <v>10005505439</v>
      </c>
      <c r="K3306" s="21">
        <v>26.3</v>
      </c>
    </row>
    <row r="3307" spans="1:11">
      <c r="A3307" t="s">
        <v>360</v>
      </c>
      <c r="B3307">
        <v>2016</v>
      </c>
      <c r="C3307" s="12">
        <v>42295</v>
      </c>
      <c r="D3307" t="s">
        <v>236</v>
      </c>
      <c r="E3307" t="s">
        <v>117</v>
      </c>
      <c r="F3307">
        <v>5</v>
      </c>
      <c r="G3307">
        <v>1</v>
      </c>
      <c r="H3307" t="s">
        <v>367</v>
      </c>
      <c r="I3307" t="s">
        <v>37</v>
      </c>
      <c r="J3307">
        <v>10006553039</v>
      </c>
      <c r="K3307" s="21">
        <v>24</v>
      </c>
    </row>
    <row r="3308" spans="1:11">
      <c r="A3308" t="s">
        <v>360</v>
      </c>
      <c r="B3308">
        <v>2016</v>
      </c>
      <c r="C3308" s="12">
        <v>42295</v>
      </c>
      <c r="D3308" t="s">
        <v>236</v>
      </c>
      <c r="E3308" t="s">
        <v>117</v>
      </c>
      <c r="F3308">
        <v>5</v>
      </c>
      <c r="G3308">
        <v>2</v>
      </c>
      <c r="H3308" t="s">
        <v>362</v>
      </c>
      <c r="I3308" t="s">
        <v>207</v>
      </c>
      <c r="J3308">
        <v>10006320037</v>
      </c>
      <c r="K3308" s="21">
        <v>25.5</v>
      </c>
    </row>
    <row r="3309" spans="1:11">
      <c r="A3309" t="s">
        <v>360</v>
      </c>
      <c r="B3309">
        <v>2016</v>
      </c>
      <c r="C3309" s="12">
        <v>42295</v>
      </c>
      <c r="D3309" t="s">
        <v>236</v>
      </c>
      <c r="E3309" t="s">
        <v>117</v>
      </c>
      <c r="F3309">
        <v>5</v>
      </c>
      <c r="G3309">
        <v>3</v>
      </c>
      <c r="H3309" t="s">
        <v>352</v>
      </c>
      <c r="I3309" t="s">
        <v>353</v>
      </c>
      <c r="J3309">
        <v>10003292122</v>
      </c>
      <c r="K3309" s="21">
        <v>29.4</v>
      </c>
    </row>
    <row r="3310" spans="1:11">
      <c r="A3310" t="s">
        <v>360</v>
      </c>
      <c r="B3310">
        <v>2016</v>
      </c>
      <c r="C3310" s="12">
        <v>42295</v>
      </c>
      <c r="D3310" t="s">
        <v>236</v>
      </c>
      <c r="E3310" t="s">
        <v>117</v>
      </c>
      <c r="F3310">
        <v>5</v>
      </c>
      <c r="G3310">
        <v>4</v>
      </c>
      <c r="H3310" t="s">
        <v>187</v>
      </c>
      <c r="I3310" t="s">
        <v>188</v>
      </c>
      <c r="J3310">
        <v>10009017243</v>
      </c>
      <c r="K3310" s="21">
        <v>20.399999999999999</v>
      </c>
    </row>
    <row r="3311" spans="1:11">
      <c r="A3311" t="s">
        <v>360</v>
      </c>
      <c r="B3311">
        <v>2016</v>
      </c>
      <c r="C3311" s="12">
        <v>42295</v>
      </c>
      <c r="D3311" t="s">
        <v>236</v>
      </c>
      <c r="E3311" t="s">
        <v>117</v>
      </c>
      <c r="F3311">
        <v>5</v>
      </c>
      <c r="G3311">
        <v>5</v>
      </c>
      <c r="H3311" t="s">
        <v>143</v>
      </c>
      <c r="I3311" t="s">
        <v>95</v>
      </c>
      <c r="J3311">
        <v>10009181234</v>
      </c>
      <c r="K3311" s="21">
        <v>20.5</v>
      </c>
    </row>
    <row r="3312" spans="1:11">
      <c r="A3312" t="s">
        <v>360</v>
      </c>
      <c r="B3312">
        <v>2016</v>
      </c>
      <c r="C3312" s="12">
        <v>42295</v>
      </c>
      <c r="D3312" t="s">
        <v>236</v>
      </c>
      <c r="E3312" t="s">
        <v>117</v>
      </c>
      <c r="F3312">
        <v>6</v>
      </c>
      <c r="G3312">
        <v>1</v>
      </c>
      <c r="H3312" t="s">
        <v>192</v>
      </c>
      <c r="I3312" t="s">
        <v>113</v>
      </c>
      <c r="J3312">
        <v>10004599194</v>
      </c>
      <c r="K3312" s="21">
        <v>27.6</v>
      </c>
    </row>
    <row r="3313" spans="1:11">
      <c r="A3313" t="s">
        <v>360</v>
      </c>
      <c r="B3313">
        <v>2016</v>
      </c>
      <c r="C3313" s="12">
        <v>42295</v>
      </c>
      <c r="D3313" t="s">
        <v>236</v>
      </c>
      <c r="E3313" t="s">
        <v>117</v>
      </c>
      <c r="F3313">
        <v>6</v>
      </c>
      <c r="G3313">
        <v>2</v>
      </c>
      <c r="H3313" t="s">
        <v>59</v>
      </c>
      <c r="I3313" t="s">
        <v>37</v>
      </c>
      <c r="J3313">
        <v>10007502427</v>
      </c>
      <c r="K3313" s="21">
        <v>21.9</v>
      </c>
    </row>
    <row r="3314" spans="1:11">
      <c r="A3314" t="s">
        <v>360</v>
      </c>
      <c r="B3314">
        <v>2016</v>
      </c>
      <c r="C3314" s="12">
        <v>42295</v>
      </c>
      <c r="D3314" t="s">
        <v>236</v>
      </c>
      <c r="E3314" t="s">
        <v>117</v>
      </c>
      <c r="F3314">
        <v>6</v>
      </c>
      <c r="G3314">
        <v>3</v>
      </c>
      <c r="H3314" t="s">
        <v>186</v>
      </c>
      <c r="I3314" t="s">
        <v>95</v>
      </c>
      <c r="J3314">
        <v>10009181032</v>
      </c>
      <c r="K3314" s="21">
        <v>20.8</v>
      </c>
    </row>
    <row r="3315" spans="1:11">
      <c r="A3315" t="s">
        <v>360</v>
      </c>
      <c r="B3315">
        <v>2016</v>
      </c>
      <c r="C3315" s="12">
        <v>42295</v>
      </c>
      <c r="D3315" t="s">
        <v>236</v>
      </c>
      <c r="E3315" t="s">
        <v>117</v>
      </c>
      <c r="F3315">
        <v>6</v>
      </c>
      <c r="G3315">
        <v>4</v>
      </c>
      <c r="H3315" t="s">
        <v>28</v>
      </c>
      <c r="I3315" t="s">
        <v>29</v>
      </c>
      <c r="J3315">
        <v>10007779683</v>
      </c>
      <c r="K3315" s="21">
        <v>19.8</v>
      </c>
    </row>
    <row r="3316" spans="1:11">
      <c r="A3316" t="s">
        <v>360</v>
      </c>
      <c r="B3316">
        <v>2016</v>
      </c>
      <c r="C3316" s="12">
        <v>42295</v>
      </c>
      <c r="D3316" t="s">
        <v>236</v>
      </c>
      <c r="E3316" t="s">
        <v>117</v>
      </c>
      <c r="F3316">
        <v>6</v>
      </c>
      <c r="G3316">
        <v>9</v>
      </c>
      <c r="H3316" t="s">
        <v>210</v>
      </c>
      <c r="I3316" t="s">
        <v>188</v>
      </c>
      <c r="J3316">
        <v>10009049979</v>
      </c>
      <c r="K3316" s="21">
        <v>20.6</v>
      </c>
    </row>
    <row r="3317" spans="1:11">
      <c r="A3317" t="s">
        <v>360</v>
      </c>
      <c r="B3317">
        <v>2016</v>
      </c>
      <c r="C3317" s="12">
        <v>42295</v>
      </c>
      <c r="D3317" t="s">
        <v>236</v>
      </c>
      <c r="E3317" t="s">
        <v>119</v>
      </c>
      <c r="F3317">
        <v>1</v>
      </c>
      <c r="G3317">
        <v>1</v>
      </c>
      <c r="H3317" t="s">
        <v>294</v>
      </c>
      <c r="I3317" t="s">
        <v>27</v>
      </c>
      <c r="J3317">
        <v>10003011125</v>
      </c>
      <c r="K3317" s="21">
        <v>31</v>
      </c>
    </row>
    <row r="3318" spans="1:11">
      <c r="A3318" t="s">
        <v>360</v>
      </c>
      <c r="B3318">
        <v>2016</v>
      </c>
      <c r="C3318" s="12">
        <v>42295</v>
      </c>
      <c r="D3318" t="s">
        <v>236</v>
      </c>
      <c r="E3318" t="s">
        <v>119</v>
      </c>
      <c r="F3318">
        <v>1</v>
      </c>
      <c r="G3318">
        <v>2</v>
      </c>
      <c r="H3318" t="s">
        <v>339</v>
      </c>
      <c r="I3318" t="s">
        <v>27</v>
      </c>
      <c r="J3318">
        <v>10004618796</v>
      </c>
      <c r="K3318" s="21">
        <v>28.1</v>
      </c>
    </row>
    <row r="3319" spans="1:11">
      <c r="A3319" t="s">
        <v>360</v>
      </c>
      <c r="B3319">
        <v>2016</v>
      </c>
      <c r="C3319" s="12">
        <v>42295</v>
      </c>
      <c r="D3319" t="s">
        <v>236</v>
      </c>
      <c r="E3319" t="s">
        <v>119</v>
      </c>
      <c r="F3319">
        <v>1</v>
      </c>
      <c r="G3319">
        <v>3</v>
      </c>
      <c r="H3319" t="s">
        <v>54</v>
      </c>
      <c r="I3319" t="s">
        <v>42</v>
      </c>
      <c r="J3319">
        <v>10004612534</v>
      </c>
      <c r="K3319" s="21">
        <v>28.4</v>
      </c>
    </row>
    <row r="3320" spans="1:11">
      <c r="A3320" t="s">
        <v>360</v>
      </c>
      <c r="B3320">
        <v>2016</v>
      </c>
      <c r="C3320" s="12">
        <v>42295</v>
      </c>
      <c r="D3320" t="s">
        <v>236</v>
      </c>
      <c r="E3320" t="s">
        <v>119</v>
      </c>
      <c r="F3320">
        <v>1</v>
      </c>
      <c r="G3320">
        <v>4</v>
      </c>
      <c r="H3320" t="s">
        <v>327</v>
      </c>
      <c r="I3320" t="s">
        <v>198</v>
      </c>
      <c r="J3320">
        <v>10007271546</v>
      </c>
      <c r="K3320" s="21">
        <v>22.5</v>
      </c>
    </row>
    <row r="3321" spans="1:11">
      <c r="A3321" t="s">
        <v>360</v>
      </c>
      <c r="B3321">
        <v>2016</v>
      </c>
      <c r="C3321" s="12">
        <v>42295</v>
      </c>
      <c r="D3321" t="s">
        <v>236</v>
      </c>
      <c r="E3321" t="s">
        <v>119</v>
      </c>
      <c r="F3321">
        <v>1</v>
      </c>
      <c r="G3321">
        <v>5</v>
      </c>
      <c r="H3321" t="s">
        <v>340</v>
      </c>
      <c r="I3321" t="s">
        <v>142</v>
      </c>
      <c r="J3321">
        <v>10004633247</v>
      </c>
      <c r="K3321" s="21">
        <v>27.6</v>
      </c>
    </row>
    <row r="3322" spans="1:11">
      <c r="A3322" t="s">
        <v>360</v>
      </c>
      <c r="B3322">
        <v>2016</v>
      </c>
      <c r="C3322" s="12">
        <v>42295</v>
      </c>
      <c r="D3322" t="s">
        <v>236</v>
      </c>
      <c r="E3322" t="s">
        <v>119</v>
      </c>
      <c r="F3322">
        <v>1</v>
      </c>
      <c r="G3322">
        <v>6</v>
      </c>
      <c r="H3322" t="s">
        <v>68</v>
      </c>
      <c r="I3322" t="s">
        <v>29</v>
      </c>
      <c r="J3322">
        <v>10006379247</v>
      </c>
      <c r="K3322" s="21">
        <v>25.5</v>
      </c>
    </row>
    <row r="3323" spans="1:11">
      <c r="A3323" t="s">
        <v>360</v>
      </c>
      <c r="B3323">
        <v>2016</v>
      </c>
      <c r="C3323" s="12">
        <v>42295</v>
      </c>
      <c r="D3323" t="s">
        <v>236</v>
      </c>
      <c r="E3323" t="s">
        <v>119</v>
      </c>
      <c r="F3323">
        <v>2</v>
      </c>
      <c r="G3323">
        <v>1</v>
      </c>
      <c r="H3323" t="s">
        <v>218</v>
      </c>
      <c r="I3323" t="s">
        <v>46</v>
      </c>
      <c r="J3323">
        <v>10006902239</v>
      </c>
      <c r="K3323" s="21">
        <v>24.3</v>
      </c>
    </row>
    <row r="3324" spans="1:11">
      <c r="A3324" t="s">
        <v>360</v>
      </c>
      <c r="B3324">
        <v>2016</v>
      </c>
      <c r="C3324" s="12">
        <v>42295</v>
      </c>
      <c r="D3324" t="s">
        <v>236</v>
      </c>
      <c r="E3324" t="s">
        <v>119</v>
      </c>
      <c r="F3324">
        <v>2</v>
      </c>
      <c r="G3324">
        <v>2</v>
      </c>
      <c r="H3324" t="s">
        <v>197</v>
      </c>
      <c r="I3324" t="s">
        <v>198</v>
      </c>
      <c r="J3324">
        <v>10003100142</v>
      </c>
      <c r="K3324" s="21">
        <v>29.6</v>
      </c>
    </row>
    <row r="3325" spans="1:11">
      <c r="A3325" t="s">
        <v>360</v>
      </c>
      <c r="B3325">
        <v>2016</v>
      </c>
      <c r="C3325" s="12">
        <v>42295</v>
      </c>
      <c r="D3325" t="s">
        <v>236</v>
      </c>
      <c r="E3325" t="s">
        <v>119</v>
      </c>
      <c r="F3325">
        <v>2</v>
      </c>
      <c r="G3325">
        <v>3</v>
      </c>
      <c r="H3325" t="s">
        <v>213</v>
      </c>
      <c r="I3325" t="s">
        <v>42</v>
      </c>
      <c r="J3325">
        <v>10006422895</v>
      </c>
      <c r="K3325" s="21">
        <v>24.4</v>
      </c>
    </row>
    <row r="3326" spans="1:11">
      <c r="A3326" t="s">
        <v>360</v>
      </c>
      <c r="B3326">
        <v>2016</v>
      </c>
      <c r="C3326" s="12">
        <v>42295</v>
      </c>
      <c r="D3326" t="s">
        <v>236</v>
      </c>
      <c r="E3326" t="s">
        <v>119</v>
      </c>
      <c r="F3326">
        <v>2</v>
      </c>
      <c r="G3326">
        <v>4</v>
      </c>
      <c r="H3326" t="s">
        <v>192</v>
      </c>
      <c r="I3326" t="s">
        <v>113</v>
      </c>
      <c r="J3326">
        <v>10004599194</v>
      </c>
      <c r="K3326" s="21">
        <v>27.6</v>
      </c>
    </row>
    <row r="3327" spans="1:11">
      <c r="A3327" t="s">
        <v>360</v>
      </c>
      <c r="B3327">
        <v>2016</v>
      </c>
      <c r="C3327" s="12">
        <v>42295</v>
      </c>
      <c r="D3327" t="s">
        <v>236</v>
      </c>
      <c r="E3327" t="s">
        <v>119</v>
      </c>
      <c r="F3327">
        <v>2</v>
      </c>
      <c r="G3327">
        <v>5</v>
      </c>
      <c r="H3327" t="s">
        <v>291</v>
      </c>
      <c r="I3327" t="s">
        <v>46</v>
      </c>
      <c r="J3327">
        <v>10007891437</v>
      </c>
      <c r="K3327" s="21">
        <v>20.9</v>
      </c>
    </row>
    <row r="3328" spans="1:11">
      <c r="A3328" t="s">
        <v>360</v>
      </c>
      <c r="B3328">
        <v>2016</v>
      </c>
      <c r="C3328" s="12">
        <v>42295</v>
      </c>
      <c r="D3328" t="s">
        <v>236</v>
      </c>
      <c r="E3328" t="s">
        <v>119</v>
      </c>
      <c r="F3328">
        <v>2</v>
      </c>
      <c r="G3328">
        <v>6</v>
      </c>
      <c r="H3328" t="s">
        <v>367</v>
      </c>
      <c r="I3328" t="s">
        <v>37</v>
      </c>
      <c r="J3328">
        <v>10006553039</v>
      </c>
      <c r="K3328" s="21">
        <v>24</v>
      </c>
    </row>
    <row r="3329" spans="1:11">
      <c r="A3329" t="s">
        <v>360</v>
      </c>
      <c r="B3329">
        <v>2016</v>
      </c>
      <c r="C3329" s="12">
        <v>42295</v>
      </c>
      <c r="D3329" t="s">
        <v>236</v>
      </c>
      <c r="E3329" t="s">
        <v>121</v>
      </c>
      <c r="F3329">
        <v>1</v>
      </c>
      <c r="G3329">
        <v>1</v>
      </c>
      <c r="H3329" t="s">
        <v>213</v>
      </c>
      <c r="I3329" t="s">
        <v>42</v>
      </c>
      <c r="J3329">
        <v>10006422895</v>
      </c>
      <c r="K3329" s="21">
        <v>24.4</v>
      </c>
    </row>
    <row r="3330" spans="1:11">
      <c r="A3330" t="s">
        <v>360</v>
      </c>
      <c r="B3330">
        <v>2016</v>
      </c>
      <c r="C3330" s="12">
        <v>42295</v>
      </c>
      <c r="D3330" t="s">
        <v>236</v>
      </c>
      <c r="E3330" t="s">
        <v>121</v>
      </c>
      <c r="F3330">
        <v>1</v>
      </c>
      <c r="G3330">
        <v>2</v>
      </c>
      <c r="H3330" t="s">
        <v>294</v>
      </c>
      <c r="I3330" t="s">
        <v>27</v>
      </c>
      <c r="J3330">
        <v>10003011125</v>
      </c>
      <c r="K3330" s="21">
        <v>31</v>
      </c>
    </row>
    <row r="3331" spans="1:11">
      <c r="A3331" t="s">
        <v>360</v>
      </c>
      <c r="B3331">
        <v>2016</v>
      </c>
      <c r="C3331" s="12">
        <v>42295</v>
      </c>
      <c r="D3331" t="s">
        <v>236</v>
      </c>
      <c r="E3331" t="s">
        <v>121</v>
      </c>
      <c r="F3331">
        <v>1</v>
      </c>
      <c r="G3331">
        <v>3</v>
      </c>
      <c r="H3331" t="s">
        <v>197</v>
      </c>
      <c r="I3331" t="s">
        <v>198</v>
      </c>
      <c r="J3331">
        <v>10003100142</v>
      </c>
      <c r="K3331" s="21">
        <v>29.6</v>
      </c>
    </row>
    <row r="3332" spans="1:11">
      <c r="A3332" t="s">
        <v>360</v>
      </c>
      <c r="B3332">
        <v>2016</v>
      </c>
      <c r="C3332" s="12">
        <v>42295</v>
      </c>
      <c r="D3332" t="s">
        <v>236</v>
      </c>
      <c r="E3332" t="s">
        <v>121</v>
      </c>
      <c r="F3332">
        <v>1</v>
      </c>
      <c r="G3332">
        <v>4</v>
      </c>
      <c r="H3332" t="s">
        <v>218</v>
      </c>
      <c r="I3332" t="s">
        <v>46</v>
      </c>
      <c r="J3332">
        <v>10006902239</v>
      </c>
      <c r="K3332" s="21">
        <v>24.3</v>
      </c>
    </row>
    <row r="3333" spans="1:11">
      <c r="A3333" t="s">
        <v>360</v>
      </c>
      <c r="B3333">
        <v>2016</v>
      </c>
      <c r="C3333" s="12">
        <v>42295</v>
      </c>
      <c r="D3333" t="s">
        <v>236</v>
      </c>
      <c r="E3333" t="s">
        <v>121</v>
      </c>
      <c r="F3333">
        <v>1</v>
      </c>
      <c r="G3333">
        <v>5</v>
      </c>
      <c r="H3333" t="s">
        <v>339</v>
      </c>
      <c r="I3333" t="s">
        <v>27</v>
      </c>
      <c r="J3333">
        <v>10004618796</v>
      </c>
      <c r="K3333" s="21">
        <v>28.1</v>
      </c>
    </row>
    <row r="3334" spans="1:11">
      <c r="A3334" t="s">
        <v>360</v>
      </c>
      <c r="B3334">
        <v>2016</v>
      </c>
      <c r="C3334" s="12">
        <v>42295</v>
      </c>
      <c r="D3334" t="s">
        <v>236</v>
      </c>
      <c r="E3334" t="s">
        <v>121</v>
      </c>
      <c r="F3334">
        <v>1</v>
      </c>
      <c r="G3334">
        <v>6</v>
      </c>
      <c r="H3334" t="s">
        <v>54</v>
      </c>
      <c r="I3334" t="s">
        <v>42</v>
      </c>
      <c r="J3334">
        <v>10004612534</v>
      </c>
      <c r="K3334" s="21">
        <v>28.4</v>
      </c>
    </row>
    <row r="3335" spans="1:11">
      <c r="A3335" t="s">
        <v>360</v>
      </c>
      <c r="B3335">
        <v>2016</v>
      </c>
      <c r="C3335" s="12">
        <v>42295</v>
      </c>
      <c r="D3335" t="s">
        <v>236</v>
      </c>
      <c r="E3335" t="s">
        <v>121</v>
      </c>
      <c r="F3335">
        <v>2</v>
      </c>
      <c r="G3335">
        <v>1</v>
      </c>
      <c r="H3335" t="s">
        <v>340</v>
      </c>
      <c r="I3335" t="s">
        <v>142</v>
      </c>
      <c r="J3335">
        <v>10004633247</v>
      </c>
      <c r="K3335" s="21">
        <v>27.6</v>
      </c>
    </row>
    <row r="3336" spans="1:11">
      <c r="A3336" t="s">
        <v>360</v>
      </c>
      <c r="B3336">
        <v>2016</v>
      </c>
      <c r="C3336" s="12">
        <v>42295</v>
      </c>
      <c r="D3336" t="s">
        <v>236</v>
      </c>
      <c r="E3336" t="s">
        <v>121</v>
      </c>
      <c r="F3336">
        <v>2</v>
      </c>
      <c r="G3336">
        <v>2</v>
      </c>
      <c r="H3336" t="s">
        <v>192</v>
      </c>
      <c r="I3336" t="s">
        <v>113</v>
      </c>
      <c r="J3336">
        <v>10004599194</v>
      </c>
      <c r="K3336" s="21">
        <v>27.6</v>
      </c>
    </row>
    <row r="3337" spans="1:11">
      <c r="A3337" t="s">
        <v>360</v>
      </c>
      <c r="B3337">
        <v>2016</v>
      </c>
      <c r="C3337" s="12">
        <v>42295</v>
      </c>
      <c r="D3337" t="s">
        <v>236</v>
      </c>
      <c r="E3337" t="s">
        <v>121</v>
      </c>
      <c r="F3337">
        <v>2</v>
      </c>
      <c r="G3337">
        <v>3</v>
      </c>
      <c r="H3337" t="s">
        <v>327</v>
      </c>
      <c r="I3337" t="s">
        <v>198</v>
      </c>
      <c r="J3337">
        <v>10007271546</v>
      </c>
      <c r="K3337" s="21">
        <v>22.5</v>
      </c>
    </row>
    <row r="3338" spans="1:11">
      <c r="A3338" t="s">
        <v>360</v>
      </c>
      <c r="B3338">
        <v>2016</v>
      </c>
      <c r="C3338" s="12">
        <v>42295</v>
      </c>
      <c r="D3338" t="s">
        <v>236</v>
      </c>
      <c r="E3338" t="s">
        <v>121</v>
      </c>
      <c r="F3338">
        <v>2</v>
      </c>
      <c r="G3338">
        <v>4</v>
      </c>
      <c r="H3338" t="s">
        <v>367</v>
      </c>
      <c r="I3338" t="s">
        <v>37</v>
      </c>
      <c r="J3338">
        <v>10006553039</v>
      </c>
      <c r="K3338" s="21">
        <v>24</v>
      </c>
    </row>
    <row r="3339" spans="1:11">
      <c r="A3339" t="s">
        <v>360</v>
      </c>
      <c r="B3339">
        <v>2016</v>
      </c>
      <c r="C3339" s="12">
        <v>42295</v>
      </c>
      <c r="D3339" t="s">
        <v>236</v>
      </c>
      <c r="E3339" t="s">
        <v>121</v>
      </c>
      <c r="F3339">
        <v>2</v>
      </c>
      <c r="G3339">
        <v>5</v>
      </c>
      <c r="H3339" t="s">
        <v>291</v>
      </c>
      <c r="I3339" t="s">
        <v>46</v>
      </c>
      <c r="J3339">
        <v>10007891437</v>
      </c>
      <c r="K3339" s="21">
        <v>20.9</v>
      </c>
    </row>
    <row r="3340" spans="1:11">
      <c r="A3340" t="s">
        <v>360</v>
      </c>
      <c r="B3340">
        <v>2016</v>
      </c>
      <c r="C3340" s="12">
        <v>42295</v>
      </c>
      <c r="D3340" t="s">
        <v>236</v>
      </c>
      <c r="E3340" t="s">
        <v>121</v>
      </c>
      <c r="F3340">
        <v>2</v>
      </c>
      <c r="G3340">
        <v>6</v>
      </c>
      <c r="H3340" t="s">
        <v>68</v>
      </c>
      <c r="I3340" t="s">
        <v>29</v>
      </c>
      <c r="J3340">
        <v>10006379247</v>
      </c>
      <c r="K3340" s="21">
        <v>25.5</v>
      </c>
    </row>
    <row r="3341" spans="1:11">
      <c r="A3341" t="s">
        <v>19</v>
      </c>
      <c r="B3341">
        <v>2015</v>
      </c>
      <c r="C3341" s="12">
        <v>42054</v>
      </c>
      <c r="D3341" t="s">
        <v>20</v>
      </c>
      <c r="E3341" t="s">
        <v>91</v>
      </c>
      <c r="F3341">
        <v>1</v>
      </c>
      <c r="G3341">
        <v>1</v>
      </c>
      <c r="H3341" t="s">
        <v>194</v>
      </c>
      <c r="I3341" t="s">
        <v>29</v>
      </c>
      <c r="J3341">
        <v>10004601723</v>
      </c>
      <c r="K3341" s="21">
        <v>27.7</v>
      </c>
    </row>
    <row r="3342" spans="1:11">
      <c r="A3342" t="s">
        <v>19</v>
      </c>
      <c r="B3342">
        <v>2015</v>
      </c>
      <c r="C3342" s="12">
        <v>42054</v>
      </c>
      <c r="D3342" t="s">
        <v>20</v>
      </c>
      <c r="E3342" t="s">
        <v>91</v>
      </c>
      <c r="F3342">
        <v>1</v>
      </c>
      <c r="G3342">
        <v>2</v>
      </c>
      <c r="H3342" t="s">
        <v>220</v>
      </c>
      <c r="I3342" t="s">
        <v>35</v>
      </c>
      <c r="J3342">
        <v>10005782695</v>
      </c>
      <c r="K3342" s="21">
        <v>25.6</v>
      </c>
    </row>
    <row r="3343" spans="1:11">
      <c r="A3343" t="s">
        <v>19</v>
      </c>
      <c r="B3343">
        <v>2015</v>
      </c>
      <c r="C3343" s="12">
        <v>42054</v>
      </c>
      <c r="D3343" t="s">
        <v>20</v>
      </c>
      <c r="E3343" t="s">
        <v>91</v>
      </c>
      <c r="F3343">
        <v>1</v>
      </c>
      <c r="G3343">
        <v>3</v>
      </c>
      <c r="H3343" t="s">
        <v>345</v>
      </c>
      <c r="I3343" t="s">
        <v>346</v>
      </c>
      <c r="J3343">
        <v>10007500407</v>
      </c>
      <c r="K3343" s="21">
        <v>21.6</v>
      </c>
    </row>
    <row r="3344" spans="1:11">
      <c r="A3344" t="s">
        <v>19</v>
      </c>
      <c r="B3344">
        <v>2015</v>
      </c>
      <c r="C3344" s="12">
        <v>42054</v>
      </c>
      <c r="D3344" t="s">
        <v>20</v>
      </c>
      <c r="E3344" t="s">
        <v>91</v>
      </c>
      <c r="F3344">
        <v>1</v>
      </c>
      <c r="G3344">
        <v>4</v>
      </c>
      <c r="H3344" t="s">
        <v>370</v>
      </c>
      <c r="I3344" t="s">
        <v>46</v>
      </c>
      <c r="J3344">
        <v>10003095795</v>
      </c>
      <c r="K3344" s="21">
        <v>29.9</v>
      </c>
    </row>
    <row r="3345" spans="1:11">
      <c r="A3345" t="s">
        <v>19</v>
      </c>
      <c r="B3345">
        <v>2015</v>
      </c>
      <c r="C3345" s="12">
        <v>42054</v>
      </c>
      <c r="D3345" t="s">
        <v>20</v>
      </c>
      <c r="E3345" t="s">
        <v>91</v>
      </c>
      <c r="F3345">
        <v>1</v>
      </c>
      <c r="G3345">
        <v>5</v>
      </c>
      <c r="H3345" t="s">
        <v>371</v>
      </c>
      <c r="I3345" t="s">
        <v>44</v>
      </c>
      <c r="J3345">
        <v>10008952878</v>
      </c>
      <c r="K3345" s="21">
        <v>25.3</v>
      </c>
    </row>
    <row r="3346" spans="1:11">
      <c r="A3346" t="s">
        <v>19</v>
      </c>
      <c r="B3346">
        <v>2015</v>
      </c>
      <c r="C3346" s="12">
        <v>42054</v>
      </c>
      <c r="D3346" t="s">
        <v>20</v>
      </c>
      <c r="E3346" t="s">
        <v>91</v>
      </c>
      <c r="F3346">
        <v>1</v>
      </c>
      <c r="G3346">
        <v>6</v>
      </c>
      <c r="H3346" t="s">
        <v>339</v>
      </c>
      <c r="I3346" t="s">
        <v>27</v>
      </c>
      <c r="J3346">
        <v>10004618796</v>
      </c>
      <c r="K3346" s="21">
        <v>27.5</v>
      </c>
    </row>
    <row r="3347" spans="1:11">
      <c r="A3347" t="s">
        <v>19</v>
      </c>
      <c r="B3347">
        <v>2015</v>
      </c>
      <c r="C3347" s="12">
        <v>42054</v>
      </c>
      <c r="D3347" t="s">
        <v>20</v>
      </c>
      <c r="E3347" t="s">
        <v>91</v>
      </c>
      <c r="F3347">
        <v>2</v>
      </c>
      <c r="G3347">
        <v>1</v>
      </c>
      <c r="H3347" t="s">
        <v>97</v>
      </c>
      <c r="I3347" t="s">
        <v>29</v>
      </c>
      <c r="J3347">
        <v>10048325582</v>
      </c>
      <c r="K3347" s="21">
        <v>23</v>
      </c>
    </row>
    <row r="3348" spans="1:11">
      <c r="A3348" t="s">
        <v>19</v>
      </c>
      <c r="B3348">
        <v>2015</v>
      </c>
      <c r="C3348" s="12">
        <v>42054</v>
      </c>
      <c r="D3348" t="s">
        <v>20</v>
      </c>
      <c r="E3348" t="s">
        <v>91</v>
      </c>
      <c r="F3348">
        <v>2</v>
      </c>
      <c r="G3348">
        <v>2</v>
      </c>
      <c r="H3348" t="s">
        <v>106</v>
      </c>
      <c r="I3348" t="s">
        <v>102</v>
      </c>
      <c r="J3348">
        <v>10006894559</v>
      </c>
      <c r="K3348" s="21">
        <v>22.5</v>
      </c>
    </row>
    <row r="3349" spans="1:11">
      <c r="A3349" t="s">
        <v>19</v>
      </c>
      <c r="B3349">
        <v>2015</v>
      </c>
      <c r="C3349" s="12">
        <v>42054</v>
      </c>
      <c r="D3349" t="s">
        <v>20</v>
      </c>
      <c r="E3349" t="s">
        <v>91</v>
      </c>
      <c r="F3349">
        <v>2</v>
      </c>
      <c r="G3349">
        <v>3</v>
      </c>
      <c r="H3349" t="s">
        <v>197</v>
      </c>
      <c r="I3349" t="s">
        <v>198</v>
      </c>
      <c r="J3349">
        <v>10003100142</v>
      </c>
      <c r="K3349" s="21">
        <v>28.9</v>
      </c>
    </row>
    <row r="3350" spans="1:11">
      <c r="A3350" t="s">
        <v>19</v>
      </c>
      <c r="B3350">
        <v>2015</v>
      </c>
      <c r="C3350" s="12">
        <v>42054</v>
      </c>
      <c r="D3350" t="s">
        <v>20</v>
      </c>
      <c r="E3350" t="s">
        <v>91</v>
      </c>
      <c r="F3350">
        <v>2</v>
      </c>
      <c r="G3350">
        <v>4</v>
      </c>
      <c r="H3350" t="s">
        <v>314</v>
      </c>
      <c r="I3350" t="s">
        <v>44</v>
      </c>
      <c r="J3350">
        <v>10006904360</v>
      </c>
      <c r="K3350" s="21">
        <v>23.6</v>
      </c>
    </row>
    <row r="3351" spans="1:11">
      <c r="A3351" t="s">
        <v>19</v>
      </c>
      <c r="B3351">
        <v>2015</v>
      </c>
      <c r="C3351" s="12">
        <v>42054</v>
      </c>
      <c r="D3351" t="s">
        <v>20</v>
      </c>
      <c r="E3351" t="s">
        <v>91</v>
      </c>
      <c r="F3351">
        <v>2</v>
      </c>
      <c r="G3351">
        <v>5</v>
      </c>
      <c r="H3351" t="s">
        <v>183</v>
      </c>
      <c r="I3351" t="s">
        <v>33</v>
      </c>
      <c r="J3351">
        <v>10007212639</v>
      </c>
      <c r="K3351" s="21">
        <v>23.6</v>
      </c>
    </row>
    <row r="3352" spans="1:11">
      <c r="A3352" t="s">
        <v>19</v>
      </c>
      <c r="B3352">
        <v>2015</v>
      </c>
      <c r="C3352" s="12">
        <v>42054</v>
      </c>
      <c r="D3352" t="s">
        <v>20</v>
      </c>
      <c r="E3352" t="s">
        <v>91</v>
      </c>
      <c r="F3352">
        <v>2</v>
      </c>
      <c r="G3352">
        <v>6</v>
      </c>
      <c r="H3352" t="s">
        <v>218</v>
      </c>
      <c r="I3352" t="s">
        <v>46</v>
      </c>
      <c r="J3352">
        <v>10006902239</v>
      </c>
      <c r="K3352" s="21">
        <v>23.6</v>
      </c>
    </row>
    <row r="3353" spans="1:11">
      <c r="A3353" t="s">
        <v>19</v>
      </c>
      <c r="B3353">
        <v>2015</v>
      </c>
      <c r="C3353" s="12">
        <v>42054</v>
      </c>
      <c r="D3353" t="s">
        <v>20</v>
      </c>
      <c r="E3353" t="s">
        <v>91</v>
      </c>
      <c r="F3353">
        <v>3</v>
      </c>
      <c r="G3353">
        <v>1</v>
      </c>
      <c r="H3353" t="s">
        <v>196</v>
      </c>
      <c r="I3353" t="s">
        <v>52</v>
      </c>
      <c r="J3353">
        <v>10004868370</v>
      </c>
      <c r="K3353" s="21">
        <v>27.1</v>
      </c>
    </row>
    <row r="3354" spans="1:11">
      <c r="A3354" t="s">
        <v>19</v>
      </c>
      <c r="B3354">
        <v>2015</v>
      </c>
      <c r="C3354" s="12">
        <v>42054</v>
      </c>
      <c r="D3354" t="s">
        <v>20</v>
      </c>
      <c r="E3354" t="s">
        <v>91</v>
      </c>
      <c r="F3354">
        <v>3</v>
      </c>
      <c r="G3354">
        <v>2</v>
      </c>
      <c r="H3354" t="s">
        <v>200</v>
      </c>
      <c r="I3354" t="s">
        <v>23</v>
      </c>
      <c r="J3354">
        <v>10006900421</v>
      </c>
      <c r="K3354" s="21">
        <v>22.2</v>
      </c>
    </row>
    <row r="3355" spans="1:11">
      <c r="A3355" t="s">
        <v>19</v>
      </c>
      <c r="B3355">
        <v>2015</v>
      </c>
      <c r="C3355" s="12">
        <v>42054</v>
      </c>
      <c r="D3355" t="s">
        <v>20</v>
      </c>
      <c r="E3355" t="s">
        <v>91</v>
      </c>
      <c r="F3355">
        <v>3</v>
      </c>
      <c r="G3355">
        <v>3</v>
      </c>
      <c r="H3355" t="s">
        <v>286</v>
      </c>
      <c r="I3355" t="s">
        <v>102</v>
      </c>
      <c r="J3355">
        <v>10007811817</v>
      </c>
      <c r="K3355" s="21">
        <v>21.1</v>
      </c>
    </row>
    <row r="3356" spans="1:11">
      <c r="A3356" t="s">
        <v>19</v>
      </c>
      <c r="B3356">
        <v>2015</v>
      </c>
      <c r="C3356" s="12">
        <v>42054</v>
      </c>
      <c r="D3356" t="s">
        <v>20</v>
      </c>
      <c r="E3356" t="s">
        <v>91</v>
      </c>
      <c r="F3356">
        <v>3</v>
      </c>
      <c r="G3356">
        <v>4</v>
      </c>
      <c r="H3356" t="s">
        <v>234</v>
      </c>
      <c r="I3356" t="s">
        <v>25</v>
      </c>
      <c r="J3356">
        <v>10006073493</v>
      </c>
      <c r="K3356" s="21">
        <v>25.2</v>
      </c>
    </row>
    <row r="3357" spans="1:11">
      <c r="A3357" t="s">
        <v>19</v>
      </c>
      <c r="B3357">
        <v>2015</v>
      </c>
      <c r="C3357" s="12">
        <v>42054</v>
      </c>
      <c r="D3357" t="s">
        <v>20</v>
      </c>
      <c r="E3357" t="s">
        <v>91</v>
      </c>
      <c r="F3357">
        <v>3</v>
      </c>
      <c r="G3357">
        <v>5</v>
      </c>
      <c r="H3357" t="s">
        <v>68</v>
      </c>
      <c r="I3357" t="s">
        <v>29</v>
      </c>
      <c r="J3357">
        <v>10006379247</v>
      </c>
      <c r="K3357" s="21">
        <v>24.9</v>
      </c>
    </row>
    <row r="3358" spans="1:11">
      <c r="A3358" t="s">
        <v>19</v>
      </c>
      <c r="B3358">
        <v>2015</v>
      </c>
      <c r="C3358" s="12">
        <v>42054</v>
      </c>
      <c r="D3358" t="s">
        <v>20</v>
      </c>
      <c r="E3358" t="s">
        <v>91</v>
      </c>
      <c r="F3358">
        <v>3</v>
      </c>
      <c r="G3358">
        <v>6</v>
      </c>
      <c r="H3358" t="s">
        <v>192</v>
      </c>
      <c r="I3358" t="s">
        <v>113</v>
      </c>
      <c r="J3358">
        <v>10004599194</v>
      </c>
      <c r="K3358" s="21">
        <v>26.9</v>
      </c>
    </row>
    <row r="3359" spans="1:11">
      <c r="A3359" t="s">
        <v>19</v>
      </c>
      <c r="B3359">
        <v>2015</v>
      </c>
      <c r="C3359" s="12">
        <v>42054</v>
      </c>
      <c r="D3359" t="s">
        <v>20</v>
      </c>
      <c r="E3359" t="s">
        <v>91</v>
      </c>
      <c r="F3359">
        <v>3</v>
      </c>
      <c r="G3359">
        <v>7</v>
      </c>
      <c r="H3359" t="s">
        <v>287</v>
      </c>
      <c r="I3359" t="s">
        <v>31</v>
      </c>
      <c r="J3359">
        <v>10003349716</v>
      </c>
      <c r="K3359" s="21">
        <v>29.8</v>
      </c>
    </row>
    <row r="3360" spans="1:11">
      <c r="A3360" t="s">
        <v>19</v>
      </c>
      <c r="B3360">
        <v>2015</v>
      </c>
      <c r="C3360" s="12">
        <v>42054</v>
      </c>
      <c r="D3360" t="s">
        <v>20</v>
      </c>
      <c r="E3360" t="s">
        <v>91</v>
      </c>
      <c r="F3360">
        <v>4</v>
      </c>
      <c r="G3360">
        <v>1</v>
      </c>
      <c r="H3360" t="s">
        <v>129</v>
      </c>
      <c r="I3360" t="s">
        <v>35</v>
      </c>
      <c r="J3360">
        <v>10006184742</v>
      </c>
      <c r="K3360" s="21">
        <v>23.6</v>
      </c>
    </row>
    <row r="3361" spans="1:11">
      <c r="A3361" t="s">
        <v>19</v>
      </c>
      <c r="B3361">
        <v>2015</v>
      </c>
      <c r="C3361" s="12">
        <v>42054</v>
      </c>
      <c r="D3361" t="s">
        <v>20</v>
      </c>
      <c r="E3361" t="s">
        <v>91</v>
      </c>
      <c r="F3361">
        <v>4</v>
      </c>
      <c r="G3361">
        <v>2</v>
      </c>
      <c r="H3361" t="s">
        <v>294</v>
      </c>
      <c r="I3361" t="s">
        <v>27</v>
      </c>
      <c r="J3361">
        <v>10003011125</v>
      </c>
      <c r="K3361" s="21">
        <v>30.3</v>
      </c>
    </row>
    <row r="3362" spans="1:11">
      <c r="A3362" t="s">
        <v>19</v>
      </c>
      <c r="B3362">
        <v>2015</v>
      </c>
      <c r="C3362" s="12">
        <v>42054</v>
      </c>
      <c r="D3362" t="s">
        <v>20</v>
      </c>
      <c r="E3362" t="s">
        <v>91</v>
      </c>
      <c r="F3362">
        <v>4</v>
      </c>
      <c r="G3362">
        <v>3</v>
      </c>
      <c r="H3362" t="s">
        <v>203</v>
      </c>
      <c r="I3362" t="s">
        <v>198</v>
      </c>
      <c r="J3362">
        <v>10051694112</v>
      </c>
      <c r="K3362" s="21">
        <v>28.1</v>
      </c>
    </row>
    <row r="3363" spans="1:11">
      <c r="A3363" t="s">
        <v>19</v>
      </c>
      <c r="B3363">
        <v>2015</v>
      </c>
      <c r="C3363" s="12">
        <v>42054</v>
      </c>
      <c r="D3363" t="s">
        <v>20</v>
      </c>
      <c r="E3363" t="s">
        <v>91</v>
      </c>
      <c r="F3363">
        <v>4</v>
      </c>
      <c r="G3363">
        <v>4</v>
      </c>
      <c r="H3363" t="s">
        <v>340</v>
      </c>
      <c r="I3363" t="s">
        <v>142</v>
      </c>
      <c r="J3363">
        <v>10004633247</v>
      </c>
      <c r="K3363" s="21">
        <v>26.9</v>
      </c>
    </row>
    <row r="3364" spans="1:11">
      <c r="A3364" t="s">
        <v>19</v>
      </c>
      <c r="B3364">
        <v>2015</v>
      </c>
      <c r="C3364" s="12">
        <v>42054</v>
      </c>
      <c r="D3364" t="s">
        <v>20</v>
      </c>
      <c r="E3364" t="s">
        <v>91</v>
      </c>
      <c r="F3364">
        <v>4</v>
      </c>
      <c r="G3364">
        <v>5</v>
      </c>
      <c r="H3364" t="s">
        <v>327</v>
      </c>
      <c r="I3364" t="s">
        <v>198</v>
      </c>
      <c r="J3364">
        <v>10007271546</v>
      </c>
      <c r="K3364" s="21">
        <v>21.9</v>
      </c>
    </row>
    <row r="3365" spans="1:11">
      <c r="A3365" t="s">
        <v>19</v>
      </c>
      <c r="B3365">
        <v>2015</v>
      </c>
      <c r="C3365" s="12">
        <v>42054</v>
      </c>
      <c r="D3365" t="s">
        <v>20</v>
      </c>
      <c r="E3365" t="s">
        <v>91</v>
      </c>
      <c r="F3365">
        <v>4</v>
      </c>
      <c r="G3365">
        <v>6</v>
      </c>
      <c r="H3365" t="s">
        <v>372</v>
      </c>
      <c r="I3365" t="s">
        <v>373</v>
      </c>
      <c r="J3365">
        <v>10055651813</v>
      </c>
      <c r="K3365" s="21"/>
    </row>
    <row r="3366" spans="1:11">
      <c r="A3366" t="s">
        <v>19</v>
      </c>
      <c r="B3366">
        <v>2015</v>
      </c>
      <c r="C3366" s="12">
        <v>42054</v>
      </c>
      <c r="D3366" t="s">
        <v>20</v>
      </c>
      <c r="E3366" t="s">
        <v>117</v>
      </c>
      <c r="F3366">
        <v>1</v>
      </c>
      <c r="G3366">
        <v>1</v>
      </c>
      <c r="H3366" t="s">
        <v>218</v>
      </c>
      <c r="I3366" t="s">
        <v>46</v>
      </c>
      <c r="J3366">
        <v>10006902239</v>
      </c>
      <c r="K3366" s="21">
        <v>23.6</v>
      </c>
    </row>
    <row r="3367" spans="1:11">
      <c r="A3367" t="s">
        <v>19</v>
      </c>
      <c r="B3367">
        <v>2015</v>
      </c>
      <c r="C3367" s="12">
        <v>42054</v>
      </c>
      <c r="D3367" t="s">
        <v>20</v>
      </c>
      <c r="E3367" t="s">
        <v>117</v>
      </c>
      <c r="F3367">
        <v>1</v>
      </c>
      <c r="G3367">
        <v>2</v>
      </c>
      <c r="H3367" t="s">
        <v>340</v>
      </c>
      <c r="I3367" t="s">
        <v>142</v>
      </c>
      <c r="J3367">
        <v>10004633247</v>
      </c>
      <c r="K3367" s="21">
        <v>26.9</v>
      </c>
    </row>
    <row r="3368" spans="1:11">
      <c r="A3368" t="s">
        <v>19</v>
      </c>
      <c r="B3368">
        <v>2015</v>
      </c>
      <c r="C3368" s="12">
        <v>42054</v>
      </c>
      <c r="D3368" t="s">
        <v>20</v>
      </c>
      <c r="E3368" t="s">
        <v>117</v>
      </c>
      <c r="F3368">
        <v>1</v>
      </c>
      <c r="G3368">
        <v>3</v>
      </c>
      <c r="H3368" t="s">
        <v>68</v>
      </c>
      <c r="I3368" t="s">
        <v>29</v>
      </c>
      <c r="J3368">
        <v>10006379247</v>
      </c>
      <c r="K3368" s="21">
        <v>24.9</v>
      </c>
    </row>
    <row r="3369" spans="1:11">
      <c r="A3369" t="s">
        <v>19</v>
      </c>
      <c r="B3369">
        <v>2015</v>
      </c>
      <c r="C3369" s="12">
        <v>42054</v>
      </c>
      <c r="D3369" t="s">
        <v>20</v>
      </c>
      <c r="E3369" t="s">
        <v>117</v>
      </c>
      <c r="F3369">
        <v>1</v>
      </c>
      <c r="G3369">
        <v>4</v>
      </c>
      <c r="H3369" t="s">
        <v>345</v>
      </c>
      <c r="I3369" t="s">
        <v>346</v>
      </c>
      <c r="J3369">
        <v>10007500407</v>
      </c>
      <c r="K3369" s="21">
        <v>21.6</v>
      </c>
    </row>
    <row r="3370" spans="1:11">
      <c r="A3370" t="s">
        <v>19</v>
      </c>
      <c r="B3370">
        <v>2015</v>
      </c>
      <c r="C3370" s="12">
        <v>42054</v>
      </c>
      <c r="D3370" t="s">
        <v>20</v>
      </c>
      <c r="E3370" t="s">
        <v>117</v>
      </c>
      <c r="F3370">
        <v>2</v>
      </c>
      <c r="G3370">
        <v>1</v>
      </c>
      <c r="H3370" t="s">
        <v>339</v>
      </c>
      <c r="I3370" t="s">
        <v>27</v>
      </c>
      <c r="J3370">
        <v>10004618796</v>
      </c>
      <c r="K3370" s="21">
        <v>27.5</v>
      </c>
    </row>
    <row r="3371" spans="1:11">
      <c r="A3371" t="s">
        <v>19</v>
      </c>
      <c r="B3371">
        <v>2015</v>
      </c>
      <c r="C3371" s="12">
        <v>42054</v>
      </c>
      <c r="D3371" t="s">
        <v>20</v>
      </c>
      <c r="E3371" t="s">
        <v>117</v>
      </c>
      <c r="F3371">
        <v>2</v>
      </c>
      <c r="G3371">
        <v>2</v>
      </c>
      <c r="H3371" t="s">
        <v>197</v>
      </c>
      <c r="I3371" t="s">
        <v>198</v>
      </c>
      <c r="J3371">
        <v>10003100142</v>
      </c>
      <c r="K3371" s="21">
        <v>28.9</v>
      </c>
    </row>
    <row r="3372" spans="1:11">
      <c r="A3372" t="s">
        <v>19</v>
      </c>
      <c r="B3372">
        <v>2015</v>
      </c>
      <c r="C3372" s="12">
        <v>42054</v>
      </c>
      <c r="D3372" t="s">
        <v>20</v>
      </c>
      <c r="E3372" t="s">
        <v>117</v>
      </c>
      <c r="F3372">
        <v>2</v>
      </c>
      <c r="G3372">
        <v>3</v>
      </c>
      <c r="H3372" t="s">
        <v>183</v>
      </c>
      <c r="I3372" t="s">
        <v>33</v>
      </c>
      <c r="J3372">
        <v>10007212639</v>
      </c>
      <c r="K3372" s="21">
        <v>23.6</v>
      </c>
    </row>
    <row r="3373" spans="1:11">
      <c r="A3373" t="s">
        <v>19</v>
      </c>
      <c r="B3373">
        <v>2015</v>
      </c>
      <c r="C3373" s="12">
        <v>42054</v>
      </c>
      <c r="D3373" t="s">
        <v>20</v>
      </c>
      <c r="E3373" t="s">
        <v>117</v>
      </c>
      <c r="F3373">
        <v>2</v>
      </c>
      <c r="G3373">
        <v>4</v>
      </c>
      <c r="H3373" t="s">
        <v>234</v>
      </c>
      <c r="I3373" t="s">
        <v>25</v>
      </c>
      <c r="J3373">
        <v>10006073493</v>
      </c>
      <c r="K3373" s="21">
        <v>25.2</v>
      </c>
    </row>
    <row r="3374" spans="1:11">
      <c r="A3374" t="s">
        <v>19</v>
      </c>
      <c r="B3374">
        <v>2015</v>
      </c>
      <c r="C3374" s="12">
        <v>42054</v>
      </c>
      <c r="D3374" t="s">
        <v>20</v>
      </c>
      <c r="E3374" t="s">
        <v>117</v>
      </c>
      <c r="F3374">
        <v>3</v>
      </c>
      <c r="G3374">
        <v>1</v>
      </c>
      <c r="H3374" t="s">
        <v>314</v>
      </c>
      <c r="I3374" t="s">
        <v>44</v>
      </c>
      <c r="J3374">
        <v>10006904360</v>
      </c>
      <c r="K3374" s="21">
        <v>23.6</v>
      </c>
    </row>
    <row r="3375" spans="1:11">
      <c r="A3375" t="s">
        <v>19</v>
      </c>
      <c r="B3375">
        <v>2015</v>
      </c>
      <c r="C3375" s="12">
        <v>42054</v>
      </c>
      <c r="D3375" t="s">
        <v>20</v>
      </c>
      <c r="E3375" t="s">
        <v>117</v>
      </c>
      <c r="F3375">
        <v>3</v>
      </c>
      <c r="G3375">
        <v>2</v>
      </c>
      <c r="H3375" t="s">
        <v>286</v>
      </c>
      <c r="I3375" t="s">
        <v>102</v>
      </c>
      <c r="J3375">
        <v>10007811817</v>
      </c>
      <c r="K3375" s="21">
        <v>21.1</v>
      </c>
    </row>
    <row r="3376" spans="1:11">
      <c r="A3376" t="s">
        <v>19</v>
      </c>
      <c r="B3376">
        <v>2015</v>
      </c>
      <c r="C3376" s="12">
        <v>42054</v>
      </c>
      <c r="D3376" t="s">
        <v>20</v>
      </c>
      <c r="E3376" t="s">
        <v>117</v>
      </c>
      <c r="F3376">
        <v>3</v>
      </c>
      <c r="G3376">
        <v>3</v>
      </c>
      <c r="H3376" t="s">
        <v>371</v>
      </c>
      <c r="I3376" t="s">
        <v>44</v>
      </c>
      <c r="J3376">
        <v>10008952878</v>
      </c>
      <c r="K3376" s="21">
        <v>25.3</v>
      </c>
    </row>
    <row r="3377" spans="1:11">
      <c r="A3377" t="s">
        <v>19</v>
      </c>
      <c r="B3377">
        <v>2015</v>
      </c>
      <c r="C3377" s="12">
        <v>42054</v>
      </c>
      <c r="D3377" t="s">
        <v>20</v>
      </c>
      <c r="E3377" t="s">
        <v>117</v>
      </c>
      <c r="F3377">
        <v>3</v>
      </c>
      <c r="G3377">
        <v>4</v>
      </c>
      <c r="H3377" t="s">
        <v>372</v>
      </c>
      <c r="I3377" t="s">
        <v>373</v>
      </c>
      <c r="J3377">
        <v>10055651813</v>
      </c>
      <c r="K3377" s="21"/>
    </row>
    <row r="3378" spans="1:11">
      <c r="A3378" t="s">
        <v>19</v>
      </c>
      <c r="B3378">
        <v>2015</v>
      </c>
      <c r="C3378" s="12">
        <v>42054</v>
      </c>
      <c r="D3378" t="s">
        <v>20</v>
      </c>
      <c r="E3378" t="s">
        <v>117</v>
      </c>
      <c r="F3378">
        <v>4</v>
      </c>
      <c r="G3378">
        <v>1</v>
      </c>
      <c r="H3378" t="s">
        <v>327</v>
      </c>
      <c r="I3378" t="s">
        <v>198</v>
      </c>
      <c r="J3378">
        <v>10007271546</v>
      </c>
      <c r="K3378" s="21">
        <v>21.9</v>
      </c>
    </row>
    <row r="3379" spans="1:11">
      <c r="A3379" t="s">
        <v>19</v>
      </c>
      <c r="B3379">
        <v>2015</v>
      </c>
      <c r="C3379" s="12">
        <v>42054</v>
      </c>
      <c r="D3379" t="s">
        <v>20</v>
      </c>
      <c r="E3379" t="s">
        <v>117</v>
      </c>
      <c r="F3379">
        <v>4</v>
      </c>
      <c r="G3379">
        <v>2</v>
      </c>
      <c r="H3379" t="s">
        <v>192</v>
      </c>
      <c r="I3379" t="s">
        <v>113</v>
      </c>
      <c r="J3379">
        <v>10004599194</v>
      </c>
      <c r="K3379" s="21">
        <v>26.9</v>
      </c>
    </row>
    <row r="3380" spans="1:11">
      <c r="A3380" t="s">
        <v>19</v>
      </c>
      <c r="B3380">
        <v>2015</v>
      </c>
      <c r="C3380" s="12">
        <v>42054</v>
      </c>
      <c r="D3380" t="s">
        <v>20</v>
      </c>
      <c r="E3380" t="s">
        <v>117</v>
      </c>
      <c r="F3380">
        <v>4</v>
      </c>
      <c r="G3380">
        <v>3</v>
      </c>
      <c r="H3380" t="s">
        <v>203</v>
      </c>
      <c r="I3380" t="s">
        <v>198</v>
      </c>
      <c r="J3380">
        <v>10051694112</v>
      </c>
      <c r="K3380" s="21">
        <v>28.1</v>
      </c>
    </row>
    <row r="3381" spans="1:11">
      <c r="A3381" t="s">
        <v>19</v>
      </c>
      <c r="B3381">
        <v>2015</v>
      </c>
      <c r="C3381" s="12">
        <v>42054</v>
      </c>
      <c r="D3381" t="s">
        <v>20</v>
      </c>
      <c r="E3381" t="s">
        <v>117</v>
      </c>
      <c r="F3381">
        <v>4</v>
      </c>
      <c r="G3381">
        <v>4</v>
      </c>
      <c r="H3381" t="s">
        <v>287</v>
      </c>
      <c r="I3381" t="s">
        <v>31</v>
      </c>
      <c r="J3381">
        <v>10003349716</v>
      </c>
      <c r="K3381" s="21">
        <v>29.8</v>
      </c>
    </row>
    <row r="3382" spans="1:11">
      <c r="A3382" t="s">
        <v>19</v>
      </c>
      <c r="B3382">
        <v>2015</v>
      </c>
      <c r="C3382" s="12">
        <v>42054</v>
      </c>
      <c r="D3382" t="s">
        <v>20</v>
      </c>
      <c r="E3382" t="s">
        <v>117</v>
      </c>
      <c r="F3382">
        <v>4</v>
      </c>
      <c r="G3382">
        <v>5</v>
      </c>
      <c r="H3382" t="s">
        <v>370</v>
      </c>
      <c r="I3382" t="s">
        <v>46</v>
      </c>
      <c r="J3382">
        <v>10003095795</v>
      </c>
      <c r="K3382" s="21">
        <v>29.9</v>
      </c>
    </row>
    <row r="3383" spans="1:11">
      <c r="A3383" t="s">
        <v>19</v>
      </c>
      <c r="B3383">
        <v>2015</v>
      </c>
      <c r="C3383" s="12">
        <v>42054</v>
      </c>
      <c r="D3383" t="s">
        <v>20</v>
      </c>
      <c r="E3383" t="s">
        <v>119</v>
      </c>
      <c r="F3383">
        <v>1</v>
      </c>
      <c r="G3383">
        <v>1</v>
      </c>
      <c r="H3383" t="s">
        <v>327</v>
      </c>
      <c r="I3383" t="s">
        <v>198</v>
      </c>
      <c r="J3383">
        <v>10007271546</v>
      </c>
      <c r="K3383" s="21">
        <v>21.9</v>
      </c>
    </row>
    <row r="3384" spans="1:11">
      <c r="A3384" t="s">
        <v>19</v>
      </c>
      <c r="B3384">
        <v>2015</v>
      </c>
      <c r="C3384" s="12">
        <v>42054</v>
      </c>
      <c r="D3384" t="s">
        <v>20</v>
      </c>
      <c r="E3384" t="s">
        <v>119</v>
      </c>
      <c r="F3384">
        <v>1</v>
      </c>
      <c r="G3384">
        <v>2</v>
      </c>
      <c r="H3384" t="s">
        <v>194</v>
      </c>
      <c r="I3384" t="s">
        <v>29</v>
      </c>
      <c r="J3384">
        <v>10004601723</v>
      </c>
      <c r="K3384" s="21">
        <v>27.7</v>
      </c>
    </row>
    <row r="3385" spans="1:11">
      <c r="A3385" t="s">
        <v>19</v>
      </c>
      <c r="B3385">
        <v>2015</v>
      </c>
      <c r="C3385" s="12">
        <v>42054</v>
      </c>
      <c r="D3385" t="s">
        <v>20</v>
      </c>
      <c r="E3385" t="s">
        <v>119</v>
      </c>
      <c r="F3385">
        <v>1</v>
      </c>
      <c r="G3385">
        <v>3</v>
      </c>
      <c r="H3385" t="s">
        <v>129</v>
      </c>
      <c r="I3385" t="s">
        <v>35</v>
      </c>
      <c r="J3385">
        <v>10006184742</v>
      </c>
      <c r="K3385" s="21">
        <v>23.6</v>
      </c>
    </row>
    <row r="3386" spans="1:11">
      <c r="A3386" t="s">
        <v>19</v>
      </c>
      <c r="B3386">
        <v>2015</v>
      </c>
      <c r="C3386" s="12">
        <v>42054</v>
      </c>
      <c r="D3386" t="s">
        <v>20</v>
      </c>
      <c r="E3386" t="s">
        <v>119</v>
      </c>
      <c r="F3386">
        <v>1</v>
      </c>
      <c r="G3386">
        <v>4</v>
      </c>
      <c r="H3386" t="s">
        <v>200</v>
      </c>
      <c r="I3386" t="s">
        <v>23</v>
      </c>
      <c r="J3386">
        <v>10006900421</v>
      </c>
      <c r="K3386" s="21">
        <v>22.2</v>
      </c>
    </row>
    <row r="3387" spans="1:11">
      <c r="A3387" t="s">
        <v>19</v>
      </c>
      <c r="B3387">
        <v>2015</v>
      </c>
      <c r="C3387" s="12">
        <v>42054</v>
      </c>
      <c r="D3387" t="s">
        <v>20</v>
      </c>
      <c r="E3387" t="s">
        <v>119</v>
      </c>
      <c r="F3387">
        <v>1</v>
      </c>
      <c r="G3387">
        <v>5</v>
      </c>
      <c r="H3387" t="s">
        <v>106</v>
      </c>
      <c r="I3387" t="s">
        <v>102</v>
      </c>
      <c r="J3387">
        <v>10006894559</v>
      </c>
      <c r="K3387" s="21">
        <v>22.5</v>
      </c>
    </row>
    <row r="3388" spans="1:11">
      <c r="A3388" t="s">
        <v>19</v>
      </c>
      <c r="B3388">
        <v>2015</v>
      </c>
      <c r="C3388" s="12">
        <v>42054</v>
      </c>
      <c r="D3388" t="s">
        <v>20</v>
      </c>
      <c r="E3388" t="s">
        <v>119</v>
      </c>
      <c r="F3388">
        <v>1</v>
      </c>
      <c r="G3388">
        <v>6</v>
      </c>
      <c r="H3388" t="s">
        <v>218</v>
      </c>
      <c r="I3388" t="s">
        <v>46</v>
      </c>
      <c r="J3388">
        <v>10006902239</v>
      </c>
      <c r="K3388" s="21">
        <v>23.6</v>
      </c>
    </row>
    <row r="3389" spans="1:11">
      <c r="A3389" t="s">
        <v>19</v>
      </c>
      <c r="B3389">
        <v>2015</v>
      </c>
      <c r="C3389" s="12">
        <v>42054</v>
      </c>
      <c r="D3389" t="s">
        <v>20</v>
      </c>
      <c r="E3389" t="s">
        <v>119</v>
      </c>
      <c r="F3389">
        <v>2</v>
      </c>
      <c r="G3389">
        <v>1</v>
      </c>
      <c r="H3389" t="s">
        <v>220</v>
      </c>
      <c r="I3389" t="s">
        <v>35</v>
      </c>
      <c r="J3389">
        <v>10005782695</v>
      </c>
      <c r="K3389" s="21">
        <v>25.6</v>
      </c>
    </row>
    <row r="3390" spans="1:11">
      <c r="A3390" t="s">
        <v>19</v>
      </c>
      <c r="B3390">
        <v>2015</v>
      </c>
      <c r="C3390" s="12">
        <v>42054</v>
      </c>
      <c r="D3390" t="s">
        <v>20</v>
      </c>
      <c r="E3390" t="s">
        <v>119</v>
      </c>
      <c r="F3390">
        <v>2</v>
      </c>
      <c r="G3390">
        <v>2</v>
      </c>
      <c r="H3390" t="s">
        <v>294</v>
      </c>
      <c r="I3390" t="s">
        <v>27</v>
      </c>
      <c r="J3390">
        <v>10003011125</v>
      </c>
      <c r="K3390" s="21">
        <v>30.3</v>
      </c>
    </row>
    <row r="3391" spans="1:11">
      <c r="A3391" t="s">
        <v>19</v>
      </c>
      <c r="B3391">
        <v>2015</v>
      </c>
      <c r="C3391" s="12">
        <v>42054</v>
      </c>
      <c r="D3391" t="s">
        <v>20</v>
      </c>
      <c r="E3391" t="s">
        <v>119</v>
      </c>
      <c r="F3391">
        <v>2</v>
      </c>
      <c r="G3391">
        <v>3</v>
      </c>
      <c r="H3391" t="s">
        <v>196</v>
      </c>
      <c r="I3391" t="s">
        <v>52</v>
      </c>
      <c r="J3391">
        <v>10004868370</v>
      </c>
      <c r="K3391" s="21">
        <v>27.1</v>
      </c>
    </row>
    <row r="3392" spans="1:11">
      <c r="A3392" t="s">
        <v>19</v>
      </c>
      <c r="B3392">
        <v>2015</v>
      </c>
      <c r="C3392" s="12">
        <v>42054</v>
      </c>
      <c r="D3392" t="s">
        <v>20</v>
      </c>
      <c r="E3392" t="s">
        <v>119</v>
      </c>
      <c r="F3392">
        <v>2</v>
      </c>
      <c r="G3392">
        <v>4</v>
      </c>
      <c r="H3392" t="s">
        <v>97</v>
      </c>
      <c r="I3392" t="s">
        <v>29</v>
      </c>
      <c r="J3392">
        <v>10048325582</v>
      </c>
      <c r="K3392" s="21">
        <v>23</v>
      </c>
    </row>
    <row r="3393" spans="1:11">
      <c r="A3393" t="s">
        <v>19</v>
      </c>
      <c r="B3393">
        <v>2015</v>
      </c>
      <c r="C3393" s="12">
        <v>42054</v>
      </c>
      <c r="D3393" t="s">
        <v>20</v>
      </c>
      <c r="E3393" t="s">
        <v>119</v>
      </c>
      <c r="F3393">
        <v>2</v>
      </c>
      <c r="G3393">
        <v>5</v>
      </c>
      <c r="H3393" t="s">
        <v>339</v>
      </c>
      <c r="I3393" t="s">
        <v>27</v>
      </c>
      <c r="J3393">
        <v>10004618796</v>
      </c>
      <c r="K3393" s="21">
        <v>27.5</v>
      </c>
    </row>
    <row r="3394" spans="1:11">
      <c r="A3394" t="s">
        <v>19</v>
      </c>
      <c r="B3394">
        <v>2015</v>
      </c>
      <c r="C3394" s="12">
        <v>42054</v>
      </c>
      <c r="D3394" t="s">
        <v>20</v>
      </c>
      <c r="E3394" t="s">
        <v>119</v>
      </c>
      <c r="F3394">
        <v>2</v>
      </c>
      <c r="G3394">
        <v>6</v>
      </c>
      <c r="H3394" t="s">
        <v>314</v>
      </c>
      <c r="I3394" t="s">
        <v>44</v>
      </c>
      <c r="J3394">
        <v>10006904360</v>
      </c>
      <c r="K3394" s="21">
        <v>23.6</v>
      </c>
    </row>
    <row r="3395" spans="1:11">
      <c r="A3395" t="s">
        <v>19</v>
      </c>
      <c r="B3395">
        <v>2015</v>
      </c>
      <c r="C3395" s="12">
        <v>42054</v>
      </c>
      <c r="D3395" t="s">
        <v>20</v>
      </c>
      <c r="E3395" t="s">
        <v>121</v>
      </c>
      <c r="F3395">
        <v>1</v>
      </c>
      <c r="G3395">
        <v>1</v>
      </c>
      <c r="H3395" t="s">
        <v>294</v>
      </c>
      <c r="I3395" t="s">
        <v>27</v>
      </c>
      <c r="J3395">
        <v>10003011125</v>
      </c>
      <c r="K3395" s="21">
        <v>30.3</v>
      </c>
    </row>
    <row r="3396" spans="1:11">
      <c r="A3396" t="s">
        <v>19</v>
      </c>
      <c r="B3396">
        <v>2015</v>
      </c>
      <c r="C3396" s="12">
        <v>42054</v>
      </c>
      <c r="D3396" t="s">
        <v>20</v>
      </c>
      <c r="E3396" t="s">
        <v>121</v>
      </c>
      <c r="F3396">
        <v>1</v>
      </c>
      <c r="G3396">
        <v>2</v>
      </c>
      <c r="H3396" t="s">
        <v>220</v>
      </c>
      <c r="I3396" t="s">
        <v>35</v>
      </c>
      <c r="J3396">
        <v>10005782695</v>
      </c>
      <c r="K3396" s="21">
        <v>25.6</v>
      </c>
    </row>
    <row r="3397" spans="1:11">
      <c r="A3397" t="s">
        <v>19</v>
      </c>
      <c r="B3397">
        <v>2015</v>
      </c>
      <c r="C3397" s="12">
        <v>42054</v>
      </c>
      <c r="D3397" t="s">
        <v>20</v>
      </c>
      <c r="E3397" t="s">
        <v>121</v>
      </c>
      <c r="F3397">
        <v>1</v>
      </c>
      <c r="G3397">
        <v>3</v>
      </c>
      <c r="H3397" t="s">
        <v>196</v>
      </c>
      <c r="I3397" t="s">
        <v>52</v>
      </c>
      <c r="J3397">
        <v>10004868370</v>
      </c>
      <c r="K3397" s="21">
        <v>27.1</v>
      </c>
    </row>
    <row r="3398" spans="1:11">
      <c r="A3398" t="s">
        <v>19</v>
      </c>
      <c r="B3398">
        <v>2015</v>
      </c>
      <c r="C3398" s="12">
        <v>42054</v>
      </c>
      <c r="D3398" t="s">
        <v>20</v>
      </c>
      <c r="E3398" t="s">
        <v>121</v>
      </c>
      <c r="F3398">
        <v>1</v>
      </c>
      <c r="G3398">
        <v>4</v>
      </c>
      <c r="H3398" t="s">
        <v>194</v>
      </c>
      <c r="I3398" t="s">
        <v>29</v>
      </c>
      <c r="J3398">
        <v>10004601723</v>
      </c>
      <c r="K3398" s="21">
        <v>27.7</v>
      </c>
    </row>
    <row r="3399" spans="1:11">
      <c r="A3399" t="s">
        <v>19</v>
      </c>
      <c r="B3399">
        <v>2015</v>
      </c>
      <c r="C3399" s="12">
        <v>42054</v>
      </c>
      <c r="D3399" t="s">
        <v>20</v>
      </c>
      <c r="E3399" t="s">
        <v>121</v>
      </c>
      <c r="F3399">
        <v>1</v>
      </c>
      <c r="G3399">
        <v>5</v>
      </c>
      <c r="H3399" t="s">
        <v>327</v>
      </c>
      <c r="I3399" t="s">
        <v>198</v>
      </c>
      <c r="J3399">
        <v>10007271546</v>
      </c>
      <c r="K3399" s="21">
        <v>21.9</v>
      </c>
    </row>
    <row r="3400" spans="1:11">
      <c r="A3400" t="s">
        <v>19</v>
      </c>
      <c r="B3400">
        <v>2015</v>
      </c>
      <c r="C3400" s="12">
        <v>42054</v>
      </c>
      <c r="D3400" t="s">
        <v>20</v>
      </c>
      <c r="E3400" t="s">
        <v>121</v>
      </c>
      <c r="F3400">
        <v>1</v>
      </c>
      <c r="G3400">
        <v>6</v>
      </c>
      <c r="H3400" t="s">
        <v>129</v>
      </c>
      <c r="I3400" t="s">
        <v>35</v>
      </c>
      <c r="J3400">
        <v>10006184742</v>
      </c>
      <c r="K3400" s="21">
        <v>23.6</v>
      </c>
    </row>
    <row r="3401" spans="1:11">
      <c r="A3401" t="s">
        <v>19</v>
      </c>
      <c r="B3401">
        <v>2015</v>
      </c>
      <c r="C3401" s="12">
        <v>42054</v>
      </c>
      <c r="D3401" t="s">
        <v>20</v>
      </c>
      <c r="E3401" t="s">
        <v>121</v>
      </c>
      <c r="F3401">
        <v>2</v>
      </c>
      <c r="G3401">
        <v>1</v>
      </c>
      <c r="H3401" t="s">
        <v>314</v>
      </c>
      <c r="I3401" t="s">
        <v>44</v>
      </c>
      <c r="J3401">
        <v>10006904360</v>
      </c>
      <c r="K3401" s="21">
        <v>23.6</v>
      </c>
    </row>
    <row r="3402" spans="1:11">
      <c r="A3402" t="s">
        <v>19</v>
      </c>
      <c r="B3402">
        <v>2015</v>
      </c>
      <c r="C3402" s="12">
        <v>42054</v>
      </c>
      <c r="D3402" t="s">
        <v>20</v>
      </c>
      <c r="E3402" t="s">
        <v>121</v>
      </c>
      <c r="F3402">
        <v>2</v>
      </c>
      <c r="G3402">
        <v>2</v>
      </c>
      <c r="H3402" t="s">
        <v>97</v>
      </c>
      <c r="I3402" t="s">
        <v>29</v>
      </c>
      <c r="J3402">
        <v>10048325582</v>
      </c>
      <c r="K3402" s="21">
        <v>23</v>
      </c>
    </row>
    <row r="3403" spans="1:11">
      <c r="A3403" t="s">
        <v>19</v>
      </c>
      <c r="B3403">
        <v>2015</v>
      </c>
      <c r="C3403" s="12">
        <v>42054</v>
      </c>
      <c r="D3403" t="s">
        <v>20</v>
      </c>
      <c r="E3403" t="s">
        <v>121</v>
      </c>
      <c r="F3403">
        <v>2</v>
      </c>
      <c r="G3403">
        <v>3</v>
      </c>
      <c r="H3403" t="s">
        <v>200</v>
      </c>
      <c r="I3403" t="s">
        <v>23</v>
      </c>
      <c r="J3403">
        <v>10006900421</v>
      </c>
      <c r="K3403" s="21">
        <v>22.2</v>
      </c>
    </row>
    <row r="3404" spans="1:11">
      <c r="A3404" t="s">
        <v>19</v>
      </c>
      <c r="B3404">
        <v>2015</v>
      </c>
      <c r="C3404" s="12">
        <v>42054</v>
      </c>
      <c r="D3404" t="s">
        <v>20</v>
      </c>
      <c r="E3404" t="s">
        <v>121</v>
      </c>
      <c r="F3404">
        <v>2</v>
      </c>
      <c r="G3404">
        <v>4</v>
      </c>
      <c r="H3404" t="s">
        <v>106</v>
      </c>
      <c r="I3404" t="s">
        <v>102</v>
      </c>
      <c r="J3404">
        <v>10006894559</v>
      </c>
      <c r="K3404" s="21">
        <v>22.5</v>
      </c>
    </row>
    <row r="3405" spans="1:11">
      <c r="A3405" t="s">
        <v>19</v>
      </c>
      <c r="B3405">
        <v>2015</v>
      </c>
      <c r="C3405" s="12">
        <v>42054</v>
      </c>
      <c r="D3405" t="s">
        <v>20</v>
      </c>
      <c r="E3405" t="s">
        <v>121</v>
      </c>
      <c r="F3405">
        <v>2</v>
      </c>
      <c r="G3405">
        <v>5</v>
      </c>
      <c r="H3405" t="s">
        <v>339</v>
      </c>
      <c r="I3405" t="s">
        <v>27</v>
      </c>
      <c r="J3405">
        <v>10004618796</v>
      </c>
      <c r="K3405" s="21">
        <v>27.5</v>
      </c>
    </row>
    <row r="3406" spans="1:11">
      <c r="A3406" t="s">
        <v>19</v>
      </c>
      <c r="B3406">
        <v>2015</v>
      </c>
      <c r="C3406" s="12">
        <v>42054</v>
      </c>
      <c r="D3406" t="s">
        <v>20</v>
      </c>
      <c r="E3406" t="s">
        <v>121</v>
      </c>
      <c r="F3406">
        <v>2</v>
      </c>
      <c r="G3406">
        <v>6</v>
      </c>
      <c r="H3406" t="s">
        <v>218</v>
      </c>
      <c r="I3406" t="s">
        <v>46</v>
      </c>
      <c r="J3406">
        <v>10006902239</v>
      </c>
      <c r="K3406" s="21">
        <v>23.6</v>
      </c>
    </row>
    <row r="3407" spans="1:11">
      <c r="A3407" t="s">
        <v>139</v>
      </c>
      <c r="B3407">
        <v>2015</v>
      </c>
      <c r="C3407" s="12">
        <v>42021</v>
      </c>
      <c r="D3407" t="s">
        <v>140</v>
      </c>
      <c r="E3407" t="s">
        <v>91</v>
      </c>
      <c r="F3407">
        <v>1</v>
      </c>
      <c r="G3407">
        <v>1</v>
      </c>
      <c r="H3407" t="s">
        <v>306</v>
      </c>
      <c r="I3407" t="s">
        <v>113</v>
      </c>
      <c r="J3407">
        <v>10006898300</v>
      </c>
      <c r="K3407" s="21">
        <v>22.4</v>
      </c>
    </row>
    <row r="3408" spans="1:11">
      <c r="A3408" t="s">
        <v>139</v>
      </c>
      <c r="B3408">
        <v>2015</v>
      </c>
      <c r="C3408" s="12">
        <v>42021</v>
      </c>
      <c r="D3408" t="s">
        <v>140</v>
      </c>
      <c r="E3408" t="s">
        <v>91</v>
      </c>
      <c r="F3408">
        <v>1</v>
      </c>
      <c r="G3408">
        <v>2</v>
      </c>
      <c r="H3408" t="s">
        <v>350</v>
      </c>
      <c r="I3408" t="s">
        <v>224</v>
      </c>
      <c r="J3408">
        <v>10007165755</v>
      </c>
      <c r="K3408" s="21">
        <v>25</v>
      </c>
    </row>
    <row r="3409" spans="1:11">
      <c r="A3409" t="s">
        <v>139</v>
      </c>
      <c r="B3409">
        <v>2015</v>
      </c>
      <c r="C3409" s="12">
        <v>42021</v>
      </c>
      <c r="D3409" t="s">
        <v>140</v>
      </c>
      <c r="E3409" t="s">
        <v>91</v>
      </c>
      <c r="F3409">
        <v>1</v>
      </c>
      <c r="G3409">
        <v>3</v>
      </c>
      <c r="H3409" t="s">
        <v>287</v>
      </c>
      <c r="I3409" t="s">
        <v>31</v>
      </c>
      <c r="J3409">
        <v>10003349716</v>
      </c>
      <c r="K3409" s="21">
        <v>29.7</v>
      </c>
    </row>
    <row r="3410" spans="1:11">
      <c r="A3410" t="s">
        <v>139</v>
      </c>
      <c r="B3410">
        <v>2015</v>
      </c>
      <c r="C3410" s="12">
        <v>42021</v>
      </c>
      <c r="D3410" t="s">
        <v>140</v>
      </c>
      <c r="E3410" t="s">
        <v>91</v>
      </c>
      <c r="F3410">
        <v>1</v>
      </c>
      <c r="G3410">
        <v>4</v>
      </c>
      <c r="H3410" t="s">
        <v>345</v>
      </c>
      <c r="I3410" t="s">
        <v>346</v>
      </c>
      <c r="J3410">
        <v>10007500407</v>
      </c>
      <c r="K3410" s="21">
        <v>21.5</v>
      </c>
    </row>
    <row r="3411" spans="1:11">
      <c r="A3411" t="s">
        <v>139</v>
      </c>
      <c r="B3411">
        <v>2015</v>
      </c>
      <c r="C3411" s="12">
        <v>42021</v>
      </c>
      <c r="D3411" t="s">
        <v>140</v>
      </c>
      <c r="E3411" t="s">
        <v>91</v>
      </c>
      <c r="F3411">
        <v>2</v>
      </c>
      <c r="G3411">
        <v>1</v>
      </c>
      <c r="H3411" t="s">
        <v>194</v>
      </c>
      <c r="I3411" t="s">
        <v>29</v>
      </c>
      <c r="J3411">
        <v>10004601723</v>
      </c>
      <c r="K3411" s="21">
        <v>27.6</v>
      </c>
    </row>
    <row r="3412" spans="1:11">
      <c r="A3412" t="s">
        <v>139</v>
      </c>
      <c r="B3412">
        <v>2015</v>
      </c>
      <c r="C3412" s="12">
        <v>42021</v>
      </c>
      <c r="D3412" t="s">
        <v>140</v>
      </c>
      <c r="E3412" t="s">
        <v>91</v>
      </c>
      <c r="F3412">
        <v>2</v>
      </c>
      <c r="G3412">
        <v>2</v>
      </c>
      <c r="H3412" t="s">
        <v>347</v>
      </c>
      <c r="I3412" t="s">
        <v>348</v>
      </c>
      <c r="J3412">
        <v>10004722668</v>
      </c>
      <c r="K3412" s="21">
        <v>29.1</v>
      </c>
    </row>
    <row r="3413" spans="1:11">
      <c r="A3413" t="s">
        <v>139</v>
      </c>
      <c r="B3413">
        <v>2015</v>
      </c>
      <c r="C3413" s="12">
        <v>42021</v>
      </c>
      <c r="D3413" t="s">
        <v>140</v>
      </c>
      <c r="E3413" t="s">
        <v>91</v>
      </c>
      <c r="F3413">
        <v>2</v>
      </c>
      <c r="G3413">
        <v>3</v>
      </c>
      <c r="H3413" t="s">
        <v>143</v>
      </c>
      <c r="I3413" t="s">
        <v>95</v>
      </c>
      <c r="J3413">
        <v>10009181234</v>
      </c>
      <c r="K3413" s="21">
        <v>19.8</v>
      </c>
    </row>
    <row r="3414" spans="1:11">
      <c r="A3414" t="s">
        <v>139</v>
      </c>
      <c r="B3414">
        <v>2015</v>
      </c>
      <c r="C3414" s="12">
        <v>42021</v>
      </c>
      <c r="D3414" t="s">
        <v>140</v>
      </c>
      <c r="E3414" t="s">
        <v>91</v>
      </c>
      <c r="F3414">
        <v>2</v>
      </c>
      <c r="G3414">
        <v>4</v>
      </c>
      <c r="H3414" t="s">
        <v>324</v>
      </c>
      <c r="I3414" t="s">
        <v>325</v>
      </c>
      <c r="J3414">
        <v>10007828082</v>
      </c>
      <c r="K3414" s="21">
        <v>21.1</v>
      </c>
    </row>
    <row r="3415" spans="1:11">
      <c r="A3415" t="s">
        <v>139</v>
      </c>
      <c r="B3415">
        <v>2015</v>
      </c>
      <c r="C3415" s="12">
        <v>42021</v>
      </c>
      <c r="D3415" t="s">
        <v>140</v>
      </c>
      <c r="E3415" t="s">
        <v>91</v>
      </c>
      <c r="F3415">
        <v>2</v>
      </c>
      <c r="G3415">
        <v>5</v>
      </c>
      <c r="H3415" t="s">
        <v>183</v>
      </c>
      <c r="I3415" t="s">
        <v>33</v>
      </c>
      <c r="J3415">
        <v>10007212639</v>
      </c>
      <c r="K3415" s="21">
        <v>23.5</v>
      </c>
    </row>
    <row r="3416" spans="1:11">
      <c r="A3416" t="s">
        <v>139</v>
      </c>
      <c r="B3416">
        <v>2015</v>
      </c>
      <c r="C3416" s="12">
        <v>42021</v>
      </c>
      <c r="D3416" t="s">
        <v>140</v>
      </c>
      <c r="E3416" t="s">
        <v>91</v>
      </c>
      <c r="F3416">
        <v>3</v>
      </c>
      <c r="G3416">
        <v>1</v>
      </c>
      <c r="H3416" t="s">
        <v>372</v>
      </c>
      <c r="I3416" t="s">
        <v>373</v>
      </c>
      <c r="J3416">
        <v>10055651813</v>
      </c>
      <c r="K3416" s="21"/>
    </row>
    <row r="3417" spans="1:11">
      <c r="A3417" t="s">
        <v>139</v>
      </c>
      <c r="B3417">
        <v>2015</v>
      </c>
      <c r="C3417" s="12">
        <v>42021</v>
      </c>
      <c r="D3417" t="s">
        <v>140</v>
      </c>
      <c r="E3417" t="s">
        <v>91</v>
      </c>
      <c r="F3417">
        <v>3</v>
      </c>
      <c r="G3417">
        <v>2</v>
      </c>
      <c r="H3417" t="s">
        <v>335</v>
      </c>
      <c r="I3417" t="s">
        <v>29</v>
      </c>
      <c r="J3417">
        <v>10036244537</v>
      </c>
      <c r="K3417" s="21">
        <v>26.5</v>
      </c>
    </row>
    <row r="3418" spans="1:11">
      <c r="A3418" t="s">
        <v>139</v>
      </c>
      <c r="B3418">
        <v>2015</v>
      </c>
      <c r="C3418" s="12">
        <v>42021</v>
      </c>
      <c r="D3418" t="s">
        <v>140</v>
      </c>
      <c r="E3418" t="s">
        <v>91</v>
      </c>
      <c r="F3418">
        <v>3</v>
      </c>
      <c r="G3418">
        <v>3</v>
      </c>
      <c r="H3418" t="s">
        <v>374</v>
      </c>
      <c r="I3418" t="s">
        <v>375</v>
      </c>
      <c r="J3418">
        <v>10004613039</v>
      </c>
      <c r="K3418" s="21">
        <v>26.1</v>
      </c>
    </row>
    <row r="3419" spans="1:11">
      <c r="A3419" t="s">
        <v>139</v>
      </c>
      <c r="B3419">
        <v>2015</v>
      </c>
      <c r="C3419" s="12">
        <v>42021</v>
      </c>
      <c r="D3419" t="s">
        <v>140</v>
      </c>
      <c r="E3419" t="s">
        <v>91</v>
      </c>
      <c r="F3419">
        <v>3</v>
      </c>
      <c r="G3419">
        <v>4</v>
      </c>
      <c r="H3419" t="s">
        <v>294</v>
      </c>
      <c r="I3419" t="s">
        <v>27</v>
      </c>
      <c r="J3419">
        <v>10003011125</v>
      </c>
      <c r="K3419" s="21">
        <v>30.3</v>
      </c>
    </row>
    <row r="3420" spans="1:11">
      <c r="A3420" t="s">
        <v>139</v>
      </c>
      <c r="B3420">
        <v>2015</v>
      </c>
      <c r="C3420" s="12">
        <v>42021</v>
      </c>
      <c r="D3420" t="s">
        <v>140</v>
      </c>
      <c r="E3420" t="s">
        <v>91</v>
      </c>
      <c r="F3420">
        <v>3</v>
      </c>
      <c r="G3420">
        <v>5</v>
      </c>
      <c r="H3420" t="s">
        <v>283</v>
      </c>
      <c r="I3420" t="s">
        <v>284</v>
      </c>
      <c r="J3420">
        <v>10006319633</v>
      </c>
      <c r="K3420" s="21">
        <v>25.1</v>
      </c>
    </row>
    <row r="3421" spans="1:11">
      <c r="A3421" t="s">
        <v>139</v>
      </c>
      <c r="B3421">
        <v>2015</v>
      </c>
      <c r="C3421" s="12">
        <v>42021</v>
      </c>
      <c r="D3421" t="s">
        <v>140</v>
      </c>
      <c r="E3421" t="s">
        <v>91</v>
      </c>
      <c r="F3421">
        <v>4</v>
      </c>
      <c r="G3421">
        <v>1</v>
      </c>
      <c r="H3421" t="s">
        <v>195</v>
      </c>
      <c r="I3421" t="s">
        <v>31</v>
      </c>
      <c r="J3421">
        <v>10005964470</v>
      </c>
      <c r="K3421" s="21">
        <v>25.8</v>
      </c>
    </row>
    <row r="3422" spans="1:11">
      <c r="A3422" t="s">
        <v>139</v>
      </c>
      <c r="B3422">
        <v>2015</v>
      </c>
      <c r="C3422" s="12">
        <v>42021</v>
      </c>
      <c r="D3422" t="s">
        <v>140</v>
      </c>
      <c r="E3422" t="s">
        <v>91</v>
      </c>
      <c r="F3422">
        <v>4</v>
      </c>
      <c r="G3422">
        <v>2</v>
      </c>
      <c r="H3422" t="s">
        <v>376</v>
      </c>
      <c r="I3422" t="s">
        <v>269</v>
      </c>
      <c r="J3422">
        <v>10007812019</v>
      </c>
      <c r="K3422" s="21">
        <v>20.6</v>
      </c>
    </row>
    <row r="3423" spans="1:11">
      <c r="A3423" t="s">
        <v>139</v>
      </c>
      <c r="B3423">
        <v>2015</v>
      </c>
      <c r="C3423" s="12">
        <v>42021</v>
      </c>
      <c r="D3423" t="s">
        <v>140</v>
      </c>
      <c r="E3423" t="s">
        <v>91</v>
      </c>
      <c r="F3423">
        <v>4</v>
      </c>
      <c r="G3423">
        <v>3</v>
      </c>
      <c r="H3423" t="s">
        <v>340</v>
      </c>
      <c r="I3423" t="s">
        <v>142</v>
      </c>
      <c r="J3423">
        <v>10004633247</v>
      </c>
      <c r="K3423" s="21">
        <v>26.8</v>
      </c>
    </row>
    <row r="3424" spans="1:11">
      <c r="A3424" t="s">
        <v>139</v>
      </c>
      <c r="B3424">
        <v>2015</v>
      </c>
      <c r="C3424" s="12">
        <v>42021</v>
      </c>
      <c r="D3424" t="s">
        <v>140</v>
      </c>
      <c r="E3424" t="s">
        <v>91</v>
      </c>
      <c r="F3424">
        <v>4</v>
      </c>
      <c r="G3424">
        <v>4</v>
      </c>
      <c r="H3424" t="s">
        <v>197</v>
      </c>
      <c r="I3424" t="s">
        <v>198</v>
      </c>
      <c r="J3424">
        <v>10003100142</v>
      </c>
      <c r="K3424" s="21">
        <v>28.8</v>
      </c>
    </row>
    <row r="3425" spans="1:11">
      <c r="A3425" t="s">
        <v>139</v>
      </c>
      <c r="B3425">
        <v>2015</v>
      </c>
      <c r="C3425" s="12">
        <v>42021</v>
      </c>
      <c r="D3425" t="s">
        <v>140</v>
      </c>
      <c r="E3425" t="s">
        <v>91</v>
      </c>
      <c r="F3425">
        <v>4</v>
      </c>
      <c r="G3425">
        <v>5</v>
      </c>
      <c r="H3425" t="s">
        <v>370</v>
      </c>
      <c r="I3425" t="s">
        <v>46</v>
      </c>
      <c r="J3425">
        <v>10003095795</v>
      </c>
      <c r="K3425" s="21">
        <v>29.8</v>
      </c>
    </row>
    <row r="3426" spans="1:11">
      <c r="A3426" t="s">
        <v>139</v>
      </c>
      <c r="B3426">
        <v>2015</v>
      </c>
      <c r="C3426" s="12">
        <v>42021</v>
      </c>
      <c r="D3426" t="s">
        <v>140</v>
      </c>
      <c r="E3426" t="s">
        <v>91</v>
      </c>
      <c r="F3426">
        <v>5</v>
      </c>
      <c r="G3426">
        <v>1</v>
      </c>
      <c r="H3426" t="s">
        <v>203</v>
      </c>
      <c r="I3426" t="s">
        <v>198</v>
      </c>
      <c r="J3426">
        <v>10051694112</v>
      </c>
      <c r="K3426" s="21">
        <v>28</v>
      </c>
    </row>
    <row r="3427" spans="1:11">
      <c r="A3427" t="s">
        <v>139</v>
      </c>
      <c r="B3427">
        <v>2015</v>
      </c>
      <c r="C3427" s="12">
        <v>42021</v>
      </c>
      <c r="D3427" t="s">
        <v>140</v>
      </c>
      <c r="E3427" t="s">
        <v>91</v>
      </c>
      <c r="F3427">
        <v>5</v>
      </c>
      <c r="G3427">
        <v>2</v>
      </c>
      <c r="H3427" t="s">
        <v>234</v>
      </c>
      <c r="I3427" t="s">
        <v>25</v>
      </c>
      <c r="J3427">
        <v>10006073493</v>
      </c>
      <c r="K3427" s="21">
        <v>25.1</v>
      </c>
    </row>
    <row r="3428" spans="1:11">
      <c r="A3428" t="s">
        <v>139</v>
      </c>
      <c r="B3428">
        <v>2015</v>
      </c>
      <c r="C3428" s="12">
        <v>42021</v>
      </c>
      <c r="D3428" t="s">
        <v>140</v>
      </c>
      <c r="E3428" t="s">
        <v>91</v>
      </c>
      <c r="F3428">
        <v>5</v>
      </c>
      <c r="G3428">
        <v>3</v>
      </c>
      <c r="H3428" t="s">
        <v>200</v>
      </c>
      <c r="I3428" t="s">
        <v>23</v>
      </c>
      <c r="J3428">
        <v>10006900421</v>
      </c>
      <c r="K3428" s="21">
        <v>22.1</v>
      </c>
    </row>
    <row r="3429" spans="1:11">
      <c r="A3429" t="s">
        <v>139</v>
      </c>
      <c r="B3429">
        <v>2015</v>
      </c>
      <c r="C3429" s="12">
        <v>42021</v>
      </c>
      <c r="D3429" t="s">
        <v>140</v>
      </c>
      <c r="E3429" t="s">
        <v>91</v>
      </c>
      <c r="F3429">
        <v>5</v>
      </c>
      <c r="G3429">
        <v>4</v>
      </c>
      <c r="H3429" t="s">
        <v>377</v>
      </c>
      <c r="I3429" t="s">
        <v>198</v>
      </c>
      <c r="J3429">
        <v>10006065817</v>
      </c>
      <c r="K3429" s="21">
        <v>25.9</v>
      </c>
    </row>
    <row r="3430" spans="1:11">
      <c r="A3430" t="s">
        <v>139</v>
      </c>
      <c r="B3430">
        <v>2015</v>
      </c>
      <c r="C3430" s="12">
        <v>42021</v>
      </c>
      <c r="D3430" t="s">
        <v>140</v>
      </c>
      <c r="E3430" t="s">
        <v>91</v>
      </c>
      <c r="F3430">
        <v>5</v>
      </c>
      <c r="G3430">
        <v>5</v>
      </c>
      <c r="H3430" t="s">
        <v>201</v>
      </c>
      <c r="I3430" t="s">
        <v>39</v>
      </c>
      <c r="J3430">
        <v>10007947011</v>
      </c>
      <c r="K3430" s="21">
        <v>20.2</v>
      </c>
    </row>
    <row r="3431" spans="1:11">
      <c r="A3431" t="s">
        <v>139</v>
      </c>
      <c r="B3431">
        <v>2015</v>
      </c>
      <c r="C3431" s="12">
        <v>42021</v>
      </c>
      <c r="D3431" t="s">
        <v>140</v>
      </c>
      <c r="E3431" t="s">
        <v>91</v>
      </c>
      <c r="F3431">
        <v>6</v>
      </c>
      <c r="G3431">
        <v>1</v>
      </c>
      <c r="H3431" t="s">
        <v>314</v>
      </c>
      <c r="I3431" t="s">
        <v>44</v>
      </c>
      <c r="J3431">
        <v>10006904360</v>
      </c>
      <c r="K3431" s="21">
        <v>23.5</v>
      </c>
    </row>
    <row r="3432" spans="1:11">
      <c r="A3432" t="s">
        <v>139</v>
      </c>
      <c r="B3432">
        <v>2015</v>
      </c>
      <c r="C3432" s="12">
        <v>42021</v>
      </c>
      <c r="D3432" t="s">
        <v>140</v>
      </c>
      <c r="E3432" t="s">
        <v>91</v>
      </c>
      <c r="F3432">
        <v>6</v>
      </c>
      <c r="G3432">
        <v>2</v>
      </c>
      <c r="H3432" t="s">
        <v>153</v>
      </c>
      <c r="I3432" t="s">
        <v>154</v>
      </c>
      <c r="J3432">
        <v>10004717719</v>
      </c>
      <c r="K3432" s="21">
        <v>26.1</v>
      </c>
    </row>
    <row r="3433" spans="1:11">
      <c r="A3433" t="s">
        <v>139</v>
      </c>
      <c r="B3433">
        <v>2015</v>
      </c>
      <c r="C3433" s="12">
        <v>42021</v>
      </c>
      <c r="D3433" t="s">
        <v>140</v>
      </c>
      <c r="E3433" t="s">
        <v>91</v>
      </c>
      <c r="F3433">
        <v>6</v>
      </c>
      <c r="G3433">
        <v>3</v>
      </c>
      <c r="H3433" t="s">
        <v>336</v>
      </c>
      <c r="I3433" t="s">
        <v>337</v>
      </c>
      <c r="J3433">
        <v>10005506954</v>
      </c>
      <c r="K3433" s="21">
        <v>26.1</v>
      </c>
    </row>
    <row r="3434" spans="1:11">
      <c r="A3434" t="s">
        <v>139</v>
      </c>
      <c r="B3434">
        <v>2015</v>
      </c>
      <c r="C3434" s="12">
        <v>42021</v>
      </c>
      <c r="D3434" t="s">
        <v>140</v>
      </c>
      <c r="E3434" t="s">
        <v>91</v>
      </c>
      <c r="F3434">
        <v>6</v>
      </c>
      <c r="G3434">
        <v>4</v>
      </c>
      <c r="H3434" t="s">
        <v>330</v>
      </c>
      <c r="I3434" t="s">
        <v>178</v>
      </c>
      <c r="J3434">
        <v>10007782616</v>
      </c>
      <c r="K3434" s="21">
        <v>21.4</v>
      </c>
    </row>
    <row r="3435" spans="1:11">
      <c r="A3435" t="s">
        <v>139</v>
      </c>
      <c r="B3435">
        <v>2015</v>
      </c>
      <c r="C3435" s="12">
        <v>42021</v>
      </c>
      <c r="D3435" t="s">
        <v>140</v>
      </c>
      <c r="E3435" t="s">
        <v>91</v>
      </c>
      <c r="F3435">
        <v>6</v>
      </c>
      <c r="G3435">
        <v>5</v>
      </c>
      <c r="H3435" t="s">
        <v>103</v>
      </c>
      <c r="I3435" t="s">
        <v>104</v>
      </c>
      <c r="J3435">
        <v>10009010876</v>
      </c>
      <c r="K3435" s="21">
        <v>21</v>
      </c>
    </row>
    <row r="3436" spans="1:11">
      <c r="A3436" t="s">
        <v>139</v>
      </c>
      <c r="B3436">
        <v>2015</v>
      </c>
      <c r="C3436" s="12">
        <v>42021</v>
      </c>
      <c r="D3436" t="s">
        <v>140</v>
      </c>
      <c r="E3436" t="s">
        <v>117</v>
      </c>
      <c r="F3436">
        <v>1</v>
      </c>
      <c r="G3436">
        <v>1</v>
      </c>
      <c r="H3436" t="s">
        <v>336</v>
      </c>
      <c r="I3436" t="s">
        <v>337</v>
      </c>
      <c r="J3436">
        <v>10005506954</v>
      </c>
      <c r="K3436" s="21">
        <v>26.1</v>
      </c>
    </row>
    <row r="3437" spans="1:11">
      <c r="A3437" t="s">
        <v>139</v>
      </c>
      <c r="B3437">
        <v>2015</v>
      </c>
      <c r="C3437" s="12">
        <v>42021</v>
      </c>
      <c r="D3437" t="s">
        <v>140</v>
      </c>
      <c r="E3437" t="s">
        <v>117</v>
      </c>
      <c r="F3437">
        <v>1</v>
      </c>
      <c r="G3437">
        <v>2</v>
      </c>
      <c r="H3437" t="s">
        <v>324</v>
      </c>
      <c r="I3437" t="s">
        <v>325</v>
      </c>
      <c r="J3437">
        <v>10007828082</v>
      </c>
      <c r="K3437" s="21">
        <v>21.1</v>
      </c>
    </row>
    <row r="3438" spans="1:11">
      <c r="A3438" t="s">
        <v>139</v>
      </c>
      <c r="B3438">
        <v>2015</v>
      </c>
      <c r="C3438" s="12">
        <v>42021</v>
      </c>
      <c r="D3438" t="s">
        <v>140</v>
      </c>
      <c r="E3438" t="s">
        <v>117</v>
      </c>
      <c r="F3438">
        <v>1</v>
      </c>
      <c r="G3438">
        <v>3</v>
      </c>
      <c r="H3438" t="s">
        <v>350</v>
      </c>
      <c r="I3438" t="s">
        <v>224</v>
      </c>
      <c r="J3438">
        <v>10007165755</v>
      </c>
      <c r="K3438" s="21">
        <v>25</v>
      </c>
    </row>
    <row r="3439" spans="1:11">
      <c r="A3439" t="s">
        <v>139</v>
      </c>
      <c r="B3439">
        <v>2015</v>
      </c>
      <c r="C3439" s="12">
        <v>42021</v>
      </c>
      <c r="D3439" t="s">
        <v>140</v>
      </c>
      <c r="E3439" t="s">
        <v>117</v>
      </c>
      <c r="F3439">
        <v>1</v>
      </c>
      <c r="G3439">
        <v>4</v>
      </c>
      <c r="H3439" t="s">
        <v>201</v>
      </c>
      <c r="I3439" t="s">
        <v>39</v>
      </c>
      <c r="J3439">
        <v>10007947011</v>
      </c>
      <c r="K3439" s="21">
        <v>20.2</v>
      </c>
    </row>
    <row r="3440" spans="1:11">
      <c r="A3440" t="s">
        <v>139</v>
      </c>
      <c r="B3440">
        <v>2015</v>
      </c>
      <c r="C3440" s="12">
        <v>42021</v>
      </c>
      <c r="D3440" t="s">
        <v>140</v>
      </c>
      <c r="E3440" t="s">
        <v>117</v>
      </c>
      <c r="F3440">
        <v>2</v>
      </c>
      <c r="G3440">
        <v>1</v>
      </c>
      <c r="H3440" t="s">
        <v>345</v>
      </c>
      <c r="I3440" t="s">
        <v>346</v>
      </c>
      <c r="J3440">
        <v>10007500407</v>
      </c>
      <c r="K3440" s="21">
        <v>21.5</v>
      </c>
    </row>
    <row r="3441" spans="1:11">
      <c r="A3441" t="s">
        <v>139</v>
      </c>
      <c r="B3441">
        <v>2015</v>
      </c>
      <c r="C3441" s="12">
        <v>42021</v>
      </c>
      <c r="D3441" t="s">
        <v>140</v>
      </c>
      <c r="E3441" t="s">
        <v>117</v>
      </c>
      <c r="F3441">
        <v>2</v>
      </c>
      <c r="G3441">
        <v>2</v>
      </c>
      <c r="H3441" t="s">
        <v>200</v>
      </c>
      <c r="I3441" t="s">
        <v>23</v>
      </c>
      <c r="J3441">
        <v>10006900421</v>
      </c>
      <c r="K3441" s="21">
        <v>22.1</v>
      </c>
    </row>
    <row r="3442" spans="1:11">
      <c r="A3442" t="s">
        <v>139</v>
      </c>
      <c r="B3442">
        <v>2015</v>
      </c>
      <c r="C3442" s="12">
        <v>42021</v>
      </c>
      <c r="D3442" t="s">
        <v>140</v>
      </c>
      <c r="E3442" t="s">
        <v>117</v>
      </c>
      <c r="F3442">
        <v>2</v>
      </c>
      <c r="G3442">
        <v>3</v>
      </c>
      <c r="H3442" t="s">
        <v>347</v>
      </c>
      <c r="I3442" t="s">
        <v>348</v>
      </c>
      <c r="J3442">
        <v>10004722668</v>
      </c>
      <c r="K3442" s="21">
        <v>29.1</v>
      </c>
    </row>
    <row r="3443" spans="1:11">
      <c r="A3443" t="s">
        <v>139</v>
      </c>
      <c r="B3443">
        <v>2015</v>
      </c>
      <c r="C3443" s="12">
        <v>42021</v>
      </c>
      <c r="D3443" t="s">
        <v>140</v>
      </c>
      <c r="E3443" t="s">
        <v>117</v>
      </c>
      <c r="F3443">
        <v>2</v>
      </c>
      <c r="G3443">
        <v>4</v>
      </c>
      <c r="H3443" t="s">
        <v>103</v>
      </c>
      <c r="I3443" t="s">
        <v>104</v>
      </c>
      <c r="J3443">
        <v>10009010876</v>
      </c>
      <c r="K3443" s="21">
        <v>21</v>
      </c>
    </row>
    <row r="3444" spans="1:11">
      <c r="A3444" t="s">
        <v>139</v>
      </c>
      <c r="B3444">
        <v>2015</v>
      </c>
      <c r="C3444" s="12">
        <v>42021</v>
      </c>
      <c r="D3444" t="s">
        <v>140</v>
      </c>
      <c r="E3444" t="s">
        <v>117</v>
      </c>
      <c r="F3444">
        <v>3</v>
      </c>
      <c r="G3444">
        <v>1</v>
      </c>
      <c r="H3444" t="s">
        <v>340</v>
      </c>
      <c r="I3444" t="s">
        <v>142</v>
      </c>
      <c r="J3444">
        <v>10004633247</v>
      </c>
      <c r="K3444" s="21">
        <v>26.8</v>
      </c>
    </row>
    <row r="3445" spans="1:11">
      <c r="A3445" t="s">
        <v>139</v>
      </c>
      <c r="B3445">
        <v>2015</v>
      </c>
      <c r="C3445" s="12">
        <v>42021</v>
      </c>
      <c r="D3445" t="s">
        <v>140</v>
      </c>
      <c r="E3445" t="s">
        <v>117</v>
      </c>
      <c r="F3445">
        <v>3</v>
      </c>
      <c r="G3445">
        <v>2</v>
      </c>
      <c r="H3445" t="s">
        <v>183</v>
      </c>
      <c r="I3445" t="s">
        <v>33</v>
      </c>
      <c r="J3445">
        <v>10007212639</v>
      </c>
      <c r="K3445" s="21">
        <v>23.5</v>
      </c>
    </row>
    <row r="3446" spans="1:11">
      <c r="A3446" t="s">
        <v>139</v>
      </c>
      <c r="B3446">
        <v>2015</v>
      </c>
      <c r="C3446" s="12">
        <v>42021</v>
      </c>
      <c r="D3446" t="s">
        <v>140</v>
      </c>
      <c r="E3446" t="s">
        <v>117</v>
      </c>
      <c r="F3446">
        <v>3</v>
      </c>
      <c r="G3446">
        <v>3</v>
      </c>
      <c r="H3446" t="s">
        <v>377</v>
      </c>
      <c r="I3446" t="s">
        <v>198</v>
      </c>
      <c r="J3446">
        <v>10006065817</v>
      </c>
      <c r="K3446" s="21">
        <v>25.9</v>
      </c>
    </row>
    <row r="3447" spans="1:11">
      <c r="A3447" t="s">
        <v>139</v>
      </c>
      <c r="B3447">
        <v>2015</v>
      </c>
      <c r="C3447" s="12">
        <v>42021</v>
      </c>
      <c r="D3447" t="s">
        <v>140</v>
      </c>
      <c r="E3447" t="s">
        <v>117</v>
      </c>
      <c r="F3447">
        <v>3</v>
      </c>
      <c r="G3447">
        <v>4</v>
      </c>
      <c r="H3447" t="s">
        <v>335</v>
      </c>
      <c r="I3447" t="s">
        <v>29</v>
      </c>
      <c r="J3447">
        <v>10036244537</v>
      </c>
      <c r="K3447" s="21">
        <v>26.5</v>
      </c>
    </row>
    <row r="3448" spans="1:11">
      <c r="A3448" t="s">
        <v>139</v>
      </c>
      <c r="B3448">
        <v>2015</v>
      </c>
      <c r="C3448" s="12">
        <v>42021</v>
      </c>
      <c r="D3448" t="s">
        <v>140</v>
      </c>
      <c r="E3448" t="s">
        <v>117</v>
      </c>
      <c r="F3448">
        <v>4</v>
      </c>
      <c r="G3448">
        <v>1</v>
      </c>
      <c r="H3448" t="s">
        <v>376</v>
      </c>
      <c r="I3448" t="s">
        <v>269</v>
      </c>
      <c r="J3448">
        <v>10007812019</v>
      </c>
      <c r="K3448" s="21">
        <v>20.6</v>
      </c>
    </row>
    <row r="3449" spans="1:11">
      <c r="A3449" t="s">
        <v>139</v>
      </c>
      <c r="B3449">
        <v>2015</v>
      </c>
      <c r="C3449" s="12">
        <v>42021</v>
      </c>
      <c r="D3449" t="s">
        <v>140</v>
      </c>
      <c r="E3449" t="s">
        <v>117</v>
      </c>
      <c r="F3449">
        <v>4</v>
      </c>
      <c r="G3449">
        <v>2</v>
      </c>
      <c r="H3449" t="s">
        <v>330</v>
      </c>
      <c r="I3449" t="s">
        <v>178</v>
      </c>
      <c r="J3449">
        <v>10007782616</v>
      </c>
      <c r="K3449" s="21">
        <v>21.4</v>
      </c>
    </row>
    <row r="3450" spans="1:11">
      <c r="A3450" t="s">
        <v>139</v>
      </c>
      <c r="B3450">
        <v>2015</v>
      </c>
      <c r="C3450" s="12">
        <v>42021</v>
      </c>
      <c r="D3450" t="s">
        <v>140</v>
      </c>
      <c r="E3450" t="s">
        <v>117</v>
      </c>
      <c r="F3450">
        <v>4</v>
      </c>
      <c r="G3450">
        <v>3</v>
      </c>
      <c r="H3450" t="s">
        <v>374</v>
      </c>
      <c r="I3450" t="s">
        <v>375</v>
      </c>
      <c r="J3450">
        <v>10004613039</v>
      </c>
      <c r="K3450" s="21">
        <v>26.1</v>
      </c>
    </row>
    <row r="3451" spans="1:11">
      <c r="A3451" t="s">
        <v>139</v>
      </c>
      <c r="B3451">
        <v>2015</v>
      </c>
      <c r="C3451" s="12">
        <v>42021</v>
      </c>
      <c r="D3451" t="s">
        <v>140</v>
      </c>
      <c r="E3451" t="s">
        <v>117</v>
      </c>
      <c r="F3451">
        <v>5</v>
      </c>
      <c r="G3451">
        <v>1</v>
      </c>
      <c r="H3451" t="s">
        <v>370</v>
      </c>
      <c r="I3451" t="s">
        <v>46</v>
      </c>
      <c r="J3451">
        <v>10003095795</v>
      </c>
      <c r="K3451" s="21">
        <v>29.8</v>
      </c>
    </row>
    <row r="3452" spans="1:11">
      <c r="A3452" t="s">
        <v>139</v>
      </c>
      <c r="B3452">
        <v>2015</v>
      </c>
      <c r="C3452" s="12">
        <v>42021</v>
      </c>
      <c r="D3452" t="s">
        <v>140</v>
      </c>
      <c r="E3452" t="s">
        <v>117</v>
      </c>
      <c r="F3452">
        <v>5</v>
      </c>
      <c r="G3452">
        <v>2</v>
      </c>
      <c r="H3452" t="s">
        <v>143</v>
      </c>
      <c r="I3452" t="s">
        <v>95</v>
      </c>
      <c r="J3452">
        <v>10009181234</v>
      </c>
      <c r="K3452" s="21">
        <v>19.8</v>
      </c>
    </row>
    <row r="3453" spans="1:11">
      <c r="A3453" t="s">
        <v>139</v>
      </c>
      <c r="B3453">
        <v>2015</v>
      </c>
      <c r="C3453" s="12">
        <v>42021</v>
      </c>
      <c r="D3453" t="s">
        <v>140</v>
      </c>
      <c r="E3453" t="s">
        <v>117</v>
      </c>
      <c r="F3453">
        <v>5</v>
      </c>
      <c r="G3453">
        <v>3</v>
      </c>
      <c r="H3453" t="s">
        <v>234</v>
      </c>
      <c r="I3453" t="s">
        <v>25</v>
      </c>
      <c r="J3453">
        <v>10006073493</v>
      </c>
      <c r="K3453" s="21">
        <v>25.1</v>
      </c>
    </row>
    <row r="3454" spans="1:11">
      <c r="A3454" t="s">
        <v>139</v>
      </c>
      <c r="B3454">
        <v>2015</v>
      </c>
      <c r="C3454" s="12">
        <v>42021</v>
      </c>
      <c r="D3454" t="s">
        <v>140</v>
      </c>
      <c r="E3454" t="s">
        <v>117</v>
      </c>
      <c r="F3454">
        <v>5</v>
      </c>
      <c r="G3454">
        <v>9</v>
      </c>
      <c r="H3454" t="s">
        <v>294</v>
      </c>
      <c r="I3454" t="s">
        <v>27</v>
      </c>
      <c r="J3454">
        <v>10003011125</v>
      </c>
      <c r="K3454" s="21">
        <v>30.3</v>
      </c>
    </row>
    <row r="3455" spans="1:11">
      <c r="A3455" t="s">
        <v>139</v>
      </c>
      <c r="B3455">
        <v>2015</v>
      </c>
      <c r="C3455" s="12">
        <v>42021</v>
      </c>
      <c r="D3455" t="s">
        <v>140</v>
      </c>
      <c r="E3455" t="s">
        <v>117</v>
      </c>
      <c r="F3455">
        <v>6</v>
      </c>
      <c r="G3455">
        <v>1</v>
      </c>
      <c r="H3455" t="s">
        <v>287</v>
      </c>
      <c r="I3455" t="s">
        <v>31</v>
      </c>
      <c r="J3455">
        <v>10003349716</v>
      </c>
      <c r="K3455" s="21">
        <v>29.7</v>
      </c>
    </row>
    <row r="3456" spans="1:11">
      <c r="A3456" t="s">
        <v>139</v>
      </c>
      <c r="B3456">
        <v>2015</v>
      </c>
      <c r="C3456" s="12">
        <v>42021</v>
      </c>
      <c r="D3456" t="s">
        <v>140</v>
      </c>
      <c r="E3456" t="s">
        <v>117</v>
      </c>
      <c r="F3456">
        <v>6</v>
      </c>
      <c r="G3456">
        <v>2</v>
      </c>
      <c r="H3456" t="s">
        <v>153</v>
      </c>
      <c r="I3456" t="s">
        <v>154</v>
      </c>
      <c r="J3456">
        <v>10004717719</v>
      </c>
      <c r="K3456" s="21">
        <v>26.1</v>
      </c>
    </row>
    <row r="3457" spans="1:11">
      <c r="A3457" t="s">
        <v>139</v>
      </c>
      <c r="B3457">
        <v>2015</v>
      </c>
      <c r="C3457" s="12">
        <v>42021</v>
      </c>
      <c r="D3457" t="s">
        <v>140</v>
      </c>
      <c r="E3457" t="s">
        <v>117</v>
      </c>
      <c r="F3457">
        <v>6</v>
      </c>
      <c r="G3457">
        <v>3</v>
      </c>
      <c r="H3457" t="s">
        <v>197</v>
      </c>
      <c r="I3457" t="s">
        <v>198</v>
      </c>
      <c r="J3457">
        <v>10003100142</v>
      </c>
      <c r="K3457" s="21">
        <v>28.8</v>
      </c>
    </row>
    <row r="3458" spans="1:11">
      <c r="A3458" t="s">
        <v>139</v>
      </c>
      <c r="B3458">
        <v>2015</v>
      </c>
      <c r="C3458" s="12">
        <v>42021</v>
      </c>
      <c r="D3458" t="s">
        <v>140</v>
      </c>
      <c r="E3458" t="s">
        <v>117</v>
      </c>
      <c r="F3458">
        <v>6</v>
      </c>
      <c r="G3458">
        <v>9</v>
      </c>
      <c r="H3458" t="s">
        <v>283</v>
      </c>
      <c r="I3458" t="s">
        <v>284</v>
      </c>
      <c r="J3458">
        <v>10006319633</v>
      </c>
      <c r="K3458" s="21">
        <v>25.1</v>
      </c>
    </row>
    <row r="3459" spans="1:11">
      <c r="A3459" t="s">
        <v>139</v>
      </c>
      <c r="B3459">
        <v>2015</v>
      </c>
      <c r="C3459" s="12">
        <v>42021</v>
      </c>
      <c r="D3459" t="s">
        <v>140</v>
      </c>
      <c r="E3459" t="s">
        <v>119</v>
      </c>
      <c r="F3459">
        <v>1</v>
      </c>
      <c r="G3459">
        <v>1</v>
      </c>
      <c r="H3459" t="s">
        <v>203</v>
      </c>
      <c r="I3459" t="s">
        <v>198</v>
      </c>
      <c r="J3459">
        <v>10051694112</v>
      </c>
      <c r="K3459" s="21">
        <v>28</v>
      </c>
    </row>
    <row r="3460" spans="1:11">
      <c r="A3460" t="s">
        <v>139</v>
      </c>
      <c r="B3460">
        <v>2015</v>
      </c>
      <c r="C3460" s="12">
        <v>42021</v>
      </c>
      <c r="D3460" t="s">
        <v>140</v>
      </c>
      <c r="E3460" t="s">
        <v>119</v>
      </c>
      <c r="F3460">
        <v>1</v>
      </c>
      <c r="G3460">
        <v>2</v>
      </c>
      <c r="H3460" t="s">
        <v>340</v>
      </c>
      <c r="I3460" t="s">
        <v>142</v>
      </c>
      <c r="J3460">
        <v>10004633247</v>
      </c>
      <c r="K3460" s="21">
        <v>26.8</v>
      </c>
    </row>
    <row r="3461" spans="1:11">
      <c r="A3461" t="s">
        <v>139</v>
      </c>
      <c r="B3461">
        <v>2015</v>
      </c>
      <c r="C3461" s="12">
        <v>42021</v>
      </c>
      <c r="D3461" t="s">
        <v>140</v>
      </c>
      <c r="E3461" t="s">
        <v>119</v>
      </c>
      <c r="F3461">
        <v>1</v>
      </c>
      <c r="G3461">
        <v>3</v>
      </c>
      <c r="H3461" t="s">
        <v>345</v>
      </c>
      <c r="I3461" t="s">
        <v>346</v>
      </c>
      <c r="J3461">
        <v>10007500407</v>
      </c>
      <c r="K3461" s="21">
        <v>21.5</v>
      </c>
    </row>
    <row r="3462" spans="1:11">
      <c r="A3462" t="s">
        <v>139</v>
      </c>
      <c r="B3462">
        <v>2015</v>
      </c>
      <c r="C3462" s="12">
        <v>42021</v>
      </c>
      <c r="D3462" t="s">
        <v>140</v>
      </c>
      <c r="E3462" t="s">
        <v>119</v>
      </c>
      <c r="F3462">
        <v>1</v>
      </c>
      <c r="G3462">
        <v>4</v>
      </c>
      <c r="H3462" t="s">
        <v>306</v>
      </c>
      <c r="I3462" t="s">
        <v>113</v>
      </c>
      <c r="J3462">
        <v>10006898300</v>
      </c>
      <c r="K3462" s="21">
        <v>22.4</v>
      </c>
    </row>
    <row r="3463" spans="1:11">
      <c r="A3463" t="s">
        <v>139</v>
      </c>
      <c r="B3463">
        <v>2015</v>
      </c>
      <c r="C3463" s="12">
        <v>42021</v>
      </c>
      <c r="D3463" t="s">
        <v>140</v>
      </c>
      <c r="E3463" t="s">
        <v>119</v>
      </c>
      <c r="F3463">
        <v>1</v>
      </c>
      <c r="G3463">
        <v>5</v>
      </c>
      <c r="H3463" t="s">
        <v>287</v>
      </c>
      <c r="I3463" t="s">
        <v>31</v>
      </c>
      <c r="J3463">
        <v>10003349716</v>
      </c>
      <c r="K3463" s="21">
        <v>29.7</v>
      </c>
    </row>
    <row r="3464" spans="1:11">
      <c r="A3464" t="s">
        <v>139</v>
      </c>
      <c r="B3464">
        <v>2015</v>
      </c>
      <c r="C3464" s="12">
        <v>42021</v>
      </c>
      <c r="D3464" t="s">
        <v>140</v>
      </c>
      <c r="E3464" t="s">
        <v>119</v>
      </c>
      <c r="F3464">
        <v>1</v>
      </c>
      <c r="G3464">
        <v>6</v>
      </c>
      <c r="H3464" t="s">
        <v>195</v>
      </c>
      <c r="I3464" t="s">
        <v>31</v>
      </c>
      <c r="J3464">
        <v>10005964470</v>
      </c>
      <c r="K3464" s="21">
        <v>25.8</v>
      </c>
    </row>
    <row r="3465" spans="1:11">
      <c r="A3465" t="s">
        <v>139</v>
      </c>
      <c r="B3465">
        <v>2015</v>
      </c>
      <c r="C3465" s="12">
        <v>42021</v>
      </c>
      <c r="D3465" t="s">
        <v>140</v>
      </c>
      <c r="E3465" t="s">
        <v>119</v>
      </c>
      <c r="F3465">
        <v>2</v>
      </c>
      <c r="G3465">
        <v>1</v>
      </c>
      <c r="H3465" t="s">
        <v>314</v>
      </c>
      <c r="I3465" t="s">
        <v>44</v>
      </c>
      <c r="J3465">
        <v>10006904360</v>
      </c>
      <c r="K3465" s="21">
        <v>23.5</v>
      </c>
    </row>
    <row r="3466" spans="1:11">
      <c r="A3466" t="s">
        <v>139</v>
      </c>
      <c r="B3466">
        <v>2015</v>
      </c>
      <c r="C3466" s="12">
        <v>42021</v>
      </c>
      <c r="D3466" t="s">
        <v>140</v>
      </c>
      <c r="E3466" t="s">
        <v>119</v>
      </c>
      <c r="F3466">
        <v>2</v>
      </c>
      <c r="G3466">
        <v>2</v>
      </c>
      <c r="H3466" t="s">
        <v>336</v>
      </c>
      <c r="I3466" t="s">
        <v>337</v>
      </c>
      <c r="J3466">
        <v>10005506954</v>
      </c>
      <c r="K3466" s="21">
        <v>26.1</v>
      </c>
    </row>
    <row r="3467" spans="1:11">
      <c r="A3467" t="s">
        <v>139</v>
      </c>
      <c r="B3467">
        <v>2015</v>
      </c>
      <c r="C3467" s="12">
        <v>42021</v>
      </c>
      <c r="D3467" t="s">
        <v>140</v>
      </c>
      <c r="E3467" t="s">
        <v>119</v>
      </c>
      <c r="F3467">
        <v>2</v>
      </c>
      <c r="G3467">
        <v>3</v>
      </c>
      <c r="H3467" t="s">
        <v>194</v>
      </c>
      <c r="I3467" t="s">
        <v>29</v>
      </c>
      <c r="J3467">
        <v>10004601723</v>
      </c>
      <c r="K3467" s="21">
        <v>27.6</v>
      </c>
    </row>
    <row r="3468" spans="1:11">
      <c r="A3468" t="s">
        <v>139</v>
      </c>
      <c r="B3468">
        <v>2015</v>
      </c>
      <c r="C3468" s="12">
        <v>42021</v>
      </c>
      <c r="D3468" t="s">
        <v>140</v>
      </c>
      <c r="E3468" t="s">
        <v>119</v>
      </c>
      <c r="F3468">
        <v>2</v>
      </c>
      <c r="G3468">
        <v>4</v>
      </c>
      <c r="H3468" t="s">
        <v>370</v>
      </c>
      <c r="I3468" t="s">
        <v>46</v>
      </c>
      <c r="J3468">
        <v>10003095795</v>
      </c>
      <c r="K3468" s="21">
        <v>29.8</v>
      </c>
    </row>
    <row r="3469" spans="1:11">
      <c r="A3469" t="s">
        <v>139</v>
      </c>
      <c r="B3469">
        <v>2015</v>
      </c>
      <c r="C3469" s="12">
        <v>42021</v>
      </c>
      <c r="D3469" t="s">
        <v>140</v>
      </c>
      <c r="E3469" t="s">
        <v>119</v>
      </c>
      <c r="F3469">
        <v>2</v>
      </c>
      <c r="G3469">
        <v>5</v>
      </c>
      <c r="H3469" t="s">
        <v>372</v>
      </c>
      <c r="I3469" t="s">
        <v>373</v>
      </c>
      <c r="J3469">
        <v>10055651813</v>
      </c>
      <c r="K3469" s="21"/>
    </row>
    <row r="3470" spans="1:11">
      <c r="A3470" t="s">
        <v>139</v>
      </c>
      <c r="B3470">
        <v>2015</v>
      </c>
      <c r="C3470" s="12">
        <v>42021</v>
      </c>
      <c r="D3470" t="s">
        <v>140</v>
      </c>
      <c r="E3470" t="s">
        <v>119</v>
      </c>
      <c r="F3470">
        <v>2</v>
      </c>
      <c r="G3470">
        <v>6</v>
      </c>
      <c r="H3470" t="s">
        <v>376</v>
      </c>
      <c r="I3470" t="s">
        <v>269</v>
      </c>
      <c r="J3470">
        <v>10007812019</v>
      </c>
      <c r="K3470" s="21">
        <v>20.6</v>
      </c>
    </row>
    <row r="3471" spans="1:11">
      <c r="A3471" t="s">
        <v>139</v>
      </c>
      <c r="B3471">
        <v>2015</v>
      </c>
      <c r="C3471" s="12">
        <v>42021</v>
      </c>
      <c r="D3471" t="s">
        <v>140</v>
      </c>
      <c r="E3471" t="s">
        <v>121</v>
      </c>
      <c r="F3471">
        <v>1</v>
      </c>
      <c r="G3471">
        <v>1</v>
      </c>
      <c r="H3471" t="s">
        <v>314</v>
      </c>
      <c r="I3471" t="s">
        <v>44</v>
      </c>
      <c r="J3471">
        <v>10006904360</v>
      </c>
      <c r="K3471" s="21">
        <v>23.5</v>
      </c>
    </row>
    <row r="3472" spans="1:11">
      <c r="A3472" t="s">
        <v>139</v>
      </c>
      <c r="B3472">
        <v>2015</v>
      </c>
      <c r="C3472" s="12">
        <v>42021</v>
      </c>
      <c r="D3472" t="s">
        <v>140</v>
      </c>
      <c r="E3472" t="s">
        <v>121</v>
      </c>
      <c r="F3472">
        <v>1</v>
      </c>
      <c r="G3472">
        <v>2</v>
      </c>
      <c r="H3472" t="s">
        <v>203</v>
      </c>
      <c r="I3472" t="s">
        <v>198</v>
      </c>
      <c r="J3472">
        <v>10051694112</v>
      </c>
      <c r="K3472" s="21">
        <v>28</v>
      </c>
    </row>
    <row r="3473" spans="1:11">
      <c r="A3473" t="s">
        <v>139</v>
      </c>
      <c r="B3473">
        <v>2015</v>
      </c>
      <c r="C3473" s="12">
        <v>42021</v>
      </c>
      <c r="D3473" t="s">
        <v>140</v>
      </c>
      <c r="E3473" t="s">
        <v>121</v>
      </c>
      <c r="F3473">
        <v>1</v>
      </c>
      <c r="G3473">
        <v>3</v>
      </c>
      <c r="H3473" t="s">
        <v>345</v>
      </c>
      <c r="I3473" t="s">
        <v>346</v>
      </c>
      <c r="J3473">
        <v>10007500407</v>
      </c>
      <c r="K3473" s="21">
        <v>21.5</v>
      </c>
    </row>
    <row r="3474" spans="1:11">
      <c r="A3474" t="s">
        <v>139</v>
      </c>
      <c r="B3474">
        <v>2015</v>
      </c>
      <c r="C3474" s="12">
        <v>42021</v>
      </c>
      <c r="D3474" t="s">
        <v>140</v>
      </c>
      <c r="E3474" t="s">
        <v>121</v>
      </c>
      <c r="F3474">
        <v>1</v>
      </c>
      <c r="G3474">
        <v>4</v>
      </c>
      <c r="H3474" t="s">
        <v>340</v>
      </c>
      <c r="I3474" t="s">
        <v>142</v>
      </c>
      <c r="J3474">
        <v>10004633247</v>
      </c>
      <c r="K3474" s="21">
        <v>26.8</v>
      </c>
    </row>
    <row r="3475" spans="1:11">
      <c r="A3475" t="s">
        <v>139</v>
      </c>
      <c r="B3475">
        <v>2015</v>
      </c>
      <c r="C3475" s="12">
        <v>42021</v>
      </c>
      <c r="D3475" t="s">
        <v>140</v>
      </c>
      <c r="E3475" t="s">
        <v>121</v>
      </c>
      <c r="F3475">
        <v>1</v>
      </c>
      <c r="G3475">
        <v>5</v>
      </c>
      <c r="H3475" t="s">
        <v>336</v>
      </c>
      <c r="I3475" t="s">
        <v>337</v>
      </c>
      <c r="J3475">
        <v>10005506954</v>
      </c>
      <c r="K3475" s="21">
        <v>26.1</v>
      </c>
    </row>
    <row r="3476" spans="1:11">
      <c r="A3476" t="s">
        <v>139</v>
      </c>
      <c r="B3476">
        <v>2015</v>
      </c>
      <c r="C3476" s="12">
        <v>42021</v>
      </c>
      <c r="D3476" t="s">
        <v>140</v>
      </c>
      <c r="E3476" t="s">
        <v>121</v>
      </c>
      <c r="F3476">
        <v>1</v>
      </c>
      <c r="G3476">
        <v>6</v>
      </c>
      <c r="H3476" t="s">
        <v>194</v>
      </c>
      <c r="I3476" t="s">
        <v>29</v>
      </c>
      <c r="J3476">
        <v>10004601723</v>
      </c>
      <c r="K3476" s="21">
        <v>27.6</v>
      </c>
    </row>
    <row r="3477" spans="1:11">
      <c r="A3477" t="s">
        <v>139</v>
      </c>
      <c r="B3477">
        <v>2015</v>
      </c>
      <c r="C3477" s="12">
        <v>42021</v>
      </c>
      <c r="D3477" t="s">
        <v>140</v>
      </c>
      <c r="E3477" t="s">
        <v>121</v>
      </c>
      <c r="F3477">
        <v>2</v>
      </c>
      <c r="G3477">
        <v>1</v>
      </c>
      <c r="H3477" t="s">
        <v>370</v>
      </c>
      <c r="I3477" t="s">
        <v>46</v>
      </c>
      <c r="J3477">
        <v>10003095795</v>
      </c>
      <c r="K3477" s="21">
        <v>29.8</v>
      </c>
    </row>
    <row r="3478" spans="1:11">
      <c r="A3478" t="s">
        <v>139</v>
      </c>
      <c r="B3478">
        <v>2015</v>
      </c>
      <c r="C3478" s="12">
        <v>42021</v>
      </c>
      <c r="D3478" t="s">
        <v>140</v>
      </c>
      <c r="E3478" t="s">
        <v>121</v>
      </c>
      <c r="F3478">
        <v>2</v>
      </c>
      <c r="G3478">
        <v>2</v>
      </c>
      <c r="H3478" t="s">
        <v>287</v>
      </c>
      <c r="I3478" t="s">
        <v>31</v>
      </c>
      <c r="J3478">
        <v>10003349716</v>
      </c>
      <c r="K3478" s="21">
        <v>29.7</v>
      </c>
    </row>
    <row r="3479" spans="1:11">
      <c r="A3479" t="s">
        <v>139</v>
      </c>
      <c r="B3479">
        <v>2015</v>
      </c>
      <c r="C3479" s="12">
        <v>42021</v>
      </c>
      <c r="D3479" t="s">
        <v>140</v>
      </c>
      <c r="E3479" t="s">
        <v>121</v>
      </c>
      <c r="F3479">
        <v>2</v>
      </c>
      <c r="G3479">
        <v>3</v>
      </c>
      <c r="H3479" t="s">
        <v>195</v>
      </c>
      <c r="I3479" t="s">
        <v>31</v>
      </c>
      <c r="J3479">
        <v>10005964470</v>
      </c>
      <c r="K3479" s="21">
        <v>25.8</v>
      </c>
    </row>
    <row r="3480" spans="1:11">
      <c r="A3480" t="s">
        <v>139</v>
      </c>
      <c r="B3480">
        <v>2015</v>
      </c>
      <c r="C3480" s="12">
        <v>42021</v>
      </c>
      <c r="D3480" t="s">
        <v>140</v>
      </c>
      <c r="E3480" t="s">
        <v>121</v>
      </c>
      <c r="F3480">
        <v>2</v>
      </c>
      <c r="G3480">
        <v>4</v>
      </c>
      <c r="H3480" t="s">
        <v>306</v>
      </c>
      <c r="I3480" t="s">
        <v>113</v>
      </c>
      <c r="J3480">
        <v>10006898300</v>
      </c>
      <c r="K3480" s="21">
        <v>22.4</v>
      </c>
    </row>
    <row r="3481" spans="1:11">
      <c r="A3481" t="s">
        <v>139</v>
      </c>
      <c r="B3481">
        <v>2015</v>
      </c>
      <c r="C3481" s="12">
        <v>42021</v>
      </c>
      <c r="D3481" t="s">
        <v>140</v>
      </c>
      <c r="E3481" t="s">
        <v>121</v>
      </c>
      <c r="F3481">
        <v>2</v>
      </c>
      <c r="G3481">
        <v>5</v>
      </c>
      <c r="H3481" t="s">
        <v>376</v>
      </c>
      <c r="I3481" t="s">
        <v>269</v>
      </c>
      <c r="J3481">
        <v>10007812019</v>
      </c>
      <c r="K3481" s="21">
        <v>20.6</v>
      </c>
    </row>
    <row r="3482" spans="1:11">
      <c r="A3482" t="s">
        <v>139</v>
      </c>
      <c r="B3482">
        <v>2015</v>
      </c>
      <c r="C3482" s="12">
        <v>42021</v>
      </c>
      <c r="D3482" t="s">
        <v>140</v>
      </c>
      <c r="E3482" t="s">
        <v>121</v>
      </c>
      <c r="F3482">
        <v>2</v>
      </c>
      <c r="G3482">
        <v>6</v>
      </c>
      <c r="H3482" t="s">
        <v>372</v>
      </c>
      <c r="I3482" t="s">
        <v>373</v>
      </c>
      <c r="J3482">
        <v>10055651813</v>
      </c>
      <c r="K3482" s="21"/>
    </row>
    <row r="3483" spans="1:11">
      <c r="A3483" t="s">
        <v>288</v>
      </c>
      <c r="B3483">
        <v>2015</v>
      </c>
      <c r="C3483" s="12">
        <v>41979</v>
      </c>
      <c r="D3483" t="s">
        <v>140</v>
      </c>
      <c r="E3483" t="s">
        <v>91</v>
      </c>
      <c r="F3483">
        <v>1</v>
      </c>
      <c r="G3483">
        <v>1</v>
      </c>
      <c r="H3483" t="s">
        <v>327</v>
      </c>
      <c r="I3483" t="s">
        <v>198</v>
      </c>
      <c r="J3483">
        <v>10007271546</v>
      </c>
      <c r="K3483" s="21">
        <v>21.7</v>
      </c>
    </row>
    <row r="3484" spans="1:11">
      <c r="A3484" t="s">
        <v>288</v>
      </c>
      <c r="B3484">
        <v>2015</v>
      </c>
      <c r="C3484" s="12">
        <v>41979</v>
      </c>
      <c r="D3484" t="s">
        <v>140</v>
      </c>
      <c r="E3484" t="s">
        <v>91</v>
      </c>
      <c r="F3484">
        <v>1</v>
      </c>
      <c r="G3484">
        <v>2</v>
      </c>
      <c r="H3484" t="s">
        <v>234</v>
      </c>
      <c r="I3484" t="s">
        <v>25</v>
      </c>
      <c r="J3484">
        <v>10006073493</v>
      </c>
      <c r="K3484" s="21">
        <v>25</v>
      </c>
    </row>
    <row r="3485" spans="1:11">
      <c r="A3485" t="s">
        <v>288</v>
      </c>
      <c r="B3485">
        <v>2015</v>
      </c>
      <c r="C3485" s="12">
        <v>41979</v>
      </c>
      <c r="D3485" t="s">
        <v>140</v>
      </c>
      <c r="E3485" t="s">
        <v>91</v>
      </c>
      <c r="F3485">
        <v>1</v>
      </c>
      <c r="G3485">
        <v>3</v>
      </c>
      <c r="H3485" t="s">
        <v>201</v>
      </c>
      <c r="I3485" t="s">
        <v>39</v>
      </c>
      <c r="J3485">
        <v>10007947011</v>
      </c>
      <c r="K3485" s="21">
        <v>20.100000000000001</v>
      </c>
    </row>
    <row r="3486" spans="1:11">
      <c r="A3486" t="s">
        <v>288</v>
      </c>
      <c r="B3486">
        <v>2015</v>
      </c>
      <c r="C3486" s="12">
        <v>41979</v>
      </c>
      <c r="D3486" t="s">
        <v>140</v>
      </c>
      <c r="E3486" t="s">
        <v>91</v>
      </c>
      <c r="F3486">
        <v>1</v>
      </c>
      <c r="G3486">
        <v>4</v>
      </c>
      <c r="H3486" t="s">
        <v>54</v>
      </c>
      <c r="I3486" t="s">
        <v>42</v>
      </c>
      <c r="J3486">
        <v>10004612534</v>
      </c>
      <c r="K3486" s="21">
        <v>27.5</v>
      </c>
    </row>
    <row r="3487" spans="1:11">
      <c r="A3487" t="s">
        <v>288</v>
      </c>
      <c r="B3487">
        <v>2015</v>
      </c>
      <c r="C3487" s="12">
        <v>41979</v>
      </c>
      <c r="D3487" t="s">
        <v>140</v>
      </c>
      <c r="E3487" t="s">
        <v>91</v>
      </c>
      <c r="F3487">
        <v>1</v>
      </c>
      <c r="G3487">
        <v>5</v>
      </c>
      <c r="H3487" t="s">
        <v>294</v>
      </c>
      <c r="I3487" t="s">
        <v>27</v>
      </c>
      <c r="J3487">
        <v>10003011125</v>
      </c>
      <c r="K3487" s="21">
        <v>30.1</v>
      </c>
    </row>
    <row r="3488" spans="1:11">
      <c r="A3488" t="s">
        <v>288</v>
      </c>
      <c r="B3488">
        <v>2015</v>
      </c>
      <c r="C3488" s="12">
        <v>41979</v>
      </c>
      <c r="D3488" t="s">
        <v>140</v>
      </c>
      <c r="E3488" t="s">
        <v>91</v>
      </c>
      <c r="F3488">
        <v>2</v>
      </c>
      <c r="G3488">
        <v>1</v>
      </c>
      <c r="H3488" t="s">
        <v>97</v>
      </c>
      <c r="I3488" t="s">
        <v>29</v>
      </c>
      <c r="J3488">
        <v>10048325582</v>
      </c>
      <c r="K3488" s="21">
        <v>22.8</v>
      </c>
    </row>
    <row r="3489" spans="1:11">
      <c r="A3489" t="s">
        <v>288</v>
      </c>
      <c r="B3489">
        <v>2015</v>
      </c>
      <c r="C3489" s="12">
        <v>41979</v>
      </c>
      <c r="D3489" t="s">
        <v>140</v>
      </c>
      <c r="E3489" t="s">
        <v>91</v>
      </c>
      <c r="F3489">
        <v>2</v>
      </c>
      <c r="G3489">
        <v>2</v>
      </c>
      <c r="H3489" t="s">
        <v>220</v>
      </c>
      <c r="I3489" t="s">
        <v>35</v>
      </c>
      <c r="J3489">
        <v>10005782695</v>
      </c>
      <c r="K3489" s="21">
        <v>25.4</v>
      </c>
    </row>
    <row r="3490" spans="1:11">
      <c r="A3490" t="s">
        <v>288</v>
      </c>
      <c r="B3490">
        <v>2015</v>
      </c>
      <c r="C3490" s="12">
        <v>41979</v>
      </c>
      <c r="D3490" t="s">
        <v>140</v>
      </c>
      <c r="E3490" t="s">
        <v>91</v>
      </c>
      <c r="F3490">
        <v>2</v>
      </c>
      <c r="G3490">
        <v>3</v>
      </c>
      <c r="H3490" t="s">
        <v>93</v>
      </c>
      <c r="I3490" t="s">
        <v>52</v>
      </c>
      <c r="J3490">
        <v>10009150215</v>
      </c>
      <c r="K3490" s="21">
        <v>19</v>
      </c>
    </row>
    <row r="3491" spans="1:11">
      <c r="A3491" t="s">
        <v>288</v>
      </c>
      <c r="B3491">
        <v>2015</v>
      </c>
      <c r="C3491" s="12">
        <v>41979</v>
      </c>
      <c r="D3491" t="s">
        <v>140</v>
      </c>
      <c r="E3491" t="s">
        <v>91</v>
      </c>
      <c r="F3491">
        <v>2</v>
      </c>
      <c r="G3491">
        <v>4</v>
      </c>
      <c r="H3491" t="s">
        <v>374</v>
      </c>
      <c r="I3491" t="s">
        <v>375</v>
      </c>
      <c r="J3491">
        <v>10004613039</v>
      </c>
      <c r="K3491" s="21">
        <v>26</v>
      </c>
    </row>
    <row r="3492" spans="1:11">
      <c r="A3492" t="s">
        <v>288</v>
      </c>
      <c r="B3492">
        <v>2015</v>
      </c>
      <c r="C3492" s="12">
        <v>41979</v>
      </c>
      <c r="D3492" t="s">
        <v>140</v>
      </c>
      <c r="E3492" t="s">
        <v>91</v>
      </c>
      <c r="F3492">
        <v>2</v>
      </c>
      <c r="G3492">
        <v>9</v>
      </c>
      <c r="H3492" t="s">
        <v>200</v>
      </c>
      <c r="I3492" t="s">
        <v>23</v>
      </c>
      <c r="J3492">
        <v>10006900421</v>
      </c>
      <c r="K3492" s="21">
        <v>22</v>
      </c>
    </row>
    <row r="3493" spans="1:11">
      <c r="A3493" t="s">
        <v>288</v>
      </c>
      <c r="B3493">
        <v>2015</v>
      </c>
      <c r="C3493" s="12">
        <v>41979</v>
      </c>
      <c r="D3493" t="s">
        <v>140</v>
      </c>
      <c r="E3493" t="s">
        <v>91</v>
      </c>
      <c r="F3493">
        <v>3</v>
      </c>
      <c r="G3493">
        <v>1</v>
      </c>
      <c r="H3493" t="s">
        <v>314</v>
      </c>
      <c r="I3493" t="s">
        <v>44</v>
      </c>
      <c r="J3493">
        <v>10006904360</v>
      </c>
      <c r="K3493" s="21">
        <v>23.4</v>
      </c>
    </row>
    <row r="3494" spans="1:11">
      <c r="A3494" t="s">
        <v>288</v>
      </c>
      <c r="B3494">
        <v>2015</v>
      </c>
      <c r="C3494" s="12">
        <v>41979</v>
      </c>
      <c r="D3494" t="s">
        <v>140</v>
      </c>
      <c r="E3494" t="s">
        <v>91</v>
      </c>
      <c r="F3494">
        <v>3</v>
      </c>
      <c r="G3494">
        <v>2</v>
      </c>
      <c r="H3494" t="s">
        <v>378</v>
      </c>
      <c r="I3494" t="s">
        <v>355</v>
      </c>
      <c r="J3494">
        <v>10006382984</v>
      </c>
      <c r="K3494" s="21"/>
    </row>
    <row r="3495" spans="1:11">
      <c r="A3495" t="s">
        <v>288</v>
      </c>
      <c r="B3495">
        <v>2015</v>
      </c>
      <c r="C3495" s="12">
        <v>41979</v>
      </c>
      <c r="D3495" t="s">
        <v>140</v>
      </c>
      <c r="E3495" t="s">
        <v>91</v>
      </c>
      <c r="F3495">
        <v>3</v>
      </c>
      <c r="G3495">
        <v>3</v>
      </c>
      <c r="H3495" t="s">
        <v>210</v>
      </c>
      <c r="I3495" t="s">
        <v>188</v>
      </c>
      <c r="J3495">
        <v>10009049979</v>
      </c>
      <c r="K3495" s="21">
        <v>19.7</v>
      </c>
    </row>
    <row r="3496" spans="1:11">
      <c r="A3496" t="s">
        <v>288</v>
      </c>
      <c r="B3496">
        <v>2015</v>
      </c>
      <c r="C3496" s="12">
        <v>41979</v>
      </c>
      <c r="D3496" t="s">
        <v>140</v>
      </c>
      <c r="E3496" t="s">
        <v>91</v>
      </c>
      <c r="F3496">
        <v>3</v>
      </c>
      <c r="G3496">
        <v>4</v>
      </c>
      <c r="H3496" t="s">
        <v>345</v>
      </c>
      <c r="I3496" t="s">
        <v>346</v>
      </c>
      <c r="J3496">
        <v>10007500407</v>
      </c>
      <c r="K3496" s="21">
        <v>21.4</v>
      </c>
    </row>
    <row r="3497" spans="1:11">
      <c r="A3497" t="s">
        <v>288</v>
      </c>
      <c r="B3497">
        <v>2015</v>
      </c>
      <c r="C3497" s="12">
        <v>41979</v>
      </c>
      <c r="D3497" t="s">
        <v>140</v>
      </c>
      <c r="E3497" t="s">
        <v>91</v>
      </c>
      <c r="F3497">
        <v>3</v>
      </c>
      <c r="G3497">
        <v>5</v>
      </c>
      <c r="H3497" t="s">
        <v>197</v>
      </c>
      <c r="I3497" t="s">
        <v>198</v>
      </c>
      <c r="J3497">
        <v>10003100142</v>
      </c>
      <c r="K3497" s="21">
        <v>28.7</v>
      </c>
    </row>
    <row r="3498" spans="1:11">
      <c r="A3498" t="s">
        <v>288</v>
      </c>
      <c r="B3498">
        <v>2015</v>
      </c>
      <c r="C3498" s="12">
        <v>41979</v>
      </c>
      <c r="D3498" t="s">
        <v>140</v>
      </c>
      <c r="E3498" t="s">
        <v>91</v>
      </c>
      <c r="F3498">
        <v>4</v>
      </c>
      <c r="G3498">
        <v>1</v>
      </c>
      <c r="H3498" t="s">
        <v>196</v>
      </c>
      <c r="I3498" t="s">
        <v>52</v>
      </c>
      <c r="J3498">
        <v>10004868370</v>
      </c>
      <c r="K3498" s="21">
        <v>26.9</v>
      </c>
    </row>
    <row r="3499" spans="1:11">
      <c r="A3499" t="s">
        <v>288</v>
      </c>
      <c r="B3499">
        <v>2015</v>
      </c>
      <c r="C3499" s="12">
        <v>41979</v>
      </c>
      <c r="D3499" t="s">
        <v>140</v>
      </c>
      <c r="E3499" t="s">
        <v>91</v>
      </c>
      <c r="F3499">
        <v>4</v>
      </c>
      <c r="G3499">
        <v>2</v>
      </c>
      <c r="H3499" t="s">
        <v>153</v>
      </c>
      <c r="I3499" t="s">
        <v>154</v>
      </c>
      <c r="J3499">
        <v>10004717719</v>
      </c>
      <c r="K3499" s="21">
        <v>26</v>
      </c>
    </row>
    <row r="3500" spans="1:11">
      <c r="A3500" t="s">
        <v>288</v>
      </c>
      <c r="B3500">
        <v>2015</v>
      </c>
      <c r="C3500" s="12">
        <v>41979</v>
      </c>
      <c r="D3500" t="s">
        <v>140</v>
      </c>
      <c r="E3500" t="s">
        <v>91</v>
      </c>
      <c r="F3500">
        <v>4</v>
      </c>
      <c r="G3500">
        <v>3</v>
      </c>
      <c r="H3500" t="s">
        <v>332</v>
      </c>
      <c r="I3500" t="s">
        <v>333</v>
      </c>
      <c r="J3500">
        <v>10006480186</v>
      </c>
      <c r="K3500" s="21">
        <v>23.4</v>
      </c>
    </row>
    <row r="3501" spans="1:11">
      <c r="A3501" t="s">
        <v>288</v>
      </c>
      <c r="B3501">
        <v>2015</v>
      </c>
      <c r="C3501" s="12">
        <v>41979</v>
      </c>
      <c r="D3501" t="s">
        <v>140</v>
      </c>
      <c r="E3501" t="s">
        <v>91</v>
      </c>
      <c r="F3501">
        <v>4</v>
      </c>
      <c r="G3501">
        <v>4</v>
      </c>
      <c r="H3501" t="s">
        <v>103</v>
      </c>
      <c r="I3501" t="s">
        <v>104</v>
      </c>
      <c r="J3501">
        <v>10009010876</v>
      </c>
      <c r="K3501" s="21">
        <v>20.8</v>
      </c>
    </row>
    <row r="3502" spans="1:11">
      <c r="A3502" t="s">
        <v>288</v>
      </c>
      <c r="B3502">
        <v>2015</v>
      </c>
      <c r="C3502" s="12">
        <v>41979</v>
      </c>
      <c r="D3502" t="s">
        <v>140</v>
      </c>
      <c r="E3502" t="s">
        <v>91</v>
      </c>
      <c r="F3502">
        <v>4</v>
      </c>
      <c r="G3502">
        <v>5</v>
      </c>
      <c r="H3502" t="s">
        <v>183</v>
      </c>
      <c r="I3502" t="s">
        <v>33</v>
      </c>
      <c r="J3502">
        <v>10007212639</v>
      </c>
      <c r="K3502" s="21">
        <v>23.4</v>
      </c>
    </row>
    <row r="3503" spans="1:11">
      <c r="A3503" t="s">
        <v>288</v>
      </c>
      <c r="B3503">
        <v>2015</v>
      </c>
      <c r="C3503" s="12">
        <v>41979</v>
      </c>
      <c r="D3503" t="s">
        <v>140</v>
      </c>
      <c r="E3503" t="s">
        <v>91</v>
      </c>
      <c r="F3503">
        <v>5</v>
      </c>
      <c r="G3503">
        <v>1</v>
      </c>
      <c r="H3503" t="s">
        <v>340</v>
      </c>
      <c r="I3503" t="s">
        <v>142</v>
      </c>
      <c r="J3503">
        <v>10004633247</v>
      </c>
      <c r="K3503" s="21">
        <v>26.7</v>
      </c>
    </row>
    <row r="3504" spans="1:11">
      <c r="A3504" t="s">
        <v>288</v>
      </c>
      <c r="B3504">
        <v>2015</v>
      </c>
      <c r="C3504" s="12">
        <v>41979</v>
      </c>
      <c r="D3504" t="s">
        <v>140</v>
      </c>
      <c r="E3504" t="s">
        <v>91</v>
      </c>
      <c r="F3504">
        <v>5</v>
      </c>
      <c r="G3504">
        <v>2</v>
      </c>
      <c r="H3504" t="s">
        <v>283</v>
      </c>
      <c r="I3504" t="s">
        <v>284</v>
      </c>
      <c r="J3504">
        <v>10006319633</v>
      </c>
      <c r="K3504" s="21">
        <v>25</v>
      </c>
    </row>
    <row r="3505" spans="1:11">
      <c r="A3505" t="s">
        <v>288</v>
      </c>
      <c r="B3505">
        <v>2015</v>
      </c>
      <c r="C3505" s="12">
        <v>41979</v>
      </c>
      <c r="D3505" t="s">
        <v>140</v>
      </c>
      <c r="E3505" t="s">
        <v>91</v>
      </c>
      <c r="F3505">
        <v>5</v>
      </c>
      <c r="G3505">
        <v>3</v>
      </c>
      <c r="H3505" t="s">
        <v>286</v>
      </c>
      <c r="I3505" t="s">
        <v>102</v>
      </c>
      <c r="J3505">
        <v>10007811817</v>
      </c>
      <c r="K3505" s="21">
        <v>20.9</v>
      </c>
    </row>
    <row r="3506" spans="1:11">
      <c r="A3506" t="s">
        <v>288</v>
      </c>
      <c r="B3506">
        <v>2015</v>
      </c>
      <c r="C3506" s="12">
        <v>41979</v>
      </c>
      <c r="D3506" t="s">
        <v>140</v>
      </c>
      <c r="E3506" t="s">
        <v>91</v>
      </c>
      <c r="F3506">
        <v>5</v>
      </c>
      <c r="G3506">
        <v>4</v>
      </c>
      <c r="H3506" t="s">
        <v>324</v>
      </c>
      <c r="I3506" t="s">
        <v>325</v>
      </c>
      <c r="J3506">
        <v>10007828082</v>
      </c>
      <c r="K3506" s="21">
        <v>21</v>
      </c>
    </row>
    <row r="3507" spans="1:11">
      <c r="A3507" t="s">
        <v>288</v>
      </c>
      <c r="B3507">
        <v>2015</v>
      </c>
      <c r="C3507" s="12">
        <v>41979</v>
      </c>
      <c r="D3507" t="s">
        <v>140</v>
      </c>
      <c r="E3507" t="s">
        <v>91</v>
      </c>
      <c r="F3507">
        <v>5</v>
      </c>
      <c r="G3507">
        <v>5</v>
      </c>
      <c r="H3507" t="s">
        <v>350</v>
      </c>
      <c r="I3507" t="s">
        <v>224</v>
      </c>
      <c r="J3507">
        <v>10007165755</v>
      </c>
      <c r="K3507" s="21">
        <v>24.9</v>
      </c>
    </row>
    <row r="3508" spans="1:11">
      <c r="A3508" t="s">
        <v>288</v>
      </c>
      <c r="B3508">
        <v>2015</v>
      </c>
      <c r="C3508" s="12">
        <v>41979</v>
      </c>
      <c r="D3508" t="s">
        <v>140</v>
      </c>
      <c r="E3508" t="s">
        <v>91</v>
      </c>
      <c r="F3508">
        <v>5</v>
      </c>
      <c r="G3508">
        <v>6</v>
      </c>
      <c r="H3508" t="s">
        <v>287</v>
      </c>
      <c r="I3508" t="s">
        <v>31</v>
      </c>
      <c r="J3508">
        <v>10003349716</v>
      </c>
      <c r="K3508" s="21">
        <v>29.6</v>
      </c>
    </row>
    <row r="3509" spans="1:11">
      <c r="A3509" t="s">
        <v>288</v>
      </c>
      <c r="B3509">
        <v>2015</v>
      </c>
      <c r="C3509" s="12">
        <v>41979</v>
      </c>
      <c r="D3509" t="s">
        <v>140</v>
      </c>
      <c r="E3509" t="s">
        <v>91</v>
      </c>
      <c r="F3509">
        <v>6</v>
      </c>
      <c r="G3509">
        <v>1</v>
      </c>
      <c r="H3509" t="s">
        <v>218</v>
      </c>
      <c r="I3509" t="s">
        <v>46</v>
      </c>
      <c r="J3509">
        <v>10006902239</v>
      </c>
      <c r="K3509" s="21">
        <v>23.4</v>
      </c>
    </row>
    <row r="3510" spans="1:11">
      <c r="A3510" t="s">
        <v>288</v>
      </c>
      <c r="B3510">
        <v>2015</v>
      </c>
      <c r="C3510" s="12">
        <v>41979</v>
      </c>
      <c r="D3510" t="s">
        <v>140</v>
      </c>
      <c r="E3510" t="s">
        <v>91</v>
      </c>
      <c r="F3510">
        <v>6</v>
      </c>
      <c r="G3510">
        <v>2</v>
      </c>
      <c r="H3510" t="s">
        <v>330</v>
      </c>
      <c r="I3510" t="s">
        <v>178</v>
      </c>
      <c r="J3510">
        <v>10007782616</v>
      </c>
      <c r="K3510" s="21">
        <v>21.3</v>
      </c>
    </row>
    <row r="3511" spans="1:11">
      <c r="A3511" t="s">
        <v>288</v>
      </c>
      <c r="B3511">
        <v>2015</v>
      </c>
      <c r="C3511" s="12">
        <v>41979</v>
      </c>
      <c r="D3511" t="s">
        <v>140</v>
      </c>
      <c r="E3511" t="s">
        <v>91</v>
      </c>
      <c r="F3511">
        <v>6</v>
      </c>
      <c r="G3511">
        <v>3</v>
      </c>
      <c r="H3511" t="s">
        <v>143</v>
      </c>
      <c r="I3511" t="s">
        <v>95</v>
      </c>
      <c r="J3511">
        <v>10009181234</v>
      </c>
      <c r="K3511" s="21">
        <v>19.7</v>
      </c>
    </row>
    <row r="3512" spans="1:11">
      <c r="A3512" t="s">
        <v>288</v>
      </c>
      <c r="B3512">
        <v>2015</v>
      </c>
      <c r="C3512" s="12">
        <v>41979</v>
      </c>
      <c r="D3512" t="s">
        <v>140</v>
      </c>
      <c r="E3512" t="s">
        <v>91</v>
      </c>
      <c r="F3512">
        <v>6</v>
      </c>
      <c r="G3512">
        <v>4</v>
      </c>
      <c r="H3512" t="s">
        <v>192</v>
      </c>
      <c r="I3512" t="s">
        <v>113</v>
      </c>
      <c r="J3512">
        <v>10004599194</v>
      </c>
      <c r="K3512" s="21">
        <v>26.7</v>
      </c>
    </row>
    <row r="3513" spans="1:11">
      <c r="A3513" t="s">
        <v>288</v>
      </c>
      <c r="B3513">
        <v>2015</v>
      </c>
      <c r="C3513" s="12">
        <v>41979</v>
      </c>
      <c r="D3513" t="s">
        <v>140</v>
      </c>
      <c r="E3513" t="s">
        <v>91</v>
      </c>
      <c r="F3513">
        <v>6</v>
      </c>
      <c r="G3513">
        <v>5</v>
      </c>
      <c r="H3513" t="s">
        <v>379</v>
      </c>
      <c r="I3513" t="s">
        <v>198</v>
      </c>
      <c r="J3513">
        <v>10005509883</v>
      </c>
      <c r="K3513" s="21">
        <v>25</v>
      </c>
    </row>
    <row r="3514" spans="1:11">
      <c r="A3514" t="s">
        <v>288</v>
      </c>
      <c r="B3514">
        <v>2015</v>
      </c>
      <c r="C3514" s="12">
        <v>41979</v>
      </c>
      <c r="D3514" t="s">
        <v>140</v>
      </c>
      <c r="E3514" t="s">
        <v>91</v>
      </c>
      <c r="F3514">
        <v>6</v>
      </c>
      <c r="G3514">
        <v>6</v>
      </c>
      <c r="H3514" t="s">
        <v>195</v>
      </c>
      <c r="I3514" t="s">
        <v>31</v>
      </c>
      <c r="J3514">
        <v>10005964470</v>
      </c>
      <c r="K3514" s="21">
        <v>25.7</v>
      </c>
    </row>
    <row r="3515" spans="1:11">
      <c r="A3515" t="s">
        <v>288</v>
      </c>
      <c r="B3515">
        <v>2015</v>
      </c>
      <c r="C3515" s="12">
        <v>41979</v>
      </c>
      <c r="D3515" t="s">
        <v>140</v>
      </c>
      <c r="E3515" t="s">
        <v>117</v>
      </c>
      <c r="F3515">
        <v>1</v>
      </c>
      <c r="G3515">
        <v>1</v>
      </c>
      <c r="H3515" t="s">
        <v>234</v>
      </c>
      <c r="I3515" t="s">
        <v>25</v>
      </c>
      <c r="J3515">
        <v>10006073493</v>
      </c>
      <c r="K3515" s="21">
        <v>25</v>
      </c>
    </row>
    <row r="3516" spans="1:11">
      <c r="A3516" t="s">
        <v>288</v>
      </c>
      <c r="B3516">
        <v>2015</v>
      </c>
      <c r="C3516" s="12">
        <v>41979</v>
      </c>
      <c r="D3516" t="s">
        <v>140</v>
      </c>
      <c r="E3516" t="s">
        <v>117</v>
      </c>
      <c r="F3516">
        <v>1</v>
      </c>
      <c r="G3516">
        <v>2</v>
      </c>
      <c r="H3516" t="s">
        <v>350</v>
      </c>
      <c r="I3516" t="s">
        <v>224</v>
      </c>
      <c r="J3516">
        <v>10007165755</v>
      </c>
      <c r="K3516" s="21">
        <v>24.9</v>
      </c>
    </row>
    <row r="3517" spans="1:11">
      <c r="A3517" t="s">
        <v>288</v>
      </c>
      <c r="B3517">
        <v>2015</v>
      </c>
      <c r="C3517" s="12">
        <v>41979</v>
      </c>
      <c r="D3517" t="s">
        <v>140</v>
      </c>
      <c r="E3517" t="s">
        <v>117</v>
      </c>
      <c r="F3517">
        <v>1</v>
      </c>
      <c r="G3517">
        <v>3</v>
      </c>
      <c r="H3517" t="s">
        <v>374</v>
      </c>
      <c r="I3517" t="s">
        <v>375</v>
      </c>
      <c r="J3517">
        <v>10004613039</v>
      </c>
      <c r="K3517" s="21">
        <v>26</v>
      </c>
    </row>
    <row r="3518" spans="1:11">
      <c r="A3518" t="s">
        <v>288</v>
      </c>
      <c r="B3518">
        <v>2015</v>
      </c>
      <c r="C3518" s="12">
        <v>41979</v>
      </c>
      <c r="D3518" t="s">
        <v>140</v>
      </c>
      <c r="E3518" t="s">
        <v>117</v>
      </c>
      <c r="F3518">
        <v>1</v>
      </c>
      <c r="G3518">
        <v>4</v>
      </c>
      <c r="H3518" t="s">
        <v>143</v>
      </c>
      <c r="I3518" t="s">
        <v>95</v>
      </c>
      <c r="J3518">
        <v>10009181234</v>
      </c>
      <c r="K3518" s="21">
        <v>19.7</v>
      </c>
    </row>
    <row r="3519" spans="1:11">
      <c r="A3519" t="s">
        <v>288</v>
      </c>
      <c r="B3519">
        <v>2015</v>
      </c>
      <c r="C3519" s="12">
        <v>41979</v>
      </c>
      <c r="D3519" t="s">
        <v>140</v>
      </c>
      <c r="E3519" t="s">
        <v>117</v>
      </c>
      <c r="F3519">
        <v>2</v>
      </c>
      <c r="G3519">
        <v>1</v>
      </c>
      <c r="H3519" t="s">
        <v>220</v>
      </c>
      <c r="I3519" t="s">
        <v>35</v>
      </c>
      <c r="J3519">
        <v>10005782695</v>
      </c>
      <c r="K3519" s="21">
        <v>25.4</v>
      </c>
    </row>
    <row r="3520" spans="1:11">
      <c r="A3520" t="s">
        <v>288</v>
      </c>
      <c r="B3520">
        <v>2015</v>
      </c>
      <c r="C3520" s="12">
        <v>41979</v>
      </c>
      <c r="D3520" t="s">
        <v>140</v>
      </c>
      <c r="E3520" t="s">
        <v>117</v>
      </c>
      <c r="F3520">
        <v>2</v>
      </c>
      <c r="G3520">
        <v>2</v>
      </c>
      <c r="H3520" t="s">
        <v>286</v>
      </c>
      <c r="I3520" t="s">
        <v>102</v>
      </c>
      <c r="J3520">
        <v>10007811817</v>
      </c>
      <c r="K3520" s="21">
        <v>20.9</v>
      </c>
    </row>
    <row r="3521" spans="1:11">
      <c r="A3521" t="s">
        <v>288</v>
      </c>
      <c r="B3521">
        <v>2015</v>
      </c>
      <c r="C3521" s="12">
        <v>41979</v>
      </c>
      <c r="D3521" t="s">
        <v>140</v>
      </c>
      <c r="E3521" t="s">
        <v>117</v>
      </c>
      <c r="F3521">
        <v>2</v>
      </c>
      <c r="G3521">
        <v>3</v>
      </c>
      <c r="H3521" t="s">
        <v>54</v>
      </c>
      <c r="I3521" t="s">
        <v>42</v>
      </c>
      <c r="J3521">
        <v>10004612534</v>
      </c>
      <c r="K3521" s="21">
        <v>27.5</v>
      </c>
    </row>
    <row r="3522" spans="1:11">
      <c r="A3522" t="s">
        <v>288</v>
      </c>
      <c r="B3522">
        <v>2015</v>
      </c>
      <c r="C3522" s="12">
        <v>41979</v>
      </c>
      <c r="D3522" t="s">
        <v>140</v>
      </c>
      <c r="E3522" t="s">
        <v>117</v>
      </c>
      <c r="F3522">
        <v>2</v>
      </c>
      <c r="G3522">
        <v>4</v>
      </c>
      <c r="H3522" t="s">
        <v>379</v>
      </c>
      <c r="I3522" t="s">
        <v>198</v>
      </c>
      <c r="J3522">
        <v>10005509883</v>
      </c>
      <c r="K3522" s="21">
        <v>25</v>
      </c>
    </row>
    <row r="3523" spans="1:11">
      <c r="A3523" t="s">
        <v>288</v>
      </c>
      <c r="B3523">
        <v>2015</v>
      </c>
      <c r="C3523" s="12">
        <v>41979</v>
      </c>
      <c r="D3523" t="s">
        <v>140</v>
      </c>
      <c r="E3523" t="s">
        <v>117</v>
      </c>
      <c r="F3523">
        <v>3</v>
      </c>
      <c r="G3523">
        <v>1</v>
      </c>
      <c r="H3523" t="s">
        <v>195</v>
      </c>
      <c r="I3523" t="s">
        <v>31</v>
      </c>
      <c r="J3523">
        <v>10005964470</v>
      </c>
      <c r="K3523" s="21">
        <v>25.7</v>
      </c>
    </row>
    <row r="3524" spans="1:11">
      <c r="A3524" t="s">
        <v>288</v>
      </c>
      <c r="B3524">
        <v>2015</v>
      </c>
      <c r="C3524" s="12">
        <v>41979</v>
      </c>
      <c r="D3524" t="s">
        <v>140</v>
      </c>
      <c r="E3524" t="s">
        <v>117</v>
      </c>
      <c r="F3524">
        <v>3</v>
      </c>
      <c r="G3524">
        <v>2</v>
      </c>
      <c r="H3524" t="s">
        <v>378</v>
      </c>
      <c r="I3524" t="s">
        <v>355</v>
      </c>
      <c r="J3524">
        <v>10006382984</v>
      </c>
      <c r="K3524" s="21"/>
    </row>
    <row r="3525" spans="1:11">
      <c r="A3525" t="s">
        <v>288</v>
      </c>
      <c r="B3525">
        <v>2015</v>
      </c>
      <c r="C3525" s="12">
        <v>41979</v>
      </c>
      <c r="D3525" t="s">
        <v>140</v>
      </c>
      <c r="E3525" t="s">
        <v>117</v>
      </c>
      <c r="F3525">
        <v>3</v>
      </c>
      <c r="G3525">
        <v>3</v>
      </c>
      <c r="H3525" t="s">
        <v>332</v>
      </c>
      <c r="I3525" t="s">
        <v>333</v>
      </c>
      <c r="J3525">
        <v>10006480186</v>
      </c>
      <c r="K3525" s="21">
        <v>23.4</v>
      </c>
    </row>
    <row r="3526" spans="1:11">
      <c r="A3526" t="s">
        <v>288</v>
      </c>
      <c r="B3526">
        <v>2015</v>
      </c>
      <c r="C3526" s="12">
        <v>41979</v>
      </c>
      <c r="D3526" t="s">
        <v>140</v>
      </c>
      <c r="E3526" t="s">
        <v>117</v>
      </c>
      <c r="F3526">
        <v>3</v>
      </c>
      <c r="G3526">
        <v>4</v>
      </c>
      <c r="H3526" t="s">
        <v>324</v>
      </c>
      <c r="I3526" t="s">
        <v>325</v>
      </c>
      <c r="J3526">
        <v>10007828082</v>
      </c>
      <c r="K3526" s="21">
        <v>21</v>
      </c>
    </row>
    <row r="3527" spans="1:11">
      <c r="A3527" t="s">
        <v>288</v>
      </c>
      <c r="B3527">
        <v>2015</v>
      </c>
      <c r="C3527" s="12">
        <v>41979</v>
      </c>
      <c r="D3527" t="s">
        <v>140</v>
      </c>
      <c r="E3527" t="s">
        <v>117</v>
      </c>
      <c r="F3527">
        <v>4</v>
      </c>
      <c r="G3527">
        <v>1</v>
      </c>
      <c r="H3527" t="s">
        <v>192</v>
      </c>
      <c r="I3527" t="s">
        <v>113</v>
      </c>
      <c r="J3527">
        <v>10004599194</v>
      </c>
      <c r="K3527" s="21">
        <v>26.7</v>
      </c>
    </row>
    <row r="3528" spans="1:11">
      <c r="A3528" t="s">
        <v>288</v>
      </c>
      <c r="B3528">
        <v>2015</v>
      </c>
      <c r="C3528" s="12">
        <v>41979</v>
      </c>
      <c r="D3528" t="s">
        <v>140</v>
      </c>
      <c r="E3528" t="s">
        <v>117</v>
      </c>
      <c r="F3528">
        <v>4</v>
      </c>
      <c r="G3528">
        <v>2</v>
      </c>
      <c r="H3528" t="s">
        <v>210</v>
      </c>
      <c r="I3528" t="s">
        <v>188</v>
      </c>
      <c r="J3528">
        <v>10009049979</v>
      </c>
      <c r="K3528" s="21">
        <v>19.7</v>
      </c>
    </row>
    <row r="3529" spans="1:11">
      <c r="A3529" t="s">
        <v>288</v>
      </c>
      <c r="B3529">
        <v>2015</v>
      </c>
      <c r="C3529" s="12">
        <v>41979</v>
      </c>
      <c r="D3529" t="s">
        <v>140</v>
      </c>
      <c r="E3529" t="s">
        <v>117</v>
      </c>
      <c r="F3529">
        <v>4</v>
      </c>
      <c r="G3529">
        <v>3</v>
      </c>
      <c r="H3529" t="s">
        <v>294</v>
      </c>
      <c r="I3529" t="s">
        <v>27</v>
      </c>
      <c r="J3529">
        <v>10003011125</v>
      </c>
      <c r="K3529" s="21">
        <v>30.1</v>
      </c>
    </row>
    <row r="3530" spans="1:11">
      <c r="A3530" t="s">
        <v>288</v>
      </c>
      <c r="B3530">
        <v>2015</v>
      </c>
      <c r="C3530" s="12">
        <v>41979</v>
      </c>
      <c r="D3530" t="s">
        <v>140</v>
      </c>
      <c r="E3530" t="s">
        <v>117</v>
      </c>
      <c r="F3530">
        <v>4</v>
      </c>
      <c r="G3530">
        <v>4</v>
      </c>
      <c r="H3530" t="s">
        <v>153</v>
      </c>
      <c r="I3530" t="s">
        <v>154</v>
      </c>
      <c r="J3530">
        <v>10004717719</v>
      </c>
      <c r="K3530" s="21">
        <v>26</v>
      </c>
    </row>
    <row r="3531" spans="1:11">
      <c r="A3531" t="s">
        <v>288</v>
      </c>
      <c r="B3531">
        <v>2015</v>
      </c>
      <c r="C3531" s="12">
        <v>41979</v>
      </c>
      <c r="D3531" t="s">
        <v>140</v>
      </c>
      <c r="E3531" t="s">
        <v>117</v>
      </c>
      <c r="F3531">
        <v>5</v>
      </c>
      <c r="G3531">
        <v>1</v>
      </c>
      <c r="H3531" t="s">
        <v>345</v>
      </c>
      <c r="I3531" t="s">
        <v>346</v>
      </c>
      <c r="J3531">
        <v>10007500407</v>
      </c>
      <c r="K3531" s="21">
        <v>21.4</v>
      </c>
    </row>
    <row r="3532" spans="1:11">
      <c r="A3532" t="s">
        <v>288</v>
      </c>
      <c r="B3532">
        <v>2015</v>
      </c>
      <c r="C3532" s="12">
        <v>41979</v>
      </c>
      <c r="D3532" t="s">
        <v>140</v>
      </c>
      <c r="E3532" t="s">
        <v>117</v>
      </c>
      <c r="F3532">
        <v>5</v>
      </c>
      <c r="G3532">
        <v>2</v>
      </c>
      <c r="H3532" t="s">
        <v>283</v>
      </c>
      <c r="I3532" t="s">
        <v>284</v>
      </c>
      <c r="J3532">
        <v>10006319633</v>
      </c>
      <c r="K3532" s="21">
        <v>25</v>
      </c>
    </row>
    <row r="3533" spans="1:11">
      <c r="A3533" t="s">
        <v>288</v>
      </c>
      <c r="B3533">
        <v>2015</v>
      </c>
      <c r="C3533" s="12">
        <v>41979</v>
      </c>
      <c r="D3533" t="s">
        <v>140</v>
      </c>
      <c r="E3533" t="s">
        <v>117</v>
      </c>
      <c r="F3533">
        <v>5</v>
      </c>
      <c r="G3533">
        <v>3</v>
      </c>
      <c r="H3533" t="s">
        <v>93</v>
      </c>
      <c r="I3533" t="s">
        <v>52</v>
      </c>
      <c r="J3533">
        <v>10009150215</v>
      </c>
      <c r="K3533" s="21">
        <v>19</v>
      </c>
    </row>
    <row r="3534" spans="1:11">
      <c r="A3534" t="s">
        <v>288</v>
      </c>
      <c r="B3534">
        <v>2015</v>
      </c>
      <c r="C3534" s="12">
        <v>41979</v>
      </c>
      <c r="D3534" t="s">
        <v>140</v>
      </c>
      <c r="E3534" t="s">
        <v>117</v>
      </c>
      <c r="F3534">
        <v>5</v>
      </c>
      <c r="G3534">
        <v>4</v>
      </c>
      <c r="H3534" t="s">
        <v>183</v>
      </c>
      <c r="I3534" t="s">
        <v>33</v>
      </c>
      <c r="J3534">
        <v>10007212639</v>
      </c>
      <c r="K3534" s="21">
        <v>23.4</v>
      </c>
    </row>
    <row r="3535" spans="1:11">
      <c r="A3535" t="s">
        <v>288</v>
      </c>
      <c r="B3535">
        <v>2015</v>
      </c>
      <c r="C3535" s="12">
        <v>41979</v>
      </c>
      <c r="D3535" t="s">
        <v>140</v>
      </c>
      <c r="E3535" t="s">
        <v>117</v>
      </c>
      <c r="F3535">
        <v>6</v>
      </c>
      <c r="G3535">
        <v>1</v>
      </c>
      <c r="H3535" t="s">
        <v>287</v>
      </c>
      <c r="I3535" t="s">
        <v>31</v>
      </c>
      <c r="J3535">
        <v>10003349716</v>
      </c>
      <c r="K3535" s="21">
        <v>29.6</v>
      </c>
    </row>
    <row r="3536" spans="1:11">
      <c r="A3536" t="s">
        <v>288</v>
      </c>
      <c r="B3536">
        <v>2015</v>
      </c>
      <c r="C3536" s="12">
        <v>41979</v>
      </c>
      <c r="D3536" t="s">
        <v>140</v>
      </c>
      <c r="E3536" t="s">
        <v>117</v>
      </c>
      <c r="F3536">
        <v>6</v>
      </c>
      <c r="G3536">
        <v>2</v>
      </c>
      <c r="H3536" t="s">
        <v>103</v>
      </c>
      <c r="I3536" t="s">
        <v>104</v>
      </c>
      <c r="J3536">
        <v>10009010876</v>
      </c>
      <c r="K3536" s="21">
        <v>20.8</v>
      </c>
    </row>
    <row r="3537" spans="1:11">
      <c r="A3537" t="s">
        <v>288</v>
      </c>
      <c r="B3537">
        <v>2015</v>
      </c>
      <c r="C3537" s="12">
        <v>41979</v>
      </c>
      <c r="D3537" t="s">
        <v>140</v>
      </c>
      <c r="E3537" t="s">
        <v>117</v>
      </c>
      <c r="F3537">
        <v>6</v>
      </c>
      <c r="G3537">
        <v>3</v>
      </c>
      <c r="H3537" t="s">
        <v>201</v>
      </c>
      <c r="I3537" t="s">
        <v>39</v>
      </c>
      <c r="J3537">
        <v>10007947011</v>
      </c>
      <c r="K3537" s="21">
        <v>20.100000000000001</v>
      </c>
    </row>
    <row r="3538" spans="1:11">
      <c r="A3538" t="s">
        <v>288</v>
      </c>
      <c r="B3538">
        <v>2015</v>
      </c>
      <c r="C3538" s="12">
        <v>41979</v>
      </c>
      <c r="D3538" t="s">
        <v>140</v>
      </c>
      <c r="E3538" t="s">
        <v>117</v>
      </c>
      <c r="F3538">
        <v>6</v>
      </c>
      <c r="G3538">
        <v>4</v>
      </c>
      <c r="H3538" t="s">
        <v>197</v>
      </c>
      <c r="I3538" t="s">
        <v>198</v>
      </c>
      <c r="J3538">
        <v>10003100142</v>
      </c>
      <c r="K3538" s="21">
        <v>28.7</v>
      </c>
    </row>
    <row r="3539" spans="1:11">
      <c r="A3539" t="s">
        <v>288</v>
      </c>
      <c r="B3539">
        <v>2015</v>
      </c>
      <c r="C3539" s="12">
        <v>41979</v>
      </c>
      <c r="D3539" t="s">
        <v>140</v>
      </c>
      <c r="E3539" t="s">
        <v>117</v>
      </c>
      <c r="F3539">
        <v>6</v>
      </c>
      <c r="G3539">
        <v>5</v>
      </c>
      <c r="H3539" t="s">
        <v>330</v>
      </c>
      <c r="I3539" t="s">
        <v>178</v>
      </c>
      <c r="J3539">
        <v>10007782616</v>
      </c>
      <c r="K3539" s="21">
        <v>21.3</v>
      </c>
    </row>
    <row r="3540" spans="1:11">
      <c r="A3540" t="s">
        <v>288</v>
      </c>
      <c r="B3540">
        <v>2015</v>
      </c>
      <c r="C3540" s="12">
        <v>41979</v>
      </c>
      <c r="D3540" t="s">
        <v>140</v>
      </c>
      <c r="E3540" t="s">
        <v>119</v>
      </c>
      <c r="F3540">
        <v>1</v>
      </c>
      <c r="G3540">
        <v>1</v>
      </c>
      <c r="H3540" t="s">
        <v>340</v>
      </c>
      <c r="I3540" t="s">
        <v>142</v>
      </c>
      <c r="J3540">
        <v>10004633247</v>
      </c>
      <c r="K3540" s="21">
        <v>26.7</v>
      </c>
    </row>
    <row r="3541" spans="1:11">
      <c r="A3541" t="s">
        <v>288</v>
      </c>
      <c r="B3541">
        <v>2015</v>
      </c>
      <c r="C3541" s="12">
        <v>41979</v>
      </c>
      <c r="D3541" t="s">
        <v>140</v>
      </c>
      <c r="E3541" t="s">
        <v>119</v>
      </c>
      <c r="F3541">
        <v>1</v>
      </c>
      <c r="G3541">
        <v>2</v>
      </c>
      <c r="H3541" t="s">
        <v>287</v>
      </c>
      <c r="I3541" t="s">
        <v>31</v>
      </c>
      <c r="J3541">
        <v>10003349716</v>
      </c>
      <c r="K3541" s="21">
        <v>29.6</v>
      </c>
    </row>
    <row r="3542" spans="1:11">
      <c r="A3542" t="s">
        <v>288</v>
      </c>
      <c r="B3542">
        <v>2015</v>
      </c>
      <c r="C3542" s="12">
        <v>41979</v>
      </c>
      <c r="D3542" t="s">
        <v>140</v>
      </c>
      <c r="E3542" t="s">
        <v>119</v>
      </c>
      <c r="F3542">
        <v>1</v>
      </c>
      <c r="G3542">
        <v>3</v>
      </c>
      <c r="H3542" t="s">
        <v>196</v>
      </c>
      <c r="I3542" t="s">
        <v>52</v>
      </c>
      <c r="J3542">
        <v>10004868370</v>
      </c>
      <c r="K3542" s="21">
        <v>26.9</v>
      </c>
    </row>
    <row r="3543" spans="1:11">
      <c r="A3543" t="s">
        <v>288</v>
      </c>
      <c r="B3543">
        <v>2015</v>
      </c>
      <c r="C3543" s="12">
        <v>41979</v>
      </c>
      <c r="D3543" t="s">
        <v>140</v>
      </c>
      <c r="E3543" t="s">
        <v>119</v>
      </c>
      <c r="F3543">
        <v>1</v>
      </c>
      <c r="G3543">
        <v>4</v>
      </c>
      <c r="H3543" t="s">
        <v>220</v>
      </c>
      <c r="I3543" t="s">
        <v>35</v>
      </c>
      <c r="J3543">
        <v>10005782695</v>
      </c>
      <c r="K3543" s="21">
        <v>25.4</v>
      </c>
    </row>
    <row r="3544" spans="1:11">
      <c r="A3544" t="s">
        <v>288</v>
      </c>
      <c r="B3544">
        <v>2015</v>
      </c>
      <c r="C3544" s="12">
        <v>41979</v>
      </c>
      <c r="D3544" t="s">
        <v>140</v>
      </c>
      <c r="E3544" t="s">
        <v>119</v>
      </c>
      <c r="F3544">
        <v>1</v>
      </c>
      <c r="G3544">
        <v>5</v>
      </c>
      <c r="H3544" t="s">
        <v>327</v>
      </c>
      <c r="I3544" t="s">
        <v>198</v>
      </c>
      <c r="J3544">
        <v>10007271546</v>
      </c>
      <c r="K3544" s="21">
        <v>21.7</v>
      </c>
    </row>
    <row r="3545" spans="1:11">
      <c r="A3545" t="s">
        <v>288</v>
      </c>
      <c r="B3545">
        <v>2015</v>
      </c>
      <c r="C3545" s="12">
        <v>41979</v>
      </c>
      <c r="D3545" t="s">
        <v>140</v>
      </c>
      <c r="E3545" t="s">
        <v>119</v>
      </c>
      <c r="F3545">
        <v>1</v>
      </c>
      <c r="G3545">
        <v>6</v>
      </c>
      <c r="H3545" t="s">
        <v>195</v>
      </c>
      <c r="I3545" t="s">
        <v>31</v>
      </c>
      <c r="J3545">
        <v>10005964470</v>
      </c>
      <c r="K3545" s="21">
        <v>25.7</v>
      </c>
    </row>
    <row r="3546" spans="1:11">
      <c r="A3546" t="s">
        <v>288</v>
      </c>
      <c r="B3546">
        <v>2015</v>
      </c>
      <c r="C3546" s="12">
        <v>41979</v>
      </c>
      <c r="D3546" t="s">
        <v>140</v>
      </c>
      <c r="E3546" t="s">
        <v>119</v>
      </c>
      <c r="F3546">
        <v>2</v>
      </c>
      <c r="G3546">
        <v>1</v>
      </c>
      <c r="H3546" t="s">
        <v>97</v>
      </c>
      <c r="I3546" t="s">
        <v>29</v>
      </c>
      <c r="J3546">
        <v>10048325582</v>
      </c>
      <c r="K3546" s="21">
        <v>22.8</v>
      </c>
    </row>
    <row r="3547" spans="1:11">
      <c r="A3547" t="s">
        <v>288</v>
      </c>
      <c r="B3547">
        <v>2015</v>
      </c>
      <c r="C3547" s="12">
        <v>41979</v>
      </c>
      <c r="D3547" t="s">
        <v>140</v>
      </c>
      <c r="E3547" t="s">
        <v>119</v>
      </c>
      <c r="F3547">
        <v>2</v>
      </c>
      <c r="G3547">
        <v>2</v>
      </c>
      <c r="H3547" t="s">
        <v>314</v>
      </c>
      <c r="I3547" t="s">
        <v>44</v>
      </c>
      <c r="J3547">
        <v>10006904360</v>
      </c>
      <c r="K3547" s="21">
        <v>23.4</v>
      </c>
    </row>
    <row r="3548" spans="1:11">
      <c r="A3548" t="s">
        <v>288</v>
      </c>
      <c r="B3548">
        <v>2015</v>
      </c>
      <c r="C3548" s="12">
        <v>41979</v>
      </c>
      <c r="D3548" t="s">
        <v>140</v>
      </c>
      <c r="E3548" t="s">
        <v>119</v>
      </c>
      <c r="F3548">
        <v>2</v>
      </c>
      <c r="G3548">
        <v>3</v>
      </c>
      <c r="H3548" t="s">
        <v>192</v>
      </c>
      <c r="I3548" t="s">
        <v>113</v>
      </c>
      <c r="J3548">
        <v>10004599194</v>
      </c>
      <c r="K3548" s="21">
        <v>26.7</v>
      </c>
    </row>
    <row r="3549" spans="1:11">
      <c r="A3549" t="s">
        <v>288</v>
      </c>
      <c r="B3549">
        <v>2015</v>
      </c>
      <c r="C3549" s="12">
        <v>41979</v>
      </c>
      <c r="D3549" t="s">
        <v>140</v>
      </c>
      <c r="E3549" t="s">
        <v>119</v>
      </c>
      <c r="F3549">
        <v>2</v>
      </c>
      <c r="G3549">
        <v>4</v>
      </c>
      <c r="H3549" t="s">
        <v>218</v>
      </c>
      <c r="I3549" t="s">
        <v>46</v>
      </c>
      <c r="J3549">
        <v>10006902239</v>
      </c>
      <c r="K3549" s="21">
        <v>23.4</v>
      </c>
    </row>
    <row r="3550" spans="1:11">
      <c r="A3550" t="s">
        <v>288</v>
      </c>
      <c r="B3550">
        <v>2015</v>
      </c>
      <c r="C3550" s="12">
        <v>41979</v>
      </c>
      <c r="D3550" t="s">
        <v>140</v>
      </c>
      <c r="E3550" t="s">
        <v>119</v>
      </c>
      <c r="F3550">
        <v>2</v>
      </c>
      <c r="G3550">
        <v>5</v>
      </c>
      <c r="H3550" t="s">
        <v>234</v>
      </c>
      <c r="I3550" t="s">
        <v>25</v>
      </c>
      <c r="J3550">
        <v>10006073493</v>
      </c>
      <c r="K3550" s="21">
        <v>25</v>
      </c>
    </row>
    <row r="3551" spans="1:11">
      <c r="A3551" t="s">
        <v>288</v>
      </c>
      <c r="B3551">
        <v>2015</v>
      </c>
      <c r="C3551" s="12">
        <v>41979</v>
      </c>
      <c r="D3551" t="s">
        <v>140</v>
      </c>
      <c r="E3551" t="s">
        <v>119</v>
      </c>
      <c r="F3551">
        <v>2</v>
      </c>
      <c r="G3551">
        <v>6</v>
      </c>
      <c r="H3551" t="s">
        <v>345</v>
      </c>
      <c r="I3551" t="s">
        <v>346</v>
      </c>
      <c r="J3551">
        <v>10007500407</v>
      </c>
      <c r="K3551" s="21">
        <v>21.4</v>
      </c>
    </row>
    <row r="3552" spans="1:11">
      <c r="A3552" t="s">
        <v>288</v>
      </c>
      <c r="B3552">
        <v>2015</v>
      </c>
      <c r="C3552" s="12">
        <v>41979</v>
      </c>
      <c r="D3552" t="s">
        <v>140</v>
      </c>
      <c r="E3552" t="s">
        <v>121</v>
      </c>
      <c r="F3552">
        <v>1</v>
      </c>
      <c r="G3552">
        <v>1</v>
      </c>
      <c r="H3552" t="s">
        <v>97</v>
      </c>
      <c r="I3552" t="s">
        <v>29</v>
      </c>
      <c r="J3552">
        <v>10048325582</v>
      </c>
      <c r="K3552" s="21">
        <v>22.8</v>
      </c>
    </row>
    <row r="3553" spans="1:11">
      <c r="A3553" t="s">
        <v>288</v>
      </c>
      <c r="B3553">
        <v>2015</v>
      </c>
      <c r="C3553" s="12">
        <v>41979</v>
      </c>
      <c r="D3553" t="s">
        <v>140</v>
      </c>
      <c r="E3553" t="s">
        <v>121</v>
      </c>
      <c r="F3553">
        <v>1</v>
      </c>
      <c r="G3553">
        <v>2</v>
      </c>
      <c r="H3553" t="s">
        <v>314</v>
      </c>
      <c r="I3553" t="s">
        <v>44</v>
      </c>
      <c r="J3553">
        <v>10006904360</v>
      </c>
      <c r="K3553" s="21">
        <v>23.4</v>
      </c>
    </row>
    <row r="3554" spans="1:11">
      <c r="A3554" t="s">
        <v>288</v>
      </c>
      <c r="B3554">
        <v>2015</v>
      </c>
      <c r="C3554" s="12">
        <v>41979</v>
      </c>
      <c r="D3554" t="s">
        <v>140</v>
      </c>
      <c r="E3554" t="s">
        <v>121</v>
      </c>
      <c r="F3554">
        <v>1</v>
      </c>
      <c r="G3554">
        <v>3</v>
      </c>
      <c r="H3554" t="s">
        <v>340</v>
      </c>
      <c r="I3554" t="s">
        <v>142</v>
      </c>
      <c r="J3554">
        <v>10004633247</v>
      </c>
      <c r="K3554" s="21">
        <v>26.7</v>
      </c>
    </row>
    <row r="3555" spans="1:11">
      <c r="A3555" t="s">
        <v>288</v>
      </c>
      <c r="B3555">
        <v>2015</v>
      </c>
      <c r="C3555" s="12">
        <v>41979</v>
      </c>
      <c r="D3555" t="s">
        <v>140</v>
      </c>
      <c r="E3555" t="s">
        <v>121</v>
      </c>
      <c r="F3555">
        <v>1</v>
      </c>
      <c r="G3555">
        <v>4</v>
      </c>
      <c r="H3555" t="s">
        <v>196</v>
      </c>
      <c r="I3555" t="s">
        <v>52</v>
      </c>
      <c r="J3555">
        <v>10004868370</v>
      </c>
      <c r="K3555" s="21">
        <v>26.9</v>
      </c>
    </row>
    <row r="3556" spans="1:11">
      <c r="A3556" t="s">
        <v>288</v>
      </c>
      <c r="B3556">
        <v>2015</v>
      </c>
      <c r="C3556" s="12">
        <v>41979</v>
      </c>
      <c r="D3556" t="s">
        <v>140</v>
      </c>
      <c r="E3556" t="s">
        <v>121</v>
      </c>
      <c r="F3556">
        <v>1</v>
      </c>
      <c r="G3556">
        <v>5</v>
      </c>
      <c r="H3556" t="s">
        <v>287</v>
      </c>
      <c r="I3556" t="s">
        <v>31</v>
      </c>
      <c r="J3556">
        <v>10003349716</v>
      </c>
      <c r="K3556" s="21">
        <v>29.6</v>
      </c>
    </row>
    <row r="3557" spans="1:11">
      <c r="A3557" t="s">
        <v>288</v>
      </c>
      <c r="B3557">
        <v>2015</v>
      </c>
      <c r="C3557" s="12">
        <v>41979</v>
      </c>
      <c r="D3557" t="s">
        <v>140</v>
      </c>
      <c r="E3557" t="s">
        <v>121</v>
      </c>
      <c r="F3557">
        <v>1</v>
      </c>
      <c r="G3557">
        <v>6</v>
      </c>
      <c r="H3557" t="s">
        <v>192</v>
      </c>
      <c r="I3557" t="s">
        <v>113</v>
      </c>
      <c r="J3557">
        <v>10004599194</v>
      </c>
      <c r="K3557" s="21">
        <v>26.7</v>
      </c>
    </row>
    <row r="3558" spans="1:11">
      <c r="A3558" t="s">
        <v>288</v>
      </c>
      <c r="B3558">
        <v>2015</v>
      </c>
      <c r="C3558" s="12">
        <v>41979</v>
      </c>
      <c r="D3558" t="s">
        <v>140</v>
      </c>
      <c r="E3558" t="s">
        <v>121</v>
      </c>
      <c r="F3558">
        <v>2</v>
      </c>
      <c r="G3558">
        <v>1</v>
      </c>
      <c r="H3558" t="s">
        <v>220</v>
      </c>
      <c r="I3558" t="s">
        <v>35</v>
      </c>
      <c r="J3558">
        <v>10005782695</v>
      </c>
      <c r="K3558" s="21">
        <v>25.4</v>
      </c>
    </row>
    <row r="3559" spans="1:11">
      <c r="A3559" t="s">
        <v>288</v>
      </c>
      <c r="B3559">
        <v>2015</v>
      </c>
      <c r="C3559" s="12">
        <v>41979</v>
      </c>
      <c r="D3559" t="s">
        <v>140</v>
      </c>
      <c r="E3559" t="s">
        <v>121</v>
      </c>
      <c r="F3559">
        <v>2</v>
      </c>
      <c r="G3559">
        <v>2</v>
      </c>
      <c r="H3559" t="s">
        <v>218</v>
      </c>
      <c r="I3559" t="s">
        <v>46</v>
      </c>
      <c r="J3559">
        <v>10006902239</v>
      </c>
      <c r="K3559" s="21">
        <v>23.4</v>
      </c>
    </row>
    <row r="3560" spans="1:11">
      <c r="A3560" t="s">
        <v>288</v>
      </c>
      <c r="B3560">
        <v>2015</v>
      </c>
      <c r="C3560" s="12">
        <v>41979</v>
      </c>
      <c r="D3560" t="s">
        <v>140</v>
      </c>
      <c r="E3560" t="s">
        <v>121</v>
      </c>
      <c r="F3560">
        <v>2</v>
      </c>
      <c r="G3560">
        <v>3</v>
      </c>
      <c r="H3560" t="s">
        <v>327</v>
      </c>
      <c r="I3560" t="s">
        <v>198</v>
      </c>
      <c r="J3560">
        <v>10007271546</v>
      </c>
      <c r="K3560" s="21">
        <v>21.7</v>
      </c>
    </row>
    <row r="3561" spans="1:11">
      <c r="A3561" t="s">
        <v>288</v>
      </c>
      <c r="B3561">
        <v>2015</v>
      </c>
      <c r="C3561" s="12">
        <v>41979</v>
      </c>
      <c r="D3561" t="s">
        <v>140</v>
      </c>
      <c r="E3561" t="s">
        <v>121</v>
      </c>
      <c r="F3561">
        <v>2</v>
      </c>
      <c r="G3561">
        <v>4</v>
      </c>
      <c r="H3561" t="s">
        <v>234</v>
      </c>
      <c r="I3561" t="s">
        <v>25</v>
      </c>
      <c r="J3561">
        <v>10006073493</v>
      </c>
      <c r="K3561" s="21">
        <v>25</v>
      </c>
    </row>
    <row r="3562" spans="1:11">
      <c r="A3562" t="s">
        <v>288</v>
      </c>
      <c r="B3562">
        <v>2015</v>
      </c>
      <c r="C3562" s="12">
        <v>41979</v>
      </c>
      <c r="D3562" t="s">
        <v>140</v>
      </c>
      <c r="E3562" t="s">
        <v>121</v>
      </c>
      <c r="F3562">
        <v>2</v>
      </c>
      <c r="G3562">
        <v>5</v>
      </c>
      <c r="H3562" t="s">
        <v>345</v>
      </c>
      <c r="I3562" t="s">
        <v>346</v>
      </c>
      <c r="J3562">
        <v>10007500407</v>
      </c>
      <c r="K3562" s="21">
        <v>21.4</v>
      </c>
    </row>
    <row r="3563" spans="1:11">
      <c r="A3563" t="s">
        <v>288</v>
      </c>
      <c r="B3563">
        <v>2015</v>
      </c>
      <c r="C3563" s="12">
        <v>41979</v>
      </c>
      <c r="D3563" t="s">
        <v>140</v>
      </c>
      <c r="E3563" t="s">
        <v>121</v>
      </c>
      <c r="F3563">
        <v>2</v>
      </c>
      <c r="G3563">
        <v>6</v>
      </c>
      <c r="H3563" t="s">
        <v>195</v>
      </c>
      <c r="I3563" t="s">
        <v>31</v>
      </c>
      <c r="J3563">
        <v>10005964470</v>
      </c>
      <c r="K3563" s="21">
        <v>25.7</v>
      </c>
    </row>
    <row r="3564" spans="1:11">
      <c r="A3564" t="s">
        <v>139</v>
      </c>
      <c r="B3564">
        <v>2014</v>
      </c>
      <c r="C3564" s="12">
        <v>41697</v>
      </c>
      <c r="D3564" t="s">
        <v>20</v>
      </c>
      <c r="E3564" t="s">
        <v>91</v>
      </c>
      <c r="F3564">
        <v>1</v>
      </c>
      <c r="G3564">
        <v>1</v>
      </c>
      <c r="H3564" t="s">
        <v>192</v>
      </c>
      <c r="I3564" t="s">
        <v>113</v>
      </c>
      <c r="J3564">
        <v>10004599194</v>
      </c>
      <c r="K3564" s="21">
        <v>25.9</v>
      </c>
    </row>
    <row r="3565" spans="1:11">
      <c r="A3565" t="s">
        <v>139</v>
      </c>
      <c r="B3565">
        <v>2014</v>
      </c>
      <c r="C3565" s="12">
        <v>41697</v>
      </c>
      <c r="D3565" t="s">
        <v>20</v>
      </c>
      <c r="E3565" t="s">
        <v>91</v>
      </c>
      <c r="F3565">
        <v>1</v>
      </c>
      <c r="G3565">
        <v>2</v>
      </c>
      <c r="H3565" t="s">
        <v>106</v>
      </c>
      <c r="I3565" t="s">
        <v>102</v>
      </c>
      <c r="J3565">
        <v>10006894559</v>
      </c>
      <c r="K3565" s="21">
        <v>21.5</v>
      </c>
    </row>
    <row r="3566" spans="1:11">
      <c r="A3566" t="s">
        <v>139</v>
      </c>
      <c r="B3566">
        <v>2014</v>
      </c>
      <c r="C3566" s="12">
        <v>41697</v>
      </c>
      <c r="D3566" t="s">
        <v>20</v>
      </c>
      <c r="E3566" t="s">
        <v>91</v>
      </c>
      <c r="F3566">
        <v>1</v>
      </c>
      <c r="G3566">
        <v>3</v>
      </c>
      <c r="H3566" t="s">
        <v>347</v>
      </c>
      <c r="I3566" t="s">
        <v>348</v>
      </c>
      <c r="J3566">
        <v>10004722668</v>
      </c>
      <c r="K3566" s="21">
        <v>28.2</v>
      </c>
    </row>
    <row r="3567" spans="1:11">
      <c r="A3567" t="s">
        <v>139</v>
      </c>
      <c r="B3567">
        <v>2014</v>
      </c>
      <c r="C3567" s="12">
        <v>41697</v>
      </c>
      <c r="D3567" t="s">
        <v>20</v>
      </c>
      <c r="E3567" t="s">
        <v>91</v>
      </c>
      <c r="F3567">
        <v>1</v>
      </c>
      <c r="G3567">
        <v>4</v>
      </c>
      <c r="H3567" t="s">
        <v>380</v>
      </c>
      <c r="I3567" t="s">
        <v>381</v>
      </c>
      <c r="J3567">
        <v>10005747434</v>
      </c>
      <c r="K3567" s="21">
        <v>29.2</v>
      </c>
    </row>
    <row r="3568" spans="1:11">
      <c r="A3568" t="s">
        <v>139</v>
      </c>
      <c r="B3568">
        <v>2014</v>
      </c>
      <c r="C3568" s="12">
        <v>41697</v>
      </c>
      <c r="D3568" t="s">
        <v>20</v>
      </c>
      <c r="E3568" t="s">
        <v>91</v>
      </c>
      <c r="F3568">
        <v>1</v>
      </c>
      <c r="G3568">
        <v>5</v>
      </c>
      <c r="H3568" t="s">
        <v>195</v>
      </c>
      <c r="I3568" t="s">
        <v>31</v>
      </c>
      <c r="J3568">
        <v>10005964470</v>
      </c>
      <c r="K3568" s="21">
        <v>24.9</v>
      </c>
    </row>
    <row r="3569" spans="1:11">
      <c r="A3569" t="s">
        <v>139</v>
      </c>
      <c r="B3569">
        <v>2014</v>
      </c>
      <c r="C3569" s="12">
        <v>41697</v>
      </c>
      <c r="D3569" t="s">
        <v>20</v>
      </c>
      <c r="E3569" t="s">
        <v>91</v>
      </c>
      <c r="F3569">
        <v>2</v>
      </c>
      <c r="G3569">
        <v>1</v>
      </c>
      <c r="H3569" t="s">
        <v>314</v>
      </c>
      <c r="I3569" t="s">
        <v>44</v>
      </c>
      <c r="J3569">
        <v>10006904360</v>
      </c>
      <c r="K3569" s="21">
        <v>22.6</v>
      </c>
    </row>
    <row r="3570" spans="1:11">
      <c r="A3570" t="s">
        <v>139</v>
      </c>
      <c r="B3570">
        <v>2014</v>
      </c>
      <c r="C3570" s="12">
        <v>41697</v>
      </c>
      <c r="D3570" t="s">
        <v>20</v>
      </c>
      <c r="E3570" t="s">
        <v>91</v>
      </c>
      <c r="F3570">
        <v>2</v>
      </c>
      <c r="G3570">
        <v>2</v>
      </c>
      <c r="H3570" t="s">
        <v>183</v>
      </c>
      <c r="I3570" t="s">
        <v>33</v>
      </c>
      <c r="J3570">
        <v>10007212639</v>
      </c>
      <c r="K3570" s="21">
        <v>22.7</v>
      </c>
    </row>
    <row r="3571" spans="1:11">
      <c r="A3571" t="s">
        <v>139</v>
      </c>
      <c r="B3571">
        <v>2014</v>
      </c>
      <c r="C3571" s="12">
        <v>41697</v>
      </c>
      <c r="D3571" t="s">
        <v>20</v>
      </c>
      <c r="E3571" t="s">
        <v>91</v>
      </c>
      <c r="F3571">
        <v>2</v>
      </c>
      <c r="G3571">
        <v>3</v>
      </c>
      <c r="H3571" t="s">
        <v>194</v>
      </c>
      <c r="I3571" t="s">
        <v>29</v>
      </c>
      <c r="J3571">
        <v>10004601723</v>
      </c>
      <c r="K3571" s="21">
        <v>26.7</v>
      </c>
    </row>
    <row r="3572" spans="1:11">
      <c r="A3572" t="s">
        <v>139</v>
      </c>
      <c r="B3572">
        <v>2014</v>
      </c>
      <c r="C3572" s="12">
        <v>41697</v>
      </c>
      <c r="D3572" t="s">
        <v>20</v>
      </c>
      <c r="E3572" t="s">
        <v>91</v>
      </c>
      <c r="F3572">
        <v>2</v>
      </c>
      <c r="G3572">
        <v>4</v>
      </c>
      <c r="H3572" t="s">
        <v>287</v>
      </c>
      <c r="I3572" t="s">
        <v>31</v>
      </c>
      <c r="J3572">
        <v>10003349716</v>
      </c>
      <c r="K3572" s="21">
        <v>28.8</v>
      </c>
    </row>
    <row r="3573" spans="1:11">
      <c r="A3573" t="s">
        <v>139</v>
      </c>
      <c r="B3573">
        <v>2014</v>
      </c>
      <c r="C3573" s="12">
        <v>41697</v>
      </c>
      <c r="D3573" t="s">
        <v>20</v>
      </c>
      <c r="E3573" t="s">
        <v>91</v>
      </c>
      <c r="F3573">
        <v>2</v>
      </c>
      <c r="G3573">
        <v>5</v>
      </c>
      <c r="H3573" t="s">
        <v>220</v>
      </c>
      <c r="I3573" t="s">
        <v>35</v>
      </c>
      <c r="J3573">
        <v>10005782695</v>
      </c>
      <c r="K3573" s="21">
        <v>24.6</v>
      </c>
    </row>
    <row r="3574" spans="1:11">
      <c r="A3574" t="s">
        <v>139</v>
      </c>
      <c r="B3574">
        <v>2014</v>
      </c>
      <c r="C3574" s="12">
        <v>41697</v>
      </c>
      <c r="D3574" t="s">
        <v>20</v>
      </c>
      <c r="E3574" t="s">
        <v>91</v>
      </c>
      <c r="F3574">
        <v>3</v>
      </c>
      <c r="G3574">
        <v>1</v>
      </c>
      <c r="H3574" t="s">
        <v>336</v>
      </c>
      <c r="I3574" t="s">
        <v>337</v>
      </c>
      <c r="J3574">
        <v>10005506954</v>
      </c>
      <c r="K3574" s="21">
        <v>25.2</v>
      </c>
    </row>
    <row r="3575" spans="1:11">
      <c r="A3575" t="s">
        <v>139</v>
      </c>
      <c r="B3575">
        <v>2014</v>
      </c>
      <c r="C3575" s="12">
        <v>41697</v>
      </c>
      <c r="D3575" t="s">
        <v>20</v>
      </c>
      <c r="E3575" t="s">
        <v>91</v>
      </c>
      <c r="F3575">
        <v>3</v>
      </c>
      <c r="G3575">
        <v>2</v>
      </c>
      <c r="H3575" t="s">
        <v>200</v>
      </c>
      <c r="I3575" t="s">
        <v>23</v>
      </c>
      <c r="J3575">
        <v>10006900421</v>
      </c>
      <c r="K3575" s="21">
        <v>21.2</v>
      </c>
    </row>
    <row r="3576" spans="1:11">
      <c r="A3576" t="s">
        <v>139</v>
      </c>
      <c r="B3576">
        <v>2014</v>
      </c>
      <c r="C3576" s="12">
        <v>41697</v>
      </c>
      <c r="D3576" t="s">
        <v>20</v>
      </c>
      <c r="E3576" t="s">
        <v>91</v>
      </c>
      <c r="F3576">
        <v>3</v>
      </c>
      <c r="G3576">
        <v>3</v>
      </c>
      <c r="H3576" t="s">
        <v>335</v>
      </c>
      <c r="I3576" t="s">
        <v>29</v>
      </c>
      <c r="J3576">
        <v>10036244537</v>
      </c>
      <c r="K3576" s="21">
        <v>25.6</v>
      </c>
    </row>
    <row r="3577" spans="1:11">
      <c r="A3577" t="s">
        <v>139</v>
      </c>
      <c r="B3577">
        <v>2014</v>
      </c>
      <c r="C3577" s="12">
        <v>41697</v>
      </c>
      <c r="D3577" t="s">
        <v>20</v>
      </c>
      <c r="E3577" t="s">
        <v>91</v>
      </c>
      <c r="F3577">
        <v>3</v>
      </c>
      <c r="G3577">
        <v>4</v>
      </c>
      <c r="H3577" t="s">
        <v>382</v>
      </c>
      <c r="I3577" t="s">
        <v>113</v>
      </c>
      <c r="J3577">
        <v>10006898502</v>
      </c>
      <c r="K3577" s="21">
        <v>21.6</v>
      </c>
    </row>
    <row r="3578" spans="1:11">
      <c r="A3578" t="s">
        <v>139</v>
      </c>
      <c r="B3578">
        <v>2014</v>
      </c>
      <c r="C3578" s="12">
        <v>41697</v>
      </c>
      <c r="D3578" t="s">
        <v>20</v>
      </c>
      <c r="E3578" t="s">
        <v>91</v>
      </c>
      <c r="F3578">
        <v>3</v>
      </c>
      <c r="G3578">
        <v>5</v>
      </c>
      <c r="H3578" t="s">
        <v>196</v>
      </c>
      <c r="I3578" t="s">
        <v>52</v>
      </c>
      <c r="J3578">
        <v>10004868370</v>
      </c>
      <c r="K3578" s="21">
        <v>26.1</v>
      </c>
    </row>
    <row r="3579" spans="1:11">
      <c r="A3579" t="s">
        <v>139</v>
      </c>
      <c r="B3579">
        <v>2014</v>
      </c>
      <c r="C3579" s="12">
        <v>41697</v>
      </c>
      <c r="D3579" t="s">
        <v>20</v>
      </c>
      <c r="E3579" t="s">
        <v>91</v>
      </c>
      <c r="F3579">
        <v>4</v>
      </c>
      <c r="G3579">
        <v>1</v>
      </c>
      <c r="H3579" t="s">
        <v>294</v>
      </c>
      <c r="I3579" t="s">
        <v>27</v>
      </c>
      <c r="J3579">
        <v>10003011125</v>
      </c>
      <c r="K3579" s="21">
        <v>29.4</v>
      </c>
    </row>
    <row r="3580" spans="1:11">
      <c r="A3580" t="s">
        <v>139</v>
      </c>
      <c r="B3580">
        <v>2014</v>
      </c>
      <c r="C3580" s="12">
        <v>41697</v>
      </c>
      <c r="D3580" t="s">
        <v>20</v>
      </c>
      <c r="E3580" t="s">
        <v>91</v>
      </c>
      <c r="F3580">
        <v>4</v>
      </c>
      <c r="G3580">
        <v>2</v>
      </c>
      <c r="H3580" t="s">
        <v>68</v>
      </c>
      <c r="I3580" t="s">
        <v>29</v>
      </c>
      <c r="J3580">
        <v>10006379247</v>
      </c>
      <c r="K3580" s="21">
        <v>23.9</v>
      </c>
    </row>
    <row r="3581" spans="1:11">
      <c r="A3581" t="s">
        <v>139</v>
      </c>
      <c r="B3581">
        <v>2014</v>
      </c>
      <c r="C3581" s="12">
        <v>41697</v>
      </c>
      <c r="D3581" t="s">
        <v>20</v>
      </c>
      <c r="E3581" t="s">
        <v>91</v>
      </c>
      <c r="F3581">
        <v>4</v>
      </c>
      <c r="G3581">
        <v>3</v>
      </c>
      <c r="H3581" t="s">
        <v>340</v>
      </c>
      <c r="I3581" t="s">
        <v>142</v>
      </c>
      <c r="J3581">
        <v>10004633247</v>
      </c>
      <c r="K3581" s="21">
        <v>26</v>
      </c>
    </row>
    <row r="3582" spans="1:11">
      <c r="A3582" t="s">
        <v>139</v>
      </c>
      <c r="B3582">
        <v>2014</v>
      </c>
      <c r="C3582" s="12">
        <v>41697</v>
      </c>
      <c r="D3582" t="s">
        <v>20</v>
      </c>
      <c r="E3582" t="s">
        <v>91</v>
      </c>
      <c r="F3582">
        <v>4</v>
      </c>
      <c r="G3582">
        <v>4</v>
      </c>
      <c r="H3582" t="s">
        <v>352</v>
      </c>
      <c r="I3582" t="s">
        <v>353</v>
      </c>
      <c r="J3582">
        <v>10003292122</v>
      </c>
      <c r="K3582" s="21">
        <v>27.8</v>
      </c>
    </row>
    <row r="3583" spans="1:11">
      <c r="A3583" t="s">
        <v>139</v>
      </c>
      <c r="B3583">
        <v>2014</v>
      </c>
      <c r="C3583" s="12">
        <v>41697</v>
      </c>
      <c r="D3583" t="s">
        <v>20</v>
      </c>
      <c r="E3583" t="s">
        <v>91</v>
      </c>
      <c r="F3583">
        <v>4</v>
      </c>
      <c r="G3583">
        <v>5</v>
      </c>
      <c r="H3583" t="s">
        <v>367</v>
      </c>
      <c r="I3583" t="s">
        <v>37</v>
      </c>
      <c r="J3583">
        <v>10006553039</v>
      </c>
      <c r="K3583" s="21">
        <v>22.3</v>
      </c>
    </row>
    <row r="3584" spans="1:11">
      <c r="A3584" t="s">
        <v>139</v>
      </c>
      <c r="B3584">
        <v>2014</v>
      </c>
      <c r="C3584" s="12">
        <v>41697</v>
      </c>
      <c r="D3584" t="s">
        <v>20</v>
      </c>
      <c r="E3584" t="s">
        <v>91</v>
      </c>
      <c r="F3584">
        <v>4</v>
      </c>
      <c r="G3584">
        <v>6</v>
      </c>
      <c r="H3584" t="s">
        <v>203</v>
      </c>
      <c r="I3584" t="s">
        <v>198</v>
      </c>
      <c r="J3584">
        <v>10051694112</v>
      </c>
      <c r="K3584" s="21">
        <v>27.2</v>
      </c>
    </row>
    <row r="3585" spans="1:11">
      <c r="A3585" t="s">
        <v>139</v>
      </c>
      <c r="B3585">
        <v>2014</v>
      </c>
      <c r="C3585" s="12">
        <v>41697</v>
      </c>
      <c r="D3585" t="s">
        <v>20</v>
      </c>
      <c r="E3585" t="s">
        <v>117</v>
      </c>
      <c r="F3585">
        <v>1</v>
      </c>
      <c r="G3585">
        <v>1</v>
      </c>
      <c r="H3585" t="s">
        <v>106</v>
      </c>
      <c r="I3585" t="s">
        <v>102</v>
      </c>
      <c r="J3585">
        <v>10006894559</v>
      </c>
      <c r="K3585" s="21">
        <v>21.5</v>
      </c>
    </row>
    <row r="3586" spans="1:11">
      <c r="A3586" t="s">
        <v>139</v>
      </c>
      <c r="B3586">
        <v>2014</v>
      </c>
      <c r="C3586" s="12">
        <v>41697</v>
      </c>
      <c r="D3586" t="s">
        <v>20</v>
      </c>
      <c r="E3586" t="s">
        <v>117</v>
      </c>
      <c r="F3586">
        <v>1</v>
      </c>
      <c r="G3586">
        <v>2</v>
      </c>
      <c r="H3586" t="s">
        <v>340</v>
      </c>
      <c r="I3586" t="s">
        <v>142</v>
      </c>
      <c r="J3586">
        <v>10004633247</v>
      </c>
      <c r="K3586" s="21">
        <v>26</v>
      </c>
    </row>
    <row r="3587" spans="1:11">
      <c r="A3587" t="s">
        <v>139</v>
      </c>
      <c r="B3587">
        <v>2014</v>
      </c>
      <c r="C3587" s="12">
        <v>41697</v>
      </c>
      <c r="D3587" t="s">
        <v>20</v>
      </c>
      <c r="E3587" t="s">
        <v>117</v>
      </c>
      <c r="F3587">
        <v>1</v>
      </c>
      <c r="G3587">
        <v>3</v>
      </c>
      <c r="H3587" t="s">
        <v>382</v>
      </c>
      <c r="I3587" t="s">
        <v>113</v>
      </c>
      <c r="J3587">
        <v>10006898502</v>
      </c>
      <c r="K3587" s="21">
        <v>21.6</v>
      </c>
    </row>
    <row r="3588" spans="1:11">
      <c r="A3588" t="s">
        <v>139</v>
      </c>
      <c r="B3588">
        <v>2014</v>
      </c>
      <c r="C3588" s="12">
        <v>41697</v>
      </c>
      <c r="D3588" t="s">
        <v>20</v>
      </c>
      <c r="E3588" t="s">
        <v>117</v>
      </c>
      <c r="F3588">
        <v>1</v>
      </c>
      <c r="G3588">
        <v>4</v>
      </c>
      <c r="H3588" t="s">
        <v>220</v>
      </c>
      <c r="I3588" t="s">
        <v>35</v>
      </c>
      <c r="J3588">
        <v>10005782695</v>
      </c>
      <c r="K3588" s="21">
        <v>24.6</v>
      </c>
    </row>
    <row r="3589" spans="1:11">
      <c r="A3589" t="s">
        <v>139</v>
      </c>
      <c r="B3589">
        <v>2014</v>
      </c>
      <c r="C3589" s="12">
        <v>41697</v>
      </c>
      <c r="D3589" t="s">
        <v>20</v>
      </c>
      <c r="E3589" t="s">
        <v>117</v>
      </c>
      <c r="F3589">
        <v>2</v>
      </c>
      <c r="G3589">
        <v>1</v>
      </c>
      <c r="H3589" t="s">
        <v>352</v>
      </c>
      <c r="I3589" t="s">
        <v>353</v>
      </c>
      <c r="J3589">
        <v>10003292122</v>
      </c>
      <c r="K3589" s="21">
        <v>27.8</v>
      </c>
    </row>
    <row r="3590" spans="1:11">
      <c r="A3590" t="s">
        <v>139</v>
      </c>
      <c r="B3590">
        <v>2014</v>
      </c>
      <c r="C3590" s="12">
        <v>41697</v>
      </c>
      <c r="D3590" t="s">
        <v>20</v>
      </c>
      <c r="E3590" t="s">
        <v>117</v>
      </c>
      <c r="F3590">
        <v>2</v>
      </c>
      <c r="G3590">
        <v>2</v>
      </c>
      <c r="H3590" t="s">
        <v>196</v>
      </c>
      <c r="I3590" t="s">
        <v>52</v>
      </c>
      <c r="J3590">
        <v>10004868370</v>
      </c>
      <c r="K3590" s="21">
        <v>26.1</v>
      </c>
    </row>
    <row r="3591" spans="1:11">
      <c r="A3591" t="s">
        <v>139</v>
      </c>
      <c r="B3591">
        <v>2014</v>
      </c>
      <c r="C3591" s="12">
        <v>41697</v>
      </c>
      <c r="D3591" t="s">
        <v>20</v>
      </c>
      <c r="E3591" t="s">
        <v>117</v>
      </c>
      <c r="F3591">
        <v>2</v>
      </c>
      <c r="G3591">
        <v>3</v>
      </c>
      <c r="H3591" t="s">
        <v>183</v>
      </c>
      <c r="I3591" t="s">
        <v>33</v>
      </c>
      <c r="J3591">
        <v>10007212639</v>
      </c>
      <c r="K3591" s="21">
        <v>22.7</v>
      </c>
    </row>
    <row r="3592" spans="1:11">
      <c r="A3592" t="s">
        <v>139</v>
      </c>
      <c r="B3592">
        <v>2014</v>
      </c>
      <c r="C3592" s="12">
        <v>41697</v>
      </c>
      <c r="D3592" t="s">
        <v>20</v>
      </c>
      <c r="E3592" t="s">
        <v>117</v>
      </c>
      <c r="F3592">
        <v>2</v>
      </c>
      <c r="G3592">
        <v>4</v>
      </c>
      <c r="H3592" t="s">
        <v>347</v>
      </c>
      <c r="I3592" t="s">
        <v>348</v>
      </c>
      <c r="J3592">
        <v>10004722668</v>
      </c>
      <c r="K3592" s="21">
        <v>28.2</v>
      </c>
    </row>
    <row r="3593" spans="1:11">
      <c r="A3593" t="s">
        <v>139</v>
      </c>
      <c r="B3593">
        <v>2014</v>
      </c>
      <c r="C3593" s="12">
        <v>41697</v>
      </c>
      <c r="D3593" t="s">
        <v>20</v>
      </c>
      <c r="E3593" t="s">
        <v>117</v>
      </c>
      <c r="F3593">
        <v>3</v>
      </c>
      <c r="G3593">
        <v>1</v>
      </c>
      <c r="H3593" t="s">
        <v>194</v>
      </c>
      <c r="I3593" t="s">
        <v>29</v>
      </c>
      <c r="J3593">
        <v>10004601723</v>
      </c>
      <c r="K3593" s="21">
        <v>26.7</v>
      </c>
    </row>
    <row r="3594" spans="1:11">
      <c r="A3594" t="s">
        <v>139</v>
      </c>
      <c r="B3594">
        <v>2014</v>
      </c>
      <c r="C3594" s="12">
        <v>41697</v>
      </c>
      <c r="D3594" t="s">
        <v>20</v>
      </c>
      <c r="E3594" t="s">
        <v>117</v>
      </c>
      <c r="F3594">
        <v>3</v>
      </c>
      <c r="G3594">
        <v>2</v>
      </c>
      <c r="H3594" t="s">
        <v>200</v>
      </c>
      <c r="I3594" t="s">
        <v>23</v>
      </c>
      <c r="J3594">
        <v>10006900421</v>
      </c>
      <c r="K3594" s="21">
        <v>21.2</v>
      </c>
    </row>
    <row r="3595" spans="1:11">
      <c r="A3595" t="s">
        <v>139</v>
      </c>
      <c r="B3595">
        <v>2014</v>
      </c>
      <c r="C3595" s="12">
        <v>41697</v>
      </c>
      <c r="D3595" t="s">
        <v>20</v>
      </c>
      <c r="E3595" t="s">
        <v>117</v>
      </c>
      <c r="F3595">
        <v>3</v>
      </c>
      <c r="G3595">
        <v>3</v>
      </c>
      <c r="H3595" t="s">
        <v>380</v>
      </c>
      <c r="I3595" t="s">
        <v>381</v>
      </c>
      <c r="J3595">
        <v>10005747434</v>
      </c>
      <c r="K3595" s="21">
        <v>29.2</v>
      </c>
    </row>
    <row r="3596" spans="1:11">
      <c r="A3596" t="s">
        <v>139</v>
      </c>
      <c r="B3596">
        <v>2014</v>
      </c>
      <c r="C3596" s="12">
        <v>41697</v>
      </c>
      <c r="D3596" t="s">
        <v>20</v>
      </c>
      <c r="E3596" t="s">
        <v>117</v>
      </c>
      <c r="F3596">
        <v>3</v>
      </c>
      <c r="G3596">
        <v>4</v>
      </c>
      <c r="H3596" t="s">
        <v>367</v>
      </c>
      <c r="I3596" t="s">
        <v>37</v>
      </c>
      <c r="J3596">
        <v>10006553039</v>
      </c>
      <c r="K3596" s="21">
        <v>22.3</v>
      </c>
    </row>
    <row r="3597" spans="1:11">
      <c r="A3597" t="s">
        <v>139</v>
      </c>
      <c r="B3597">
        <v>2014</v>
      </c>
      <c r="C3597" s="12">
        <v>41697</v>
      </c>
      <c r="D3597" t="s">
        <v>20</v>
      </c>
      <c r="E3597" t="s">
        <v>117</v>
      </c>
      <c r="F3597">
        <v>4</v>
      </c>
      <c r="G3597">
        <v>1</v>
      </c>
      <c r="H3597" t="s">
        <v>68</v>
      </c>
      <c r="I3597" t="s">
        <v>29</v>
      </c>
      <c r="J3597">
        <v>10006379247</v>
      </c>
      <c r="K3597" s="21">
        <v>23.9</v>
      </c>
    </row>
    <row r="3598" spans="1:11">
      <c r="A3598" t="s">
        <v>139</v>
      </c>
      <c r="B3598">
        <v>2014</v>
      </c>
      <c r="C3598" s="12">
        <v>41697</v>
      </c>
      <c r="D3598" t="s">
        <v>20</v>
      </c>
      <c r="E3598" t="s">
        <v>117</v>
      </c>
      <c r="F3598">
        <v>4</v>
      </c>
      <c r="G3598">
        <v>2</v>
      </c>
      <c r="H3598" t="s">
        <v>203</v>
      </c>
      <c r="I3598" t="s">
        <v>198</v>
      </c>
      <c r="J3598">
        <v>10051694112</v>
      </c>
      <c r="K3598" s="21">
        <v>27.2</v>
      </c>
    </row>
    <row r="3599" spans="1:11">
      <c r="A3599" t="s">
        <v>139</v>
      </c>
      <c r="B3599">
        <v>2014</v>
      </c>
      <c r="C3599" s="12">
        <v>41697</v>
      </c>
      <c r="D3599" t="s">
        <v>20</v>
      </c>
      <c r="E3599" t="s">
        <v>117</v>
      </c>
      <c r="F3599">
        <v>4</v>
      </c>
      <c r="G3599">
        <v>3</v>
      </c>
      <c r="H3599" t="s">
        <v>335</v>
      </c>
      <c r="I3599" t="s">
        <v>29</v>
      </c>
      <c r="J3599">
        <v>10036244537</v>
      </c>
      <c r="K3599" s="21">
        <v>25.6</v>
      </c>
    </row>
    <row r="3600" spans="1:11">
      <c r="A3600" t="s">
        <v>139</v>
      </c>
      <c r="B3600">
        <v>2014</v>
      </c>
      <c r="C3600" s="12">
        <v>41697</v>
      </c>
      <c r="D3600" t="s">
        <v>20</v>
      </c>
      <c r="E3600" t="s">
        <v>117</v>
      </c>
      <c r="F3600">
        <v>4</v>
      </c>
      <c r="G3600">
        <v>4</v>
      </c>
      <c r="H3600" t="s">
        <v>287</v>
      </c>
      <c r="I3600" t="s">
        <v>31</v>
      </c>
      <c r="J3600">
        <v>10003349716</v>
      </c>
      <c r="K3600" s="21">
        <v>28.8</v>
      </c>
    </row>
    <row r="3601" spans="1:11">
      <c r="A3601" t="s">
        <v>139</v>
      </c>
      <c r="B3601">
        <v>2014</v>
      </c>
      <c r="C3601" s="12">
        <v>41697</v>
      </c>
      <c r="D3601" t="s">
        <v>20</v>
      </c>
      <c r="E3601" t="s">
        <v>117</v>
      </c>
      <c r="F3601">
        <v>4</v>
      </c>
      <c r="G3601">
        <v>5</v>
      </c>
      <c r="H3601" t="s">
        <v>195</v>
      </c>
      <c r="I3601" t="s">
        <v>31</v>
      </c>
      <c r="J3601">
        <v>10005964470</v>
      </c>
      <c r="K3601" s="21">
        <v>24.9</v>
      </c>
    </row>
    <row r="3602" spans="1:11">
      <c r="A3602" t="s">
        <v>139</v>
      </c>
      <c r="B3602">
        <v>2014</v>
      </c>
      <c r="C3602" s="12">
        <v>41697</v>
      </c>
      <c r="D3602" t="s">
        <v>20</v>
      </c>
      <c r="E3602" t="s">
        <v>119</v>
      </c>
      <c r="F3602">
        <v>1</v>
      </c>
      <c r="G3602">
        <v>1</v>
      </c>
      <c r="H3602" t="s">
        <v>294</v>
      </c>
      <c r="I3602" t="s">
        <v>27</v>
      </c>
      <c r="J3602">
        <v>10003011125</v>
      </c>
      <c r="K3602" s="21">
        <v>29.4</v>
      </c>
    </row>
    <row r="3603" spans="1:11">
      <c r="A3603" t="s">
        <v>139</v>
      </c>
      <c r="B3603">
        <v>2014</v>
      </c>
      <c r="C3603" s="12">
        <v>41697</v>
      </c>
      <c r="D3603" t="s">
        <v>20</v>
      </c>
      <c r="E3603" t="s">
        <v>119</v>
      </c>
      <c r="F3603">
        <v>1</v>
      </c>
      <c r="G3603">
        <v>2</v>
      </c>
      <c r="H3603" t="s">
        <v>194</v>
      </c>
      <c r="I3603" t="s">
        <v>29</v>
      </c>
      <c r="J3603">
        <v>10004601723</v>
      </c>
      <c r="K3603" s="21">
        <v>26.7</v>
      </c>
    </row>
    <row r="3604" spans="1:11">
      <c r="A3604" t="s">
        <v>139</v>
      </c>
      <c r="B3604">
        <v>2014</v>
      </c>
      <c r="C3604" s="12">
        <v>41697</v>
      </c>
      <c r="D3604" t="s">
        <v>20</v>
      </c>
      <c r="E3604" t="s">
        <v>119</v>
      </c>
      <c r="F3604">
        <v>1</v>
      </c>
      <c r="G3604">
        <v>3</v>
      </c>
      <c r="H3604" t="s">
        <v>192</v>
      </c>
      <c r="I3604" t="s">
        <v>113</v>
      </c>
      <c r="J3604">
        <v>10004599194</v>
      </c>
      <c r="K3604" s="21">
        <v>25.9</v>
      </c>
    </row>
    <row r="3605" spans="1:11">
      <c r="A3605" t="s">
        <v>139</v>
      </c>
      <c r="B3605">
        <v>2014</v>
      </c>
      <c r="C3605" s="12">
        <v>41697</v>
      </c>
      <c r="D3605" t="s">
        <v>20</v>
      </c>
      <c r="E3605" t="s">
        <v>119</v>
      </c>
      <c r="F3605">
        <v>1</v>
      </c>
      <c r="G3605">
        <v>4</v>
      </c>
      <c r="H3605" t="s">
        <v>352</v>
      </c>
      <c r="I3605" t="s">
        <v>353</v>
      </c>
      <c r="J3605">
        <v>10003292122</v>
      </c>
      <c r="K3605" s="21">
        <v>27.8</v>
      </c>
    </row>
    <row r="3606" spans="1:11">
      <c r="A3606" t="s">
        <v>139</v>
      </c>
      <c r="B3606">
        <v>2014</v>
      </c>
      <c r="C3606" s="12">
        <v>41697</v>
      </c>
      <c r="D3606" t="s">
        <v>20</v>
      </c>
      <c r="E3606" t="s">
        <v>119</v>
      </c>
      <c r="F3606">
        <v>1</v>
      </c>
      <c r="G3606">
        <v>5</v>
      </c>
      <c r="H3606" t="s">
        <v>203</v>
      </c>
      <c r="I3606" t="s">
        <v>198</v>
      </c>
      <c r="J3606">
        <v>10051694112</v>
      </c>
      <c r="K3606" s="21">
        <v>27.2</v>
      </c>
    </row>
    <row r="3607" spans="1:11">
      <c r="A3607" t="s">
        <v>139</v>
      </c>
      <c r="B3607">
        <v>2014</v>
      </c>
      <c r="C3607" s="12">
        <v>41697</v>
      </c>
      <c r="D3607" t="s">
        <v>20</v>
      </c>
      <c r="E3607" t="s">
        <v>119</v>
      </c>
      <c r="F3607">
        <v>1</v>
      </c>
      <c r="G3607">
        <v>6</v>
      </c>
      <c r="H3607" t="s">
        <v>340</v>
      </c>
      <c r="I3607" t="s">
        <v>142</v>
      </c>
      <c r="J3607">
        <v>10004633247</v>
      </c>
      <c r="K3607" s="21">
        <v>26</v>
      </c>
    </row>
    <row r="3608" spans="1:11">
      <c r="A3608" t="s">
        <v>139</v>
      </c>
      <c r="B3608">
        <v>2014</v>
      </c>
      <c r="C3608" s="12">
        <v>41697</v>
      </c>
      <c r="D3608" t="s">
        <v>20</v>
      </c>
      <c r="E3608" t="s">
        <v>119</v>
      </c>
      <c r="F3608">
        <v>2</v>
      </c>
      <c r="G3608">
        <v>1</v>
      </c>
      <c r="H3608" t="s">
        <v>68</v>
      </c>
      <c r="I3608" t="s">
        <v>29</v>
      </c>
      <c r="J3608">
        <v>10006379247</v>
      </c>
      <c r="K3608" s="21">
        <v>23.9</v>
      </c>
    </row>
    <row r="3609" spans="1:11">
      <c r="A3609" t="s">
        <v>139</v>
      </c>
      <c r="B3609">
        <v>2014</v>
      </c>
      <c r="C3609" s="12">
        <v>41697</v>
      </c>
      <c r="D3609" t="s">
        <v>20</v>
      </c>
      <c r="E3609" t="s">
        <v>119</v>
      </c>
      <c r="F3609">
        <v>2</v>
      </c>
      <c r="G3609">
        <v>2</v>
      </c>
      <c r="H3609" t="s">
        <v>314</v>
      </c>
      <c r="I3609" t="s">
        <v>44</v>
      </c>
      <c r="J3609">
        <v>10006904360</v>
      </c>
      <c r="K3609" s="21">
        <v>22.6</v>
      </c>
    </row>
    <row r="3610" spans="1:11">
      <c r="A3610" t="s">
        <v>139</v>
      </c>
      <c r="B3610">
        <v>2014</v>
      </c>
      <c r="C3610" s="12">
        <v>41697</v>
      </c>
      <c r="D3610" t="s">
        <v>20</v>
      </c>
      <c r="E3610" t="s">
        <v>119</v>
      </c>
      <c r="F3610">
        <v>2</v>
      </c>
      <c r="G3610">
        <v>3</v>
      </c>
      <c r="H3610" t="s">
        <v>200</v>
      </c>
      <c r="I3610" t="s">
        <v>23</v>
      </c>
      <c r="J3610">
        <v>10006900421</v>
      </c>
      <c r="K3610" s="21">
        <v>21.2</v>
      </c>
    </row>
    <row r="3611" spans="1:11">
      <c r="A3611" t="s">
        <v>139</v>
      </c>
      <c r="B3611">
        <v>2014</v>
      </c>
      <c r="C3611" s="12">
        <v>41697</v>
      </c>
      <c r="D3611" t="s">
        <v>20</v>
      </c>
      <c r="E3611" t="s">
        <v>119</v>
      </c>
      <c r="F3611">
        <v>2</v>
      </c>
      <c r="G3611">
        <v>4</v>
      </c>
      <c r="H3611" t="s">
        <v>106</v>
      </c>
      <c r="I3611" t="s">
        <v>102</v>
      </c>
      <c r="J3611">
        <v>10006894559</v>
      </c>
      <c r="K3611" s="21">
        <v>21.5</v>
      </c>
    </row>
    <row r="3612" spans="1:11">
      <c r="A3612" t="s">
        <v>139</v>
      </c>
      <c r="B3612">
        <v>2014</v>
      </c>
      <c r="C3612" s="12">
        <v>41697</v>
      </c>
      <c r="D3612" t="s">
        <v>20</v>
      </c>
      <c r="E3612" t="s">
        <v>119</v>
      </c>
      <c r="F3612">
        <v>2</v>
      </c>
      <c r="G3612">
        <v>9</v>
      </c>
      <c r="H3612" t="s">
        <v>336</v>
      </c>
      <c r="I3612" t="s">
        <v>337</v>
      </c>
      <c r="J3612">
        <v>10005506954</v>
      </c>
      <c r="K3612" s="21">
        <v>25.2</v>
      </c>
    </row>
    <row r="3613" spans="1:11">
      <c r="A3613" t="s">
        <v>139</v>
      </c>
      <c r="B3613">
        <v>2014</v>
      </c>
      <c r="C3613" s="12">
        <v>41697</v>
      </c>
      <c r="D3613" t="s">
        <v>20</v>
      </c>
      <c r="E3613" t="s">
        <v>119</v>
      </c>
      <c r="F3613">
        <v>2</v>
      </c>
      <c r="G3613">
        <v>9</v>
      </c>
      <c r="H3613" t="s">
        <v>196</v>
      </c>
      <c r="I3613" t="s">
        <v>52</v>
      </c>
      <c r="J3613">
        <v>10004868370</v>
      </c>
      <c r="K3613" s="21">
        <v>26.1</v>
      </c>
    </row>
    <row r="3614" spans="1:11">
      <c r="A3614" t="s">
        <v>139</v>
      </c>
      <c r="B3614">
        <v>2014</v>
      </c>
      <c r="C3614" s="12">
        <v>41697</v>
      </c>
      <c r="D3614" t="s">
        <v>20</v>
      </c>
      <c r="E3614" t="s">
        <v>121</v>
      </c>
      <c r="F3614">
        <v>1</v>
      </c>
      <c r="G3614">
        <v>1</v>
      </c>
      <c r="H3614" t="s">
        <v>294</v>
      </c>
      <c r="I3614" t="s">
        <v>27</v>
      </c>
      <c r="J3614">
        <v>10003011125</v>
      </c>
      <c r="K3614" s="21">
        <v>29.4</v>
      </c>
    </row>
    <row r="3615" spans="1:11">
      <c r="A3615" t="s">
        <v>139</v>
      </c>
      <c r="B3615">
        <v>2014</v>
      </c>
      <c r="C3615" s="12">
        <v>41697</v>
      </c>
      <c r="D3615" t="s">
        <v>20</v>
      </c>
      <c r="E3615" t="s">
        <v>121</v>
      </c>
      <c r="F3615">
        <v>1</v>
      </c>
      <c r="G3615">
        <v>2</v>
      </c>
      <c r="H3615" t="s">
        <v>314</v>
      </c>
      <c r="I3615" t="s">
        <v>44</v>
      </c>
      <c r="J3615">
        <v>10006904360</v>
      </c>
      <c r="K3615" s="21">
        <v>22.6</v>
      </c>
    </row>
    <row r="3616" spans="1:11">
      <c r="A3616" t="s">
        <v>139</v>
      </c>
      <c r="B3616">
        <v>2014</v>
      </c>
      <c r="C3616" s="12">
        <v>41697</v>
      </c>
      <c r="D3616" t="s">
        <v>20</v>
      </c>
      <c r="E3616" t="s">
        <v>121</v>
      </c>
      <c r="F3616">
        <v>1</v>
      </c>
      <c r="G3616">
        <v>3</v>
      </c>
      <c r="H3616" t="s">
        <v>200</v>
      </c>
      <c r="I3616" t="s">
        <v>23</v>
      </c>
      <c r="J3616">
        <v>10006900421</v>
      </c>
      <c r="K3616" s="21">
        <v>21.2</v>
      </c>
    </row>
    <row r="3617" spans="1:11">
      <c r="A3617" t="s">
        <v>139</v>
      </c>
      <c r="B3617">
        <v>2014</v>
      </c>
      <c r="C3617" s="12">
        <v>41697</v>
      </c>
      <c r="D3617" t="s">
        <v>20</v>
      </c>
      <c r="E3617" t="s">
        <v>121</v>
      </c>
      <c r="F3617">
        <v>1</v>
      </c>
      <c r="G3617">
        <v>4</v>
      </c>
      <c r="H3617" t="s">
        <v>68</v>
      </c>
      <c r="I3617" t="s">
        <v>29</v>
      </c>
      <c r="J3617">
        <v>10006379247</v>
      </c>
      <c r="K3617" s="21">
        <v>23.9</v>
      </c>
    </row>
    <row r="3618" spans="1:11">
      <c r="A3618" t="s">
        <v>139</v>
      </c>
      <c r="B3618">
        <v>2014</v>
      </c>
      <c r="C3618" s="12">
        <v>41697</v>
      </c>
      <c r="D3618" t="s">
        <v>20</v>
      </c>
      <c r="E3618" t="s">
        <v>121</v>
      </c>
      <c r="F3618">
        <v>1</v>
      </c>
      <c r="G3618">
        <v>5</v>
      </c>
      <c r="H3618" t="s">
        <v>192</v>
      </c>
      <c r="I3618" t="s">
        <v>113</v>
      </c>
      <c r="J3618">
        <v>10004599194</v>
      </c>
      <c r="K3618" s="21">
        <v>25.9</v>
      </c>
    </row>
    <row r="3619" spans="1:11">
      <c r="A3619" t="s">
        <v>139</v>
      </c>
      <c r="B3619">
        <v>2014</v>
      </c>
      <c r="C3619" s="12">
        <v>41697</v>
      </c>
      <c r="D3619" t="s">
        <v>20</v>
      </c>
      <c r="E3619" t="s">
        <v>121</v>
      </c>
      <c r="F3619">
        <v>1</v>
      </c>
      <c r="G3619">
        <v>6</v>
      </c>
      <c r="H3619" t="s">
        <v>194</v>
      </c>
      <c r="I3619" t="s">
        <v>29</v>
      </c>
      <c r="J3619">
        <v>10004601723</v>
      </c>
      <c r="K3619" s="21">
        <v>26.7</v>
      </c>
    </row>
    <row r="3620" spans="1:11">
      <c r="A3620" t="s">
        <v>139</v>
      </c>
      <c r="B3620">
        <v>2014</v>
      </c>
      <c r="C3620" s="12">
        <v>41697</v>
      </c>
      <c r="D3620" t="s">
        <v>20</v>
      </c>
      <c r="E3620" t="s">
        <v>121</v>
      </c>
      <c r="F3620">
        <v>2</v>
      </c>
      <c r="G3620">
        <v>1</v>
      </c>
      <c r="H3620" t="s">
        <v>352</v>
      </c>
      <c r="I3620" t="s">
        <v>353</v>
      </c>
      <c r="J3620">
        <v>10003292122</v>
      </c>
      <c r="K3620" s="21">
        <v>27.8</v>
      </c>
    </row>
    <row r="3621" spans="1:11">
      <c r="A3621" t="s">
        <v>139</v>
      </c>
      <c r="B3621">
        <v>2014</v>
      </c>
      <c r="C3621" s="12">
        <v>41697</v>
      </c>
      <c r="D3621" t="s">
        <v>20</v>
      </c>
      <c r="E3621" t="s">
        <v>121</v>
      </c>
      <c r="F3621">
        <v>2</v>
      </c>
      <c r="G3621">
        <v>2</v>
      </c>
      <c r="H3621" t="s">
        <v>203</v>
      </c>
      <c r="I3621" t="s">
        <v>198</v>
      </c>
      <c r="J3621">
        <v>10051694112</v>
      </c>
      <c r="K3621" s="21">
        <v>27.2</v>
      </c>
    </row>
    <row r="3622" spans="1:11">
      <c r="A3622" t="s">
        <v>139</v>
      </c>
      <c r="B3622">
        <v>2014</v>
      </c>
      <c r="C3622" s="12">
        <v>41697</v>
      </c>
      <c r="D3622" t="s">
        <v>20</v>
      </c>
      <c r="E3622" t="s">
        <v>121</v>
      </c>
      <c r="F3622">
        <v>2</v>
      </c>
      <c r="G3622">
        <v>3</v>
      </c>
      <c r="H3622" t="s">
        <v>340</v>
      </c>
      <c r="I3622" t="s">
        <v>142</v>
      </c>
      <c r="J3622">
        <v>10004633247</v>
      </c>
      <c r="K3622" s="21">
        <v>26</v>
      </c>
    </row>
    <row r="3623" spans="1:11">
      <c r="A3623" t="s">
        <v>139</v>
      </c>
      <c r="B3623">
        <v>2014</v>
      </c>
      <c r="C3623" s="12">
        <v>41697</v>
      </c>
      <c r="D3623" t="s">
        <v>20</v>
      </c>
      <c r="E3623" t="s">
        <v>121</v>
      </c>
      <c r="F3623">
        <v>2</v>
      </c>
      <c r="G3623">
        <v>4</v>
      </c>
      <c r="H3623" t="s">
        <v>106</v>
      </c>
      <c r="I3623" t="s">
        <v>102</v>
      </c>
      <c r="J3623">
        <v>10006894559</v>
      </c>
      <c r="K3623" s="21">
        <v>21.5</v>
      </c>
    </row>
    <row r="3624" spans="1:11">
      <c r="A3624" t="s">
        <v>383</v>
      </c>
      <c r="B3624">
        <v>2014</v>
      </c>
      <c r="C3624" s="12">
        <v>41657</v>
      </c>
      <c r="D3624" t="s">
        <v>140</v>
      </c>
      <c r="E3624" t="s">
        <v>91</v>
      </c>
      <c r="F3624">
        <v>1</v>
      </c>
      <c r="G3624">
        <v>1</v>
      </c>
      <c r="H3624" t="s">
        <v>200</v>
      </c>
      <c r="I3624" t="s">
        <v>23</v>
      </c>
      <c r="J3624">
        <v>10006900421</v>
      </c>
      <c r="K3624" s="21">
        <v>21.1</v>
      </c>
    </row>
    <row r="3625" spans="1:11">
      <c r="A3625" t="s">
        <v>383</v>
      </c>
      <c r="B3625">
        <v>2014</v>
      </c>
      <c r="C3625" s="12">
        <v>41657</v>
      </c>
      <c r="D3625" t="s">
        <v>140</v>
      </c>
      <c r="E3625" t="s">
        <v>91</v>
      </c>
      <c r="F3625">
        <v>1</v>
      </c>
      <c r="G3625">
        <v>2</v>
      </c>
      <c r="H3625" t="s">
        <v>234</v>
      </c>
      <c r="I3625" t="s">
        <v>25</v>
      </c>
      <c r="J3625">
        <v>10006073493</v>
      </c>
      <c r="K3625" s="21">
        <v>24.1</v>
      </c>
    </row>
    <row r="3626" spans="1:11">
      <c r="A3626" t="s">
        <v>383</v>
      </c>
      <c r="B3626">
        <v>2014</v>
      </c>
      <c r="C3626" s="12">
        <v>41657</v>
      </c>
      <c r="D3626" t="s">
        <v>140</v>
      </c>
      <c r="E3626" t="s">
        <v>91</v>
      </c>
      <c r="F3626">
        <v>1</v>
      </c>
      <c r="G3626">
        <v>3</v>
      </c>
      <c r="H3626" t="s">
        <v>384</v>
      </c>
      <c r="I3626" t="s">
        <v>198</v>
      </c>
      <c r="J3626">
        <v>10007271142</v>
      </c>
      <c r="K3626" s="21">
        <v>21.7</v>
      </c>
    </row>
    <row r="3627" spans="1:11">
      <c r="A3627" t="s">
        <v>383</v>
      </c>
      <c r="B3627">
        <v>2014</v>
      </c>
      <c r="C3627" s="12">
        <v>41657</v>
      </c>
      <c r="D3627" t="s">
        <v>140</v>
      </c>
      <c r="E3627" t="s">
        <v>91</v>
      </c>
      <c r="F3627">
        <v>1</v>
      </c>
      <c r="G3627">
        <v>4</v>
      </c>
      <c r="H3627" t="s">
        <v>367</v>
      </c>
      <c r="I3627" t="s">
        <v>37</v>
      </c>
      <c r="J3627">
        <v>10006553039</v>
      </c>
      <c r="K3627" s="21">
        <v>22.2</v>
      </c>
    </row>
    <row r="3628" spans="1:11">
      <c r="A3628" t="s">
        <v>383</v>
      </c>
      <c r="B3628">
        <v>2014</v>
      </c>
      <c r="C3628" s="12">
        <v>41657</v>
      </c>
      <c r="D3628" t="s">
        <v>140</v>
      </c>
      <c r="E3628" t="s">
        <v>91</v>
      </c>
      <c r="F3628">
        <v>1</v>
      </c>
      <c r="G3628">
        <v>5</v>
      </c>
      <c r="H3628" t="s">
        <v>158</v>
      </c>
      <c r="I3628" t="s">
        <v>356</v>
      </c>
      <c r="J3628">
        <v>10010894696</v>
      </c>
      <c r="K3628" s="21"/>
    </row>
    <row r="3629" spans="1:11">
      <c r="A3629" t="s">
        <v>383</v>
      </c>
      <c r="B3629">
        <v>2014</v>
      </c>
      <c r="C3629" s="12">
        <v>41657</v>
      </c>
      <c r="D3629" t="s">
        <v>140</v>
      </c>
      <c r="E3629" t="s">
        <v>91</v>
      </c>
      <c r="F3629">
        <v>2</v>
      </c>
      <c r="G3629">
        <v>1</v>
      </c>
      <c r="H3629" t="s">
        <v>220</v>
      </c>
      <c r="I3629" t="s">
        <v>35</v>
      </c>
      <c r="J3629">
        <v>10005782695</v>
      </c>
      <c r="K3629" s="21">
        <v>24.5</v>
      </c>
    </row>
    <row r="3630" spans="1:11">
      <c r="A3630" t="s">
        <v>383</v>
      </c>
      <c r="B3630">
        <v>2014</v>
      </c>
      <c r="C3630" s="12">
        <v>41657</v>
      </c>
      <c r="D3630" t="s">
        <v>140</v>
      </c>
      <c r="E3630" t="s">
        <v>91</v>
      </c>
      <c r="F3630">
        <v>2</v>
      </c>
      <c r="G3630">
        <v>2</v>
      </c>
      <c r="H3630" t="s">
        <v>68</v>
      </c>
      <c r="I3630" t="s">
        <v>29</v>
      </c>
      <c r="J3630">
        <v>10006379247</v>
      </c>
      <c r="K3630" s="21">
        <v>23.8</v>
      </c>
    </row>
    <row r="3631" spans="1:11">
      <c r="A3631" t="s">
        <v>383</v>
      </c>
      <c r="B3631">
        <v>2014</v>
      </c>
      <c r="C3631" s="12">
        <v>41657</v>
      </c>
      <c r="D3631" t="s">
        <v>140</v>
      </c>
      <c r="E3631" t="s">
        <v>91</v>
      </c>
      <c r="F3631">
        <v>2</v>
      </c>
      <c r="G3631">
        <v>3</v>
      </c>
      <c r="H3631" t="s">
        <v>287</v>
      </c>
      <c r="I3631" t="s">
        <v>31</v>
      </c>
      <c r="J3631">
        <v>10003349716</v>
      </c>
      <c r="K3631" s="21">
        <v>28.7</v>
      </c>
    </row>
    <row r="3632" spans="1:11">
      <c r="A3632" t="s">
        <v>383</v>
      </c>
      <c r="B3632">
        <v>2014</v>
      </c>
      <c r="C3632" s="12">
        <v>41657</v>
      </c>
      <c r="D3632" t="s">
        <v>140</v>
      </c>
      <c r="E3632" t="s">
        <v>91</v>
      </c>
      <c r="F3632">
        <v>2</v>
      </c>
      <c r="G3632">
        <v>4</v>
      </c>
      <c r="H3632" t="s">
        <v>167</v>
      </c>
      <c r="I3632" t="s">
        <v>46</v>
      </c>
      <c r="J3632">
        <v>10005953154</v>
      </c>
      <c r="K3632" s="21">
        <v>24</v>
      </c>
    </row>
    <row r="3633" spans="1:11">
      <c r="A3633" t="s">
        <v>383</v>
      </c>
      <c r="B3633">
        <v>2014</v>
      </c>
      <c r="C3633" s="12">
        <v>41657</v>
      </c>
      <c r="D3633" t="s">
        <v>140</v>
      </c>
      <c r="E3633" t="s">
        <v>91</v>
      </c>
      <c r="F3633">
        <v>2</v>
      </c>
      <c r="G3633">
        <v>5</v>
      </c>
      <c r="H3633" t="s">
        <v>289</v>
      </c>
      <c r="I3633" t="s">
        <v>207</v>
      </c>
      <c r="J3633">
        <v>10002418415</v>
      </c>
      <c r="K3633" s="21">
        <v>31.4</v>
      </c>
    </row>
    <row r="3634" spans="1:11">
      <c r="A3634" t="s">
        <v>383</v>
      </c>
      <c r="B3634">
        <v>2014</v>
      </c>
      <c r="C3634" s="12">
        <v>41657</v>
      </c>
      <c r="D3634" t="s">
        <v>140</v>
      </c>
      <c r="E3634" t="s">
        <v>91</v>
      </c>
      <c r="F3634">
        <v>2</v>
      </c>
      <c r="G3634">
        <v>6</v>
      </c>
      <c r="H3634" t="s">
        <v>376</v>
      </c>
      <c r="I3634" t="s">
        <v>269</v>
      </c>
      <c r="J3634">
        <v>10007812019</v>
      </c>
      <c r="K3634" s="21">
        <v>19.600000000000001</v>
      </c>
    </row>
    <row r="3635" spans="1:11">
      <c r="A3635" t="s">
        <v>383</v>
      </c>
      <c r="B3635">
        <v>2014</v>
      </c>
      <c r="C3635" s="12">
        <v>41657</v>
      </c>
      <c r="D3635" t="s">
        <v>140</v>
      </c>
      <c r="E3635" t="s">
        <v>91</v>
      </c>
      <c r="F3635">
        <v>3</v>
      </c>
      <c r="G3635">
        <v>1</v>
      </c>
      <c r="H3635" t="s">
        <v>340</v>
      </c>
      <c r="I3635" t="s">
        <v>142</v>
      </c>
      <c r="J3635">
        <v>10004633247</v>
      </c>
      <c r="K3635" s="21">
        <v>25.8</v>
      </c>
    </row>
    <row r="3636" spans="1:11">
      <c r="A3636" t="s">
        <v>383</v>
      </c>
      <c r="B3636">
        <v>2014</v>
      </c>
      <c r="C3636" s="12">
        <v>41657</v>
      </c>
      <c r="D3636" t="s">
        <v>140</v>
      </c>
      <c r="E3636" t="s">
        <v>91</v>
      </c>
      <c r="F3636">
        <v>3</v>
      </c>
      <c r="G3636">
        <v>2</v>
      </c>
      <c r="H3636" t="s">
        <v>351</v>
      </c>
      <c r="I3636" t="s">
        <v>27</v>
      </c>
      <c r="J3636">
        <v>10006584159</v>
      </c>
      <c r="K3636" s="21">
        <v>20.9</v>
      </c>
    </row>
    <row r="3637" spans="1:11">
      <c r="A3637" t="s">
        <v>383</v>
      </c>
      <c r="B3637">
        <v>2014</v>
      </c>
      <c r="C3637" s="12">
        <v>41657</v>
      </c>
      <c r="D3637" t="s">
        <v>140</v>
      </c>
      <c r="E3637" t="s">
        <v>91</v>
      </c>
      <c r="F3637">
        <v>3</v>
      </c>
      <c r="G3637">
        <v>3</v>
      </c>
      <c r="H3637" t="s">
        <v>183</v>
      </c>
      <c r="I3637" t="s">
        <v>33</v>
      </c>
      <c r="J3637">
        <v>10007212639</v>
      </c>
      <c r="K3637" s="21">
        <v>22.5</v>
      </c>
    </row>
    <row r="3638" spans="1:11">
      <c r="A3638" t="s">
        <v>383</v>
      </c>
      <c r="B3638">
        <v>2014</v>
      </c>
      <c r="C3638" s="12">
        <v>41657</v>
      </c>
      <c r="D3638" t="s">
        <v>140</v>
      </c>
      <c r="E3638" t="s">
        <v>91</v>
      </c>
      <c r="F3638">
        <v>3</v>
      </c>
      <c r="G3638">
        <v>4</v>
      </c>
      <c r="H3638" t="s">
        <v>196</v>
      </c>
      <c r="I3638" t="s">
        <v>52</v>
      </c>
      <c r="J3638">
        <v>10004868370</v>
      </c>
      <c r="K3638" s="21">
        <v>26</v>
      </c>
    </row>
    <row r="3639" spans="1:11">
      <c r="A3639" t="s">
        <v>383</v>
      </c>
      <c r="B3639">
        <v>2014</v>
      </c>
      <c r="C3639" s="12">
        <v>41657</v>
      </c>
      <c r="D3639" t="s">
        <v>140</v>
      </c>
      <c r="E3639" t="s">
        <v>91</v>
      </c>
      <c r="F3639">
        <v>3</v>
      </c>
      <c r="G3639">
        <v>5</v>
      </c>
      <c r="H3639" t="s">
        <v>201</v>
      </c>
      <c r="I3639" t="s">
        <v>39</v>
      </c>
      <c r="J3639">
        <v>10007947011</v>
      </c>
      <c r="K3639" s="21">
        <v>19.2</v>
      </c>
    </row>
    <row r="3640" spans="1:11">
      <c r="A3640" t="s">
        <v>383</v>
      </c>
      <c r="B3640">
        <v>2014</v>
      </c>
      <c r="C3640" s="12">
        <v>41657</v>
      </c>
      <c r="D3640" t="s">
        <v>140</v>
      </c>
      <c r="E3640" t="s">
        <v>91</v>
      </c>
      <c r="F3640">
        <v>3</v>
      </c>
      <c r="G3640">
        <v>6</v>
      </c>
      <c r="H3640" t="s">
        <v>306</v>
      </c>
      <c r="I3640" t="s">
        <v>113</v>
      </c>
      <c r="J3640">
        <v>10006898300</v>
      </c>
      <c r="K3640" s="21">
        <v>21.4</v>
      </c>
    </row>
    <row r="3641" spans="1:11">
      <c r="A3641" t="s">
        <v>383</v>
      </c>
      <c r="B3641">
        <v>2014</v>
      </c>
      <c r="C3641" s="12">
        <v>41657</v>
      </c>
      <c r="D3641" t="s">
        <v>140</v>
      </c>
      <c r="E3641" t="s">
        <v>91</v>
      </c>
      <c r="F3641">
        <v>4</v>
      </c>
      <c r="G3641">
        <v>1</v>
      </c>
      <c r="H3641" t="s">
        <v>336</v>
      </c>
      <c r="I3641" t="s">
        <v>337</v>
      </c>
      <c r="J3641">
        <v>10005506954</v>
      </c>
      <c r="K3641" s="21">
        <v>25.1</v>
      </c>
    </row>
    <row r="3642" spans="1:11">
      <c r="A3642" t="s">
        <v>383</v>
      </c>
      <c r="B3642">
        <v>2014</v>
      </c>
      <c r="C3642" s="12">
        <v>41657</v>
      </c>
      <c r="D3642" t="s">
        <v>140</v>
      </c>
      <c r="E3642" t="s">
        <v>91</v>
      </c>
      <c r="F3642">
        <v>4</v>
      </c>
      <c r="G3642">
        <v>2</v>
      </c>
      <c r="H3642" t="s">
        <v>50</v>
      </c>
      <c r="I3642" t="s">
        <v>44</v>
      </c>
      <c r="J3642">
        <v>10009039774</v>
      </c>
      <c r="K3642" s="21">
        <v>19.5</v>
      </c>
    </row>
    <row r="3643" spans="1:11">
      <c r="A3643" t="s">
        <v>383</v>
      </c>
      <c r="B3643">
        <v>2014</v>
      </c>
      <c r="C3643" s="12">
        <v>41657</v>
      </c>
      <c r="D3643" t="s">
        <v>140</v>
      </c>
      <c r="E3643" t="s">
        <v>91</v>
      </c>
      <c r="F3643">
        <v>4</v>
      </c>
      <c r="G3643">
        <v>3</v>
      </c>
      <c r="H3643" t="s">
        <v>195</v>
      </c>
      <c r="I3643" t="s">
        <v>31</v>
      </c>
      <c r="J3643">
        <v>10005964470</v>
      </c>
      <c r="K3643" s="21">
        <v>24.8</v>
      </c>
    </row>
    <row r="3644" spans="1:11">
      <c r="A3644" t="s">
        <v>383</v>
      </c>
      <c r="B3644">
        <v>2014</v>
      </c>
      <c r="C3644" s="12">
        <v>41657</v>
      </c>
      <c r="D3644" t="s">
        <v>140</v>
      </c>
      <c r="E3644" t="s">
        <v>91</v>
      </c>
      <c r="F3644">
        <v>4</v>
      </c>
      <c r="G3644">
        <v>4</v>
      </c>
      <c r="H3644" t="s">
        <v>103</v>
      </c>
      <c r="I3644" t="s">
        <v>104</v>
      </c>
      <c r="J3644">
        <v>10009010876</v>
      </c>
      <c r="K3644" s="21">
        <v>20</v>
      </c>
    </row>
    <row r="3645" spans="1:11">
      <c r="A3645" t="s">
        <v>383</v>
      </c>
      <c r="B3645">
        <v>2014</v>
      </c>
      <c r="C3645" s="12">
        <v>41657</v>
      </c>
      <c r="D3645" t="s">
        <v>140</v>
      </c>
      <c r="E3645" t="s">
        <v>91</v>
      </c>
      <c r="F3645">
        <v>4</v>
      </c>
      <c r="G3645">
        <v>5</v>
      </c>
      <c r="H3645" t="s">
        <v>347</v>
      </c>
      <c r="I3645" t="s">
        <v>348</v>
      </c>
      <c r="J3645">
        <v>10004722668</v>
      </c>
      <c r="K3645" s="21">
        <v>28.1</v>
      </c>
    </row>
    <row r="3646" spans="1:11">
      <c r="A3646" t="s">
        <v>383</v>
      </c>
      <c r="B3646">
        <v>2014</v>
      </c>
      <c r="C3646" s="12">
        <v>41657</v>
      </c>
      <c r="D3646" t="s">
        <v>140</v>
      </c>
      <c r="E3646" t="s">
        <v>91</v>
      </c>
      <c r="F3646">
        <v>4</v>
      </c>
      <c r="G3646">
        <v>6</v>
      </c>
      <c r="H3646" t="s">
        <v>148</v>
      </c>
      <c r="I3646" t="s">
        <v>56</v>
      </c>
      <c r="J3646">
        <v>10007890932</v>
      </c>
      <c r="K3646" s="21">
        <v>19.600000000000001</v>
      </c>
    </row>
    <row r="3647" spans="1:11">
      <c r="A3647" t="s">
        <v>383</v>
      </c>
      <c r="B3647">
        <v>2014</v>
      </c>
      <c r="C3647" s="12">
        <v>41657</v>
      </c>
      <c r="D3647" t="s">
        <v>140</v>
      </c>
      <c r="E3647" t="s">
        <v>117</v>
      </c>
      <c r="F3647">
        <v>1</v>
      </c>
      <c r="G3647">
        <v>1</v>
      </c>
      <c r="H3647" t="s">
        <v>103</v>
      </c>
      <c r="I3647" t="s">
        <v>104</v>
      </c>
      <c r="J3647">
        <v>10009010876</v>
      </c>
      <c r="K3647" s="21">
        <v>20</v>
      </c>
    </row>
    <row r="3648" spans="1:11">
      <c r="A3648" t="s">
        <v>383</v>
      </c>
      <c r="B3648">
        <v>2014</v>
      </c>
      <c r="C3648" s="12">
        <v>41657</v>
      </c>
      <c r="D3648" t="s">
        <v>140</v>
      </c>
      <c r="E3648" t="s">
        <v>117</v>
      </c>
      <c r="F3648">
        <v>1</v>
      </c>
      <c r="G3648">
        <v>2</v>
      </c>
      <c r="H3648" t="s">
        <v>384</v>
      </c>
      <c r="I3648" t="s">
        <v>198</v>
      </c>
      <c r="J3648">
        <v>10007271142</v>
      </c>
      <c r="K3648" s="21">
        <v>21.7</v>
      </c>
    </row>
    <row r="3649" spans="1:11">
      <c r="A3649" t="s">
        <v>383</v>
      </c>
      <c r="B3649">
        <v>2014</v>
      </c>
      <c r="C3649" s="12">
        <v>41657</v>
      </c>
      <c r="D3649" t="s">
        <v>140</v>
      </c>
      <c r="E3649" t="s">
        <v>117</v>
      </c>
      <c r="F3649">
        <v>1</v>
      </c>
      <c r="G3649">
        <v>3</v>
      </c>
      <c r="H3649" t="s">
        <v>158</v>
      </c>
      <c r="I3649" t="s">
        <v>356</v>
      </c>
      <c r="J3649">
        <v>10010894696</v>
      </c>
      <c r="K3649" s="21"/>
    </row>
    <row r="3650" spans="1:11">
      <c r="A3650" t="s">
        <v>383</v>
      </c>
      <c r="B3650">
        <v>2014</v>
      </c>
      <c r="C3650" s="12">
        <v>41657</v>
      </c>
      <c r="D3650" t="s">
        <v>140</v>
      </c>
      <c r="E3650" t="s">
        <v>117</v>
      </c>
      <c r="F3650">
        <v>2</v>
      </c>
      <c r="G3650">
        <v>1</v>
      </c>
      <c r="H3650" t="s">
        <v>196</v>
      </c>
      <c r="I3650" t="s">
        <v>52</v>
      </c>
      <c r="J3650">
        <v>10004868370</v>
      </c>
      <c r="K3650" s="21">
        <v>26</v>
      </c>
    </row>
    <row r="3651" spans="1:11">
      <c r="A3651" t="s">
        <v>383</v>
      </c>
      <c r="B3651">
        <v>2014</v>
      </c>
      <c r="C3651" s="12">
        <v>41657</v>
      </c>
      <c r="D3651" t="s">
        <v>140</v>
      </c>
      <c r="E3651" t="s">
        <v>117</v>
      </c>
      <c r="F3651">
        <v>2</v>
      </c>
      <c r="G3651">
        <v>2</v>
      </c>
      <c r="H3651" t="s">
        <v>289</v>
      </c>
      <c r="I3651" t="s">
        <v>207</v>
      </c>
      <c r="J3651">
        <v>10002418415</v>
      </c>
      <c r="K3651" s="21">
        <v>31.4</v>
      </c>
    </row>
    <row r="3652" spans="1:11">
      <c r="A3652" t="s">
        <v>383</v>
      </c>
      <c r="B3652">
        <v>2014</v>
      </c>
      <c r="C3652" s="12">
        <v>41657</v>
      </c>
      <c r="D3652" t="s">
        <v>140</v>
      </c>
      <c r="E3652" t="s">
        <v>117</v>
      </c>
      <c r="F3652">
        <v>2</v>
      </c>
      <c r="G3652">
        <v>3</v>
      </c>
      <c r="H3652" t="s">
        <v>148</v>
      </c>
      <c r="I3652" t="s">
        <v>56</v>
      </c>
      <c r="J3652">
        <v>10007890932</v>
      </c>
      <c r="K3652" s="21">
        <v>19.600000000000001</v>
      </c>
    </row>
    <row r="3653" spans="1:11">
      <c r="A3653" t="s">
        <v>383</v>
      </c>
      <c r="B3653">
        <v>2014</v>
      </c>
      <c r="C3653" s="12">
        <v>41657</v>
      </c>
      <c r="D3653" t="s">
        <v>140</v>
      </c>
      <c r="E3653" t="s">
        <v>117</v>
      </c>
      <c r="F3653">
        <v>2</v>
      </c>
      <c r="G3653">
        <v>4</v>
      </c>
      <c r="H3653" t="s">
        <v>287</v>
      </c>
      <c r="I3653" t="s">
        <v>31</v>
      </c>
      <c r="J3653">
        <v>10003349716</v>
      </c>
      <c r="K3653" s="21">
        <v>28.7</v>
      </c>
    </row>
    <row r="3654" spans="1:11">
      <c r="A3654" t="s">
        <v>383</v>
      </c>
      <c r="B3654">
        <v>2014</v>
      </c>
      <c r="C3654" s="12">
        <v>41657</v>
      </c>
      <c r="D3654" t="s">
        <v>140</v>
      </c>
      <c r="E3654" t="s">
        <v>117</v>
      </c>
      <c r="F3654">
        <v>3</v>
      </c>
      <c r="G3654">
        <v>1</v>
      </c>
      <c r="H3654" t="s">
        <v>183</v>
      </c>
      <c r="I3654" t="s">
        <v>33</v>
      </c>
      <c r="J3654">
        <v>10007212639</v>
      </c>
      <c r="K3654" s="21">
        <v>22.5</v>
      </c>
    </row>
    <row r="3655" spans="1:11">
      <c r="A3655" t="s">
        <v>383</v>
      </c>
      <c r="B3655">
        <v>2014</v>
      </c>
      <c r="C3655" s="12">
        <v>41657</v>
      </c>
      <c r="D3655" t="s">
        <v>140</v>
      </c>
      <c r="E3655" t="s">
        <v>117</v>
      </c>
      <c r="F3655">
        <v>3</v>
      </c>
      <c r="G3655">
        <v>2</v>
      </c>
      <c r="H3655" t="s">
        <v>167</v>
      </c>
      <c r="I3655" t="s">
        <v>46</v>
      </c>
      <c r="J3655">
        <v>10005953154</v>
      </c>
      <c r="K3655" s="21">
        <v>24</v>
      </c>
    </row>
    <row r="3656" spans="1:11">
      <c r="A3656" t="s">
        <v>383</v>
      </c>
      <c r="B3656">
        <v>2014</v>
      </c>
      <c r="C3656" s="12">
        <v>41657</v>
      </c>
      <c r="D3656" t="s">
        <v>140</v>
      </c>
      <c r="E3656" t="s">
        <v>117</v>
      </c>
      <c r="F3656">
        <v>3</v>
      </c>
      <c r="G3656">
        <v>3</v>
      </c>
      <c r="H3656" t="s">
        <v>201</v>
      </c>
      <c r="I3656" t="s">
        <v>39</v>
      </c>
      <c r="J3656">
        <v>10007947011</v>
      </c>
      <c r="K3656" s="21">
        <v>19.2</v>
      </c>
    </row>
    <row r="3657" spans="1:11">
      <c r="A3657" t="s">
        <v>383</v>
      </c>
      <c r="B3657">
        <v>2014</v>
      </c>
      <c r="C3657" s="12">
        <v>41657</v>
      </c>
      <c r="D3657" t="s">
        <v>140</v>
      </c>
      <c r="E3657" t="s">
        <v>117</v>
      </c>
      <c r="F3657">
        <v>3</v>
      </c>
      <c r="G3657">
        <v>4</v>
      </c>
      <c r="H3657" t="s">
        <v>376</v>
      </c>
      <c r="I3657" t="s">
        <v>269</v>
      </c>
      <c r="J3657">
        <v>10007812019</v>
      </c>
      <c r="K3657" s="21">
        <v>19.600000000000001</v>
      </c>
    </row>
    <row r="3658" spans="1:11">
      <c r="A3658" t="s">
        <v>383</v>
      </c>
      <c r="B3658">
        <v>2014</v>
      </c>
      <c r="C3658" s="12">
        <v>41657</v>
      </c>
      <c r="D3658" t="s">
        <v>140</v>
      </c>
      <c r="E3658" t="s">
        <v>117</v>
      </c>
      <c r="F3658">
        <v>4</v>
      </c>
      <c r="G3658">
        <v>1</v>
      </c>
      <c r="H3658" t="s">
        <v>306</v>
      </c>
      <c r="I3658" t="s">
        <v>113</v>
      </c>
      <c r="J3658">
        <v>10006898300</v>
      </c>
      <c r="K3658" s="21">
        <v>21.4</v>
      </c>
    </row>
    <row r="3659" spans="1:11">
      <c r="A3659" t="s">
        <v>383</v>
      </c>
      <c r="B3659">
        <v>2014</v>
      </c>
      <c r="C3659" s="12">
        <v>41657</v>
      </c>
      <c r="D3659" t="s">
        <v>140</v>
      </c>
      <c r="E3659" t="s">
        <v>117</v>
      </c>
      <c r="F3659">
        <v>4</v>
      </c>
      <c r="G3659">
        <v>2</v>
      </c>
      <c r="H3659" t="s">
        <v>347</v>
      </c>
      <c r="I3659" t="s">
        <v>348</v>
      </c>
      <c r="J3659">
        <v>10004722668</v>
      </c>
      <c r="K3659" s="21">
        <v>28.1</v>
      </c>
    </row>
    <row r="3660" spans="1:11">
      <c r="A3660" t="s">
        <v>383</v>
      </c>
      <c r="B3660">
        <v>2014</v>
      </c>
      <c r="C3660" s="12">
        <v>41657</v>
      </c>
      <c r="D3660" t="s">
        <v>140</v>
      </c>
      <c r="E3660" t="s">
        <v>117</v>
      </c>
      <c r="F3660">
        <v>4</v>
      </c>
      <c r="G3660">
        <v>3</v>
      </c>
      <c r="H3660" t="s">
        <v>195</v>
      </c>
      <c r="I3660" t="s">
        <v>31</v>
      </c>
      <c r="J3660">
        <v>10005964470</v>
      </c>
      <c r="K3660" s="21">
        <v>24.8</v>
      </c>
    </row>
    <row r="3661" spans="1:11">
      <c r="A3661" t="s">
        <v>383</v>
      </c>
      <c r="B3661">
        <v>2014</v>
      </c>
      <c r="C3661" s="12">
        <v>41657</v>
      </c>
      <c r="D3661" t="s">
        <v>140</v>
      </c>
      <c r="E3661" t="s">
        <v>117</v>
      </c>
      <c r="F3661">
        <v>4</v>
      </c>
      <c r="G3661">
        <v>4</v>
      </c>
      <c r="H3661" t="s">
        <v>367</v>
      </c>
      <c r="I3661" t="s">
        <v>37</v>
      </c>
      <c r="J3661">
        <v>10006553039</v>
      </c>
      <c r="K3661" s="21">
        <v>22.2</v>
      </c>
    </row>
    <row r="3662" spans="1:11">
      <c r="A3662" t="s">
        <v>383</v>
      </c>
      <c r="B3662">
        <v>2014</v>
      </c>
      <c r="C3662" s="12">
        <v>41657</v>
      </c>
      <c r="D3662" t="s">
        <v>140</v>
      </c>
      <c r="E3662" t="s">
        <v>119</v>
      </c>
      <c r="F3662">
        <v>1</v>
      </c>
      <c r="G3662">
        <v>1</v>
      </c>
      <c r="H3662" t="s">
        <v>200</v>
      </c>
      <c r="I3662" t="s">
        <v>23</v>
      </c>
      <c r="J3662">
        <v>10006900421</v>
      </c>
      <c r="K3662" s="21">
        <v>21.1</v>
      </c>
    </row>
    <row r="3663" spans="1:11">
      <c r="A3663" t="s">
        <v>383</v>
      </c>
      <c r="B3663">
        <v>2014</v>
      </c>
      <c r="C3663" s="12">
        <v>41657</v>
      </c>
      <c r="D3663" t="s">
        <v>140</v>
      </c>
      <c r="E3663" t="s">
        <v>119</v>
      </c>
      <c r="F3663">
        <v>1</v>
      </c>
      <c r="G3663">
        <v>2</v>
      </c>
      <c r="H3663" t="s">
        <v>68</v>
      </c>
      <c r="I3663" t="s">
        <v>29</v>
      </c>
      <c r="J3663">
        <v>10006379247</v>
      </c>
      <c r="K3663" s="21">
        <v>23.8</v>
      </c>
    </row>
    <row r="3664" spans="1:11">
      <c r="A3664" t="s">
        <v>383</v>
      </c>
      <c r="B3664">
        <v>2014</v>
      </c>
      <c r="C3664" s="12">
        <v>41657</v>
      </c>
      <c r="D3664" t="s">
        <v>140</v>
      </c>
      <c r="E3664" t="s">
        <v>119</v>
      </c>
      <c r="F3664">
        <v>1</v>
      </c>
      <c r="G3664">
        <v>3</v>
      </c>
      <c r="H3664" t="s">
        <v>306</v>
      </c>
      <c r="I3664" t="s">
        <v>113</v>
      </c>
      <c r="J3664">
        <v>10006898300</v>
      </c>
      <c r="K3664" s="21">
        <v>21.4</v>
      </c>
    </row>
    <row r="3665" spans="1:11">
      <c r="A3665" t="s">
        <v>383</v>
      </c>
      <c r="B3665">
        <v>2014</v>
      </c>
      <c r="C3665" s="12">
        <v>41657</v>
      </c>
      <c r="D3665" t="s">
        <v>140</v>
      </c>
      <c r="E3665" t="s">
        <v>119</v>
      </c>
      <c r="F3665">
        <v>1</v>
      </c>
      <c r="G3665">
        <v>4</v>
      </c>
      <c r="H3665" t="s">
        <v>336</v>
      </c>
      <c r="I3665" t="s">
        <v>337</v>
      </c>
      <c r="J3665">
        <v>10005506954</v>
      </c>
      <c r="K3665" s="21">
        <v>25.1</v>
      </c>
    </row>
    <row r="3666" spans="1:11">
      <c r="A3666" t="s">
        <v>383</v>
      </c>
      <c r="B3666">
        <v>2014</v>
      </c>
      <c r="C3666" s="12">
        <v>41657</v>
      </c>
      <c r="D3666" t="s">
        <v>140</v>
      </c>
      <c r="E3666" t="s">
        <v>119</v>
      </c>
      <c r="F3666">
        <v>1</v>
      </c>
      <c r="G3666">
        <v>5</v>
      </c>
      <c r="H3666" t="s">
        <v>103</v>
      </c>
      <c r="I3666" t="s">
        <v>104</v>
      </c>
      <c r="J3666">
        <v>10009010876</v>
      </c>
      <c r="K3666" s="21">
        <v>20</v>
      </c>
    </row>
    <row r="3667" spans="1:11">
      <c r="A3667" t="s">
        <v>383</v>
      </c>
      <c r="B3667">
        <v>2014</v>
      </c>
      <c r="C3667" s="12">
        <v>41657</v>
      </c>
      <c r="D3667" t="s">
        <v>140</v>
      </c>
      <c r="E3667" t="s">
        <v>119</v>
      </c>
      <c r="F3667">
        <v>1</v>
      </c>
      <c r="G3667">
        <v>6</v>
      </c>
      <c r="H3667" t="s">
        <v>351</v>
      </c>
      <c r="I3667" t="s">
        <v>27</v>
      </c>
      <c r="J3667">
        <v>10006584159</v>
      </c>
      <c r="K3667" s="21">
        <v>20.9</v>
      </c>
    </row>
    <row r="3668" spans="1:11">
      <c r="A3668" t="s">
        <v>383</v>
      </c>
      <c r="B3668">
        <v>2014</v>
      </c>
      <c r="C3668" s="12">
        <v>41657</v>
      </c>
      <c r="D3668" t="s">
        <v>140</v>
      </c>
      <c r="E3668" t="s">
        <v>119</v>
      </c>
      <c r="F3668">
        <v>2</v>
      </c>
      <c r="G3668">
        <v>1</v>
      </c>
      <c r="H3668" t="s">
        <v>183</v>
      </c>
      <c r="I3668" t="s">
        <v>33</v>
      </c>
      <c r="J3668">
        <v>10007212639</v>
      </c>
      <c r="K3668" s="21">
        <v>22.5</v>
      </c>
    </row>
    <row r="3669" spans="1:11">
      <c r="A3669" t="s">
        <v>383</v>
      </c>
      <c r="B3669">
        <v>2014</v>
      </c>
      <c r="C3669" s="12">
        <v>41657</v>
      </c>
      <c r="D3669" t="s">
        <v>140</v>
      </c>
      <c r="E3669" t="s">
        <v>119</v>
      </c>
      <c r="F3669">
        <v>2</v>
      </c>
      <c r="G3669">
        <v>2</v>
      </c>
      <c r="H3669" t="s">
        <v>196</v>
      </c>
      <c r="I3669" t="s">
        <v>52</v>
      </c>
      <c r="J3669">
        <v>10004868370</v>
      </c>
      <c r="K3669" s="21">
        <v>26</v>
      </c>
    </row>
    <row r="3670" spans="1:11">
      <c r="A3670" t="s">
        <v>383</v>
      </c>
      <c r="B3670">
        <v>2014</v>
      </c>
      <c r="C3670" s="12">
        <v>41657</v>
      </c>
      <c r="D3670" t="s">
        <v>140</v>
      </c>
      <c r="E3670" t="s">
        <v>119</v>
      </c>
      <c r="F3670">
        <v>2</v>
      </c>
      <c r="G3670">
        <v>3</v>
      </c>
      <c r="H3670" t="s">
        <v>50</v>
      </c>
      <c r="I3670" t="s">
        <v>44</v>
      </c>
      <c r="J3670">
        <v>10009039774</v>
      </c>
      <c r="K3670" s="21">
        <v>19.5</v>
      </c>
    </row>
    <row r="3671" spans="1:11">
      <c r="A3671" t="s">
        <v>383</v>
      </c>
      <c r="B3671">
        <v>2014</v>
      </c>
      <c r="C3671" s="12">
        <v>41657</v>
      </c>
      <c r="D3671" t="s">
        <v>140</v>
      </c>
      <c r="E3671" t="s">
        <v>119</v>
      </c>
      <c r="F3671">
        <v>2</v>
      </c>
      <c r="G3671">
        <v>4</v>
      </c>
      <c r="H3671" t="s">
        <v>340</v>
      </c>
      <c r="I3671" t="s">
        <v>142</v>
      </c>
      <c r="J3671">
        <v>10004633247</v>
      </c>
      <c r="K3671" s="21">
        <v>25.8</v>
      </c>
    </row>
    <row r="3672" spans="1:11">
      <c r="A3672" t="s">
        <v>383</v>
      </c>
      <c r="B3672">
        <v>2014</v>
      </c>
      <c r="C3672" s="12">
        <v>41657</v>
      </c>
      <c r="D3672" t="s">
        <v>140</v>
      </c>
      <c r="E3672" t="s">
        <v>119</v>
      </c>
      <c r="F3672">
        <v>2</v>
      </c>
      <c r="G3672">
        <v>5</v>
      </c>
      <c r="H3672" t="s">
        <v>220</v>
      </c>
      <c r="I3672" t="s">
        <v>35</v>
      </c>
      <c r="J3672">
        <v>10005782695</v>
      </c>
      <c r="K3672" s="21">
        <v>24.5</v>
      </c>
    </row>
    <row r="3673" spans="1:11">
      <c r="A3673" t="s">
        <v>383</v>
      </c>
      <c r="B3673">
        <v>2014</v>
      </c>
      <c r="C3673" s="12">
        <v>41657</v>
      </c>
      <c r="D3673" t="s">
        <v>140</v>
      </c>
      <c r="E3673" t="s">
        <v>119</v>
      </c>
      <c r="F3673">
        <v>2</v>
      </c>
      <c r="G3673">
        <v>6</v>
      </c>
      <c r="H3673" t="s">
        <v>234</v>
      </c>
      <c r="I3673" t="s">
        <v>25</v>
      </c>
      <c r="J3673">
        <v>10006073493</v>
      </c>
      <c r="K3673" s="21">
        <v>24.1</v>
      </c>
    </row>
    <row r="3674" spans="1:11">
      <c r="A3674" t="s">
        <v>383</v>
      </c>
      <c r="B3674">
        <v>2014</v>
      </c>
      <c r="C3674" s="12">
        <v>41657</v>
      </c>
      <c r="D3674" t="s">
        <v>140</v>
      </c>
      <c r="E3674" t="s">
        <v>121</v>
      </c>
      <c r="F3674">
        <v>1</v>
      </c>
      <c r="G3674">
        <v>1</v>
      </c>
      <c r="H3674" t="s">
        <v>200</v>
      </c>
      <c r="I3674" t="s">
        <v>23</v>
      </c>
      <c r="J3674">
        <v>10006900421</v>
      </c>
      <c r="K3674" s="21">
        <v>21.1</v>
      </c>
    </row>
    <row r="3675" spans="1:11">
      <c r="A3675" t="s">
        <v>383</v>
      </c>
      <c r="B3675">
        <v>2014</v>
      </c>
      <c r="C3675" s="12">
        <v>41657</v>
      </c>
      <c r="D3675" t="s">
        <v>140</v>
      </c>
      <c r="E3675" t="s">
        <v>121</v>
      </c>
      <c r="F3675">
        <v>1</v>
      </c>
      <c r="G3675">
        <v>2</v>
      </c>
      <c r="H3675" t="s">
        <v>50</v>
      </c>
      <c r="I3675" t="s">
        <v>44</v>
      </c>
      <c r="J3675">
        <v>10009039774</v>
      </c>
      <c r="K3675" s="21">
        <v>19.5</v>
      </c>
    </row>
    <row r="3676" spans="1:11">
      <c r="A3676" t="s">
        <v>383</v>
      </c>
      <c r="B3676">
        <v>2014</v>
      </c>
      <c r="C3676" s="12">
        <v>41657</v>
      </c>
      <c r="D3676" t="s">
        <v>140</v>
      </c>
      <c r="E3676" t="s">
        <v>121</v>
      </c>
      <c r="F3676">
        <v>1</v>
      </c>
      <c r="G3676">
        <v>3</v>
      </c>
      <c r="H3676" t="s">
        <v>306</v>
      </c>
      <c r="I3676" t="s">
        <v>113</v>
      </c>
      <c r="J3676">
        <v>10006898300</v>
      </c>
      <c r="K3676" s="21">
        <v>21.4</v>
      </c>
    </row>
    <row r="3677" spans="1:11">
      <c r="A3677" t="s">
        <v>383</v>
      </c>
      <c r="B3677">
        <v>2014</v>
      </c>
      <c r="C3677" s="12">
        <v>41657</v>
      </c>
      <c r="D3677" t="s">
        <v>140</v>
      </c>
      <c r="E3677" t="s">
        <v>121</v>
      </c>
      <c r="F3677">
        <v>1</v>
      </c>
      <c r="G3677">
        <v>4</v>
      </c>
      <c r="H3677" t="s">
        <v>183</v>
      </c>
      <c r="I3677" t="s">
        <v>33</v>
      </c>
      <c r="J3677">
        <v>10007212639</v>
      </c>
      <c r="K3677" s="21">
        <v>22.5</v>
      </c>
    </row>
    <row r="3678" spans="1:11">
      <c r="A3678" t="s">
        <v>383</v>
      </c>
      <c r="B3678">
        <v>2014</v>
      </c>
      <c r="C3678" s="12">
        <v>41657</v>
      </c>
      <c r="D3678" t="s">
        <v>140</v>
      </c>
      <c r="E3678" t="s">
        <v>121</v>
      </c>
      <c r="F3678">
        <v>1</v>
      </c>
      <c r="G3678">
        <v>9</v>
      </c>
      <c r="H3678" t="s">
        <v>196</v>
      </c>
      <c r="I3678" t="s">
        <v>52</v>
      </c>
      <c r="J3678">
        <v>10004868370</v>
      </c>
      <c r="K3678" s="21">
        <v>26</v>
      </c>
    </row>
    <row r="3679" spans="1:11">
      <c r="A3679" t="s">
        <v>383</v>
      </c>
      <c r="B3679">
        <v>2014</v>
      </c>
      <c r="C3679" s="12">
        <v>41657</v>
      </c>
      <c r="D3679" t="s">
        <v>140</v>
      </c>
      <c r="E3679" t="s">
        <v>121</v>
      </c>
      <c r="F3679">
        <v>1</v>
      </c>
      <c r="G3679">
        <v>9</v>
      </c>
      <c r="H3679" t="s">
        <v>68</v>
      </c>
      <c r="I3679" t="s">
        <v>29</v>
      </c>
      <c r="J3679">
        <v>10006379247</v>
      </c>
      <c r="K3679" s="21">
        <v>23.8</v>
      </c>
    </row>
    <row r="3680" spans="1:11">
      <c r="A3680" t="s">
        <v>383</v>
      </c>
      <c r="B3680">
        <v>2014</v>
      </c>
      <c r="C3680" s="12">
        <v>41657</v>
      </c>
      <c r="D3680" t="s">
        <v>140</v>
      </c>
      <c r="E3680" t="s">
        <v>121</v>
      </c>
      <c r="F3680">
        <v>2</v>
      </c>
      <c r="G3680">
        <v>1</v>
      </c>
      <c r="H3680" t="s">
        <v>336</v>
      </c>
      <c r="I3680" t="s">
        <v>337</v>
      </c>
      <c r="J3680">
        <v>10005506954</v>
      </c>
      <c r="K3680" s="21">
        <v>25.1</v>
      </c>
    </row>
    <row r="3681" spans="1:11">
      <c r="A3681" t="s">
        <v>383</v>
      </c>
      <c r="B3681">
        <v>2014</v>
      </c>
      <c r="C3681" s="12">
        <v>41657</v>
      </c>
      <c r="D3681" t="s">
        <v>140</v>
      </c>
      <c r="E3681" t="s">
        <v>121</v>
      </c>
      <c r="F3681">
        <v>2</v>
      </c>
      <c r="G3681">
        <v>2</v>
      </c>
      <c r="H3681" t="s">
        <v>340</v>
      </c>
      <c r="I3681" t="s">
        <v>142</v>
      </c>
      <c r="J3681">
        <v>10004633247</v>
      </c>
      <c r="K3681" s="21">
        <v>25.8</v>
      </c>
    </row>
    <row r="3682" spans="1:11">
      <c r="A3682" t="s">
        <v>383</v>
      </c>
      <c r="B3682">
        <v>2014</v>
      </c>
      <c r="C3682" s="12">
        <v>41657</v>
      </c>
      <c r="D3682" t="s">
        <v>140</v>
      </c>
      <c r="E3682" t="s">
        <v>121</v>
      </c>
      <c r="F3682">
        <v>2</v>
      </c>
      <c r="G3682">
        <v>3</v>
      </c>
      <c r="H3682" t="s">
        <v>103</v>
      </c>
      <c r="I3682" t="s">
        <v>104</v>
      </c>
      <c r="J3682">
        <v>10009010876</v>
      </c>
      <c r="K3682" s="21">
        <v>20</v>
      </c>
    </row>
    <row r="3683" spans="1:11">
      <c r="A3683" t="s">
        <v>383</v>
      </c>
      <c r="B3683">
        <v>2014</v>
      </c>
      <c r="C3683" s="12">
        <v>41657</v>
      </c>
      <c r="D3683" t="s">
        <v>140</v>
      </c>
      <c r="E3683" t="s">
        <v>121</v>
      </c>
      <c r="F3683">
        <v>2</v>
      </c>
      <c r="G3683">
        <v>4</v>
      </c>
      <c r="H3683" t="s">
        <v>220</v>
      </c>
      <c r="I3683" t="s">
        <v>35</v>
      </c>
      <c r="J3683">
        <v>10005782695</v>
      </c>
      <c r="K3683" s="21">
        <v>24.5</v>
      </c>
    </row>
    <row r="3684" spans="1:11">
      <c r="A3684" t="s">
        <v>383</v>
      </c>
      <c r="B3684">
        <v>2014</v>
      </c>
      <c r="C3684" s="12">
        <v>41657</v>
      </c>
      <c r="D3684" t="s">
        <v>140</v>
      </c>
      <c r="E3684" t="s">
        <v>121</v>
      </c>
      <c r="F3684">
        <v>2</v>
      </c>
      <c r="G3684">
        <v>5</v>
      </c>
      <c r="H3684" t="s">
        <v>234</v>
      </c>
      <c r="I3684" t="s">
        <v>25</v>
      </c>
      <c r="J3684">
        <v>10006073493</v>
      </c>
      <c r="K3684" s="21">
        <v>24.1</v>
      </c>
    </row>
    <row r="3685" spans="1:11">
      <c r="A3685" t="s">
        <v>383</v>
      </c>
      <c r="B3685">
        <v>2014</v>
      </c>
      <c r="C3685" s="12">
        <v>41657</v>
      </c>
      <c r="D3685" t="s">
        <v>140</v>
      </c>
      <c r="E3685" t="s">
        <v>121</v>
      </c>
      <c r="F3685">
        <v>2</v>
      </c>
      <c r="G3685">
        <v>6</v>
      </c>
      <c r="H3685" t="s">
        <v>351</v>
      </c>
      <c r="I3685" t="s">
        <v>27</v>
      </c>
      <c r="J3685">
        <v>10006584159</v>
      </c>
      <c r="K3685" s="21">
        <v>20.9</v>
      </c>
    </row>
    <row r="3686" spans="1:11">
      <c r="A3686" t="s">
        <v>385</v>
      </c>
      <c r="B3686">
        <v>2014</v>
      </c>
      <c r="C3686" s="12">
        <v>41615</v>
      </c>
      <c r="D3686" t="s">
        <v>140</v>
      </c>
      <c r="E3686" t="s">
        <v>91</v>
      </c>
      <c r="F3686">
        <v>1</v>
      </c>
      <c r="G3686">
        <v>1</v>
      </c>
      <c r="H3686" t="s">
        <v>200</v>
      </c>
      <c r="I3686" t="s">
        <v>23</v>
      </c>
      <c r="J3686">
        <v>10006900421</v>
      </c>
      <c r="K3686" s="21">
        <v>21</v>
      </c>
    </row>
    <row r="3687" spans="1:11">
      <c r="A3687" t="s">
        <v>385</v>
      </c>
      <c r="B3687">
        <v>2014</v>
      </c>
      <c r="C3687" s="12">
        <v>41615</v>
      </c>
      <c r="D3687" t="s">
        <v>140</v>
      </c>
      <c r="E3687" t="s">
        <v>91</v>
      </c>
      <c r="F3687">
        <v>1</v>
      </c>
      <c r="G3687">
        <v>2</v>
      </c>
      <c r="H3687" t="s">
        <v>287</v>
      </c>
      <c r="I3687" t="s">
        <v>31</v>
      </c>
      <c r="J3687">
        <v>10003349716</v>
      </c>
      <c r="K3687" s="21">
        <v>28.6</v>
      </c>
    </row>
    <row r="3688" spans="1:11">
      <c r="A3688" t="s">
        <v>385</v>
      </c>
      <c r="B3688">
        <v>2014</v>
      </c>
      <c r="C3688" s="12">
        <v>41615</v>
      </c>
      <c r="D3688" t="s">
        <v>140</v>
      </c>
      <c r="E3688" t="s">
        <v>91</v>
      </c>
      <c r="F3688">
        <v>1</v>
      </c>
      <c r="G3688">
        <v>3</v>
      </c>
      <c r="H3688" t="s">
        <v>370</v>
      </c>
      <c r="I3688" t="s">
        <v>46</v>
      </c>
      <c r="J3688">
        <v>10003095795</v>
      </c>
      <c r="K3688" s="21">
        <v>28.7</v>
      </c>
    </row>
    <row r="3689" spans="1:11">
      <c r="A3689" t="s">
        <v>385</v>
      </c>
      <c r="B3689">
        <v>2014</v>
      </c>
      <c r="C3689" s="12">
        <v>41615</v>
      </c>
      <c r="D3689" t="s">
        <v>140</v>
      </c>
      <c r="E3689" t="s">
        <v>91</v>
      </c>
      <c r="F3689">
        <v>1</v>
      </c>
      <c r="G3689">
        <v>4</v>
      </c>
      <c r="H3689" t="s">
        <v>183</v>
      </c>
      <c r="I3689" t="s">
        <v>33</v>
      </c>
      <c r="J3689">
        <v>10007212639</v>
      </c>
      <c r="K3689" s="21">
        <v>22.4</v>
      </c>
    </row>
    <row r="3690" spans="1:11">
      <c r="A3690" t="s">
        <v>385</v>
      </c>
      <c r="B3690">
        <v>2014</v>
      </c>
      <c r="C3690" s="12">
        <v>41615</v>
      </c>
      <c r="D3690" t="s">
        <v>140</v>
      </c>
      <c r="E3690" t="s">
        <v>91</v>
      </c>
      <c r="F3690">
        <v>1</v>
      </c>
      <c r="G3690">
        <v>5</v>
      </c>
      <c r="H3690" t="s">
        <v>339</v>
      </c>
      <c r="I3690" t="s">
        <v>27</v>
      </c>
      <c r="J3690">
        <v>10004618796</v>
      </c>
      <c r="K3690" s="21">
        <v>26.3</v>
      </c>
    </row>
    <row r="3691" spans="1:11">
      <c r="A3691" t="s">
        <v>385</v>
      </c>
      <c r="B3691">
        <v>2014</v>
      </c>
      <c r="C3691" s="12">
        <v>41615</v>
      </c>
      <c r="D3691" t="s">
        <v>140</v>
      </c>
      <c r="E3691" t="s">
        <v>91</v>
      </c>
      <c r="F3691">
        <v>1</v>
      </c>
      <c r="G3691">
        <v>6</v>
      </c>
      <c r="H3691" t="s">
        <v>201</v>
      </c>
      <c r="I3691" t="s">
        <v>39</v>
      </c>
      <c r="J3691">
        <v>10007947011</v>
      </c>
      <c r="K3691" s="21">
        <v>19.100000000000001</v>
      </c>
    </row>
    <row r="3692" spans="1:11">
      <c r="A3692" t="s">
        <v>385</v>
      </c>
      <c r="B3692">
        <v>2014</v>
      </c>
      <c r="C3692" s="12">
        <v>41615</v>
      </c>
      <c r="D3692" t="s">
        <v>140</v>
      </c>
      <c r="E3692" t="s">
        <v>91</v>
      </c>
      <c r="F3692">
        <v>1</v>
      </c>
      <c r="G3692">
        <v>9</v>
      </c>
      <c r="H3692" t="s">
        <v>148</v>
      </c>
      <c r="I3692" t="s">
        <v>56</v>
      </c>
      <c r="J3692">
        <v>10007890932</v>
      </c>
      <c r="K3692" s="21">
        <v>19.5</v>
      </c>
    </row>
    <row r="3693" spans="1:11">
      <c r="A3693" t="s">
        <v>385</v>
      </c>
      <c r="B3693">
        <v>2014</v>
      </c>
      <c r="C3693" s="12">
        <v>41615</v>
      </c>
      <c r="D3693" t="s">
        <v>140</v>
      </c>
      <c r="E3693" t="s">
        <v>91</v>
      </c>
      <c r="F3693">
        <v>2</v>
      </c>
      <c r="G3693">
        <v>1</v>
      </c>
      <c r="H3693" t="s">
        <v>335</v>
      </c>
      <c r="I3693" t="s">
        <v>29</v>
      </c>
      <c r="J3693">
        <v>10036244537</v>
      </c>
      <c r="K3693" s="21">
        <v>25.3</v>
      </c>
    </row>
    <row r="3694" spans="1:11">
      <c r="A3694" t="s">
        <v>385</v>
      </c>
      <c r="B3694">
        <v>2014</v>
      </c>
      <c r="C3694" s="12">
        <v>41615</v>
      </c>
      <c r="D3694" t="s">
        <v>140</v>
      </c>
      <c r="E3694" t="s">
        <v>91</v>
      </c>
      <c r="F3694">
        <v>2</v>
      </c>
      <c r="G3694">
        <v>2</v>
      </c>
      <c r="H3694" t="s">
        <v>367</v>
      </c>
      <c r="I3694" t="s">
        <v>37</v>
      </c>
      <c r="J3694">
        <v>10006553039</v>
      </c>
      <c r="K3694" s="21">
        <v>22.1</v>
      </c>
    </row>
    <row r="3695" spans="1:11">
      <c r="A3695" t="s">
        <v>385</v>
      </c>
      <c r="B3695">
        <v>2014</v>
      </c>
      <c r="C3695" s="12">
        <v>41615</v>
      </c>
      <c r="D3695" t="s">
        <v>140</v>
      </c>
      <c r="E3695" t="s">
        <v>91</v>
      </c>
      <c r="F3695">
        <v>2</v>
      </c>
      <c r="G3695">
        <v>3</v>
      </c>
      <c r="H3695" t="s">
        <v>196</v>
      </c>
      <c r="I3695" t="s">
        <v>52</v>
      </c>
      <c r="J3695">
        <v>10004868370</v>
      </c>
      <c r="K3695" s="21">
        <v>25.9</v>
      </c>
    </row>
    <row r="3696" spans="1:11">
      <c r="A3696" t="s">
        <v>385</v>
      </c>
      <c r="B3696">
        <v>2014</v>
      </c>
      <c r="C3696" s="12">
        <v>41615</v>
      </c>
      <c r="D3696" t="s">
        <v>140</v>
      </c>
      <c r="E3696" t="s">
        <v>91</v>
      </c>
      <c r="F3696">
        <v>2</v>
      </c>
      <c r="G3696">
        <v>4</v>
      </c>
      <c r="H3696" t="s">
        <v>234</v>
      </c>
      <c r="I3696" t="s">
        <v>25</v>
      </c>
      <c r="J3696">
        <v>10006073493</v>
      </c>
      <c r="K3696" s="21">
        <v>24</v>
      </c>
    </row>
    <row r="3697" spans="1:11">
      <c r="A3697" t="s">
        <v>385</v>
      </c>
      <c r="B3697">
        <v>2014</v>
      </c>
      <c r="C3697" s="12">
        <v>41615</v>
      </c>
      <c r="D3697" t="s">
        <v>140</v>
      </c>
      <c r="E3697" t="s">
        <v>91</v>
      </c>
      <c r="F3697">
        <v>2</v>
      </c>
      <c r="G3697">
        <v>5</v>
      </c>
      <c r="H3697" t="s">
        <v>372</v>
      </c>
      <c r="I3697" t="s">
        <v>373</v>
      </c>
      <c r="J3697">
        <v>10055651813</v>
      </c>
      <c r="K3697" s="21"/>
    </row>
    <row r="3698" spans="1:11">
      <c r="A3698" t="s">
        <v>385</v>
      </c>
      <c r="B3698">
        <v>2014</v>
      </c>
      <c r="C3698" s="12">
        <v>41615</v>
      </c>
      <c r="D3698" t="s">
        <v>140</v>
      </c>
      <c r="E3698" t="s">
        <v>91</v>
      </c>
      <c r="F3698">
        <v>2</v>
      </c>
      <c r="G3698">
        <v>6</v>
      </c>
      <c r="H3698" t="s">
        <v>158</v>
      </c>
      <c r="I3698" t="s">
        <v>356</v>
      </c>
      <c r="J3698">
        <v>10010894696</v>
      </c>
      <c r="K3698" s="21"/>
    </row>
    <row r="3699" spans="1:11">
      <c r="A3699" t="s">
        <v>385</v>
      </c>
      <c r="B3699">
        <v>2014</v>
      </c>
      <c r="C3699" s="12">
        <v>41615</v>
      </c>
      <c r="D3699" t="s">
        <v>140</v>
      </c>
      <c r="E3699" t="s">
        <v>91</v>
      </c>
      <c r="F3699">
        <v>2</v>
      </c>
      <c r="G3699">
        <v>7</v>
      </c>
      <c r="H3699" t="s">
        <v>378</v>
      </c>
      <c r="I3699" t="s">
        <v>337</v>
      </c>
      <c r="J3699">
        <v>10006382984</v>
      </c>
      <c r="K3699" s="21"/>
    </row>
    <row r="3700" spans="1:11">
      <c r="A3700" t="s">
        <v>385</v>
      </c>
      <c r="B3700">
        <v>2014</v>
      </c>
      <c r="C3700" s="12">
        <v>41615</v>
      </c>
      <c r="D3700" t="s">
        <v>140</v>
      </c>
      <c r="E3700" t="s">
        <v>91</v>
      </c>
      <c r="F3700">
        <v>3</v>
      </c>
      <c r="G3700">
        <v>1</v>
      </c>
      <c r="H3700" t="s">
        <v>340</v>
      </c>
      <c r="I3700" t="s">
        <v>142</v>
      </c>
      <c r="J3700">
        <v>10004633247</v>
      </c>
      <c r="K3700" s="21">
        <v>25.7</v>
      </c>
    </row>
    <row r="3701" spans="1:11">
      <c r="A3701" t="s">
        <v>385</v>
      </c>
      <c r="B3701">
        <v>2014</v>
      </c>
      <c r="C3701" s="12">
        <v>41615</v>
      </c>
      <c r="D3701" t="s">
        <v>140</v>
      </c>
      <c r="E3701" t="s">
        <v>91</v>
      </c>
      <c r="F3701">
        <v>3</v>
      </c>
      <c r="G3701">
        <v>2</v>
      </c>
      <c r="H3701" t="s">
        <v>354</v>
      </c>
      <c r="I3701" t="s">
        <v>29</v>
      </c>
      <c r="J3701">
        <v>10006665496</v>
      </c>
      <c r="K3701" s="21">
        <v>22.2</v>
      </c>
    </row>
    <row r="3702" spans="1:11">
      <c r="A3702" t="s">
        <v>385</v>
      </c>
      <c r="B3702">
        <v>2014</v>
      </c>
      <c r="C3702" s="12">
        <v>41615</v>
      </c>
      <c r="D3702" t="s">
        <v>140</v>
      </c>
      <c r="E3702" t="s">
        <v>91</v>
      </c>
      <c r="F3702">
        <v>3</v>
      </c>
      <c r="G3702">
        <v>3</v>
      </c>
      <c r="H3702" t="s">
        <v>347</v>
      </c>
      <c r="I3702" t="s">
        <v>348</v>
      </c>
      <c r="J3702">
        <v>10004722668</v>
      </c>
      <c r="K3702" s="21">
        <v>28</v>
      </c>
    </row>
    <row r="3703" spans="1:11">
      <c r="A3703" t="s">
        <v>385</v>
      </c>
      <c r="B3703">
        <v>2014</v>
      </c>
      <c r="C3703" s="12">
        <v>41615</v>
      </c>
      <c r="D3703" t="s">
        <v>140</v>
      </c>
      <c r="E3703" t="s">
        <v>91</v>
      </c>
      <c r="F3703">
        <v>3</v>
      </c>
      <c r="G3703">
        <v>4</v>
      </c>
      <c r="H3703" t="s">
        <v>384</v>
      </c>
      <c r="I3703" t="s">
        <v>198</v>
      </c>
      <c r="J3703">
        <v>10007271142</v>
      </c>
      <c r="K3703" s="21">
        <v>21.6</v>
      </c>
    </row>
    <row r="3704" spans="1:11">
      <c r="A3704" t="s">
        <v>385</v>
      </c>
      <c r="B3704">
        <v>2014</v>
      </c>
      <c r="C3704" s="12">
        <v>41615</v>
      </c>
      <c r="D3704" t="s">
        <v>140</v>
      </c>
      <c r="E3704" t="s">
        <v>91</v>
      </c>
      <c r="F3704">
        <v>3</v>
      </c>
      <c r="G3704">
        <v>5</v>
      </c>
      <c r="H3704" t="s">
        <v>306</v>
      </c>
      <c r="I3704" t="s">
        <v>113</v>
      </c>
      <c r="J3704">
        <v>10006898300</v>
      </c>
      <c r="K3704" s="21">
        <v>21.3</v>
      </c>
    </row>
    <row r="3705" spans="1:11">
      <c r="A3705" t="s">
        <v>385</v>
      </c>
      <c r="B3705">
        <v>2014</v>
      </c>
      <c r="C3705" s="12">
        <v>41615</v>
      </c>
      <c r="D3705" t="s">
        <v>140</v>
      </c>
      <c r="E3705" t="s">
        <v>91</v>
      </c>
      <c r="F3705">
        <v>3</v>
      </c>
      <c r="G3705">
        <v>6</v>
      </c>
      <c r="H3705" t="s">
        <v>195</v>
      </c>
      <c r="I3705" t="s">
        <v>31</v>
      </c>
      <c r="J3705">
        <v>10005964470</v>
      </c>
      <c r="K3705" s="21">
        <v>24.7</v>
      </c>
    </row>
    <row r="3706" spans="1:11">
      <c r="A3706" t="s">
        <v>385</v>
      </c>
      <c r="B3706">
        <v>2014</v>
      </c>
      <c r="C3706" s="12">
        <v>41615</v>
      </c>
      <c r="D3706" t="s">
        <v>140</v>
      </c>
      <c r="E3706" t="s">
        <v>91</v>
      </c>
      <c r="F3706">
        <v>3</v>
      </c>
      <c r="G3706">
        <v>7</v>
      </c>
      <c r="H3706" t="s">
        <v>153</v>
      </c>
      <c r="I3706" t="s">
        <v>154</v>
      </c>
      <c r="J3706">
        <v>10004717719</v>
      </c>
      <c r="K3706" s="21">
        <v>25</v>
      </c>
    </row>
    <row r="3707" spans="1:11">
      <c r="A3707" t="s">
        <v>385</v>
      </c>
      <c r="B3707">
        <v>2014</v>
      </c>
      <c r="C3707" s="12">
        <v>41615</v>
      </c>
      <c r="D3707" t="s">
        <v>140</v>
      </c>
      <c r="E3707" t="s">
        <v>91</v>
      </c>
      <c r="F3707">
        <v>4</v>
      </c>
      <c r="G3707">
        <v>1</v>
      </c>
      <c r="H3707" t="s">
        <v>203</v>
      </c>
      <c r="I3707" t="s">
        <v>198</v>
      </c>
      <c r="J3707">
        <v>10051694112</v>
      </c>
      <c r="K3707" s="21">
        <v>26.9</v>
      </c>
    </row>
    <row r="3708" spans="1:11">
      <c r="A3708" t="s">
        <v>385</v>
      </c>
      <c r="B3708">
        <v>2014</v>
      </c>
      <c r="C3708" s="12">
        <v>41615</v>
      </c>
      <c r="D3708" t="s">
        <v>140</v>
      </c>
      <c r="E3708" t="s">
        <v>91</v>
      </c>
      <c r="F3708">
        <v>4</v>
      </c>
      <c r="G3708">
        <v>2</v>
      </c>
      <c r="H3708" t="s">
        <v>352</v>
      </c>
      <c r="I3708" t="s">
        <v>353</v>
      </c>
      <c r="J3708">
        <v>10003292122</v>
      </c>
      <c r="K3708" s="21">
        <v>27.5</v>
      </c>
    </row>
    <row r="3709" spans="1:11">
      <c r="A3709" t="s">
        <v>385</v>
      </c>
      <c r="B3709">
        <v>2014</v>
      </c>
      <c r="C3709" s="12">
        <v>41615</v>
      </c>
      <c r="D3709" t="s">
        <v>140</v>
      </c>
      <c r="E3709" t="s">
        <v>91</v>
      </c>
      <c r="F3709">
        <v>4</v>
      </c>
      <c r="G3709">
        <v>3</v>
      </c>
      <c r="H3709" t="s">
        <v>380</v>
      </c>
      <c r="I3709" t="s">
        <v>386</v>
      </c>
      <c r="J3709">
        <v>10005747434</v>
      </c>
      <c r="K3709" s="21">
        <v>29</v>
      </c>
    </row>
    <row r="3710" spans="1:11">
      <c r="A3710" t="s">
        <v>385</v>
      </c>
      <c r="B3710">
        <v>2014</v>
      </c>
      <c r="C3710" s="12">
        <v>41615</v>
      </c>
      <c r="D3710" t="s">
        <v>140</v>
      </c>
      <c r="E3710" t="s">
        <v>91</v>
      </c>
      <c r="F3710">
        <v>4</v>
      </c>
      <c r="G3710">
        <v>4</v>
      </c>
      <c r="H3710" t="s">
        <v>336</v>
      </c>
      <c r="I3710" t="s">
        <v>355</v>
      </c>
      <c r="J3710">
        <v>10005506954</v>
      </c>
      <c r="K3710" s="21">
        <v>25</v>
      </c>
    </row>
    <row r="3711" spans="1:11">
      <c r="A3711" t="s">
        <v>385</v>
      </c>
      <c r="B3711">
        <v>2014</v>
      </c>
      <c r="C3711" s="12">
        <v>41615</v>
      </c>
      <c r="D3711" t="s">
        <v>140</v>
      </c>
      <c r="E3711" t="s">
        <v>91</v>
      </c>
      <c r="F3711">
        <v>4</v>
      </c>
      <c r="G3711">
        <v>5</v>
      </c>
      <c r="H3711" t="s">
        <v>312</v>
      </c>
      <c r="I3711" t="s">
        <v>104</v>
      </c>
      <c r="J3711">
        <v>10006898401</v>
      </c>
      <c r="K3711" s="21">
        <v>22.5</v>
      </c>
    </row>
    <row r="3712" spans="1:11">
      <c r="A3712" t="s">
        <v>385</v>
      </c>
      <c r="B3712">
        <v>2014</v>
      </c>
      <c r="C3712" s="12">
        <v>41615</v>
      </c>
      <c r="D3712" t="s">
        <v>140</v>
      </c>
      <c r="E3712" t="s">
        <v>91</v>
      </c>
      <c r="F3712">
        <v>4</v>
      </c>
      <c r="G3712">
        <v>6</v>
      </c>
      <c r="H3712" t="s">
        <v>332</v>
      </c>
      <c r="I3712" t="s">
        <v>333</v>
      </c>
      <c r="J3712">
        <v>10006480186</v>
      </c>
      <c r="K3712" s="21">
        <v>22.4</v>
      </c>
    </row>
    <row r="3713" spans="1:11">
      <c r="A3713" t="s">
        <v>385</v>
      </c>
      <c r="B3713">
        <v>2014</v>
      </c>
      <c r="C3713" s="12">
        <v>41615</v>
      </c>
      <c r="D3713" t="s">
        <v>140</v>
      </c>
      <c r="E3713" t="s">
        <v>91</v>
      </c>
      <c r="F3713">
        <v>4</v>
      </c>
      <c r="G3713">
        <v>7</v>
      </c>
      <c r="H3713" t="s">
        <v>330</v>
      </c>
      <c r="I3713" t="s">
        <v>178</v>
      </c>
      <c r="J3713">
        <v>10007782616</v>
      </c>
      <c r="K3713" s="21">
        <v>20.3</v>
      </c>
    </row>
    <row r="3714" spans="1:11">
      <c r="A3714" t="s">
        <v>385</v>
      </c>
      <c r="B3714">
        <v>2014</v>
      </c>
      <c r="C3714" s="12">
        <v>41615</v>
      </c>
      <c r="D3714" t="s">
        <v>140</v>
      </c>
      <c r="E3714" t="s">
        <v>117</v>
      </c>
      <c r="F3714">
        <v>1</v>
      </c>
      <c r="G3714">
        <v>1</v>
      </c>
      <c r="H3714" t="s">
        <v>196</v>
      </c>
      <c r="I3714" t="s">
        <v>52</v>
      </c>
      <c r="J3714">
        <v>10004868370</v>
      </c>
      <c r="K3714" s="21">
        <v>25.9</v>
      </c>
    </row>
    <row r="3715" spans="1:11">
      <c r="A3715" t="s">
        <v>385</v>
      </c>
      <c r="B3715">
        <v>2014</v>
      </c>
      <c r="C3715" s="12">
        <v>41615</v>
      </c>
      <c r="D3715" t="s">
        <v>140</v>
      </c>
      <c r="E3715" t="s">
        <v>117</v>
      </c>
      <c r="F3715">
        <v>1</v>
      </c>
      <c r="G3715">
        <v>2</v>
      </c>
      <c r="H3715" t="s">
        <v>306</v>
      </c>
      <c r="I3715" t="s">
        <v>113</v>
      </c>
      <c r="J3715">
        <v>10006898300</v>
      </c>
      <c r="K3715" s="21">
        <v>21.3</v>
      </c>
    </row>
    <row r="3716" spans="1:11">
      <c r="A3716" t="s">
        <v>385</v>
      </c>
      <c r="B3716">
        <v>2014</v>
      </c>
      <c r="C3716" s="12">
        <v>41615</v>
      </c>
      <c r="D3716" t="s">
        <v>140</v>
      </c>
      <c r="E3716" t="s">
        <v>117</v>
      </c>
      <c r="F3716">
        <v>1</v>
      </c>
      <c r="G3716">
        <v>3</v>
      </c>
      <c r="H3716" t="s">
        <v>330</v>
      </c>
      <c r="I3716" t="s">
        <v>178</v>
      </c>
      <c r="J3716">
        <v>10007782616</v>
      </c>
      <c r="K3716" s="21">
        <v>20.3</v>
      </c>
    </row>
    <row r="3717" spans="1:11">
      <c r="A3717" t="s">
        <v>385</v>
      </c>
      <c r="B3717">
        <v>2014</v>
      </c>
      <c r="C3717" s="12">
        <v>41615</v>
      </c>
      <c r="D3717" t="s">
        <v>140</v>
      </c>
      <c r="E3717" t="s">
        <v>117</v>
      </c>
      <c r="F3717">
        <v>1</v>
      </c>
      <c r="G3717">
        <v>4</v>
      </c>
      <c r="H3717" t="s">
        <v>380</v>
      </c>
      <c r="I3717" t="s">
        <v>386</v>
      </c>
      <c r="J3717">
        <v>10005747434</v>
      </c>
      <c r="K3717" s="21">
        <v>29</v>
      </c>
    </row>
    <row r="3718" spans="1:11">
      <c r="A3718" t="s">
        <v>385</v>
      </c>
      <c r="B3718">
        <v>2014</v>
      </c>
      <c r="C3718" s="12">
        <v>41615</v>
      </c>
      <c r="D3718" t="s">
        <v>140</v>
      </c>
      <c r="E3718" t="s">
        <v>117</v>
      </c>
      <c r="F3718">
        <v>1</v>
      </c>
      <c r="G3718">
        <v>5</v>
      </c>
      <c r="H3718" t="s">
        <v>336</v>
      </c>
      <c r="I3718" t="s">
        <v>355</v>
      </c>
      <c r="J3718">
        <v>10005506954</v>
      </c>
      <c r="K3718" s="21">
        <v>25</v>
      </c>
    </row>
    <row r="3719" spans="1:11">
      <c r="A3719" t="s">
        <v>385</v>
      </c>
      <c r="B3719">
        <v>2014</v>
      </c>
      <c r="C3719" s="12">
        <v>41615</v>
      </c>
      <c r="D3719" t="s">
        <v>140</v>
      </c>
      <c r="E3719" t="s">
        <v>117</v>
      </c>
      <c r="F3719">
        <v>1</v>
      </c>
      <c r="G3719">
        <v>6</v>
      </c>
      <c r="H3719" t="s">
        <v>378</v>
      </c>
      <c r="I3719" t="s">
        <v>337</v>
      </c>
      <c r="J3719">
        <v>10006382984</v>
      </c>
      <c r="K3719" s="21"/>
    </row>
    <row r="3720" spans="1:11">
      <c r="A3720" t="s">
        <v>385</v>
      </c>
      <c r="B3720">
        <v>2014</v>
      </c>
      <c r="C3720" s="12">
        <v>41615</v>
      </c>
      <c r="D3720" t="s">
        <v>140</v>
      </c>
      <c r="E3720" t="s">
        <v>117</v>
      </c>
      <c r="F3720">
        <v>1</v>
      </c>
      <c r="G3720">
        <v>7</v>
      </c>
      <c r="H3720" t="s">
        <v>384</v>
      </c>
      <c r="I3720" t="s">
        <v>198</v>
      </c>
      <c r="J3720">
        <v>10007271142</v>
      </c>
      <c r="K3720" s="21">
        <v>21.6</v>
      </c>
    </row>
    <row r="3721" spans="1:11">
      <c r="A3721" t="s">
        <v>385</v>
      </c>
      <c r="B3721">
        <v>2014</v>
      </c>
      <c r="C3721" s="12">
        <v>41615</v>
      </c>
      <c r="D3721" t="s">
        <v>140</v>
      </c>
      <c r="E3721" t="s">
        <v>117</v>
      </c>
      <c r="F3721">
        <v>2</v>
      </c>
      <c r="G3721">
        <v>1</v>
      </c>
      <c r="H3721" t="s">
        <v>312</v>
      </c>
      <c r="I3721" t="s">
        <v>104</v>
      </c>
      <c r="J3721">
        <v>10006898401</v>
      </c>
      <c r="K3721" s="21">
        <v>22.5</v>
      </c>
    </row>
    <row r="3722" spans="1:11">
      <c r="A3722" t="s">
        <v>385</v>
      </c>
      <c r="B3722">
        <v>2014</v>
      </c>
      <c r="C3722" s="12">
        <v>41615</v>
      </c>
      <c r="D3722" t="s">
        <v>140</v>
      </c>
      <c r="E3722" t="s">
        <v>117</v>
      </c>
      <c r="F3722">
        <v>2</v>
      </c>
      <c r="G3722">
        <v>2</v>
      </c>
      <c r="H3722" t="s">
        <v>332</v>
      </c>
      <c r="I3722" t="s">
        <v>333</v>
      </c>
      <c r="J3722">
        <v>10006480186</v>
      </c>
      <c r="K3722" s="21">
        <v>22.4</v>
      </c>
    </row>
    <row r="3723" spans="1:11">
      <c r="A3723" t="s">
        <v>385</v>
      </c>
      <c r="B3723">
        <v>2014</v>
      </c>
      <c r="C3723" s="12">
        <v>41615</v>
      </c>
      <c r="D3723" t="s">
        <v>140</v>
      </c>
      <c r="E3723" t="s">
        <v>117</v>
      </c>
      <c r="F3723">
        <v>2</v>
      </c>
      <c r="G3723">
        <v>3</v>
      </c>
      <c r="H3723" t="s">
        <v>347</v>
      </c>
      <c r="I3723" t="s">
        <v>348</v>
      </c>
      <c r="J3723">
        <v>10004722668</v>
      </c>
      <c r="K3723" s="21">
        <v>28</v>
      </c>
    </row>
    <row r="3724" spans="1:11">
      <c r="A3724" t="s">
        <v>385</v>
      </c>
      <c r="B3724">
        <v>2014</v>
      </c>
      <c r="C3724" s="12">
        <v>41615</v>
      </c>
      <c r="D3724" t="s">
        <v>140</v>
      </c>
      <c r="E3724" t="s">
        <v>117</v>
      </c>
      <c r="F3724">
        <v>2</v>
      </c>
      <c r="G3724">
        <v>4</v>
      </c>
      <c r="H3724" t="s">
        <v>195</v>
      </c>
      <c r="I3724" t="s">
        <v>31</v>
      </c>
      <c r="J3724">
        <v>10005964470</v>
      </c>
      <c r="K3724" s="21">
        <v>24.7</v>
      </c>
    </row>
    <row r="3725" spans="1:11">
      <c r="A3725" t="s">
        <v>385</v>
      </c>
      <c r="B3725">
        <v>2014</v>
      </c>
      <c r="C3725" s="12">
        <v>41615</v>
      </c>
      <c r="D3725" t="s">
        <v>140</v>
      </c>
      <c r="E3725" t="s">
        <v>117</v>
      </c>
      <c r="F3725">
        <v>2</v>
      </c>
      <c r="G3725">
        <v>5</v>
      </c>
      <c r="H3725" t="s">
        <v>158</v>
      </c>
      <c r="I3725" t="s">
        <v>356</v>
      </c>
      <c r="J3725">
        <v>10010894696</v>
      </c>
      <c r="K3725" s="21"/>
    </row>
    <row r="3726" spans="1:11">
      <c r="A3726" t="s">
        <v>385</v>
      </c>
      <c r="B3726">
        <v>2014</v>
      </c>
      <c r="C3726" s="12">
        <v>41615</v>
      </c>
      <c r="D3726" t="s">
        <v>140</v>
      </c>
      <c r="E3726" t="s">
        <v>117</v>
      </c>
      <c r="F3726">
        <v>2</v>
      </c>
      <c r="G3726">
        <v>9</v>
      </c>
      <c r="H3726" t="s">
        <v>153</v>
      </c>
      <c r="I3726" t="s">
        <v>154</v>
      </c>
      <c r="J3726">
        <v>10004717719</v>
      </c>
      <c r="K3726" s="21">
        <v>25</v>
      </c>
    </row>
    <row r="3727" spans="1:11">
      <c r="A3727" t="s">
        <v>385</v>
      </c>
      <c r="B3727">
        <v>2014</v>
      </c>
      <c r="C3727" s="12">
        <v>41615</v>
      </c>
      <c r="D3727" t="s">
        <v>140</v>
      </c>
      <c r="E3727" t="s">
        <v>117</v>
      </c>
      <c r="F3727">
        <v>2</v>
      </c>
      <c r="G3727">
        <v>9</v>
      </c>
      <c r="H3727" t="s">
        <v>234</v>
      </c>
      <c r="I3727" t="s">
        <v>25</v>
      </c>
      <c r="J3727">
        <v>10006073493</v>
      </c>
      <c r="K3727" s="21">
        <v>24</v>
      </c>
    </row>
    <row r="3728" spans="1:11">
      <c r="A3728" t="s">
        <v>385</v>
      </c>
      <c r="B3728">
        <v>2014</v>
      </c>
      <c r="C3728" s="12">
        <v>41615</v>
      </c>
      <c r="D3728" t="s">
        <v>140</v>
      </c>
      <c r="E3728" t="s">
        <v>119</v>
      </c>
      <c r="F3728">
        <v>1</v>
      </c>
      <c r="G3728">
        <v>1</v>
      </c>
      <c r="H3728" t="s">
        <v>352</v>
      </c>
      <c r="I3728" t="s">
        <v>353</v>
      </c>
      <c r="J3728">
        <v>10003292122</v>
      </c>
      <c r="K3728" s="21">
        <v>27.5</v>
      </c>
    </row>
    <row r="3729" spans="1:11">
      <c r="A3729" t="s">
        <v>385</v>
      </c>
      <c r="B3729">
        <v>2014</v>
      </c>
      <c r="C3729" s="12">
        <v>41615</v>
      </c>
      <c r="D3729" t="s">
        <v>140</v>
      </c>
      <c r="E3729" t="s">
        <v>119</v>
      </c>
      <c r="F3729">
        <v>1</v>
      </c>
      <c r="G3729">
        <v>2</v>
      </c>
      <c r="H3729" t="s">
        <v>200</v>
      </c>
      <c r="I3729" t="s">
        <v>23</v>
      </c>
      <c r="J3729">
        <v>10006900421</v>
      </c>
      <c r="K3729" s="21">
        <v>21</v>
      </c>
    </row>
    <row r="3730" spans="1:11">
      <c r="A3730" t="s">
        <v>385</v>
      </c>
      <c r="B3730">
        <v>2014</v>
      </c>
      <c r="C3730" s="12">
        <v>41615</v>
      </c>
      <c r="D3730" t="s">
        <v>140</v>
      </c>
      <c r="E3730" t="s">
        <v>119</v>
      </c>
      <c r="F3730">
        <v>1</v>
      </c>
      <c r="G3730">
        <v>3</v>
      </c>
      <c r="H3730" t="s">
        <v>196</v>
      </c>
      <c r="I3730" t="s">
        <v>52</v>
      </c>
      <c r="J3730">
        <v>10004868370</v>
      </c>
      <c r="K3730" s="21">
        <v>25.9</v>
      </c>
    </row>
    <row r="3731" spans="1:11">
      <c r="A3731" t="s">
        <v>385</v>
      </c>
      <c r="B3731">
        <v>2014</v>
      </c>
      <c r="C3731" s="12">
        <v>41615</v>
      </c>
      <c r="D3731" t="s">
        <v>140</v>
      </c>
      <c r="E3731" t="s">
        <v>119</v>
      </c>
      <c r="F3731">
        <v>1</v>
      </c>
      <c r="G3731">
        <v>4</v>
      </c>
      <c r="H3731" t="s">
        <v>332</v>
      </c>
      <c r="I3731" t="s">
        <v>333</v>
      </c>
      <c r="J3731">
        <v>10006480186</v>
      </c>
      <c r="K3731" s="21">
        <v>22.4</v>
      </c>
    </row>
    <row r="3732" spans="1:11">
      <c r="A3732" t="s">
        <v>385</v>
      </c>
      <c r="B3732">
        <v>2014</v>
      </c>
      <c r="C3732" s="12">
        <v>41615</v>
      </c>
      <c r="D3732" t="s">
        <v>140</v>
      </c>
      <c r="E3732" t="s">
        <v>119</v>
      </c>
      <c r="F3732">
        <v>1</v>
      </c>
      <c r="G3732">
        <v>5</v>
      </c>
      <c r="H3732" t="s">
        <v>354</v>
      </c>
      <c r="I3732" t="s">
        <v>29</v>
      </c>
      <c r="J3732">
        <v>10006665496</v>
      </c>
      <c r="K3732" s="21">
        <v>22.2</v>
      </c>
    </row>
    <row r="3733" spans="1:11">
      <c r="A3733" t="s">
        <v>385</v>
      </c>
      <c r="B3733">
        <v>2014</v>
      </c>
      <c r="C3733" s="12">
        <v>41615</v>
      </c>
      <c r="D3733" t="s">
        <v>140</v>
      </c>
      <c r="E3733" t="s">
        <v>119</v>
      </c>
      <c r="F3733">
        <v>1</v>
      </c>
      <c r="G3733">
        <v>6</v>
      </c>
      <c r="H3733" t="s">
        <v>367</v>
      </c>
      <c r="I3733" t="s">
        <v>37</v>
      </c>
      <c r="J3733">
        <v>10006553039</v>
      </c>
      <c r="K3733" s="21">
        <v>22.1</v>
      </c>
    </row>
    <row r="3734" spans="1:11">
      <c r="A3734" t="s">
        <v>385</v>
      </c>
      <c r="B3734">
        <v>2014</v>
      </c>
      <c r="C3734" s="12">
        <v>41615</v>
      </c>
      <c r="D3734" t="s">
        <v>140</v>
      </c>
      <c r="E3734" t="s">
        <v>119</v>
      </c>
      <c r="F3734">
        <v>2</v>
      </c>
      <c r="G3734">
        <v>1</v>
      </c>
      <c r="H3734" t="s">
        <v>340</v>
      </c>
      <c r="I3734" t="s">
        <v>142</v>
      </c>
      <c r="J3734">
        <v>10004633247</v>
      </c>
      <c r="K3734" s="21">
        <v>25.7</v>
      </c>
    </row>
    <row r="3735" spans="1:11">
      <c r="A3735" t="s">
        <v>385</v>
      </c>
      <c r="B3735">
        <v>2014</v>
      </c>
      <c r="C3735" s="12">
        <v>41615</v>
      </c>
      <c r="D3735" t="s">
        <v>140</v>
      </c>
      <c r="E3735" t="s">
        <v>119</v>
      </c>
      <c r="F3735">
        <v>2</v>
      </c>
      <c r="G3735">
        <v>2</v>
      </c>
      <c r="H3735" t="s">
        <v>335</v>
      </c>
      <c r="I3735" t="s">
        <v>29</v>
      </c>
      <c r="J3735">
        <v>10036244537</v>
      </c>
      <c r="K3735" s="21">
        <v>25.3</v>
      </c>
    </row>
    <row r="3736" spans="1:11">
      <c r="A3736" t="s">
        <v>385</v>
      </c>
      <c r="B3736">
        <v>2014</v>
      </c>
      <c r="C3736" s="12">
        <v>41615</v>
      </c>
      <c r="D3736" t="s">
        <v>140</v>
      </c>
      <c r="E3736" t="s">
        <v>119</v>
      </c>
      <c r="F3736">
        <v>2</v>
      </c>
      <c r="G3736">
        <v>3</v>
      </c>
      <c r="H3736" t="s">
        <v>203</v>
      </c>
      <c r="I3736" t="s">
        <v>198</v>
      </c>
      <c r="J3736">
        <v>10051694112</v>
      </c>
      <c r="K3736" s="21">
        <v>26.9</v>
      </c>
    </row>
    <row r="3737" spans="1:11">
      <c r="A3737" t="s">
        <v>385</v>
      </c>
      <c r="B3737">
        <v>2014</v>
      </c>
      <c r="C3737" s="12">
        <v>41615</v>
      </c>
      <c r="D3737" t="s">
        <v>140</v>
      </c>
      <c r="E3737" t="s">
        <v>119</v>
      </c>
      <c r="F3737">
        <v>2</v>
      </c>
      <c r="G3737">
        <v>4</v>
      </c>
      <c r="H3737" t="s">
        <v>306</v>
      </c>
      <c r="I3737" t="s">
        <v>113</v>
      </c>
      <c r="J3737">
        <v>10006898300</v>
      </c>
      <c r="K3737" s="21">
        <v>21.3</v>
      </c>
    </row>
    <row r="3738" spans="1:11">
      <c r="A3738" t="s">
        <v>385</v>
      </c>
      <c r="B3738">
        <v>2014</v>
      </c>
      <c r="C3738" s="12">
        <v>41615</v>
      </c>
      <c r="D3738" t="s">
        <v>140</v>
      </c>
      <c r="E3738" t="s">
        <v>119</v>
      </c>
      <c r="F3738">
        <v>2</v>
      </c>
      <c r="G3738">
        <v>5</v>
      </c>
      <c r="H3738" t="s">
        <v>312</v>
      </c>
      <c r="I3738" t="s">
        <v>104</v>
      </c>
      <c r="J3738">
        <v>10006898401</v>
      </c>
      <c r="K3738" s="21">
        <v>22.5</v>
      </c>
    </row>
    <row r="3739" spans="1:11">
      <c r="A3739" t="s">
        <v>385</v>
      </c>
      <c r="B3739">
        <v>2014</v>
      </c>
      <c r="C3739" s="12">
        <v>41615</v>
      </c>
      <c r="D3739" t="s">
        <v>140</v>
      </c>
      <c r="E3739" t="s">
        <v>119</v>
      </c>
      <c r="F3739">
        <v>2</v>
      </c>
      <c r="G3739">
        <v>6</v>
      </c>
      <c r="H3739" t="s">
        <v>287</v>
      </c>
      <c r="I3739" t="s">
        <v>31</v>
      </c>
      <c r="J3739">
        <v>10003349716</v>
      </c>
      <c r="K3739" s="21">
        <v>28.6</v>
      </c>
    </row>
    <row r="3740" spans="1:11">
      <c r="A3740" t="s">
        <v>385</v>
      </c>
      <c r="B3740">
        <v>2014</v>
      </c>
      <c r="C3740" s="12">
        <v>41615</v>
      </c>
      <c r="D3740" t="s">
        <v>140</v>
      </c>
      <c r="E3740" t="s">
        <v>121</v>
      </c>
      <c r="F3740">
        <v>1</v>
      </c>
      <c r="G3740">
        <v>1</v>
      </c>
      <c r="H3740" t="s">
        <v>352</v>
      </c>
      <c r="I3740" t="s">
        <v>353</v>
      </c>
      <c r="J3740">
        <v>10003292122</v>
      </c>
      <c r="K3740" s="21">
        <v>27.5</v>
      </c>
    </row>
    <row r="3741" spans="1:11">
      <c r="A3741" t="s">
        <v>385</v>
      </c>
      <c r="B3741">
        <v>2014</v>
      </c>
      <c r="C3741" s="12">
        <v>41615</v>
      </c>
      <c r="D3741" t="s">
        <v>140</v>
      </c>
      <c r="E3741" t="s">
        <v>121</v>
      </c>
      <c r="F3741">
        <v>1</v>
      </c>
      <c r="G3741">
        <v>2</v>
      </c>
      <c r="H3741" t="s">
        <v>335</v>
      </c>
      <c r="I3741" t="s">
        <v>29</v>
      </c>
      <c r="J3741">
        <v>10036244537</v>
      </c>
      <c r="K3741" s="21">
        <v>25.3</v>
      </c>
    </row>
    <row r="3742" spans="1:11">
      <c r="A3742" t="s">
        <v>385</v>
      </c>
      <c r="B3742">
        <v>2014</v>
      </c>
      <c r="C3742" s="12">
        <v>41615</v>
      </c>
      <c r="D3742" t="s">
        <v>140</v>
      </c>
      <c r="E3742" t="s">
        <v>121</v>
      </c>
      <c r="F3742">
        <v>1</v>
      </c>
      <c r="G3742">
        <v>3</v>
      </c>
      <c r="H3742" t="s">
        <v>203</v>
      </c>
      <c r="I3742" t="s">
        <v>198</v>
      </c>
      <c r="J3742">
        <v>10051694112</v>
      </c>
      <c r="K3742" s="21">
        <v>26.9</v>
      </c>
    </row>
    <row r="3743" spans="1:11">
      <c r="A3743" t="s">
        <v>385</v>
      </c>
      <c r="B3743">
        <v>2014</v>
      </c>
      <c r="C3743" s="12">
        <v>41615</v>
      </c>
      <c r="D3743" t="s">
        <v>140</v>
      </c>
      <c r="E3743" t="s">
        <v>121</v>
      </c>
      <c r="F3743">
        <v>1</v>
      </c>
      <c r="G3743">
        <v>4</v>
      </c>
      <c r="H3743" t="s">
        <v>200</v>
      </c>
      <c r="I3743" t="s">
        <v>23</v>
      </c>
      <c r="J3743">
        <v>10006900421</v>
      </c>
      <c r="K3743" s="21">
        <v>21</v>
      </c>
    </row>
    <row r="3744" spans="1:11">
      <c r="A3744" t="s">
        <v>385</v>
      </c>
      <c r="B3744">
        <v>2014</v>
      </c>
      <c r="C3744" s="12">
        <v>41615</v>
      </c>
      <c r="D3744" t="s">
        <v>140</v>
      </c>
      <c r="E3744" t="s">
        <v>121</v>
      </c>
      <c r="F3744">
        <v>1</v>
      </c>
      <c r="G3744">
        <v>5</v>
      </c>
      <c r="H3744" t="s">
        <v>340</v>
      </c>
      <c r="I3744" t="s">
        <v>142</v>
      </c>
      <c r="J3744">
        <v>10004633247</v>
      </c>
      <c r="K3744" s="21">
        <v>25.7</v>
      </c>
    </row>
    <row r="3745" spans="1:11">
      <c r="A3745" t="s">
        <v>385</v>
      </c>
      <c r="B3745">
        <v>2014</v>
      </c>
      <c r="C3745" s="12">
        <v>41615</v>
      </c>
      <c r="D3745" t="s">
        <v>140</v>
      </c>
      <c r="E3745" t="s">
        <v>121</v>
      </c>
      <c r="F3745">
        <v>1</v>
      </c>
      <c r="G3745">
        <v>6</v>
      </c>
      <c r="H3745" t="s">
        <v>196</v>
      </c>
      <c r="I3745" t="s">
        <v>52</v>
      </c>
      <c r="J3745">
        <v>10004868370</v>
      </c>
      <c r="K3745" s="21">
        <v>25.9</v>
      </c>
    </row>
    <row r="3746" spans="1:11">
      <c r="A3746" t="s">
        <v>385</v>
      </c>
      <c r="B3746">
        <v>2014</v>
      </c>
      <c r="C3746" s="12">
        <v>41615</v>
      </c>
      <c r="D3746" t="s">
        <v>140</v>
      </c>
      <c r="E3746" t="s">
        <v>121</v>
      </c>
      <c r="F3746">
        <v>2</v>
      </c>
      <c r="G3746">
        <v>1</v>
      </c>
      <c r="H3746" t="s">
        <v>332</v>
      </c>
      <c r="I3746" t="s">
        <v>333</v>
      </c>
      <c r="J3746">
        <v>10006480186</v>
      </c>
      <c r="K3746" s="21">
        <v>22.4</v>
      </c>
    </row>
    <row r="3747" spans="1:11">
      <c r="A3747" t="s">
        <v>385</v>
      </c>
      <c r="B3747">
        <v>2014</v>
      </c>
      <c r="C3747" s="12">
        <v>41615</v>
      </c>
      <c r="D3747" t="s">
        <v>140</v>
      </c>
      <c r="E3747" t="s">
        <v>121</v>
      </c>
      <c r="F3747">
        <v>2</v>
      </c>
      <c r="G3747">
        <v>2</v>
      </c>
      <c r="H3747" t="s">
        <v>312</v>
      </c>
      <c r="I3747" t="s">
        <v>104</v>
      </c>
      <c r="J3747">
        <v>10006898401</v>
      </c>
      <c r="K3747" s="21">
        <v>22.5</v>
      </c>
    </row>
    <row r="3748" spans="1:11">
      <c r="A3748" t="s">
        <v>385</v>
      </c>
      <c r="B3748">
        <v>2014</v>
      </c>
      <c r="C3748" s="12">
        <v>41615</v>
      </c>
      <c r="D3748" t="s">
        <v>140</v>
      </c>
      <c r="E3748" t="s">
        <v>121</v>
      </c>
      <c r="F3748">
        <v>2</v>
      </c>
      <c r="G3748">
        <v>3</v>
      </c>
      <c r="H3748" t="s">
        <v>367</v>
      </c>
      <c r="I3748" t="s">
        <v>37</v>
      </c>
      <c r="J3748">
        <v>10006553039</v>
      </c>
      <c r="K3748" s="21">
        <v>22.1</v>
      </c>
    </row>
    <row r="3749" spans="1:11">
      <c r="A3749" t="s">
        <v>385</v>
      </c>
      <c r="B3749">
        <v>2014</v>
      </c>
      <c r="C3749" s="12">
        <v>41615</v>
      </c>
      <c r="D3749" t="s">
        <v>140</v>
      </c>
      <c r="E3749" t="s">
        <v>121</v>
      </c>
      <c r="F3749">
        <v>2</v>
      </c>
      <c r="G3749">
        <v>4</v>
      </c>
      <c r="H3749" t="s">
        <v>306</v>
      </c>
      <c r="I3749" t="s">
        <v>113</v>
      </c>
      <c r="J3749">
        <v>10006898300</v>
      </c>
      <c r="K3749" s="21">
        <v>21.3</v>
      </c>
    </row>
    <row r="3750" spans="1:11">
      <c r="A3750" t="s">
        <v>385</v>
      </c>
      <c r="B3750">
        <v>2014</v>
      </c>
      <c r="C3750" s="12">
        <v>41615</v>
      </c>
      <c r="D3750" t="s">
        <v>140</v>
      </c>
      <c r="E3750" t="s">
        <v>121</v>
      </c>
      <c r="F3750">
        <v>2</v>
      </c>
      <c r="G3750">
        <v>5</v>
      </c>
      <c r="H3750" t="s">
        <v>354</v>
      </c>
      <c r="I3750" t="s">
        <v>29</v>
      </c>
      <c r="J3750">
        <v>10006665496</v>
      </c>
      <c r="K3750" s="21">
        <v>22.2</v>
      </c>
    </row>
    <row r="3751" spans="1:11">
      <c r="A3751" t="s">
        <v>385</v>
      </c>
      <c r="B3751">
        <v>2014</v>
      </c>
      <c r="C3751" s="12">
        <v>41615</v>
      </c>
      <c r="D3751" t="s">
        <v>140</v>
      </c>
      <c r="E3751" t="s">
        <v>121</v>
      </c>
      <c r="F3751">
        <v>2</v>
      </c>
      <c r="G3751">
        <v>6</v>
      </c>
      <c r="H3751" t="s">
        <v>287</v>
      </c>
      <c r="I3751" t="s">
        <v>31</v>
      </c>
      <c r="J3751">
        <v>10003349716</v>
      </c>
      <c r="K3751" s="21">
        <v>28.6</v>
      </c>
    </row>
    <row r="3752" spans="1:11">
      <c r="A3752" t="s">
        <v>322</v>
      </c>
      <c r="B3752">
        <v>2014</v>
      </c>
      <c r="C3752" s="12">
        <v>41580</v>
      </c>
      <c r="D3752" t="s">
        <v>140</v>
      </c>
      <c r="E3752" t="s">
        <v>91</v>
      </c>
      <c r="F3752">
        <v>1</v>
      </c>
      <c r="G3752">
        <v>1</v>
      </c>
      <c r="H3752" t="s">
        <v>192</v>
      </c>
      <c r="I3752" t="s">
        <v>113</v>
      </c>
      <c r="J3752">
        <v>10004599194</v>
      </c>
      <c r="K3752" s="21">
        <v>25.6</v>
      </c>
    </row>
    <row r="3753" spans="1:11">
      <c r="A3753" t="s">
        <v>322</v>
      </c>
      <c r="B3753">
        <v>2014</v>
      </c>
      <c r="C3753" s="12">
        <v>41580</v>
      </c>
      <c r="D3753" t="s">
        <v>140</v>
      </c>
      <c r="E3753" t="s">
        <v>91</v>
      </c>
      <c r="F3753">
        <v>1</v>
      </c>
      <c r="G3753">
        <v>2</v>
      </c>
      <c r="H3753" t="s">
        <v>372</v>
      </c>
      <c r="I3753" t="s">
        <v>373</v>
      </c>
      <c r="J3753">
        <v>10055651813</v>
      </c>
      <c r="K3753" s="21"/>
    </row>
    <row r="3754" spans="1:11">
      <c r="A3754" t="s">
        <v>322</v>
      </c>
      <c r="B3754">
        <v>2014</v>
      </c>
      <c r="C3754" s="12">
        <v>41580</v>
      </c>
      <c r="D3754" t="s">
        <v>140</v>
      </c>
      <c r="E3754" t="s">
        <v>91</v>
      </c>
      <c r="F3754">
        <v>1</v>
      </c>
      <c r="G3754">
        <v>3</v>
      </c>
      <c r="H3754" t="s">
        <v>330</v>
      </c>
      <c r="I3754" t="s">
        <v>178</v>
      </c>
      <c r="J3754">
        <v>10007782616</v>
      </c>
      <c r="K3754" s="21">
        <v>20.2</v>
      </c>
    </row>
    <row r="3755" spans="1:11">
      <c r="A3755" t="s">
        <v>322</v>
      </c>
      <c r="B3755">
        <v>2014</v>
      </c>
      <c r="C3755" s="12">
        <v>41580</v>
      </c>
      <c r="D3755" t="s">
        <v>140</v>
      </c>
      <c r="E3755" t="s">
        <v>91</v>
      </c>
      <c r="F3755">
        <v>1</v>
      </c>
      <c r="G3755">
        <v>4</v>
      </c>
      <c r="H3755" t="s">
        <v>370</v>
      </c>
      <c r="I3755" t="s">
        <v>46</v>
      </c>
      <c r="J3755">
        <v>10003095795</v>
      </c>
      <c r="K3755" s="21">
        <v>28.6</v>
      </c>
    </row>
    <row r="3756" spans="1:11">
      <c r="A3756" t="s">
        <v>322</v>
      </c>
      <c r="B3756">
        <v>2014</v>
      </c>
      <c r="C3756" s="12">
        <v>41580</v>
      </c>
      <c r="D3756" t="s">
        <v>140</v>
      </c>
      <c r="E3756" t="s">
        <v>91</v>
      </c>
      <c r="F3756">
        <v>2</v>
      </c>
      <c r="G3756">
        <v>1</v>
      </c>
      <c r="H3756" t="s">
        <v>220</v>
      </c>
      <c r="I3756" t="s">
        <v>35</v>
      </c>
      <c r="J3756">
        <v>10005782695</v>
      </c>
      <c r="K3756" s="21">
        <v>24.3</v>
      </c>
    </row>
    <row r="3757" spans="1:11">
      <c r="A3757" t="s">
        <v>322</v>
      </c>
      <c r="B3757">
        <v>2014</v>
      </c>
      <c r="C3757" s="12">
        <v>41580</v>
      </c>
      <c r="D3757" t="s">
        <v>140</v>
      </c>
      <c r="E3757" t="s">
        <v>91</v>
      </c>
      <c r="F3757">
        <v>2</v>
      </c>
      <c r="G3757">
        <v>2</v>
      </c>
      <c r="H3757" t="s">
        <v>306</v>
      </c>
      <c r="I3757" t="s">
        <v>113</v>
      </c>
      <c r="J3757">
        <v>10006898300</v>
      </c>
      <c r="K3757" s="21">
        <v>21.2</v>
      </c>
    </row>
    <row r="3758" spans="1:11">
      <c r="A3758" t="s">
        <v>322</v>
      </c>
      <c r="B3758">
        <v>2014</v>
      </c>
      <c r="C3758" s="12">
        <v>41580</v>
      </c>
      <c r="D3758" t="s">
        <v>140</v>
      </c>
      <c r="E3758" t="s">
        <v>91</v>
      </c>
      <c r="F3758">
        <v>2</v>
      </c>
      <c r="G3758">
        <v>3</v>
      </c>
      <c r="H3758" t="s">
        <v>196</v>
      </c>
      <c r="I3758" t="s">
        <v>52</v>
      </c>
      <c r="J3758">
        <v>10004868370</v>
      </c>
      <c r="K3758" s="21">
        <v>25.8</v>
      </c>
    </row>
    <row r="3759" spans="1:11">
      <c r="A3759" t="s">
        <v>322</v>
      </c>
      <c r="B3759">
        <v>2014</v>
      </c>
      <c r="C3759" s="12">
        <v>41580</v>
      </c>
      <c r="D3759" t="s">
        <v>140</v>
      </c>
      <c r="E3759" t="s">
        <v>91</v>
      </c>
      <c r="F3759">
        <v>2</v>
      </c>
      <c r="G3759">
        <v>4</v>
      </c>
      <c r="H3759" t="s">
        <v>194</v>
      </c>
      <c r="I3759" t="s">
        <v>29</v>
      </c>
      <c r="J3759">
        <v>10004601723</v>
      </c>
      <c r="K3759" s="21">
        <v>26.4</v>
      </c>
    </row>
    <row r="3760" spans="1:11">
      <c r="A3760" t="s">
        <v>322</v>
      </c>
      <c r="B3760">
        <v>2014</v>
      </c>
      <c r="C3760" s="12">
        <v>41580</v>
      </c>
      <c r="D3760" t="s">
        <v>140</v>
      </c>
      <c r="E3760" t="s">
        <v>91</v>
      </c>
      <c r="F3760">
        <v>2</v>
      </c>
      <c r="G3760">
        <v>5</v>
      </c>
      <c r="H3760" t="s">
        <v>201</v>
      </c>
      <c r="I3760" t="s">
        <v>39</v>
      </c>
      <c r="J3760">
        <v>10007947011</v>
      </c>
      <c r="K3760" s="21">
        <v>19</v>
      </c>
    </row>
    <row r="3761" spans="1:11">
      <c r="A3761" t="s">
        <v>322</v>
      </c>
      <c r="B3761">
        <v>2014</v>
      </c>
      <c r="C3761" s="12">
        <v>41580</v>
      </c>
      <c r="D3761" t="s">
        <v>140</v>
      </c>
      <c r="E3761" t="s">
        <v>91</v>
      </c>
      <c r="F3761">
        <v>3</v>
      </c>
      <c r="G3761">
        <v>1</v>
      </c>
      <c r="H3761" t="s">
        <v>312</v>
      </c>
      <c r="I3761" t="s">
        <v>104</v>
      </c>
      <c r="J3761">
        <v>10006898401</v>
      </c>
      <c r="K3761" s="21">
        <v>22.4</v>
      </c>
    </row>
    <row r="3762" spans="1:11">
      <c r="A3762" t="s">
        <v>322</v>
      </c>
      <c r="B3762">
        <v>2014</v>
      </c>
      <c r="C3762" s="12">
        <v>41580</v>
      </c>
      <c r="D3762" t="s">
        <v>140</v>
      </c>
      <c r="E3762" t="s">
        <v>91</v>
      </c>
      <c r="F3762">
        <v>3</v>
      </c>
      <c r="G3762">
        <v>2</v>
      </c>
      <c r="H3762" t="s">
        <v>347</v>
      </c>
      <c r="I3762" t="s">
        <v>348</v>
      </c>
      <c r="J3762">
        <v>10004722668</v>
      </c>
      <c r="K3762" s="21">
        <v>27.9</v>
      </c>
    </row>
    <row r="3763" spans="1:11">
      <c r="A3763" t="s">
        <v>322</v>
      </c>
      <c r="B3763">
        <v>2014</v>
      </c>
      <c r="C3763" s="12">
        <v>41580</v>
      </c>
      <c r="D3763" t="s">
        <v>140</v>
      </c>
      <c r="E3763" t="s">
        <v>91</v>
      </c>
      <c r="F3763">
        <v>3</v>
      </c>
      <c r="G3763">
        <v>3</v>
      </c>
      <c r="H3763" t="s">
        <v>354</v>
      </c>
      <c r="I3763" t="s">
        <v>29</v>
      </c>
      <c r="J3763">
        <v>10006665496</v>
      </c>
      <c r="K3763" s="21">
        <v>22.1</v>
      </c>
    </row>
    <row r="3764" spans="1:11">
      <c r="A3764" t="s">
        <v>322</v>
      </c>
      <c r="B3764">
        <v>2014</v>
      </c>
      <c r="C3764" s="12">
        <v>41580</v>
      </c>
      <c r="D3764" t="s">
        <v>140</v>
      </c>
      <c r="E3764" t="s">
        <v>91</v>
      </c>
      <c r="F3764">
        <v>3</v>
      </c>
      <c r="G3764">
        <v>4</v>
      </c>
      <c r="H3764" t="s">
        <v>367</v>
      </c>
      <c r="I3764" t="s">
        <v>37</v>
      </c>
      <c r="J3764">
        <v>10006553039</v>
      </c>
      <c r="K3764" s="21">
        <v>22</v>
      </c>
    </row>
    <row r="3765" spans="1:11">
      <c r="A3765" t="s">
        <v>322</v>
      </c>
      <c r="B3765">
        <v>2014</v>
      </c>
      <c r="C3765" s="12">
        <v>41580</v>
      </c>
      <c r="D3765" t="s">
        <v>140</v>
      </c>
      <c r="E3765" t="s">
        <v>91</v>
      </c>
      <c r="F3765">
        <v>3</v>
      </c>
      <c r="G3765">
        <v>5</v>
      </c>
      <c r="H3765" t="s">
        <v>200</v>
      </c>
      <c r="I3765" t="s">
        <v>23</v>
      </c>
      <c r="J3765">
        <v>10006900421</v>
      </c>
      <c r="K3765" s="21">
        <v>20.9</v>
      </c>
    </row>
    <row r="3766" spans="1:11">
      <c r="A3766" t="s">
        <v>322</v>
      </c>
      <c r="B3766">
        <v>2014</v>
      </c>
      <c r="C3766" s="12">
        <v>41580</v>
      </c>
      <c r="D3766" t="s">
        <v>140</v>
      </c>
      <c r="E3766" t="s">
        <v>91</v>
      </c>
      <c r="F3766">
        <v>4</v>
      </c>
      <c r="G3766">
        <v>1</v>
      </c>
      <c r="H3766" t="s">
        <v>349</v>
      </c>
      <c r="I3766" t="s">
        <v>387</v>
      </c>
      <c r="J3766">
        <v>10006182924</v>
      </c>
      <c r="K3766" s="21">
        <v>23.8</v>
      </c>
    </row>
    <row r="3767" spans="1:11">
      <c r="A3767" t="s">
        <v>322</v>
      </c>
      <c r="B3767">
        <v>2014</v>
      </c>
      <c r="C3767" s="12">
        <v>41580</v>
      </c>
      <c r="D3767" t="s">
        <v>140</v>
      </c>
      <c r="E3767" t="s">
        <v>91</v>
      </c>
      <c r="F3767">
        <v>4</v>
      </c>
      <c r="G3767">
        <v>2</v>
      </c>
      <c r="H3767" t="s">
        <v>294</v>
      </c>
      <c r="I3767" t="s">
        <v>27</v>
      </c>
      <c r="J3767">
        <v>10003011125</v>
      </c>
      <c r="K3767" s="21">
        <v>29</v>
      </c>
    </row>
    <row r="3768" spans="1:11">
      <c r="A3768" t="s">
        <v>322</v>
      </c>
      <c r="B3768">
        <v>2014</v>
      </c>
      <c r="C3768" s="12">
        <v>41580</v>
      </c>
      <c r="D3768" t="s">
        <v>140</v>
      </c>
      <c r="E3768" t="s">
        <v>91</v>
      </c>
      <c r="F3768">
        <v>4</v>
      </c>
      <c r="G3768">
        <v>3</v>
      </c>
      <c r="H3768" t="s">
        <v>289</v>
      </c>
      <c r="I3768" t="s">
        <v>207</v>
      </c>
      <c r="J3768">
        <v>10002418415</v>
      </c>
      <c r="K3768" s="21">
        <v>31.2</v>
      </c>
    </row>
    <row r="3769" spans="1:11">
      <c r="A3769" t="s">
        <v>322</v>
      </c>
      <c r="B3769">
        <v>2014</v>
      </c>
      <c r="C3769" s="12">
        <v>41580</v>
      </c>
      <c r="D3769" t="s">
        <v>140</v>
      </c>
      <c r="E3769" t="s">
        <v>91</v>
      </c>
      <c r="F3769">
        <v>4</v>
      </c>
      <c r="G3769">
        <v>4</v>
      </c>
      <c r="H3769" t="s">
        <v>287</v>
      </c>
      <c r="I3769" t="s">
        <v>31</v>
      </c>
      <c r="J3769">
        <v>10003349716</v>
      </c>
      <c r="K3769" s="21">
        <v>28.5</v>
      </c>
    </row>
    <row r="3770" spans="1:11">
      <c r="A3770" t="s">
        <v>322</v>
      </c>
      <c r="B3770">
        <v>2014</v>
      </c>
      <c r="C3770" s="12">
        <v>41580</v>
      </c>
      <c r="D3770" t="s">
        <v>140</v>
      </c>
      <c r="E3770" t="s">
        <v>91</v>
      </c>
      <c r="F3770">
        <v>4</v>
      </c>
      <c r="G3770">
        <v>5</v>
      </c>
      <c r="H3770" t="s">
        <v>388</v>
      </c>
      <c r="I3770" t="s">
        <v>389</v>
      </c>
      <c r="J3770">
        <v>10006893852</v>
      </c>
      <c r="K3770" s="21">
        <v>21.1</v>
      </c>
    </row>
    <row r="3771" spans="1:11">
      <c r="A3771" t="s">
        <v>322</v>
      </c>
      <c r="B3771">
        <v>2014</v>
      </c>
      <c r="C3771" s="12">
        <v>41580</v>
      </c>
      <c r="D3771" t="s">
        <v>140</v>
      </c>
      <c r="E3771" t="s">
        <v>91</v>
      </c>
      <c r="F3771">
        <v>5</v>
      </c>
      <c r="G3771">
        <v>1</v>
      </c>
      <c r="H3771" t="s">
        <v>106</v>
      </c>
      <c r="I3771" t="s">
        <v>102</v>
      </c>
      <c r="J3771">
        <v>10006894559</v>
      </c>
      <c r="K3771" s="21">
        <v>21.2</v>
      </c>
    </row>
    <row r="3772" spans="1:11">
      <c r="A3772" t="s">
        <v>322</v>
      </c>
      <c r="B3772">
        <v>2014</v>
      </c>
      <c r="C3772" s="12">
        <v>41580</v>
      </c>
      <c r="D3772" t="s">
        <v>140</v>
      </c>
      <c r="E3772" t="s">
        <v>91</v>
      </c>
      <c r="F3772">
        <v>5</v>
      </c>
      <c r="G3772">
        <v>2</v>
      </c>
      <c r="H3772" t="s">
        <v>380</v>
      </c>
      <c r="I3772" t="s">
        <v>386</v>
      </c>
      <c r="J3772">
        <v>10005747434</v>
      </c>
      <c r="K3772" s="21">
        <v>28.9</v>
      </c>
    </row>
    <row r="3773" spans="1:11">
      <c r="A3773" t="s">
        <v>322</v>
      </c>
      <c r="B3773">
        <v>2014</v>
      </c>
      <c r="C3773" s="12">
        <v>41580</v>
      </c>
      <c r="D3773" t="s">
        <v>140</v>
      </c>
      <c r="E3773" t="s">
        <v>91</v>
      </c>
      <c r="F3773">
        <v>5</v>
      </c>
      <c r="G3773">
        <v>3</v>
      </c>
      <c r="H3773" t="s">
        <v>153</v>
      </c>
      <c r="I3773" t="s">
        <v>154</v>
      </c>
      <c r="J3773">
        <v>10004717719</v>
      </c>
      <c r="K3773" s="21">
        <v>24.9</v>
      </c>
    </row>
    <row r="3774" spans="1:11">
      <c r="A3774" t="s">
        <v>322</v>
      </c>
      <c r="B3774">
        <v>2014</v>
      </c>
      <c r="C3774" s="12">
        <v>41580</v>
      </c>
      <c r="D3774" t="s">
        <v>140</v>
      </c>
      <c r="E3774" t="s">
        <v>91</v>
      </c>
      <c r="F3774">
        <v>5</v>
      </c>
      <c r="G3774">
        <v>4</v>
      </c>
      <c r="H3774" t="s">
        <v>336</v>
      </c>
      <c r="I3774" t="s">
        <v>355</v>
      </c>
      <c r="J3774">
        <v>10005506954</v>
      </c>
      <c r="K3774" s="21">
        <v>24.9</v>
      </c>
    </row>
    <row r="3775" spans="1:11">
      <c r="A3775" t="s">
        <v>322</v>
      </c>
      <c r="B3775">
        <v>2014</v>
      </c>
      <c r="C3775" s="12">
        <v>41580</v>
      </c>
      <c r="D3775" t="s">
        <v>140</v>
      </c>
      <c r="E3775" t="s">
        <v>91</v>
      </c>
      <c r="F3775">
        <v>5</v>
      </c>
      <c r="G3775">
        <v>5</v>
      </c>
      <c r="H3775" t="s">
        <v>183</v>
      </c>
      <c r="I3775" t="s">
        <v>33</v>
      </c>
      <c r="J3775">
        <v>10007212639</v>
      </c>
      <c r="K3775" s="21">
        <v>22.3</v>
      </c>
    </row>
    <row r="3776" spans="1:11">
      <c r="A3776" t="s">
        <v>322</v>
      </c>
      <c r="B3776">
        <v>2014</v>
      </c>
      <c r="C3776" s="12">
        <v>41580</v>
      </c>
      <c r="D3776" t="s">
        <v>140</v>
      </c>
      <c r="E3776" t="s">
        <v>91</v>
      </c>
      <c r="F3776">
        <v>6</v>
      </c>
      <c r="G3776">
        <v>1</v>
      </c>
      <c r="H3776" t="s">
        <v>197</v>
      </c>
      <c r="I3776" t="s">
        <v>198</v>
      </c>
      <c r="J3776">
        <v>10003100142</v>
      </c>
      <c r="K3776" s="21">
        <v>27.6</v>
      </c>
    </row>
    <row r="3777" spans="1:11">
      <c r="A3777" t="s">
        <v>322</v>
      </c>
      <c r="B3777">
        <v>2014</v>
      </c>
      <c r="C3777" s="12">
        <v>41580</v>
      </c>
      <c r="D3777" t="s">
        <v>140</v>
      </c>
      <c r="E3777" t="s">
        <v>91</v>
      </c>
      <c r="F3777">
        <v>6</v>
      </c>
      <c r="G3777">
        <v>2</v>
      </c>
      <c r="H3777" t="s">
        <v>335</v>
      </c>
      <c r="I3777" t="s">
        <v>29</v>
      </c>
      <c r="J3777">
        <v>10036244537</v>
      </c>
      <c r="K3777" s="21">
        <v>25.2</v>
      </c>
    </row>
    <row r="3778" spans="1:11">
      <c r="A3778" t="s">
        <v>322</v>
      </c>
      <c r="B3778">
        <v>2014</v>
      </c>
      <c r="C3778" s="12">
        <v>41580</v>
      </c>
      <c r="D3778" t="s">
        <v>140</v>
      </c>
      <c r="E3778" t="s">
        <v>91</v>
      </c>
      <c r="F3778">
        <v>6</v>
      </c>
      <c r="G3778">
        <v>3</v>
      </c>
      <c r="H3778" t="s">
        <v>158</v>
      </c>
      <c r="I3778" t="s">
        <v>356</v>
      </c>
      <c r="J3778">
        <v>10010894696</v>
      </c>
      <c r="K3778" s="21"/>
    </row>
    <row r="3779" spans="1:11">
      <c r="A3779" t="s">
        <v>322</v>
      </c>
      <c r="B3779">
        <v>2014</v>
      </c>
      <c r="C3779" s="12">
        <v>41580</v>
      </c>
      <c r="D3779" t="s">
        <v>140</v>
      </c>
      <c r="E3779" t="s">
        <v>91</v>
      </c>
      <c r="F3779">
        <v>6</v>
      </c>
      <c r="G3779">
        <v>4</v>
      </c>
      <c r="H3779" t="s">
        <v>195</v>
      </c>
      <c r="I3779" t="s">
        <v>31</v>
      </c>
      <c r="J3779">
        <v>10005964470</v>
      </c>
      <c r="K3779" s="21">
        <v>24.6</v>
      </c>
    </row>
    <row r="3780" spans="1:11">
      <c r="A3780" t="s">
        <v>322</v>
      </c>
      <c r="B3780">
        <v>2014</v>
      </c>
      <c r="C3780" s="12">
        <v>41580</v>
      </c>
      <c r="D3780" t="s">
        <v>140</v>
      </c>
      <c r="E3780" t="s">
        <v>91</v>
      </c>
      <c r="F3780">
        <v>6</v>
      </c>
      <c r="G3780">
        <v>5</v>
      </c>
      <c r="H3780" t="s">
        <v>234</v>
      </c>
      <c r="I3780" t="s">
        <v>25</v>
      </c>
      <c r="J3780">
        <v>10006073493</v>
      </c>
      <c r="K3780" s="21">
        <v>23.9</v>
      </c>
    </row>
    <row r="3781" spans="1:11">
      <c r="A3781" t="s">
        <v>322</v>
      </c>
      <c r="B3781">
        <v>2014</v>
      </c>
      <c r="C3781" s="12">
        <v>41580</v>
      </c>
      <c r="D3781" t="s">
        <v>140</v>
      </c>
      <c r="E3781" t="s">
        <v>117</v>
      </c>
      <c r="F3781">
        <v>1</v>
      </c>
      <c r="G3781">
        <v>1</v>
      </c>
      <c r="H3781" t="s">
        <v>194</v>
      </c>
      <c r="I3781" t="s">
        <v>29</v>
      </c>
      <c r="J3781">
        <v>10004601723</v>
      </c>
      <c r="K3781" s="21">
        <v>26.4</v>
      </c>
    </row>
    <row r="3782" spans="1:11">
      <c r="A3782" t="s">
        <v>322</v>
      </c>
      <c r="B3782">
        <v>2014</v>
      </c>
      <c r="C3782" s="12">
        <v>41580</v>
      </c>
      <c r="D3782" t="s">
        <v>140</v>
      </c>
      <c r="E3782" t="s">
        <v>117</v>
      </c>
      <c r="F3782">
        <v>1</v>
      </c>
      <c r="G3782">
        <v>2</v>
      </c>
      <c r="H3782" t="s">
        <v>158</v>
      </c>
      <c r="I3782" t="s">
        <v>356</v>
      </c>
      <c r="J3782">
        <v>10010894696</v>
      </c>
      <c r="K3782" s="21"/>
    </row>
    <row r="3783" spans="1:11">
      <c r="A3783" t="s">
        <v>322</v>
      </c>
      <c r="B3783">
        <v>2014</v>
      </c>
      <c r="C3783" s="12">
        <v>41580</v>
      </c>
      <c r="D3783" t="s">
        <v>140</v>
      </c>
      <c r="E3783" t="s">
        <v>117</v>
      </c>
      <c r="F3783">
        <v>1</v>
      </c>
      <c r="G3783">
        <v>3</v>
      </c>
      <c r="H3783" t="s">
        <v>372</v>
      </c>
      <c r="I3783" t="s">
        <v>373</v>
      </c>
      <c r="J3783">
        <v>10055651813</v>
      </c>
      <c r="K3783" s="21"/>
    </row>
    <row r="3784" spans="1:11">
      <c r="A3784" t="s">
        <v>322</v>
      </c>
      <c r="B3784">
        <v>2014</v>
      </c>
      <c r="C3784" s="12">
        <v>41580</v>
      </c>
      <c r="D3784" t="s">
        <v>140</v>
      </c>
      <c r="E3784" t="s">
        <v>117</v>
      </c>
      <c r="F3784">
        <v>2</v>
      </c>
      <c r="G3784">
        <v>1</v>
      </c>
      <c r="H3784" t="s">
        <v>153</v>
      </c>
      <c r="I3784" t="s">
        <v>154</v>
      </c>
      <c r="J3784">
        <v>10004717719</v>
      </c>
      <c r="K3784" s="21">
        <v>24.9</v>
      </c>
    </row>
    <row r="3785" spans="1:11">
      <c r="A3785" t="s">
        <v>322</v>
      </c>
      <c r="B3785">
        <v>2014</v>
      </c>
      <c r="C3785" s="12">
        <v>41580</v>
      </c>
      <c r="D3785" t="s">
        <v>140</v>
      </c>
      <c r="E3785" t="s">
        <v>117</v>
      </c>
      <c r="F3785">
        <v>2</v>
      </c>
      <c r="G3785">
        <v>2</v>
      </c>
      <c r="H3785" t="s">
        <v>370</v>
      </c>
      <c r="I3785" t="s">
        <v>46</v>
      </c>
      <c r="J3785">
        <v>10003095795</v>
      </c>
      <c r="K3785" s="21">
        <v>28.6</v>
      </c>
    </row>
    <row r="3786" spans="1:11">
      <c r="A3786" t="s">
        <v>322</v>
      </c>
      <c r="B3786">
        <v>2014</v>
      </c>
      <c r="C3786" s="12">
        <v>41580</v>
      </c>
      <c r="D3786" t="s">
        <v>140</v>
      </c>
      <c r="E3786" t="s">
        <v>117</v>
      </c>
      <c r="F3786">
        <v>2</v>
      </c>
      <c r="G3786">
        <v>3</v>
      </c>
      <c r="H3786" t="s">
        <v>306</v>
      </c>
      <c r="I3786" t="s">
        <v>113</v>
      </c>
      <c r="J3786">
        <v>10006898300</v>
      </c>
      <c r="K3786" s="21">
        <v>21.2</v>
      </c>
    </row>
    <row r="3787" spans="1:11">
      <c r="A3787" t="s">
        <v>322</v>
      </c>
      <c r="B3787">
        <v>2014</v>
      </c>
      <c r="C3787" s="12">
        <v>41580</v>
      </c>
      <c r="D3787" t="s">
        <v>140</v>
      </c>
      <c r="E3787" t="s">
        <v>117</v>
      </c>
      <c r="F3787">
        <v>2</v>
      </c>
      <c r="G3787">
        <v>4</v>
      </c>
      <c r="H3787" t="s">
        <v>200</v>
      </c>
      <c r="I3787" t="s">
        <v>23</v>
      </c>
      <c r="J3787">
        <v>10006900421</v>
      </c>
      <c r="K3787" s="21">
        <v>20.9</v>
      </c>
    </row>
    <row r="3788" spans="1:11">
      <c r="A3788" t="s">
        <v>322</v>
      </c>
      <c r="B3788">
        <v>2014</v>
      </c>
      <c r="C3788" s="12">
        <v>41580</v>
      </c>
      <c r="D3788" t="s">
        <v>140</v>
      </c>
      <c r="E3788" t="s">
        <v>117</v>
      </c>
      <c r="F3788">
        <v>3</v>
      </c>
      <c r="G3788">
        <v>1</v>
      </c>
      <c r="H3788" t="s">
        <v>234</v>
      </c>
      <c r="I3788" t="s">
        <v>25</v>
      </c>
      <c r="J3788">
        <v>10006073493</v>
      </c>
      <c r="K3788" s="21">
        <v>23.9</v>
      </c>
    </row>
    <row r="3789" spans="1:11">
      <c r="A3789" t="s">
        <v>322</v>
      </c>
      <c r="B3789">
        <v>2014</v>
      </c>
      <c r="C3789" s="12">
        <v>41580</v>
      </c>
      <c r="D3789" t="s">
        <v>140</v>
      </c>
      <c r="E3789" t="s">
        <v>117</v>
      </c>
      <c r="F3789">
        <v>3</v>
      </c>
      <c r="G3789">
        <v>2</v>
      </c>
      <c r="H3789" t="s">
        <v>336</v>
      </c>
      <c r="I3789" t="s">
        <v>355</v>
      </c>
      <c r="J3789">
        <v>10005506954</v>
      </c>
      <c r="K3789" s="21">
        <v>24.9</v>
      </c>
    </row>
    <row r="3790" spans="1:11">
      <c r="A3790" t="s">
        <v>322</v>
      </c>
      <c r="B3790">
        <v>2014</v>
      </c>
      <c r="C3790" s="12">
        <v>41580</v>
      </c>
      <c r="D3790" t="s">
        <v>140</v>
      </c>
      <c r="E3790" t="s">
        <v>117</v>
      </c>
      <c r="F3790">
        <v>3</v>
      </c>
      <c r="G3790">
        <v>3</v>
      </c>
      <c r="H3790" t="s">
        <v>347</v>
      </c>
      <c r="I3790" t="s">
        <v>348</v>
      </c>
      <c r="J3790">
        <v>10004722668</v>
      </c>
      <c r="K3790" s="21">
        <v>27.9</v>
      </c>
    </row>
    <row r="3791" spans="1:11">
      <c r="A3791" t="s">
        <v>322</v>
      </c>
      <c r="B3791">
        <v>2014</v>
      </c>
      <c r="C3791" s="12">
        <v>41580</v>
      </c>
      <c r="D3791" t="s">
        <v>140</v>
      </c>
      <c r="E3791" t="s">
        <v>117</v>
      </c>
      <c r="F3791">
        <v>3</v>
      </c>
      <c r="G3791">
        <v>4</v>
      </c>
      <c r="H3791" t="s">
        <v>289</v>
      </c>
      <c r="I3791" t="s">
        <v>207</v>
      </c>
      <c r="J3791">
        <v>10002418415</v>
      </c>
      <c r="K3791" s="21">
        <v>31.2</v>
      </c>
    </row>
    <row r="3792" spans="1:11">
      <c r="A3792" t="s">
        <v>322</v>
      </c>
      <c r="B3792">
        <v>2014</v>
      </c>
      <c r="C3792" s="12">
        <v>41580</v>
      </c>
      <c r="D3792" t="s">
        <v>140</v>
      </c>
      <c r="E3792" t="s">
        <v>117</v>
      </c>
      <c r="F3792">
        <v>4</v>
      </c>
      <c r="G3792">
        <v>1</v>
      </c>
      <c r="H3792" t="s">
        <v>294</v>
      </c>
      <c r="I3792" t="s">
        <v>27</v>
      </c>
      <c r="J3792">
        <v>10003011125</v>
      </c>
      <c r="K3792" s="21">
        <v>29</v>
      </c>
    </row>
    <row r="3793" spans="1:11">
      <c r="A3793" t="s">
        <v>322</v>
      </c>
      <c r="B3793">
        <v>2014</v>
      </c>
      <c r="C3793" s="12">
        <v>41580</v>
      </c>
      <c r="D3793" t="s">
        <v>140</v>
      </c>
      <c r="E3793" t="s">
        <v>117</v>
      </c>
      <c r="F3793">
        <v>4</v>
      </c>
      <c r="G3793">
        <v>2</v>
      </c>
      <c r="H3793" t="s">
        <v>201</v>
      </c>
      <c r="I3793" t="s">
        <v>39</v>
      </c>
      <c r="J3793">
        <v>10007947011</v>
      </c>
      <c r="K3793" s="21">
        <v>19</v>
      </c>
    </row>
    <row r="3794" spans="1:11">
      <c r="A3794" t="s">
        <v>322</v>
      </c>
      <c r="B3794">
        <v>2014</v>
      </c>
      <c r="C3794" s="12">
        <v>41580</v>
      </c>
      <c r="D3794" t="s">
        <v>140</v>
      </c>
      <c r="E3794" t="s">
        <v>117</v>
      </c>
      <c r="F3794">
        <v>4</v>
      </c>
      <c r="G3794">
        <v>3</v>
      </c>
      <c r="H3794" t="s">
        <v>195</v>
      </c>
      <c r="I3794" t="s">
        <v>31</v>
      </c>
      <c r="J3794">
        <v>10005964470</v>
      </c>
      <c r="K3794" s="21">
        <v>24.6</v>
      </c>
    </row>
    <row r="3795" spans="1:11">
      <c r="A3795" t="s">
        <v>322</v>
      </c>
      <c r="B3795">
        <v>2014</v>
      </c>
      <c r="C3795" s="12">
        <v>41580</v>
      </c>
      <c r="D3795" t="s">
        <v>140</v>
      </c>
      <c r="E3795" t="s">
        <v>117</v>
      </c>
      <c r="F3795">
        <v>4</v>
      </c>
      <c r="G3795">
        <v>4</v>
      </c>
      <c r="H3795" t="s">
        <v>354</v>
      </c>
      <c r="I3795" t="s">
        <v>29</v>
      </c>
      <c r="J3795">
        <v>10006665496</v>
      </c>
      <c r="K3795" s="21">
        <v>22.1</v>
      </c>
    </row>
    <row r="3796" spans="1:11">
      <c r="A3796" t="s">
        <v>322</v>
      </c>
      <c r="B3796">
        <v>2014</v>
      </c>
      <c r="C3796" s="12">
        <v>41580</v>
      </c>
      <c r="D3796" t="s">
        <v>140</v>
      </c>
      <c r="E3796" t="s">
        <v>117</v>
      </c>
      <c r="F3796">
        <v>5</v>
      </c>
      <c r="G3796">
        <v>1</v>
      </c>
      <c r="H3796" t="s">
        <v>380</v>
      </c>
      <c r="I3796" t="s">
        <v>386</v>
      </c>
      <c r="J3796">
        <v>10005747434</v>
      </c>
      <c r="K3796" s="21">
        <v>28.9</v>
      </c>
    </row>
    <row r="3797" spans="1:11">
      <c r="A3797" t="s">
        <v>322</v>
      </c>
      <c r="B3797">
        <v>2014</v>
      </c>
      <c r="C3797" s="12">
        <v>41580</v>
      </c>
      <c r="D3797" t="s">
        <v>140</v>
      </c>
      <c r="E3797" t="s">
        <v>117</v>
      </c>
      <c r="F3797">
        <v>5</v>
      </c>
      <c r="G3797">
        <v>2</v>
      </c>
      <c r="H3797" t="s">
        <v>388</v>
      </c>
      <c r="I3797" t="s">
        <v>389</v>
      </c>
      <c r="J3797">
        <v>10006893852</v>
      </c>
      <c r="K3797" s="21">
        <v>21.1</v>
      </c>
    </row>
    <row r="3798" spans="1:11">
      <c r="A3798" t="s">
        <v>322</v>
      </c>
      <c r="B3798">
        <v>2014</v>
      </c>
      <c r="C3798" s="12">
        <v>41580</v>
      </c>
      <c r="D3798" t="s">
        <v>140</v>
      </c>
      <c r="E3798" t="s">
        <v>117</v>
      </c>
      <c r="F3798">
        <v>5</v>
      </c>
      <c r="G3798">
        <v>3</v>
      </c>
      <c r="H3798" t="s">
        <v>196</v>
      </c>
      <c r="I3798" t="s">
        <v>52</v>
      </c>
      <c r="J3798">
        <v>10004868370</v>
      </c>
      <c r="K3798" s="21">
        <v>25.8</v>
      </c>
    </row>
    <row r="3799" spans="1:11">
      <c r="A3799" t="s">
        <v>322</v>
      </c>
      <c r="B3799">
        <v>2014</v>
      </c>
      <c r="C3799" s="12">
        <v>41580</v>
      </c>
      <c r="D3799" t="s">
        <v>140</v>
      </c>
      <c r="E3799" t="s">
        <v>117</v>
      </c>
      <c r="F3799">
        <v>5</v>
      </c>
      <c r="G3799">
        <v>4</v>
      </c>
      <c r="H3799" t="s">
        <v>367</v>
      </c>
      <c r="I3799" t="s">
        <v>37</v>
      </c>
      <c r="J3799">
        <v>10006553039</v>
      </c>
      <c r="K3799" s="21">
        <v>22</v>
      </c>
    </row>
    <row r="3800" spans="1:11">
      <c r="A3800" t="s">
        <v>322</v>
      </c>
      <c r="B3800">
        <v>2014</v>
      </c>
      <c r="C3800" s="12">
        <v>41580</v>
      </c>
      <c r="D3800" t="s">
        <v>140</v>
      </c>
      <c r="E3800" t="s">
        <v>117</v>
      </c>
      <c r="F3800">
        <v>6</v>
      </c>
      <c r="G3800">
        <v>1</v>
      </c>
      <c r="H3800" t="s">
        <v>335</v>
      </c>
      <c r="I3800" t="s">
        <v>29</v>
      </c>
      <c r="J3800">
        <v>10036244537</v>
      </c>
      <c r="K3800" s="21">
        <v>25.2</v>
      </c>
    </row>
    <row r="3801" spans="1:11">
      <c r="A3801" t="s">
        <v>322</v>
      </c>
      <c r="B3801">
        <v>2014</v>
      </c>
      <c r="C3801" s="12">
        <v>41580</v>
      </c>
      <c r="D3801" t="s">
        <v>140</v>
      </c>
      <c r="E3801" t="s">
        <v>117</v>
      </c>
      <c r="F3801">
        <v>6</v>
      </c>
      <c r="G3801">
        <v>2</v>
      </c>
      <c r="H3801" t="s">
        <v>183</v>
      </c>
      <c r="I3801" t="s">
        <v>33</v>
      </c>
      <c r="J3801">
        <v>10007212639</v>
      </c>
      <c r="K3801" s="21">
        <v>22.3</v>
      </c>
    </row>
    <row r="3802" spans="1:11">
      <c r="A3802" t="s">
        <v>322</v>
      </c>
      <c r="B3802">
        <v>2014</v>
      </c>
      <c r="C3802" s="12">
        <v>41580</v>
      </c>
      <c r="D3802" t="s">
        <v>140</v>
      </c>
      <c r="E3802" t="s">
        <v>117</v>
      </c>
      <c r="F3802">
        <v>6</v>
      </c>
      <c r="G3802">
        <v>3</v>
      </c>
      <c r="H3802" t="s">
        <v>287</v>
      </c>
      <c r="I3802" t="s">
        <v>31</v>
      </c>
      <c r="J3802">
        <v>10003349716</v>
      </c>
      <c r="K3802" s="21">
        <v>28.5</v>
      </c>
    </row>
    <row r="3803" spans="1:11">
      <c r="A3803" t="s">
        <v>322</v>
      </c>
      <c r="B3803">
        <v>2014</v>
      </c>
      <c r="C3803" s="12">
        <v>41580</v>
      </c>
      <c r="D3803" t="s">
        <v>140</v>
      </c>
      <c r="E3803" t="s">
        <v>117</v>
      </c>
      <c r="F3803">
        <v>6</v>
      </c>
      <c r="G3803">
        <v>4</v>
      </c>
      <c r="H3803" t="s">
        <v>330</v>
      </c>
      <c r="I3803" t="s">
        <v>178</v>
      </c>
      <c r="J3803">
        <v>10007782616</v>
      </c>
      <c r="K3803" s="21">
        <v>20.2</v>
      </c>
    </row>
    <row r="3804" spans="1:11">
      <c r="A3804" t="s">
        <v>322</v>
      </c>
      <c r="B3804">
        <v>2014</v>
      </c>
      <c r="C3804" s="12">
        <v>41580</v>
      </c>
      <c r="D3804" t="s">
        <v>140</v>
      </c>
      <c r="E3804" t="s">
        <v>119</v>
      </c>
      <c r="F3804">
        <v>1</v>
      </c>
      <c r="G3804">
        <v>1</v>
      </c>
      <c r="H3804" t="s">
        <v>192</v>
      </c>
      <c r="I3804" t="s">
        <v>113</v>
      </c>
      <c r="J3804">
        <v>10004599194</v>
      </c>
      <c r="K3804" s="21">
        <v>25.6</v>
      </c>
    </row>
    <row r="3805" spans="1:11">
      <c r="A3805" t="s">
        <v>322</v>
      </c>
      <c r="B3805">
        <v>2014</v>
      </c>
      <c r="C3805" s="12">
        <v>41580</v>
      </c>
      <c r="D3805" t="s">
        <v>140</v>
      </c>
      <c r="E3805" t="s">
        <v>119</v>
      </c>
      <c r="F3805">
        <v>1</v>
      </c>
      <c r="G3805">
        <v>2</v>
      </c>
      <c r="H3805" t="s">
        <v>153</v>
      </c>
      <c r="I3805" t="s">
        <v>154</v>
      </c>
      <c r="J3805">
        <v>10004717719</v>
      </c>
      <c r="K3805" s="21">
        <v>24.9</v>
      </c>
    </row>
    <row r="3806" spans="1:11">
      <c r="A3806" t="s">
        <v>322</v>
      </c>
      <c r="B3806">
        <v>2014</v>
      </c>
      <c r="C3806" s="12">
        <v>41580</v>
      </c>
      <c r="D3806" t="s">
        <v>140</v>
      </c>
      <c r="E3806" t="s">
        <v>119</v>
      </c>
      <c r="F3806">
        <v>1</v>
      </c>
      <c r="G3806">
        <v>3</v>
      </c>
      <c r="H3806" t="s">
        <v>335</v>
      </c>
      <c r="I3806" t="s">
        <v>29</v>
      </c>
      <c r="J3806">
        <v>10036244537</v>
      </c>
      <c r="K3806" s="21">
        <v>25.2</v>
      </c>
    </row>
    <row r="3807" spans="1:11">
      <c r="A3807" t="s">
        <v>322</v>
      </c>
      <c r="B3807">
        <v>2014</v>
      </c>
      <c r="C3807" s="12">
        <v>41580</v>
      </c>
      <c r="D3807" t="s">
        <v>140</v>
      </c>
      <c r="E3807" t="s">
        <v>119</v>
      </c>
      <c r="F3807">
        <v>1</v>
      </c>
      <c r="G3807">
        <v>4</v>
      </c>
      <c r="H3807" t="s">
        <v>106</v>
      </c>
      <c r="I3807" t="s">
        <v>102</v>
      </c>
      <c r="J3807">
        <v>10006894559</v>
      </c>
      <c r="K3807" s="21">
        <v>21.2</v>
      </c>
    </row>
    <row r="3808" spans="1:11">
      <c r="A3808" t="s">
        <v>322</v>
      </c>
      <c r="B3808">
        <v>2014</v>
      </c>
      <c r="C3808" s="12">
        <v>41580</v>
      </c>
      <c r="D3808" t="s">
        <v>140</v>
      </c>
      <c r="E3808" t="s">
        <v>119</v>
      </c>
      <c r="F3808">
        <v>1</v>
      </c>
      <c r="G3808">
        <v>5</v>
      </c>
      <c r="H3808" t="s">
        <v>234</v>
      </c>
      <c r="I3808" t="s">
        <v>25</v>
      </c>
      <c r="J3808">
        <v>10006073493</v>
      </c>
      <c r="K3808" s="21">
        <v>23.9</v>
      </c>
    </row>
    <row r="3809" spans="1:11">
      <c r="A3809" t="s">
        <v>322</v>
      </c>
      <c r="B3809">
        <v>2014</v>
      </c>
      <c r="C3809" s="12">
        <v>41580</v>
      </c>
      <c r="D3809" t="s">
        <v>140</v>
      </c>
      <c r="E3809" t="s">
        <v>119</v>
      </c>
      <c r="F3809">
        <v>1</v>
      </c>
      <c r="G3809">
        <v>6</v>
      </c>
      <c r="H3809" t="s">
        <v>349</v>
      </c>
      <c r="I3809" t="s">
        <v>387</v>
      </c>
      <c r="J3809">
        <v>10006182924</v>
      </c>
      <c r="K3809" s="21">
        <v>23.8</v>
      </c>
    </row>
    <row r="3810" spans="1:11">
      <c r="A3810" t="s">
        <v>322</v>
      </c>
      <c r="B3810">
        <v>2014</v>
      </c>
      <c r="C3810" s="12">
        <v>41580</v>
      </c>
      <c r="D3810" t="s">
        <v>140</v>
      </c>
      <c r="E3810" t="s">
        <v>119</v>
      </c>
      <c r="F3810">
        <v>2</v>
      </c>
      <c r="G3810">
        <v>1</v>
      </c>
      <c r="H3810" t="s">
        <v>294</v>
      </c>
      <c r="I3810" t="s">
        <v>27</v>
      </c>
      <c r="J3810">
        <v>10003011125</v>
      </c>
      <c r="K3810" s="21">
        <v>29</v>
      </c>
    </row>
    <row r="3811" spans="1:11">
      <c r="A3811" t="s">
        <v>322</v>
      </c>
      <c r="B3811">
        <v>2014</v>
      </c>
      <c r="C3811" s="12">
        <v>41580</v>
      </c>
      <c r="D3811" t="s">
        <v>140</v>
      </c>
      <c r="E3811" t="s">
        <v>119</v>
      </c>
      <c r="F3811">
        <v>2</v>
      </c>
      <c r="G3811">
        <v>2</v>
      </c>
      <c r="H3811" t="s">
        <v>220</v>
      </c>
      <c r="I3811" t="s">
        <v>35</v>
      </c>
      <c r="J3811">
        <v>10005782695</v>
      </c>
      <c r="K3811" s="21">
        <v>24.3</v>
      </c>
    </row>
    <row r="3812" spans="1:11">
      <c r="A3812" t="s">
        <v>322</v>
      </c>
      <c r="B3812">
        <v>2014</v>
      </c>
      <c r="C3812" s="12">
        <v>41580</v>
      </c>
      <c r="D3812" t="s">
        <v>140</v>
      </c>
      <c r="E3812" t="s">
        <v>119</v>
      </c>
      <c r="F3812">
        <v>2</v>
      </c>
      <c r="G3812">
        <v>3</v>
      </c>
      <c r="H3812" t="s">
        <v>194</v>
      </c>
      <c r="I3812" t="s">
        <v>29</v>
      </c>
      <c r="J3812">
        <v>10004601723</v>
      </c>
      <c r="K3812" s="21">
        <v>26.4</v>
      </c>
    </row>
    <row r="3813" spans="1:11">
      <c r="A3813" t="s">
        <v>322</v>
      </c>
      <c r="B3813">
        <v>2014</v>
      </c>
      <c r="C3813" s="12">
        <v>41580</v>
      </c>
      <c r="D3813" t="s">
        <v>140</v>
      </c>
      <c r="E3813" t="s">
        <v>119</v>
      </c>
      <c r="F3813">
        <v>2</v>
      </c>
      <c r="G3813">
        <v>4</v>
      </c>
      <c r="H3813" t="s">
        <v>312</v>
      </c>
      <c r="I3813" t="s">
        <v>104</v>
      </c>
      <c r="J3813">
        <v>10006898401</v>
      </c>
      <c r="K3813" s="21">
        <v>22.4</v>
      </c>
    </row>
    <row r="3814" spans="1:11">
      <c r="A3814" t="s">
        <v>322</v>
      </c>
      <c r="B3814">
        <v>2014</v>
      </c>
      <c r="C3814" s="12">
        <v>41580</v>
      </c>
      <c r="D3814" t="s">
        <v>140</v>
      </c>
      <c r="E3814" t="s">
        <v>119</v>
      </c>
      <c r="F3814">
        <v>2</v>
      </c>
      <c r="G3814">
        <v>5</v>
      </c>
      <c r="H3814" t="s">
        <v>380</v>
      </c>
      <c r="I3814" t="s">
        <v>386</v>
      </c>
      <c r="J3814">
        <v>10005747434</v>
      </c>
      <c r="K3814" s="21">
        <v>28.9</v>
      </c>
    </row>
    <row r="3815" spans="1:11">
      <c r="A3815" t="s">
        <v>322</v>
      </c>
      <c r="B3815">
        <v>2014</v>
      </c>
      <c r="C3815" s="12">
        <v>41580</v>
      </c>
      <c r="D3815" t="s">
        <v>140</v>
      </c>
      <c r="E3815" t="s">
        <v>119</v>
      </c>
      <c r="F3815">
        <v>2</v>
      </c>
      <c r="G3815">
        <v>6</v>
      </c>
      <c r="H3815" t="s">
        <v>197</v>
      </c>
      <c r="I3815" t="s">
        <v>198</v>
      </c>
      <c r="J3815">
        <v>10003100142</v>
      </c>
      <c r="K3815" s="21">
        <v>27.6</v>
      </c>
    </row>
    <row r="3816" spans="1:11">
      <c r="A3816" t="s">
        <v>322</v>
      </c>
      <c r="B3816">
        <v>2014</v>
      </c>
      <c r="C3816" s="12">
        <v>41580</v>
      </c>
      <c r="D3816" t="s">
        <v>140</v>
      </c>
      <c r="E3816" t="s">
        <v>121</v>
      </c>
      <c r="F3816">
        <v>1</v>
      </c>
      <c r="G3816">
        <v>1</v>
      </c>
      <c r="H3816" t="s">
        <v>294</v>
      </c>
      <c r="I3816" t="s">
        <v>27</v>
      </c>
      <c r="J3816">
        <v>10003011125</v>
      </c>
      <c r="K3816" s="21">
        <v>29</v>
      </c>
    </row>
    <row r="3817" spans="1:11">
      <c r="A3817" t="s">
        <v>322</v>
      </c>
      <c r="B3817">
        <v>2014</v>
      </c>
      <c r="C3817" s="12">
        <v>41580</v>
      </c>
      <c r="D3817" t="s">
        <v>140</v>
      </c>
      <c r="E3817" t="s">
        <v>121</v>
      </c>
      <c r="F3817">
        <v>1</v>
      </c>
      <c r="G3817">
        <v>2</v>
      </c>
      <c r="H3817" t="s">
        <v>194</v>
      </c>
      <c r="I3817" t="s">
        <v>29</v>
      </c>
      <c r="J3817">
        <v>10004601723</v>
      </c>
      <c r="K3817" s="21">
        <v>26.4</v>
      </c>
    </row>
    <row r="3818" spans="1:11">
      <c r="A3818" t="s">
        <v>322</v>
      </c>
      <c r="B3818">
        <v>2014</v>
      </c>
      <c r="C3818" s="12">
        <v>41580</v>
      </c>
      <c r="D3818" t="s">
        <v>140</v>
      </c>
      <c r="E3818" t="s">
        <v>121</v>
      </c>
      <c r="F3818">
        <v>1</v>
      </c>
      <c r="G3818">
        <v>3</v>
      </c>
      <c r="H3818" t="s">
        <v>153</v>
      </c>
      <c r="I3818" t="s">
        <v>154</v>
      </c>
      <c r="J3818">
        <v>10004717719</v>
      </c>
      <c r="K3818" s="21">
        <v>24.9</v>
      </c>
    </row>
    <row r="3819" spans="1:11">
      <c r="A3819" t="s">
        <v>322</v>
      </c>
      <c r="B3819">
        <v>2014</v>
      </c>
      <c r="C3819" s="12">
        <v>41580</v>
      </c>
      <c r="D3819" t="s">
        <v>140</v>
      </c>
      <c r="E3819" t="s">
        <v>121</v>
      </c>
      <c r="F3819">
        <v>1</v>
      </c>
      <c r="G3819">
        <v>4</v>
      </c>
      <c r="H3819" t="s">
        <v>192</v>
      </c>
      <c r="I3819" t="s">
        <v>113</v>
      </c>
      <c r="J3819">
        <v>10004599194</v>
      </c>
      <c r="K3819" s="21">
        <v>25.6</v>
      </c>
    </row>
    <row r="3820" spans="1:11">
      <c r="A3820" t="s">
        <v>322</v>
      </c>
      <c r="B3820">
        <v>2014</v>
      </c>
      <c r="C3820" s="12">
        <v>41580</v>
      </c>
      <c r="D3820" t="s">
        <v>140</v>
      </c>
      <c r="E3820" t="s">
        <v>121</v>
      </c>
      <c r="F3820">
        <v>1</v>
      </c>
      <c r="G3820">
        <v>5</v>
      </c>
      <c r="H3820" t="s">
        <v>335</v>
      </c>
      <c r="I3820" t="s">
        <v>29</v>
      </c>
      <c r="J3820">
        <v>10036244537</v>
      </c>
      <c r="K3820" s="21">
        <v>25.2</v>
      </c>
    </row>
    <row r="3821" spans="1:11">
      <c r="A3821" t="s">
        <v>322</v>
      </c>
      <c r="B3821">
        <v>2014</v>
      </c>
      <c r="C3821" s="12">
        <v>41580</v>
      </c>
      <c r="D3821" t="s">
        <v>140</v>
      </c>
      <c r="E3821" t="s">
        <v>121</v>
      </c>
      <c r="F3821">
        <v>1</v>
      </c>
      <c r="G3821">
        <v>6</v>
      </c>
      <c r="H3821" t="s">
        <v>220</v>
      </c>
      <c r="I3821" t="s">
        <v>35</v>
      </c>
      <c r="J3821">
        <v>10005782695</v>
      </c>
      <c r="K3821" s="21">
        <v>24.3</v>
      </c>
    </row>
    <row r="3822" spans="1:11">
      <c r="A3822" t="s">
        <v>322</v>
      </c>
      <c r="B3822">
        <v>2014</v>
      </c>
      <c r="C3822" s="12">
        <v>41580</v>
      </c>
      <c r="D3822" t="s">
        <v>140</v>
      </c>
      <c r="E3822" t="s">
        <v>121</v>
      </c>
      <c r="F3822">
        <v>2</v>
      </c>
      <c r="G3822">
        <v>1</v>
      </c>
      <c r="H3822" t="s">
        <v>106</v>
      </c>
      <c r="I3822" t="s">
        <v>102</v>
      </c>
      <c r="J3822">
        <v>10006894559</v>
      </c>
      <c r="K3822" s="21">
        <v>21.2</v>
      </c>
    </row>
    <row r="3823" spans="1:11">
      <c r="A3823" t="s">
        <v>322</v>
      </c>
      <c r="B3823">
        <v>2014</v>
      </c>
      <c r="C3823" s="12">
        <v>41580</v>
      </c>
      <c r="D3823" t="s">
        <v>140</v>
      </c>
      <c r="E3823" t="s">
        <v>121</v>
      </c>
      <c r="F3823">
        <v>2</v>
      </c>
      <c r="G3823">
        <v>2</v>
      </c>
      <c r="H3823" t="s">
        <v>380</v>
      </c>
      <c r="I3823" t="s">
        <v>386</v>
      </c>
      <c r="J3823">
        <v>10005747434</v>
      </c>
      <c r="K3823" s="21">
        <v>28.9</v>
      </c>
    </row>
    <row r="3824" spans="1:11">
      <c r="A3824" t="s">
        <v>322</v>
      </c>
      <c r="B3824">
        <v>2014</v>
      </c>
      <c r="C3824" s="12">
        <v>41580</v>
      </c>
      <c r="D3824" t="s">
        <v>140</v>
      </c>
      <c r="E3824" t="s">
        <v>121</v>
      </c>
      <c r="F3824">
        <v>2</v>
      </c>
      <c r="G3824">
        <v>3</v>
      </c>
      <c r="H3824" t="s">
        <v>197</v>
      </c>
      <c r="I3824" t="s">
        <v>198</v>
      </c>
      <c r="J3824">
        <v>10003100142</v>
      </c>
      <c r="K3824" s="21">
        <v>27.6</v>
      </c>
    </row>
    <row r="3825" spans="1:11">
      <c r="A3825" t="s">
        <v>322</v>
      </c>
      <c r="B3825">
        <v>2014</v>
      </c>
      <c r="C3825" s="12">
        <v>41580</v>
      </c>
      <c r="D3825" t="s">
        <v>140</v>
      </c>
      <c r="E3825" t="s">
        <v>121</v>
      </c>
      <c r="F3825">
        <v>2</v>
      </c>
      <c r="G3825">
        <v>4</v>
      </c>
      <c r="H3825" t="s">
        <v>234</v>
      </c>
      <c r="I3825" t="s">
        <v>25</v>
      </c>
      <c r="J3825">
        <v>10006073493</v>
      </c>
      <c r="K3825" s="21">
        <v>23.9</v>
      </c>
    </row>
    <row r="3826" spans="1:11">
      <c r="A3826" t="s">
        <v>322</v>
      </c>
      <c r="B3826">
        <v>2014</v>
      </c>
      <c r="C3826" s="12">
        <v>41580</v>
      </c>
      <c r="D3826" t="s">
        <v>140</v>
      </c>
      <c r="E3826" t="s">
        <v>121</v>
      </c>
      <c r="F3826">
        <v>2</v>
      </c>
      <c r="G3826">
        <v>5</v>
      </c>
      <c r="H3826" t="s">
        <v>349</v>
      </c>
      <c r="I3826" t="s">
        <v>387</v>
      </c>
      <c r="J3826">
        <v>10006182924</v>
      </c>
      <c r="K3826" s="21">
        <v>23.8</v>
      </c>
    </row>
    <row r="3827" spans="1:11">
      <c r="A3827" t="s">
        <v>322</v>
      </c>
      <c r="B3827">
        <v>2014</v>
      </c>
      <c r="C3827" s="12">
        <v>41580</v>
      </c>
      <c r="D3827" t="s">
        <v>140</v>
      </c>
      <c r="E3827" t="s">
        <v>121</v>
      </c>
      <c r="F3827">
        <v>2</v>
      </c>
      <c r="G3827">
        <v>6</v>
      </c>
      <c r="H3827" t="s">
        <v>312</v>
      </c>
      <c r="I3827" t="s">
        <v>104</v>
      </c>
      <c r="J3827">
        <v>10006898401</v>
      </c>
      <c r="K3827" s="21">
        <v>22.4</v>
      </c>
    </row>
    <row r="3828" spans="1:11">
      <c r="A3828" t="s">
        <v>233</v>
      </c>
      <c r="B3828">
        <v>2013</v>
      </c>
      <c r="C3828" s="12">
        <v>41327</v>
      </c>
      <c r="D3828" t="s">
        <v>20</v>
      </c>
      <c r="E3828" t="s">
        <v>91</v>
      </c>
      <c r="F3828">
        <v>1</v>
      </c>
      <c r="G3828">
        <v>1</v>
      </c>
      <c r="H3828" t="s">
        <v>194</v>
      </c>
      <c r="I3828" t="s">
        <v>29</v>
      </c>
      <c r="J3828">
        <v>10004601723</v>
      </c>
      <c r="K3828" s="21">
        <v>25.7</v>
      </c>
    </row>
    <row r="3829" spans="1:11">
      <c r="A3829" t="s">
        <v>233</v>
      </c>
      <c r="B3829">
        <v>2013</v>
      </c>
      <c r="C3829" s="12">
        <v>41327</v>
      </c>
      <c r="D3829" t="s">
        <v>20</v>
      </c>
      <c r="E3829" t="s">
        <v>91</v>
      </c>
      <c r="F3829">
        <v>1</v>
      </c>
      <c r="G3829">
        <v>2</v>
      </c>
      <c r="H3829" t="s">
        <v>372</v>
      </c>
      <c r="I3829" t="s">
        <v>373</v>
      </c>
      <c r="J3829">
        <v>10055651813</v>
      </c>
      <c r="K3829" s="21"/>
    </row>
    <row r="3830" spans="1:11">
      <c r="A3830" t="s">
        <v>233</v>
      </c>
      <c r="B3830">
        <v>2013</v>
      </c>
      <c r="C3830" s="12">
        <v>41327</v>
      </c>
      <c r="D3830" t="s">
        <v>20</v>
      </c>
      <c r="E3830" t="s">
        <v>91</v>
      </c>
      <c r="F3830">
        <v>1</v>
      </c>
      <c r="G3830">
        <v>3</v>
      </c>
      <c r="H3830" t="s">
        <v>220</v>
      </c>
      <c r="I3830" t="s">
        <v>35</v>
      </c>
      <c r="J3830">
        <v>10005782695</v>
      </c>
      <c r="K3830" s="21">
        <v>23.6</v>
      </c>
    </row>
    <row r="3831" spans="1:11">
      <c r="A3831" t="s">
        <v>233</v>
      </c>
      <c r="B3831">
        <v>2013</v>
      </c>
      <c r="C3831" s="12">
        <v>41327</v>
      </c>
      <c r="D3831" t="s">
        <v>20</v>
      </c>
      <c r="E3831" t="s">
        <v>91</v>
      </c>
      <c r="F3831">
        <v>1</v>
      </c>
      <c r="G3831">
        <v>4</v>
      </c>
      <c r="H3831" t="s">
        <v>48</v>
      </c>
      <c r="I3831" t="s">
        <v>27</v>
      </c>
      <c r="J3831">
        <v>10005930724</v>
      </c>
      <c r="K3831" s="21">
        <v>22.3</v>
      </c>
    </row>
    <row r="3832" spans="1:11">
      <c r="A3832" t="s">
        <v>233</v>
      </c>
      <c r="B3832">
        <v>2013</v>
      </c>
      <c r="C3832" s="12">
        <v>41327</v>
      </c>
      <c r="D3832" t="s">
        <v>20</v>
      </c>
      <c r="E3832" t="s">
        <v>91</v>
      </c>
      <c r="F3832">
        <v>1</v>
      </c>
      <c r="G3832">
        <v>5</v>
      </c>
      <c r="H3832" t="s">
        <v>197</v>
      </c>
      <c r="I3832" t="s">
        <v>198</v>
      </c>
      <c r="J3832">
        <v>10003100142</v>
      </c>
      <c r="K3832" s="21">
        <v>26.9</v>
      </c>
    </row>
    <row r="3833" spans="1:11">
      <c r="A3833" t="s">
        <v>233</v>
      </c>
      <c r="B3833">
        <v>2013</v>
      </c>
      <c r="C3833" s="12">
        <v>41327</v>
      </c>
      <c r="D3833" t="s">
        <v>20</v>
      </c>
      <c r="E3833" t="s">
        <v>91</v>
      </c>
      <c r="F3833">
        <v>1</v>
      </c>
      <c r="G3833">
        <v>6</v>
      </c>
      <c r="H3833" t="s">
        <v>148</v>
      </c>
      <c r="I3833" t="s">
        <v>56</v>
      </c>
      <c r="J3833">
        <v>10007890932</v>
      </c>
      <c r="K3833" s="21">
        <v>18.7</v>
      </c>
    </row>
    <row r="3834" spans="1:11">
      <c r="A3834" t="s">
        <v>233</v>
      </c>
      <c r="B3834">
        <v>2013</v>
      </c>
      <c r="C3834" s="12">
        <v>41327</v>
      </c>
      <c r="D3834" t="s">
        <v>20</v>
      </c>
      <c r="E3834" t="s">
        <v>91</v>
      </c>
      <c r="F3834">
        <v>1</v>
      </c>
      <c r="G3834">
        <v>7</v>
      </c>
      <c r="H3834" t="s">
        <v>234</v>
      </c>
      <c r="I3834" t="s">
        <v>25</v>
      </c>
      <c r="J3834">
        <v>10006073493</v>
      </c>
      <c r="K3834" s="21">
        <v>23.2</v>
      </c>
    </row>
    <row r="3835" spans="1:11">
      <c r="A3835" t="s">
        <v>233</v>
      </c>
      <c r="B3835">
        <v>2013</v>
      </c>
      <c r="C3835" s="12">
        <v>41327</v>
      </c>
      <c r="D3835" t="s">
        <v>20</v>
      </c>
      <c r="E3835" t="s">
        <v>91</v>
      </c>
      <c r="F3835">
        <v>2</v>
      </c>
      <c r="G3835">
        <v>1</v>
      </c>
      <c r="H3835" t="s">
        <v>335</v>
      </c>
      <c r="I3835" t="s">
        <v>29</v>
      </c>
      <c r="J3835">
        <v>10036244537</v>
      </c>
      <c r="K3835" s="21">
        <v>24.6</v>
      </c>
    </row>
    <row r="3836" spans="1:11">
      <c r="A3836" t="s">
        <v>233</v>
      </c>
      <c r="B3836">
        <v>2013</v>
      </c>
      <c r="C3836" s="12">
        <v>41327</v>
      </c>
      <c r="D3836" t="s">
        <v>20</v>
      </c>
      <c r="E3836" t="s">
        <v>91</v>
      </c>
      <c r="F3836">
        <v>2</v>
      </c>
      <c r="G3836">
        <v>2</v>
      </c>
      <c r="H3836" t="s">
        <v>200</v>
      </c>
      <c r="I3836" t="s">
        <v>23</v>
      </c>
      <c r="J3836">
        <v>10006900421</v>
      </c>
      <c r="K3836" s="21">
        <v>20.2</v>
      </c>
    </row>
    <row r="3837" spans="1:11">
      <c r="A3837" t="s">
        <v>233</v>
      </c>
      <c r="B3837">
        <v>2013</v>
      </c>
      <c r="C3837" s="12">
        <v>41327</v>
      </c>
      <c r="D3837" t="s">
        <v>20</v>
      </c>
      <c r="E3837" t="s">
        <v>91</v>
      </c>
      <c r="F3837">
        <v>2</v>
      </c>
      <c r="G3837">
        <v>3</v>
      </c>
      <c r="H3837" t="s">
        <v>192</v>
      </c>
      <c r="I3837" t="s">
        <v>113</v>
      </c>
      <c r="J3837">
        <v>10004599194</v>
      </c>
      <c r="K3837" s="21">
        <v>24.9</v>
      </c>
    </row>
    <row r="3838" spans="1:11">
      <c r="A3838" t="s">
        <v>233</v>
      </c>
      <c r="B3838">
        <v>2013</v>
      </c>
      <c r="C3838" s="12">
        <v>41327</v>
      </c>
      <c r="D3838" t="s">
        <v>20</v>
      </c>
      <c r="E3838" t="s">
        <v>91</v>
      </c>
      <c r="F3838">
        <v>2</v>
      </c>
      <c r="G3838">
        <v>4</v>
      </c>
      <c r="H3838" t="s">
        <v>193</v>
      </c>
      <c r="I3838" t="s">
        <v>31</v>
      </c>
      <c r="J3838">
        <v>10005727327</v>
      </c>
      <c r="K3838" s="21">
        <v>27.1</v>
      </c>
    </row>
    <row r="3839" spans="1:11">
      <c r="A3839" t="s">
        <v>233</v>
      </c>
      <c r="B3839">
        <v>2013</v>
      </c>
      <c r="C3839" s="12">
        <v>41327</v>
      </c>
      <c r="D3839" t="s">
        <v>20</v>
      </c>
      <c r="E3839" t="s">
        <v>91</v>
      </c>
      <c r="F3839">
        <v>2</v>
      </c>
      <c r="G3839">
        <v>5</v>
      </c>
      <c r="H3839" t="s">
        <v>352</v>
      </c>
      <c r="I3839" t="s">
        <v>353</v>
      </c>
      <c r="J3839">
        <v>10003292122</v>
      </c>
      <c r="K3839" s="21">
        <v>26.8</v>
      </c>
    </row>
    <row r="3840" spans="1:11">
      <c r="A3840" t="s">
        <v>233</v>
      </c>
      <c r="B3840">
        <v>2013</v>
      </c>
      <c r="C3840" s="12">
        <v>41327</v>
      </c>
      <c r="D3840" t="s">
        <v>20</v>
      </c>
      <c r="E3840" t="s">
        <v>91</v>
      </c>
      <c r="F3840">
        <v>2</v>
      </c>
      <c r="G3840">
        <v>6</v>
      </c>
      <c r="H3840" t="s">
        <v>106</v>
      </c>
      <c r="I3840" t="s">
        <v>102</v>
      </c>
      <c r="J3840">
        <v>10006894559</v>
      </c>
      <c r="K3840" s="21">
        <v>20.5</v>
      </c>
    </row>
    <row r="3841" spans="1:11">
      <c r="A3841" t="s">
        <v>233</v>
      </c>
      <c r="B3841">
        <v>2013</v>
      </c>
      <c r="C3841" s="12">
        <v>41327</v>
      </c>
      <c r="D3841" t="s">
        <v>20</v>
      </c>
      <c r="E3841" t="s">
        <v>91</v>
      </c>
      <c r="F3841">
        <v>2</v>
      </c>
      <c r="G3841">
        <v>7</v>
      </c>
      <c r="H3841" t="s">
        <v>340</v>
      </c>
      <c r="I3841" t="s">
        <v>142</v>
      </c>
      <c r="J3841">
        <v>10004633247</v>
      </c>
      <c r="K3841" s="21">
        <v>24.9</v>
      </c>
    </row>
    <row r="3842" spans="1:11">
      <c r="A3842" t="s">
        <v>233</v>
      </c>
      <c r="B3842">
        <v>2013</v>
      </c>
      <c r="C3842" s="12">
        <v>41327</v>
      </c>
      <c r="D3842" t="s">
        <v>20</v>
      </c>
      <c r="E3842" t="s">
        <v>91</v>
      </c>
      <c r="F3842">
        <v>3</v>
      </c>
      <c r="G3842">
        <v>1</v>
      </c>
      <c r="H3842" t="s">
        <v>294</v>
      </c>
      <c r="I3842" t="s">
        <v>27</v>
      </c>
      <c r="J3842">
        <v>10003011125</v>
      </c>
      <c r="K3842" s="21">
        <v>28.4</v>
      </c>
    </row>
    <row r="3843" spans="1:11">
      <c r="A3843" t="s">
        <v>233</v>
      </c>
      <c r="B3843">
        <v>2013</v>
      </c>
      <c r="C3843" s="12">
        <v>41327</v>
      </c>
      <c r="D3843" t="s">
        <v>20</v>
      </c>
      <c r="E3843" t="s">
        <v>91</v>
      </c>
      <c r="F3843">
        <v>3</v>
      </c>
      <c r="G3843">
        <v>2</v>
      </c>
      <c r="H3843" t="s">
        <v>97</v>
      </c>
      <c r="I3843" t="s">
        <v>29</v>
      </c>
      <c r="J3843">
        <v>10048325582</v>
      </c>
      <c r="K3843" s="21">
        <v>21.1</v>
      </c>
    </row>
    <row r="3844" spans="1:11">
      <c r="A3844" t="s">
        <v>233</v>
      </c>
      <c r="B3844">
        <v>2013</v>
      </c>
      <c r="C3844" s="12">
        <v>41327</v>
      </c>
      <c r="D3844" t="s">
        <v>20</v>
      </c>
      <c r="E3844" t="s">
        <v>91</v>
      </c>
      <c r="F3844">
        <v>3</v>
      </c>
      <c r="G3844">
        <v>3</v>
      </c>
      <c r="H3844" t="s">
        <v>390</v>
      </c>
      <c r="I3844" t="s">
        <v>269</v>
      </c>
      <c r="J3844">
        <v>10003030424</v>
      </c>
      <c r="K3844" s="21">
        <v>27.6</v>
      </c>
    </row>
    <row r="3845" spans="1:11">
      <c r="A3845" t="s">
        <v>233</v>
      </c>
      <c r="B3845">
        <v>2013</v>
      </c>
      <c r="C3845" s="12">
        <v>41327</v>
      </c>
      <c r="D3845" t="s">
        <v>20</v>
      </c>
      <c r="E3845" t="s">
        <v>91</v>
      </c>
      <c r="F3845">
        <v>3</v>
      </c>
      <c r="G3845">
        <v>4</v>
      </c>
      <c r="H3845" t="s">
        <v>213</v>
      </c>
      <c r="I3845" t="s">
        <v>42</v>
      </c>
      <c r="J3845">
        <v>10006422895</v>
      </c>
      <c r="K3845" s="21">
        <v>21.7</v>
      </c>
    </row>
    <row r="3846" spans="1:11">
      <c r="A3846" t="s">
        <v>233</v>
      </c>
      <c r="B3846">
        <v>2013</v>
      </c>
      <c r="C3846" s="12">
        <v>41327</v>
      </c>
      <c r="D3846" t="s">
        <v>20</v>
      </c>
      <c r="E3846" t="s">
        <v>91</v>
      </c>
      <c r="F3846">
        <v>3</v>
      </c>
      <c r="G3846">
        <v>5</v>
      </c>
      <c r="H3846" t="s">
        <v>380</v>
      </c>
      <c r="I3846" t="s">
        <v>381</v>
      </c>
      <c r="J3846">
        <v>10005747434</v>
      </c>
      <c r="K3846" s="21">
        <v>28.2</v>
      </c>
    </row>
    <row r="3847" spans="1:11">
      <c r="A3847" t="s">
        <v>233</v>
      </c>
      <c r="B3847">
        <v>2013</v>
      </c>
      <c r="C3847" s="12">
        <v>41327</v>
      </c>
      <c r="D3847" t="s">
        <v>20</v>
      </c>
      <c r="E3847" t="s">
        <v>91</v>
      </c>
      <c r="F3847">
        <v>3</v>
      </c>
      <c r="G3847">
        <v>6</v>
      </c>
      <c r="H3847" t="s">
        <v>287</v>
      </c>
      <c r="I3847" t="s">
        <v>31</v>
      </c>
      <c r="J3847">
        <v>10003349716</v>
      </c>
      <c r="K3847" s="21">
        <v>27.8</v>
      </c>
    </row>
    <row r="3848" spans="1:11">
      <c r="A3848" t="s">
        <v>233</v>
      </c>
      <c r="B3848">
        <v>2013</v>
      </c>
      <c r="C3848" s="12">
        <v>41327</v>
      </c>
      <c r="D3848" t="s">
        <v>20</v>
      </c>
      <c r="E3848" t="s">
        <v>91</v>
      </c>
      <c r="F3848">
        <v>3</v>
      </c>
      <c r="G3848">
        <v>7</v>
      </c>
      <c r="H3848" t="s">
        <v>374</v>
      </c>
      <c r="I3848" t="s">
        <v>375</v>
      </c>
      <c r="J3848">
        <v>10004613039</v>
      </c>
      <c r="K3848" s="21">
        <v>24.2</v>
      </c>
    </row>
    <row r="3849" spans="1:11">
      <c r="A3849" t="s">
        <v>233</v>
      </c>
      <c r="B3849">
        <v>2013</v>
      </c>
      <c r="C3849" s="12">
        <v>41327</v>
      </c>
      <c r="D3849" t="s">
        <v>20</v>
      </c>
      <c r="E3849" t="s">
        <v>91</v>
      </c>
      <c r="F3849">
        <v>4</v>
      </c>
      <c r="G3849">
        <v>1</v>
      </c>
      <c r="H3849" t="s">
        <v>336</v>
      </c>
      <c r="I3849" t="s">
        <v>337</v>
      </c>
      <c r="J3849">
        <v>10005506954</v>
      </c>
      <c r="K3849" s="21">
        <v>24.2</v>
      </c>
    </row>
    <row r="3850" spans="1:11">
      <c r="A3850" t="s">
        <v>233</v>
      </c>
      <c r="B3850">
        <v>2013</v>
      </c>
      <c r="C3850" s="12">
        <v>41327</v>
      </c>
      <c r="D3850" t="s">
        <v>20</v>
      </c>
      <c r="E3850" t="s">
        <v>91</v>
      </c>
      <c r="F3850">
        <v>4</v>
      </c>
      <c r="G3850">
        <v>2</v>
      </c>
      <c r="H3850" t="s">
        <v>391</v>
      </c>
      <c r="I3850" t="s">
        <v>269</v>
      </c>
      <c r="J3850">
        <v>10004596871</v>
      </c>
      <c r="K3850" s="21">
        <v>24.9</v>
      </c>
    </row>
    <row r="3851" spans="1:11">
      <c r="A3851" t="s">
        <v>233</v>
      </c>
      <c r="B3851">
        <v>2013</v>
      </c>
      <c r="C3851" s="12">
        <v>41327</v>
      </c>
      <c r="D3851" t="s">
        <v>20</v>
      </c>
      <c r="E3851" t="s">
        <v>91</v>
      </c>
      <c r="F3851">
        <v>4</v>
      </c>
      <c r="G3851">
        <v>3</v>
      </c>
      <c r="H3851" t="s">
        <v>314</v>
      </c>
      <c r="I3851" t="s">
        <v>44</v>
      </c>
      <c r="J3851">
        <v>10006904360</v>
      </c>
      <c r="K3851" s="21">
        <v>21.6</v>
      </c>
    </row>
    <row r="3852" spans="1:11">
      <c r="A3852" t="s">
        <v>233</v>
      </c>
      <c r="B3852">
        <v>2013</v>
      </c>
      <c r="C3852" s="12">
        <v>41327</v>
      </c>
      <c r="D3852" t="s">
        <v>20</v>
      </c>
      <c r="E3852" t="s">
        <v>91</v>
      </c>
      <c r="F3852">
        <v>4</v>
      </c>
      <c r="G3852">
        <v>4</v>
      </c>
      <c r="H3852" t="s">
        <v>347</v>
      </c>
      <c r="I3852" t="s">
        <v>348</v>
      </c>
      <c r="J3852">
        <v>10004722668</v>
      </c>
      <c r="K3852" s="21">
        <v>27.2</v>
      </c>
    </row>
    <row r="3853" spans="1:11">
      <c r="A3853" t="s">
        <v>233</v>
      </c>
      <c r="B3853">
        <v>2013</v>
      </c>
      <c r="C3853" s="12">
        <v>41327</v>
      </c>
      <c r="D3853" t="s">
        <v>20</v>
      </c>
      <c r="E3853" t="s">
        <v>91</v>
      </c>
      <c r="F3853">
        <v>4</v>
      </c>
      <c r="G3853">
        <v>5</v>
      </c>
      <c r="H3853" t="s">
        <v>174</v>
      </c>
      <c r="I3853" t="s">
        <v>37</v>
      </c>
      <c r="J3853">
        <v>10006552534</v>
      </c>
      <c r="K3853" s="21">
        <v>22.8</v>
      </c>
    </row>
    <row r="3854" spans="1:11">
      <c r="A3854" t="s">
        <v>233</v>
      </c>
      <c r="B3854">
        <v>2013</v>
      </c>
      <c r="C3854" s="12">
        <v>41327</v>
      </c>
      <c r="D3854" t="s">
        <v>20</v>
      </c>
      <c r="E3854" t="s">
        <v>91</v>
      </c>
      <c r="F3854">
        <v>4</v>
      </c>
      <c r="G3854">
        <v>6</v>
      </c>
      <c r="H3854" t="s">
        <v>370</v>
      </c>
      <c r="I3854" t="s">
        <v>46</v>
      </c>
      <c r="J3854">
        <v>10003095795</v>
      </c>
      <c r="K3854" s="21">
        <v>27.9</v>
      </c>
    </row>
    <row r="3855" spans="1:11">
      <c r="A3855" t="s">
        <v>233</v>
      </c>
      <c r="B3855">
        <v>2013</v>
      </c>
      <c r="C3855" s="12">
        <v>41327</v>
      </c>
      <c r="D3855" t="s">
        <v>20</v>
      </c>
      <c r="E3855" t="s">
        <v>91</v>
      </c>
      <c r="F3855">
        <v>4</v>
      </c>
      <c r="G3855">
        <v>7</v>
      </c>
      <c r="H3855" t="s">
        <v>358</v>
      </c>
      <c r="I3855" t="s">
        <v>359</v>
      </c>
      <c r="J3855">
        <v>10006900320</v>
      </c>
      <c r="K3855" s="21">
        <v>21.3</v>
      </c>
    </row>
    <row r="3856" spans="1:11">
      <c r="A3856" t="s">
        <v>233</v>
      </c>
      <c r="B3856">
        <v>2013</v>
      </c>
      <c r="C3856" s="12">
        <v>41327</v>
      </c>
      <c r="D3856" t="s">
        <v>20</v>
      </c>
      <c r="E3856" t="s">
        <v>117</v>
      </c>
      <c r="F3856">
        <v>1</v>
      </c>
      <c r="G3856">
        <v>1</v>
      </c>
      <c r="H3856" t="s">
        <v>106</v>
      </c>
      <c r="I3856" t="s">
        <v>102</v>
      </c>
      <c r="J3856">
        <v>10006894559</v>
      </c>
      <c r="K3856" s="21">
        <v>20.5</v>
      </c>
    </row>
    <row r="3857" spans="1:11">
      <c r="A3857" t="s">
        <v>233</v>
      </c>
      <c r="B3857">
        <v>2013</v>
      </c>
      <c r="C3857" s="12">
        <v>41327</v>
      </c>
      <c r="D3857" t="s">
        <v>20</v>
      </c>
      <c r="E3857" t="s">
        <v>117</v>
      </c>
      <c r="F3857">
        <v>1</v>
      </c>
      <c r="G3857">
        <v>2</v>
      </c>
      <c r="H3857" t="s">
        <v>380</v>
      </c>
      <c r="I3857" t="s">
        <v>381</v>
      </c>
      <c r="J3857">
        <v>10005747434</v>
      </c>
      <c r="K3857" s="21">
        <v>28.2</v>
      </c>
    </row>
    <row r="3858" spans="1:11">
      <c r="A3858" t="s">
        <v>233</v>
      </c>
      <c r="B3858">
        <v>2013</v>
      </c>
      <c r="C3858" s="12">
        <v>41327</v>
      </c>
      <c r="D3858" t="s">
        <v>20</v>
      </c>
      <c r="E3858" t="s">
        <v>117</v>
      </c>
      <c r="F3858">
        <v>1</v>
      </c>
      <c r="G3858">
        <v>3</v>
      </c>
      <c r="H3858" t="s">
        <v>220</v>
      </c>
      <c r="I3858" t="s">
        <v>35</v>
      </c>
      <c r="J3858">
        <v>10005782695</v>
      </c>
      <c r="K3858" s="21">
        <v>23.6</v>
      </c>
    </row>
    <row r="3859" spans="1:11">
      <c r="A3859" t="s">
        <v>233</v>
      </c>
      <c r="B3859">
        <v>2013</v>
      </c>
      <c r="C3859" s="12">
        <v>41327</v>
      </c>
      <c r="D3859" t="s">
        <v>20</v>
      </c>
      <c r="E3859" t="s">
        <v>117</v>
      </c>
      <c r="F3859">
        <v>1</v>
      </c>
      <c r="G3859">
        <v>4</v>
      </c>
      <c r="H3859" t="s">
        <v>234</v>
      </c>
      <c r="I3859" t="s">
        <v>25</v>
      </c>
      <c r="J3859">
        <v>10006073493</v>
      </c>
      <c r="K3859" s="21">
        <v>23.2</v>
      </c>
    </row>
    <row r="3860" spans="1:11">
      <c r="A3860" t="s">
        <v>233</v>
      </c>
      <c r="B3860">
        <v>2013</v>
      </c>
      <c r="C3860" s="12">
        <v>41327</v>
      </c>
      <c r="D3860" t="s">
        <v>20</v>
      </c>
      <c r="E3860" t="s">
        <v>117</v>
      </c>
      <c r="F3860">
        <v>1</v>
      </c>
      <c r="G3860">
        <v>5</v>
      </c>
      <c r="H3860" t="s">
        <v>347</v>
      </c>
      <c r="I3860" t="s">
        <v>348</v>
      </c>
      <c r="J3860">
        <v>10004722668</v>
      </c>
      <c r="K3860" s="21">
        <v>27.2</v>
      </c>
    </row>
    <row r="3861" spans="1:11">
      <c r="A3861" t="s">
        <v>233</v>
      </c>
      <c r="B3861">
        <v>2013</v>
      </c>
      <c r="C3861" s="12">
        <v>41327</v>
      </c>
      <c r="D3861" t="s">
        <v>20</v>
      </c>
      <c r="E3861" t="s">
        <v>117</v>
      </c>
      <c r="F3861">
        <v>2</v>
      </c>
      <c r="G3861">
        <v>1</v>
      </c>
      <c r="H3861" t="s">
        <v>192</v>
      </c>
      <c r="I3861" t="s">
        <v>113</v>
      </c>
      <c r="J3861">
        <v>10004599194</v>
      </c>
      <c r="K3861" s="21">
        <v>24.9</v>
      </c>
    </row>
    <row r="3862" spans="1:11">
      <c r="A3862" t="s">
        <v>233</v>
      </c>
      <c r="B3862">
        <v>2013</v>
      </c>
      <c r="C3862" s="12">
        <v>41327</v>
      </c>
      <c r="D3862" t="s">
        <v>20</v>
      </c>
      <c r="E3862" t="s">
        <v>117</v>
      </c>
      <c r="F3862">
        <v>2</v>
      </c>
      <c r="G3862">
        <v>2</v>
      </c>
      <c r="H3862" t="s">
        <v>358</v>
      </c>
      <c r="I3862" t="s">
        <v>359</v>
      </c>
      <c r="J3862">
        <v>10006900320</v>
      </c>
      <c r="K3862" s="21">
        <v>21.3</v>
      </c>
    </row>
    <row r="3863" spans="1:11">
      <c r="A3863" t="s">
        <v>233</v>
      </c>
      <c r="B3863">
        <v>2013</v>
      </c>
      <c r="C3863" s="12">
        <v>41327</v>
      </c>
      <c r="D3863" t="s">
        <v>20</v>
      </c>
      <c r="E3863" t="s">
        <v>117</v>
      </c>
      <c r="F3863">
        <v>2</v>
      </c>
      <c r="G3863">
        <v>3</v>
      </c>
      <c r="H3863" t="s">
        <v>352</v>
      </c>
      <c r="I3863" t="s">
        <v>353</v>
      </c>
      <c r="J3863">
        <v>10003292122</v>
      </c>
      <c r="K3863" s="21">
        <v>26.8</v>
      </c>
    </row>
    <row r="3864" spans="1:11">
      <c r="A3864" t="s">
        <v>233</v>
      </c>
      <c r="B3864">
        <v>2013</v>
      </c>
      <c r="C3864" s="12">
        <v>41327</v>
      </c>
      <c r="D3864" t="s">
        <v>20</v>
      </c>
      <c r="E3864" t="s">
        <v>117</v>
      </c>
      <c r="F3864">
        <v>2</v>
      </c>
      <c r="G3864">
        <v>4</v>
      </c>
      <c r="H3864" t="s">
        <v>148</v>
      </c>
      <c r="I3864" t="s">
        <v>56</v>
      </c>
      <c r="J3864">
        <v>10007890932</v>
      </c>
      <c r="K3864" s="21">
        <v>18.7</v>
      </c>
    </row>
    <row r="3865" spans="1:11">
      <c r="A3865" t="s">
        <v>233</v>
      </c>
      <c r="B3865">
        <v>2013</v>
      </c>
      <c r="C3865" s="12">
        <v>41327</v>
      </c>
      <c r="D3865" t="s">
        <v>20</v>
      </c>
      <c r="E3865" t="s">
        <v>117</v>
      </c>
      <c r="F3865">
        <v>2</v>
      </c>
      <c r="G3865">
        <v>5</v>
      </c>
      <c r="H3865" t="s">
        <v>213</v>
      </c>
      <c r="I3865" t="s">
        <v>42</v>
      </c>
      <c r="J3865">
        <v>10006422895</v>
      </c>
      <c r="K3865" s="21">
        <v>21.7</v>
      </c>
    </row>
    <row r="3866" spans="1:11">
      <c r="A3866" t="s">
        <v>233</v>
      </c>
      <c r="B3866">
        <v>2013</v>
      </c>
      <c r="C3866" s="12">
        <v>41327</v>
      </c>
      <c r="D3866" t="s">
        <v>20</v>
      </c>
      <c r="E3866" t="s">
        <v>117</v>
      </c>
      <c r="F3866">
        <v>3</v>
      </c>
      <c r="G3866">
        <v>1</v>
      </c>
      <c r="H3866" t="s">
        <v>390</v>
      </c>
      <c r="I3866" t="s">
        <v>269</v>
      </c>
      <c r="J3866">
        <v>10003030424</v>
      </c>
      <c r="K3866" s="21">
        <v>27.6</v>
      </c>
    </row>
    <row r="3867" spans="1:11">
      <c r="A3867" t="s">
        <v>233</v>
      </c>
      <c r="B3867">
        <v>2013</v>
      </c>
      <c r="C3867" s="12">
        <v>41327</v>
      </c>
      <c r="D3867" t="s">
        <v>20</v>
      </c>
      <c r="E3867" t="s">
        <v>117</v>
      </c>
      <c r="F3867">
        <v>3</v>
      </c>
      <c r="G3867">
        <v>2</v>
      </c>
      <c r="H3867" t="s">
        <v>374</v>
      </c>
      <c r="I3867" t="s">
        <v>375</v>
      </c>
      <c r="J3867">
        <v>10004613039</v>
      </c>
      <c r="K3867" s="21">
        <v>24.2</v>
      </c>
    </row>
    <row r="3868" spans="1:11">
      <c r="A3868" t="s">
        <v>233</v>
      </c>
      <c r="B3868">
        <v>2013</v>
      </c>
      <c r="C3868" s="12">
        <v>41327</v>
      </c>
      <c r="D3868" t="s">
        <v>20</v>
      </c>
      <c r="E3868" t="s">
        <v>117</v>
      </c>
      <c r="F3868">
        <v>3</v>
      </c>
      <c r="G3868">
        <v>3</v>
      </c>
      <c r="H3868" t="s">
        <v>370</v>
      </c>
      <c r="I3868" t="s">
        <v>46</v>
      </c>
      <c r="J3868">
        <v>10003095795</v>
      </c>
      <c r="K3868" s="21">
        <v>27.9</v>
      </c>
    </row>
    <row r="3869" spans="1:11">
      <c r="A3869" t="s">
        <v>233</v>
      </c>
      <c r="B3869">
        <v>2013</v>
      </c>
      <c r="C3869" s="12">
        <v>41327</v>
      </c>
      <c r="D3869" t="s">
        <v>20</v>
      </c>
      <c r="E3869" t="s">
        <v>117</v>
      </c>
      <c r="F3869">
        <v>3</v>
      </c>
      <c r="G3869">
        <v>4</v>
      </c>
      <c r="H3869" t="s">
        <v>197</v>
      </c>
      <c r="I3869" t="s">
        <v>198</v>
      </c>
      <c r="J3869">
        <v>10003100142</v>
      </c>
      <c r="K3869" s="21">
        <v>26.9</v>
      </c>
    </row>
    <row r="3870" spans="1:11">
      <c r="A3870" t="s">
        <v>233</v>
      </c>
      <c r="B3870">
        <v>2013</v>
      </c>
      <c r="C3870" s="12">
        <v>41327</v>
      </c>
      <c r="D3870" t="s">
        <v>20</v>
      </c>
      <c r="E3870" t="s">
        <v>117</v>
      </c>
      <c r="F3870">
        <v>3</v>
      </c>
      <c r="G3870">
        <v>5</v>
      </c>
      <c r="H3870" t="s">
        <v>193</v>
      </c>
      <c r="I3870" t="s">
        <v>31</v>
      </c>
      <c r="J3870">
        <v>10005727327</v>
      </c>
      <c r="K3870" s="21">
        <v>27.1</v>
      </c>
    </row>
    <row r="3871" spans="1:11">
      <c r="A3871" t="s">
        <v>233</v>
      </c>
      <c r="B3871">
        <v>2013</v>
      </c>
      <c r="C3871" s="12">
        <v>41327</v>
      </c>
      <c r="D3871" t="s">
        <v>20</v>
      </c>
      <c r="E3871" t="s">
        <v>117</v>
      </c>
      <c r="F3871">
        <v>4</v>
      </c>
      <c r="G3871">
        <v>1</v>
      </c>
      <c r="H3871" t="s">
        <v>340</v>
      </c>
      <c r="I3871" t="s">
        <v>142</v>
      </c>
      <c r="J3871">
        <v>10004633247</v>
      </c>
      <c r="K3871" s="21">
        <v>24.9</v>
      </c>
    </row>
    <row r="3872" spans="1:11">
      <c r="A3872" t="s">
        <v>233</v>
      </c>
      <c r="B3872">
        <v>2013</v>
      </c>
      <c r="C3872" s="12">
        <v>41327</v>
      </c>
      <c r="D3872" t="s">
        <v>20</v>
      </c>
      <c r="E3872" t="s">
        <v>117</v>
      </c>
      <c r="F3872">
        <v>4</v>
      </c>
      <c r="G3872">
        <v>2</v>
      </c>
      <c r="H3872" t="s">
        <v>48</v>
      </c>
      <c r="I3872" t="s">
        <v>27</v>
      </c>
      <c r="J3872">
        <v>10005930724</v>
      </c>
      <c r="K3872" s="21">
        <v>22.3</v>
      </c>
    </row>
    <row r="3873" spans="1:11">
      <c r="A3873" t="s">
        <v>233</v>
      </c>
      <c r="B3873">
        <v>2013</v>
      </c>
      <c r="C3873" s="12">
        <v>41327</v>
      </c>
      <c r="D3873" t="s">
        <v>20</v>
      </c>
      <c r="E3873" t="s">
        <v>117</v>
      </c>
      <c r="F3873">
        <v>4</v>
      </c>
      <c r="G3873">
        <v>3</v>
      </c>
      <c r="H3873" t="s">
        <v>314</v>
      </c>
      <c r="I3873" t="s">
        <v>44</v>
      </c>
      <c r="J3873">
        <v>10006904360</v>
      </c>
      <c r="K3873" s="21">
        <v>21.6</v>
      </c>
    </row>
    <row r="3874" spans="1:11">
      <c r="A3874" t="s">
        <v>233</v>
      </c>
      <c r="B3874">
        <v>2013</v>
      </c>
      <c r="C3874" s="12">
        <v>41327</v>
      </c>
      <c r="D3874" t="s">
        <v>20</v>
      </c>
      <c r="E3874" t="s">
        <v>117</v>
      </c>
      <c r="F3874">
        <v>4</v>
      </c>
      <c r="G3874">
        <v>4</v>
      </c>
      <c r="H3874" t="s">
        <v>174</v>
      </c>
      <c r="I3874" t="s">
        <v>37</v>
      </c>
      <c r="J3874">
        <v>10006552534</v>
      </c>
      <c r="K3874" s="21">
        <v>22.8</v>
      </c>
    </row>
    <row r="3875" spans="1:11">
      <c r="A3875" t="s">
        <v>233</v>
      </c>
      <c r="B3875">
        <v>2013</v>
      </c>
      <c r="C3875" s="12">
        <v>41327</v>
      </c>
      <c r="D3875" t="s">
        <v>20</v>
      </c>
      <c r="E3875" t="s">
        <v>117</v>
      </c>
      <c r="F3875">
        <v>4</v>
      </c>
      <c r="G3875">
        <v>5</v>
      </c>
      <c r="H3875" t="s">
        <v>287</v>
      </c>
      <c r="I3875" t="s">
        <v>31</v>
      </c>
      <c r="J3875">
        <v>10003349716</v>
      </c>
      <c r="K3875" s="21">
        <v>27.8</v>
      </c>
    </row>
    <row r="3876" spans="1:11">
      <c r="A3876" t="s">
        <v>233</v>
      </c>
      <c r="B3876">
        <v>2013</v>
      </c>
      <c r="C3876" s="12">
        <v>41327</v>
      </c>
      <c r="D3876" t="s">
        <v>20</v>
      </c>
      <c r="E3876" t="s">
        <v>119</v>
      </c>
      <c r="F3876">
        <v>1</v>
      </c>
      <c r="G3876">
        <v>1</v>
      </c>
      <c r="H3876" t="s">
        <v>194</v>
      </c>
      <c r="I3876" t="s">
        <v>29</v>
      </c>
      <c r="J3876">
        <v>10004601723</v>
      </c>
      <c r="K3876" s="21">
        <v>25.7</v>
      </c>
    </row>
    <row r="3877" spans="1:11">
      <c r="A3877" t="s">
        <v>233</v>
      </c>
      <c r="B3877">
        <v>2013</v>
      </c>
      <c r="C3877" s="12">
        <v>41327</v>
      </c>
      <c r="D3877" t="s">
        <v>20</v>
      </c>
      <c r="E3877" t="s">
        <v>119</v>
      </c>
      <c r="F3877">
        <v>1</v>
      </c>
      <c r="G3877">
        <v>2</v>
      </c>
      <c r="H3877" t="s">
        <v>200</v>
      </c>
      <c r="I3877" t="s">
        <v>23</v>
      </c>
      <c r="J3877">
        <v>10006900421</v>
      </c>
      <c r="K3877" s="21">
        <v>20.2</v>
      </c>
    </row>
    <row r="3878" spans="1:11">
      <c r="A3878" t="s">
        <v>233</v>
      </c>
      <c r="B3878">
        <v>2013</v>
      </c>
      <c r="C3878" s="12">
        <v>41327</v>
      </c>
      <c r="D3878" t="s">
        <v>20</v>
      </c>
      <c r="E3878" t="s">
        <v>119</v>
      </c>
      <c r="F3878">
        <v>1</v>
      </c>
      <c r="G3878">
        <v>3</v>
      </c>
      <c r="H3878" t="s">
        <v>97</v>
      </c>
      <c r="I3878" t="s">
        <v>29</v>
      </c>
      <c r="J3878">
        <v>10048325582</v>
      </c>
      <c r="K3878" s="21">
        <v>21.1</v>
      </c>
    </row>
    <row r="3879" spans="1:11">
      <c r="A3879" t="s">
        <v>233</v>
      </c>
      <c r="B3879">
        <v>2013</v>
      </c>
      <c r="C3879" s="12">
        <v>41327</v>
      </c>
      <c r="D3879" t="s">
        <v>20</v>
      </c>
      <c r="E3879" t="s">
        <v>119</v>
      </c>
      <c r="F3879">
        <v>1</v>
      </c>
      <c r="G3879">
        <v>4</v>
      </c>
      <c r="H3879" t="s">
        <v>336</v>
      </c>
      <c r="I3879" t="s">
        <v>337</v>
      </c>
      <c r="J3879">
        <v>10005506954</v>
      </c>
      <c r="K3879" s="21">
        <v>24.2</v>
      </c>
    </row>
    <row r="3880" spans="1:11">
      <c r="A3880" t="s">
        <v>233</v>
      </c>
      <c r="B3880">
        <v>2013</v>
      </c>
      <c r="C3880" s="12">
        <v>41327</v>
      </c>
      <c r="D3880" t="s">
        <v>20</v>
      </c>
      <c r="E3880" t="s">
        <v>119</v>
      </c>
      <c r="F3880">
        <v>1</v>
      </c>
      <c r="G3880">
        <v>5</v>
      </c>
      <c r="H3880" t="s">
        <v>106</v>
      </c>
      <c r="I3880" t="s">
        <v>102</v>
      </c>
      <c r="J3880">
        <v>10006894559</v>
      </c>
      <c r="K3880" s="21">
        <v>20.5</v>
      </c>
    </row>
    <row r="3881" spans="1:11">
      <c r="A3881" t="s">
        <v>233</v>
      </c>
      <c r="B3881">
        <v>2013</v>
      </c>
      <c r="C3881" s="12">
        <v>41327</v>
      </c>
      <c r="D3881" t="s">
        <v>20</v>
      </c>
      <c r="E3881" t="s">
        <v>119</v>
      </c>
      <c r="F3881">
        <v>1</v>
      </c>
      <c r="G3881">
        <v>6</v>
      </c>
      <c r="H3881" t="s">
        <v>340</v>
      </c>
      <c r="I3881" t="s">
        <v>142</v>
      </c>
      <c r="J3881">
        <v>10004633247</v>
      </c>
      <c r="K3881" s="21">
        <v>24.9</v>
      </c>
    </row>
    <row r="3882" spans="1:11">
      <c r="A3882" t="s">
        <v>233</v>
      </c>
      <c r="B3882">
        <v>2013</v>
      </c>
      <c r="C3882" s="12">
        <v>41327</v>
      </c>
      <c r="D3882" t="s">
        <v>20</v>
      </c>
      <c r="E3882" t="s">
        <v>119</v>
      </c>
      <c r="F3882">
        <v>2</v>
      </c>
      <c r="G3882">
        <v>1</v>
      </c>
      <c r="H3882" t="s">
        <v>390</v>
      </c>
      <c r="I3882" t="s">
        <v>269</v>
      </c>
      <c r="J3882">
        <v>10003030424</v>
      </c>
      <c r="K3882" s="21">
        <v>27.6</v>
      </c>
    </row>
    <row r="3883" spans="1:11">
      <c r="A3883" t="s">
        <v>233</v>
      </c>
      <c r="B3883">
        <v>2013</v>
      </c>
      <c r="C3883" s="12">
        <v>41327</v>
      </c>
      <c r="D3883" t="s">
        <v>20</v>
      </c>
      <c r="E3883" t="s">
        <v>119</v>
      </c>
      <c r="F3883">
        <v>2</v>
      </c>
      <c r="G3883">
        <v>2</v>
      </c>
      <c r="H3883" t="s">
        <v>391</v>
      </c>
      <c r="I3883" t="s">
        <v>269</v>
      </c>
      <c r="J3883">
        <v>10004596871</v>
      </c>
      <c r="K3883" s="21">
        <v>24.9</v>
      </c>
    </row>
    <row r="3884" spans="1:11">
      <c r="A3884" t="s">
        <v>233</v>
      </c>
      <c r="B3884">
        <v>2013</v>
      </c>
      <c r="C3884" s="12">
        <v>41327</v>
      </c>
      <c r="D3884" t="s">
        <v>20</v>
      </c>
      <c r="E3884" t="s">
        <v>119</v>
      </c>
      <c r="F3884">
        <v>2</v>
      </c>
      <c r="G3884">
        <v>3</v>
      </c>
      <c r="H3884" t="s">
        <v>192</v>
      </c>
      <c r="I3884" t="s">
        <v>113</v>
      </c>
      <c r="J3884">
        <v>10004599194</v>
      </c>
      <c r="K3884" s="21">
        <v>24.9</v>
      </c>
    </row>
    <row r="3885" spans="1:11">
      <c r="A3885" t="s">
        <v>233</v>
      </c>
      <c r="B3885">
        <v>2013</v>
      </c>
      <c r="C3885" s="12">
        <v>41327</v>
      </c>
      <c r="D3885" t="s">
        <v>20</v>
      </c>
      <c r="E3885" t="s">
        <v>119</v>
      </c>
      <c r="F3885">
        <v>2</v>
      </c>
      <c r="G3885">
        <v>4</v>
      </c>
      <c r="H3885" t="s">
        <v>335</v>
      </c>
      <c r="I3885" t="s">
        <v>29</v>
      </c>
      <c r="J3885">
        <v>10036244537</v>
      </c>
      <c r="K3885" s="21">
        <v>24.6</v>
      </c>
    </row>
    <row r="3886" spans="1:11">
      <c r="A3886" t="s">
        <v>233</v>
      </c>
      <c r="B3886">
        <v>2013</v>
      </c>
      <c r="C3886" s="12">
        <v>41327</v>
      </c>
      <c r="D3886" t="s">
        <v>20</v>
      </c>
      <c r="E3886" t="s">
        <v>119</v>
      </c>
      <c r="F3886">
        <v>2</v>
      </c>
      <c r="G3886">
        <v>5</v>
      </c>
      <c r="H3886" t="s">
        <v>372</v>
      </c>
      <c r="I3886" t="s">
        <v>373</v>
      </c>
      <c r="J3886">
        <v>10055651813</v>
      </c>
      <c r="K3886" s="21"/>
    </row>
    <row r="3887" spans="1:11">
      <c r="A3887" t="s">
        <v>233</v>
      </c>
      <c r="B3887">
        <v>2013</v>
      </c>
      <c r="C3887" s="12">
        <v>41327</v>
      </c>
      <c r="D3887" t="s">
        <v>20</v>
      </c>
      <c r="E3887" t="s">
        <v>119</v>
      </c>
      <c r="F3887">
        <v>2</v>
      </c>
      <c r="G3887">
        <v>6</v>
      </c>
      <c r="H3887" t="s">
        <v>294</v>
      </c>
      <c r="I3887" t="s">
        <v>27</v>
      </c>
      <c r="J3887">
        <v>10003011125</v>
      </c>
      <c r="K3887" s="21">
        <v>28.4</v>
      </c>
    </row>
    <row r="3888" spans="1:11">
      <c r="A3888" t="s">
        <v>233</v>
      </c>
      <c r="B3888">
        <v>2013</v>
      </c>
      <c r="C3888" s="12">
        <v>41327</v>
      </c>
      <c r="D3888" t="s">
        <v>20</v>
      </c>
      <c r="E3888" t="s">
        <v>121</v>
      </c>
      <c r="F3888">
        <v>1</v>
      </c>
      <c r="G3888">
        <v>1</v>
      </c>
      <c r="H3888" t="s">
        <v>192</v>
      </c>
      <c r="I3888" t="s">
        <v>113</v>
      </c>
      <c r="J3888">
        <v>10004599194</v>
      </c>
      <c r="K3888" s="21">
        <v>24.9</v>
      </c>
    </row>
    <row r="3889" spans="1:11">
      <c r="A3889" t="s">
        <v>233</v>
      </c>
      <c r="B3889">
        <v>2013</v>
      </c>
      <c r="C3889" s="12">
        <v>41327</v>
      </c>
      <c r="D3889" t="s">
        <v>20</v>
      </c>
      <c r="E3889" t="s">
        <v>121</v>
      </c>
      <c r="F3889">
        <v>1</v>
      </c>
      <c r="G3889">
        <v>2</v>
      </c>
      <c r="H3889" t="s">
        <v>194</v>
      </c>
      <c r="I3889" t="s">
        <v>29</v>
      </c>
      <c r="J3889">
        <v>10004601723</v>
      </c>
      <c r="K3889" s="21">
        <v>25.7</v>
      </c>
    </row>
    <row r="3890" spans="1:11">
      <c r="A3890" t="s">
        <v>233</v>
      </c>
      <c r="B3890">
        <v>2013</v>
      </c>
      <c r="C3890" s="12">
        <v>41327</v>
      </c>
      <c r="D3890" t="s">
        <v>20</v>
      </c>
      <c r="E3890" t="s">
        <v>121</v>
      </c>
      <c r="F3890">
        <v>1</v>
      </c>
      <c r="G3890">
        <v>3</v>
      </c>
      <c r="H3890" t="s">
        <v>200</v>
      </c>
      <c r="I3890" t="s">
        <v>23</v>
      </c>
      <c r="J3890">
        <v>10006900421</v>
      </c>
      <c r="K3890" s="21">
        <v>20.2</v>
      </c>
    </row>
    <row r="3891" spans="1:11">
      <c r="A3891" t="s">
        <v>233</v>
      </c>
      <c r="B3891">
        <v>2013</v>
      </c>
      <c r="C3891" s="12">
        <v>41327</v>
      </c>
      <c r="D3891" t="s">
        <v>20</v>
      </c>
      <c r="E3891" t="s">
        <v>121</v>
      </c>
      <c r="F3891">
        <v>1</v>
      </c>
      <c r="G3891">
        <v>4</v>
      </c>
      <c r="H3891" t="s">
        <v>390</v>
      </c>
      <c r="I3891" t="s">
        <v>269</v>
      </c>
      <c r="J3891">
        <v>10003030424</v>
      </c>
      <c r="K3891" s="21">
        <v>27.6</v>
      </c>
    </row>
    <row r="3892" spans="1:11">
      <c r="A3892" t="s">
        <v>233</v>
      </c>
      <c r="B3892">
        <v>2013</v>
      </c>
      <c r="C3892" s="12">
        <v>41327</v>
      </c>
      <c r="D3892" t="s">
        <v>20</v>
      </c>
      <c r="E3892" t="s">
        <v>121</v>
      </c>
      <c r="F3892">
        <v>1</v>
      </c>
      <c r="G3892">
        <v>5</v>
      </c>
      <c r="H3892" t="s">
        <v>391</v>
      </c>
      <c r="I3892" t="s">
        <v>269</v>
      </c>
      <c r="J3892">
        <v>10004596871</v>
      </c>
      <c r="K3892" s="21">
        <v>24.9</v>
      </c>
    </row>
    <row r="3893" spans="1:11">
      <c r="A3893" t="s">
        <v>233</v>
      </c>
      <c r="B3893">
        <v>2013</v>
      </c>
      <c r="C3893" s="12">
        <v>41327</v>
      </c>
      <c r="D3893" t="s">
        <v>20</v>
      </c>
      <c r="E3893" t="s">
        <v>121</v>
      </c>
      <c r="F3893">
        <v>1</v>
      </c>
      <c r="G3893">
        <v>6</v>
      </c>
      <c r="H3893" t="s">
        <v>97</v>
      </c>
      <c r="I3893" t="s">
        <v>29</v>
      </c>
      <c r="J3893">
        <v>10048325582</v>
      </c>
      <c r="K3893" s="21">
        <v>21.1</v>
      </c>
    </row>
    <row r="3894" spans="1:11">
      <c r="A3894" t="s">
        <v>233</v>
      </c>
      <c r="B3894">
        <v>2013</v>
      </c>
      <c r="C3894" s="12">
        <v>41327</v>
      </c>
      <c r="D3894" t="s">
        <v>20</v>
      </c>
      <c r="E3894" t="s">
        <v>121</v>
      </c>
      <c r="F3894">
        <v>2</v>
      </c>
      <c r="G3894">
        <v>1</v>
      </c>
      <c r="H3894" t="s">
        <v>294</v>
      </c>
      <c r="I3894" t="s">
        <v>27</v>
      </c>
      <c r="J3894">
        <v>10003011125</v>
      </c>
      <c r="K3894" s="21">
        <v>28.4</v>
      </c>
    </row>
    <row r="3895" spans="1:11">
      <c r="A3895" t="s">
        <v>233</v>
      </c>
      <c r="B3895">
        <v>2013</v>
      </c>
      <c r="C3895" s="12">
        <v>41327</v>
      </c>
      <c r="D3895" t="s">
        <v>20</v>
      </c>
      <c r="E3895" t="s">
        <v>121</v>
      </c>
      <c r="F3895">
        <v>2</v>
      </c>
      <c r="G3895">
        <v>2</v>
      </c>
      <c r="H3895" t="s">
        <v>106</v>
      </c>
      <c r="I3895" t="s">
        <v>102</v>
      </c>
      <c r="J3895">
        <v>10006894559</v>
      </c>
      <c r="K3895" s="21">
        <v>20.5</v>
      </c>
    </row>
    <row r="3896" spans="1:11">
      <c r="A3896" t="s">
        <v>233</v>
      </c>
      <c r="B3896">
        <v>2013</v>
      </c>
      <c r="C3896" s="12">
        <v>41327</v>
      </c>
      <c r="D3896" t="s">
        <v>20</v>
      </c>
      <c r="E3896" t="s">
        <v>121</v>
      </c>
      <c r="F3896">
        <v>2</v>
      </c>
      <c r="G3896">
        <v>3</v>
      </c>
      <c r="H3896" t="s">
        <v>340</v>
      </c>
      <c r="I3896" t="s">
        <v>142</v>
      </c>
      <c r="J3896">
        <v>10004633247</v>
      </c>
      <c r="K3896" s="21">
        <v>24.9</v>
      </c>
    </row>
    <row r="3897" spans="1:11">
      <c r="A3897" t="s">
        <v>233</v>
      </c>
      <c r="B3897">
        <v>2013</v>
      </c>
      <c r="C3897" s="12">
        <v>41327</v>
      </c>
      <c r="D3897" t="s">
        <v>20</v>
      </c>
      <c r="E3897" t="s">
        <v>121</v>
      </c>
      <c r="F3897">
        <v>2</v>
      </c>
      <c r="G3897">
        <v>4</v>
      </c>
      <c r="H3897" t="s">
        <v>335</v>
      </c>
      <c r="I3897" t="s">
        <v>29</v>
      </c>
      <c r="J3897">
        <v>10036244537</v>
      </c>
      <c r="K3897" s="21">
        <v>24.6</v>
      </c>
    </row>
    <row r="3898" spans="1:11">
      <c r="A3898" t="s">
        <v>233</v>
      </c>
      <c r="B3898">
        <v>2013</v>
      </c>
      <c r="C3898" s="12">
        <v>41327</v>
      </c>
      <c r="D3898" t="s">
        <v>20</v>
      </c>
      <c r="E3898" t="s">
        <v>121</v>
      </c>
      <c r="F3898">
        <v>2</v>
      </c>
      <c r="G3898">
        <v>5</v>
      </c>
      <c r="H3898" t="s">
        <v>372</v>
      </c>
      <c r="I3898" t="s">
        <v>373</v>
      </c>
      <c r="J3898">
        <v>10055651813</v>
      </c>
      <c r="K3898" s="21"/>
    </row>
    <row r="3899" spans="1:11">
      <c r="A3899" t="s">
        <v>233</v>
      </c>
      <c r="B3899">
        <v>2013</v>
      </c>
      <c r="C3899" s="12">
        <v>41327</v>
      </c>
      <c r="D3899" t="s">
        <v>20</v>
      </c>
      <c r="E3899" t="s">
        <v>121</v>
      </c>
      <c r="F3899">
        <v>2</v>
      </c>
      <c r="G3899">
        <v>6</v>
      </c>
      <c r="H3899" t="s">
        <v>336</v>
      </c>
      <c r="I3899" t="s">
        <v>337</v>
      </c>
      <c r="J3899">
        <v>10005506954</v>
      </c>
      <c r="K3899" s="21">
        <v>24.2</v>
      </c>
    </row>
    <row r="3900" spans="1:11">
      <c r="A3900" t="s">
        <v>385</v>
      </c>
      <c r="B3900">
        <v>2013</v>
      </c>
      <c r="C3900" s="12">
        <v>41292</v>
      </c>
      <c r="D3900" t="s">
        <v>140</v>
      </c>
      <c r="E3900" t="s">
        <v>91</v>
      </c>
      <c r="F3900">
        <v>1</v>
      </c>
      <c r="G3900">
        <v>1</v>
      </c>
      <c r="H3900" t="s">
        <v>200</v>
      </c>
      <c r="I3900" t="s">
        <v>23</v>
      </c>
      <c r="J3900">
        <v>10006900421</v>
      </c>
      <c r="K3900" s="21">
        <v>20.100000000000001</v>
      </c>
    </row>
    <row r="3901" spans="1:11">
      <c r="A3901" t="s">
        <v>385</v>
      </c>
      <c r="B3901">
        <v>2013</v>
      </c>
      <c r="C3901" s="12">
        <v>41292</v>
      </c>
      <c r="D3901" t="s">
        <v>140</v>
      </c>
      <c r="E3901" t="s">
        <v>91</v>
      </c>
      <c r="F3901">
        <v>1</v>
      </c>
      <c r="G3901">
        <v>2</v>
      </c>
      <c r="H3901" t="s">
        <v>392</v>
      </c>
      <c r="I3901" t="s">
        <v>334</v>
      </c>
      <c r="J3901">
        <v>10006485139</v>
      </c>
      <c r="K3901" s="21"/>
    </row>
    <row r="3902" spans="1:11">
      <c r="A3902" t="s">
        <v>385</v>
      </c>
      <c r="B3902">
        <v>2013</v>
      </c>
      <c r="C3902" s="12">
        <v>41292</v>
      </c>
      <c r="D3902" t="s">
        <v>140</v>
      </c>
      <c r="E3902" t="s">
        <v>91</v>
      </c>
      <c r="F3902">
        <v>1</v>
      </c>
      <c r="G3902">
        <v>3</v>
      </c>
      <c r="H3902" t="s">
        <v>393</v>
      </c>
      <c r="I3902" t="s">
        <v>394</v>
      </c>
      <c r="J3902">
        <v>10002830360</v>
      </c>
      <c r="K3902" s="21">
        <v>33.6</v>
      </c>
    </row>
    <row r="3903" spans="1:11">
      <c r="A3903" t="s">
        <v>385</v>
      </c>
      <c r="B3903">
        <v>2013</v>
      </c>
      <c r="C3903" s="12">
        <v>41292</v>
      </c>
      <c r="D3903" t="s">
        <v>140</v>
      </c>
      <c r="E3903" t="s">
        <v>91</v>
      </c>
      <c r="F3903">
        <v>1</v>
      </c>
      <c r="G3903">
        <v>4</v>
      </c>
      <c r="H3903" t="s">
        <v>395</v>
      </c>
      <c r="I3903" t="s">
        <v>154</v>
      </c>
      <c r="J3903" t="e">
        <v>#N/A</v>
      </c>
      <c r="K3903" s="21">
        <v>25.2</v>
      </c>
    </row>
    <row r="3904" spans="1:11">
      <c r="A3904" t="s">
        <v>385</v>
      </c>
      <c r="B3904">
        <v>2013</v>
      </c>
      <c r="C3904" s="12">
        <v>41292</v>
      </c>
      <c r="D3904" t="s">
        <v>140</v>
      </c>
      <c r="E3904" t="s">
        <v>91</v>
      </c>
      <c r="F3904">
        <v>1</v>
      </c>
      <c r="G3904">
        <v>5</v>
      </c>
      <c r="H3904" t="s">
        <v>319</v>
      </c>
      <c r="I3904" t="s">
        <v>25</v>
      </c>
      <c r="J3904">
        <v>10007508083</v>
      </c>
      <c r="K3904" s="21">
        <v>19.399999999999999</v>
      </c>
    </row>
    <row r="3905" spans="1:11">
      <c r="A3905" t="s">
        <v>385</v>
      </c>
      <c r="B3905">
        <v>2013</v>
      </c>
      <c r="C3905" s="12">
        <v>41292</v>
      </c>
      <c r="D3905" t="s">
        <v>140</v>
      </c>
      <c r="E3905" t="s">
        <v>91</v>
      </c>
      <c r="F3905">
        <v>1</v>
      </c>
      <c r="G3905">
        <v>6</v>
      </c>
      <c r="H3905" t="s">
        <v>330</v>
      </c>
      <c r="I3905" t="s">
        <v>178</v>
      </c>
      <c r="J3905">
        <v>10007782616</v>
      </c>
      <c r="K3905" s="21">
        <v>19.5</v>
      </c>
    </row>
    <row r="3906" spans="1:11">
      <c r="A3906" t="s">
        <v>385</v>
      </c>
      <c r="B3906">
        <v>2013</v>
      </c>
      <c r="C3906" s="12">
        <v>41292</v>
      </c>
      <c r="D3906" t="s">
        <v>140</v>
      </c>
      <c r="E3906" t="s">
        <v>91</v>
      </c>
      <c r="F3906">
        <v>2</v>
      </c>
      <c r="G3906">
        <v>1</v>
      </c>
      <c r="H3906" t="s">
        <v>220</v>
      </c>
      <c r="I3906" t="s">
        <v>35</v>
      </c>
      <c r="J3906">
        <v>10005782695</v>
      </c>
      <c r="K3906" s="21">
        <v>23.5</v>
      </c>
    </row>
    <row r="3907" spans="1:11">
      <c r="A3907" t="s">
        <v>385</v>
      </c>
      <c r="B3907">
        <v>2013</v>
      </c>
      <c r="C3907" s="12">
        <v>41292</v>
      </c>
      <c r="D3907" t="s">
        <v>140</v>
      </c>
      <c r="E3907" t="s">
        <v>91</v>
      </c>
      <c r="F3907">
        <v>2</v>
      </c>
      <c r="G3907">
        <v>2</v>
      </c>
      <c r="H3907" t="s">
        <v>388</v>
      </c>
      <c r="I3907" t="s">
        <v>389</v>
      </c>
      <c r="J3907">
        <v>10006893852</v>
      </c>
      <c r="K3907" s="21">
        <v>20.3</v>
      </c>
    </row>
    <row r="3908" spans="1:11">
      <c r="A3908" t="s">
        <v>385</v>
      </c>
      <c r="B3908">
        <v>2013</v>
      </c>
      <c r="C3908" s="12">
        <v>41292</v>
      </c>
      <c r="D3908" t="s">
        <v>140</v>
      </c>
      <c r="E3908" t="s">
        <v>91</v>
      </c>
      <c r="F3908">
        <v>2</v>
      </c>
      <c r="G3908">
        <v>3</v>
      </c>
      <c r="H3908" t="s">
        <v>396</v>
      </c>
      <c r="I3908" t="s">
        <v>104</v>
      </c>
      <c r="J3908">
        <v>10004613241</v>
      </c>
      <c r="K3908" s="21">
        <v>25.5</v>
      </c>
    </row>
    <row r="3909" spans="1:11">
      <c r="A3909" t="s">
        <v>385</v>
      </c>
      <c r="B3909">
        <v>2013</v>
      </c>
      <c r="C3909" s="12">
        <v>41292</v>
      </c>
      <c r="D3909" t="s">
        <v>140</v>
      </c>
      <c r="E3909" t="s">
        <v>91</v>
      </c>
      <c r="F3909">
        <v>2</v>
      </c>
      <c r="G3909">
        <v>4</v>
      </c>
      <c r="H3909" t="s">
        <v>197</v>
      </c>
      <c r="I3909" t="s">
        <v>198</v>
      </c>
      <c r="J3909">
        <v>10003100142</v>
      </c>
      <c r="K3909" s="21">
        <v>26.8</v>
      </c>
    </row>
    <row r="3910" spans="1:11">
      <c r="A3910" t="s">
        <v>385</v>
      </c>
      <c r="B3910">
        <v>2013</v>
      </c>
      <c r="C3910" s="12">
        <v>41292</v>
      </c>
      <c r="D3910" t="s">
        <v>140</v>
      </c>
      <c r="E3910" t="s">
        <v>91</v>
      </c>
      <c r="F3910">
        <v>2</v>
      </c>
      <c r="G3910">
        <v>5</v>
      </c>
      <c r="H3910" t="s">
        <v>218</v>
      </c>
      <c r="I3910" t="s">
        <v>46</v>
      </c>
      <c r="J3910">
        <v>10006902239</v>
      </c>
      <c r="K3910" s="21">
        <v>21.5</v>
      </c>
    </row>
    <row r="3911" spans="1:11">
      <c r="A3911" t="s">
        <v>385</v>
      </c>
      <c r="B3911">
        <v>2013</v>
      </c>
      <c r="C3911" s="12">
        <v>41292</v>
      </c>
      <c r="D3911" t="s">
        <v>140</v>
      </c>
      <c r="E3911" t="s">
        <v>91</v>
      </c>
      <c r="F3911">
        <v>2</v>
      </c>
      <c r="G3911">
        <v>6</v>
      </c>
      <c r="H3911" t="s">
        <v>234</v>
      </c>
      <c r="I3911" t="s">
        <v>25</v>
      </c>
      <c r="J3911">
        <v>10006073493</v>
      </c>
      <c r="K3911" s="21">
        <v>23.1</v>
      </c>
    </row>
    <row r="3912" spans="1:11">
      <c r="A3912" t="s">
        <v>385</v>
      </c>
      <c r="B3912">
        <v>2013</v>
      </c>
      <c r="C3912" s="12">
        <v>41292</v>
      </c>
      <c r="D3912" t="s">
        <v>140</v>
      </c>
      <c r="E3912" t="s">
        <v>91</v>
      </c>
      <c r="F3912">
        <v>2</v>
      </c>
      <c r="G3912">
        <v>7</v>
      </c>
      <c r="H3912" t="s">
        <v>397</v>
      </c>
      <c r="I3912" t="s">
        <v>398</v>
      </c>
      <c r="J3912">
        <v>10009131623</v>
      </c>
      <c r="K3912" s="21">
        <v>24</v>
      </c>
    </row>
    <row r="3913" spans="1:11">
      <c r="A3913" t="s">
        <v>385</v>
      </c>
      <c r="B3913">
        <v>2013</v>
      </c>
      <c r="C3913" s="12">
        <v>41292</v>
      </c>
      <c r="D3913" t="s">
        <v>140</v>
      </c>
      <c r="E3913" t="s">
        <v>91</v>
      </c>
      <c r="F3913">
        <v>3</v>
      </c>
      <c r="G3913">
        <v>1</v>
      </c>
      <c r="H3913" t="s">
        <v>287</v>
      </c>
      <c r="I3913" t="s">
        <v>31</v>
      </c>
      <c r="J3913">
        <v>10003349716</v>
      </c>
      <c r="K3913" s="21">
        <v>27.7</v>
      </c>
    </row>
    <row r="3914" spans="1:11">
      <c r="A3914" t="s">
        <v>385</v>
      </c>
      <c r="B3914">
        <v>2013</v>
      </c>
      <c r="C3914" s="12">
        <v>41292</v>
      </c>
      <c r="D3914" t="s">
        <v>140</v>
      </c>
      <c r="E3914" t="s">
        <v>91</v>
      </c>
      <c r="F3914">
        <v>3</v>
      </c>
      <c r="G3914">
        <v>2</v>
      </c>
      <c r="H3914" t="s">
        <v>148</v>
      </c>
      <c r="I3914" t="s">
        <v>56</v>
      </c>
      <c r="J3914">
        <v>10007890932</v>
      </c>
      <c r="K3914" s="21">
        <v>18.600000000000001</v>
      </c>
    </row>
    <row r="3915" spans="1:11">
      <c r="A3915" t="s">
        <v>385</v>
      </c>
      <c r="B3915">
        <v>2013</v>
      </c>
      <c r="C3915" s="12">
        <v>41292</v>
      </c>
      <c r="D3915" t="s">
        <v>140</v>
      </c>
      <c r="E3915" t="s">
        <v>91</v>
      </c>
      <c r="F3915">
        <v>3</v>
      </c>
      <c r="G3915">
        <v>3</v>
      </c>
      <c r="H3915" t="s">
        <v>59</v>
      </c>
      <c r="I3915" t="s">
        <v>37</v>
      </c>
      <c r="J3915">
        <v>10007502427</v>
      </c>
      <c r="K3915" s="21">
        <v>19.2</v>
      </c>
    </row>
    <row r="3916" spans="1:11">
      <c r="A3916" t="s">
        <v>385</v>
      </c>
      <c r="B3916">
        <v>2013</v>
      </c>
      <c r="C3916" s="12">
        <v>41292</v>
      </c>
      <c r="D3916" t="s">
        <v>140</v>
      </c>
      <c r="E3916" t="s">
        <v>91</v>
      </c>
      <c r="F3916">
        <v>3</v>
      </c>
      <c r="G3916">
        <v>4</v>
      </c>
      <c r="H3916" t="s">
        <v>213</v>
      </c>
      <c r="I3916" t="s">
        <v>42</v>
      </c>
      <c r="J3916">
        <v>10006422895</v>
      </c>
      <c r="K3916" s="21">
        <v>21.6</v>
      </c>
    </row>
    <row r="3917" spans="1:11">
      <c r="A3917" t="s">
        <v>385</v>
      </c>
      <c r="B3917">
        <v>2013</v>
      </c>
      <c r="C3917" s="12">
        <v>41292</v>
      </c>
      <c r="D3917" t="s">
        <v>140</v>
      </c>
      <c r="E3917" t="s">
        <v>91</v>
      </c>
      <c r="F3917">
        <v>3</v>
      </c>
      <c r="G3917">
        <v>5</v>
      </c>
      <c r="H3917" t="s">
        <v>399</v>
      </c>
      <c r="I3917" t="s">
        <v>400</v>
      </c>
      <c r="J3917">
        <v>10004792184</v>
      </c>
      <c r="K3917" s="21">
        <v>27.1</v>
      </c>
    </row>
    <row r="3918" spans="1:11">
      <c r="A3918" t="s">
        <v>385</v>
      </c>
      <c r="B3918">
        <v>2013</v>
      </c>
      <c r="C3918" s="12">
        <v>41292</v>
      </c>
      <c r="D3918" t="s">
        <v>140</v>
      </c>
      <c r="E3918" t="s">
        <v>91</v>
      </c>
      <c r="F3918">
        <v>3</v>
      </c>
      <c r="G3918">
        <v>6</v>
      </c>
      <c r="H3918" t="s">
        <v>401</v>
      </c>
      <c r="I3918" t="s">
        <v>381</v>
      </c>
      <c r="J3918">
        <v>10005747131</v>
      </c>
      <c r="K3918" s="21">
        <v>23.1</v>
      </c>
    </row>
    <row r="3919" spans="1:11">
      <c r="A3919" t="s">
        <v>385</v>
      </c>
      <c r="B3919">
        <v>2013</v>
      </c>
      <c r="C3919" s="12">
        <v>41292</v>
      </c>
      <c r="D3919" t="s">
        <v>140</v>
      </c>
      <c r="E3919" t="s">
        <v>91</v>
      </c>
      <c r="F3919">
        <v>3</v>
      </c>
      <c r="G3919">
        <v>7</v>
      </c>
      <c r="H3919" t="s">
        <v>289</v>
      </c>
      <c r="I3919" t="s">
        <v>207</v>
      </c>
      <c r="J3919">
        <v>10002418415</v>
      </c>
      <c r="K3919" s="21">
        <v>30.4</v>
      </c>
    </row>
    <row r="3920" spans="1:11">
      <c r="A3920" t="s">
        <v>385</v>
      </c>
      <c r="B3920">
        <v>2013</v>
      </c>
      <c r="C3920" s="12">
        <v>41292</v>
      </c>
      <c r="D3920" t="s">
        <v>140</v>
      </c>
      <c r="E3920" t="s">
        <v>91</v>
      </c>
      <c r="F3920">
        <v>4</v>
      </c>
      <c r="G3920">
        <v>1</v>
      </c>
      <c r="H3920" t="s">
        <v>294</v>
      </c>
      <c r="I3920" t="s">
        <v>27</v>
      </c>
      <c r="J3920">
        <v>10003011125</v>
      </c>
      <c r="K3920" s="21">
        <v>28.3</v>
      </c>
    </row>
    <row r="3921" spans="1:11">
      <c r="A3921" t="s">
        <v>385</v>
      </c>
      <c r="B3921">
        <v>2013</v>
      </c>
      <c r="C3921" s="12">
        <v>41292</v>
      </c>
      <c r="D3921" t="s">
        <v>140</v>
      </c>
      <c r="E3921" t="s">
        <v>91</v>
      </c>
      <c r="F3921">
        <v>4</v>
      </c>
      <c r="G3921">
        <v>2</v>
      </c>
      <c r="H3921" t="s">
        <v>340</v>
      </c>
      <c r="I3921" t="s">
        <v>142</v>
      </c>
      <c r="J3921">
        <v>10004633247</v>
      </c>
      <c r="K3921" s="21">
        <v>24.8</v>
      </c>
    </row>
    <row r="3922" spans="1:11">
      <c r="A3922" t="s">
        <v>385</v>
      </c>
      <c r="B3922">
        <v>2013</v>
      </c>
      <c r="C3922" s="12">
        <v>41292</v>
      </c>
      <c r="D3922" t="s">
        <v>140</v>
      </c>
      <c r="E3922" t="s">
        <v>91</v>
      </c>
      <c r="F3922">
        <v>4</v>
      </c>
      <c r="G3922">
        <v>3</v>
      </c>
      <c r="H3922" t="s">
        <v>380</v>
      </c>
      <c r="I3922" t="s">
        <v>402</v>
      </c>
      <c r="J3922">
        <v>10005747434</v>
      </c>
      <c r="K3922" s="21">
        <v>28.1</v>
      </c>
    </row>
    <row r="3923" spans="1:11">
      <c r="A3923" t="s">
        <v>385</v>
      </c>
      <c r="B3923">
        <v>2013</v>
      </c>
      <c r="C3923" s="12">
        <v>41292</v>
      </c>
      <c r="D3923" t="s">
        <v>140</v>
      </c>
      <c r="E3923" t="s">
        <v>91</v>
      </c>
      <c r="F3923">
        <v>4</v>
      </c>
      <c r="G3923">
        <v>4</v>
      </c>
      <c r="H3923" t="s">
        <v>403</v>
      </c>
      <c r="I3923" t="s">
        <v>269</v>
      </c>
      <c r="J3923">
        <v>10007051476</v>
      </c>
      <c r="K3923" s="21">
        <v>21.1</v>
      </c>
    </row>
    <row r="3924" spans="1:11">
      <c r="A3924" t="s">
        <v>385</v>
      </c>
      <c r="B3924">
        <v>2013</v>
      </c>
      <c r="C3924" s="12">
        <v>41292</v>
      </c>
      <c r="D3924" t="s">
        <v>140</v>
      </c>
      <c r="E3924" t="s">
        <v>91</v>
      </c>
      <c r="F3924">
        <v>4</v>
      </c>
      <c r="G3924">
        <v>5</v>
      </c>
      <c r="H3924" t="s">
        <v>183</v>
      </c>
      <c r="I3924" t="s">
        <v>33</v>
      </c>
      <c r="J3924">
        <v>10007212639</v>
      </c>
      <c r="K3924" s="21">
        <v>21.5</v>
      </c>
    </row>
    <row r="3925" spans="1:11">
      <c r="A3925" t="s">
        <v>385</v>
      </c>
      <c r="B3925">
        <v>2013</v>
      </c>
      <c r="C3925" s="12">
        <v>41292</v>
      </c>
      <c r="D3925" t="s">
        <v>140</v>
      </c>
      <c r="E3925" t="s">
        <v>91</v>
      </c>
      <c r="F3925">
        <v>4</v>
      </c>
      <c r="G3925">
        <v>6</v>
      </c>
      <c r="H3925" t="s">
        <v>404</v>
      </c>
      <c r="I3925" t="s">
        <v>405</v>
      </c>
      <c r="J3925">
        <v>10005763400</v>
      </c>
      <c r="K3925" s="21">
        <v>26.3</v>
      </c>
    </row>
    <row r="3926" spans="1:11">
      <c r="A3926" t="s">
        <v>385</v>
      </c>
      <c r="B3926">
        <v>2013</v>
      </c>
      <c r="C3926" s="12">
        <v>41292</v>
      </c>
      <c r="D3926" t="s">
        <v>140</v>
      </c>
      <c r="E3926" t="s">
        <v>91</v>
      </c>
      <c r="F3926">
        <v>4</v>
      </c>
      <c r="G3926">
        <v>7</v>
      </c>
      <c r="H3926" t="s">
        <v>158</v>
      </c>
      <c r="I3926" t="s">
        <v>356</v>
      </c>
      <c r="J3926">
        <v>10010894696</v>
      </c>
      <c r="K3926" s="21"/>
    </row>
    <row r="3927" spans="1:11">
      <c r="A3927" t="s">
        <v>385</v>
      </c>
      <c r="B3927">
        <v>2013</v>
      </c>
      <c r="C3927" s="12">
        <v>41292</v>
      </c>
      <c r="D3927" t="s">
        <v>140</v>
      </c>
      <c r="E3927" t="s">
        <v>117</v>
      </c>
      <c r="F3927">
        <v>1</v>
      </c>
      <c r="G3927">
        <v>1</v>
      </c>
      <c r="H3927" t="s">
        <v>403</v>
      </c>
      <c r="I3927" t="s">
        <v>269</v>
      </c>
      <c r="J3927">
        <v>10007051476</v>
      </c>
      <c r="K3927" s="21">
        <v>21.1</v>
      </c>
    </row>
    <row r="3928" spans="1:11">
      <c r="A3928" t="s">
        <v>385</v>
      </c>
      <c r="B3928">
        <v>2013</v>
      </c>
      <c r="C3928" s="12">
        <v>41292</v>
      </c>
      <c r="D3928" t="s">
        <v>140</v>
      </c>
      <c r="E3928" t="s">
        <v>117</v>
      </c>
      <c r="F3928">
        <v>1</v>
      </c>
      <c r="G3928">
        <v>2</v>
      </c>
      <c r="H3928" t="s">
        <v>234</v>
      </c>
      <c r="I3928" t="s">
        <v>25</v>
      </c>
      <c r="J3928">
        <v>10006073493</v>
      </c>
      <c r="K3928" s="21">
        <v>23.1</v>
      </c>
    </row>
    <row r="3929" spans="1:11">
      <c r="A3929" t="s">
        <v>385</v>
      </c>
      <c r="B3929">
        <v>2013</v>
      </c>
      <c r="C3929" s="12">
        <v>41292</v>
      </c>
      <c r="D3929" t="s">
        <v>140</v>
      </c>
      <c r="E3929" t="s">
        <v>117</v>
      </c>
      <c r="F3929">
        <v>1</v>
      </c>
      <c r="G3929">
        <v>3</v>
      </c>
      <c r="H3929" t="s">
        <v>399</v>
      </c>
      <c r="I3929" t="s">
        <v>400</v>
      </c>
      <c r="J3929">
        <v>10004792184</v>
      </c>
      <c r="K3929" s="21">
        <v>27.1</v>
      </c>
    </row>
    <row r="3930" spans="1:11">
      <c r="A3930" t="s">
        <v>385</v>
      </c>
      <c r="B3930">
        <v>2013</v>
      </c>
      <c r="C3930" s="12">
        <v>41292</v>
      </c>
      <c r="D3930" t="s">
        <v>140</v>
      </c>
      <c r="E3930" t="s">
        <v>117</v>
      </c>
      <c r="F3930">
        <v>1</v>
      </c>
      <c r="G3930">
        <v>4</v>
      </c>
      <c r="H3930" t="s">
        <v>393</v>
      </c>
      <c r="I3930" t="s">
        <v>394</v>
      </c>
      <c r="J3930">
        <v>10002830360</v>
      </c>
      <c r="K3930" s="21">
        <v>33.6</v>
      </c>
    </row>
    <row r="3931" spans="1:11">
      <c r="A3931" t="s">
        <v>385</v>
      </c>
      <c r="B3931">
        <v>2013</v>
      </c>
      <c r="C3931" s="12">
        <v>41292</v>
      </c>
      <c r="D3931" t="s">
        <v>140</v>
      </c>
      <c r="E3931" t="s">
        <v>117</v>
      </c>
      <c r="F3931">
        <v>2</v>
      </c>
      <c r="G3931">
        <v>1</v>
      </c>
      <c r="H3931" t="s">
        <v>213</v>
      </c>
      <c r="I3931" t="s">
        <v>42</v>
      </c>
      <c r="J3931">
        <v>10006422895</v>
      </c>
      <c r="K3931" s="21">
        <v>21.6</v>
      </c>
    </row>
    <row r="3932" spans="1:11">
      <c r="A3932" t="s">
        <v>385</v>
      </c>
      <c r="B3932">
        <v>2013</v>
      </c>
      <c r="C3932" s="12">
        <v>41292</v>
      </c>
      <c r="D3932" t="s">
        <v>140</v>
      </c>
      <c r="E3932" t="s">
        <v>117</v>
      </c>
      <c r="F3932">
        <v>2</v>
      </c>
      <c r="G3932">
        <v>2</v>
      </c>
      <c r="H3932" t="s">
        <v>218</v>
      </c>
      <c r="I3932" t="s">
        <v>46</v>
      </c>
      <c r="J3932">
        <v>10006902239</v>
      </c>
      <c r="K3932" s="21">
        <v>21.5</v>
      </c>
    </row>
    <row r="3933" spans="1:11">
      <c r="A3933" t="s">
        <v>385</v>
      </c>
      <c r="B3933">
        <v>2013</v>
      </c>
      <c r="C3933" s="12">
        <v>41292</v>
      </c>
      <c r="D3933" t="s">
        <v>140</v>
      </c>
      <c r="E3933" t="s">
        <v>117</v>
      </c>
      <c r="F3933">
        <v>2</v>
      </c>
      <c r="G3933">
        <v>3</v>
      </c>
      <c r="H3933" t="s">
        <v>158</v>
      </c>
      <c r="I3933" t="s">
        <v>356</v>
      </c>
      <c r="J3933">
        <v>10010894696</v>
      </c>
      <c r="K3933" s="21"/>
    </row>
    <row r="3934" spans="1:11">
      <c r="A3934" t="s">
        <v>385</v>
      </c>
      <c r="B3934">
        <v>2013</v>
      </c>
      <c r="C3934" s="12">
        <v>41292</v>
      </c>
      <c r="D3934" t="s">
        <v>140</v>
      </c>
      <c r="E3934" t="s">
        <v>117</v>
      </c>
      <c r="F3934">
        <v>2</v>
      </c>
      <c r="G3934">
        <v>4</v>
      </c>
      <c r="H3934" t="s">
        <v>396</v>
      </c>
      <c r="I3934" t="s">
        <v>104</v>
      </c>
      <c r="J3934">
        <v>10004613241</v>
      </c>
      <c r="K3934" s="21">
        <v>25.5</v>
      </c>
    </row>
    <row r="3935" spans="1:11">
      <c r="A3935" t="s">
        <v>385</v>
      </c>
      <c r="B3935">
        <v>2013</v>
      </c>
      <c r="C3935" s="12">
        <v>41292</v>
      </c>
      <c r="D3935" t="s">
        <v>140</v>
      </c>
      <c r="E3935" t="s">
        <v>117</v>
      </c>
      <c r="F3935">
        <v>2</v>
      </c>
      <c r="G3935">
        <v>5</v>
      </c>
      <c r="H3935" t="s">
        <v>330</v>
      </c>
      <c r="I3935" t="s">
        <v>178</v>
      </c>
      <c r="J3935">
        <v>10007782616</v>
      </c>
      <c r="K3935" s="21">
        <v>19.5</v>
      </c>
    </row>
    <row r="3936" spans="1:11">
      <c r="A3936" t="s">
        <v>385</v>
      </c>
      <c r="B3936">
        <v>2013</v>
      </c>
      <c r="C3936" s="12">
        <v>41292</v>
      </c>
      <c r="D3936" t="s">
        <v>140</v>
      </c>
      <c r="E3936" t="s">
        <v>117</v>
      </c>
      <c r="F3936">
        <v>3</v>
      </c>
      <c r="G3936">
        <v>1</v>
      </c>
      <c r="H3936" t="s">
        <v>197</v>
      </c>
      <c r="I3936" t="s">
        <v>198</v>
      </c>
      <c r="J3936">
        <v>10003100142</v>
      </c>
      <c r="K3936" s="21">
        <v>26.8</v>
      </c>
    </row>
    <row r="3937" spans="1:11">
      <c r="A3937" t="s">
        <v>385</v>
      </c>
      <c r="B3937">
        <v>2013</v>
      </c>
      <c r="C3937" s="12">
        <v>41292</v>
      </c>
      <c r="D3937" t="s">
        <v>140</v>
      </c>
      <c r="E3937" t="s">
        <v>117</v>
      </c>
      <c r="F3937">
        <v>3</v>
      </c>
      <c r="G3937">
        <v>2</v>
      </c>
      <c r="H3937" t="s">
        <v>404</v>
      </c>
      <c r="I3937" t="s">
        <v>405</v>
      </c>
      <c r="J3937">
        <v>10005763400</v>
      </c>
      <c r="K3937" s="21">
        <v>26.3</v>
      </c>
    </row>
    <row r="3938" spans="1:11">
      <c r="A3938" t="s">
        <v>385</v>
      </c>
      <c r="B3938">
        <v>2013</v>
      </c>
      <c r="C3938" s="12">
        <v>41292</v>
      </c>
      <c r="D3938" t="s">
        <v>140</v>
      </c>
      <c r="E3938" t="s">
        <v>117</v>
      </c>
      <c r="F3938">
        <v>3</v>
      </c>
      <c r="G3938">
        <v>3</v>
      </c>
      <c r="H3938" t="s">
        <v>59</v>
      </c>
      <c r="I3938" t="s">
        <v>37</v>
      </c>
      <c r="J3938">
        <v>10007502427</v>
      </c>
      <c r="K3938" s="21">
        <v>19.2</v>
      </c>
    </row>
    <row r="3939" spans="1:11">
      <c r="A3939" t="s">
        <v>385</v>
      </c>
      <c r="B3939">
        <v>2013</v>
      </c>
      <c r="C3939" s="12">
        <v>41292</v>
      </c>
      <c r="D3939" t="s">
        <v>140</v>
      </c>
      <c r="E3939" t="s">
        <v>117</v>
      </c>
      <c r="F3939">
        <v>3</v>
      </c>
      <c r="G3939">
        <v>4</v>
      </c>
      <c r="H3939" t="s">
        <v>289</v>
      </c>
      <c r="I3939" t="s">
        <v>207</v>
      </c>
      <c r="J3939">
        <v>10002418415</v>
      </c>
      <c r="K3939" s="21">
        <v>30.4</v>
      </c>
    </row>
    <row r="3940" spans="1:11">
      <c r="A3940" t="s">
        <v>385</v>
      </c>
      <c r="B3940">
        <v>2013</v>
      </c>
      <c r="C3940" s="12">
        <v>41292</v>
      </c>
      <c r="D3940" t="s">
        <v>140</v>
      </c>
      <c r="E3940" t="s">
        <v>117</v>
      </c>
      <c r="F3940">
        <v>3</v>
      </c>
      <c r="G3940">
        <v>5</v>
      </c>
      <c r="H3940" t="s">
        <v>319</v>
      </c>
      <c r="I3940" t="s">
        <v>25</v>
      </c>
      <c r="J3940">
        <v>10007508083</v>
      </c>
      <c r="K3940" s="21">
        <v>19.399999999999999</v>
      </c>
    </row>
    <row r="3941" spans="1:11">
      <c r="A3941" t="s">
        <v>385</v>
      </c>
      <c r="B3941">
        <v>2013</v>
      </c>
      <c r="C3941" s="12">
        <v>41292</v>
      </c>
      <c r="D3941" t="s">
        <v>140</v>
      </c>
      <c r="E3941" t="s">
        <v>117</v>
      </c>
      <c r="F3941">
        <v>4</v>
      </c>
      <c r="G3941">
        <v>1</v>
      </c>
      <c r="H3941" t="s">
        <v>380</v>
      </c>
      <c r="I3941" t="s">
        <v>402</v>
      </c>
      <c r="J3941">
        <v>10005747434</v>
      </c>
      <c r="K3941" s="21">
        <v>28.1</v>
      </c>
    </row>
    <row r="3942" spans="1:11">
      <c r="A3942" t="s">
        <v>385</v>
      </c>
      <c r="B3942">
        <v>2013</v>
      </c>
      <c r="C3942" s="12">
        <v>41292</v>
      </c>
      <c r="D3942" t="s">
        <v>140</v>
      </c>
      <c r="E3942" t="s">
        <v>117</v>
      </c>
      <c r="F3942">
        <v>4</v>
      </c>
      <c r="G3942">
        <v>2</v>
      </c>
      <c r="H3942" t="s">
        <v>401</v>
      </c>
      <c r="I3942" t="s">
        <v>381</v>
      </c>
      <c r="J3942">
        <v>10005747131</v>
      </c>
      <c r="K3942" s="21">
        <v>23.1</v>
      </c>
    </row>
    <row r="3943" spans="1:11">
      <c r="A3943" t="s">
        <v>385</v>
      </c>
      <c r="B3943">
        <v>2013</v>
      </c>
      <c r="C3943" s="12">
        <v>41292</v>
      </c>
      <c r="D3943" t="s">
        <v>140</v>
      </c>
      <c r="E3943" t="s">
        <v>117</v>
      </c>
      <c r="F3943">
        <v>4</v>
      </c>
      <c r="G3943">
        <v>3</v>
      </c>
      <c r="H3943" t="s">
        <v>183</v>
      </c>
      <c r="I3943" t="s">
        <v>33</v>
      </c>
      <c r="J3943">
        <v>10007212639</v>
      </c>
      <c r="K3943" s="21">
        <v>21.5</v>
      </c>
    </row>
    <row r="3944" spans="1:11">
      <c r="A3944" t="s">
        <v>385</v>
      </c>
      <c r="B3944">
        <v>2013</v>
      </c>
      <c r="C3944" s="12">
        <v>41292</v>
      </c>
      <c r="D3944" t="s">
        <v>140</v>
      </c>
      <c r="E3944" t="s">
        <v>117</v>
      </c>
      <c r="F3944">
        <v>4</v>
      </c>
      <c r="G3944">
        <v>4</v>
      </c>
      <c r="H3944" t="s">
        <v>395</v>
      </c>
      <c r="I3944" t="s">
        <v>154</v>
      </c>
      <c r="J3944" t="e">
        <v>#N/A</v>
      </c>
      <c r="K3944" s="21">
        <v>25.2</v>
      </c>
    </row>
    <row r="3945" spans="1:11">
      <c r="A3945" t="s">
        <v>385</v>
      </c>
      <c r="B3945">
        <v>2013</v>
      </c>
      <c r="C3945" s="12">
        <v>41292</v>
      </c>
      <c r="D3945" t="s">
        <v>140</v>
      </c>
      <c r="E3945" t="s">
        <v>117</v>
      </c>
      <c r="F3945">
        <v>4</v>
      </c>
      <c r="G3945">
        <v>5</v>
      </c>
      <c r="H3945" t="s">
        <v>397</v>
      </c>
      <c r="I3945" t="s">
        <v>398</v>
      </c>
      <c r="J3945">
        <v>10009131623</v>
      </c>
      <c r="K3945" s="21">
        <v>24</v>
      </c>
    </row>
    <row r="3946" spans="1:11">
      <c r="A3946" t="s">
        <v>385</v>
      </c>
      <c r="B3946">
        <v>2013</v>
      </c>
      <c r="C3946" s="12">
        <v>41292</v>
      </c>
      <c r="D3946" t="s">
        <v>140</v>
      </c>
      <c r="E3946" t="s">
        <v>119</v>
      </c>
      <c r="F3946">
        <v>1</v>
      </c>
      <c r="G3946">
        <v>1</v>
      </c>
      <c r="H3946" t="s">
        <v>294</v>
      </c>
      <c r="I3946" t="s">
        <v>27</v>
      </c>
      <c r="J3946">
        <v>10003011125</v>
      </c>
      <c r="K3946" s="21">
        <v>28.3</v>
      </c>
    </row>
    <row r="3947" spans="1:11">
      <c r="A3947" t="s">
        <v>385</v>
      </c>
      <c r="B3947">
        <v>2013</v>
      </c>
      <c r="C3947" s="12">
        <v>41292</v>
      </c>
      <c r="D3947" t="s">
        <v>140</v>
      </c>
      <c r="E3947" t="s">
        <v>119</v>
      </c>
      <c r="F3947">
        <v>1</v>
      </c>
      <c r="G3947">
        <v>2</v>
      </c>
      <c r="H3947" t="s">
        <v>200</v>
      </c>
      <c r="I3947" t="s">
        <v>23</v>
      </c>
      <c r="J3947">
        <v>10006900421</v>
      </c>
      <c r="K3947" s="21">
        <v>20.100000000000001</v>
      </c>
    </row>
    <row r="3948" spans="1:11">
      <c r="A3948" t="s">
        <v>385</v>
      </c>
      <c r="B3948">
        <v>2013</v>
      </c>
      <c r="C3948" s="12">
        <v>41292</v>
      </c>
      <c r="D3948" t="s">
        <v>140</v>
      </c>
      <c r="E3948" t="s">
        <v>119</v>
      </c>
      <c r="F3948">
        <v>1</v>
      </c>
      <c r="G3948">
        <v>3</v>
      </c>
      <c r="H3948" t="s">
        <v>148</v>
      </c>
      <c r="I3948" t="s">
        <v>56</v>
      </c>
      <c r="J3948">
        <v>10007890932</v>
      </c>
      <c r="K3948" s="21">
        <v>18.600000000000001</v>
      </c>
    </row>
    <row r="3949" spans="1:11">
      <c r="A3949" t="s">
        <v>385</v>
      </c>
      <c r="B3949">
        <v>2013</v>
      </c>
      <c r="C3949" s="12">
        <v>41292</v>
      </c>
      <c r="D3949" t="s">
        <v>140</v>
      </c>
      <c r="E3949" t="s">
        <v>119</v>
      </c>
      <c r="F3949">
        <v>1</v>
      </c>
      <c r="G3949">
        <v>4</v>
      </c>
      <c r="H3949" t="s">
        <v>380</v>
      </c>
      <c r="I3949" t="s">
        <v>402</v>
      </c>
      <c r="J3949">
        <v>10005747434</v>
      </c>
      <c r="K3949" s="21">
        <v>28.1</v>
      </c>
    </row>
    <row r="3950" spans="1:11">
      <c r="A3950" t="s">
        <v>385</v>
      </c>
      <c r="B3950">
        <v>2013</v>
      </c>
      <c r="C3950" s="12">
        <v>41292</v>
      </c>
      <c r="D3950" t="s">
        <v>140</v>
      </c>
      <c r="E3950" t="s">
        <v>119</v>
      </c>
      <c r="F3950">
        <v>1</v>
      </c>
      <c r="G3950">
        <v>5</v>
      </c>
      <c r="H3950" t="s">
        <v>403</v>
      </c>
      <c r="I3950" t="s">
        <v>269</v>
      </c>
      <c r="J3950">
        <v>10007051476</v>
      </c>
      <c r="K3950" s="21">
        <v>21.1</v>
      </c>
    </row>
    <row r="3951" spans="1:11">
      <c r="A3951" t="s">
        <v>385</v>
      </c>
      <c r="B3951">
        <v>2013</v>
      </c>
      <c r="C3951" s="12">
        <v>41292</v>
      </c>
      <c r="D3951" t="s">
        <v>140</v>
      </c>
      <c r="E3951" t="s">
        <v>119</v>
      </c>
      <c r="F3951">
        <v>1</v>
      </c>
      <c r="G3951">
        <v>6</v>
      </c>
      <c r="H3951" t="s">
        <v>388</v>
      </c>
      <c r="I3951" t="s">
        <v>389</v>
      </c>
      <c r="J3951">
        <v>10006893852</v>
      </c>
      <c r="K3951" s="21">
        <v>20.3</v>
      </c>
    </row>
    <row r="3952" spans="1:11">
      <c r="A3952" t="s">
        <v>385</v>
      </c>
      <c r="B3952">
        <v>2013</v>
      </c>
      <c r="C3952" s="12">
        <v>41292</v>
      </c>
      <c r="D3952" t="s">
        <v>140</v>
      </c>
      <c r="E3952" t="s">
        <v>119</v>
      </c>
      <c r="F3952">
        <v>2</v>
      </c>
      <c r="G3952">
        <v>1</v>
      </c>
      <c r="H3952" t="s">
        <v>340</v>
      </c>
      <c r="I3952" t="s">
        <v>142</v>
      </c>
      <c r="J3952">
        <v>10004633247</v>
      </c>
      <c r="K3952" s="21">
        <v>24.8</v>
      </c>
    </row>
    <row r="3953" spans="1:11">
      <c r="A3953" t="s">
        <v>385</v>
      </c>
      <c r="B3953">
        <v>2013</v>
      </c>
      <c r="C3953" s="12">
        <v>41292</v>
      </c>
      <c r="D3953" t="s">
        <v>140</v>
      </c>
      <c r="E3953" t="s">
        <v>119</v>
      </c>
      <c r="F3953">
        <v>2</v>
      </c>
      <c r="G3953">
        <v>2</v>
      </c>
      <c r="H3953" t="s">
        <v>287</v>
      </c>
      <c r="I3953" t="s">
        <v>31</v>
      </c>
      <c r="J3953">
        <v>10003349716</v>
      </c>
      <c r="K3953" s="21">
        <v>27.7</v>
      </c>
    </row>
    <row r="3954" spans="1:11">
      <c r="A3954" t="s">
        <v>385</v>
      </c>
      <c r="B3954">
        <v>2013</v>
      </c>
      <c r="C3954" s="12">
        <v>41292</v>
      </c>
      <c r="D3954" t="s">
        <v>140</v>
      </c>
      <c r="E3954" t="s">
        <v>119</v>
      </c>
      <c r="F3954">
        <v>2</v>
      </c>
      <c r="G3954">
        <v>3</v>
      </c>
      <c r="H3954" t="s">
        <v>197</v>
      </c>
      <c r="I3954" t="s">
        <v>198</v>
      </c>
      <c r="J3954">
        <v>10003100142</v>
      </c>
      <c r="K3954" s="21">
        <v>26.8</v>
      </c>
    </row>
    <row r="3955" spans="1:11">
      <c r="A3955" t="s">
        <v>385</v>
      </c>
      <c r="B3955">
        <v>2013</v>
      </c>
      <c r="C3955" s="12">
        <v>41292</v>
      </c>
      <c r="D3955" t="s">
        <v>140</v>
      </c>
      <c r="E3955" t="s">
        <v>119</v>
      </c>
      <c r="F3955">
        <v>2</v>
      </c>
      <c r="G3955">
        <v>4</v>
      </c>
      <c r="H3955" t="s">
        <v>213</v>
      </c>
      <c r="I3955" t="s">
        <v>42</v>
      </c>
      <c r="J3955">
        <v>10006422895</v>
      </c>
      <c r="K3955" s="21">
        <v>21.6</v>
      </c>
    </row>
    <row r="3956" spans="1:11">
      <c r="A3956" t="s">
        <v>385</v>
      </c>
      <c r="B3956">
        <v>2013</v>
      </c>
      <c r="C3956" s="12">
        <v>41292</v>
      </c>
      <c r="D3956" t="s">
        <v>140</v>
      </c>
      <c r="E3956" t="s">
        <v>119</v>
      </c>
      <c r="F3956">
        <v>2</v>
      </c>
      <c r="G3956">
        <v>5</v>
      </c>
      <c r="H3956" t="s">
        <v>392</v>
      </c>
      <c r="I3956" t="s">
        <v>334</v>
      </c>
      <c r="J3956">
        <v>10006485139</v>
      </c>
      <c r="K3956" s="21"/>
    </row>
    <row r="3957" spans="1:11">
      <c r="A3957" t="s">
        <v>385</v>
      </c>
      <c r="B3957">
        <v>2013</v>
      </c>
      <c r="C3957" s="12">
        <v>41292</v>
      </c>
      <c r="D3957" t="s">
        <v>140</v>
      </c>
      <c r="E3957" t="s">
        <v>119</v>
      </c>
      <c r="F3957">
        <v>2</v>
      </c>
      <c r="G3957">
        <v>6</v>
      </c>
      <c r="H3957" t="s">
        <v>220</v>
      </c>
      <c r="I3957" t="s">
        <v>35</v>
      </c>
      <c r="J3957">
        <v>10005782695</v>
      </c>
      <c r="K3957" s="21">
        <v>23.5</v>
      </c>
    </row>
    <row r="3958" spans="1:11">
      <c r="A3958" t="s">
        <v>385</v>
      </c>
      <c r="B3958">
        <v>2013</v>
      </c>
      <c r="C3958" s="12">
        <v>41292</v>
      </c>
      <c r="D3958" t="s">
        <v>140</v>
      </c>
      <c r="E3958" t="s">
        <v>121</v>
      </c>
      <c r="F3958">
        <v>1</v>
      </c>
      <c r="G3958">
        <v>1</v>
      </c>
      <c r="H3958" t="s">
        <v>200</v>
      </c>
      <c r="I3958" t="s">
        <v>23</v>
      </c>
      <c r="J3958">
        <v>10006900421</v>
      </c>
      <c r="K3958" s="21">
        <v>20.100000000000001</v>
      </c>
    </row>
    <row r="3959" spans="1:11">
      <c r="A3959" t="s">
        <v>385</v>
      </c>
      <c r="B3959">
        <v>2013</v>
      </c>
      <c r="C3959" s="12">
        <v>41292</v>
      </c>
      <c r="D3959" t="s">
        <v>140</v>
      </c>
      <c r="E3959" t="s">
        <v>121</v>
      </c>
      <c r="F3959">
        <v>1</v>
      </c>
      <c r="G3959">
        <v>2</v>
      </c>
      <c r="H3959" t="s">
        <v>287</v>
      </c>
      <c r="I3959" t="s">
        <v>31</v>
      </c>
      <c r="J3959">
        <v>10003349716</v>
      </c>
      <c r="K3959" s="21">
        <v>27.7</v>
      </c>
    </row>
    <row r="3960" spans="1:11">
      <c r="A3960" t="s">
        <v>385</v>
      </c>
      <c r="B3960">
        <v>2013</v>
      </c>
      <c r="C3960" s="12">
        <v>41292</v>
      </c>
      <c r="D3960" t="s">
        <v>140</v>
      </c>
      <c r="E3960" t="s">
        <v>121</v>
      </c>
      <c r="F3960">
        <v>1</v>
      </c>
      <c r="G3960">
        <v>3</v>
      </c>
      <c r="H3960" t="s">
        <v>294</v>
      </c>
      <c r="I3960" t="s">
        <v>27</v>
      </c>
      <c r="J3960">
        <v>10003011125</v>
      </c>
      <c r="K3960" s="21">
        <v>28.3</v>
      </c>
    </row>
    <row r="3961" spans="1:11">
      <c r="A3961" t="s">
        <v>385</v>
      </c>
      <c r="B3961">
        <v>2013</v>
      </c>
      <c r="C3961" s="12">
        <v>41292</v>
      </c>
      <c r="D3961" t="s">
        <v>140</v>
      </c>
      <c r="E3961" t="s">
        <v>121</v>
      </c>
      <c r="F3961">
        <v>1</v>
      </c>
      <c r="G3961">
        <v>4</v>
      </c>
      <c r="H3961" t="s">
        <v>148</v>
      </c>
      <c r="I3961" t="s">
        <v>56</v>
      </c>
      <c r="J3961">
        <v>10007890932</v>
      </c>
      <c r="K3961" s="21">
        <v>18.600000000000001</v>
      </c>
    </row>
    <row r="3962" spans="1:11">
      <c r="A3962" t="s">
        <v>385</v>
      </c>
      <c r="B3962">
        <v>2013</v>
      </c>
      <c r="C3962" s="12">
        <v>41292</v>
      </c>
      <c r="D3962" t="s">
        <v>140</v>
      </c>
      <c r="E3962" t="s">
        <v>121</v>
      </c>
      <c r="F3962">
        <v>1</v>
      </c>
      <c r="G3962">
        <v>5</v>
      </c>
      <c r="H3962" t="s">
        <v>197</v>
      </c>
      <c r="I3962" t="s">
        <v>198</v>
      </c>
      <c r="J3962">
        <v>10003100142</v>
      </c>
      <c r="K3962" s="21">
        <v>26.8</v>
      </c>
    </row>
    <row r="3963" spans="1:11">
      <c r="A3963" t="s">
        <v>385</v>
      </c>
      <c r="B3963">
        <v>2013</v>
      </c>
      <c r="C3963" s="12">
        <v>41292</v>
      </c>
      <c r="D3963" t="s">
        <v>140</v>
      </c>
      <c r="E3963" t="s">
        <v>121</v>
      </c>
      <c r="F3963">
        <v>1</v>
      </c>
      <c r="G3963">
        <v>6</v>
      </c>
      <c r="H3963" t="s">
        <v>340</v>
      </c>
      <c r="I3963" t="s">
        <v>142</v>
      </c>
      <c r="J3963">
        <v>10004633247</v>
      </c>
      <c r="K3963" s="21">
        <v>24.8</v>
      </c>
    </row>
    <row r="3964" spans="1:11">
      <c r="A3964" t="s">
        <v>385</v>
      </c>
      <c r="B3964">
        <v>2013</v>
      </c>
      <c r="C3964" s="12">
        <v>41292</v>
      </c>
      <c r="D3964" t="s">
        <v>140</v>
      </c>
      <c r="E3964" t="s">
        <v>121</v>
      </c>
      <c r="F3964">
        <v>2</v>
      </c>
      <c r="G3964">
        <v>1</v>
      </c>
      <c r="H3964" t="s">
        <v>220</v>
      </c>
      <c r="I3964" t="s">
        <v>35</v>
      </c>
      <c r="J3964">
        <v>10005782695</v>
      </c>
      <c r="K3964" s="21">
        <v>23.5</v>
      </c>
    </row>
    <row r="3965" spans="1:11">
      <c r="A3965" t="s">
        <v>385</v>
      </c>
      <c r="B3965">
        <v>2013</v>
      </c>
      <c r="C3965" s="12">
        <v>41292</v>
      </c>
      <c r="D3965" t="s">
        <v>140</v>
      </c>
      <c r="E3965" t="s">
        <v>121</v>
      </c>
      <c r="F3965">
        <v>2</v>
      </c>
      <c r="G3965">
        <v>2</v>
      </c>
      <c r="H3965" t="s">
        <v>403</v>
      </c>
      <c r="I3965" t="s">
        <v>269</v>
      </c>
      <c r="J3965">
        <v>10007051476</v>
      </c>
      <c r="K3965" s="21">
        <v>21.1</v>
      </c>
    </row>
    <row r="3966" spans="1:11">
      <c r="A3966" t="s">
        <v>385</v>
      </c>
      <c r="B3966">
        <v>2013</v>
      </c>
      <c r="C3966" s="12">
        <v>41292</v>
      </c>
      <c r="D3966" t="s">
        <v>140</v>
      </c>
      <c r="E3966" t="s">
        <v>121</v>
      </c>
      <c r="F3966">
        <v>2</v>
      </c>
      <c r="G3966">
        <v>3</v>
      </c>
      <c r="H3966" t="s">
        <v>213</v>
      </c>
      <c r="I3966" t="s">
        <v>42</v>
      </c>
      <c r="J3966">
        <v>10006422895</v>
      </c>
      <c r="K3966" s="21">
        <v>21.6</v>
      </c>
    </row>
    <row r="3967" spans="1:11">
      <c r="A3967" t="s">
        <v>385</v>
      </c>
      <c r="B3967">
        <v>2013</v>
      </c>
      <c r="C3967" s="12">
        <v>41292</v>
      </c>
      <c r="D3967" t="s">
        <v>140</v>
      </c>
      <c r="E3967" t="s">
        <v>121</v>
      </c>
      <c r="F3967">
        <v>2</v>
      </c>
      <c r="G3967">
        <v>4</v>
      </c>
      <c r="H3967" t="s">
        <v>380</v>
      </c>
      <c r="I3967" t="s">
        <v>402</v>
      </c>
      <c r="J3967">
        <v>10005747434</v>
      </c>
      <c r="K3967" s="21">
        <v>28.1</v>
      </c>
    </row>
    <row r="3968" spans="1:11">
      <c r="A3968" t="s">
        <v>385</v>
      </c>
      <c r="B3968">
        <v>2013</v>
      </c>
      <c r="C3968" s="12">
        <v>41292</v>
      </c>
      <c r="D3968" t="s">
        <v>140</v>
      </c>
      <c r="E3968" t="s">
        <v>121</v>
      </c>
      <c r="F3968">
        <v>2</v>
      </c>
      <c r="G3968">
        <v>5</v>
      </c>
      <c r="H3968" t="s">
        <v>388</v>
      </c>
      <c r="I3968" t="s">
        <v>389</v>
      </c>
      <c r="J3968">
        <v>10006893852</v>
      </c>
      <c r="K3968" s="21">
        <v>20.3</v>
      </c>
    </row>
    <row r="3969" spans="1:11">
      <c r="A3969" t="s">
        <v>385</v>
      </c>
      <c r="B3969">
        <v>2013</v>
      </c>
      <c r="C3969" s="12">
        <v>41292</v>
      </c>
      <c r="D3969" t="s">
        <v>140</v>
      </c>
      <c r="E3969" t="s">
        <v>121</v>
      </c>
      <c r="F3969">
        <v>2</v>
      </c>
      <c r="G3969">
        <v>6</v>
      </c>
      <c r="H3969" t="s">
        <v>392</v>
      </c>
      <c r="I3969" t="s">
        <v>334</v>
      </c>
      <c r="J3969">
        <v>10006485139</v>
      </c>
      <c r="K3969" s="21"/>
    </row>
    <row r="3970" spans="1:11">
      <c r="A3970" t="s">
        <v>65</v>
      </c>
      <c r="B3970">
        <v>2013</v>
      </c>
      <c r="C3970" s="12">
        <v>41231</v>
      </c>
      <c r="D3970" t="s">
        <v>140</v>
      </c>
      <c r="E3970" t="s">
        <v>91</v>
      </c>
      <c r="F3970">
        <v>1</v>
      </c>
      <c r="G3970">
        <v>1</v>
      </c>
      <c r="H3970" t="s">
        <v>97</v>
      </c>
      <c r="I3970" t="s">
        <v>29</v>
      </c>
      <c r="J3970">
        <v>10048325582</v>
      </c>
      <c r="K3970" s="21">
        <v>20.8</v>
      </c>
    </row>
    <row r="3971" spans="1:11">
      <c r="A3971" t="s">
        <v>65</v>
      </c>
      <c r="B3971">
        <v>2013</v>
      </c>
      <c r="C3971" s="12">
        <v>41231</v>
      </c>
      <c r="D3971" t="s">
        <v>140</v>
      </c>
      <c r="E3971" t="s">
        <v>91</v>
      </c>
      <c r="F3971">
        <v>1</v>
      </c>
      <c r="G3971">
        <v>2</v>
      </c>
      <c r="H3971" t="s">
        <v>406</v>
      </c>
      <c r="I3971" t="s">
        <v>402</v>
      </c>
      <c r="J3971">
        <v>10005748747</v>
      </c>
      <c r="K3971" s="21">
        <v>23.5</v>
      </c>
    </row>
    <row r="3972" spans="1:11">
      <c r="A3972" t="s">
        <v>65</v>
      </c>
      <c r="B3972">
        <v>2013</v>
      </c>
      <c r="C3972" s="12">
        <v>41231</v>
      </c>
      <c r="D3972" t="s">
        <v>140</v>
      </c>
      <c r="E3972" t="s">
        <v>91</v>
      </c>
      <c r="F3972">
        <v>1</v>
      </c>
      <c r="G3972">
        <v>3</v>
      </c>
      <c r="H3972" t="s">
        <v>407</v>
      </c>
      <c r="I3972" t="s">
        <v>33</v>
      </c>
      <c r="J3972">
        <v>10006899209</v>
      </c>
      <c r="K3972" s="21">
        <v>20.399999999999999</v>
      </c>
    </row>
    <row r="3973" spans="1:11">
      <c r="A3973" t="s">
        <v>65</v>
      </c>
      <c r="B3973">
        <v>2013</v>
      </c>
      <c r="C3973" s="12">
        <v>41231</v>
      </c>
      <c r="D3973" t="s">
        <v>140</v>
      </c>
      <c r="E3973" t="s">
        <v>91</v>
      </c>
      <c r="F3973">
        <v>1</v>
      </c>
      <c r="G3973">
        <v>4</v>
      </c>
      <c r="H3973" t="s">
        <v>408</v>
      </c>
      <c r="I3973" t="s">
        <v>394</v>
      </c>
      <c r="J3973">
        <v>10005505843</v>
      </c>
      <c r="K3973" s="21">
        <v>23.8</v>
      </c>
    </row>
    <row r="3974" spans="1:11">
      <c r="A3974" t="s">
        <v>65</v>
      </c>
      <c r="B3974">
        <v>2013</v>
      </c>
      <c r="C3974" s="12">
        <v>41231</v>
      </c>
      <c r="D3974" t="s">
        <v>140</v>
      </c>
      <c r="E3974" t="s">
        <v>91</v>
      </c>
      <c r="F3974">
        <v>1</v>
      </c>
      <c r="G3974">
        <v>5</v>
      </c>
      <c r="H3974" t="s">
        <v>108</v>
      </c>
      <c r="I3974" t="s">
        <v>109</v>
      </c>
      <c r="J3974">
        <v>10117936018</v>
      </c>
      <c r="K3974" s="21">
        <v>19.100000000000001</v>
      </c>
    </row>
    <row r="3975" spans="1:11">
      <c r="A3975" t="s">
        <v>65</v>
      </c>
      <c r="B3975">
        <v>2013</v>
      </c>
      <c r="C3975" s="12">
        <v>41231</v>
      </c>
      <c r="D3975" t="s">
        <v>140</v>
      </c>
      <c r="E3975" t="s">
        <v>91</v>
      </c>
      <c r="F3975">
        <v>2</v>
      </c>
      <c r="G3975">
        <v>1</v>
      </c>
      <c r="H3975" t="s">
        <v>48</v>
      </c>
      <c r="I3975" t="s">
        <v>27</v>
      </c>
      <c r="J3975">
        <v>10005930724</v>
      </c>
      <c r="K3975" s="21">
        <v>22</v>
      </c>
    </row>
    <row r="3976" spans="1:11">
      <c r="A3976" t="s">
        <v>65</v>
      </c>
      <c r="B3976">
        <v>2013</v>
      </c>
      <c r="C3976" s="12">
        <v>41231</v>
      </c>
      <c r="D3976" t="s">
        <v>140</v>
      </c>
      <c r="E3976" t="s">
        <v>91</v>
      </c>
      <c r="F3976">
        <v>2</v>
      </c>
      <c r="G3976">
        <v>2</v>
      </c>
      <c r="H3976" t="s">
        <v>306</v>
      </c>
      <c r="I3976" t="s">
        <v>113</v>
      </c>
      <c r="J3976">
        <v>10006898300</v>
      </c>
      <c r="K3976" s="21">
        <v>20.2</v>
      </c>
    </row>
    <row r="3977" spans="1:11">
      <c r="A3977" t="s">
        <v>65</v>
      </c>
      <c r="B3977">
        <v>2013</v>
      </c>
      <c r="C3977" s="12">
        <v>41231</v>
      </c>
      <c r="D3977" t="s">
        <v>140</v>
      </c>
      <c r="E3977" t="s">
        <v>91</v>
      </c>
      <c r="F3977">
        <v>2</v>
      </c>
      <c r="G3977">
        <v>3</v>
      </c>
      <c r="H3977" t="s">
        <v>409</v>
      </c>
      <c r="I3977" t="s">
        <v>410</v>
      </c>
      <c r="J3977">
        <v>10002687385</v>
      </c>
      <c r="K3977" s="21">
        <v>28.4</v>
      </c>
    </row>
    <row r="3978" spans="1:11">
      <c r="A3978" t="s">
        <v>65</v>
      </c>
      <c r="B3978">
        <v>2013</v>
      </c>
      <c r="C3978" s="12">
        <v>41231</v>
      </c>
      <c r="D3978" t="s">
        <v>140</v>
      </c>
      <c r="E3978" t="s">
        <v>91</v>
      </c>
      <c r="F3978">
        <v>2</v>
      </c>
      <c r="G3978">
        <v>4</v>
      </c>
      <c r="H3978" t="s">
        <v>411</v>
      </c>
      <c r="I3978" t="s">
        <v>412</v>
      </c>
      <c r="J3978">
        <v>10003095492</v>
      </c>
      <c r="K3978" s="21">
        <v>27.5</v>
      </c>
    </row>
    <row r="3979" spans="1:11">
      <c r="A3979" t="s">
        <v>65</v>
      </c>
      <c r="B3979">
        <v>2013</v>
      </c>
      <c r="C3979" s="12">
        <v>41231</v>
      </c>
      <c r="D3979" t="s">
        <v>140</v>
      </c>
      <c r="E3979" t="s">
        <v>91</v>
      </c>
      <c r="F3979">
        <v>2</v>
      </c>
      <c r="G3979">
        <v>5</v>
      </c>
      <c r="H3979" t="s">
        <v>396</v>
      </c>
      <c r="I3979" t="s">
        <v>104</v>
      </c>
      <c r="J3979">
        <v>10004613241</v>
      </c>
      <c r="K3979" s="21">
        <v>25.3</v>
      </c>
    </row>
    <row r="3980" spans="1:11">
      <c r="A3980" t="s">
        <v>65</v>
      </c>
      <c r="B3980">
        <v>2013</v>
      </c>
      <c r="C3980" s="12">
        <v>41231</v>
      </c>
      <c r="D3980" t="s">
        <v>140</v>
      </c>
      <c r="E3980" t="s">
        <v>91</v>
      </c>
      <c r="F3980">
        <v>3</v>
      </c>
      <c r="G3980">
        <v>1</v>
      </c>
      <c r="H3980" t="s">
        <v>347</v>
      </c>
      <c r="I3980" t="s">
        <v>348</v>
      </c>
      <c r="J3980">
        <v>10004722668</v>
      </c>
      <c r="K3980" s="21">
        <v>27</v>
      </c>
    </row>
    <row r="3981" spans="1:11">
      <c r="A3981" t="s">
        <v>65</v>
      </c>
      <c r="B3981">
        <v>2013</v>
      </c>
      <c r="C3981" s="12">
        <v>41231</v>
      </c>
      <c r="D3981" t="s">
        <v>140</v>
      </c>
      <c r="E3981" t="s">
        <v>91</v>
      </c>
      <c r="F3981">
        <v>3</v>
      </c>
      <c r="G3981">
        <v>2</v>
      </c>
      <c r="H3981" t="s">
        <v>367</v>
      </c>
      <c r="I3981" t="s">
        <v>37</v>
      </c>
      <c r="J3981">
        <v>10006553039</v>
      </c>
      <c r="K3981" s="21">
        <v>21.1</v>
      </c>
    </row>
    <row r="3982" spans="1:11">
      <c r="A3982" t="s">
        <v>65</v>
      </c>
      <c r="B3982">
        <v>2013</v>
      </c>
      <c r="C3982" s="12">
        <v>41231</v>
      </c>
      <c r="D3982" t="s">
        <v>140</v>
      </c>
      <c r="E3982" t="s">
        <v>91</v>
      </c>
      <c r="F3982">
        <v>3</v>
      </c>
      <c r="G3982">
        <v>3</v>
      </c>
      <c r="H3982" t="s">
        <v>413</v>
      </c>
      <c r="I3982" t="s">
        <v>23</v>
      </c>
      <c r="J3982">
        <v>10008885685</v>
      </c>
      <c r="K3982" s="21">
        <v>23.6</v>
      </c>
    </row>
    <row r="3983" spans="1:11">
      <c r="A3983" t="s">
        <v>65</v>
      </c>
      <c r="B3983">
        <v>2013</v>
      </c>
      <c r="C3983" s="12">
        <v>41231</v>
      </c>
      <c r="D3983" t="s">
        <v>140</v>
      </c>
      <c r="E3983" t="s">
        <v>91</v>
      </c>
      <c r="F3983">
        <v>3</v>
      </c>
      <c r="G3983">
        <v>4</v>
      </c>
      <c r="H3983" t="s">
        <v>283</v>
      </c>
      <c r="I3983" t="s">
        <v>284</v>
      </c>
      <c r="J3983">
        <v>10006319633</v>
      </c>
      <c r="K3983" s="21">
        <v>23</v>
      </c>
    </row>
    <row r="3984" spans="1:11">
      <c r="A3984" t="s">
        <v>65</v>
      </c>
      <c r="B3984">
        <v>2013</v>
      </c>
      <c r="C3984" s="12">
        <v>41231</v>
      </c>
      <c r="D3984" t="s">
        <v>140</v>
      </c>
      <c r="E3984" t="s">
        <v>91</v>
      </c>
      <c r="F3984">
        <v>3</v>
      </c>
      <c r="G3984">
        <v>5</v>
      </c>
      <c r="H3984" t="s">
        <v>363</v>
      </c>
      <c r="I3984" t="s">
        <v>364</v>
      </c>
      <c r="J3984">
        <v>10008987436</v>
      </c>
      <c r="K3984" s="21">
        <v>26</v>
      </c>
    </row>
    <row r="3985" spans="1:11">
      <c r="A3985" t="s">
        <v>65</v>
      </c>
      <c r="B3985">
        <v>2013</v>
      </c>
      <c r="C3985" s="12">
        <v>41231</v>
      </c>
      <c r="D3985" t="s">
        <v>140</v>
      </c>
      <c r="E3985" t="s">
        <v>91</v>
      </c>
      <c r="F3985">
        <v>4</v>
      </c>
      <c r="G3985">
        <v>1</v>
      </c>
      <c r="H3985" t="s">
        <v>197</v>
      </c>
      <c r="I3985" t="s">
        <v>198</v>
      </c>
      <c r="J3985">
        <v>10003100142</v>
      </c>
      <c r="K3985" s="21">
        <v>26.7</v>
      </c>
    </row>
    <row r="3986" spans="1:11">
      <c r="A3986" t="s">
        <v>65</v>
      </c>
      <c r="B3986">
        <v>2013</v>
      </c>
      <c r="C3986" s="12">
        <v>41231</v>
      </c>
      <c r="D3986" t="s">
        <v>140</v>
      </c>
      <c r="E3986" t="s">
        <v>91</v>
      </c>
      <c r="F3986">
        <v>4</v>
      </c>
      <c r="G3986">
        <v>2</v>
      </c>
      <c r="H3986" t="s">
        <v>330</v>
      </c>
      <c r="I3986" t="s">
        <v>178</v>
      </c>
      <c r="J3986">
        <v>10007782616</v>
      </c>
      <c r="K3986" s="21">
        <v>19.3</v>
      </c>
    </row>
    <row r="3987" spans="1:11">
      <c r="A3987" t="s">
        <v>65</v>
      </c>
      <c r="B3987">
        <v>2013</v>
      </c>
      <c r="C3987" s="12">
        <v>41231</v>
      </c>
      <c r="D3987" t="s">
        <v>140</v>
      </c>
      <c r="E3987" t="s">
        <v>91</v>
      </c>
      <c r="F3987">
        <v>4</v>
      </c>
      <c r="G3987">
        <v>3</v>
      </c>
      <c r="H3987" t="s">
        <v>414</v>
      </c>
      <c r="I3987" t="s">
        <v>52</v>
      </c>
      <c r="J3987">
        <v>10008999257</v>
      </c>
      <c r="K3987" s="21">
        <v>18.2</v>
      </c>
    </row>
    <row r="3988" spans="1:11">
      <c r="A3988" t="s">
        <v>65</v>
      </c>
      <c r="B3988">
        <v>2013</v>
      </c>
      <c r="C3988" s="12">
        <v>41231</v>
      </c>
      <c r="D3988" t="s">
        <v>140</v>
      </c>
      <c r="E3988" t="s">
        <v>91</v>
      </c>
      <c r="F3988">
        <v>4</v>
      </c>
      <c r="G3988">
        <v>4</v>
      </c>
      <c r="H3988" t="s">
        <v>415</v>
      </c>
      <c r="I3988" t="s">
        <v>416</v>
      </c>
      <c r="J3988">
        <v>10008623583</v>
      </c>
      <c r="K3988" s="21"/>
    </row>
    <row r="3989" spans="1:11">
      <c r="A3989" t="s">
        <v>65</v>
      </c>
      <c r="B3989">
        <v>2013</v>
      </c>
      <c r="C3989" s="12">
        <v>41231</v>
      </c>
      <c r="D3989" t="s">
        <v>140</v>
      </c>
      <c r="E3989" t="s">
        <v>91</v>
      </c>
      <c r="F3989">
        <v>4</v>
      </c>
      <c r="G3989">
        <v>5</v>
      </c>
      <c r="H3989" t="s">
        <v>319</v>
      </c>
      <c r="I3989" t="s">
        <v>25</v>
      </c>
      <c r="J3989">
        <v>10007508083</v>
      </c>
      <c r="K3989" s="21">
        <v>19.2</v>
      </c>
    </row>
    <row r="3990" spans="1:11">
      <c r="A3990" t="s">
        <v>65</v>
      </c>
      <c r="B3990">
        <v>2013</v>
      </c>
      <c r="C3990" s="12">
        <v>41231</v>
      </c>
      <c r="D3990" t="s">
        <v>140</v>
      </c>
      <c r="E3990" t="s">
        <v>91</v>
      </c>
      <c r="F3990">
        <v>5</v>
      </c>
      <c r="G3990">
        <v>1</v>
      </c>
      <c r="H3990" t="s">
        <v>390</v>
      </c>
      <c r="I3990" t="s">
        <v>269</v>
      </c>
      <c r="J3990">
        <v>10003030424</v>
      </c>
      <c r="K3990" s="21">
        <v>27.3</v>
      </c>
    </row>
    <row r="3991" spans="1:11">
      <c r="A3991" t="s">
        <v>65</v>
      </c>
      <c r="B3991">
        <v>2013</v>
      </c>
      <c r="C3991" s="12">
        <v>41231</v>
      </c>
      <c r="D3991" t="s">
        <v>140</v>
      </c>
      <c r="E3991" t="s">
        <v>91</v>
      </c>
      <c r="F3991">
        <v>5</v>
      </c>
      <c r="G3991">
        <v>2</v>
      </c>
      <c r="H3991" t="s">
        <v>174</v>
      </c>
      <c r="I3991" t="s">
        <v>37</v>
      </c>
      <c r="J3991">
        <v>10006552534</v>
      </c>
      <c r="K3991" s="21">
        <v>22.5</v>
      </c>
    </row>
    <row r="3992" spans="1:11">
      <c r="A3992" t="s">
        <v>65</v>
      </c>
      <c r="B3992">
        <v>2013</v>
      </c>
      <c r="C3992" s="12">
        <v>41231</v>
      </c>
      <c r="D3992" t="s">
        <v>140</v>
      </c>
      <c r="E3992" t="s">
        <v>91</v>
      </c>
      <c r="F3992">
        <v>5</v>
      </c>
      <c r="G3992">
        <v>3</v>
      </c>
      <c r="H3992" t="s">
        <v>349</v>
      </c>
      <c r="I3992" t="s">
        <v>387</v>
      </c>
      <c r="J3992">
        <v>10006182924</v>
      </c>
      <c r="K3992" s="21">
        <v>22.8</v>
      </c>
    </row>
    <row r="3993" spans="1:11">
      <c r="A3993" t="s">
        <v>65</v>
      </c>
      <c r="B3993">
        <v>2013</v>
      </c>
      <c r="C3993" s="12">
        <v>41231</v>
      </c>
      <c r="D3993" t="s">
        <v>140</v>
      </c>
      <c r="E3993" t="s">
        <v>91</v>
      </c>
      <c r="F3993">
        <v>5</v>
      </c>
      <c r="G3993">
        <v>4</v>
      </c>
      <c r="H3993" t="s">
        <v>234</v>
      </c>
      <c r="I3993" t="s">
        <v>25</v>
      </c>
      <c r="J3993">
        <v>10006073493</v>
      </c>
      <c r="K3993" s="21">
        <v>22.9</v>
      </c>
    </row>
    <row r="3994" spans="1:11">
      <c r="A3994" t="s">
        <v>65</v>
      </c>
      <c r="B3994">
        <v>2013</v>
      </c>
      <c r="C3994" s="12">
        <v>41231</v>
      </c>
      <c r="D3994" t="s">
        <v>140</v>
      </c>
      <c r="E3994" t="s">
        <v>91</v>
      </c>
      <c r="F3994">
        <v>5</v>
      </c>
      <c r="G3994">
        <v>5</v>
      </c>
      <c r="H3994" t="s">
        <v>417</v>
      </c>
      <c r="I3994" t="s">
        <v>418</v>
      </c>
      <c r="J3994">
        <v>10008028449</v>
      </c>
      <c r="K3994" s="21">
        <v>37</v>
      </c>
    </row>
    <row r="3995" spans="1:11">
      <c r="A3995" t="s">
        <v>65</v>
      </c>
      <c r="B3995">
        <v>2013</v>
      </c>
      <c r="C3995" s="12">
        <v>41231</v>
      </c>
      <c r="D3995" t="s">
        <v>140</v>
      </c>
      <c r="E3995" t="s">
        <v>91</v>
      </c>
      <c r="F3995">
        <v>6</v>
      </c>
      <c r="G3995">
        <v>1</v>
      </c>
      <c r="H3995" t="s">
        <v>192</v>
      </c>
      <c r="I3995" t="s">
        <v>113</v>
      </c>
      <c r="J3995">
        <v>10004599194</v>
      </c>
      <c r="K3995" s="21">
        <v>24.7</v>
      </c>
    </row>
    <row r="3996" spans="1:11">
      <c r="A3996" t="s">
        <v>65</v>
      </c>
      <c r="B3996">
        <v>2013</v>
      </c>
      <c r="C3996" s="12">
        <v>41231</v>
      </c>
      <c r="D3996" t="s">
        <v>140</v>
      </c>
      <c r="E3996" t="s">
        <v>91</v>
      </c>
      <c r="F3996">
        <v>6</v>
      </c>
      <c r="G3996">
        <v>2</v>
      </c>
      <c r="H3996" t="s">
        <v>167</v>
      </c>
      <c r="I3996" t="s">
        <v>46</v>
      </c>
      <c r="J3996">
        <v>10005953154</v>
      </c>
      <c r="K3996" s="21">
        <v>22.9</v>
      </c>
    </row>
    <row r="3997" spans="1:11">
      <c r="A3997" t="s">
        <v>65</v>
      </c>
      <c r="B3997">
        <v>2013</v>
      </c>
      <c r="C3997" s="12">
        <v>41231</v>
      </c>
      <c r="D3997" t="s">
        <v>140</v>
      </c>
      <c r="E3997" t="s">
        <v>91</v>
      </c>
      <c r="F3997">
        <v>6</v>
      </c>
      <c r="G3997">
        <v>3</v>
      </c>
      <c r="H3997" t="s">
        <v>419</v>
      </c>
      <c r="I3997" t="s">
        <v>381</v>
      </c>
      <c r="J3997">
        <v>10006173931</v>
      </c>
      <c r="K3997" s="21"/>
    </row>
    <row r="3998" spans="1:11">
      <c r="A3998" t="s">
        <v>65</v>
      </c>
      <c r="B3998">
        <v>2013</v>
      </c>
      <c r="C3998" s="12">
        <v>41231</v>
      </c>
      <c r="D3998" t="s">
        <v>140</v>
      </c>
      <c r="E3998" t="s">
        <v>91</v>
      </c>
      <c r="F3998">
        <v>6</v>
      </c>
      <c r="G3998">
        <v>4</v>
      </c>
      <c r="H3998" t="s">
        <v>193</v>
      </c>
      <c r="I3998" t="s">
        <v>31</v>
      </c>
      <c r="J3998">
        <v>10005727327</v>
      </c>
      <c r="K3998" s="21">
        <v>26.8</v>
      </c>
    </row>
    <row r="3999" spans="1:11">
      <c r="A3999" t="s">
        <v>65</v>
      </c>
      <c r="B3999">
        <v>2013</v>
      </c>
      <c r="C3999" s="12">
        <v>41231</v>
      </c>
      <c r="D3999" t="s">
        <v>140</v>
      </c>
      <c r="E3999" t="s">
        <v>91</v>
      </c>
      <c r="F3999">
        <v>6</v>
      </c>
      <c r="G3999">
        <v>5</v>
      </c>
      <c r="H3999" t="s">
        <v>158</v>
      </c>
      <c r="I3999" t="s">
        <v>356</v>
      </c>
      <c r="J3999">
        <v>10010894696</v>
      </c>
      <c r="K3999" s="21"/>
    </row>
    <row r="4000" spans="1:11">
      <c r="A4000" t="s">
        <v>65</v>
      </c>
      <c r="B4000">
        <v>2013</v>
      </c>
      <c r="C4000" s="12">
        <v>41231</v>
      </c>
      <c r="D4000" t="s">
        <v>140</v>
      </c>
      <c r="E4000" t="s">
        <v>117</v>
      </c>
      <c r="F4000">
        <v>1</v>
      </c>
      <c r="G4000">
        <v>1</v>
      </c>
      <c r="H4000" t="s">
        <v>406</v>
      </c>
      <c r="I4000" t="s">
        <v>402</v>
      </c>
      <c r="J4000">
        <v>10005748747</v>
      </c>
      <c r="K4000" s="21">
        <v>23.5</v>
      </c>
    </row>
    <row r="4001" spans="1:11">
      <c r="A4001" t="s">
        <v>65</v>
      </c>
      <c r="B4001">
        <v>2013</v>
      </c>
      <c r="C4001" s="12">
        <v>41231</v>
      </c>
      <c r="D4001" t="s">
        <v>140</v>
      </c>
      <c r="E4001" t="s">
        <v>117</v>
      </c>
      <c r="F4001">
        <v>1</v>
      </c>
      <c r="G4001">
        <v>2</v>
      </c>
      <c r="H4001" t="s">
        <v>319</v>
      </c>
      <c r="I4001" t="s">
        <v>25</v>
      </c>
      <c r="J4001">
        <v>10007508083</v>
      </c>
      <c r="K4001" s="21">
        <v>19.2</v>
      </c>
    </row>
    <row r="4002" spans="1:11">
      <c r="A4002" t="s">
        <v>65</v>
      </c>
      <c r="B4002">
        <v>2013</v>
      </c>
      <c r="C4002" s="12">
        <v>41231</v>
      </c>
      <c r="D4002" t="s">
        <v>140</v>
      </c>
      <c r="E4002" t="s">
        <v>117</v>
      </c>
      <c r="F4002">
        <v>1</v>
      </c>
      <c r="G4002">
        <v>3</v>
      </c>
      <c r="H4002" t="s">
        <v>409</v>
      </c>
      <c r="I4002" t="s">
        <v>410</v>
      </c>
      <c r="J4002">
        <v>10002687385</v>
      </c>
      <c r="K4002" s="21">
        <v>28.4</v>
      </c>
    </row>
    <row r="4003" spans="1:11">
      <c r="A4003" t="s">
        <v>65</v>
      </c>
      <c r="B4003">
        <v>2013</v>
      </c>
      <c r="C4003" s="12">
        <v>41231</v>
      </c>
      <c r="D4003" t="s">
        <v>140</v>
      </c>
      <c r="E4003" t="s">
        <v>117</v>
      </c>
      <c r="F4003">
        <v>1</v>
      </c>
      <c r="G4003">
        <v>4</v>
      </c>
      <c r="H4003" t="s">
        <v>283</v>
      </c>
      <c r="I4003" t="s">
        <v>284</v>
      </c>
      <c r="J4003">
        <v>10006319633</v>
      </c>
      <c r="K4003" s="21">
        <v>23</v>
      </c>
    </row>
    <row r="4004" spans="1:11">
      <c r="A4004" t="s">
        <v>65</v>
      </c>
      <c r="B4004">
        <v>2013</v>
      </c>
      <c r="C4004" s="12">
        <v>41231</v>
      </c>
      <c r="D4004" t="s">
        <v>140</v>
      </c>
      <c r="E4004" t="s">
        <v>117</v>
      </c>
      <c r="F4004">
        <v>2</v>
      </c>
      <c r="G4004">
        <v>1</v>
      </c>
      <c r="H4004" t="s">
        <v>306</v>
      </c>
      <c r="I4004" t="s">
        <v>113</v>
      </c>
      <c r="J4004">
        <v>10006898300</v>
      </c>
      <c r="K4004" s="21">
        <v>20.2</v>
      </c>
    </row>
    <row r="4005" spans="1:11">
      <c r="A4005" t="s">
        <v>65</v>
      </c>
      <c r="B4005">
        <v>2013</v>
      </c>
      <c r="C4005" s="12">
        <v>41231</v>
      </c>
      <c r="D4005" t="s">
        <v>140</v>
      </c>
      <c r="E4005" t="s">
        <v>117</v>
      </c>
      <c r="F4005">
        <v>2</v>
      </c>
      <c r="G4005">
        <v>2</v>
      </c>
      <c r="H4005" t="s">
        <v>415</v>
      </c>
      <c r="I4005" t="s">
        <v>416</v>
      </c>
      <c r="J4005">
        <v>10008623583</v>
      </c>
      <c r="K4005" s="21"/>
    </row>
    <row r="4006" spans="1:11">
      <c r="A4006" t="s">
        <v>65</v>
      </c>
      <c r="B4006">
        <v>2013</v>
      </c>
      <c r="C4006" s="12">
        <v>41231</v>
      </c>
      <c r="D4006" t="s">
        <v>140</v>
      </c>
      <c r="E4006" t="s">
        <v>117</v>
      </c>
      <c r="F4006">
        <v>2</v>
      </c>
      <c r="G4006">
        <v>3</v>
      </c>
      <c r="H4006" t="s">
        <v>413</v>
      </c>
      <c r="I4006" t="s">
        <v>23</v>
      </c>
      <c r="J4006">
        <v>10008885685</v>
      </c>
      <c r="K4006" s="21">
        <v>23.6</v>
      </c>
    </row>
    <row r="4007" spans="1:11">
      <c r="A4007" t="s">
        <v>65</v>
      </c>
      <c r="B4007">
        <v>2013</v>
      </c>
      <c r="C4007" s="12">
        <v>41231</v>
      </c>
      <c r="D4007" t="s">
        <v>140</v>
      </c>
      <c r="E4007" t="s">
        <v>117</v>
      </c>
      <c r="F4007">
        <v>2</v>
      </c>
      <c r="G4007">
        <v>4</v>
      </c>
      <c r="H4007" t="s">
        <v>417</v>
      </c>
      <c r="I4007" t="s">
        <v>418</v>
      </c>
      <c r="J4007">
        <v>10008028449</v>
      </c>
      <c r="K4007" s="21">
        <v>37</v>
      </c>
    </row>
    <row r="4008" spans="1:11">
      <c r="A4008" t="s">
        <v>65</v>
      </c>
      <c r="B4008">
        <v>2013</v>
      </c>
      <c r="C4008" s="12">
        <v>41231</v>
      </c>
      <c r="D4008" t="s">
        <v>140</v>
      </c>
      <c r="E4008" t="s">
        <v>117</v>
      </c>
      <c r="F4008">
        <v>3</v>
      </c>
      <c r="G4008">
        <v>1</v>
      </c>
      <c r="H4008" t="s">
        <v>234</v>
      </c>
      <c r="I4008" t="s">
        <v>25</v>
      </c>
      <c r="J4008">
        <v>10006073493</v>
      </c>
      <c r="K4008" s="21">
        <v>22.9</v>
      </c>
    </row>
    <row r="4009" spans="1:11">
      <c r="A4009" t="s">
        <v>65</v>
      </c>
      <c r="B4009">
        <v>2013</v>
      </c>
      <c r="C4009" s="12">
        <v>41231</v>
      </c>
      <c r="D4009" t="s">
        <v>140</v>
      </c>
      <c r="E4009" t="s">
        <v>117</v>
      </c>
      <c r="F4009">
        <v>3</v>
      </c>
      <c r="G4009">
        <v>2</v>
      </c>
      <c r="H4009" t="s">
        <v>158</v>
      </c>
      <c r="I4009" t="s">
        <v>356</v>
      </c>
      <c r="J4009">
        <v>10010894696</v>
      </c>
      <c r="K4009" s="21"/>
    </row>
    <row r="4010" spans="1:11">
      <c r="A4010" t="s">
        <v>65</v>
      </c>
      <c r="B4010">
        <v>2013</v>
      </c>
      <c r="C4010" s="12">
        <v>41231</v>
      </c>
      <c r="D4010" t="s">
        <v>140</v>
      </c>
      <c r="E4010" t="s">
        <v>117</v>
      </c>
      <c r="F4010">
        <v>3</v>
      </c>
      <c r="G4010">
        <v>3</v>
      </c>
      <c r="H4010" t="s">
        <v>367</v>
      </c>
      <c r="I4010" t="s">
        <v>37</v>
      </c>
      <c r="J4010">
        <v>10006553039</v>
      </c>
      <c r="K4010" s="21">
        <v>21.1</v>
      </c>
    </row>
    <row r="4011" spans="1:11">
      <c r="A4011" t="s">
        <v>65</v>
      </c>
      <c r="B4011">
        <v>2013</v>
      </c>
      <c r="C4011" s="12">
        <v>41231</v>
      </c>
      <c r="D4011" t="s">
        <v>140</v>
      </c>
      <c r="E4011" t="s">
        <v>117</v>
      </c>
      <c r="F4011">
        <v>3</v>
      </c>
      <c r="G4011">
        <v>4</v>
      </c>
      <c r="H4011" t="s">
        <v>414</v>
      </c>
      <c r="I4011" t="s">
        <v>52</v>
      </c>
      <c r="J4011">
        <v>10008999257</v>
      </c>
      <c r="K4011" s="21">
        <v>18.2</v>
      </c>
    </row>
    <row r="4012" spans="1:11">
      <c r="A4012" t="s">
        <v>65</v>
      </c>
      <c r="B4012">
        <v>2013</v>
      </c>
      <c r="C4012" s="12">
        <v>41231</v>
      </c>
      <c r="D4012" t="s">
        <v>140</v>
      </c>
      <c r="E4012" t="s">
        <v>117</v>
      </c>
      <c r="F4012">
        <v>4</v>
      </c>
      <c r="G4012">
        <v>1</v>
      </c>
      <c r="H4012" t="s">
        <v>349</v>
      </c>
      <c r="I4012" t="s">
        <v>387</v>
      </c>
      <c r="J4012">
        <v>10006182924</v>
      </c>
      <c r="K4012" s="21">
        <v>22.8</v>
      </c>
    </row>
    <row r="4013" spans="1:11">
      <c r="A4013" t="s">
        <v>65</v>
      </c>
      <c r="B4013">
        <v>2013</v>
      </c>
      <c r="C4013" s="12">
        <v>41231</v>
      </c>
      <c r="D4013" t="s">
        <v>140</v>
      </c>
      <c r="E4013" t="s">
        <v>117</v>
      </c>
      <c r="F4013">
        <v>4</v>
      </c>
      <c r="G4013">
        <v>2</v>
      </c>
      <c r="H4013" t="s">
        <v>193</v>
      </c>
      <c r="I4013" t="s">
        <v>31</v>
      </c>
      <c r="J4013">
        <v>10005727327</v>
      </c>
      <c r="K4013" s="21">
        <v>26.8</v>
      </c>
    </row>
    <row r="4014" spans="1:11">
      <c r="A4014" t="s">
        <v>65</v>
      </c>
      <c r="B4014">
        <v>2013</v>
      </c>
      <c r="C4014" s="12">
        <v>41231</v>
      </c>
      <c r="D4014" t="s">
        <v>140</v>
      </c>
      <c r="E4014" t="s">
        <v>117</v>
      </c>
      <c r="F4014">
        <v>4</v>
      </c>
      <c r="G4014">
        <v>3</v>
      </c>
      <c r="H4014" t="s">
        <v>108</v>
      </c>
      <c r="I4014" t="s">
        <v>109</v>
      </c>
      <c r="J4014">
        <v>10117936018</v>
      </c>
      <c r="K4014" s="21">
        <v>19.100000000000001</v>
      </c>
    </row>
    <row r="4015" spans="1:11">
      <c r="A4015" t="s">
        <v>65</v>
      </c>
      <c r="B4015">
        <v>2013</v>
      </c>
      <c r="C4015" s="12">
        <v>41231</v>
      </c>
      <c r="D4015" t="s">
        <v>140</v>
      </c>
      <c r="E4015" t="s">
        <v>117</v>
      </c>
      <c r="F4015">
        <v>4</v>
      </c>
      <c r="G4015">
        <v>4</v>
      </c>
      <c r="H4015" t="s">
        <v>330</v>
      </c>
      <c r="I4015" t="s">
        <v>178</v>
      </c>
      <c r="J4015">
        <v>10007782616</v>
      </c>
      <c r="K4015" s="21">
        <v>19.3</v>
      </c>
    </row>
    <row r="4016" spans="1:11">
      <c r="A4016" t="s">
        <v>65</v>
      </c>
      <c r="B4016">
        <v>2013</v>
      </c>
      <c r="C4016" s="12">
        <v>41231</v>
      </c>
      <c r="D4016" t="s">
        <v>140</v>
      </c>
      <c r="E4016" t="s">
        <v>117</v>
      </c>
      <c r="F4016">
        <v>5</v>
      </c>
      <c r="G4016">
        <v>1</v>
      </c>
      <c r="H4016" t="s">
        <v>408</v>
      </c>
      <c r="I4016" t="s">
        <v>394</v>
      </c>
      <c r="J4016">
        <v>10005505843</v>
      </c>
      <c r="K4016" s="21">
        <v>23.8</v>
      </c>
    </row>
    <row r="4017" spans="1:11">
      <c r="A4017" t="s">
        <v>65</v>
      </c>
      <c r="B4017">
        <v>2013</v>
      </c>
      <c r="C4017" s="12">
        <v>41231</v>
      </c>
      <c r="D4017" t="s">
        <v>140</v>
      </c>
      <c r="E4017" t="s">
        <v>117</v>
      </c>
      <c r="F4017">
        <v>5</v>
      </c>
      <c r="G4017">
        <v>2</v>
      </c>
      <c r="H4017" t="s">
        <v>396</v>
      </c>
      <c r="I4017" t="s">
        <v>104</v>
      </c>
      <c r="J4017">
        <v>10004613241</v>
      </c>
      <c r="K4017" s="21">
        <v>25.3</v>
      </c>
    </row>
    <row r="4018" spans="1:11">
      <c r="A4018" t="s">
        <v>65</v>
      </c>
      <c r="B4018">
        <v>2013</v>
      </c>
      <c r="C4018" s="12">
        <v>41231</v>
      </c>
      <c r="D4018" t="s">
        <v>140</v>
      </c>
      <c r="E4018" t="s">
        <v>117</v>
      </c>
      <c r="F4018">
        <v>5</v>
      </c>
      <c r="G4018">
        <v>3</v>
      </c>
      <c r="H4018" t="s">
        <v>174</v>
      </c>
      <c r="I4018" t="s">
        <v>37</v>
      </c>
      <c r="J4018">
        <v>10006552534</v>
      </c>
      <c r="K4018" s="21">
        <v>22.5</v>
      </c>
    </row>
    <row r="4019" spans="1:11">
      <c r="A4019" t="s">
        <v>65</v>
      </c>
      <c r="B4019">
        <v>2013</v>
      </c>
      <c r="C4019" s="12">
        <v>41231</v>
      </c>
      <c r="D4019" t="s">
        <v>140</v>
      </c>
      <c r="E4019" t="s">
        <v>117</v>
      </c>
      <c r="F4019">
        <v>5</v>
      </c>
      <c r="G4019">
        <v>4</v>
      </c>
      <c r="H4019" t="s">
        <v>419</v>
      </c>
      <c r="I4019" t="s">
        <v>381</v>
      </c>
      <c r="J4019">
        <v>10006173931</v>
      </c>
      <c r="K4019" s="21"/>
    </row>
    <row r="4020" spans="1:11">
      <c r="A4020" t="s">
        <v>65</v>
      </c>
      <c r="B4020">
        <v>2013</v>
      </c>
      <c r="C4020" s="12">
        <v>41231</v>
      </c>
      <c r="D4020" t="s">
        <v>140</v>
      </c>
      <c r="E4020" t="s">
        <v>117</v>
      </c>
      <c r="F4020">
        <v>6</v>
      </c>
      <c r="G4020">
        <v>1</v>
      </c>
      <c r="H4020" t="s">
        <v>411</v>
      </c>
      <c r="I4020" t="s">
        <v>412</v>
      </c>
      <c r="J4020">
        <v>10003095492</v>
      </c>
      <c r="K4020" s="21">
        <v>27.5</v>
      </c>
    </row>
    <row r="4021" spans="1:11">
      <c r="A4021" t="s">
        <v>65</v>
      </c>
      <c r="B4021">
        <v>2013</v>
      </c>
      <c r="C4021" s="12">
        <v>41231</v>
      </c>
      <c r="D4021" t="s">
        <v>140</v>
      </c>
      <c r="E4021" t="s">
        <v>117</v>
      </c>
      <c r="F4021">
        <v>6</v>
      </c>
      <c r="G4021">
        <v>2</v>
      </c>
      <c r="H4021" t="s">
        <v>407</v>
      </c>
      <c r="I4021" t="s">
        <v>33</v>
      </c>
      <c r="J4021">
        <v>10006899209</v>
      </c>
      <c r="K4021" s="21">
        <v>20.399999999999999</v>
      </c>
    </row>
    <row r="4022" spans="1:11">
      <c r="A4022" t="s">
        <v>65</v>
      </c>
      <c r="B4022">
        <v>2013</v>
      </c>
      <c r="C4022" s="12">
        <v>41231</v>
      </c>
      <c r="D4022" t="s">
        <v>140</v>
      </c>
      <c r="E4022" t="s">
        <v>117</v>
      </c>
      <c r="F4022">
        <v>6</v>
      </c>
      <c r="G4022">
        <v>3</v>
      </c>
      <c r="H4022" t="s">
        <v>167</v>
      </c>
      <c r="I4022" t="s">
        <v>46</v>
      </c>
      <c r="J4022">
        <v>10005953154</v>
      </c>
      <c r="K4022" s="21">
        <v>22.9</v>
      </c>
    </row>
    <row r="4023" spans="1:11">
      <c r="A4023" t="s">
        <v>65</v>
      </c>
      <c r="B4023">
        <v>2013</v>
      </c>
      <c r="C4023" s="12">
        <v>41231</v>
      </c>
      <c r="D4023" t="s">
        <v>140</v>
      </c>
      <c r="E4023" t="s">
        <v>117</v>
      </c>
      <c r="F4023">
        <v>6</v>
      </c>
      <c r="G4023">
        <v>4</v>
      </c>
      <c r="H4023" t="s">
        <v>363</v>
      </c>
      <c r="I4023" t="s">
        <v>364</v>
      </c>
      <c r="J4023">
        <v>10008987436</v>
      </c>
      <c r="K4023" s="21">
        <v>26</v>
      </c>
    </row>
    <row r="4024" spans="1:11">
      <c r="A4024" t="s">
        <v>65</v>
      </c>
      <c r="B4024">
        <v>2013</v>
      </c>
      <c r="C4024" s="12">
        <v>41231</v>
      </c>
      <c r="D4024" t="s">
        <v>140</v>
      </c>
      <c r="E4024" t="s">
        <v>119</v>
      </c>
      <c r="F4024">
        <v>1</v>
      </c>
      <c r="G4024">
        <v>1</v>
      </c>
      <c r="H4024" t="s">
        <v>97</v>
      </c>
      <c r="I4024" t="s">
        <v>29</v>
      </c>
      <c r="J4024">
        <v>10048325582</v>
      </c>
      <c r="K4024" s="21">
        <v>20.8</v>
      </c>
    </row>
    <row r="4025" spans="1:11">
      <c r="A4025" t="s">
        <v>65</v>
      </c>
      <c r="B4025">
        <v>2013</v>
      </c>
      <c r="C4025" s="12">
        <v>41231</v>
      </c>
      <c r="D4025" t="s">
        <v>140</v>
      </c>
      <c r="E4025" t="s">
        <v>119</v>
      </c>
      <c r="F4025">
        <v>1</v>
      </c>
      <c r="G4025">
        <v>2</v>
      </c>
      <c r="H4025" t="s">
        <v>408</v>
      </c>
      <c r="I4025" t="s">
        <v>394</v>
      </c>
      <c r="J4025">
        <v>10005505843</v>
      </c>
      <c r="K4025" s="21">
        <v>23.8</v>
      </c>
    </row>
    <row r="4026" spans="1:11">
      <c r="A4026" t="s">
        <v>65</v>
      </c>
      <c r="B4026">
        <v>2013</v>
      </c>
      <c r="C4026" s="12">
        <v>41231</v>
      </c>
      <c r="D4026" t="s">
        <v>140</v>
      </c>
      <c r="E4026" t="s">
        <v>119</v>
      </c>
      <c r="F4026">
        <v>1</v>
      </c>
      <c r="G4026">
        <v>9</v>
      </c>
      <c r="H4026" t="s">
        <v>390</v>
      </c>
      <c r="I4026" t="s">
        <v>269</v>
      </c>
      <c r="J4026">
        <v>10003030424</v>
      </c>
      <c r="K4026" s="21">
        <v>27.3</v>
      </c>
    </row>
    <row r="4027" spans="1:11">
      <c r="A4027" t="s">
        <v>65</v>
      </c>
      <c r="B4027">
        <v>2013</v>
      </c>
      <c r="C4027" s="12">
        <v>41231</v>
      </c>
      <c r="D4027" t="s">
        <v>140</v>
      </c>
      <c r="E4027" t="s">
        <v>119</v>
      </c>
      <c r="F4027">
        <v>1</v>
      </c>
      <c r="G4027">
        <v>9</v>
      </c>
      <c r="H4027" t="s">
        <v>306</v>
      </c>
      <c r="I4027" t="s">
        <v>113</v>
      </c>
      <c r="J4027">
        <v>10006898300</v>
      </c>
      <c r="K4027" s="21">
        <v>20.2</v>
      </c>
    </row>
    <row r="4028" spans="1:11">
      <c r="A4028" t="s">
        <v>65</v>
      </c>
      <c r="B4028">
        <v>2013</v>
      </c>
      <c r="C4028" s="12">
        <v>41231</v>
      </c>
      <c r="D4028" t="s">
        <v>140</v>
      </c>
      <c r="E4028" t="s">
        <v>119</v>
      </c>
      <c r="F4028">
        <v>1</v>
      </c>
      <c r="G4028">
        <v>9</v>
      </c>
      <c r="H4028" t="s">
        <v>234</v>
      </c>
      <c r="I4028" t="s">
        <v>25</v>
      </c>
      <c r="J4028">
        <v>10006073493</v>
      </c>
      <c r="K4028" s="21">
        <v>22.9</v>
      </c>
    </row>
    <row r="4029" spans="1:11">
      <c r="A4029" t="s">
        <v>65</v>
      </c>
      <c r="B4029">
        <v>2013</v>
      </c>
      <c r="C4029" s="12">
        <v>41231</v>
      </c>
      <c r="D4029" t="s">
        <v>140</v>
      </c>
      <c r="E4029" t="s">
        <v>119</v>
      </c>
      <c r="F4029">
        <v>1</v>
      </c>
      <c r="G4029">
        <v>9</v>
      </c>
      <c r="H4029" t="s">
        <v>197</v>
      </c>
      <c r="I4029" t="s">
        <v>198</v>
      </c>
      <c r="J4029">
        <v>10003100142</v>
      </c>
      <c r="K4029" s="21">
        <v>26.7</v>
      </c>
    </row>
    <row r="4030" spans="1:11">
      <c r="A4030" t="s">
        <v>65</v>
      </c>
      <c r="B4030">
        <v>2013</v>
      </c>
      <c r="C4030" s="12">
        <v>41231</v>
      </c>
      <c r="D4030" t="s">
        <v>140</v>
      </c>
      <c r="E4030" t="s">
        <v>119</v>
      </c>
      <c r="F4030">
        <v>2</v>
      </c>
      <c r="G4030">
        <v>1</v>
      </c>
      <c r="H4030" t="s">
        <v>192</v>
      </c>
      <c r="I4030" t="s">
        <v>113</v>
      </c>
      <c r="J4030">
        <v>10004599194</v>
      </c>
      <c r="K4030" s="21">
        <v>24.7</v>
      </c>
    </row>
    <row r="4031" spans="1:11">
      <c r="A4031" t="s">
        <v>65</v>
      </c>
      <c r="B4031">
        <v>2013</v>
      </c>
      <c r="C4031" s="12">
        <v>41231</v>
      </c>
      <c r="D4031" t="s">
        <v>140</v>
      </c>
      <c r="E4031" t="s">
        <v>119</v>
      </c>
      <c r="F4031">
        <v>2</v>
      </c>
      <c r="G4031">
        <v>2</v>
      </c>
      <c r="H4031" t="s">
        <v>349</v>
      </c>
      <c r="I4031" t="s">
        <v>387</v>
      </c>
      <c r="J4031">
        <v>10006182924</v>
      </c>
      <c r="K4031" s="21">
        <v>22.8</v>
      </c>
    </row>
    <row r="4032" spans="1:11">
      <c r="A4032" t="s">
        <v>65</v>
      </c>
      <c r="B4032">
        <v>2013</v>
      </c>
      <c r="C4032" s="12">
        <v>41231</v>
      </c>
      <c r="D4032" t="s">
        <v>140</v>
      </c>
      <c r="E4032" t="s">
        <v>119</v>
      </c>
      <c r="F4032">
        <v>2</v>
      </c>
      <c r="G4032">
        <v>3</v>
      </c>
      <c r="H4032" t="s">
        <v>48</v>
      </c>
      <c r="I4032" t="s">
        <v>27</v>
      </c>
      <c r="J4032">
        <v>10005930724</v>
      </c>
      <c r="K4032" s="21">
        <v>22</v>
      </c>
    </row>
    <row r="4033" spans="1:11">
      <c r="A4033" t="s">
        <v>65</v>
      </c>
      <c r="B4033">
        <v>2013</v>
      </c>
      <c r="C4033" s="12">
        <v>41231</v>
      </c>
      <c r="D4033" t="s">
        <v>140</v>
      </c>
      <c r="E4033" t="s">
        <v>119</v>
      </c>
      <c r="F4033">
        <v>2</v>
      </c>
      <c r="G4033">
        <v>4</v>
      </c>
      <c r="H4033" t="s">
        <v>347</v>
      </c>
      <c r="I4033" t="s">
        <v>348</v>
      </c>
      <c r="J4033">
        <v>10004722668</v>
      </c>
      <c r="K4033" s="21">
        <v>27</v>
      </c>
    </row>
    <row r="4034" spans="1:11">
      <c r="A4034" t="s">
        <v>65</v>
      </c>
      <c r="B4034">
        <v>2013</v>
      </c>
      <c r="C4034" s="12">
        <v>41231</v>
      </c>
      <c r="D4034" t="s">
        <v>140</v>
      </c>
      <c r="E4034" t="s">
        <v>119</v>
      </c>
      <c r="F4034">
        <v>2</v>
      </c>
      <c r="G4034">
        <v>5</v>
      </c>
      <c r="H4034" t="s">
        <v>411</v>
      </c>
      <c r="I4034" t="s">
        <v>412</v>
      </c>
      <c r="J4034">
        <v>10003095492</v>
      </c>
      <c r="K4034" s="21">
        <v>27.5</v>
      </c>
    </row>
    <row r="4035" spans="1:11">
      <c r="A4035" t="s">
        <v>65</v>
      </c>
      <c r="B4035">
        <v>2013</v>
      </c>
      <c r="C4035" s="12">
        <v>41231</v>
      </c>
      <c r="D4035" t="s">
        <v>140</v>
      </c>
      <c r="E4035" t="s">
        <v>119</v>
      </c>
      <c r="F4035">
        <v>2</v>
      </c>
      <c r="G4035">
        <v>6</v>
      </c>
      <c r="H4035" t="s">
        <v>406</v>
      </c>
      <c r="I4035" t="s">
        <v>402</v>
      </c>
      <c r="J4035">
        <v>10005748747</v>
      </c>
      <c r="K4035" s="21">
        <v>23.5</v>
      </c>
    </row>
    <row r="4036" spans="1:11">
      <c r="A4036" t="s">
        <v>65</v>
      </c>
      <c r="B4036">
        <v>2013</v>
      </c>
      <c r="C4036" s="12">
        <v>41231</v>
      </c>
      <c r="D4036" t="s">
        <v>140</v>
      </c>
      <c r="E4036" t="s">
        <v>121</v>
      </c>
      <c r="F4036">
        <v>1</v>
      </c>
      <c r="G4036">
        <v>1</v>
      </c>
      <c r="H4036" t="s">
        <v>97</v>
      </c>
      <c r="I4036" t="s">
        <v>29</v>
      </c>
      <c r="J4036">
        <v>10048325582</v>
      </c>
      <c r="K4036" s="21">
        <v>20.8</v>
      </c>
    </row>
    <row r="4037" spans="1:11">
      <c r="A4037" t="s">
        <v>65</v>
      </c>
      <c r="B4037">
        <v>2013</v>
      </c>
      <c r="C4037" s="12">
        <v>41231</v>
      </c>
      <c r="D4037" t="s">
        <v>140</v>
      </c>
      <c r="E4037" t="s">
        <v>121</v>
      </c>
      <c r="F4037">
        <v>1</v>
      </c>
      <c r="G4037">
        <v>2</v>
      </c>
      <c r="H4037" t="s">
        <v>349</v>
      </c>
      <c r="I4037" t="s">
        <v>387</v>
      </c>
      <c r="J4037">
        <v>10006182924</v>
      </c>
      <c r="K4037" s="21">
        <v>22.8</v>
      </c>
    </row>
    <row r="4038" spans="1:11">
      <c r="A4038" t="s">
        <v>65</v>
      </c>
      <c r="B4038">
        <v>2013</v>
      </c>
      <c r="C4038" s="12">
        <v>41231</v>
      </c>
      <c r="D4038" t="s">
        <v>140</v>
      </c>
      <c r="E4038" t="s">
        <v>121</v>
      </c>
      <c r="F4038">
        <v>1</v>
      </c>
      <c r="G4038">
        <v>3</v>
      </c>
      <c r="H4038" t="s">
        <v>408</v>
      </c>
      <c r="I4038" t="s">
        <v>394</v>
      </c>
      <c r="J4038">
        <v>10005505843</v>
      </c>
      <c r="K4038" s="21">
        <v>23.8</v>
      </c>
    </row>
    <row r="4039" spans="1:11">
      <c r="A4039" t="s">
        <v>65</v>
      </c>
      <c r="B4039">
        <v>2013</v>
      </c>
      <c r="C4039" s="12">
        <v>41231</v>
      </c>
      <c r="D4039" t="s">
        <v>140</v>
      </c>
      <c r="E4039" t="s">
        <v>121</v>
      </c>
      <c r="F4039">
        <v>1</v>
      </c>
      <c r="G4039">
        <v>4</v>
      </c>
      <c r="H4039" t="s">
        <v>192</v>
      </c>
      <c r="I4039" t="s">
        <v>113</v>
      </c>
      <c r="J4039">
        <v>10004599194</v>
      </c>
      <c r="K4039" s="21">
        <v>24.7</v>
      </c>
    </row>
    <row r="4040" spans="1:11">
      <c r="A4040" t="s">
        <v>65</v>
      </c>
      <c r="B4040">
        <v>2013</v>
      </c>
      <c r="C4040" s="12">
        <v>41231</v>
      </c>
      <c r="D4040" t="s">
        <v>140</v>
      </c>
      <c r="E4040" t="s">
        <v>121</v>
      </c>
      <c r="F4040">
        <v>1</v>
      </c>
      <c r="G4040">
        <v>5</v>
      </c>
      <c r="H4040" t="s">
        <v>48</v>
      </c>
      <c r="I4040" t="s">
        <v>27</v>
      </c>
      <c r="J4040">
        <v>10005930724</v>
      </c>
      <c r="K4040" s="21">
        <v>22</v>
      </c>
    </row>
    <row r="4041" spans="1:11">
      <c r="A4041" t="s">
        <v>65</v>
      </c>
      <c r="B4041">
        <v>2013</v>
      </c>
      <c r="C4041" s="12">
        <v>41231</v>
      </c>
      <c r="D4041" t="s">
        <v>140</v>
      </c>
      <c r="E4041" t="s">
        <v>121</v>
      </c>
      <c r="F4041">
        <v>2</v>
      </c>
      <c r="G4041">
        <v>1</v>
      </c>
      <c r="H4041" t="s">
        <v>197</v>
      </c>
      <c r="I4041" t="s">
        <v>198</v>
      </c>
      <c r="J4041">
        <v>10003100142</v>
      </c>
      <c r="K4041" s="21">
        <v>26.7</v>
      </c>
    </row>
    <row r="4042" spans="1:11">
      <c r="A4042" t="s">
        <v>65</v>
      </c>
      <c r="B4042">
        <v>2013</v>
      </c>
      <c r="C4042" s="12">
        <v>41231</v>
      </c>
      <c r="D4042" t="s">
        <v>140</v>
      </c>
      <c r="E4042" t="s">
        <v>121</v>
      </c>
      <c r="F4042">
        <v>2</v>
      </c>
      <c r="G4042">
        <v>2</v>
      </c>
      <c r="H4042" t="s">
        <v>347</v>
      </c>
      <c r="I4042" t="s">
        <v>348</v>
      </c>
      <c r="J4042">
        <v>10004722668</v>
      </c>
      <c r="K4042" s="21">
        <v>27</v>
      </c>
    </row>
    <row r="4043" spans="1:11">
      <c r="A4043" t="s">
        <v>65</v>
      </c>
      <c r="B4043">
        <v>2013</v>
      </c>
      <c r="C4043" s="12">
        <v>41231</v>
      </c>
      <c r="D4043" t="s">
        <v>140</v>
      </c>
      <c r="E4043" t="s">
        <v>121</v>
      </c>
      <c r="F4043">
        <v>2</v>
      </c>
      <c r="G4043">
        <v>3</v>
      </c>
      <c r="H4043" t="s">
        <v>406</v>
      </c>
      <c r="I4043" t="s">
        <v>402</v>
      </c>
      <c r="J4043">
        <v>10005748747</v>
      </c>
      <c r="K4043" s="21">
        <v>23.5</v>
      </c>
    </row>
    <row r="4044" spans="1:11">
      <c r="A4044" t="s">
        <v>65</v>
      </c>
      <c r="B4044">
        <v>2013</v>
      </c>
      <c r="C4044" s="12">
        <v>41231</v>
      </c>
      <c r="D4044" t="s">
        <v>140</v>
      </c>
      <c r="E4044" t="s">
        <v>121</v>
      </c>
      <c r="F4044">
        <v>2</v>
      </c>
      <c r="G4044">
        <v>4</v>
      </c>
      <c r="H4044" t="s">
        <v>234</v>
      </c>
      <c r="I4044" t="s">
        <v>25</v>
      </c>
      <c r="J4044">
        <v>10006073493</v>
      </c>
      <c r="K4044" s="21">
        <v>22.9</v>
      </c>
    </row>
    <row r="4045" spans="1:11">
      <c r="A4045" t="s">
        <v>65</v>
      </c>
      <c r="B4045">
        <v>2013</v>
      </c>
      <c r="C4045" s="12">
        <v>41231</v>
      </c>
      <c r="D4045" t="s">
        <v>140</v>
      </c>
      <c r="E4045" t="s">
        <v>121</v>
      </c>
      <c r="F4045">
        <v>2</v>
      </c>
      <c r="G4045">
        <v>5</v>
      </c>
      <c r="H4045" t="s">
        <v>411</v>
      </c>
      <c r="I4045" t="s">
        <v>412</v>
      </c>
      <c r="J4045">
        <v>10003095492</v>
      </c>
      <c r="K4045" s="21">
        <v>27.5</v>
      </c>
    </row>
    <row r="4046" spans="1:11">
      <c r="A4046" t="s">
        <v>65</v>
      </c>
      <c r="B4046">
        <v>2013</v>
      </c>
      <c r="C4046" s="12">
        <v>41231</v>
      </c>
      <c r="D4046" t="s">
        <v>140</v>
      </c>
      <c r="E4046" t="s">
        <v>121</v>
      </c>
      <c r="F4046">
        <v>2</v>
      </c>
      <c r="G4046">
        <v>6</v>
      </c>
      <c r="H4046" t="s">
        <v>306</v>
      </c>
      <c r="I4046" t="s">
        <v>113</v>
      </c>
      <c r="J4046">
        <v>10006898300</v>
      </c>
      <c r="K4046" s="21">
        <v>20.2</v>
      </c>
    </row>
    <row r="4047" spans="1:11">
      <c r="A4047" t="s">
        <v>139</v>
      </c>
      <c r="B4047">
        <v>2013</v>
      </c>
      <c r="C4047" s="12">
        <v>41195</v>
      </c>
      <c r="D4047" t="s">
        <v>140</v>
      </c>
      <c r="E4047" t="s">
        <v>91</v>
      </c>
      <c r="F4047">
        <v>1</v>
      </c>
      <c r="G4047">
        <v>1</v>
      </c>
      <c r="H4047" t="s">
        <v>392</v>
      </c>
      <c r="I4047" t="s">
        <v>334</v>
      </c>
      <c r="J4047">
        <v>10006485139</v>
      </c>
      <c r="K4047" s="21"/>
    </row>
    <row r="4048" spans="1:11">
      <c r="A4048" t="s">
        <v>139</v>
      </c>
      <c r="B4048">
        <v>2013</v>
      </c>
      <c r="C4048" s="12">
        <v>41195</v>
      </c>
      <c r="D4048" t="s">
        <v>140</v>
      </c>
      <c r="E4048" t="s">
        <v>91</v>
      </c>
      <c r="F4048">
        <v>1</v>
      </c>
      <c r="G4048">
        <v>2</v>
      </c>
      <c r="H4048" t="s">
        <v>158</v>
      </c>
      <c r="I4048" t="s">
        <v>356</v>
      </c>
      <c r="J4048">
        <v>10010894696</v>
      </c>
      <c r="K4048" s="21"/>
    </row>
    <row r="4049" spans="1:11">
      <c r="A4049" t="s">
        <v>139</v>
      </c>
      <c r="B4049">
        <v>2013</v>
      </c>
      <c r="C4049" s="12">
        <v>41195</v>
      </c>
      <c r="D4049" t="s">
        <v>140</v>
      </c>
      <c r="E4049" t="s">
        <v>91</v>
      </c>
      <c r="F4049">
        <v>1</v>
      </c>
      <c r="G4049">
        <v>3</v>
      </c>
      <c r="H4049" t="s">
        <v>41</v>
      </c>
      <c r="I4049" t="s">
        <v>42</v>
      </c>
      <c r="J4049">
        <v>10007294683</v>
      </c>
      <c r="K4049" s="21">
        <v>19.7</v>
      </c>
    </row>
    <row r="4050" spans="1:11">
      <c r="A4050" t="s">
        <v>139</v>
      </c>
      <c r="B4050">
        <v>2013</v>
      </c>
      <c r="C4050" s="12">
        <v>41195</v>
      </c>
      <c r="D4050" t="s">
        <v>140</v>
      </c>
      <c r="E4050" t="s">
        <v>91</v>
      </c>
      <c r="F4050">
        <v>1</v>
      </c>
      <c r="G4050">
        <v>4</v>
      </c>
      <c r="H4050" t="s">
        <v>382</v>
      </c>
      <c r="I4050" t="s">
        <v>113</v>
      </c>
      <c r="J4050">
        <v>10006898502</v>
      </c>
      <c r="K4050" s="21">
        <v>20.2</v>
      </c>
    </row>
    <row r="4051" spans="1:11">
      <c r="A4051" t="s">
        <v>139</v>
      </c>
      <c r="B4051">
        <v>2013</v>
      </c>
      <c r="C4051" s="12">
        <v>41195</v>
      </c>
      <c r="D4051" t="s">
        <v>140</v>
      </c>
      <c r="E4051" t="s">
        <v>91</v>
      </c>
      <c r="F4051">
        <v>1</v>
      </c>
      <c r="G4051">
        <v>5</v>
      </c>
      <c r="H4051" t="s">
        <v>319</v>
      </c>
      <c r="I4051" t="s">
        <v>25</v>
      </c>
      <c r="J4051">
        <v>10007508083</v>
      </c>
      <c r="K4051" s="21">
        <v>19.100000000000001</v>
      </c>
    </row>
    <row r="4052" spans="1:11">
      <c r="A4052" t="s">
        <v>139</v>
      </c>
      <c r="B4052">
        <v>2013</v>
      </c>
      <c r="C4052" s="12">
        <v>41195</v>
      </c>
      <c r="D4052" t="s">
        <v>140</v>
      </c>
      <c r="E4052" t="s">
        <v>91</v>
      </c>
      <c r="F4052">
        <v>2</v>
      </c>
      <c r="G4052">
        <v>1</v>
      </c>
      <c r="H4052" t="s">
        <v>314</v>
      </c>
      <c r="I4052" t="s">
        <v>44</v>
      </c>
      <c r="J4052">
        <v>10006904360</v>
      </c>
      <c r="K4052" s="21">
        <v>21.3</v>
      </c>
    </row>
    <row r="4053" spans="1:11">
      <c r="A4053" t="s">
        <v>139</v>
      </c>
      <c r="B4053">
        <v>2013</v>
      </c>
      <c r="C4053" s="12">
        <v>41195</v>
      </c>
      <c r="D4053" t="s">
        <v>140</v>
      </c>
      <c r="E4053" t="s">
        <v>91</v>
      </c>
      <c r="F4053">
        <v>2</v>
      </c>
      <c r="G4053">
        <v>2</v>
      </c>
      <c r="H4053" t="s">
        <v>344</v>
      </c>
      <c r="I4053" t="s">
        <v>154</v>
      </c>
      <c r="J4053">
        <v>10005511301</v>
      </c>
      <c r="K4053" s="21">
        <v>23.7</v>
      </c>
    </row>
    <row r="4054" spans="1:11">
      <c r="A4054" t="s">
        <v>139</v>
      </c>
      <c r="B4054">
        <v>2013</v>
      </c>
      <c r="C4054" s="12">
        <v>41195</v>
      </c>
      <c r="D4054" t="s">
        <v>140</v>
      </c>
      <c r="E4054" t="s">
        <v>91</v>
      </c>
      <c r="F4054">
        <v>2</v>
      </c>
      <c r="G4054">
        <v>3</v>
      </c>
      <c r="H4054" t="s">
        <v>48</v>
      </c>
      <c r="I4054" t="s">
        <v>27</v>
      </c>
      <c r="J4054">
        <v>10005930724</v>
      </c>
      <c r="K4054" s="21">
        <v>21.9</v>
      </c>
    </row>
    <row r="4055" spans="1:11">
      <c r="A4055" t="s">
        <v>139</v>
      </c>
      <c r="B4055">
        <v>2013</v>
      </c>
      <c r="C4055" s="12">
        <v>41195</v>
      </c>
      <c r="D4055" t="s">
        <v>140</v>
      </c>
      <c r="E4055" t="s">
        <v>91</v>
      </c>
      <c r="F4055">
        <v>2</v>
      </c>
      <c r="G4055">
        <v>4</v>
      </c>
      <c r="H4055" t="s">
        <v>420</v>
      </c>
      <c r="I4055" t="s">
        <v>421</v>
      </c>
      <c r="J4055">
        <v>10006319330</v>
      </c>
      <c r="K4055" s="21">
        <v>22.7</v>
      </c>
    </row>
    <row r="4056" spans="1:11">
      <c r="A4056" t="s">
        <v>139</v>
      </c>
      <c r="B4056">
        <v>2013</v>
      </c>
      <c r="C4056" s="12">
        <v>41195</v>
      </c>
      <c r="D4056" t="s">
        <v>140</v>
      </c>
      <c r="E4056" t="s">
        <v>91</v>
      </c>
      <c r="F4056">
        <v>2</v>
      </c>
      <c r="G4056">
        <v>5</v>
      </c>
      <c r="H4056" t="s">
        <v>414</v>
      </c>
      <c r="I4056" t="s">
        <v>52</v>
      </c>
      <c r="J4056">
        <v>10008999257</v>
      </c>
      <c r="K4056" s="21">
        <v>18.100000000000001</v>
      </c>
    </row>
    <row r="4057" spans="1:11">
      <c r="A4057" t="s">
        <v>139</v>
      </c>
      <c r="B4057">
        <v>2013</v>
      </c>
      <c r="C4057" s="12">
        <v>41195</v>
      </c>
      <c r="D4057" t="s">
        <v>140</v>
      </c>
      <c r="E4057" t="s">
        <v>91</v>
      </c>
      <c r="F4057">
        <v>2</v>
      </c>
      <c r="G4057">
        <v>6</v>
      </c>
      <c r="H4057" t="s">
        <v>422</v>
      </c>
      <c r="I4057" t="s">
        <v>423</v>
      </c>
      <c r="J4057">
        <v>10006724912</v>
      </c>
      <c r="K4057" s="21">
        <v>23</v>
      </c>
    </row>
    <row r="4058" spans="1:11">
      <c r="A4058" t="s">
        <v>139</v>
      </c>
      <c r="B4058">
        <v>2013</v>
      </c>
      <c r="C4058" s="12">
        <v>41195</v>
      </c>
      <c r="D4058" t="s">
        <v>140</v>
      </c>
      <c r="E4058" t="s">
        <v>91</v>
      </c>
      <c r="F4058">
        <v>3</v>
      </c>
      <c r="G4058">
        <v>1</v>
      </c>
      <c r="H4058" t="s">
        <v>406</v>
      </c>
      <c r="I4058" t="s">
        <v>381</v>
      </c>
      <c r="J4058">
        <v>10005748747</v>
      </c>
      <c r="K4058" s="21">
        <v>23.4</v>
      </c>
    </row>
    <row r="4059" spans="1:11">
      <c r="A4059" t="s">
        <v>139</v>
      </c>
      <c r="B4059">
        <v>2013</v>
      </c>
      <c r="C4059" s="12">
        <v>41195</v>
      </c>
      <c r="D4059" t="s">
        <v>140</v>
      </c>
      <c r="E4059" t="s">
        <v>91</v>
      </c>
      <c r="F4059">
        <v>3</v>
      </c>
      <c r="G4059">
        <v>2</v>
      </c>
      <c r="H4059" t="s">
        <v>234</v>
      </c>
      <c r="I4059" t="s">
        <v>25</v>
      </c>
      <c r="J4059">
        <v>10006073493</v>
      </c>
      <c r="K4059" s="21">
        <v>22.8</v>
      </c>
    </row>
    <row r="4060" spans="1:11">
      <c r="A4060" t="s">
        <v>139</v>
      </c>
      <c r="B4060">
        <v>2013</v>
      </c>
      <c r="C4060" s="12">
        <v>41195</v>
      </c>
      <c r="D4060" t="s">
        <v>140</v>
      </c>
      <c r="E4060" t="s">
        <v>91</v>
      </c>
      <c r="F4060">
        <v>3</v>
      </c>
      <c r="G4060">
        <v>3</v>
      </c>
      <c r="H4060" t="s">
        <v>221</v>
      </c>
      <c r="I4060" t="s">
        <v>31</v>
      </c>
      <c r="J4060">
        <v>10008098470</v>
      </c>
      <c r="K4060" s="21">
        <v>27.7</v>
      </c>
    </row>
    <row r="4061" spans="1:11">
      <c r="A4061" t="s">
        <v>139</v>
      </c>
      <c r="B4061">
        <v>2013</v>
      </c>
      <c r="C4061" s="12">
        <v>41195</v>
      </c>
      <c r="D4061" t="s">
        <v>140</v>
      </c>
      <c r="E4061" t="s">
        <v>91</v>
      </c>
      <c r="F4061">
        <v>3</v>
      </c>
      <c r="G4061">
        <v>4</v>
      </c>
      <c r="H4061" t="s">
        <v>59</v>
      </c>
      <c r="I4061" t="s">
        <v>37</v>
      </c>
      <c r="J4061">
        <v>10007502427</v>
      </c>
      <c r="K4061" s="21">
        <v>18.899999999999999</v>
      </c>
    </row>
    <row r="4062" spans="1:11">
      <c r="A4062" t="s">
        <v>139</v>
      </c>
      <c r="B4062">
        <v>2013</v>
      </c>
      <c r="C4062" s="12">
        <v>41195</v>
      </c>
      <c r="D4062" t="s">
        <v>140</v>
      </c>
      <c r="E4062" t="s">
        <v>91</v>
      </c>
      <c r="F4062">
        <v>3</v>
      </c>
      <c r="G4062">
        <v>5</v>
      </c>
      <c r="H4062" t="s">
        <v>396</v>
      </c>
      <c r="I4062" t="s">
        <v>104</v>
      </c>
      <c r="J4062">
        <v>10004613241</v>
      </c>
      <c r="K4062" s="21">
        <v>25.2</v>
      </c>
    </row>
    <row r="4063" spans="1:11">
      <c r="A4063" t="s">
        <v>139</v>
      </c>
      <c r="B4063">
        <v>2013</v>
      </c>
      <c r="C4063" s="12">
        <v>41195</v>
      </c>
      <c r="D4063" t="s">
        <v>140</v>
      </c>
      <c r="E4063" t="s">
        <v>91</v>
      </c>
      <c r="F4063">
        <v>3</v>
      </c>
      <c r="G4063">
        <v>6</v>
      </c>
      <c r="H4063" t="s">
        <v>424</v>
      </c>
      <c r="I4063" t="s">
        <v>425</v>
      </c>
      <c r="J4063">
        <v>10004709130</v>
      </c>
      <c r="K4063" s="21">
        <v>24.8</v>
      </c>
    </row>
    <row r="4064" spans="1:11">
      <c r="A4064" t="s">
        <v>139</v>
      </c>
      <c r="B4064">
        <v>2013</v>
      </c>
      <c r="C4064" s="12">
        <v>41195</v>
      </c>
      <c r="D4064" t="s">
        <v>140</v>
      </c>
      <c r="E4064" t="s">
        <v>117</v>
      </c>
      <c r="F4064">
        <v>1</v>
      </c>
      <c r="G4064">
        <v>1</v>
      </c>
      <c r="H4064" t="s">
        <v>420</v>
      </c>
      <c r="I4064" t="s">
        <v>421</v>
      </c>
      <c r="J4064">
        <v>10006319330</v>
      </c>
      <c r="K4064" s="21">
        <v>22.7</v>
      </c>
    </row>
    <row r="4065" spans="1:11">
      <c r="A4065" t="s">
        <v>139</v>
      </c>
      <c r="B4065">
        <v>2013</v>
      </c>
      <c r="C4065" s="12">
        <v>41195</v>
      </c>
      <c r="D4065" t="s">
        <v>140</v>
      </c>
      <c r="E4065" t="s">
        <v>117</v>
      </c>
      <c r="F4065">
        <v>1</v>
      </c>
      <c r="G4065">
        <v>2</v>
      </c>
      <c r="H4065" t="s">
        <v>59</v>
      </c>
      <c r="I4065" t="s">
        <v>37</v>
      </c>
      <c r="J4065">
        <v>10007502427</v>
      </c>
      <c r="K4065" s="21">
        <v>18.899999999999999</v>
      </c>
    </row>
    <row r="4066" spans="1:11">
      <c r="A4066" t="s">
        <v>139</v>
      </c>
      <c r="B4066">
        <v>2013</v>
      </c>
      <c r="C4066" s="12">
        <v>41195</v>
      </c>
      <c r="D4066" t="s">
        <v>140</v>
      </c>
      <c r="E4066" t="s">
        <v>117</v>
      </c>
      <c r="F4066">
        <v>1</v>
      </c>
      <c r="G4066">
        <v>3</v>
      </c>
      <c r="H4066" t="s">
        <v>396</v>
      </c>
      <c r="I4066" t="s">
        <v>104</v>
      </c>
      <c r="J4066">
        <v>10004613241</v>
      </c>
      <c r="K4066" s="21">
        <v>25.2</v>
      </c>
    </row>
    <row r="4067" spans="1:11">
      <c r="A4067" t="s">
        <v>139</v>
      </c>
      <c r="B4067">
        <v>2013</v>
      </c>
      <c r="C4067" s="12">
        <v>41195</v>
      </c>
      <c r="D4067" t="s">
        <v>140</v>
      </c>
      <c r="E4067" t="s">
        <v>117</v>
      </c>
      <c r="F4067">
        <v>1</v>
      </c>
      <c r="G4067">
        <v>4</v>
      </c>
      <c r="H4067" t="s">
        <v>41</v>
      </c>
      <c r="I4067" t="s">
        <v>42</v>
      </c>
      <c r="J4067">
        <v>10007294683</v>
      </c>
      <c r="K4067" s="21">
        <v>19.7</v>
      </c>
    </row>
    <row r="4068" spans="1:11">
      <c r="A4068" t="s">
        <v>139</v>
      </c>
      <c r="B4068">
        <v>2013</v>
      </c>
      <c r="C4068" s="12">
        <v>41195</v>
      </c>
      <c r="D4068" t="s">
        <v>140</v>
      </c>
      <c r="E4068" t="s">
        <v>117</v>
      </c>
      <c r="F4068">
        <v>1</v>
      </c>
      <c r="G4068">
        <v>5</v>
      </c>
      <c r="H4068" t="s">
        <v>319</v>
      </c>
      <c r="I4068" t="s">
        <v>25</v>
      </c>
      <c r="J4068">
        <v>10007508083</v>
      </c>
      <c r="K4068" s="21">
        <v>19.100000000000001</v>
      </c>
    </row>
    <row r="4069" spans="1:11">
      <c r="A4069" t="s">
        <v>139</v>
      </c>
      <c r="B4069">
        <v>2013</v>
      </c>
      <c r="C4069" s="12">
        <v>41195</v>
      </c>
      <c r="D4069" t="s">
        <v>140</v>
      </c>
      <c r="E4069" t="s">
        <v>117</v>
      </c>
      <c r="F4069">
        <v>2</v>
      </c>
      <c r="G4069">
        <v>1</v>
      </c>
      <c r="H4069" t="s">
        <v>221</v>
      </c>
      <c r="I4069" t="s">
        <v>31</v>
      </c>
      <c r="J4069">
        <v>10008098470</v>
      </c>
      <c r="K4069" s="21">
        <v>27.7</v>
      </c>
    </row>
    <row r="4070" spans="1:11">
      <c r="A4070" t="s">
        <v>139</v>
      </c>
      <c r="B4070">
        <v>2013</v>
      </c>
      <c r="C4070" s="12">
        <v>41195</v>
      </c>
      <c r="D4070" t="s">
        <v>140</v>
      </c>
      <c r="E4070" t="s">
        <v>117</v>
      </c>
      <c r="F4070">
        <v>2</v>
      </c>
      <c r="G4070">
        <v>2</v>
      </c>
      <c r="H4070" t="s">
        <v>48</v>
      </c>
      <c r="I4070" t="s">
        <v>27</v>
      </c>
      <c r="J4070">
        <v>10005930724</v>
      </c>
      <c r="K4070" s="21">
        <v>21.9</v>
      </c>
    </row>
    <row r="4071" spans="1:11">
      <c r="A4071" t="s">
        <v>139</v>
      </c>
      <c r="B4071">
        <v>2013</v>
      </c>
      <c r="C4071" s="12">
        <v>41195</v>
      </c>
      <c r="D4071" t="s">
        <v>140</v>
      </c>
      <c r="E4071" t="s">
        <v>117</v>
      </c>
      <c r="F4071">
        <v>2</v>
      </c>
      <c r="G4071">
        <v>3</v>
      </c>
      <c r="H4071" t="s">
        <v>422</v>
      </c>
      <c r="I4071" t="s">
        <v>423</v>
      </c>
      <c r="J4071">
        <v>10006724912</v>
      </c>
      <c r="K4071" s="21">
        <v>23</v>
      </c>
    </row>
    <row r="4072" spans="1:11">
      <c r="A4072" t="s">
        <v>139</v>
      </c>
      <c r="B4072">
        <v>2013</v>
      </c>
      <c r="C4072" s="12">
        <v>41195</v>
      </c>
      <c r="D4072" t="s">
        <v>140</v>
      </c>
      <c r="E4072" t="s">
        <v>117</v>
      </c>
      <c r="F4072">
        <v>2</v>
      </c>
      <c r="G4072">
        <v>4</v>
      </c>
      <c r="H4072" t="s">
        <v>424</v>
      </c>
      <c r="I4072" t="s">
        <v>425</v>
      </c>
      <c r="J4072">
        <v>10004709130</v>
      </c>
      <c r="K4072" s="21">
        <v>24.8</v>
      </c>
    </row>
    <row r="4073" spans="1:11">
      <c r="A4073" t="s">
        <v>139</v>
      </c>
      <c r="B4073">
        <v>2013</v>
      </c>
      <c r="C4073" s="12">
        <v>41195</v>
      </c>
      <c r="D4073" t="s">
        <v>140</v>
      </c>
      <c r="E4073" t="s">
        <v>117</v>
      </c>
      <c r="F4073">
        <v>2</v>
      </c>
      <c r="G4073">
        <v>5</v>
      </c>
      <c r="H4073" t="s">
        <v>414</v>
      </c>
      <c r="I4073" t="s">
        <v>52</v>
      </c>
      <c r="J4073">
        <v>10008999257</v>
      </c>
      <c r="K4073" s="21">
        <v>18.100000000000001</v>
      </c>
    </row>
    <row r="4074" spans="1:11">
      <c r="A4074" t="s">
        <v>139</v>
      </c>
      <c r="B4074">
        <v>2013</v>
      </c>
      <c r="C4074" s="12">
        <v>41195</v>
      </c>
      <c r="D4074" t="s">
        <v>140</v>
      </c>
      <c r="E4074" t="s">
        <v>117</v>
      </c>
      <c r="F4074">
        <v>2</v>
      </c>
      <c r="G4074">
        <v>6</v>
      </c>
      <c r="H4074" t="s">
        <v>382</v>
      </c>
      <c r="I4074" t="s">
        <v>113</v>
      </c>
      <c r="J4074">
        <v>10006898502</v>
      </c>
      <c r="K4074" s="21">
        <v>20.2</v>
      </c>
    </row>
    <row r="4075" spans="1:11">
      <c r="A4075" t="s">
        <v>139</v>
      </c>
      <c r="B4075">
        <v>2013</v>
      </c>
      <c r="C4075" s="12">
        <v>41195</v>
      </c>
      <c r="D4075" t="s">
        <v>140</v>
      </c>
      <c r="E4075" t="s">
        <v>119</v>
      </c>
      <c r="F4075">
        <v>1</v>
      </c>
      <c r="G4075">
        <v>1</v>
      </c>
      <c r="H4075" t="s">
        <v>392</v>
      </c>
      <c r="I4075" t="s">
        <v>334</v>
      </c>
      <c r="J4075">
        <v>10006485139</v>
      </c>
      <c r="K4075" s="21"/>
    </row>
    <row r="4076" spans="1:11">
      <c r="A4076" t="s">
        <v>139</v>
      </c>
      <c r="B4076">
        <v>2013</v>
      </c>
      <c r="C4076" s="12">
        <v>41195</v>
      </c>
      <c r="D4076" t="s">
        <v>140</v>
      </c>
      <c r="E4076" t="s">
        <v>119</v>
      </c>
      <c r="F4076">
        <v>1</v>
      </c>
      <c r="G4076">
        <v>2</v>
      </c>
      <c r="H4076" t="s">
        <v>406</v>
      </c>
      <c r="I4076" t="s">
        <v>381</v>
      </c>
      <c r="J4076">
        <v>10005748747</v>
      </c>
      <c r="K4076" s="21">
        <v>23.4</v>
      </c>
    </row>
    <row r="4077" spans="1:11">
      <c r="A4077" t="s">
        <v>139</v>
      </c>
      <c r="B4077">
        <v>2013</v>
      </c>
      <c r="C4077" s="12">
        <v>41195</v>
      </c>
      <c r="D4077" t="s">
        <v>140</v>
      </c>
      <c r="E4077" t="s">
        <v>119</v>
      </c>
      <c r="F4077">
        <v>1</v>
      </c>
      <c r="G4077">
        <v>3</v>
      </c>
      <c r="H4077" t="s">
        <v>48</v>
      </c>
      <c r="I4077" t="s">
        <v>27</v>
      </c>
      <c r="J4077">
        <v>10005930724</v>
      </c>
      <c r="K4077" s="21">
        <v>21.9</v>
      </c>
    </row>
    <row r="4078" spans="1:11">
      <c r="A4078" t="s">
        <v>139</v>
      </c>
      <c r="B4078">
        <v>2013</v>
      </c>
      <c r="C4078" s="12">
        <v>41195</v>
      </c>
      <c r="D4078" t="s">
        <v>140</v>
      </c>
      <c r="E4078" t="s">
        <v>119</v>
      </c>
      <c r="F4078">
        <v>1</v>
      </c>
      <c r="G4078">
        <v>4</v>
      </c>
      <c r="H4078" t="s">
        <v>396</v>
      </c>
      <c r="I4078" t="s">
        <v>104</v>
      </c>
      <c r="J4078">
        <v>10004613241</v>
      </c>
      <c r="K4078" s="21">
        <v>25.2</v>
      </c>
    </row>
    <row r="4079" spans="1:11">
      <c r="A4079" t="s">
        <v>139</v>
      </c>
      <c r="B4079">
        <v>2013</v>
      </c>
      <c r="C4079" s="12">
        <v>41195</v>
      </c>
      <c r="D4079" t="s">
        <v>140</v>
      </c>
      <c r="E4079" t="s">
        <v>119</v>
      </c>
      <c r="F4079">
        <v>1</v>
      </c>
      <c r="G4079">
        <v>5</v>
      </c>
      <c r="H4079" t="s">
        <v>420</v>
      </c>
      <c r="I4079" t="s">
        <v>421</v>
      </c>
      <c r="J4079">
        <v>10006319330</v>
      </c>
      <c r="K4079" s="21">
        <v>22.7</v>
      </c>
    </row>
    <row r="4080" spans="1:11">
      <c r="A4080" t="s">
        <v>139</v>
      </c>
      <c r="B4080">
        <v>2013</v>
      </c>
      <c r="C4080" s="12">
        <v>41195</v>
      </c>
      <c r="D4080" t="s">
        <v>140</v>
      </c>
      <c r="E4080" t="s">
        <v>119</v>
      </c>
      <c r="F4080">
        <v>1</v>
      </c>
      <c r="G4080">
        <v>6</v>
      </c>
      <c r="H4080" t="s">
        <v>344</v>
      </c>
      <c r="I4080" t="s">
        <v>154</v>
      </c>
      <c r="J4080">
        <v>10005511301</v>
      </c>
      <c r="K4080" s="21">
        <v>23.7</v>
      </c>
    </row>
    <row r="4081" spans="1:11">
      <c r="A4081" t="s">
        <v>139</v>
      </c>
      <c r="B4081">
        <v>2013</v>
      </c>
      <c r="C4081" s="12">
        <v>41195</v>
      </c>
      <c r="D4081" t="s">
        <v>140</v>
      </c>
      <c r="E4081" t="s">
        <v>119</v>
      </c>
      <c r="F4081">
        <v>2</v>
      </c>
      <c r="G4081">
        <v>1</v>
      </c>
      <c r="H4081" t="s">
        <v>314</v>
      </c>
      <c r="I4081" t="s">
        <v>44</v>
      </c>
      <c r="J4081">
        <v>10006904360</v>
      </c>
      <c r="K4081" s="21">
        <v>21.3</v>
      </c>
    </row>
    <row r="4082" spans="1:11">
      <c r="A4082" t="s">
        <v>139</v>
      </c>
      <c r="B4082">
        <v>2013</v>
      </c>
      <c r="C4082" s="12">
        <v>41195</v>
      </c>
      <c r="D4082" t="s">
        <v>140</v>
      </c>
      <c r="E4082" t="s">
        <v>119</v>
      </c>
      <c r="F4082">
        <v>2</v>
      </c>
      <c r="G4082">
        <v>2</v>
      </c>
      <c r="H4082" t="s">
        <v>221</v>
      </c>
      <c r="I4082" t="s">
        <v>31</v>
      </c>
      <c r="J4082">
        <v>10008098470</v>
      </c>
      <c r="K4082" s="21">
        <v>27.7</v>
      </c>
    </row>
    <row r="4083" spans="1:11">
      <c r="A4083" t="s">
        <v>139</v>
      </c>
      <c r="B4083">
        <v>2013</v>
      </c>
      <c r="C4083" s="12">
        <v>41195</v>
      </c>
      <c r="D4083" t="s">
        <v>140</v>
      </c>
      <c r="E4083" t="s">
        <v>119</v>
      </c>
      <c r="F4083">
        <v>2</v>
      </c>
      <c r="G4083">
        <v>3</v>
      </c>
      <c r="H4083" t="s">
        <v>59</v>
      </c>
      <c r="I4083" t="s">
        <v>37</v>
      </c>
      <c r="J4083">
        <v>10007502427</v>
      </c>
      <c r="K4083" s="21">
        <v>18.899999999999999</v>
      </c>
    </row>
    <row r="4084" spans="1:11">
      <c r="A4084" t="s">
        <v>139</v>
      </c>
      <c r="B4084">
        <v>2013</v>
      </c>
      <c r="C4084" s="12">
        <v>41195</v>
      </c>
      <c r="D4084" t="s">
        <v>140</v>
      </c>
      <c r="E4084" t="s">
        <v>119</v>
      </c>
      <c r="F4084">
        <v>2</v>
      </c>
      <c r="G4084">
        <v>4</v>
      </c>
      <c r="H4084" t="s">
        <v>158</v>
      </c>
      <c r="I4084" t="s">
        <v>356</v>
      </c>
      <c r="J4084">
        <v>10010894696</v>
      </c>
      <c r="K4084" s="21"/>
    </row>
    <row r="4085" spans="1:11">
      <c r="A4085" t="s">
        <v>139</v>
      </c>
      <c r="B4085">
        <v>2013</v>
      </c>
      <c r="C4085" s="12">
        <v>41195</v>
      </c>
      <c r="D4085" t="s">
        <v>140</v>
      </c>
      <c r="E4085" t="s">
        <v>119</v>
      </c>
      <c r="F4085">
        <v>2</v>
      </c>
      <c r="G4085">
        <v>5</v>
      </c>
      <c r="H4085" t="s">
        <v>422</v>
      </c>
      <c r="I4085" t="s">
        <v>423</v>
      </c>
      <c r="J4085">
        <v>10006724912</v>
      </c>
      <c r="K4085" s="21">
        <v>23</v>
      </c>
    </row>
    <row r="4086" spans="1:11">
      <c r="A4086" t="s">
        <v>139</v>
      </c>
      <c r="B4086">
        <v>2013</v>
      </c>
      <c r="C4086" s="12">
        <v>41195</v>
      </c>
      <c r="D4086" t="s">
        <v>140</v>
      </c>
      <c r="E4086" t="s">
        <v>119</v>
      </c>
      <c r="F4086">
        <v>2</v>
      </c>
      <c r="G4086">
        <v>6</v>
      </c>
      <c r="H4086" t="s">
        <v>234</v>
      </c>
      <c r="I4086" t="s">
        <v>25</v>
      </c>
      <c r="J4086">
        <v>10006073493</v>
      </c>
      <c r="K4086" s="21">
        <v>22.8</v>
      </c>
    </row>
    <row r="4087" spans="1:11">
      <c r="A4087" t="s">
        <v>139</v>
      </c>
      <c r="B4087">
        <v>2013</v>
      </c>
      <c r="C4087" s="12">
        <v>41195</v>
      </c>
      <c r="D4087" t="s">
        <v>140</v>
      </c>
      <c r="E4087" t="s">
        <v>121</v>
      </c>
      <c r="F4087">
        <v>1</v>
      </c>
      <c r="G4087">
        <v>1</v>
      </c>
      <c r="H4087" t="s">
        <v>314</v>
      </c>
      <c r="I4087" t="s">
        <v>44</v>
      </c>
      <c r="J4087">
        <v>10006904360</v>
      </c>
      <c r="K4087" s="21">
        <v>21.3</v>
      </c>
    </row>
    <row r="4088" spans="1:11">
      <c r="A4088" t="s">
        <v>139</v>
      </c>
      <c r="B4088">
        <v>2013</v>
      </c>
      <c r="C4088" s="12">
        <v>41195</v>
      </c>
      <c r="D4088" t="s">
        <v>140</v>
      </c>
      <c r="E4088" t="s">
        <v>121</v>
      </c>
      <c r="F4088">
        <v>1</v>
      </c>
      <c r="G4088">
        <v>2</v>
      </c>
      <c r="H4088" t="s">
        <v>221</v>
      </c>
      <c r="I4088" t="s">
        <v>31</v>
      </c>
      <c r="J4088">
        <v>10008098470</v>
      </c>
      <c r="K4088" s="21">
        <v>27.7</v>
      </c>
    </row>
    <row r="4089" spans="1:11">
      <c r="A4089" t="s">
        <v>139</v>
      </c>
      <c r="B4089">
        <v>2013</v>
      </c>
      <c r="C4089" s="12">
        <v>41195</v>
      </c>
      <c r="D4089" t="s">
        <v>140</v>
      </c>
      <c r="E4089" t="s">
        <v>121</v>
      </c>
      <c r="F4089">
        <v>1</v>
      </c>
      <c r="G4089">
        <v>3</v>
      </c>
      <c r="H4089" t="s">
        <v>392</v>
      </c>
      <c r="I4089" t="s">
        <v>334</v>
      </c>
      <c r="J4089">
        <v>10006485139</v>
      </c>
      <c r="K4089" s="21"/>
    </row>
    <row r="4090" spans="1:11">
      <c r="A4090" t="s">
        <v>139</v>
      </c>
      <c r="B4090">
        <v>2013</v>
      </c>
      <c r="C4090" s="12">
        <v>41195</v>
      </c>
      <c r="D4090" t="s">
        <v>140</v>
      </c>
      <c r="E4090" t="s">
        <v>121</v>
      </c>
      <c r="F4090">
        <v>1</v>
      </c>
      <c r="G4090">
        <v>4</v>
      </c>
      <c r="H4090" t="s">
        <v>59</v>
      </c>
      <c r="I4090" t="s">
        <v>37</v>
      </c>
      <c r="J4090">
        <v>10007502427</v>
      </c>
      <c r="K4090" s="21">
        <v>18.899999999999999</v>
      </c>
    </row>
    <row r="4091" spans="1:11">
      <c r="A4091" t="s">
        <v>139</v>
      </c>
      <c r="B4091">
        <v>2013</v>
      </c>
      <c r="C4091" s="12">
        <v>41195</v>
      </c>
      <c r="D4091" t="s">
        <v>140</v>
      </c>
      <c r="E4091" t="s">
        <v>121</v>
      </c>
      <c r="F4091">
        <v>1</v>
      </c>
      <c r="G4091">
        <v>5</v>
      </c>
      <c r="H4091" t="s">
        <v>48</v>
      </c>
      <c r="I4091" t="s">
        <v>27</v>
      </c>
      <c r="J4091">
        <v>10005930724</v>
      </c>
      <c r="K4091" s="21">
        <v>21.9</v>
      </c>
    </row>
    <row r="4092" spans="1:11">
      <c r="A4092" t="s">
        <v>139</v>
      </c>
      <c r="B4092">
        <v>2013</v>
      </c>
      <c r="C4092" s="12">
        <v>41195</v>
      </c>
      <c r="D4092" t="s">
        <v>140</v>
      </c>
      <c r="E4092" t="s">
        <v>121</v>
      </c>
      <c r="F4092">
        <v>1</v>
      </c>
      <c r="G4092">
        <v>6</v>
      </c>
      <c r="H4092" t="s">
        <v>406</v>
      </c>
      <c r="I4092" t="s">
        <v>381</v>
      </c>
      <c r="J4092">
        <v>10005748747</v>
      </c>
      <c r="K4092" s="21">
        <v>23.4</v>
      </c>
    </row>
    <row r="4093" spans="1:11">
      <c r="A4093" t="s">
        <v>139</v>
      </c>
      <c r="B4093">
        <v>2013</v>
      </c>
      <c r="C4093" s="12">
        <v>41195</v>
      </c>
      <c r="D4093" t="s">
        <v>140</v>
      </c>
      <c r="E4093" t="s">
        <v>121</v>
      </c>
      <c r="F4093">
        <v>2</v>
      </c>
      <c r="G4093">
        <v>1</v>
      </c>
      <c r="H4093" t="s">
        <v>344</v>
      </c>
      <c r="I4093" t="s">
        <v>154</v>
      </c>
      <c r="J4093">
        <v>10005511301</v>
      </c>
      <c r="K4093" s="21">
        <v>23.7</v>
      </c>
    </row>
    <row r="4094" spans="1:11">
      <c r="A4094" t="s">
        <v>139</v>
      </c>
      <c r="B4094">
        <v>2013</v>
      </c>
      <c r="C4094" s="12">
        <v>41195</v>
      </c>
      <c r="D4094" t="s">
        <v>140</v>
      </c>
      <c r="E4094" t="s">
        <v>121</v>
      </c>
      <c r="F4094">
        <v>2</v>
      </c>
      <c r="G4094">
        <v>2</v>
      </c>
      <c r="H4094" t="s">
        <v>234</v>
      </c>
      <c r="I4094" t="s">
        <v>25</v>
      </c>
      <c r="J4094">
        <v>10006073493</v>
      </c>
      <c r="K4094" s="21">
        <v>22.8</v>
      </c>
    </row>
    <row r="4095" spans="1:11">
      <c r="A4095" t="s">
        <v>139</v>
      </c>
      <c r="B4095">
        <v>2013</v>
      </c>
      <c r="C4095" s="12">
        <v>41195</v>
      </c>
      <c r="D4095" t="s">
        <v>140</v>
      </c>
      <c r="E4095" t="s">
        <v>121</v>
      </c>
      <c r="F4095">
        <v>2</v>
      </c>
      <c r="G4095">
        <v>3</v>
      </c>
      <c r="H4095" t="s">
        <v>422</v>
      </c>
      <c r="I4095" t="s">
        <v>423</v>
      </c>
      <c r="J4095">
        <v>10006724912</v>
      </c>
      <c r="K4095" s="21">
        <v>23</v>
      </c>
    </row>
    <row r="4096" spans="1:11">
      <c r="A4096" t="s">
        <v>139</v>
      </c>
      <c r="B4096">
        <v>2013</v>
      </c>
      <c r="C4096" s="12">
        <v>41195</v>
      </c>
      <c r="D4096" t="s">
        <v>140</v>
      </c>
      <c r="E4096" t="s">
        <v>121</v>
      </c>
      <c r="F4096">
        <v>2</v>
      </c>
      <c r="G4096">
        <v>4</v>
      </c>
      <c r="H4096" t="s">
        <v>158</v>
      </c>
      <c r="I4096" t="s">
        <v>356</v>
      </c>
      <c r="J4096">
        <v>10010894696</v>
      </c>
      <c r="K4096" s="21"/>
    </row>
    <row r="4097" spans="1:11">
      <c r="A4097" t="s">
        <v>139</v>
      </c>
      <c r="B4097">
        <v>2013</v>
      </c>
      <c r="C4097" s="12">
        <v>41195</v>
      </c>
      <c r="D4097" t="s">
        <v>140</v>
      </c>
      <c r="E4097" t="s">
        <v>121</v>
      </c>
      <c r="F4097">
        <v>2</v>
      </c>
      <c r="G4097">
        <v>5</v>
      </c>
      <c r="H4097" t="s">
        <v>420</v>
      </c>
      <c r="I4097" t="s">
        <v>421</v>
      </c>
      <c r="J4097">
        <v>10006319330</v>
      </c>
      <c r="K4097" s="21">
        <v>22.7</v>
      </c>
    </row>
    <row r="4098" spans="1:11">
      <c r="A4098" t="s">
        <v>139</v>
      </c>
      <c r="B4098">
        <v>2013</v>
      </c>
      <c r="C4098" s="12">
        <v>41195</v>
      </c>
      <c r="D4098" t="s">
        <v>140</v>
      </c>
      <c r="E4098" t="s">
        <v>121</v>
      </c>
      <c r="F4098">
        <v>2</v>
      </c>
      <c r="G4098">
        <v>6</v>
      </c>
      <c r="H4098" t="s">
        <v>396</v>
      </c>
      <c r="I4098" t="s">
        <v>104</v>
      </c>
      <c r="J4098">
        <v>10004613241</v>
      </c>
      <c r="K4098" s="21">
        <v>25.2</v>
      </c>
    </row>
    <row r="4099" spans="1:11">
      <c r="A4099" t="s">
        <v>426</v>
      </c>
      <c r="B4099">
        <v>2012</v>
      </c>
      <c r="C4099" s="12">
        <v>41007</v>
      </c>
      <c r="D4099" t="s">
        <v>20</v>
      </c>
      <c r="E4099" t="s">
        <v>91</v>
      </c>
      <c r="F4099">
        <v>1</v>
      </c>
      <c r="G4099">
        <v>1</v>
      </c>
      <c r="H4099" t="s">
        <v>193</v>
      </c>
      <c r="I4099" t="s">
        <v>31</v>
      </c>
      <c r="J4099">
        <v>10005727327</v>
      </c>
      <c r="K4099" s="21">
        <v>26.2</v>
      </c>
    </row>
    <row r="4100" spans="1:11">
      <c r="A4100" t="s">
        <v>426</v>
      </c>
      <c r="B4100">
        <v>2012</v>
      </c>
      <c r="C4100" s="12">
        <v>41007</v>
      </c>
      <c r="D4100" t="s">
        <v>20</v>
      </c>
      <c r="E4100" t="s">
        <v>91</v>
      </c>
      <c r="F4100">
        <v>1</v>
      </c>
      <c r="G4100">
        <v>2</v>
      </c>
      <c r="H4100" t="s">
        <v>372</v>
      </c>
      <c r="I4100" t="s">
        <v>373</v>
      </c>
      <c r="J4100">
        <v>10055651813</v>
      </c>
      <c r="K4100" s="21"/>
    </row>
    <row r="4101" spans="1:11">
      <c r="A4101" t="s">
        <v>426</v>
      </c>
      <c r="B4101">
        <v>2012</v>
      </c>
      <c r="C4101" s="12">
        <v>41007</v>
      </c>
      <c r="D4101" t="s">
        <v>20</v>
      </c>
      <c r="E4101" t="s">
        <v>91</v>
      </c>
      <c r="F4101">
        <v>1</v>
      </c>
      <c r="G4101">
        <v>3</v>
      </c>
      <c r="H4101" t="s">
        <v>427</v>
      </c>
      <c r="I4101" t="s">
        <v>423</v>
      </c>
      <c r="J4101">
        <v>10006737945</v>
      </c>
      <c r="K4101" s="21">
        <v>23.7</v>
      </c>
    </row>
    <row r="4102" spans="1:11">
      <c r="A4102" t="s">
        <v>426</v>
      </c>
      <c r="B4102">
        <v>2012</v>
      </c>
      <c r="C4102" s="12">
        <v>41007</v>
      </c>
      <c r="D4102" t="s">
        <v>20</v>
      </c>
      <c r="E4102" t="s">
        <v>91</v>
      </c>
      <c r="F4102">
        <v>1</v>
      </c>
      <c r="G4102">
        <v>4</v>
      </c>
      <c r="H4102" t="s">
        <v>203</v>
      </c>
      <c r="I4102" t="s">
        <v>198</v>
      </c>
      <c r="J4102">
        <v>10051694112</v>
      </c>
      <c r="K4102" s="21">
        <v>25.3</v>
      </c>
    </row>
    <row r="4103" spans="1:11">
      <c r="A4103" t="s">
        <v>426</v>
      </c>
      <c r="B4103">
        <v>2012</v>
      </c>
      <c r="C4103" s="12">
        <v>41007</v>
      </c>
      <c r="D4103" t="s">
        <v>20</v>
      </c>
      <c r="E4103" t="s">
        <v>91</v>
      </c>
      <c r="F4103">
        <v>1</v>
      </c>
      <c r="G4103">
        <v>5</v>
      </c>
      <c r="H4103" t="s">
        <v>428</v>
      </c>
      <c r="I4103" t="s">
        <v>198</v>
      </c>
      <c r="J4103">
        <v>10002558558</v>
      </c>
      <c r="K4103" s="21">
        <v>29.2</v>
      </c>
    </row>
    <row r="4104" spans="1:11">
      <c r="A4104" t="s">
        <v>426</v>
      </c>
      <c r="B4104">
        <v>2012</v>
      </c>
      <c r="C4104" s="12">
        <v>41007</v>
      </c>
      <c r="D4104" t="s">
        <v>20</v>
      </c>
      <c r="E4104" t="s">
        <v>91</v>
      </c>
      <c r="F4104">
        <v>2</v>
      </c>
      <c r="G4104">
        <v>1</v>
      </c>
      <c r="H4104" t="s">
        <v>429</v>
      </c>
      <c r="I4104" t="s">
        <v>353</v>
      </c>
      <c r="J4104">
        <v>10001564310</v>
      </c>
      <c r="K4104" s="21">
        <v>36</v>
      </c>
    </row>
    <row r="4105" spans="1:11">
      <c r="A4105" t="s">
        <v>426</v>
      </c>
      <c r="B4105">
        <v>2012</v>
      </c>
      <c r="C4105" s="12">
        <v>41007</v>
      </c>
      <c r="D4105" t="s">
        <v>20</v>
      </c>
      <c r="E4105" t="s">
        <v>91</v>
      </c>
      <c r="F4105">
        <v>2</v>
      </c>
      <c r="G4105">
        <v>2</v>
      </c>
      <c r="H4105" t="s">
        <v>153</v>
      </c>
      <c r="I4105" t="s">
        <v>154</v>
      </c>
      <c r="J4105">
        <v>10004717719</v>
      </c>
      <c r="K4105" s="21">
        <v>23.3</v>
      </c>
    </row>
    <row r="4106" spans="1:11">
      <c r="A4106" t="s">
        <v>426</v>
      </c>
      <c r="B4106">
        <v>2012</v>
      </c>
      <c r="C4106" s="12">
        <v>41007</v>
      </c>
      <c r="D4106" t="s">
        <v>20</v>
      </c>
      <c r="E4106" t="s">
        <v>91</v>
      </c>
      <c r="F4106">
        <v>2</v>
      </c>
      <c r="G4106">
        <v>3</v>
      </c>
      <c r="H4106" t="s">
        <v>68</v>
      </c>
      <c r="I4106" t="s">
        <v>29</v>
      </c>
      <c r="J4106">
        <v>10006379247</v>
      </c>
      <c r="K4106" s="21">
        <v>22</v>
      </c>
    </row>
    <row r="4107" spans="1:11">
      <c r="A4107" t="s">
        <v>426</v>
      </c>
      <c r="B4107">
        <v>2012</v>
      </c>
      <c r="C4107" s="12">
        <v>41007</v>
      </c>
      <c r="D4107" t="s">
        <v>20</v>
      </c>
      <c r="E4107" t="s">
        <v>91</v>
      </c>
      <c r="F4107">
        <v>2</v>
      </c>
      <c r="G4107">
        <v>4</v>
      </c>
      <c r="H4107" t="s">
        <v>234</v>
      </c>
      <c r="I4107" t="s">
        <v>25</v>
      </c>
      <c r="J4107">
        <v>10006073493</v>
      </c>
      <c r="K4107" s="21">
        <v>22.3</v>
      </c>
    </row>
    <row r="4108" spans="1:11">
      <c r="A4108" t="s">
        <v>426</v>
      </c>
      <c r="B4108">
        <v>2012</v>
      </c>
      <c r="C4108" s="12">
        <v>41007</v>
      </c>
      <c r="D4108" t="s">
        <v>20</v>
      </c>
      <c r="E4108" t="s">
        <v>91</v>
      </c>
      <c r="F4108">
        <v>2</v>
      </c>
      <c r="G4108">
        <v>5</v>
      </c>
      <c r="H4108" t="s">
        <v>370</v>
      </c>
      <c r="I4108" t="s">
        <v>46</v>
      </c>
      <c r="J4108">
        <v>10003095795</v>
      </c>
      <c r="K4108" s="21">
        <v>27</v>
      </c>
    </row>
    <row r="4109" spans="1:11">
      <c r="A4109" t="s">
        <v>426</v>
      </c>
      <c r="B4109">
        <v>2012</v>
      </c>
      <c r="C4109" s="12">
        <v>41007</v>
      </c>
      <c r="D4109" t="s">
        <v>20</v>
      </c>
      <c r="E4109" t="s">
        <v>91</v>
      </c>
      <c r="F4109">
        <v>3</v>
      </c>
      <c r="G4109">
        <v>1</v>
      </c>
      <c r="H4109" t="s">
        <v>374</v>
      </c>
      <c r="I4109" t="s">
        <v>375</v>
      </c>
      <c r="J4109">
        <v>10004613039</v>
      </c>
      <c r="K4109" s="21">
        <v>23.3</v>
      </c>
    </row>
    <row r="4110" spans="1:11">
      <c r="A4110" t="s">
        <v>426</v>
      </c>
      <c r="B4110">
        <v>2012</v>
      </c>
      <c r="C4110" s="12">
        <v>41007</v>
      </c>
      <c r="D4110" t="s">
        <v>20</v>
      </c>
      <c r="E4110" t="s">
        <v>91</v>
      </c>
      <c r="F4110">
        <v>3</v>
      </c>
      <c r="G4110">
        <v>2</v>
      </c>
      <c r="H4110" t="s">
        <v>336</v>
      </c>
      <c r="I4110" t="s">
        <v>337</v>
      </c>
      <c r="J4110">
        <v>10005506954</v>
      </c>
      <c r="K4110" s="21">
        <v>23.3</v>
      </c>
    </row>
    <row r="4111" spans="1:11">
      <c r="A4111" t="s">
        <v>426</v>
      </c>
      <c r="B4111">
        <v>2012</v>
      </c>
      <c r="C4111" s="12">
        <v>41007</v>
      </c>
      <c r="D4111" t="s">
        <v>20</v>
      </c>
      <c r="E4111" t="s">
        <v>91</v>
      </c>
      <c r="F4111">
        <v>3</v>
      </c>
      <c r="G4111">
        <v>3</v>
      </c>
      <c r="H4111" t="s">
        <v>430</v>
      </c>
      <c r="I4111" t="s">
        <v>359</v>
      </c>
      <c r="J4111">
        <v>10000959674</v>
      </c>
      <c r="K4111" s="21">
        <v>30.8</v>
      </c>
    </row>
    <row r="4112" spans="1:11">
      <c r="A4112" t="s">
        <v>426</v>
      </c>
      <c r="B4112">
        <v>2012</v>
      </c>
      <c r="C4112" s="12">
        <v>41007</v>
      </c>
      <c r="D4112" t="s">
        <v>20</v>
      </c>
      <c r="E4112" t="s">
        <v>91</v>
      </c>
      <c r="F4112">
        <v>3</v>
      </c>
      <c r="G4112">
        <v>4</v>
      </c>
      <c r="H4112" t="s">
        <v>194</v>
      </c>
      <c r="I4112" t="s">
        <v>29</v>
      </c>
      <c r="J4112">
        <v>10004601723</v>
      </c>
      <c r="K4112" s="21">
        <v>24.8</v>
      </c>
    </row>
    <row r="4113" spans="1:11">
      <c r="A4113" t="s">
        <v>426</v>
      </c>
      <c r="B4113">
        <v>2012</v>
      </c>
      <c r="C4113" s="12">
        <v>41007</v>
      </c>
      <c r="D4113" t="s">
        <v>20</v>
      </c>
      <c r="E4113" t="s">
        <v>91</v>
      </c>
      <c r="F4113">
        <v>3</v>
      </c>
      <c r="G4113">
        <v>5</v>
      </c>
      <c r="H4113" t="s">
        <v>431</v>
      </c>
      <c r="I4113" t="s">
        <v>348</v>
      </c>
      <c r="J4113">
        <v>10004723476</v>
      </c>
      <c r="K4113" s="21">
        <v>23.6</v>
      </c>
    </row>
    <row r="4114" spans="1:11">
      <c r="A4114" t="s">
        <v>426</v>
      </c>
      <c r="B4114">
        <v>2012</v>
      </c>
      <c r="C4114" s="12">
        <v>41007</v>
      </c>
      <c r="D4114" t="s">
        <v>20</v>
      </c>
      <c r="E4114" t="s">
        <v>91</v>
      </c>
      <c r="F4114">
        <v>4</v>
      </c>
      <c r="G4114">
        <v>1</v>
      </c>
      <c r="H4114" t="s">
        <v>196</v>
      </c>
      <c r="I4114" t="s">
        <v>52</v>
      </c>
      <c r="J4114">
        <v>10004868370</v>
      </c>
      <c r="K4114" s="21">
        <v>24.3</v>
      </c>
    </row>
    <row r="4115" spans="1:11">
      <c r="A4115" t="s">
        <v>426</v>
      </c>
      <c r="B4115">
        <v>2012</v>
      </c>
      <c r="C4115" s="12">
        <v>41007</v>
      </c>
      <c r="D4115" t="s">
        <v>20</v>
      </c>
      <c r="E4115" t="s">
        <v>91</v>
      </c>
      <c r="F4115">
        <v>4</v>
      </c>
      <c r="G4115">
        <v>2</v>
      </c>
      <c r="H4115" t="s">
        <v>352</v>
      </c>
      <c r="I4115" t="s">
        <v>353</v>
      </c>
      <c r="J4115">
        <v>10003292122</v>
      </c>
      <c r="K4115" s="21">
        <v>25.9</v>
      </c>
    </row>
    <row r="4116" spans="1:11">
      <c r="A4116" t="s">
        <v>426</v>
      </c>
      <c r="B4116">
        <v>2012</v>
      </c>
      <c r="C4116" s="12">
        <v>41007</v>
      </c>
      <c r="D4116" t="s">
        <v>20</v>
      </c>
      <c r="E4116" t="s">
        <v>91</v>
      </c>
      <c r="F4116">
        <v>4</v>
      </c>
      <c r="G4116">
        <v>3</v>
      </c>
      <c r="H4116" t="s">
        <v>138</v>
      </c>
      <c r="I4116" t="s">
        <v>432</v>
      </c>
      <c r="J4116">
        <v>10007501821</v>
      </c>
      <c r="K4116" s="21">
        <v>18.3</v>
      </c>
    </row>
    <row r="4117" spans="1:11">
      <c r="A4117" t="s">
        <v>426</v>
      </c>
      <c r="B4117">
        <v>2012</v>
      </c>
      <c r="C4117" s="12">
        <v>41007</v>
      </c>
      <c r="D4117" t="s">
        <v>20</v>
      </c>
      <c r="E4117" t="s">
        <v>91</v>
      </c>
      <c r="F4117">
        <v>4</v>
      </c>
      <c r="G4117">
        <v>4</v>
      </c>
      <c r="H4117" t="s">
        <v>174</v>
      </c>
      <c r="I4117" t="s">
        <v>37</v>
      </c>
      <c r="J4117">
        <v>10006552534</v>
      </c>
      <c r="K4117" s="21">
        <v>21.9</v>
      </c>
    </row>
    <row r="4118" spans="1:11">
      <c r="A4118" t="s">
        <v>426</v>
      </c>
      <c r="B4118">
        <v>2012</v>
      </c>
      <c r="C4118" s="12">
        <v>41007</v>
      </c>
      <c r="D4118" t="s">
        <v>20</v>
      </c>
      <c r="E4118" t="s">
        <v>91</v>
      </c>
      <c r="F4118">
        <v>4</v>
      </c>
      <c r="G4118">
        <v>5</v>
      </c>
      <c r="H4118" t="s">
        <v>314</v>
      </c>
      <c r="I4118" t="s">
        <v>44</v>
      </c>
      <c r="J4118">
        <v>10006904360</v>
      </c>
      <c r="K4118" s="21">
        <v>20.7</v>
      </c>
    </row>
    <row r="4119" spans="1:11">
      <c r="A4119" t="s">
        <v>426</v>
      </c>
      <c r="B4119">
        <v>2012</v>
      </c>
      <c r="C4119" s="12">
        <v>41007</v>
      </c>
      <c r="D4119" t="s">
        <v>20</v>
      </c>
      <c r="E4119" t="s">
        <v>91</v>
      </c>
      <c r="F4119">
        <v>4</v>
      </c>
      <c r="G4119">
        <v>6</v>
      </c>
      <c r="H4119" t="s">
        <v>106</v>
      </c>
      <c r="I4119" t="s">
        <v>102</v>
      </c>
      <c r="J4119">
        <v>10006894559</v>
      </c>
      <c r="K4119" s="21">
        <v>19.600000000000001</v>
      </c>
    </row>
    <row r="4120" spans="1:11">
      <c r="A4120" t="s">
        <v>426</v>
      </c>
      <c r="B4120">
        <v>2012</v>
      </c>
      <c r="C4120" s="12">
        <v>41007</v>
      </c>
      <c r="D4120" t="s">
        <v>20</v>
      </c>
      <c r="E4120" t="s">
        <v>91</v>
      </c>
      <c r="F4120">
        <v>5</v>
      </c>
      <c r="G4120">
        <v>1</v>
      </c>
      <c r="H4120" t="s">
        <v>287</v>
      </c>
      <c r="I4120" t="s">
        <v>31</v>
      </c>
      <c r="J4120">
        <v>10003349716</v>
      </c>
      <c r="K4120" s="21">
        <v>26.9</v>
      </c>
    </row>
    <row r="4121" spans="1:11">
      <c r="A4121" t="s">
        <v>426</v>
      </c>
      <c r="B4121">
        <v>2012</v>
      </c>
      <c r="C4121" s="12">
        <v>41007</v>
      </c>
      <c r="D4121" t="s">
        <v>20</v>
      </c>
      <c r="E4121" t="s">
        <v>91</v>
      </c>
      <c r="F4121">
        <v>5</v>
      </c>
      <c r="G4121">
        <v>2</v>
      </c>
      <c r="H4121" t="s">
        <v>192</v>
      </c>
      <c r="I4121" t="s">
        <v>113</v>
      </c>
      <c r="J4121">
        <v>10004599194</v>
      </c>
      <c r="K4121" s="21">
        <v>24</v>
      </c>
    </row>
    <row r="4122" spans="1:11">
      <c r="A4122" t="s">
        <v>426</v>
      </c>
      <c r="B4122">
        <v>2012</v>
      </c>
      <c r="C4122" s="12">
        <v>41007</v>
      </c>
      <c r="D4122" t="s">
        <v>20</v>
      </c>
      <c r="E4122" t="s">
        <v>91</v>
      </c>
      <c r="F4122">
        <v>5</v>
      </c>
      <c r="G4122">
        <v>3</v>
      </c>
      <c r="H4122" t="s">
        <v>340</v>
      </c>
      <c r="I4122" t="s">
        <v>142</v>
      </c>
      <c r="J4122">
        <v>10004633247</v>
      </c>
      <c r="K4122" s="21">
        <v>24.1</v>
      </c>
    </row>
    <row r="4123" spans="1:11">
      <c r="A4123" t="s">
        <v>426</v>
      </c>
      <c r="B4123">
        <v>2012</v>
      </c>
      <c r="C4123" s="12">
        <v>41007</v>
      </c>
      <c r="D4123" t="s">
        <v>20</v>
      </c>
      <c r="E4123" t="s">
        <v>91</v>
      </c>
      <c r="F4123">
        <v>5</v>
      </c>
      <c r="G4123">
        <v>4</v>
      </c>
      <c r="H4123" t="s">
        <v>433</v>
      </c>
      <c r="I4123" t="s">
        <v>434</v>
      </c>
      <c r="J4123">
        <v>10002269073</v>
      </c>
      <c r="K4123" s="21">
        <v>31.9</v>
      </c>
    </row>
    <row r="4124" spans="1:11">
      <c r="A4124" t="s">
        <v>426</v>
      </c>
      <c r="B4124">
        <v>2012</v>
      </c>
      <c r="C4124" s="12">
        <v>41007</v>
      </c>
      <c r="D4124" t="s">
        <v>20</v>
      </c>
      <c r="E4124" t="s">
        <v>91</v>
      </c>
      <c r="F4124">
        <v>5</v>
      </c>
      <c r="G4124">
        <v>5</v>
      </c>
      <c r="H4124" t="s">
        <v>220</v>
      </c>
      <c r="I4124" t="s">
        <v>35</v>
      </c>
      <c r="J4124">
        <v>10005782695</v>
      </c>
      <c r="K4124" s="21">
        <v>22.7</v>
      </c>
    </row>
    <row r="4125" spans="1:11">
      <c r="A4125" t="s">
        <v>426</v>
      </c>
      <c r="B4125">
        <v>2012</v>
      </c>
      <c r="C4125" s="12">
        <v>41007</v>
      </c>
      <c r="D4125" t="s">
        <v>20</v>
      </c>
      <c r="E4125" t="s">
        <v>91</v>
      </c>
      <c r="F4125">
        <v>5</v>
      </c>
      <c r="G4125">
        <v>6</v>
      </c>
      <c r="H4125" t="s">
        <v>289</v>
      </c>
      <c r="I4125" t="s">
        <v>207</v>
      </c>
      <c r="J4125">
        <v>10002418415</v>
      </c>
      <c r="K4125" s="21">
        <v>29.7</v>
      </c>
    </row>
    <row r="4126" spans="1:11">
      <c r="A4126" t="s">
        <v>426</v>
      </c>
      <c r="B4126">
        <v>2012</v>
      </c>
      <c r="C4126" s="12">
        <v>41007</v>
      </c>
      <c r="D4126" t="s">
        <v>20</v>
      </c>
      <c r="E4126" t="s">
        <v>91</v>
      </c>
      <c r="F4126">
        <v>6</v>
      </c>
      <c r="G4126">
        <v>1</v>
      </c>
      <c r="H4126" t="s">
        <v>391</v>
      </c>
      <c r="I4126" t="s">
        <v>269</v>
      </c>
      <c r="J4126">
        <v>10004596871</v>
      </c>
      <c r="K4126" s="21">
        <v>24.1</v>
      </c>
    </row>
    <row r="4127" spans="1:11">
      <c r="A4127" t="s">
        <v>426</v>
      </c>
      <c r="B4127">
        <v>2012</v>
      </c>
      <c r="C4127" s="12">
        <v>41007</v>
      </c>
      <c r="D4127" t="s">
        <v>20</v>
      </c>
      <c r="E4127" t="s">
        <v>91</v>
      </c>
      <c r="F4127">
        <v>6</v>
      </c>
      <c r="G4127">
        <v>2</v>
      </c>
      <c r="H4127" t="s">
        <v>294</v>
      </c>
      <c r="I4127" t="s">
        <v>27</v>
      </c>
      <c r="J4127">
        <v>10003011125</v>
      </c>
      <c r="K4127" s="21">
        <v>27.5</v>
      </c>
    </row>
    <row r="4128" spans="1:11">
      <c r="A4128" t="s">
        <v>426</v>
      </c>
      <c r="B4128">
        <v>2012</v>
      </c>
      <c r="C4128" s="12">
        <v>41007</v>
      </c>
      <c r="D4128" t="s">
        <v>20</v>
      </c>
      <c r="E4128" t="s">
        <v>91</v>
      </c>
      <c r="F4128">
        <v>6</v>
      </c>
      <c r="G4128">
        <v>3</v>
      </c>
      <c r="H4128" t="s">
        <v>378</v>
      </c>
      <c r="I4128" t="s">
        <v>337</v>
      </c>
      <c r="J4128">
        <v>10006382984</v>
      </c>
      <c r="K4128" s="21"/>
    </row>
    <row r="4129" spans="1:11">
      <c r="A4129" t="s">
        <v>426</v>
      </c>
      <c r="B4129">
        <v>2012</v>
      </c>
      <c r="C4129" s="12">
        <v>41007</v>
      </c>
      <c r="D4129" t="s">
        <v>20</v>
      </c>
      <c r="E4129" t="s">
        <v>91</v>
      </c>
      <c r="F4129">
        <v>6</v>
      </c>
      <c r="G4129">
        <v>4</v>
      </c>
      <c r="H4129" t="s">
        <v>435</v>
      </c>
      <c r="I4129" t="s">
        <v>436</v>
      </c>
      <c r="J4129">
        <v>10002829653</v>
      </c>
      <c r="K4129" s="21">
        <v>29.3</v>
      </c>
    </row>
    <row r="4130" spans="1:11">
      <c r="A4130" t="s">
        <v>426</v>
      </c>
      <c r="B4130">
        <v>2012</v>
      </c>
      <c r="C4130" s="12">
        <v>41007</v>
      </c>
      <c r="D4130" t="s">
        <v>20</v>
      </c>
      <c r="E4130" t="s">
        <v>91</v>
      </c>
      <c r="F4130">
        <v>6</v>
      </c>
      <c r="G4130">
        <v>5</v>
      </c>
      <c r="H4130" t="s">
        <v>437</v>
      </c>
      <c r="I4130" t="s">
        <v>52</v>
      </c>
      <c r="J4130">
        <v>10004868269</v>
      </c>
      <c r="K4130" s="21">
        <v>24.7</v>
      </c>
    </row>
    <row r="4131" spans="1:11">
      <c r="A4131" t="s">
        <v>426</v>
      </c>
      <c r="B4131">
        <v>2012</v>
      </c>
      <c r="C4131" s="12">
        <v>41007</v>
      </c>
      <c r="D4131" t="s">
        <v>20</v>
      </c>
      <c r="E4131" t="s">
        <v>91</v>
      </c>
      <c r="F4131">
        <v>6</v>
      </c>
      <c r="G4131">
        <v>6</v>
      </c>
      <c r="H4131" t="s">
        <v>358</v>
      </c>
      <c r="I4131" t="s">
        <v>359</v>
      </c>
      <c r="J4131">
        <v>10006900320</v>
      </c>
      <c r="K4131" s="21">
        <v>20.399999999999999</v>
      </c>
    </row>
    <row r="4132" spans="1:11">
      <c r="A4132" t="s">
        <v>426</v>
      </c>
      <c r="B4132">
        <v>2012</v>
      </c>
      <c r="C4132" s="12">
        <v>41007</v>
      </c>
      <c r="D4132" t="s">
        <v>20</v>
      </c>
      <c r="E4132" t="s">
        <v>117</v>
      </c>
      <c r="F4132">
        <v>1</v>
      </c>
      <c r="G4132">
        <v>1</v>
      </c>
      <c r="H4132" t="s">
        <v>433</v>
      </c>
      <c r="I4132" t="s">
        <v>434</v>
      </c>
      <c r="J4132">
        <v>10002269073</v>
      </c>
      <c r="K4132" s="21">
        <v>31.9</v>
      </c>
    </row>
    <row r="4133" spans="1:11">
      <c r="A4133" t="s">
        <v>426</v>
      </c>
      <c r="B4133">
        <v>2012</v>
      </c>
      <c r="C4133" s="12">
        <v>41007</v>
      </c>
      <c r="D4133" t="s">
        <v>20</v>
      </c>
      <c r="E4133" t="s">
        <v>117</v>
      </c>
      <c r="F4133">
        <v>1</v>
      </c>
      <c r="G4133">
        <v>2</v>
      </c>
      <c r="H4133" t="s">
        <v>314</v>
      </c>
      <c r="I4133" t="s">
        <v>44</v>
      </c>
      <c r="J4133">
        <v>10006904360</v>
      </c>
      <c r="K4133" s="21">
        <v>20.7</v>
      </c>
    </row>
    <row r="4134" spans="1:11">
      <c r="A4134" t="s">
        <v>426</v>
      </c>
      <c r="B4134">
        <v>2012</v>
      </c>
      <c r="C4134" s="12">
        <v>41007</v>
      </c>
      <c r="D4134" t="s">
        <v>20</v>
      </c>
      <c r="E4134" t="s">
        <v>117</v>
      </c>
      <c r="F4134">
        <v>1</v>
      </c>
      <c r="G4134">
        <v>3</v>
      </c>
      <c r="H4134" t="s">
        <v>372</v>
      </c>
      <c r="I4134" t="s">
        <v>373</v>
      </c>
      <c r="J4134">
        <v>10055651813</v>
      </c>
      <c r="K4134" s="21"/>
    </row>
    <row r="4135" spans="1:11">
      <c r="A4135" t="s">
        <v>426</v>
      </c>
      <c r="B4135">
        <v>2012</v>
      </c>
      <c r="C4135" s="12">
        <v>41007</v>
      </c>
      <c r="D4135" t="s">
        <v>20</v>
      </c>
      <c r="E4135" t="s">
        <v>117</v>
      </c>
      <c r="F4135">
        <v>1</v>
      </c>
      <c r="G4135">
        <v>4</v>
      </c>
      <c r="H4135" t="s">
        <v>378</v>
      </c>
      <c r="I4135" t="s">
        <v>337</v>
      </c>
      <c r="J4135">
        <v>10006382984</v>
      </c>
      <c r="K4135" s="21"/>
    </row>
    <row r="4136" spans="1:11">
      <c r="A4136" t="s">
        <v>426</v>
      </c>
      <c r="B4136">
        <v>2012</v>
      </c>
      <c r="C4136" s="12">
        <v>41007</v>
      </c>
      <c r="D4136" t="s">
        <v>20</v>
      </c>
      <c r="E4136" t="s">
        <v>117</v>
      </c>
      <c r="F4136">
        <v>2</v>
      </c>
      <c r="G4136">
        <v>1</v>
      </c>
      <c r="H4136" t="s">
        <v>153</v>
      </c>
      <c r="I4136" t="s">
        <v>154</v>
      </c>
      <c r="J4136">
        <v>10004717719</v>
      </c>
      <c r="K4136" s="21">
        <v>23.3</v>
      </c>
    </row>
    <row r="4137" spans="1:11">
      <c r="A4137" t="s">
        <v>426</v>
      </c>
      <c r="B4137">
        <v>2012</v>
      </c>
      <c r="C4137" s="12">
        <v>41007</v>
      </c>
      <c r="D4137" t="s">
        <v>20</v>
      </c>
      <c r="E4137" t="s">
        <v>117</v>
      </c>
      <c r="F4137">
        <v>2</v>
      </c>
      <c r="G4137">
        <v>2</v>
      </c>
      <c r="H4137" t="s">
        <v>340</v>
      </c>
      <c r="I4137" t="s">
        <v>142</v>
      </c>
      <c r="J4137">
        <v>10004633247</v>
      </c>
      <c r="K4137" s="21">
        <v>24.1</v>
      </c>
    </row>
    <row r="4138" spans="1:11">
      <c r="A4138" t="s">
        <v>426</v>
      </c>
      <c r="B4138">
        <v>2012</v>
      </c>
      <c r="C4138" s="12">
        <v>41007</v>
      </c>
      <c r="D4138" t="s">
        <v>20</v>
      </c>
      <c r="E4138" t="s">
        <v>117</v>
      </c>
      <c r="F4138">
        <v>2</v>
      </c>
      <c r="G4138">
        <v>3</v>
      </c>
      <c r="H4138" t="s">
        <v>431</v>
      </c>
      <c r="I4138" t="s">
        <v>348</v>
      </c>
      <c r="J4138">
        <v>10004723476</v>
      </c>
      <c r="K4138" s="21">
        <v>23.6</v>
      </c>
    </row>
    <row r="4139" spans="1:11">
      <c r="A4139" t="s">
        <v>426</v>
      </c>
      <c r="B4139">
        <v>2012</v>
      </c>
      <c r="C4139" s="12">
        <v>41007</v>
      </c>
      <c r="D4139" t="s">
        <v>20</v>
      </c>
      <c r="E4139" t="s">
        <v>117</v>
      </c>
      <c r="F4139">
        <v>2</v>
      </c>
      <c r="G4139">
        <v>4</v>
      </c>
      <c r="H4139" t="s">
        <v>174</v>
      </c>
      <c r="I4139" t="s">
        <v>37</v>
      </c>
      <c r="J4139">
        <v>10006552534</v>
      </c>
      <c r="K4139" s="21">
        <v>21.9</v>
      </c>
    </row>
    <row r="4140" spans="1:11">
      <c r="A4140" t="s">
        <v>426</v>
      </c>
      <c r="B4140">
        <v>2012</v>
      </c>
      <c r="C4140" s="12">
        <v>41007</v>
      </c>
      <c r="D4140" t="s">
        <v>20</v>
      </c>
      <c r="E4140" t="s">
        <v>117</v>
      </c>
      <c r="F4140">
        <v>3</v>
      </c>
      <c r="G4140">
        <v>1</v>
      </c>
      <c r="H4140" t="s">
        <v>336</v>
      </c>
      <c r="I4140" t="s">
        <v>337</v>
      </c>
      <c r="J4140">
        <v>10005506954</v>
      </c>
      <c r="K4140" s="21">
        <v>23.3</v>
      </c>
    </row>
    <row r="4141" spans="1:11">
      <c r="A4141" t="s">
        <v>426</v>
      </c>
      <c r="B4141">
        <v>2012</v>
      </c>
      <c r="C4141" s="12">
        <v>41007</v>
      </c>
      <c r="D4141" t="s">
        <v>20</v>
      </c>
      <c r="E4141" t="s">
        <v>117</v>
      </c>
      <c r="F4141">
        <v>3</v>
      </c>
      <c r="G4141">
        <v>2</v>
      </c>
      <c r="H4141" t="s">
        <v>435</v>
      </c>
      <c r="I4141" t="s">
        <v>436</v>
      </c>
      <c r="J4141">
        <v>10002829653</v>
      </c>
      <c r="K4141" s="21">
        <v>29.3</v>
      </c>
    </row>
    <row r="4142" spans="1:11">
      <c r="A4142" t="s">
        <v>426</v>
      </c>
      <c r="B4142">
        <v>2012</v>
      </c>
      <c r="C4142" s="12">
        <v>41007</v>
      </c>
      <c r="D4142" t="s">
        <v>20</v>
      </c>
      <c r="E4142" t="s">
        <v>117</v>
      </c>
      <c r="F4142">
        <v>3</v>
      </c>
      <c r="G4142">
        <v>3</v>
      </c>
      <c r="H4142" t="s">
        <v>370</v>
      </c>
      <c r="I4142" t="s">
        <v>46</v>
      </c>
      <c r="J4142">
        <v>10003095795</v>
      </c>
      <c r="K4142" s="21">
        <v>27</v>
      </c>
    </row>
    <row r="4143" spans="1:11">
      <c r="A4143" t="s">
        <v>426</v>
      </c>
      <c r="B4143">
        <v>2012</v>
      </c>
      <c r="C4143" s="12">
        <v>41007</v>
      </c>
      <c r="D4143" t="s">
        <v>20</v>
      </c>
      <c r="E4143" t="s">
        <v>117</v>
      </c>
      <c r="F4143">
        <v>3</v>
      </c>
      <c r="G4143">
        <v>4</v>
      </c>
      <c r="H4143" t="s">
        <v>138</v>
      </c>
      <c r="I4143" t="s">
        <v>432</v>
      </c>
      <c r="J4143">
        <v>10007501821</v>
      </c>
      <c r="K4143" s="21">
        <v>18.3</v>
      </c>
    </row>
    <row r="4144" spans="1:11">
      <c r="A4144" t="s">
        <v>426</v>
      </c>
      <c r="B4144">
        <v>2012</v>
      </c>
      <c r="C4144" s="12">
        <v>41007</v>
      </c>
      <c r="D4144" t="s">
        <v>20</v>
      </c>
      <c r="E4144" t="s">
        <v>117</v>
      </c>
      <c r="F4144">
        <v>4</v>
      </c>
      <c r="G4144">
        <v>1</v>
      </c>
      <c r="H4144" t="s">
        <v>352</v>
      </c>
      <c r="I4144" t="s">
        <v>353</v>
      </c>
      <c r="J4144">
        <v>10003292122</v>
      </c>
      <c r="K4144" s="21">
        <v>25.9</v>
      </c>
    </row>
    <row r="4145" spans="1:11">
      <c r="A4145" t="s">
        <v>426</v>
      </c>
      <c r="B4145">
        <v>2012</v>
      </c>
      <c r="C4145" s="12">
        <v>41007</v>
      </c>
      <c r="D4145" t="s">
        <v>20</v>
      </c>
      <c r="E4145" t="s">
        <v>117</v>
      </c>
      <c r="F4145">
        <v>4</v>
      </c>
      <c r="G4145">
        <v>2</v>
      </c>
      <c r="H4145" t="s">
        <v>234</v>
      </c>
      <c r="I4145" t="s">
        <v>25</v>
      </c>
      <c r="J4145">
        <v>10006073493</v>
      </c>
      <c r="K4145" s="21">
        <v>22.3</v>
      </c>
    </row>
    <row r="4146" spans="1:11">
      <c r="A4146" t="s">
        <v>426</v>
      </c>
      <c r="B4146">
        <v>2012</v>
      </c>
      <c r="C4146" s="12">
        <v>41007</v>
      </c>
      <c r="D4146" t="s">
        <v>20</v>
      </c>
      <c r="E4146" t="s">
        <v>117</v>
      </c>
      <c r="F4146">
        <v>4</v>
      </c>
      <c r="G4146">
        <v>3</v>
      </c>
      <c r="H4146" t="s">
        <v>430</v>
      </c>
      <c r="I4146" t="s">
        <v>359</v>
      </c>
      <c r="J4146">
        <v>10000959674</v>
      </c>
      <c r="K4146" s="21">
        <v>30.8</v>
      </c>
    </row>
    <row r="4147" spans="1:11">
      <c r="A4147" t="s">
        <v>426</v>
      </c>
      <c r="B4147">
        <v>2012</v>
      </c>
      <c r="C4147" s="12">
        <v>41007</v>
      </c>
      <c r="D4147" t="s">
        <v>20</v>
      </c>
      <c r="E4147" t="s">
        <v>117</v>
      </c>
      <c r="F4147">
        <v>4</v>
      </c>
      <c r="G4147">
        <v>4</v>
      </c>
      <c r="H4147" t="s">
        <v>289</v>
      </c>
      <c r="I4147" t="s">
        <v>207</v>
      </c>
      <c r="J4147">
        <v>10002418415</v>
      </c>
      <c r="K4147" s="21">
        <v>29.7</v>
      </c>
    </row>
    <row r="4148" spans="1:11">
      <c r="A4148" t="s">
        <v>426</v>
      </c>
      <c r="B4148">
        <v>2012</v>
      </c>
      <c r="C4148" s="12">
        <v>41007</v>
      </c>
      <c r="D4148" t="s">
        <v>20</v>
      </c>
      <c r="E4148" t="s">
        <v>117</v>
      </c>
      <c r="F4148">
        <v>4</v>
      </c>
      <c r="G4148">
        <v>5</v>
      </c>
      <c r="H4148" t="s">
        <v>428</v>
      </c>
      <c r="I4148" t="s">
        <v>198</v>
      </c>
      <c r="J4148">
        <v>10002558558</v>
      </c>
      <c r="K4148" s="21">
        <v>29.2</v>
      </c>
    </row>
    <row r="4149" spans="1:11">
      <c r="A4149" t="s">
        <v>426</v>
      </c>
      <c r="B4149">
        <v>2012</v>
      </c>
      <c r="C4149" s="12">
        <v>41007</v>
      </c>
      <c r="D4149" t="s">
        <v>20</v>
      </c>
      <c r="E4149" t="s">
        <v>117</v>
      </c>
      <c r="F4149">
        <v>5</v>
      </c>
      <c r="G4149">
        <v>1</v>
      </c>
      <c r="H4149" t="s">
        <v>192</v>
      </c>
      <c r="I4149" t="s">
        <v>113</v>
      </c>
      <c r="J4149">
        <v>10004599194</v>
      </c>
      <c r="K4149" s="21">
        <v>24</v>
      </c>
    </row>
    <row r="4150" spans="1:11">
      <c r="A4150" t="s">
        <v>426</v>
      </c>
      <c r="B4150">
        <v>2012</v>
      </c>
      <c r="C4150" s="12">
        <v>41007</v>
      </c>
      <c r="D4150" t="s">
        <v>20</v>
      </c>
      <c r="E4150" t="s">
        <v>117</v>
      </c>
      <c r="F4150">
        <v>5</v>
      </c>
      <c r="G4150">
        <v>2</v>
      </c>
      <c r="H4150" t="s">
        <v>106</v>
      </c>
      <c r="I4150" t="s">
        <v>102</v>
      </c>
      <c r="J4150">
        <v>10006894559</v>
      </c>
      <c r="K4150" s="21">
        <v>19.600000000000001</v>
      </c>
    </row>
    <row r="4151" spans="1:11">
      <c r="A4151" t="s">
        <v>426</v>
      </c>
      <c r="B4151">
        <v>2012</v>
      </c>
      <c r="C4151" s="12">
        <v>41007</v>
      </c>
      <c r="D4151" t="s">
        <v>20</v>
      </c>
      <c r="E4151" t="s">
        <v>117</v>
      </c>
      <c r="F4151">
        <v>5</v>
      </c>
      <c r="G4151">
        <v>3</v>
      </c>
      <c r="H4151" t="s">
        <v>203</v>
      </c>
      <c r="I4151" t="s">
        <v>198</v>
      </c>
      <c r="J4151">
        <v>10051694112</v>
      </c>
      <c r="K4151" s="21">
        <v>25.3</v>
      </c>
    </row>
    <row r="4152" spans="1:11">
      <c r="A4152" t="s">
        <v>426</v>
      </c>
      <c r="B4152">
        <v>2012</v>
      </c>
      <c r="C4152" s="12">
        <v>41007</v>
      </c>
      <c r="D4152" t="s">
        <v>20</v>
      </c>
      <c r="E4152" t="s">
        <v>117</v>
      </c>
      <c r="F4152">
        <v>5</v>
      </c>
      <c r="G4152">
        <v>4</v>
      </c>
      <c r="H4152" t="s">
        <v>68</v>
      </c>
      <c r="I4152" t="s">
        <v>29</v>
      </c>
      <c r="J4152">
        <v>10006379247</v>
      </c>
      <c r="K4152" s="21">
        <v>22</v>
      </c>
    </row>
    <row r="4153" spans="1:11">
      <c r="A4153" t="s">
        <v>426</v>
      </c>
      <c r="B4153">
        <v>2012</v>
      </c>
      <c r="C4153" s="12">
        <v>41007</v>
      </c>
      <c r="D4153" t="s">
        <v>20</v>
      </c>
      <c r="E4153" t="s">
        <v>117</v>
      </c>
      <c r="F4153">
        <v>5</v>
      </c>
      <c r="G4153">
        <v>5</v>
      </c>
      <c r="H4153" t="s">
        <v>437</v>
      </c>
      <c r="I4153" t="s">
        <v>52</v>
      </c>
      <c r="J4153">
        <v>10004868269</v>
      </c>
      <c r="K4153" s="21">
        <v>24.7</v>
      </c>
    </row>
    <row r="4154" spans="1:11">
      <c r="A4154" t="s">
        <v>426</v>
      </c>
      <c r="B4154">
        <v>2012</v>
      </c>
      <c r="C4154" s="12">
        <v>41007</v>
      </c>
      <c r="D4154" t="s">
        <v>20</v>
      </c>
      <c r="E4154" t="s">
        <v>117</v>
      </c>
      <c r="F4154">
        <v>6</v>
      </c>
      <c r="G4154">
        <v>1</v>
      </c>
      <c r="H4154" t="s">
        <v>194</v>
      </c>
      <c r="I4154" t="s">
        <v>29</v>
      </c>
      <c r="J4154">
        <v>10004601723</v>
      </c>
      <c r="K4154" s="21">
        <v>24.8</v>
      </c>
    </row>
    <row r="4155" spans="1:11">
      <c r="A4155" t="s">
        <v>426</v>
      </c>
      <c r="B4155">
        <v>2012</v>
      </c>
      <c r="C4155" s="12">
        <v>41007</v>
      </c>
      <c r="D4155" t="s">
        <v>20</v>
      </c>
      <c r="E4155" t="s">
        <v>117</v>
      </c>
      <c r="F4155">
        <v>6</v>
      </c>
      <c r="G4155">
        <v>2</v>
      </c>
      <c r="H4155" t="s">
        <v>220</v>
      </c>
      <c r="I4155" t="s">
        <v>35</v>
      </c>
      <c r="J4155">
        <v>10005782695</v>
      </c>
      <c r="K4155" s="21">
        <v>22.7</v>
      </c>
    </row>
    <row r="4156" spans="1:11">
      <c r="A4156" t="s">
        <v>426</v>
      </c>
      <c r="B4156">
        <v>2012</v>
      </c>
      <c r="C4156" s="12">
        <v>41007</v>
      </c>
      <c r="D4156" t="s">
        <v>20</v>
      </c>
      <c r="E4156" t="s">
        <v>117</v>
      </c>
      <c r="F4156">
        <v>6</v>
      </c>
      <c r="G4156">
        <v>3</v>
      </c>
      <c r="H4156" t="s">
        <v>294</v>
      </c>
      <c r="I4156" t="s">
        <v>27</v>
      </c>
      <c r="J4156">
        <v>10003011125</v>
      </c>
      <c r="K4156" s="21">
        <v>27.5</v>
      </c>
    </row>
    <row r="4157" spans="1:11">
      <c r="A4157" t="s">
        <v>426</v>
      </c>
      <c r="B4157">
        <v>2012</v>
      </c>
      <c r="C4157" s="12">
        <v>41007</v>
      </c>
      <c r="D4157" t="s">
        <v>20</v>
      </c>
      <c r="E4157" t="s">
        <v>117</v>
      </c>
      <c r="F4157">
        <v>6</v>
      </c>
      <c r="G4157">
        <v>4</v>
      </c>
      <c r="H4157" t="s">
        <v>427</v>
      </c>
      <c r="I4157" t="s">
        <v>423</v>
      </c>
      <c r="J4157">
        <v>10006737945</v>
      </c>
      <c r="K4157" s="21">
        <v>23.7</v>
      </c>
    </row>
    <row r="4158" spans="1:11">
      <c r="A4158" t="s">
        <v>426</v>
      </c>
      <c r="B4158">
        <v>2012</v>
      </c>
      <c r="C4158" s="12">
        <v>41007</v>
      </c>
      <c r="D4158" t="s">
        <v>20</v>
      </c>
      <c r="E4158" t="s">
        <v>117</v>
      </c>
      <c r="F4158">
        <v>6</v>
      </c>
      <c r="G4158">
        <v>5</v>
      </c>
      <c r="H4158" t="s">
        <v>358</v>
      </c>
      <c r="I4158" t="s">
        <v>359</v>
      </c>
      <c r="J4158">
        <v>10006900320</v>
      </c>
      <c r="K4158" s="21">
        <v>20.399999999999999</v>
      </c>
    </row>
    <row r="4159" spans="1:11">
      <c r="A4159" t="s">
        <v>426</v>
      </c>
      <c r="B4159">
        <v>2012</v>
      </c>
      <c r="C4159" s="12">
        <v>41007</v>
      </c>
      <c r="D4159" t="s">
        <v>20</v>
      </c>
      <c r="E4159" t="s">
        <v>119</v>
      </c>
      <c r="F4159">
        <v>1</v>
      </c>
      <c r="G4159">
        <v>1</v>
      </c>
      <c r="H4159" t="s">
        <v>194</v>
      </c>
      <c r="I4159" t="s">
        <v>29</v>
      </c>
      <c r="J4159">
        <v>10004601723</v>
      </c>
      <c r="K4159" s="21">
        <v>24.8</v>
      </c>
    </row>
    <row r="4160" spans="1:11">
      <c r="A4160" t="s">
        <v>426</v>
      </c>
      <c r="B4160">
        <v>2012</v>
      </c>
      <c r="C4160" s="12">
        <v>41007</v>
      </c>
      <c r="D4160" t="s">
        <v>20</v>
      </c>
      <c r="E4160" t="s">
        <v>119</v>
      </c>
      <c r="F4160">
        <v>1</v>
      </c>
      <c r="G4160">
        <v>2</v>
      </c>
      <c r="H4160" t="s">
        <v>287</v>
      </c>
      <c r="I4160" t="s">
        <v>31</v>
      </c>
      <c r="J4160">
        <v>10003349716</v>
      </c>
      <c r="K4160" s="21">
        <v>26.9</v>
      </c>
    </row>
    <row r="4161" spans="1:11">
      <c r="A4161" t="s">
        <v>426</v>
      </c>
      <c r="B4161">
        <v>2012</v>
      </c>
      <c r="C4161" s="12">
        <v>41007</v>
      </c>
      <c r="D4161" t="s">
        <v>20</v>
      </c>
      <c r="E4161" t="s">
        <v>119</v>
      </c>
      <c r="F4161">
        <v>1</v>
      </c>
      <c r="G4161">
        <v>3</v>
      </c>
      <c r="H4161" t="s">
        <v>336</v>
      </c>
      <c r="I4161" t="s">
        <v>337</v>
      </c>
      <c r="J4161">
        <v>10005506954</v>
      </c>
      <c r="K4161" s="21">
        <v>23.3</v>
      </c>
    </row>
    <row r="4162" spans="1:11">
      <c r="A4162" t="s">
        <v>426</v>
      </c>
      <c r="B4162">
        <v>2012</v>
      </c>
      <c r="C4162" s="12">
        <v>41007</v>
      </c>
      <c r="D4162" t="s">
        <v>20</v>
      </c>
      <c r="E4162" t="s">
        <v>119</v>
      </c>
      <c r="F4162">
        <v>1</v>
      </c>
      <c r="G4162">
        <v>4</v>
      </c>
      <c r="H4162" t="s">
        <v>193</v>
      </c>
      <c r="I4162" t="s">
        <v>31</v>
      </c>
      <c r="J4162">
        <v>10005727327</v>
      </c>
      <c r="K4162" s="21">
        <v>26.2</v>
      </c>
    </row>
    <row r="4163" spans="1:11">
      <c r="A4163" t="s">
        <v>426</v>
      </c>
      <c r="B4163">
        <v>2012</v>
      </c>
      <c r="C4163" s="12">
        <v>41007</v>
      </c>
      <c r="D4163" t="s">
        <v>20</v>
      </c>
      <c r="E4163" t="s">
        <v>119</v>
      </c>
      <c r="F4163">
        <v>1</v>
      </c>
      <c r="G4163">
        <v>5</v>
      </c>
      <c r="H4163" t="s">
        <v>196</v>
      </c>
      <c r="I4163" t="s">
        <v>52</v>
      </c>
      <c r="J4163">
        <v>10004868370</v>
      </c>
      <c r="K4163" s="21">
        <v>24.3</v>
      </c>
    </row>
    <row r="4164" spans="1:11">
      <c r="A4164" t="s">
        <v>426</v>
      </c>
      <c r="B4164">
        <v>2012</v>
      </c>
      <c r="C4164" s="12">
        <v>41007</v>
      </c>
      <c r="D4164" t="s">
        <v>20</v>
      </c>
      <c r="E4164" t="s">
        <v>119</v>
      </c>
      <c r="F4164">
        <v>1</v>
      </c>
      <c r="G4164">
        <v>6</v>
      </c>
      <c r="H4164" t="s">
        <v>153</v>
      </c>
      <c r="I4164" t="s">
        <v>154</v>
      </c>
      <c r="J4164">
        <v>10004717719</v>
      </c>
      <c r="K4164" s="21">
        <v>23.3</v>
      </c>
    </row>
    <row r="4165" spans="1:11">
      <c r="A4165" t="s">
        <v>426</v>
      </c>
      <c r="B4165">
        <v>2012</v>
      </c>
      <c r="C4165" s="12">
        <v>41007</v>
      </c>
      <c r="D4165" t="s">
        <v>20</v>
      </c>
      <c r="E4165" t="s">
        <v>119</v>
      </c>
      <c r="F4165">
        <v>2</v>
      </c>
      <c r="G4165">
        <v>1</v>
      </c>
      <c r="H4165" t="s">
        <v>429</v>
      </c>
      <c r="I4165" t="s">
        <v>353</v>
      </c>
      <c r="J4165">
        <v>10001564310</v>
      </c>
      <c r="K4165" s="21">
        <v>36</v>
      </c>
    </row>
    <row r="4166" spans="1:11">
      <c r="A4166" t="s">
        <v>426</v>
      </c>
      <c r="B4166">
        <v>2012</v>
      </c>
      <c r="C4166" s="12">
        <v>41007</v>
      </c>
      <c r="D4166" t="s">
        <v>20</v>
      </c>
      <c r="E4166" t="s">
        <v>119</v>
      </c>
      <c r="F4166">
        <v>2</v>
      </c>
      <c r="G4166">
        <v>2</v>
      </c>
      <c r="H4166" t="s">
        <v>433</v>
      </c>
      <c r="I4166" t="s">
        <v>434</v>
      </c>
      <c r="J4166">
        <v>10002269073</v>
      </c>
      <c r="K4166" s="21">
        <v>31.9</v>
      </c>
    </row>
    <row r="4167" spans="1:11">
      <c r="A4167" t="s">
        <v>426</v>
      </c>
      <c r="B4167">
        <v>2012</v>
      </c>
      <c r="C4167" s="12">
        <v>41007</v>
      </c>
      <c r="D4167" t="s">
        <v>20</v>
      </c>
      <c r="E4167" t="s">
        <v>119</v>
      </c>
      <c r="F4167">
        <v>2</v>
      </c>
      <c r="G4167">
        <v>3</v>
      </c>
      <c r="H4167" t="s">
        <v>192</v>
      </c>
      <c r="I4167" t="s">
        <v>113</v>
      </c>
      <c r="J4167">
        <v>10004599194</v>
      </c>
      <c r="K4167" s="21">
        <v>24</v>
      </c>
    </row>
    <row r="4168" spans="1:11">
      <c r="A4168" t="s">
        <v>426</v>
      </c>
      <c r="B4168">
        <v>2012</v>
      </c>
      <c r="C4168" s="12">
        <v>41007</v>
      </c>
      <c r="D4168" t="s">
        <v>20</v>
      </c>
      <c r="E4168" t="s">
        <v>119</v>
      </c>
      <c r="F4168">
        <v>2</v>
      </c>
      <c r="G4168">
        <v>4</v>
      </c>
      <c r="H4168" t="s">
        <v>391</v>
      </c>
      <c r="I4168" t="s">
        <v>269</v>
      </c>
      <c r="J4168">
        <v>10004596871</v>
      </c>
      <c r="K4168" s="21">
        <v>24.1</v>
      </c>
    </row>
    <row r="4169" spans="1:11">
      <c r="A4169" t="s">
        <v>426</v>
      </c>
      <c r="B4169">
        <v>2012</v>
      </c>
      <c r="C4169" s="12">
        <v>41007</v>
      </c>
      <c r="D4169" t="s">
        <v>20</v>
      </c>
      <c r="E4169" t="s">
        <v>119</v>
      </c>
      <c r="F4169">
        <v>2</v>
      </c>
      <c r="G4169">
        <v>5</v>
      </c>
      <c r="H4169" t="s">
        <v>352</v>
      </c>
      <c r="I4169" t="s">
        <v>353</v>
      </c>
      <c r="J4169">
        <v>10003292122</v>
      </c>
      <c r="K4169" s="21">
        <v>25.9</v>
      </c>
    </row>
    <row r="4170" spans="1:11">
      <c r="A4170" t="s">
        <v>426</v>
      </c>
      <c r="B4170">
        <v>2012</v>
      </c>
      <c r="C4170" s="12">
        <v>41007</v>
      </c>
      <c r="D4170" t="s">
        <v>20</v>
      </c>
      <c r="E4170" t="s">
        <v>119</v>
      </c>
      <c r="F4170">
        <v>2</v>
      </c>
      <c r="G4170">
        <v>6</v>
      </c>
      <c r="H4170" t="s">
        <v>374</v>
      </c>
      <c r="I4170" t="s">
        <v>375</v>
      </c>
      <c r="J4170">
        <v>10004613039</v>
      </c>
      <c r="K4170" s="21">
        <v>23.3</v>
      </c>
    </row>
    <row r="4171" spans="1:11">
      <c r="A4171" t="s">
        <v>426</v>
      </c>
      <c r="B4171">
        <v>2012</v>
      </c>
      <c r="C4171" s="12">
        <v>41007</v>
      </c>
      <c r="D4171" t="s">
        <v>20</v>
      </c>
      <c r="E4171" t="s">
        <v>121</v>
      </c>
      <c r="F4171">
        <v>1</v>
      </c>
      <c r="G4171">
        <v>1</v>
      </c>
      <c r="H4171" t="s">
        <v>429</v>
      </c>
      <c r="I4171" t="s">
        <v>353</v>
      </c>
      <c r="J4171">
        <v>10001564310</v>
      </c>
      <c r="K4171" s="21">
        <v>36</v>
      </c>
    </row>
    <row r="4172" spans="1:11">
      <c r="A4172" t="s">
        <v>426</v>
      </c>
      <c r="B4172">
        <v>2012</v>
      </c>
      <c r="C4172" s="12">
        <v>41007</v>
      </c>
      <c r="D4172" t="s">
        <v>20</v>
      </c>
      <c r="E4172" t="s">
        <v>121</v>
      </c>
      <c r="F4172">
        <v>1</v>
      </c>
      <c r="G4172">
        <v>2</v>
      </c>
      <c r="H4172" t="s">
        <v>194</v>
      </c>
      <c r="I4172" t="s">
        <v>29</v>
      </c>
      <c r="J4172">
        <v>10004601723</v>
      </c>
      <c r="K4172" s="21">
        <v>24.8</v>
      </c>
    </row>
    <row r="4173" spans="1:11">
      <c r="A4173" t="s">
        <v>426</v>
      </c>
      <c r="B4173">
        <v>2012</v>
      </c>
      <c r="C4173" s="12">
        <v>41007</v>
      </c>
      <c r="D4173" t="s">
        <v>20</v>
      </c>
      <c r="E4173" t="s">
        <v>121</v>
      </c>
      <c r="F4173">
        <v>1</v>
      </c>
      <c r="G4173">
        <v>3</v>
      </c>
      <c r="H4173" t="s">
        <v>192</v>
      </c>
      <c r="I4173" t="s">
        <v>113</v>
      </c>
      <c r="J4173">
        <v>10004599194</v>
      </c>
      <c r="K4173" s="21">
        <v>24</v>
      </c>
    </row>
    <row r="4174" spans="1:11">
      <c r="A4174" t="s">
        <v>426</v>
      </c>
      <c r="B4174">
        <v>2012</v>
      </c>
      <c r="C4174" s="12">
        <v>41007</v>
      </c>
      <c r="D4174" t="s">
        <v>20</v>
      </c>
      <c r="E4174" t="s">
        <v>121</v>
      </c>
      <c r="F4174">
        <v>1</v>
      </c>
      <c r="G4174">
        <v>4</v>
      </c>
      <c r="H4174" t="s">
        <v>433</v>
      </c>
      <c r="I4174" t="s">
        <v>434</v>
      </c>
      <c r="J4174">
        <v>10002269073</v>
      </c>
      <c r="K4174" s="21">
        <v>31.9</v>
      </c>
    </row>
    <row r="4175" spans="1:11">
      <c r="A4175" t="s">
        <v>426</v>
      </c>
      <c r="B4175">
        <v>2012</v>
      </c>
      <c r="C4175" s="12">
        <v>41007</v>
      </c>
      <c r="D4175" t="s">
        <v>20</v>
      </c>
      <c r="E4175" t="s">
        <v>121</v>
      </c>
      <c r="F4175">
        <v>1</v>
      </c>
      <c r="G4175">
        <v>5</v>
      </c>
      <c r="H4175" t="s">
        <v>287</v>
      </c>
      <c r="I4175" t="s">
        <v>31</v>
      </c>
      <c r="J4175">
        <v>10003349716</v>
      </c>
      <c r="K4175" s="21">
        <v>26.9</v>
      </c>
    </row>
    <row r="4176" spans="1:11">
      <c r="A4176" t="s">
        <v>426</v>
      </c>
      <c r="B4176">
        <v>2012</v>
      </c>
      <c r="C4176" s="12">
        <v>41007</v>
      </c>
      <c r="D4176" t="s">
        <v>20</v>
      </c>
      <c r="E4176" t="s">
        <v>121</v>
      </c>
      <c r="F4176">
        <v>1</v>
      </c>
      <c r="G4176">
        <v>6</v>
      </c>
      <c r="H4176" t="s">
        <v>336</v>
      </c>
      <c r="I4176" t="s">
        <v>337</v>
      </c>
      <c r="J4176">
        <v>10005506954</v>
      </c>
      <c r="K4176" s="21">
        <v>23.3</v>
      </c>
    </row>
    <row r="4177" spans="1:11">
      <c r="A4177" t="s">
        <v>426</v>
      </c>
      <c r="B4177">
        <v>2012</v>
      </c>
      <c r="C4177" s="12">
        <v>41007</v>
      </c>
      <c r="D4177" t="s">
        <v>20</v>
      </c>
      <c r="E4177" t="s">
        <v>121</v>
      </c>
      <c r="F4177">
        <v>2</v>
      </c>
      <c r="G4177">
        <v>1</v>
      </c>
      <c r="H4177" t="s">
        <v>391</v>
      </c>
      <c r="I4177" t="s">
        <v>269</v>
      </c>
      <c r="J4177">
        <v>10004596871</v>
      </c>
      <c r="K4177" s="21">
        <v>24.1</v>
      </c>
    </row>
    <row r="4178" spans="1:11">
      <c r="A4178" t="s">
        <v>426</v>
      </c>
      <c r="B4178">
        <v>2012</v>
      </c>
      <c r="C4178" s="12">
        <v>41007</v>
      </c>
      <c r="D4178" t="s">
        <v>20</v>
      </c>
      <c r="E4178" t="s">
        <v>121</v>
      </c>
      <c r="F4178">
        <v>2</v>
      </c>
      <c r="G4178">
        <v>2</v>
      </c>
      <c r="H4178" t="s">
        <v>153</v>
      </c>
      <c r="I4178" t="s">
        <v>154</v>
      </c>
      <c r="J4178">
        <v>10004717719</v>
      </c>
      <c r="K4178" s="21">
        <v>23.3</v>
      </c>
    </row>
    <row r="4179" spans="1:11">
      <c r="A4179" t="s">
        <v>426</v>
      </c>
      <c r="B4179">
        <v>2012</v>
      </c>
      <c r="C4179" s="12">
        <v>41007</v>
      </c>
      <c r="D4179" t="s">
        <v>20</v>
      </c>
      <c r="E4179" t="s">
        <v>121</v>
      </c>
      <c r="F4179">
        <v>2</v>
      </c>
      <c r="G4179">
        <v>3</v>
      </c>
      <c r="H4179" t="s">
        <v>196</v>
      </c>
      <c r="I4179" t="s">
        <v>52</v>
      </c>
      <c r="J4179">
        <v>10004868370</v>
      </c>
      <c r="K4179" s="21">
        <v>24.3</v>
      </c>
    </row>
    <row r="4180" spans="1:11">
      <c r="A4180" t="s">
        <v>426</v>
      </c>
      <c r="B4180">
        <v>2012</v>
      </c>
      <c r="C4180" s="12">
        <v>41007</v>
      </c>
      <c r="D4180" t="s">
        <v>20</v>
      </c>
      <c r="E4180" t="s">
        <v>121</v>
      </c>
      <c r="F4180">
        <v>2</v>
      </c>
      <c r="G4180">
        <v>4</v>
      </c>
      <c r="H4180" t="s">
        <v>352</v>
      </c>
      <c r="I4180" t="s">
        <v>353</v>
      </c>
      <c r="J4180">
        <v>10003292122</v>
      </c>
      <c r="K4180" s="21">
        <v>25.9</v>
      </c>
    </row>
    <row r="4181" spans="1:11">
      <c r="A4181" t="s">
        <v>426</v>
      </c>
      <c r="B4181">
        <v>2012</v>
      </c>
      <c r="C4181" s="12">
        <v>41007</v>
      </c>
      <c r="D4181" t="s">
        <v>20</v>
      </c>
      <c r="E4181" t="s">
        <v>121</v>
      </c>
      <c r="F4181">
        <v>2</v>
      </c>
      <c r="G4181">
        <v>5</v>
      </c>
      <c r="H4181" t="s">
        <v>374</v>
      </c>
      <c r="I4181" t="s">
        <v>375</v>
      </c>
      <c r="J4181">
        <v>10004613039</v>
      </c>
      <c r="K4181" s="21">
        <v>23.3</v>
      </c>
    </row>
    <row r="4182" spans="1:11">
      <c r="A4182" t="s">
        <v>426</v>
      </c>
      <c r="B4182">
        <v>2012</v>
      </c>
      <c r="C4182" s="12">
        <v>41007</v>
      </c>
      <c r="D4182" t="s">
        <v>20</v>
      </c>
      <c r="E4182" t="s">
        <v>121</v>
      </c>
      <c r="F4182">
        <v>2</v>
      </c>
      <c r="G4182">
        <v>6</v>
      </c>
      <c r="H4182" t="s">
        <v>193</v>
      </c>
      <c r="I4182" t="s">
        <v>31</v>
      </c>
      <c r="J4182">
        <v>10005727327</v>
      </c>
      <c r="K4182" s="21">
        <v>26.2</v>
      </c>
    </row>
    <row r="4183" spans="1:11">
      <c r="A4183" t="s">
        <v>288</v>
      </c>
      <c r="B4183">
        <v>2012</v>
      </c>
      <c r="C4183" s="12">
        <v>40957</v>
      </c>
      <c r="D4183" t="s">
        <v>140</v>
      </c>
      <c r="E4183" t="s">
        <v>91</v>
      </c>
      <c r="F4183">
        <v>1</v>
      </c>
      <c r="G4183">
        <v>1</v>
      </c>
      <c r="H4183" t="s">
        <v>340</v>
      </c>
      <c r="I4183" t="s">
        <v>142</v>
      </c>
      <c r="J4183">
        <v>10004633247</v>
      </c>
      <c r="K4183" s="21">
        <v>23.9</v>
      </c>
    </row>
    <row r="4184" spans="1:11">
      <c r="A4184" t="s">
        <v>288</v>
      </c>
      <c r="B4184">
        <v>2012</v>
      </c>
      <c r="C4184" s="12">
        <v>40957</v>
      </c>
      <c r="D4184" t="s">
        <v>140</v>
      </c>
      <c r="E4184" t="s">
        <v>91</v>
      </c>
      <c r="F4184">
        <v>1</v>
      </c>
      <c r="G4184">
        <v>2</v>
      </c>
      <c r="H4184" t="s">
        <v>352</v>
      </c>
      <c r="I4184" t="s">
        <v>438</v>
      </c>
      <c r="J4184">
        <v>10003292122</v>
      </c>
      <c r="K4184" s="21">
        <v>25.7</v>
      </c>
    </row>
    <row r="4185" spans="1:11">
      <c r="A4185" t="s">
        <v>288</v>
      </c>
      <c r="B4185">
        <v>2012</v>
      </c>
      <c r="C4185" s="12">
        <v>40957</v>
      </c>
      <c r="D4185" t="s">
        <v>140</v>
      </c>
      <c r="E4185" t="s">
        <v>91</v>
      </c>
      <c r="F4185">
        <v>1</v>
      </c>
      <c r="G4185">
        <v>3</v>
      </c>
      <c r="H4185" t="s">
        <v>234</v>
      </c>
      <c r="I4185" t="s">
        <v>25</v>
      </c>
      <c r="J4185">
        <v>10006073493</v>
      </c>
      <c r="K4185" s="21">
        <v>22.2</v>
      </c>
    </row>
    <row r="4186" spans="1:11">
      <c r="A4186" t="s">
        <v>288</v>
      </c>
      <c r="B4186">
        <v>2012</v>
      </c>
      <c r="C4186" s="12">
        <v>40957</v>
      </c>
      <c r="D4186" t="s">
        <v>140</v>
      </c>
      <c r="E4186" t="s">
        <v>91</v>
      </c>
      <c r="F4186">
        <v>1</v>
      </c>
      <c r="G4186">
        <v>4</v>
      </c>
      <c r="H4186" t="s">
        <v>367</v>
      </c>
      <c r="I4186" t="s">
        <v>37</v>
      </c>
      <c r="J4186">
        <v>10006553039</v>
      </c>
      <c r="K4186" s="21">
        <v>20.3</v>
      </c>
    </row>
    <row r="4187" spans="1:11">
      <c r="A4187" t="s">
        <v>288</v>
      </c>
      <c r="B4187">
        <v>2012</v>
      </c>
      <c r="C4187" s="12">
        <v>40957</v>
      </c>
      <c r="D4187" t="s">
        <v>140</v>
      </c>
      <c r="E4187" t="s">
        <v>91</v>
      </c>
      <c r="F4187">
        <v>1</v>
      </c>
      <c r="G4187">
        <v>5</v>
      </c>
      <c r="H4187" t="s">
        <v>439</v>
      </c>
      <c r="I4187" t="s">
        <v>440</v>
      </c>
      <c r="J4187">
        <v>10006107748</v>
      </c>
      <c r="K4187" s="21">
        <v>32.299999999999997</v>
      </c>
    </row>
    <row r="4188" spans="1:11">
      <c r="A4188" t="s">
        <v>288</v>
      </c>
      <c r="B4188">
        <v>2012</v>
      </c>
      <c r="C4188" s="12">
        <v>40957</v>
      </c>
      <c r="D4188" t="s">
        <v>140</v>
      </c>
      <c r="E4188" t="s">
        <v>91</v>
      </c>
      <c r="F4188">
        <v>2</v>
      </c>
      <c r="G4188">
        <v>1</v>
      </c>
      <c r="H4188" t="s">
        <v>336</v>
      </c>
      <c r="I4188" t="s">
        <v>337</v>
      </c>
      <c r="J4188">
        <v>10005506954</v>
      </c>
      <c r="K4188" s="21">
        <v>23.2</v>
      </c>
    </row>
    <row r="4189" spans="1:11">
      <c r="A4189" t="s">
        <v>288</v>
      </c>
      <c r="B4189">
        <v>2012</v>
      </c>
      <c r="C4189" s="12">
        <v>40957</v>
      </c>
      <c r="D4189" t="s">
        <v>140</v>
      </c>
      <c r="E4189" t="s">
        <v>91</v>
      </c>
      <c r="F4189">
        <v>2</v>
      </c>
      <c r="G4189">
        <v>2</v>
      </c>
      <c r="H4189" t="s">
        <v>428</v>
      </c>
      <c r="I4189" t="s">
        <v>198</v>
      </c>
      <c r="J4189">
        <v>10002558558</v>
      </c>
      <c r="K4189" s="21">
        <v>29.1</v>
      </c>
    </row>
    <row r="4190" spans="1:11">
      <c r="A4190" t="s">
        <v>288</v>
      </c>
      <c r="B4190">
        <v>2012</v>
      </c>
      <c r="C4190" s="12">
        <v>40957</v>
      </c>
      <c r="D4190" t="s">
        <v>140</v>
      </c>
      <c r="E4190" t="s">
        <v>91</v>
      </c>
      <c r="F4190">
        <v>2</v>
      </c>
      <c r="G4190">
        <v>3</v>
      </c>
      <c r="H4190" t="s">
        <v>193</v>
      </c>
      <c r="I4190" t="s">
        <v>31</v>
      </c>
      <c r="J4190">
        <v>10005727327</v>
      </c>
      <c r="K4190" s="21">
        <v>26.1</v>
      </c>
    </row>
    <row r="4191" spans="1:11">
      <c r="A4191" t="s">
        <v>288</v>
      </c>
      <c r="B4191">
        <v>2012</v>
      </c>
      <c r="C4191" s="12">
        <v>40957</v>
      </c>
      <c r="D4191" t="s">
        <v>140</v>
      </c>
      <c r="E4191" t="s">
        <v>91</v>
      </c>
      <c r="F4191">
        <v>2</v>
      </c>
      <c r="G4191">
        <v>4</v>
      </c>
      <c r="H4191" t="s">
        <v>441</v>
      </c>
      <c r="I4191" t="s">
        <v>37</v>
      </c>
      <c r="J4191">
        <v>10004737119</v>
      </c>
      <c r="K4191" s="21">
        <v>28.2</v>
      </c>
    </row>
    <row r="4192" spans="1:11">
      <c r="A4192" t="s">
        <v>288</v>
      </c>
      <c r="B4192">
        <v>2012</v>
      </c>
      <c r="C4192" s="12">
        <v>40957</v>
      </c>
      <c r="D4192" t="s">
        <v>140</v>
      </c>
      <c r="E4192" t="s">
        <v>91</v>
      </c>
      <c r="F4192">
        <v>2</v>
      </c>
      <c r="G4192">
        <v>5</v>
      </c>
      <c r="H4192" t="s">
        <v>442</v>
      </c>
      <c r="I4192" t="s">
        <v>443</v>
      </c>
      <c r="J4192">
        <v>10007257095</v>
      </c>
      <c r="K4192" s="21"/>
    </row>
    <row r="4193" spans="1:11">
      <c r="A4193" t="s">
        <v>288</v>
      </c>
      <c r="B4193">
        <v>2012</v>
      </c>
      <c r="C4193" s="12">
        <v>40957</v>
      </c>
      <c r="D4193" t="s">
        <v>140</v>
      </c>
      <c r="E4193" t="s">
        <v>91</v>
      </c>
      <c r="F4193">
        <v>3</v>
      </c>
      <c r="G4193">
        <v>1</v>
      </c>
      <c r="H4193" t="s">
        <v>287</v>
      </c>
      <c r="I4193" t="s">
        <v>31</v>
      </c>
      <c r="J4193">
        <v>10003349716</v>
      </c>
      <c r="K4193" s="21">
        <v>26.8</v>
      </c>
    </row>
    <row r="4194" spans="1:11">
      <c r="A4194" t="s">
        <v>288</v>
      </c>
      <c r="B4194">
        <v>2012</v>
      </c>
      <c r="C4194" s="12">
        <v>40957</v>
      </c>
      <c r="D4194" t="s">
        <v>140</v>
      </c>
      <c r="E4194" t="s">
        <v>91</v>
      </c>
      <c r="F4194">
        <v>3</v>
      </c>
      <c r="G4194">
        <v>2</v>
      </c>
      <c r="H4194" t="s">
        <v>444</v>
      </c>
      <c r="I4194" t="s">
        <v>381</v>
      </c>
      <c r="J4194">
        <v>10005510085</v>
      </c>
      <c r="K4194" s="21">
        <v>23.9</v>
      </c>
    </row>
    <row r="4195" spans="1:11">
      <c r="A4195" t="s">
        <v>288</v>
      </c>
      <c r="B4195">
        <v>2012</v>
      </c>
      <c r="C4195" s="12">
        <v>40957</v>
      </c>
      <c r="D4195" t="s">
        <v>140</v>
      </c>
      <c r="E4195" t="s">
        <v>91</v>
      </c>
      <c r="F4195">
        <v>3</v>
      </c>
      <c r="G4195">
        <v>3</v>
      </c>
      <c r="H4195" t="s">
        <v>312</v>
      </c>
      <c r="I4195" t="s">
        <v>104</v>
      </c>
      <c r="J4195">
        <v>10006898401</v>
      </c>
      <c r="K4195" s="21">
        <v>20.7</v>
      </c>
    </row>
    <row r="4196" spans="1:11">
      <c r="A4196" t="s">
        <v>288</v>
      </c>
      <c r="B4196">
        <v>2012</v>
      </c>
      <c r="C4196" s="12">
        <v>40957</v>
      </c>
      <c r="D4196" t="s">
        <v>140</v>
      </c>
      <c r="E4196" t="s">
        <v>91</v>
      </c>
      <c r="F4196">
        <v>3</v>
      </c>
      <c r="G4196">
        <v>4</v>
      </c>
      <c r="H4196" t="s">
        <v>431</v>
      </c>
      <c r="I4196" t="s">
        <v>348</v>
      </c>
      <c r="J4196">
        <v>10004723476</v>
      </c>
      <c r="K4196" s="21">
        <v>23.5</v>
      </c>
    </row>
    <row r="4197" spans="1:11">
      <c r="A4197" t="s">
        <v>288</v>
      </c>
      <c r="B4197">
        <v>2012</v>
      </c>
      <c r="C4197" s="12">
        <v>40957</v>
      </c>
      <c r="D4197" t="s">
        <v>140</v>
      </c>
      <c r="E4197" t="s">
        <v>91</v>
      </c>
      <c r="F4197">
        <v>3</v>
      </c>
      <c r="G4197">
        <v>5</v>
      </c>
      <c r="H4197" t="s">
        <v>445</v>
      </c>
      <c r="I4197" t="s">
        <v>164</v>
      </c>
      <c r="J4197">
        <v>10002260484</v>
      </c>
      <c r="K4197" s="21">
        <v>30.5</v>
      </c>
    </row>
    <row r="4198" spans="1:11">
      <c r="A4198" t="s">
        <v>288</v>
      </c>
      <c r="B4198">
        <v>2012</v>
      </c>
      <c r="C4198" s="12">
        <v>40957</v>
      </c>
      <c r="D4198" t="s">
        <v>140</v>
      </c>
      <c r="E4198" t="s">
        <v>91</v>
      </c>
      <c r="F4198">
        <v>3</v>
      </c>
      <c r="G4198">
        <v>6</v>
      </c>
      <c r="H4198" t="s">
        <v>314</v>
      </c>
      <c r="I4198" t="s">
        <v>44</v>
      </c>
      <c r="J4198">
        <v>10006904360</v>
      </c>
      <c r="K4198" s="21">
        <v>20.6</v>
      </c>
    </row>
    <row r="4199" spans="1:11">
      <c r="A4199" t="s">
        <v>288</v>
      </c>
      <c r="B4199">
        <v>2012</v>
      </c>
      <c r="C4199" s="12">
        <v>40957</v>
      </c>
      <c r="D4199" t="s">
        <v>140</v>
      </c>
      <c r="E4199" t="s">
        <v>91</v>
      </c>
      <c r="F4199">
        <v>4</v>
      </c>
      <c r="G4199">
        <v>1</v>
      </c>
      <c r="H4199" t="s">
        <v>429</v>
      </c>
      <c r="I4199" t="s">
        <v>353</v>
      </c>
      <c r="J4199">
        <v>10001564310</v>
      </c>
      <c r="K4199" s="21">
        <v>35.9</v>
      </c>
    </row>
    <row r="4200" spans="1:11">
      <c r="A4200" t="s">
        <v>288</v>
      </c>
      <c r="B4200">
        <v>2012</v>
      </c>
      <c r="C4200" s="12">
        <v>40957</v>
      </c>
      <c r="D4200" t="s">
        <v>140</v>
      </c>
      <c r="E4200" t="s">
        <v>91</v>
      </c>
      <c r="F4200">
        <v>4</v>
      </c>
      <c r="G4200">
        <v>2</v>
      </c>
      <c r="H4200" t="s">
        <v>446</v>
      </c>
      <c r="I4200" t="s">
        <v>29</v>
      </c>
      <c r="J4200">
        <v>10004601824</v>
      </c>
      <c r="K4200" s="21">
        <v>25</v>
      </c>
    </row>
    <row r="4201" spans="1:11">
      <c r="A4201" t="s">
        <v>288</v>
      </c>
      <c r="B4201">
        <v>2012</v>
      </c>
      <c r="C4201" s="12">
        <v>40957</v>
      </c>
      <c r="D4201" t="s">
        <v>140</v>
      </c>
      <c r="E4201" t="s">
        <v>91</v>
      </c>
      <c r="F4201">
        <v>4</v>
      </c>
      <c r="G4201">
        <v>3</v>
      </c>
      <c r="H4201" t="s">
        <v>174</v>
      </c>
      <c r="I4201" t="s">
        <v>37</v>
      </c>
      <c r="J4201">
        <v>10006552534</v>
      </c>
      <c r="K4201" s="21">
        <v>21.8</v>
      </c>
    </row>
    <row r="4202" spans="1:11">
      <c r="A4202" t="s">
        <v>288</v>
      </c>
      <c r="B4202">
        <v>2012</v>
      </c>
      <c r="C4202" s="12">
        <v>40957</v>
      </c>
      <c r="D4202" t="s">
        <v>140</v>
      </c>
      <c r="E4202" t="s">
        <v>91</v>
      </c>
      <c r="F4202">
        <v>4</v>
      </c>
      <c r="G4202">
        <v>4</v>
      </c>
      <c r="H4202" t="s">
        <v>406</v>
      </c>
      <c r="I4202" t="s">
        <v>402</v>
      </c>
      <c r="J4202">
        <v>10005748747</v>
      </c>
      <c r="K4202" s="21">
        <v>22.8</v>
      </c>
    </row>
    <row r="4203" spans="1:11">
      <c r="A4203" t="s">
        <v>288</v>
      </c>
      <c r="B4203">
        <v>2012</v>
      </c>
      <c r="C4203" s="12">
        <v>40957</v>
      </c>
      <c r="D4203" t="s">
        <v>140</v>
      </c>
      <c r="E4203" t="s">
        <v>91</v>
      </c>
      <c r="F4203">
        <v>4</v>
      </c>
      <c r="G4203">
        <v>5</v>
      </c>
      <c r="H4203" t="s">
        <v>330</v>
      </c>
      <c r="I4203" t="s">
        <v>178</v>
      </c>
      <c r="J4203">
        <v>10007782616</v>
      </c>
      <c r="K4203" s="21">
        <v>18.5</v>
      </c>
    </row>
    <row r="4204" spans="1:11">
      <c r="A4204" t="s">
        <v>288</v>
      </c>
      <c r="B4204">
        <v>2012</v>
      </c>
      <c r="C4204" s="12">
        <v>40957</v>
      </c>
      <c r="D4204" t="s">
        <v>140</v>
      </c>
      <c r="E4204" t="s">
        <v>91</v>
      </c>
      <c r="F4204">
        <v>4</v>
      </c>
      <c r="G4204">
        <v>6</v>
      </c>
      <c r="H4204" t="s">
        <v>350</v>
      </c>
      <c r="I4204" t="s">
        <v>224</v>
      </c>
      <c r="J4204">
        <v>10007165755</v>
      </c>
      <c r="K4204" s="21">
        <v>22.1</v>
      </c>
    </row>
    <row r="4205" spans="1:11">
      <c r="A4205" t="s">
        <v>288</v>
      </c>
      <c r="B4205">
        <v>2012</v>
      </c>
      <c r="C4205" s="12">
        <v>40957</v>
      </c>
      <c r="D4205" t="s">
        <v>140</v>
      </c>
      <c r="E4205" t="s">
        <v>91</v>
      </c>
      <c r="F4205">
        <v>5</v>
      </c>
      <c r="G4205">
        <v>1</v>
      </c>
      <c r="H4205" t="s">
        <v>430</v>
      </c>
      <c r="I4205" t="s">
        <v>359</v>
      </c>
      <c r="J4205">
        <v>10000959674</v>
      </c>
      <c r="K4205" s="21">
        <v>30.7</v>
      </c>
    </row>
    <row r="4206" spans="1:11">
      <c r="A4206" t="s">
        <v>288</v>
      </c>
      <c r="B4206">
        <v>2012</v>
      </c>
      <c r="C4206" s="12">
        <v>40957</v>
      </c>
      <c r="D4206" t="s">
        <v>140</v>
      </c>
      <c r="E4206" t="s">
        <v>91</v>
      </c>
      <c r="F4206">
        <v>5</v>
      </c>
      <c r="G4206">
        <v>2</v>
      </c>
      <c r="H4206" t="s">
        <v>196</v>
      </c>
      <c r="I4206" t="s">
        <v>52</v>
      </c>
      <c r="J4206">
        <v>10004868370</v>
      </c>
      <c r="K4206" s="21">
        <v>24.1</v>
      </c>
    </row>
    <row r="4207" spans="1:11">
      <c r="A4207" t="s">
        <v>288</v>
      </c>
      <c r="B4207">
        <v>2012</v>
      </c>
      <c r="C4207" s="12">
        <v>40957</v>
      </c>
      <c r="D4207" t="s">
        <v>140</v>
      </c>
      <c r="E4207" t="s">
        <v>91</v>
      </c>
      <c r="F4207">
        <v>5</v>
      </c>
      <c r="G4207">
        <v>3</v>
      </c>
      <c r="H4207" t="s">
        <v>183</v>
      </c>
      <c r="I4207" t="s">
        <v>33</v>
      </c>
      <c r="J4207">
        <v>10007212639</v>
      </c>
      <c r="K4207" s="21">
        <v>20.6</v>
      </c>
    </row>
    <row r="4208" spans="1:11">
      <c r="A4208" t="s">
        <v>288</v>
      </c>
      <c r="B4208">
        <v>2012</v>
      </c>
      <c r="C4208" s="12">
        <v>40957</v>
      </c>
      <c r="D4208" t="s">
        <v>140</v>
      </c>
      <c r="E4208" t="s">
        <v>91</v>
      </c>
      <c r="F4208">
        <v>5</v>
      </c>
      <c r="G4208">
        <v>4</v>
      </c>
      <c r="H4208" t="s">
        <v>187</v>
      </c>
      <c r="I4208" t="s">
        <v>188</v>
      </c>
      <c r="J4208">
        <v>10009017243</v>
      </c>
      <c r="K4208" s="21">
        <v>16.8</v>
      </c>
    </row>
    <row r="4209" spans="1:11">
      <c r="A4209" t="s">
        <v>288</v>
      </c>
      <c r="B4209">
        <v>2012</v>
      </c>
      <c r="C4209" s="12">
        <v>40957</v>
      </c>
      <c r="D4209" t="s">
        <v>140</v>
      </c>
      <c r="E4209" t="s">
        <v>91</v>
      </c>
      <c r="F4209">
        <v>5</v>
      </c>
      <c r="G4209">
        <v>5</v>
      </c>
      <c r="H4209" t="s">
        <v>68</v>
      </c>
      <c r="I4209" t="s">
        <v>29</v>
      </c>
      <c r="J4209">
        <v>10006379247</v>
      </c>
      <c r="K4209" s="21">
        <v>21.9</v>
      </c>
    </row>
    <row r="4210" spans="1:11">
      <c r="A4210" t="s">
        <v>288</v>
      </c>
      <c r="B4210">
        <v>2012</v>
      </c>
      <c r="C4210" s="12">
        <v>40957</v>
      </c>
      <c r="D4210" t="s">
        <v>140</v>
      </c>
      <c r="E4210" t="s">
        <v>91</v>
      </c>
      <c r="F4210">
        <v>5</v>
      </c>
      <c r="G4210">
        <v>6</v>
      </c>
      <c r="H4210" t="s">
        <v>370</v>
      </c>
      <c r="I4210" t="s">
        <v>46</v>
      </c>
      <c r="J4210">
        <v>10003095795</v>
      </c>
      <c r="K4210" s="21">
        <v>26.9</v>
      </c>
    </row>
    <row r="4211" spans="1:11">
      <c r="A4211" t="s">
        <v>288</v>
      </c>
      <c r="B4211">
        <v>2012</v>
      </c>
      <c r="C4211" s="12">
        <v>40957</v>
      </c>
      <c r="D4211" t="s">
        <v>140</v>
      </c>
      <c r="E4211" t="s">
        <v>91</v>
      </c>
      <c r="F4211">
        <v>6</v>
      </c>
      <c r="G4211">
        <v>1</v>
      </c>
      <c r="H4211" t="s">
        <v>433</v>
      </c>
      <c r="I4211" t="s">
        <v>434</v>
      </c>
      <c r="J4211">
        <v>10002269073</v>
      </c>
      <c r="K4211" s="21">
        <v>31.7</v>
      </c>
    </row>
    <row r="4212" spans="1:11">
      <c r="A4212" t="s">
        <v>288</v>
      </c>
      <c r="B4212">
        <v>2012</v>
      </c>
      <c r="C4212" s="12">
        <v>40957</v>
      </c>
      <c r="D4212" t="s">
        <v>140</v>
      </c>
      <c r="E4212" t="s">
        <v>91</v>
      </c>
      <c r="F4212">
        <v>6</v>
      </c>
      <c r="G4212">
        <v>2</v>
      </c>
      <c r="H4212" t="s">
        <v>106</v>
      </c>
      <c r="I4212" t="s">
        <v>102</v>
      </c>
      <c r="J4212">
        <v>10006894559</v>
      </c>
      <c r="K4212" s="21">
        <v>19.5</v>
      </c>
    </row>
    <row r="4213" spans="1:11">
      <c r="A4213" t="s">
        <v>288</v>
      </c>
      <c r="B4213">
        <v>2012</v>
      </c>
      <c r="C4213" s="12">
        <v>40957</v>
      </c>
      <c r="D4213" t="s">
        <v>140</v>
      </c>
      <c r="E4213" t="s">
        <v>91</v>
      </c>
      <c r="F4213">
        <v>6</v>
      </c>
      <c r="G4213">
        <v>3</v>
      </c>
      <c r="H4213" t="s">
        <v>372</v>
      </c>
      <c r="I4213" t="s">
        <v>373</v>
      </c>
      <c r="J4213">
        <v>10055651813</v>
      </c>
      <c r="K4213" s="21"/>
    </row>
    <row r="4214" spans="1:11">
      <c r="A4214" t="s">
        <v>288</v>
      </c>
      <c r="B4214">
        <v>2012</v>
      </c>
      <c r="C4214" s="12">
        <v>40957</v>
      </c>
      <c r="D4214" t="s">
        <v>140</v>
      </c>
      <c r="E4214" t="s">
        <v>91</v>
      </c>
      <c r="F4214">
        <v>6</v>
      </c>
      <c r="G4214">
        <v>4</v>
      </c>
      <c r="H4214" t="s">
        <v>374</v>
      </c>
      <c r="I4214" t="s">
        <v>447</v>
      </c>
      <c r="J4214">
        <v>10004613039</v>
      </c>
      <c r="K4214" s="21">
        <v>23.2</v>
      </c>
    </row>
    <row r="4215" spans="1:11">
      <c r="A4215" t="s">
        <v>288</v>
      </c>
      <c r="B4215">
        <v>2012</v>
      </c>
      <c r="C4215" s="12">
        <v>40957</v>
      </c>
      <c r="D4215" t="s">
        <v>140</v>
      </c>
      <c r="E4215" t="s">
        <v>91</v>
      </c>
      <c r="F4215">
        <v>6</v>
      </c>
      <c r="G4215">
        <v>5</v>
      </c>
      <c r="H4215" t="s">
        <v>388</v>
      </c>
      <c r="I4215" t="s">
        <v>389</v>
      </c>
      <c r="J4215">
        <v>10006893852</v>
      </c>
      <c r="K4215" s="21">
        <v>19.399999999999999</v>
      </c>
    </row>
    <row r="4216" spans="1:11">
      <c r="A4216" t="s">
        <v>288</v>
      </c>
      <c r="B4216">
        <v>2012</v>
      </c>
      <c r="C4216" s="12">
        <v>40957</v>
      </c>
      <c r="D4216" t="s">
        <v>140</v>
      </c>
      <c r="E4216" t="s">
        <v>91</v>
      </c>
      <c r="F4216">
        <v>6</v>
      </c>
      <c r="G4216">
        <v>6</v>
      </c>
      <c r="H4216" t="s">
        <v>289</v>
      </c>
      <c r="I4216" t="s">
        <v>207</v>
      </c>
      <c r="J4216">
        <v>10002418415</v>
      </c>
      <c r="K4216" s="21">
        <v>29.5</v>
      </c>
    </row>
    <row r="4217" spans="1:11">
      <c r="A4217" t="s">
        <v>288</v>
      </c>
      <c r="B4217">
        <v>2012</v>
      </c>
      <c r="C4217" s="12">
        <v>40957</v>
      </c>
      <c r="D4217" t="s">
        <v>140</v>
      </c>
      <c r="E4217" t="s">
        <v>117</v>
      </c>
      <c r="F4217">
        <v>1</v>
      </c>
      <c r="G4217">
        <v>1</v>
      </c>
      <c r="H4217" t="s">
        <v>352</v>
      </c>
      <c r="I4217" t="s">
        <v>438</v>
      </c>
      <c r="J4217">
        <v>10003292122</v>
      </c>
      <c r="K4217" s="21">
        <v>25.7</v>
      </c>
    </row>
    <row r="4218" spans="1:11">
      <c r="A4218" t="s">
        <v>288</v>
      </c>
      <c r="B4218">
        <v>2012</v>
      </c>
      <c r="C4218" s="12">
        <v>40957</v>
      </c>
      <c r="D4218" t="s">
        <v>140</v>
      </c>
      <c r="E4218" t="s">
        <v>117</v>
      </c>
      <c r="F4218">
        <v>1</v>
      </c>
      <c r="G4218">
        <v>2</v>
      </c>
      <c r="H4218" t="s">
        <v>187</v>
      </c>
      <c r="I4218" t="s">
        <v>188</v>
      </c>
      <c r="J4218">
        <v>10009017243</v>
      </c>
      <c r="K4218" s="21">
        <v>16.8</v>
      </c>
    </row>
    <row r="4219" spans="1:11">
      <c r="A4219" t="s">
        <v>288</v>
      </c>
      <c r="B4219">
        <v>2012</v>
      </c>
      <c r="C4219" s="12">
        <v>40957</v>
      </c>
      <c r="D4219" t="s">
        <v>140</v>
      </c>
      <c r="E4219" t="s">
        <v>117</v>
      </c>
      <c r="F4219">
        <v>1</v>
      </c>
      <c r="G4219">
        <v>3</v>
      </c>
      <c r="H4219" t="s">
        <v>314</v>
      </c>
      <c r="I4219" t="s">
        <v>44</v>
      </c>
      <c r="J4219">
        <v>10006904360</v>
      </c>
      <c r="K4219" s="21">
        <v>20.6</v>
      </c>
    </row>
    <row r="4220" spans="1:11">
      <c r="A4220" t="s">
        <v>288</v>
      </c>
      <c r="B4220">
        <v>2012</v>
      </c>
      <c r="C4220" s="12">
        <v>40957</v>
      </c>
      <c r="D4220" t="s">
        <v>140</v>
      </c>
      <c r="E4220" t="s">
        <v>117</v>
      </c>
      <c r="F4220">
        <v>1</v>
      </c>
      <c r="G4220">
        <v>4</v>
      </c>
      <c r="H4220" t="s">
        <v>372</v>
      </c>
      <c r="I4220" t="s">
        <v>373</v>
      </c>
      <c r="J4220">
        <v>10055651813</v>
      </c>
      <c r="K4220" s="21"/>
    </row>
    <row r="4221" spans="1:11">
      <c r="A4221" t="s">
        <v>288</v>
      </c>
      <c r="B4221">
        <v>2012</v>
      </c>
      <c r="C4221" s="12">
        <v>40957</v>
      </c>
      <c r="D4221" t="s">
        <v>140</v>
      </c>
      <c r="E4221" t="s">
        <v>117</v>
      </c>
      <c r="F4221">
        <v>1</v>
      </c>
      <c r="G4221">
        <v>5</v>
      </c>
      <c r="H4221" t="s">
        <v>330</v>
      </c>
      <c r="I4221" t="s">
        <v>178</v>
      </c>
      <c r="J4221">
        <v>10007782616</v>
      </c>
      <c r="K4221" s="21">
        <v>18.5</v>
      </c>
    </row>
    <row r="4222" spans="1:11">
      <c r="A4222" t="s">
        <v>288</v>
      </c>
      <c r="B4222">
        <v>2012</v>
      </c>
      <c r="C4222" s="12">
        <v>40957</v>
      </c>
      <c r="D4222" t="s">
        <v>140</v>
      </c>
      <c r="E4222" t="s">
        <v>117</v>
      </c>
      <c r="F4222">
        <v>2</v>
      </c>
      <c r="G4222">
        <v>1</v>
      </c>
      <c r="H4222" t="s">
        <v>406</v>
      </c>
      <c r="I4222" t="s">
        <v>402</v>
      </c>
      <c r="J4222">
        <v>10005748747</v>
      </c>
      <c r="K4222" s="21">
        <v>22.8</v>
      </c>
    </row>
    <row r="4223" spans="1:11">
      <c r="A4223" t="s">
        <v>288</v>
      </c>
      <c r="B4223">
        <v>2012</v>
      </c>
      <c r="C4223" s="12">
        <v>40957</v>
      </c>
      <c r="D4223" t="s">
        <v>140</v>
      </c>
      <c r="E4223" t="s">
        <v>117</v>
      </c>
      <c r="F4223">
        <v>2</v>
      </c>
      <c r="G4223">
        <v>2</v>
      </c>
      <c r="H4223" t="s">
        <v>428</v>
      </c>
      <c r="I4223" t="s">
        <v>198</v>
      </c>
      <c r="J4223">
        <v>10002558558</v>
      </c>
      <c r="K4223" s="21">
        <v>29.1</v>
      </c>
    </row>
    <row r="4224" spans="1:11">
      <c r="A4224" t="s">
        <v>288</v>
      </c>
      <c r="B4224">
        <v>2012</v>
      </c>
      <c r="C4224" s="12">
        <v>40957</v>
      </c>
      <c r="D4224" t="s">
        <v>140</v>
      </c>
      <c r="E4224" t="s">
        <v>117</v>
      </c>
      <c r="F4224">
        <v>2</v>
      </c>
      <c r="G4224">
        <v>3</v>
      </c>
      <c r="H4224" t="s">
        <v>445</v>
      </c>
      <c r="I4224" t="s">
        <v>164</v>
      </c>
      <c r="J4224">
        <v>10002260484</v>
      </c>
      <c r="K4224" s="21">
        <v>30.5</v>
      </c>
    </row>
    <row r="4225" spans="1:11">
      <c r="A4225" t="s">
        <v>288</v>
      </c>
      <c r="B4225">
        <v>2012</v>
      </c>
      <c r="C4225" s="12">
        <v>40957</v>
      </c>
      <c r="D4225" t="s">
        <v>140</v>
      </c>
      <c r="E4225" t="s">
        <v>117</v>
      </c>
      <c r="F4225">
        <v>2</v>
      </c>
      <c r="G4225">
        <v>4</v>
      </c>
      <c r="H4225" t="s">
        <v>183</v>
      </c>
      <c r="I4225" t="s">
        <v>33</v>
      </c>
      <c r="J4225">
        <v>10007212639</v>
      </c>
      <c r="K4225" s="21">
        <v>20.6</v>
      </c>
    </row>
    <row r="4226" spans="1:11">
      <c r="A4226" t="s">
        <v>288</v>
      </c>
      <c r="B4226">
        <v>2012</v>
      </c>
      <c r="C4226" s="12">
        <v>40957</v>
      </c>
      <c r="D4226" t="s">
        <v>140</v>
      </c>
      <c r="E4226" t="s">
        <v>117</v>
      </c>
      <c r="F4226">
        <v>3</v>
      </c>
      <c r="G4226">
        <v>1</v>
      </c>
      <c r="H4226" t="s">
        <v>312</v>
      </c>
      <c r="I4226" t="s">
        <v>104</v>
      </c>
      <c r="J4226">
        <v>10006898401</v>
      </c>
      <c r="K4226" s="21">
        <v>20.7</v>
      </c>
    </row>
    <row r="4227" spans="1:11">
      <c r="A4227" t="s">
        <v>288</v>
      </c>
      <c r="B4227">
        <v>2012</v>
      </c>
      <c r="C4227" s="12">
        <v>40957</v>
      </c>
      <c r="D4227" t="s">
        <v>140</v>
      </c>
      <c r="E4227" t="s">
        <v>117</v>
      </c>
      <c r="F4227">
        <v>3</v>
      </c>
      <c r="G4227">
        <v>2</v>
      </c>
      <c r="H4227" t="s">
        <v>174</v>
      </c>
      <c r="I4227" t="s">
        <v>37</v>
      </c>
      <c r="J4227">
        <v>10006552534</v>
      </c>
      <c r="K4227" s="21">
        <v>21.8</v>
      </c>
    </row>
    <row r="4228" spans="1:11">
      <c r="A4228" t="s">
        <v>288</v>
      </c>
      <c r="B4228">
        <v>2012</v>
      </c>
      <c r="C4228" s="12">
        <v>40957</v>
      </c>
      <c r="D4228" t="s">
        <v>140</v>
      </c>
      <c r="E4228" t="s">
        <v>117</v>
      </c>
      <c r="F4228">
        <v>3</v>
      </c>
      <c r="G4228">
        <v>3</v>
      </c>
      <c r="H4228" t="s">
        <v>431</v>
      </c>
      <c r="I4228" t="s">
        <v>348</v>
      </c>
      <c r="J4228">
        <v>10004723476</v>
      </c>
      <c r="K4228" s="21">
        <v>23.5</v>
      </c>
    </row>
    <row r="4229" spans="1:11">
      <c r="A4229" t="s">
        <v>288</v>
      </c>
      <c r="B4229">
        <v>2012</v>
      </c>
      <c r="C4229" s="12">
        <v>40957</v>
      </c>
      <c r="D4229" t="s">
        <v>140</v>
      </c>
      <c r="E4229" t="s">
        <v>117</v>
      </c>
      <c r="F4229">
        <v>3</v>
      </c>
      <c r="G4229">
        <v>4</v>
      </c>
      <c r="H4229" t="s">
        <v>442</v>
      </c>
      <c r="I4229" t="s">
        <v>443</v>
      </c>
      <c r="J4229">
        <v>10007257095</v>
      </c>
      <c r="K4229" s="21"/>
    </row>
    <row r="4230" spans="1:11">
      <c r="A4230" t="s">
        <v>288</v>
      </c>
      <c r="B4230">
        <v>2012</v>
      </c>
      <c r="C4230" s="12">
        <v>40957</v>
      </c>
      <c r="D4230" t="s">
        <v>140</v>
      </c>
      <c r="E4230" t="s">
        <v>117</v>
      </c>
      <c r="F4230">
        <v>4</v>
      </c>
      <c r="G4230">
        <v>1</v>
      </c>
      <c r="H4230" t="s">
        <v>446</v>
      </c>
      <c r="I4230" t="s">
        <v>29</v>
      </c>
      <c r="J4230">
        <v>10004601824</v>
      </c>
      <c r="K4230" s="21">
        <v>25</v>
      </c>
    </row>
    <row r="4231" spans="1:11">
      <c r="A4231" t="s">
        <v>288</v>
      </c>
      <c r="B4231">
        <v>2012</v>
      </c>
      <c r="C4231" s="12">
        <v>40957</v>
      </c>
      <c r="D4231" t="s">
        <v>140</v>
      </c>
      <c r="E4231" t="s">
        <v>117</v>
      </c>
      <c r="F4231">
        <v>4</v>
      </c>
      <c r="G4231">
        <v>2</v>
      </c>
      <c r="H4231" t="s">
        <v>444</v>
      </c>
      <c r="I4231" t="s">
        <v>381</v>
      </c>
      <c r="J4231">
        <v>10005510085</v>
      </c>
      <c r="K4231" s="21">
        <v>23.9</v>
      </c>
    </row>
    <row r="4232" spans="1:11">
      <c r="A4232" t="s">
        <v>288</v>
      </c>
      <c r="B4232">
        <v>2012</v>
      </c>
      <c r="C4232" s="12">
        <v>40957</v>
      </c>
      <c r="D4232" t="s">
        <v>140</v>
      </c>
      <c r="E4232" t="s">
        <v>117</v>
      </c>
      <c r="F4232">
        <v>4</v>
      </c>
      <c r="G4232">
        <v>3</v>
      </c>
      <c r="H4232" t="s">
        <v>289</v>
      </c>
      <c r="I4232" t="s">
        <v>207</v>
      </c>
      <c r="J4232">
        <v>10002418415</v>
      </c>
      <c r="K4232" s="21">
        <v>29.5</v>
      </c>
    </row>
    <row r="4233" spans="1:11">
      <c r="A4233" t="s">
        <v>288</v>
      </c>
      <c r="B4233">
        <v>2012</v>
      </c>
      <c r="C4233" s="12">
        <v>40957</v>
      </c>
      <c r="D4233" t="s">
        <v>140</v>
      </c>
      <c r="E4233" t="s">
        <v>117</v>
      </c>
      <c r="F4233">
        <v>4</v>
      </c>
      <c r="G4233">
        <v>4</v>
      </c>
      <c r="H4233" t="s">
        <v>441</v>
      </c>
      <c r="I4233" t="s">
        <v>37</v>
      </c>
      <c r="J4233">
        <v>10004737119</v>
      </c>
      <c r="K4233" s="21">
        <v>28.2</v>
      </c>
    </row>
    <row r="4234" spans="1:11">
      <c r="A4234" t="s">
        <v>288</v>
      </c>
      <c r="B4234">
        <v>2012</v>
      </c>
      <c r="C4234" s="12">
        <v>40957</v>
      </c>
      <c r="D4234" t="s">
        <v>140</v>
      </c>
      <c r="E4234" t="s">
        <v>117</v>
      </c>
      <c r="F4234">
        <v>4</v>
      </c>
      <c r="G4234">
        <v>5</v>
      </c>
      <c r="H4234" t="s">
        <v>439</v>
      </c>
      <c r="I4234" t="s">
        <v>440</v>
      </c>
      <c r="J4234">
        <v>10006107748</v>
      </c>
      <c r="K4234" s="21">
        <v>32.299999999999997</v>
      </c>
    </row>
    <row r="4235" spans="1:11">
      <c r="A4235" t="s">
        <v>288</v>
      </c>
      <c r="B4235">
        <v>2012</v>
      </c>
      <c r="C4235" s="12">
        <v>40957</v>
      </c>
      <c r="D4235" t="s">
        <v>140</v>
      </c>
      <c r="E4235" t="s">
        <v>117</v>
      </c>
      <c r="F4235">
        <v>5</v>
      </c>
      <c r="G4235">
        <v>1</v>
      </c>
      <c r="H4235" t="s">
        <v>196</v>
      </c>
      <c r="I4235" t="s">
        <v>52</v>
      </c>
      <c r="J4235">
        <v>10004868370</v>
      </c>
      <c r="K4235" s="21">
        <v>24.1</v>
      </c>
    </row>
    <row r="4236" spans="1:11">
      <c r="A4236" t="s">
        <v>288</v>
      </c>
      <c r="B4236">
        <v>2012</v>
      </c>
      <c r="C4236" s="12">
        <v>40957</v>
      </c>
      <c r="D4236" t="s">
        <v>140</v>
      </c>
      <c r="E4236" t="s">
        <v>117</v>
      </c>
      <c r="F4236">
        <v>5</v>
      </c>
      <c r="G4236">
        <v>2</v>
      </c>
      <c r="H4236" t="s">
        <v>193</v>
      </c>
      <c r="I4236" t="s">
        <v>31</v>
      </c>
      <c r="J4236">
        <v>10005727327</v>
      </c>
      <c r="K4236" s="21">
        <v>26.1</v>
      </c>
    </row>
    <row r="4237" spans="1:11">
      <c r="A4237" t="s">
        <v>288</v>
      </c>
      <c r="B4237">
        <v>2012</v>
      </c>
      <c r="C4237" s="12">
        <v>40957</v>
      </c>
      <c r="D4237" t="s">
        <v>140</v>
      </c>
      <c r="E4237" t="s">
        <v>117</v>
      </c>
      <c r="F4237">
        <v>5</v>
      </c>
      <c r="G4237">
        <v>3</v>
      </c>
      <c r="H4237" t="s">
        <v>367</v>
      </c>
      <c r="I4237" t="s">
        <v>37</v>
      </c>
      <c r="J4237">
        <v>10006553039</v>
      </c>
      <c r="K4237" s="21">
        <v>20.3</v>
      </c>
    </row>
    <row r="4238" spans="1:11">
      <c r="A4238" t="s">
        <v>288</v>
      </c>
      <c r="B4238">
        <v>2012</v>
      </c>
      <c r="C4238" s="12">
        <v>40957</v>
      </c>
      <c r="D4238" t="s">
        <v>140</v>
      </c>
      <c r="E4238" t="s">
        <v>117</v>
      </c>
      <c r="F4238">
        <v>5</v>
      </c>
      <c r="G4238">
        <v>4</v>
      </c>
      <c r="H4238" t="s">
        <v>388</v>
      </c>
      <c r="I4238" t="s">
        <v>389</v>
      </c>
      <c r="J4238">
        <v>10006893852</v>
      </c>
      <c r="K4238" s="21">
        <v>19.399999999999999</v>
      </c>
    </row>
    <row r="4239" spans="1:11">
      <c r="A4239" t="s">
        <v>288</v>
      </c>
      <c r="B4239">
        <v>2012</v>
      </c>
      <c r="C4239" s="12">
        <v>40957</v>
      </c>
      <c r="D4239" t="s">
        <v>140</v>
      </c>
      <c r="E4239" t="s">
        <v>117</v>
      </c>
      <c r="F4239">
        <v>6</v>
      </c>
      <c r="G4239">
        <v>1</v>
      </c>
      <c r="H4239" t="s">
        <v>68</v>
      </c>
      <c r="I4239" t="s">
        <v>29</v>
      </c>
      <c r="J4239">
        <v>10006379247</v>
      </c>
      <c r="K4239" s="21">
        <v>21.9</v>
      </c>
    </row>
    <row r="4240" spans="1:11">
      <c r="A4240" t="s">
        <v>288</v>
      </c>
      <c r="B4240">
        <v>2012</v>
      </c>
      <c r="C4240" s="12">
        <v>40957</v>
      </c>
      <c r="D4240" t="s">
        <v>140</v>
      </c>
      <c r="E4240" t="s">
        <v>117</v>
      </c>
      <c r="F4240">
        <v>6</v>
      </c>
      <c r="G4240">
        <v>2</v>
      </c>
      <c r="H4240" t="s">
        <v>106</v>
      </c>
      <c r="I4240" t="s">
        <v>102</v>
      </c>
      <c r="J4240">
        <v>10006894559</v>
      </c>
      <c r="K4240" s="21">
        <v>19.5</v>
      </c>
    </row>
    <row r="4241" spans="1:11">
      <c r="A4241" t="s">
        <v>288</v>
      </c>
      <c r="B4241">
        <v>2012</v>
      </c>
      <c r="C4241" s="12">
        <v>40957</v>
      </c>
      <c r="D4241" t="s">
        <v>140</v>
      </c>
      <c r="E4241" t="s">
        <v>117</v>
      </c>
      <c r="F4241">
        <v>6</v>
      </c>
      <c r="G4241">
        <v>3</v>
      </c>
      <c r="H4241" t="s">
        <v>350</v>
      </c>
      <c r="I4241" t="s">
        <v>224</v>
      </c>
      <c r="J4241">
        <v>10007165755</v>
      </c>
      <c r="K4241" s="21">
        <v>22.1</v>
      </c>
    </row>
    <row r="4242" spans="1:11">
      <c r="A4242" t="s">
        <v>288</v>
      </c>
      <c r="B4242">
        <v>2012</v>
      </c>
      <c r="C4242" s="12">
        <v>40957</v>
      </c>
      <c r="D4242" t="s">
        <v>140</v>
      </c>
      <c r="E4242" t="s">
        <v>117</v>
      </c>
      <c r="F4242">
        <v>6</v>
      </c>
      <c r="G4242">
        <v>4</v>
      </c>
      <c r="H4242" t="s">
        <v>234</v>
      </c>
      <c r="I4242" t="s">
        <v>25</v>
      </c>
      <c r="J4242">
        <v>10006073493</v>
      </c>
      <c r="K4242" s="21">
        <v>22.2</v>
      </c>
    </row>
    <row r="4243" spans="1:11">
      <c r="A4243" t="s">
        <v>288</v>
      </c>
      <c r="B4243">
        <v>2012</v>
      </c>
      <c r="C4243" s="12">
        <v>40957</v>
      </c>
      <c r="D4243" t="s">
        <v>140</v>
      </c>
      <c r="E4243" t="s">
        <v>117</v>
      </c>
      <c r="F4243">
        <v>6</v>
      </c>
      <c r="G4243">
        <v>5</v>
      </c>
      <c r="H4243" t="s">
        <v>374</v>
      </c>
      <c r="I4243" t="s">
        <v>447</v>
      </c>
      <c r="J4243">
        <v>10004613039</v>
      </c>
      <c r="K4243" s="21">
        <v>23.2</v>
      </c>
    </row>
    <row r="4244" spans="1:11">
      <c r="A4244" t="s">
        <v>288</v>
      </c>
      <c r="B4244">
        <v>2012</v>
      </c>
      <c r="C4244" s="12">
        <v>40957</v>
      </c>
      <c r="D4244" t="s">
        <v>140</v>
      </c>
      <c r="E4244" t="s">
        <v>119</v>
      </c>
      <c r="F4244">
        <v>1</v>
      </c>
      <c r="G4244">
        <v>1</v>
      </c>
      <c r="H4244" t="s">
        <v>429</v>
      </c>
      <c r="I4244" t="s">
        <v>353</v>
      </c>
      <c r="J4244">
        <v>10001564310</v>
      </c>
      <c r="K4244" s="21">
        <v>35.9</v>
      </c>
    </row>
    <row r="4245" spans="1:11">
      <c r="A4245" t="s">
        <v>288</v>
      </c>
      <c r="B4245">
        <v>2012</v>
      </c>
      <c r="C4245" s="12">
        <v>40957</v>
      </c>
      <c r="D4245" t="s">
        <v>140</v>
      </c>
      <c r="E4245" t="s">
        <v>119</v>
      </c>
      <c r="F4245">
        <v>1</v>
      </c>
      <c r="G4245">
        <v>2</v>
      </c>
      <c r="H4245" t="s">
        <v>430</v>
      </c>
      <c r="I4245" t="s">
        <v>359</v>
      </c>
      <c r="J4245">
        <v>10000959674</v>
      </c>
      <c r="K4245" s="21">
        <v>30.7</v>
      </c>
    </row>
    <row r="4246" spans="1:11">
      <c r="A4246" t="s">
        <v>288</v>
      </c>
      <c r="B4246">
        <v>2012</v>
      </c>
      <c r="C4246" s="12">
        <v>40957</v>
      </c>
      <c r="D4246" t="s">
        <v>140</v>
      </c>
      <c r="E4246" t="s">
        <v>119</v>
      </c>
      <c r="F4246">
        <v>1</v>
      </c>
      <c r="G4246">
        <v>3</v>
      </c>
      <c r="H4246" t="s">
        <v>446</v>
      </c>
      <c r="I4246" t="s">
        <v>29</v>
      </c>
      <c r="J4246">
        <v>10004601824</v>
      </c>
      <c r="K4246" s="21">
        <v>25</v>
      </c>
    </row>
    <row r="4247" spans="1:11">
      <c r="A4247" t="s">
        <v>288</v>
      </c>
      <c r="B4247">
        <v>2012</v>
      </c>
      <c r="C4247" s="12">
        <v>40957</v>
      </c>
      <c r="D4247" t="s">
        <v>140</v>
      </c>
      <c r="E4247" t="s">
        <v>119</v>
      </c>
      <c r="F4247">
        <v>1</v>
      </c>
      <c r="G4247">
        <v>4</v>
      </c>
      <c r="H4247" t="s">
        <v>196</v>
      </c>
      <c r="I4247" t="s">
        <v>52</v>
      </c>
      <c r="J4247">
        <v>10004868370</v>
      </c>
      <c r="K4247" s="21">
        <v>24.1</v>
      </c>
    </row>
    <row r="4248" spans="1:11">
      <c r="A4248" t="s">
        <v>288</v>
      </c>
      <c r="B4248">
        <v>2012</v>
      </c>
      <c r="C4248" s="12">
        <v>40957</v>
      </c>
      <c r="D4248" t="s">
        <v>140</v>
      </c>
      <c r="E4248" t="s">
        <v>119</v>
      </c>
      <c r="F4248">
        <v>1</v>
      </c>
      <c r="G4248">
        <v>5</v>
      </c>
      <c r="H4248" t="s">
        <v>340</v>
      </c>
      <c r="I4248" t="s">
        <v>142</v>
      </c>
      <c r="J4248">
        <v>10004633247</v>
      </c>
      <c r="K4248" s="21">
        <v>23.9</v>
      </c>
    </row>
    <row r="4249" spans="1:11">
      <c r="A4249" t="s">
        <v>288</v>
      </c>
      <c r="B4249">
        <v>2012</v>
      </c>
      <c r="C4249" s="12">
        <v>40957</v>
      </c>
      <c r="D4249" t="s">
        <v>140</v>
      </c>
      <c r="E4249" t="s">
        <v>119</v>
      </c>
      <c r="F4249">
        <v>1</v>
      </c>
      <c r="G4249">
        <v>6</v>
      </c>
      <c r="H4249" t="s">
        <v>352</v>
      </c>
      <c r="I4249" t="s">
        <v>438</v>
      </c>
      <c r="J4249">
        <v>10003292122</v>
      </c>
      <c r="K4249" s="21">
        <v>25.7</v>
      </c>
    </row>
    <row r="4250" spans="1:11">
      <c r="A4250" t="s">
        <v>288</v>
      </c>
      <c r="B4250">
        <v>2012</v>
      </c>
      <c r="C4250" s="12">
        <v>40957</v>
      </c>
      <c r="D4250" t="s">
        <v>140</v>
      </c>
      <c r="E4250" t="s">
        <v>119</v>
      </c>
      <c r="F4250">
        <v>2</v>
      </c>
      <c r="G4250">
        <v>1</v>
      </c>
      <c r="H4250" t="s">
        <v>433</v>
      </c>
      <c r="I4250" t="s">
        <v>434</v>
      </c>
      <c r="J4250">
        <v>10002269073</v>
      </c>
      <c r="K4250" s="21">
        <v>31.7</v>
      </c>
    </row>
    <row r="4251" spans="1:11">
      <c r="A4251" t="s">
        <v>288</v>
      </c>
      <c r="B4251">
        <v>2012</v>
      </c>
      <c r="C4251" s="12">
        <v>40957</v>
      </c>
      <c r="D4251" t="s">
        <v>140</v>
      </c>
      <c r="E4251" t="s">
        <v>119</v>
      </c>
      <c r="F4251">
        <v>2</v>
      </c>
      <c r="G4251">
        <v>2</v>
      </c>
      <c r="H4251" t="s">
        <v>336</v>
      </c>
      <c r="I4251" t="s">
        <v>337</v>
      </c>
      <c r="J4251">
        <v>10005506954</v>
      </c>
      <c r="K4251" s="21">
        <v>23.2</v>
      </c>
    </row>
    <row r="4252" spans="1:11">
      <c r="A4252" t="s">
        <v>288</v>
      </c>
      <c r="B4252">
        <v>2012</v>
      </c>
      <c r="C4252" s="12">
        <v>40957</v>
      </c>
      <c r="D4252" t="s">
        <v>140</v>
      </c>
      <c r="E4252" t="s">
        <v>119</v>
      </c>
      <c r="F4252">
        <v>2</v>
      </c>
      <c r="G4252">
        <v>3</v>
      </c>
      <c r="H4252" t="s">
        <v>287</v>
      </c>
      <c r="I4252" t="s">
        <v>31</v>
      </c>
      <c r="J4252">
        <v>10003349716</v>
      </c>
      <c r="K4252" s="21">
        <v>26.8</v>
      </c>
    </row>
    <row r="4253" spans="1:11">
      <c r="A4253" t="s">
        <v>288</v>
      </c>
      <c r="B4253">
        <v>2012</v>
      </c>
      <c r="C4253" s="12">
        <v>40957</v>
      </c>
      <c r="D4253" t="s">
        <v>140</v>
      </c>
      <c r="E4253" t="s">
        <v>119</v>
      </c>
      <c r="F4253">
        <v>2</v>
      </c>
      <c r="G4253">
        <v>4</v>
      </c>
      <c r="H4253" t="s">
        <v>68</v>
      </c>
      <c r="I4253" t="s">
        <v>29</v>
      </c>
      <c r="J4253">
        <v>10006379247</v>
      </c>
      <c r="K4253" s="21">
        <v>21.9</v>
      </c>
    </row>
    <row r="4254" spans="1:11">
      <c r="A4254" t="s">
        <v>288</v>
      </c>
      <c r="B4254">
        <v>2012</v>
      </c>
      <c r="C4254" s="12">
        <v>40957</v>
      </c>
      <c r="D4254" t="s">
        <v>140</v>
      </c>
      <c r="E4254" t="s">
        <v>119</v>
      </c>
      <c r="F4254">
        <v>2</v>
      </c>
      <c r="G4254">
        <v>5</v>
      </c>
      <c r="H4254" t="s">
        <v>312</v>
      </c>
      <c r="I4254" t="s">
        <v>104</v>
      </c>
      <c r="J4254">
        <v>10006898401</v>
      </c>
      <c r="K4254" s="21">
        <v>20.7</v>
      </c>
    </row>
    <row r="4255" spans="1:11">
      <c r="A4255" t="s">
        <v>288</v>
      </c>
      <c r="B4255">
        <v>2012</v>
      </c>
      <c r="C4255" s="12">
        <v>40957</v>
      </c>
      <c r="D4255" t="s">
        <v>140</v>
      </c>
      <c r="E4255" t="s">
        <v>119</v>
      </c>
      <c r="F4255">
        <v>2</v>
      </c>
      <c r="G4255">
        <v>6</v>
      </c>
      <c r="H4255" t="s">
        <v>406</v>
      </c>
      <c r="I4255" t="s">
        <v>402</v>
      </c>
      <c r="J4255">
        <v>10005748747</v>
      </c>
      <c r="K4255" s="21">
        <v>22.8</v>
      </c>
    </row>
    <row r="4256" spans="1:11">
      <c r="A4256" t="s">
        <v>288</v>
      </c>
      <c r="B4256">
        <v>2012</v>
      </c>
      <c r="C4256" s="12">
        <v>40957</v>
      </c>
      <c r="D4256" t="s">
        <v>140</v>
      </c>
      <c r="E4256" t="s">
        <v>121</v>
      </c>
      <c r="F4256">
        <v>1</v>
      </c>
      <c r="G4256">
        <v>1</v>
      </c>
      <c r="H4256" t="s">
        <v>429</v>
      </c>
      <c r="I4256" t="s">
        <v>353</v>
      </c>
      <c r="J4256">
        <v>10001564310</v>
      </c>
      <c r="K4256" s="21">
        <v>35.9</v>
      </c>
    </row>
    <row r="4257" spans="1:11">
      <c r="A4257" t="s">
        <v>288</v>
      </c>
      <c r="B4257">
        <v>2012</v>
      </c>
      <c r="C4257" s="12">
        <v>40957</v>
      </c>
      <c r="D4257" t="s">
        <v>140</v>
      </c>
      <c r="E4257" t="s">
        <v>121</v>
      </c>
      <c r="F4257">
        <v>1</v>
      </c>
      <c r="G4257">
        <v>2</v>
      </c>
      <c r="H4257" t="s">
        <v>446</v>
      </c>
      <c r="I4257" t="s">
        <v>29</v>
      </c>
      <c r="J4257">
        <v>10004601824</v>
      </c>
      <c r="K4257" s="21">
        <v>25</v>
      </c>
    </row>
    <row r="4258" spans="1:11">
      <c r="A4258" t="s">
        <v>288</v>
      </c>
      <c r="B4258">
        <v>2012</v>
      </c>
      <c r="C4258" s="12">
        <v>40957</v>
      </c>
      <c r="D4258" t="s">
        <v>140</v>
      </c>
      <c r="E4258" t="s">
        <v>121</v>
      </c>
      <c r="F4258">
        <v>1</v>
      </c>
      <c r="G4258">
        <v>3</v>
      </c>
      <c r="H4258" t="s">
        <v>433</v>
      </c>
      <c r="I4258" t="s">
        <v>434</v>
      </c>
      <c r="J4258">
        <v>10002269073</v>
      </c>
      <c r="K4258" s="21">
        <v>31.7</v>
      </c>
    </row>
    <row r="4259" spans="1:11">
      <c r="A4259" t="s">
        <v>288</v>
      </c>
      <c r="B4259">
        <v>2012</v>
      </c>
      <c r="C4259" s="12">
        <v>40957</v>
      </c>
      <c r="D4259" t="s">
        <v>140</v>
      </c>
      <c r="E4259" t="s">
        <v>121</v>
      </c>
      <c r="F4259">
        <v>1</v>
      </c>
      <c r="G4259">
        <v>4</v>
      </c>
      <c r="H4259" t="s">
        <v>430</v>
      </c>
      <c r="I4259" t="s">
        <v>359</v>
      </c>
      <c r="J4259">
        <v>10000959674</v>
      </c>
      <c r="K4259" s="21">
        <v>30.7</v>
      </c>
    </row>
    <row r="4260" spans="1:11">
      <c r="A4260" t="s">
        <v>288</v>
      </c>
      <c r="B4260">
        <v>2012</v>
      </c>
      <c r="C4260" s="12">
        <v>40957</v>
      </c>
      <c r="D4260" t="s">
        <v>140</v>
      </c>
      <c r="E4260" t="s">
        <v>121</v>
      </c>
      <c r="F4260">
        <v>1</v>
      </c>
      <c r="G4260">
        <v>5</v>
      </c>
      <c r="H4260" t="s">
        <v>287</v>
      </c>
      <c r="I4260" t="s">
        <v>31</v>
      </c>
      <c r="J4260">
        <v>10003349716</v>
      </c>
      <c r="K4260" s="21">
        <v>26.8</v>
      </c>
    </row>
    <row r="4261" spans="1:11">
      <c r="A4261" t="s">
        <v>288</v>
      </c>
      <c r="B4261">
        <v>2012</v>
      </c>
      <c r="C4261" s="12">
        <v>40957</v>
      </c>
      <c r="D4261" t="s">
        <v>140</v>
      </c>
      <c r="E4261" t="s">
        <v>121</v>
      </c>
      <c r="F4261">
        <v>1</v>
      </c>
      <c r="G4261">
        <v>6</v>
      </c>
      <c r="H4261" t="s">
        <v>336</v>
      </c>
      <c r="I4261" t="s">
        <v>337</v>
      </c>
      <c r="J4261">
        <v>10005506954</v>
      </c>
      <c r="K4261" s="21">
        <v>23.2</v>
      </c>
    </row>
    <row r="4262" spans="1:11">
      <c r="A4262" t="s">
        <v>288</v>
      </c>
      <c r="B4262">
        <v>2012</v>
      </c>
      <c r="C4262" s="12">
        <v>40957</v>
      </c>
      <c r="D4262" t="s">
        <v>140</v>
      </c>
      <c r="E4262" t="s">
        <v>121</v>
      </c>
      <c r="F4262">
        <v>2</v>
      </c>
      <c r="G4262">
        <v>1</v>
      </c>
      <c r="H4262" t="s">
        <v>68</v>
      </c>
      <c r="I4262" t="s">
        <v>29</v>
      </c>
      <c r="J4262">
        <v>10006379247</v>
      </c>
      <c r="K4262" s="21">
        <v>21.9</v>
      </c>
    </row>
    <row r="4263" spans="1:11">
      <c r="A4263" t="s">
        <v>288</v>
      </c>
      <c r="B4263">
        <v>2012</v>
      </c>
      <c r="C4263" s="12">
        <v>40957</v>
      </c>
      <c r="D4263" t="s">
        <v>140</v>
      </c>
      <c r="E4263" t="s">
        <v>121</v>
      </c>
      <c r="F4263">
        <v>2</v>
      </c>
      <c r="G4263">
        <v>2</v>
      </c>
      <c r="H4263" t="s">
        <v>196</v>
      </c>
      <c r="I4263" t="s">
        <v>52</v>
      </c>
      <c r="J4263">
        <v>10004868370</v>
      </c>
      <c r="K4263" s="21">
        <v>24.1</v>
      </c>
    </row>
    <row r="4264" spans="1:11">
      <c r="A4264" t="s">
        <v>288</v>
      </c>
      <c r="B4264">
        <v>2012</v>
      </c>
      <c r="C4264" s="12">
        <v>40957</v>
      </c>
      <c r="D4264" t="s">
        <v>140</v>
      </c>
      <c r="E4264" t="s">
        <v>121</v>
      </c>
      <c r="F4264">
        <v>2</v>
      </c>
      <c r="G4264">
        <v>3</v>
      </c>
      <c r="H4264" t="s">
        <v>340</v>
      </c>
      <c r="I4264" t="s">
        <v>142</v>
      </c>
      <c r="J4264">
        <v>10004633247</v>
      </c>
      <c r="K4264" s="21">
        <v>23.9</v>
      </c>
    </row>
    <row r="4265" spans="1:11">
      <c r="A4265" t="s">
        <v>288</v>
      </c>
      <c r="B4265">
        <v>2012</v>
      </c>
      <c r="C4265" s="12">
        <v>40957</v>
      </c>
      <c r="D4265" t="s">
        <v>140</v>
      </c>
      <c r="E4265" t="s">
        <v>121</v>
      </c>
      <c r="F4265">
        <v>2</v>
      </c>
      <c r="G4265">
        <v>4</v>
      </c>
      <c r="H4265" t="s">
        <v>312</v>
      </c>
      <c r="I4265" t="s">
        <v>104</v>
      </c>
      <c r="J4265">
        <v>10006898401</v>
      </c>
      <c r="K4265" s="21">
        <v>20.7</v>
      </c>
    </row>
    <row r="4266" spans="1:11">
      <c r="A4266" t="s">
        <v>288</v>
      </c>
      <c r="B4266">
        <v>2012</v>
      </c>
      <c r="C4266" s="12">
        <v>40957</v>
      </c>
      <c r="D4266" t="s">
        <v>140</v>
      </c>
      <c r="E4266" t="s">
        <v>121</v>
      </c>
      <c r="F4266">
        <v>2</v>
      </c>
      <c r="G4266">
        <v>5</v>
      </c>
      <c r="H4266" t="s">
        <v>352</v>
      </c>
      <c r="I4266" t="s">
        <v>438</v>
      </c>
      <c r="J4266">
        <v>10003292122</v>
      </c>
      <c r="K4266" s="21">
        <v>25.7</v>
      </c>
    </row>
    <row r="4267" spans="1:11">
      <c r="A4267" t="s">
        <v>288</v>
      </c>
      <c r="B4267">
        <v>2012</v>
      </c>
      <c r="C4267" s="12">
        <v>40957</v>
      </c>
      <c r="D4267" t="s">
        <v>140</v>
      </c>
      <c r="E4267" t="s">
        <v>121</v>
      </c>
      <c r="F4267">
        <v>2</v>
      </c>
      <c r="G4267">
        <v>6</v>
      </c>
      <c r="H4267" t="s">
        <v>406</v>
      </c>
      <c r="I4267" t="s">
        <v>402</v>
      </c>
      <c r="J4267">
        <v>10005748747</v>
      </c>
      <c r="K4267" s="21">
        <v>22.8</v>
      </c>
    </row>
    <row r="4268" spans="1:11">
      <c r="A4268" t="s">
        <v>448</v>
      </c>
      <c r="B4268">
        <v>2012</v>
      </c>
      <c r="C4268" s="12">
        <v>40922</v>
      </c>
      <c r="D4268" t="s">
        <v>140</v>
      </c>
      <c r="E4268" t="s">
        <v>91</v>
      </c>
      <c r="F4268">
        <v>1</v>
      </c>
      <c r="G4268">
        <v>1</v>
      </c>
      <c r="H4268" t="s">
        <v>390</v>
      </c>
      <c r="I4268" t="s">
        <v>269</v>
      </c>
      <c r="J4268">
        <v>10003030424</v>
      </c>
      <c r="K4268" s="21">
        <v>26.5</v>
      </c>
    </row>
    <row r="4269" spans="1:11">
      <c r="A4269" t="s">
        <v>448</v>
      </c>
      <c r="B4269">
        <v>2012</v>
      </c>
      <c r="C4269" s="12">
        <v>40922</v>
      </c>
      <c r="D4269" t="s">
        <v>140</v>
      </c>
      <c r="E4269" t="s">
        <v>91</v>
      </c>
      <c r="F4269">
        <v>1</v>
      </c>
      <c r="G4269">
        <v>2</v>
      </c>
      <c r="H4269" t="s">
        <v>449</v>
      </c>
      <c r="I4269" t="s">
        <v>400</v>
      </c>
      <c r="J4269">
        <v>10006148467</v>
      </c>
      <c r="K4269" s="21">
        <v>28.7</v>
      </c>
    </row>
    <row r="4270" spans="1:11">
      <c r="A4270" t="s">
        <v>448</v>
      </c>
      <c r="B4270">
        <v>2012</v>
      </c>
      <c r="C4270" s="12">
        <v>40922</v>
      </c>
      <c r="D4270" t="s">
        <v>140</v>
      </c>
      <c r="E4270" t="s">
        <v>91</v>
      </c>
      <c r="F4270">
        <v>1</v>
      </c>
      <c r="G4270">
        <v>3</v>
      </c>
      <c r="H4270" t="s">
        <v>174</v>
      </c>
      <c r="I4270" t="s">
        <v>37</v>
      </c>
      <c r="J4270">
        <v>10006552534</v>
      </c>
      <c r="K4270" s="21">
        <v>21.7</v>
      </c>
    </row>
    <row r="4271" spans="1:11">
      <c r="A4271" t="s">
        <v>448</v>
      </c>
      <c r="B4271">
        <v>2012</v>
      </c>
      <c r="C4271" s="12">
        <v>40922</v>
      </c>
      <c r="D4271" t="s">
        <v>140</v>
      </c>
      <c r="E4271" t="s">
        <v>91</v>
      </c>
      <c r="F4271">
        <v>1</v>
      </c>
      <c r="G4271">
        <v>4</v>
      </c>
      <c r="H4271" t="s">
        <v>393</v>
      </c>
      <c r="I4271" t="s">
        <v>394</v>
      </c>
      <c r="J4271">
        <v>10002830360</v>
      </c>
      <c r="K4271" s="21">
        <v>32.6</v>
      </c>
    </row>
    <row r="4272" spans="1:11">
      <c r="A4272" t="s">
        <v>448</v>
      </c>
      <c r="B4272">
        <v>2012</v>
      </c>
      <c r="C4272" s="12">
        <v>40922</v>
      </c>
      <c r="D4272" t="s">
        <v>140</v>
      </c>
      <c r="E4272" t="s">
        <v>91</v>
      </c>
      <c r="F4272">
        <v>1</v>
      </c>
      <c r="G4272">
        <v>5</v>
      </c>
      <c r="H4272" t="s">
        <v>153</v>
      </c>
      <c r="I4272" t="s">
        <v>154</v>
      </c>
      <c r="J4272">
        <v>10004717719</v>
      </c>
      <c r="K4272" s="21">
        <v>23.1</v>
      </c>
    </row>
    <row r="4273" spans="1:11">
      <c r="A4273" t="s">
        <v>448</v>
      </c>
      <c r="B4273">
        <v>2012</v>
      </c>
      <c r="C4273" s="12">
        <v>40922</v>
      </c>
      <c r="D4273" t="s">
        <v>140</v>
      </c>
      <c r="E4273" t="s">
        <v>91</v>
      </c>
      <c r="F4273">
        <v>1</v>
      </c>
      <c r="G4273">
        <v>6</v>
      </c>
      <c r="H4273" t="s">
        <v>450</v>
      </c>
      <c r="I4273" t="s">
        <v>343</v>
      </c>
      <c r="J4273">
        <v>10006643066</v>
      </c>
      <c r="K4273" s="21"/>
    </row>
    <row r="4274" spans="1:11">
      <c r="A4274" t="s">
        <v>448</v>
      </c>
      <c r="B4274">
        <v>2012</v>
      </c>
      <c r="C4274" s="12">
        <v>40922</v>
      </c>
      <c r="D4274" t="s">
        <v>140</v>
      </c>
      <c r="E4274" t="s">
        <v>91</v>
      </c>
      <c r="F4274">
        <v>2</v>
      </c>
      <c r="G4274">
        <v>1</v>
      </c>
      <c r="H4274" t="s">
        <v>294</v>
      </c>
      <c r="I4274" t="s">
        <v>27</v>
      </c>
      <c r="J4274">
        <v>10003011125</v>
      </c>
      <c r="K4274" s="21">
        <v>27.2</v>
      </c>
    </row>
    <row r="4275" spans="1:11">
      <c r="A4275" t="s">
        <v>448</v>
      </c>
      <c r="B4275">
        <v>2012</v>
      </c>
      <c r="C4275" s="12">
        <v>40922</v>
      </c>
      <c r="D4275" t="s">
        <v>140</v>
      </c>
      <c r="E4275" t="s">
        <v>91</v>
      </c>
      <c r="F4275">
        <v>2</v>
      </c>
      <c r="G4275">
        <v>2</v>
      </c>
      <c r="H4275" t="s">
        <v>445</v>
      </c>
      <c r="I4275" t="s">
        <v>164</v>
      </c>
      <c r="J4275">
        <v>10002260484</v>
      </c>
      <c r="K4275" s="21">
        <v>30.4</v>
      </c>
    </row>
    <row r="4276" spans="1:11">
      <c r="A4276" t="s">
        <v>448</v>
      </c>
      <c r="B4276">
        <v>2012</v>
      </c>
      <c r="C4276" s="12">
        <v>40922</v>
      </c>
      <c r="D4276" t="s">
        <v>140</v>
      </c>
      <c r="E4276" t="s">
        <v>91</v>
      </c>
      <c r="F4276">
        <v>2</v>
      </c>
      <c r="G4276">
        <v>3</v>
      </c>
      <c r="H4276" t="s">
        <v>361</v>
      </c>
      <c r="I4276" t="s">
        <v>142</v>
      </c>
      <c r="J4276">
        <v>10005505439</v>
      </c>
      <c r="K4276" s="21">
        <v>22.6</v>
      </c>
    </row>
    <row r="4277" spans="1:11">
      <c r="A4277" t="s">
        <v>448</v>
      </c>
      <c r="B4277">
        <v>2012</v>
      </c>
      <c r="C4277" s="12">
        <v>40922</v>
      </c>
      <c r="D4277" t="s">
        <v>140</v>
      </c>
      <c r="E4277" t="s">
        <v>91</v>
      </c>
      <c r="F4277">
        <v>2</v>
      </c>
      <c r="G4277">
        <v>4</v>
      </c>
      <c r="H4277" t="s">
        <v>350</v>
      </c>
      <c r="I4277" t="s">
        <v>224</v>
      </c>
      <c r="J4277">
        <v>10007165755</v>
      </c>
      <c r="K4277" s="21">
        <v>22</v>
      </c>
    </row>
    <row r="4278" spans="1:11">
      <c r="A4278" t="s">
        <v>448</v>
      </c>
      <c r="B4278">
        <v>2012</v>
      </c>
      <c r="C4278" s="12">
        <v>40922</v>
      </c>
      <c r="D4278" t="s">
        <v>140</v>
      </c>
      <c r="E4278" t="s">
        <v>91</v>
      </c>
      <c r="F4278">
        <v>2</v>
      </c>
      <c r="G4278">
        <v>5</v>
      </c>
      <c r="H4278" t="s">
        <v>451</v>
      </c>
      <c r="I4278" t="s">
        <v>452</v>
      </c>
      <c r="J4278">
        <v>10006278914</v>
      </c>
      <c r="K4278" s="21">
        <v>19.5</v>
      </c>
    </row>
    <row r="4279" spans="1:11">
      <c r="A4279" t="s">
        <v>448</v>
      </c>
      <c r="B4279">
        <v>2012</v>
      </c>
      <c r="C4279" s="12">
        <v>40922</v>
      </c>
      <c r="D4279" t="s">
        <v>140</v>
      </c>
      <c r="E4279" t="s">
        <v>91</v>
      </c>
      <c r="F4279">
        <v>2</v>
      </c>
      <c r="G4279">
        <v>6</v>
      </c>
      <c r="H4279" t="s">
        <v>453</v>
      </c>
      <c r="I4279" t="s">
        <v>402</v>
      </c>
      <c r="J4279">
        <v>10005748545</v>
      </c>
      <c r="K4279" s="21"/>
    </row>
    <row r="4280" spans="1:11">
      <c r="A4280" t="s">
        <v>448</v>
      </c>
      <c r="B4280">
        <v>2012</v>
      </c>
      <c r="C4280" s="12">
        <v>40922</v>
      </c>
      <c r="D4280" t="s">
        <v>140</v>
      </c>
      <c r="E4280" t="s">
        <v>91</v>
      </c>
      <c r="F4280">
        <v>3</v>
      </c>
      <c r="G4280">
        <v>1</v>
      </c>
      <c r="H4280" t="s">
        <v>314</v>
      </c>
      <c r="I4280" t="s">
        <v>44</v>
      </c>
      <c r="J4280">
        <v>10006904360</v>
      </c>
      <c r="K4280" s="21">
        <v>20.5</v>
      </c>
    </row>
    <row r="4281" spans="1:11">
      <c r="A4281" s="3" t="s">
        <v>448</v>
      </c>
      <c r="B4281" s="3">
        <v>2012</v>
      </c>
      <c r="C4281" s="124">
        <v>40922</v>
      </c>
      <c r="D4281" s="3" t="s">
        <v>140</v>
      </c>
      <c r="E4281" t="s">
        <v>91</v>
      </c>
      <c r="F4281">
        <v>3</v>
      </c>
      <c r="G4281">
        <v>2</v>
      </c>
      <c r="H4281" t="s">
        <v>454</v>
      </c>
      <c r="I4281" t="s">
        <v>46</v>
      </c>
      <c r="J4281">
        <v>10005364585</v>
      </c>
      <c r="K4281" s="21">
        <v>22.2</v>
      </c>
    </row>
    <row r="4282" spans="1:11">
      <c r="A4282" s="3" t="s">
        <v>448</v>
      </c>
      <c r="B4282" s="3">
        <v>2012</v>
      </c>
      <c r="C4282" s="124">
        <v>40922</v>
      </c>
      <c r="D4282" s="3" t="s">
        <v>140</v>
      </c>
      <c r="E4282" t="s">
        <v>91</v>
      </c>
      <c r="F4282">
        <v>3</v>
      </c>
      <c r="G4282">
        <v>3</v>
      </c>
      <c r="H4282" t="s">
        <v>303</v>
      </c>
      <c r="I4282" t="s">
        <v>113</v>
      </c>
      <c r="J4282">
        <v>10006898296</v>
      </c>
      <c r="K4282" s="21">
        <v>19.399999999999999</v>
      </c>
    </row>
    <row r="4283" spans="1:11">
      <c r="A4283" s="3" t="s">
        <v>448</v>
      </c>
      <c r="B4283" s="3">
        <v>2012</v>
      </c>
      <c r="C4283" s="124">
        <v>40922</v>
      </c>
      <c r="D4283" s="3" t="s">
        <v>140</v>
      </c>
      <c r="E4283" t="s">
        <v>91</v>
      </c>
      <c r="F4283">
        <v>3</v>
      </c>
      <c r="G4283">
        <v>4</v>
      </c>
      <c r="H4283" t="s">
        <v>220</v>
      </c>
      <c r="I4283" t="s">
        <v>35</v>
      </c>
      <c r="J4283">
        <v>10005782695</v>
      </c>
      <c r="K4283" s="21">
        <v>22.5</v>
      </c>
    </row>
    <row r="4284" spans="1:11">
      <c r="A4284" s="3" t="s">
        <v>448</v>
      </c>
      <c r="B4284" s="3">
        <v>2012</v>
      </c>
      <c r="C4284" s="124">
        <v>40922</v>
      </c>
      <c r="D4284" s="3" t="s">
        <v>140</v>
      </c>
      <c r="E4284" t="s">
        <v>91</v>
      </c>
      <c r="F4284">
        <v>3</v>
      </c>
      <c r="G4284">
        <v>5</v>
      </c>
      <c r="H4284" t="s">
        <v>455</v>
      </c>
      <c r="I4284" t="s">
        <v>310</v>
      </c>
      <c r="J4284">
        <v>10003302327</v>
      </c>
      <c r="K4284" s="21">
        <v>31.9</v>
      </c>
    </row>
    <row r="4285" spans="1:11">
      <c r="A4285" s="3" t="s">
        <v>448</v>
      </c>
      <c r="B4285" s="3">
        <v>2012</v>
      </c>
      <c r="C4285" s="124">
        <v>40922</v>
      </c>
      <c r="D4285" s="3" t="s">
        <v>140</v>
      </c>
      <c r="E4285" t="s">
        <v>91</v>
      </c>
      <c r="F4285">
        <v>3</v>
      </c>
      <c r="G4285">
        <v>6</v>
      </c>
      <c r="H4285" t="s">
        <v>456</v>
      </c>
      <c r="I4285" t="s">
        <v>457</v>
      </c>
      <c r="J4285">
        <v>10004792588</v>
      </c>
      <c r="K4285" s="21">
        <v>24.6</v>
      </c>
    </row>
    <row r="4286" spans="1:11">
      <c r="A4286" s="3" t="s">
        <v>448</v>
      </c>
      <c r="B4286" s="3">
        <v>2012</v>
      </c>
      <c r="C4286" s="124">
        <v>40922</v>
      </c>
      <c r="D4286" s="3" t="s">
        <v>140</v>
      </c>
      <c r="E4286" t="s">
        <v>91</v>
      </c>
      <c r="F4286">
        <v>4</v>
      </c>
      <c r="G4286">
        <v>1</v>
      </c>
      <c r="H4286" t="s">
        <v>427</v>
      </c>
      <c r="I4286" t="s">
        <v>423</v>
      </c>
      <c r="J4286">
        <v>10006737945</v>
      </c>
      <c r="K4286" s="21">
        <v>23.4</v>
      </c>
    </row>
    <row r="4287" spans="1:11">
      <c r="A4287" s="3" t="s">
        <v>448</v>
      </c>
      <c r="B4287" s="3">
        <v>2012</v>
      </c>
      <c r="C4287" s="124">
        <v>40922</v>
      </c>
      <c r="D4287" s="3" t="s">
        <v>140</v>
      </c>
      <c r="E4287" t="s">
        <v>91</v>
      </c>
      <c r="F4287">
        <v>4</v>
      </c>
      <c r="G4287">
        <v>2</v>
      </c>
      <c r="H4287" t="s">
        <v>200</v>
      </c>
      <c r="I4287" t="s">
        <v>23</v>
      </c>
      <c r="J4287">
        <v>10006900421</v>
      </c>
      <c r="K4287" s="21">
        <v>19.100000000000001</v>
      </c>
    </row>
    <row r="4288" spans="1:11">
      <c r="A4288" s="3" t="s">
        <v>448</v>
      </c>
      <c r="B4288" s="3">
        <v>2012</v>
      </c>
      <c r="C4288" s="124">
        <v>40922</v>
      </c>
      <c r="D4288" s="3" t="s">
        <v>140</v>
      </c>
      <c r="E4288" t="s">
        <v>91</v>
      </c>
      <c r="F4288">
        <v>4</v>
      </c>
      <c r="G4288">
        <v>3</v>
      </c>
      <c r="H4288" t="s">
        <v>444</v>
      </c>
      <c r="I4288" t="s">
        <v>381</v>
      </c>
      <c r="J4288">
        <v>10005510085</v>
      </c>
      <c r="K4288" s="21">
        <v>23.8</v>
      </c>
    </row>
    <row r="4289" spans="1:11">
      <c r="A4289" s="3" t="s">
        <v>448</v>
      </c>
      <c r="B4289" s="3">
        <v>2012</v>
      </c>
      <c r="C4289" s="124">
        <v>40922</v>
      </c>
      <c r="D4289" s="3" t="s">
        <v>140</v>
      </c>
      <c r="E4289" t="s">
        <v>91</v>
      </c>
      <c r="F4289">
        <v>4</v>
      </c>
      <c r="G4289">
        <v>4</v>
      </c>
      <c r="H4289" t="s">
        <v>437</v>
      </c>
      <c r="I4289" t="s">
        <v>52</v>
      </c>
      <c r="J4289">
        <v>10004868269</v>
      </c>
      <c r="K4289" s="21">
        <v>24.5</v>
      </c>
    </row>
    <row r="4290" spans="1:11">
      <c r="A4290" s="3" t="s">
        <v>448</v>
      </c>
      <c r="B4290" s="3">
        <v>2012</v>
      </c>
      <c r="C4290" s="124">
        <v>40922</v>
      </c>
      <c r="D4290" s="3" t="s">
        <v>140</v>
      </c>
      <c r="E4290" t="s">
        <v>91</v>
      </c>
      <c r="F4290">
        <v>4</v>
      </c>
      <c r="G4290">
        <v>5</v>
      </c>
      <c r="H4290" t="s">
        <v>439</v>
      </c>
      <c r="I4290" t="s">
        <v>440</v>
      </c>
      <c r="J4290">
        <v>10006107748</v>
      </c>
      <c r="K4290" s="21">
        <v>32.200000000000003</v>
      </c>
    </row>
    <row r="4291" spans="1:11">
      <c r="A4291" s="3" t="s">
        <v>448</v>
      </c>
      <c r="B4291" s="3">
        <v>2012</v>
      </c>
      <c r="C4291" s="124">
        <v>40922</v>
      </c>
      <c r="D4291" s="3" t="s">
        <v>140</v>
      </c>
      <c r="E4291" t="s">
        <v>91</v>
      </c>
      <c r="F4291">
        <v>4</v>
      </c>
      <c r="G4291">
        <v>6</v>
      </c>
      <c r="H4291" t="s">
        <v>458</v>
      </c>
      <c r="I4291" t="s">
        <v>25</v>
      </c>
      <c r="J4291">
        <v>10002209661</v>
      </c>
      <c r="K4291" s="21">
        <v>37.6</v>
      </c>
    </row>
    <row r="4292" spans="1:11">
      <c r="A4292" s="3" t="s">
        <v>448</v>
      </c>
      <c r="B4292" s="3">
        <v>2012</v>
      </c>
      <c r="C4292" s="124">
        <v>40922</v>
      </c>
      <c r="D4292" s="3" t="s">
        <v>140</v>
      </c>
      <c r="E4292" t="s">
        <v>91</v>
      </c>
      <c r="F4292">
        <v>5</v>
      </c>
      <c r="G4292">
        <v>1</v>
      </c>
      <c r="H4292" t="s">
        <v>289</v>
      </c>
      <c r="I4292" t="s">
        <v>207</v>
      </c>
      <c r="J4292">
        <v>10002418415</v>
      </c>
      <c r="K4292" s="21">
        <v>29.4</v>
      </c>
    </row>
    <row r="4293" spans="1:11">
      <c r="A4293" s="3" t="s">
        <v>448</v>
      </c>
      <c r="B4293" s="3">
        <v>2012</v>
      </c>
      <c r="C4293" s="124">
        <v>40922</v>
      </c>
      <c r="D4293" s="3" t="s">
        <v>140</v>
      </c>
      <c r="E4293" t="s">
        <v>91</v>
      </c>
      <c r="F4293">
        <v>5</v>
      </c>
      <c r="G4293">
        <v>2</v>
      </c>
      <c r="H4293" t="s">
        <v>428</v>
      </c>
      <c r="I4293" t="s">
        <v>198</v>
      </c>
      <c r="J4293">
        <v>10002558558</v>
      </c>
      <c r="K4293" s="21">
        <v>29</v>
      </c>
    </row>
    <row r="4294" spans="1:11">
      <c r="A4294" s="3" t="s">
        <v>448</v>
      </c>
      <c r="B4294" s="3">
        <v>2012</v>
      </c>
      <c r="C4294" s="124">
        <v>40922</v>
      </c>
      <c r="D4294" s="3" t="s">
        <v>140</v>
      </c>
      <c r="E4294" t="s">
        <v>91</v>
      </c>
      <c r="F4294">
        <v>5</v>
      </c>
      <c r="G4294">
        <v>3</v>
      </c>
      <c r="H4294" t="s">
        <v>374</v>
      </c>
      <c r="I4294" t="s">
        <v>375</v>
      </c>
      <c r="J4294">
        <v>10004613039</v>
      </c>
      <c r="K4294" s="21">
        <v>23.1</v>
      </c>
    </row>
    <row r="4295" spans="1:11">
      <c r="A4295" s="3" t="s">
        <v>448</v>
      </c>
      <c r="B4295" s="3">
        <v>2012</v>
      </c>
      <c r="C4295" s="124">
        <v>40922</v>
      </c>
      <c r="D4295" s="3" t="s">
        <v>140</v>
      </c>
      <c r="E4295" t="s">
        <v>91</v>
      </c>
      <c r="F4295">
        <v>5</v>
      </c>
      <c r="G4295">
        <v>4</v>
      </c>
      <c r="H4295" t="s">
        <v>399</v>
      </c>
      <c r="I4295" t="s">
        <v>459</v>
      </c>
      <c r="J4295">
        <v>10004792184</v>
      </c>
      <c r="K4295" s="21">
        <v>26.1</v>
      </c>
    </row>
    <row r="4296" spans="1:11">
      <c r="A4296" s="3" t="s">
        <v>448</v>
      </c>
      <c r="B4296" s="3">
        <v>2012</v>
      </c>
      <c r="C4296" s="124">
        <v>40922</v>
      </c>
      <c r="D4296" s="3" t="s">
        <v>140</v>
      </c>
      <c r="E4296" t="s">
        <v>91</v>
      </c>
      <c r="F4296">
        <v>5</v>
      </c>
      <c r="G4296">
        <v>5</v>
      </c>
      <c r="H4296" t="s">
        <v>460</v>
      </c>
      <c r="I4296" t="s">
        <v>348</v>
      </c>
      <c r="J4296">
        <v>10006600933</v>
      </c>
      <c r="K4296" s="21">
        <v>21.5</v>
      </c>
    </row>
    <row r="4297" spans="1:11">
      <c r="A4297" s="3" t="s">
        <v>448</v>
      </c>
      <c r="B4297" s="3">
        <v>2012</v>
      </c>
      <c r="C4297" s="124">
        <v>40922</v>
      </c>
      <c r="D4297" s="3" t="s">
        <v>140</v>
      </c>
      <c r="E4297" t="s">
        <v>91</v>
      </c>
      <c r="F4297">
        <v>6</v>
      </c>
      <c r="G4297">
        <v>1</v>
      </c>
      <c r="H4297" t="s">
        <v>287</v>
      </c>
      <c r="I4297" t="s">
        <v>31</v>
      </c>
      <c r="J4297">
        <v>10003349716</v>
      </c>
      <c r="K4297" s="21">
        <v>26.7</v>
      </c>
    </row>
    <row r="4298" spans="1:11">
      <c r="A4298" s="3" t="s">
        <v>448</v>
      </c>
      <c r="B4298" s="3">
        <v>2012</v>
      </c>
      <c r="C4298" s="124">
        <v>40922</v>
      </c>
      <c r="D4298" s="3" t="s">
        <v>140</v>
      </c>
      <c r="E4298" t="s">
        <v>91</v>
      </c>
      <c r="F4298">
        <v>6</v>
      </c>
      <c r="G4298">
        <v>2</v>
      </c>
      <c r="H4298" t="s">
        <v>312</v>
      </c>
      <c r="I4298" t="s">
        <v>104</v>
      </c>
      <c r="J4298">
        <v>10006898401</v>
      </c>
      <c r="K4298" s="21">
        <v>20.6</v>
      </c>
    </row>
    <row r="4299" spans="1:11">
      <c r="A4299" s="3" t="s">
        <v>448</v>
      </c>
      <c r="B4299" s="3">
        <v>2012</v>
      </c>
      <c r="C4299" s="124">
        <v>40922</v>
      </c>
      <c r="D4299" s="3" t="s">
        <v>140</v>
      </c>
      <c r="E4299" t="s">
        <v>91</v>
      </c>
      <c r="F4299">
        <v>6</v>
      </c>
      <c r="G4299">
        <v>3</v>
      </c>
      <c r="H4299" t="s">
        <v>290</v>
      </c>
      <c r="I4299" t="s">
        <v>212</v>
      </c>
      <c r="J4299">
        <v>10006137252</v>
      </c>
      <c r="K4299" s="21">
        <v>21.8</v>
      </c>
    </row>
    <row r="4300" spans="1:11">
      <c r="A4300" s="3" t="s">
        <v>448</v>
      </c>
      <c r="B4300" s="3">
        <v>2012</v>
      </c>
      <c r="C4300" s="124">
        <v>40922</v>
      </c>
      <c r="D4300" s="3" t="s">
        <v>140</v>
      </c>
      <c r="E4300" t="s">
        <v>91</v>
      </c>
      <c r="F4300">
        <v>6</v>
      </c>
      <c r="G4300">
        <v>4</v>
      </c>
      <c r="H4300" t="s">
        <v>404</v>
      </c>
      <c r="I4300" t="s">
        <v>405</v>
      </c>
      <c r="J4300">
        <v>10005763400</v>
      </c>
      <c r="K4300" s="21">
        <v>25.2</v>
      </c>
    </row>
    <row r="4301" spans="1:11">
      <c r="A4301" s="3" t="s">
        <v>448</v>
      </c>
      <c r="B4301" s="3">
        <v>2012</v>
      </c>
      <c r="C4301" s="124">
        <v>40922</v>
      </c>
      <c r="D4301" s="3" t="s">
        <v>140</v>
      </c>
      <c r="E4301" t="s">
        <v>91</v>
      </c>
      <c r="F4301">
        <v>6</v>
      </c>
      <c r="G4301">
        <v>5</v>
      </c>
      <c r="H4301" t="s">
        <v>234</v>
      </c>
      <c r="I4301" t="s">
        <v>25</v>
      </c>
      <c r="J4301">
        <v>10006073493</v>
      </c>
      <c r="K4301" s="21">
        <v>22.1</v>
      </c>
    </row>
    <row r="4302" spans="1:11">
      <c r="A4302" s="3" t="s">
        <v>448</v>
      </c>
      <c r="B4302" s="3">
        <v>2012</v>
      </c>
      <c r="C4302" s="124">
        <v>40922</v>
      </c>
      <c r="D4302" s="3" t="s">
        <v>140</v>
      </c>
      <c r="E4302" t="s">
        <v>91</v>
      </c>
      <c r="F4302">
        <v>6</v>
      </c>
      <c r="G4302">
        <v>6</v>
      </c>
      <c r="H4302" t="s">
        <v>388</v>
      </c>
      <c r="I4302" t="s">
        <v>389</v>
      </c>
      <c r="J4302">
        <v>10006893852</v>
      </c>
      <c r="K4302" s="21">
        <v>19.3</v>
      </c>
    </row>
    <row r="4303" spans="1:11">
      <c r="A4303" s="3" t="s">
        <v>448</v>
      </c>
      <c r="B4303" s="3">
        <v>2012</v>
      </c>
      <c r="C4303" s="124">
        <v>40922</v>
      </c>
      <c r="D4303" s="3" t="s">
        <v>140</v>
      </c>
      <c r="E4303" t="s">
        <v>91</v>
      </c>
      <c r="F4303">
        <v>6</v>
      </c>
      <c r="G4303">
        <v>7</v>
      </c>
      <c r="H4303" t="s">
        <v>461</v>
      </c>
      <c r="I4303" t="s">
        <v>373</v>
      </c>
      <c r="J4303">
        <v>10007210417</v>
      </c>
      <c r="K4303" s="21">
        <v>19.8</v>
      </c>
    </row>
    <row r="4304" spans="1:11">
      <c r="A4304" s="3" t="s">
        <v>448</v>
      </c>
      <c r="B4304" s="3">
        <v>2012</v>
      </c>
      <c r="C4304" s="124">
        <v>40922</v>
      </c>
      <c r="D4304" s="3" t="s">
        <v>140</v>
      </c>
      <c r="E4304" t="s">
        <v>117</v>
      </c>
      <c r="F4304">
        <v>1</v>
      </c>
      <c r="G4304">
        <v>1</v>
      </c>
      <c r="H4304" t="s">
        <v>399</v>
      </c>
      <c r="I4304" t="s">
        <v>459</v>
      </c>
      <c r="J4304">
        <v>10004792184</v>
      </c>
      <c r="K4304" s="21">
        <v>26.1</v>
      </c>
    </row>
    <row r="4305" spans="1:11">
      <c r="A4305" s="3" t="s">
        <v>448</v>
      </c>
      <c r="B4305" s="3">
        <v>2012</v>
      </c>
      <c r="C4305" s="124">
        <v>40922</v>
      </c>
      <c r="D4305" s="3" t="s">
        <v>140</v>
      </c>
      <c r="E4305" t="s">
        <v>117</v>
      </c>
      <c r="F4305">
        <v>1</v>
      </c>
      <c r="G4305">
        <v>2</v>
      </c>
      <c r="H4305" t="s">
        <v>449</v>
      </c>
      <c r="I4305" t="s">
        <v>400</v>
      </c>
      <c r="J4305">
        <v>10006148467</v>
      </c>
      <c r="K4305" s="21">
        <v>28.7</v>
      </c>
    </row>
    <row r="4306" spans="1:11">
      <c r="A4306" s="3" t="s">
        <v>448</v>
      </c>
      <c r="B4306" s="3">
        <v>2012</v>
      </c>
      <c r="C4306" s="124">
        <v>40922</v>
      </c>
      <c r="D4306" s="3" t="s">
        <v>140</v>
      </c>
      <c r="E4306" t="s">
        <v>117</v>
      </c>
      <c r="F4306">
        <v>1</v>
      </c>
      <c r="G4306">
        <v>3</v>
      </c>
      <c r="H4306" t="s">
        <v>453</v>
      </c>
      <c r="I4306" t="s">
        <v>402</v>
      </c>
      <c r="J4306">
        <v>10005748545</v>
      </c>
      <c r="K4306" s="21"/>
    </row>
    <row r="4307" spans="1:11">
      <c r="A4307" s="3" t="s">
        <v>448</v>
      </c>
      <c r="B4307" s="3">
        <v>2012</v>
      </c>
      <c r="C4307" s="124">
        <v>40922</v>
      </c>
      <c r="D4307" s="3" t="s">
        <v>140</v>
      </c>
      <c r="E4307" t="s">
        <v>117</v>
      </c>
      <c r="F4307">
        <v>1</v>
      </c>
      <c r="G4307">
        <v>4</v>
      </c>
      <c r="H4307" t="s">
        <v>290</v>
      </c>
      <c r="I4307" t="s">
        <v>212</v>
      </c>
      <c r="J4307">
        <v>10006137252</v>
      </c>
      <c r="K4307" s="21">
        <v>21.8</v>
      </c>
    </row>
    <row r="4308" spans="1:11">
      <c r="A4308" s="3" t="s">
        <v>448</v>
      </c>
      <c r="B4308" s="3">
        <v>2012</v>
      </c>
      <c r="C4308" s="124">
        <v>40922</v>
      </c>
      <c r="D4308" s="3" t="s">
        <v>140</v>
      </c>
      <c r="E4308" t="s">
        <v>117</v>
      </c>
      <c r="F4308">
        <v>1</v>
      </c>
      <c r="G4308">
        <v>5</v>
      </c>
      <c r="H4308" t="s">
        <v>439</v>
      </c>
      <c r="I4308" t="s">
        <v>440</v>
      </c>
      <c r="J4308">
        <v>10006107748</v>
      </c>
      <c r="K4308" s="21">
        <v>32.200000000000003</v>
      </c>
    </row>
    <row r="4309" spans="1:11">
      <c r="A4309" s="3" t="s">
        <v>448</v>
      </c>
      <c r="B4309" s="3">
        <v>2012</v>
      </c>
      <c r="C4309" s="124">
        <v>40922</v>
      </c>
      <c r="D4309" s="3" t="s">
        <v>140</v>
      </c>
      <c r="E4309" t="s">
        <v>117</v>
      </c>
      <c r="F4309">
        <v>2</v>
      </c>
      <c r="G4309">
        <v>1</v>
      </c>
      <c r="H4309" t="s">
        <v>374</v>
      </c>
      <c r="I4309" t="s">
        <v>375</v>
      </c>
      <c r="J4309">
        <v>10004613039</v>
      </c>
      <c r="K4309" s="21">
        <v>23.1</v>
      </c>
    </row>
    <row r="4310" spans="1:11">
      <c r="A4310" s="3" t="s">
        <v>448</v>
      </c>
      <c r="B4310" s="3">
        <v>2012</v>
      </c>
      <c r="C4310" s="124">
        <v>40922</v>
      </c>
      <c r="D4310" s="3" t="s">
        <v>140</v>
      </c>
      <c r="E4310" t="s">
        <v>117</v>
      </c>
      <c r="F4310">
        <v>2</v>
      </c>
      <c r="G4310">
        <v>2</v>
      </c>
      <c r="H4310" t="s">
        <v>445</v>
      </c>
      <c r="I4310" t="s">
        <v>164</v>
      </c>
      <c r="J4310">
        <v>10002260484</v>
      </c>
      <c r="K4310" s="21">
        <v>30.4</v>
      </c>
    </row>
    <row r="4311" spans="1:11">
      <c r="A4311" s="3" t="s">
        <v>448</v>
      </c>
      <c r="B4311" s="3">
        <v>2012</v>
      </c>
      <c r="C4311" s="124">
        <v>40922</v>
      </c>
      <c r="D4311" s="3" t="s">
        <v>140</v>
      </c>
      <c r="E4311" t="s">
        <v>117</v>
      </c>
      <c r="F4311">
        <v>2</v>
      </c>
      <c r="G4311">
        <v>3</v>
      </c>
      <c r="H4311" t="s">
        <v>450</v>
      </c>
      <c r="I4311" t="s">
        <v>343</v>
      </c>
      <c r="J4311">
        <v>10006643066</v>
      </c>
      <c r="K4311" s="21"/>
    </row>
    <row r="4312" spans="1:11">
      <c r="A4312" s="3" t="s">
        <v>448</v>
      </c>
      <c r="B4312" s="3">
        <v>2012</v>
      </c>
      <c r="C4312" s="124">
        <v>40922</v>
      </c>
      <c r="D4312" s="3" t="s">
        <v>140</v>
      </c>
      <c r="E4312" t="s">
        <v>117</v>
      </c>
      <c r="F4312">
        <v>2</v>
      </c>
      <c r="G4312">
        <v>4</v>
      </c>
      <c r="H4312" t="s">
        <v>437</v>
      </c>
      <c r="I4312" t="s">
        <v>52</v>
      </c>
      <c r="J4312">
        <v>10004868269</v>
      </c>
      <c r="K4312" s="21">
        <v>24.5</v>
      </c>
    </row>
    <row r="4313" spans="1:11">
      <c r="A4313" s="3" t="s">
        <v>448</v>
      </c>
      <c r="B4313" s="3">
        <v>2012</v>
      </c>
      <c r="C4313" s="124">
        <v>40922</v>
      </c>
      <c r="D4313" s="3" t="s">
        <v>140</v>
      </c>
      <c r="E4313" t="s">
        <v>117</v>
      </c>
      <c r="F4313">
        <v>2</v>
      </c>
      <c r="G4313">
        <v>5</v>
      </c>
      <c r="H4313" t="s">
        <v>455</v>
      </c>
      <c r="I4313" t="s">
        <v>310</v>
      </c>
      <c r="J4313">
        <v>10003302327</v>
      </c>
      <c r="K4313" s="21">
        <v>31.9</v>
      </c>
    </row>
    <row r="4314" spans="1:11">
      <c r="A4314" s="3" t="s">
        <v>448</v>
      </c>
      <c r="B4314" s="3">
        <v>2012</v>
      </c>
      <c r="C4314" s="124">
        <v>40922</v>
      </c>
      <c r="D4314" s="3" t="s">
        <v>140</v>
      </c>
      <c r="E4314" t="s">
        <v>117</v>
      </c>
      <c r="F4314">
        <v>3</v>
      </c>
      <c r="G4314">
        <v>1</v>
      </c>
      <c r="H4314" t="s">
        <v>220</v>
      </c>
      <c r="I4314" t="s">
        <v>35</v>
      </c>
      <c r="J4314">
        <v>10005782695</v>
      </c>
      <c r="K4314" s="21">
        <v>22.5</v>
      </c>
    </row>
    <row r="4315" spans="1:11">
      <c r="A4315" s="3" t="s">
        <v>448</v>
      </c>
      <c r="B4315" s="3">
        <v>2012</v>
      </c>
      <c r="C4315" s="124">
        <v>40922</v>
      </c>
      <c r="D4315" s="3" t="s">
        <v>140</v>
      </c>
      <c r="E4315" t="s">
        <v>117</v>
      </c>
      <c r="F4315">
        <v>3</v>
      </c>
      <c r="G4315">
        <v>2</v>
      </c>
      <c r="H4315" t="s">
        <v>444</v>
      </c>
      <c r="I4315" t="s">
        <v>381</v>
      </c>
      <c r="J4315">
        <v>10005510085</v>
      </c>
      <c r="K4315" s="21">
        <v>23.8</v>
      </c>
    </row>
    <row r="4316" spans="1:11">
      <c r="A4316" s="3" t="s">
        <v>448</v>
      </c>
      <c r="B4316" s="3">
        <v>2012</v>
      </c>
      <c r="C4316" s="124">
        <v>40922</v>
      </c>
      <c r="D4316" s="3" t="s">
        <v>140</v>
      </c>
      <c r="E4316" t="s">
        <v>117</v>
      </c>
      <c r="F4316">
        <v>3</v>
      </c>
      <c r="G4316">
        <v>3</v>
      </c>
      <c r="H4316" t="s">
        <v>451</v>
      </c>
      <c r="I4316" t="s">
        <v>452</v>
      </c>
      <c r="J4316">
        <v>10006278914</v>
      </c>
      <c r="K4316" s="21">
        <v>19.5</v>
      </c>
    </row>
    <row r="4317" spans="1:11">
      <c r="A4317" s="3" t="s">
        <v>448</v>
      </c>
      <c r="B4317" s="3">
        <v>2012</v>
      </c>
      <c r="C4317" s="124">
        <v>40922</v>
      </c>
      <c r="D4317" s="3" t="s">
        <v>140</v>
      </c>
      <c r="E4317" t="s">
        <v>117</v>
      </c>
      <c r="F4317">
        <v>3</v>
      </c>
      <c r="G4317">
        <v>4</v>
      </c>
      <c r="H4317" t="s">
        <v>454</v>
      </c>
      <c r="I4317" t="s">
        <v>46</v>
      </c>
      <c r="J4317">
        <v>10005364585</v>
      </c>
      <c r="K4317" s="21">
        <v>22.2</v>
      </c>
    </row>
    <row r="4318" spans="1:11">
      <c r="A4318" s="3" t="s">
        <v>448</v>
      </c>
      <c r="B4318" s="3">
        <v>2012</v>
      </c>
      <c r="C4318" s="124">
        <v>40922</v>
      </c>
      <c r="D4318" s="3" t="s">
        <v>140</v>
      </c>
      <c r="E4318" t="s">
        <v>117</v>
      </c>
      <c r="F4318">
        <v>3</v>
      </c>
      <c r="G4318">
        <v>5</v>
      </c>
      <c r="H4318" t="s">
        <v>388</v>
      </c>
      <c r="I4318" t="s">
        <v>389</v>
      </c>
      <c r="J4318">
        <v>10006893852</v>
      </c>
      <c r="K4318" s="21">
        <v>19.3</v>
      </c>
    </row>
    <row r="4319" spans="1:11">
      <c r="A4319" s="3" t="s">
        <v>448</v>
      </c>
      <c r="B4319" s="3">
        <v>2012</v>
      </c>
      <c r="C4319" s="124">
        <v>40922</v>
      </c>
      <c r="D4319" s="3" t="s">
        <v>140</v>
      </c>
      <c r="E4319" t="s">
        <v>117</v>
      </c>
      <c r="F4319">
        <v>4</v>
      </c>
      <c r="G4319">
        <v>1</v>
      </c>
      <c r="H4319" t="s">
        <v>200</v>
      </c>
      <c r="I4319" t="s">
        <v>23</v>
      </c>
      <c r="J4319">
        <v>10006900421</v>
      </c>
      <c r="K4319" s="21">
        <v>19.100000000000001</v>
      </c>
    </row>
    <row r="4320" spans="1:11">
      <c r="A4320" s="3" t="s">
        <v>448</v>
      </c>
      <c r="B4320" s="3">
        <v>2012</v>
      </c>
      <c r="C4320" s="124">
        <v>40922</v>
      </c>
      <c r="D4320" s="3" t="s">
        <v>140</v>
      </c>
      <c r="E4320" t="s">
        <v>117</v>
      </c>
      <c r="F4320">
        <v>4</v>
      </c>
      <c r="G4320">
        <v>2</v>
      </c>
      <c r="H4320" t="s">
        <v>350</v>
      </c>
      <c r="I4320" t="s">
        <v>224</v>
      </c>
      <c r="J4320">
        <v>10007165755</v>
      </c>
      <c r="K4320" s="21">
        <v>22</v>
      </c>
    </row>
    <row r="4321" spans="1:11">
      <c r="A4321" s="3" t="s">
        <v>448</v>
      </c>
      <c r="B4321" s="3">
        <v>2012</v>
      </c>
      <c r="C4321" s="124">
        <v>40922</v>
      </c>
      <c r="D4321" s="3" t="s">
        <v>140</v>
      </c>
      <c r="E4321" t="s">
        <v>117</v>
      </c>
      <c r="F4321">
        <v>4</v>
      </c>
      <c r="G4321">
        <v>3</v>
      </c>
      <c r="H4321" t="s">
        <v>153</v>
      </c>
      <c r="I4321" t="s">
        <v>154</v>
      </c>
      <c r="J4321">
        <v>10004717719</v>
      </c>
      <c r="K4321" s="21">
        <v>23.1</v>
      </c>
    </row>
    <row r="4322" spans="1:11">
      <c r="A4322" s="3" t="s">
        <v>448</v>
      </c>
      <c r="B4322" s="3">
        <v>2012</v>
      </c>
      <c r="C4322" s="124">
        <v>40922</v>
      </c>
      <c r="D4322" s="3" t="s">
        <v>140</v>
      </c>
      <c r="E4322" t="s">
        <v>117</v>
      </c>
      <c r="F4322">
        <v>4</v>
      </c>
      <c r="G4322">
        <v>4</v>
      </c>
      <c r="H4322" t="s">
        <v>303</v>
      </c>
      <c r="I4322" t="s">
        <v>113</v>
      </c>
      <c r="J4322">
        <v>10006898296</v>
      </c>
      <c r="K4322" s="21">
        <v>19.399999999999999</v>
      </c>
    </row>
    <row r="4323" spans="1:11">
      <c r="A4323" s="3" t="s">
        <v>448</v>
      </c>
      <c r="B4323" s="3">
        <v>2012</v>
      </c>
      <c r="C4323" s="124">
        <v>40922</v>
      </c>
      <c r="D4323" s="3" t="s">
        <v>140</v>
      </c>
      <c r="E4323" t="s">
        <v>117</v>
      </c>
      <c r="F4323">
        <v>4</v>
      </c>
      <c r="G4323">
        <v>5</v>
      </c>
      <c r="H4323" t="s">
        <v>461</v>
      </c>
      <c r="I4323" t="s">
        <v>373</v>
      </c>
      <c r="J4323">
        <v>10007210417</v>
      </c>
      <c r="K4323" s="21">
        <v>19.8</v>
      </c>
    </row>
    <row r="4324" spans="1:11">
      <c r="A4324" s="3" t="s">
        <v>448</v>
      </c>
      <c r="B4324" s="3">
        <v>2012</v>
      </c>
      <c r="C4324" s="124">
        <v>40922</v>
      </c>
      <c r="D4324" s="3" t="s">
        <v>140</v>
      </c>
      <c r="E4324" t="s">
        <v>117</v>
      </c>
      <c r="F4324">
        <v>5</v>
      </c>
      <c r="G4324">
        <v>1</v>
      </c>
      <c r="H4324" t="s">
        <v>428</v>
      </c>
      <c r="I4324" t="s">
        <v>198</v>
      </c>
      <c r="J4324">
        <v>10002558558</v>
      </c>
      <c r="K4324" s="21">
        <v>29</v>
      </c>
    </row>
    <row r="4325" spans="1:11">
      <c r="A4325" s="3" t="s">
        <v>448</v>
      </c>
      <c r="B4325" s="3">
        <v>2012</v>
      </c>
      <c r="C4325" s="124">
        <v>40922</v>
      </c>
      <c r="D4325" s="3" t="s">
        <v>140</v>
      </c>
      <c r="E4325" t="s">
        <v>117</v>
      </c>
      <c r="F4325">
        <v>5</v>
      </c>
      <c r="G4325">
        <v>2</v>
      </c>
      <c r="H4325" t="s">
        <v>393</v>
      </c>
      <c r="I4325" t="s">
        <v>394</v>
      </c>
      <c r="J4325">
        <v>10002830360</v>
      </c>
      <c r="K4325" s="21">
        <v>32.6</v>
      </c>
    </row>
    <row r="4326" spans="1:11">
      <c r="A4326" s="3" t="s">
        <v>448</v>
      </c>
      <c r="B4326" s="3">
        <v>2012</v>
      </c>
      <c r="C4326" s="124">
        <v>40922</v>
      </c>
      <c r="D4326" s="3" t="s">
        <v>140</v>
      </c>
      <c r="E4326" t="s">
        <v>117</v>
      </c>
      <c r="F4326">
        <v>5</v>
      </c>
      <c r="G4326">
        <v>3</v>
      </c>
      <c r="H4326" t="s">
        <v>361</v>
      </c>
      <c r="I4326" t="s">
        <v>142</v>
      </c>
      <c r="J4326">
        <v>10005505439</v>
      </c>
      <c r="K4326" s="21">
        <v>22.6</v>
      </c>
    </row>
    <row r="4327" spans="1:11">
      <c r="A4327" s="3" t="s">
        <v>448</v>
      </c>
      <c r="B4327" s="3">
        <v>2012</v>
      </c>
      <c r="C4327" s="124">
        <v>40922</v>
      </c>
      <c r="D4327" s="3" t="s">
        <v>140</v>
      </c>
      <c r="E4327" t="s">
        <v>117</v>
      </c>
      <c r="F4327">
        <v>5</v>
      </c>
      <c r="G4327">
        <v>4</v>
      </c>
      <c r="H4327" t="s">
        <v>234</v>
      </c>
      <c r="I4327" t="s">
        <v>25</v>
      </c>
      <c r="J4327">
        <v>10006073493</v>
      </c>
      <c r="K4327" s="21">
        <v>22.1</v>
      </c>
    </row>
    <row r="4328" spans="1:11">
      <c r="A4328" s="3" t="s">
        <v>448</v>
      </c>
      <c r="B4328" s="3">
        <v>2012</v>
      </c>
      <c r="C4328" s="124">
        <v>40922</v>
      </c>
      <c r="D4328" s="3" t="s">
        <v>140</v>
      </c>
      <c r="E4328" t="s">
        <v>117</v>
      </c>
      <c r="F4328">
        <v>5</v>
      </c>
      <c r="G4328">
        <v>5</v>
      </c>
      <c r="H4328" t="s">
        <v>458</v>
      </c>
      <c r="I4328" t="s">
        <v>25</v>
      </c>
      <c r="J4328">
        <v>10002209661</v>
      </c>
      <c r="K4328" s="21">
        <v>37.6</v>
      </c>
    </row>
    <row r="4329" spans="1:11">
      <c r="A4329" s="3" t="s">
        <v>448</v>
      </c>
      <c r="B4329" s="3">
        <v>2012</v>
      </c>
      <c r="C4329" s="124">
        <v>40922</v>
      </c>
      <c r="D4329" s="3" t="s">
        <v>140</v>
      </c>
      <c r="E4329" t="s">
        <v>117</v>
      </c>
      <c r="F4329">
        <v>6</v>
      </c>
      <c r="G4329">
        <v>1</v>
      </c>
      <c r="H4329" t="s">
        <v>174</v>
      </c>
      <c r="I4329" t="s">
        <v>37</v>
      </c>
      <c r="J4329">
        <v>10006552534</v>
      </c>
      <c r="K4329" s="21">
        <v>21.7</v>
      </c>
    </row>
    <row r="4330" spans="1:11">
      <c r="A4330" s="3" t="s">
        <v>448</v>
      </c>
      <c r="B4330" s="3">
        <v>2012</v>
      </c>
      <c r="C4330" s="124">
        <v>40922</v>
      </c>
      <c r="D4330" s="3" t="s">
        <v>140</v>
      </c>
      <c r="E4330" t="s">
        <v>117</v>
      </c>
      <c r="F4330">
        <v>6</v>
      </c>
      <c r="G4330">
        <v>2</v>
      </c>
      <c r="H4330" t="s">
        <v>404</v>
      </c>
      <c r="I4330" t="s">
        <v>405</v>
      </c>
      <c r="J4330">
        <v>10005763400</v>
      </c>
      <c r="K4330" s="21">
        <v>25.2</v>
      </c>
    </row>
    <row r="4331" spans="1:11">
      <c r="A4331" s="3" t="s">
        <v>448</v>
      </c>
      <c r="B4331" s="3">
        <v>2012</v>
      </c>
      <c r="C4331" s="124">
        <v>40922</v>
      </c>
      <c r="D4331" s="3" t="s">
        <v>140</v>
      </c>
      <c r="E4331" t="s">
        <v>117</v>
      </c>
      <c r="F4331">
        <v>6</v>
      </c>
      <c r="G4331">
        <v>3</v>
      </c>
      <c r="H4331" t="s">
        <v>460</v>
      </c>
      <c r="I4331" t="s">
        <v>348</v>
      </c>
      <c r="J4331">
        <v>10006600933</v>
      </c>
      <c r="K4331" s="21">
        <v>21.5</v>
      </c>
    </row>
    <row r="4332" spans="1:11">
      <c r="A4332" s="3" t="s">
        <v>448</v>
      </c>
      <c r="B4332" s="3">
        <v>2012</v>
      </c>
      <c r="C4332" s="124">
        <v>40922</v>
      </c>
      <c r="D4332" s="3" t="s">
        <v>140</v>
      </c>
      <c r="E4332" t="s">
        <v>117</v>
      </c>
      <c r="F4332">
        <v>6</v>
      </c>
      <c r="G4332">
        <v>4</v>
      </c>
      <c r="H4332" t="s">
        <v>456</v>
      </c>
      <c r="I4332" t="s">
        <v>457</v>
      </c>
      <c r="J4332">
        <v>10004792588</v>
      </c>
      <c r="K4332" s="21">
        <v>24.6</v>
      </c>
    </row>
    <row r="4333" spans="1:11">
      <c r="A4333" s="3" t="s">
        <v>448</v>
      </c>
      <c r="B4333" s="3">
        <v>2012</v>
      </c>
      <c r="C4333" s="124">
        <v>40922</v>
      </c>
      <c r="D4333" s="3" t="s">
        <v>140</v>
      </c>
      <c r="E4333" t="s">
        <v>117</v>
      </c>
      <c r="F4333">
        <v>6</v>
      </c>
      <c r="G4333">
        <v>5</v>
      </c>
      <c r="H4333" t="s">
        <v>312</v>
      </c>
      <c r="I4333" t="s">
        <v>104</v>
      </c>
      <c r="J4333">
        <v>10006898401</v>
      </c>
      <c r="K4333" s="21">
        <v>20.6</v>
      </c>
    </row>
    <row r="4334" spans="1:11">
      <c r="A4334" s="3" t="s">
        <v>448</v>
      </c>
      <c r="B4334" s="3">
        <v>2012</v>
      </c>
      <c r="C4334" s="124">
        <v>40922</v>
      </c>
      <c r="D4334" s="3" t="s">
        <v>140</v>
      </c>
      <c r="E4334" t="s">
        <v>119</v>
      </c>
      <c r="F4334">
        <v>1</v>
      </c>
      <c r="G4334">
        <v>1</v>
      </c>
      <c r="H4334" t="s">
        <v>427</v>
      </c>
      <c r="I4334" t="s">
        <v>423</v>
      </c>
      <c r="J4334">
        <v>10006737945</v>
      </c>
      <c r="K4334" s="21">
        <v>23.4</v>
      </c>
    </row>
    <row r="4335" spans="1:11">
      <c r="A4335" s="3" t="s">
        <v>448</v>
      </c>
      <c r="B4335" s="3">
        <v>2012</v>
      </c>
      <c r="C4335" s="124">
        <v>40922</v>
      </c>
      <c r="D4335" s="3" t="s">
        <v>140</v>
      </c>
      <c r="E4335" t="s">
        <v>119</v>
      </c>
      <c r="F4335">
        <v>1</v>
      </c>
      <c r="G4335">
        <v>2</v>
      </c>
      <c r="H4335" t="s">
        <v>428</v>
      </c>
      <c r="I4335" t="s">
        <v>198</v>
      </c>
      <c r="J4335">
        <v>10002558558</v>
      </c>
      <c r="K4335" s="21">
        <v>29</v>
      </c>
    </row>
    <row r="4336" spans="1:11">
      <c r="A4336" s="3" t="s">
        <v>448</v>
      </c>
      <c r="B4336" s="3">
        <v>2012</v>
      </c>
      <c r="C4336" s="124">
        <v>40922</v>
      </c>
      <c r="D4336" s="3" t="s">
        <v>140</v>
      </c>
      <c r="E4336" t="s">
        <v>119</v>
      </c>
      <c r="F4336">
        <v>1</v>
      </c>
      <c r="G4336">
        <v>3</v>
      </c>
      <c r="H4336" t="s">
        <v>390</v>
      </c>
      <c r="I4336" t="s">
        <v>269</v>
      </c>
      <c r="J4336">
        <v>10003030424</v>
      </c>
      <c r="K4336" s="21">
        <v>26.5</v>
      </c>
    </row>
    <row r="4337" spans="1:11">
      <c r="A4337" s="3" t="s">
        <v>448</v>
      </c>
      <c r="B4337" s="3">
        <v>2012</v>
      </c>
      <c r="C4337" s="124">
        <v>40922</v>
      </c>
      <c r="D4337" s="3" t="s">
        <v>140</v>
      </c>
      <c r="E4337" t="s">
        <v>119</v>
      </c>
      <c r="F4337">
        <v>1</v>
      </c>
      <c r="G4337">
        <v>4</v>
      </c>
      <c r="H4337" t="s">
        <v>287</v>
      </c>
      <c r="I4337" t="s">
        <v>31</v>
      </c>
      <c r="J4337">
        <v>10003349716</v>
      </c>
      <c r="K4337" s="21">
        <v>26.7</v>
      </c>
    </row>
    <row r="4338" spans="1:11">
      <c r="A4338" s="3" t="s">
        <v>448</v>
      </c>
      <c r="B4338" s="3">
        <v>2012</v>
      </c>
      <c r="C4338" s="124">
        <v>40922</v>
      </c>
      <c r="D4338" s="3" t="s">
        <v>140</v>
      </c>
      <c r="E4338" t="s">
        <v>119</v>
      </c>
      <c r="F4338">
        <v>1</v>
      </c>
      <c r="G4338">
        <v>5</v>
      </c>
      <c r="H4338" t="s">
        <v>374</v>
      </c>
      <c r="I4338" t="s">
        <v>375</v>
      </c>
      <c r="J4338">
        <v>10004613039</v>
      </c>
      <c r="K4338" s="21">
        <v>23.1</v>
      </c>
    </row>
    <row r="4339" spans="1:11">
      <c r="A4339" s="3" t="s">
        <v>448</v>
      </c>
      <c r="B4339" s="3">
        <v>2012</v>
      </c>
      <c r="C4339" s="124">
        <v>40922</v>
      </c>
      <c r="D4339" s="3" t="s">
        <v>140</v>
      </c>
      <c r="E4339" t="s">
        <v>119</v>
      </c>
      <c r="F4339">
        <v>1</v>
      </c>
      <c r="G4339">
        <v>6</v>
      </c>
      <c r="H4339" t="s">
        <v>220</v>
      </c>
      <c r="I4339" t="s">
        <v>35</v>
      </c>
      <c r="J4339">
        <v>10005782695</v>
      </c>
      <c r="K4339" s="21">
        <v>22.5</v>
      </c>
    </row>
    <row r="4340" spans="1:11">
      <c r="A4340" s="3" t="s">
        <v>448</v>
      </c>
      <c r="B4340" s="3">
        <v>2012</v>
      </c>
      <c r="C4340" s="124">
        <v>40922</v>
      </c>
      <c r="D4340" s="3" t="s">
        <v>140</v>
      </c>
      <c r="E4340" t="s">
        <v>119</v>
      </c>
      <c r="F4340">
        <v>2</v>
      </c>
      <c r="G4340">
        <v>1</v>
      </c>
      <c r="H4340" t="s">
        <v>294</v>
      </c>
      <c r="I4340" t="s">
        <v>27</v>
      </c>
      <c r="J4340">
        <v>10003011125</v>
      </c>
      <c r="K4340" s="21">
        <v>27.2</v>
      </c>
    </row>
    <row r="4341" spans="1:11">
      <c r="A4341" s="3" t="s">
        <v>448</v>
      </c>
      <c r="B4341" s="3">
        <v>2012</v>
      </c>
      <c r="C4341" s="124">
        <v>40922</v>
      </c>
      <c r="D4341" s="3" t="s">
        <v>140</v>
      </c>
      <c r="E4341" t="s">
        <v>119</v>
      </c>
      <c r="F4341">
        <v>2</v>
      </c>
      <c r="G4341">
        <v>2</v>
      </c>
      <c r="H4341" t="s">
        <v>174</v>
      </c>
      <c r="I4341" t="s">
        <v>37</v>
      </c>
      <c r="J4341">
        <v>10006552534</v>
      </c>
      <c r="K4341" s="21">
        <v>21.7</v>
      </c>
    </row>
    <row r="4342" spans="1:11">
      <c r="A4342" s="3" t="s">
        <v>448</v>
      </c>
      <c r="B4342" s="3">
        <v>2012</v>
      </c>
      <c r="C4342" s="124">
        <v>40922</v>
      </c>
      <c r="D4342" s="3" t="s">
        <v>140</v>
      </c>
      <c r="E4342" t="s">
        <v>119</v>
      </c>
      <c r="F4342">
        <v>2</v>
      </c>
      <c r="G4342">
        <v>3</v>
      </c>
      <c r="H4342" t="s">
        <v>314</v>
      </c>
      <c r="I4342" t="s">
        <v>44</v>
      </c>
      <c r="J4342">
        <v>10006904360</v>
      </c>
      <c r="K4342" s="21">
        <v>20.5</v>
      </c>
    </row>
    <row r="4343" spans="1:11">
      <c r="A4343" s="3" t="s">
        <v>448</v>
      </c>
      <c r="B4343" s="3">
        <v>2012</v>
      </c>
      <c r="C4343" s="124">
        <v>40922</v>
      </c>
      <c r="D4343" s="3" t="s">
        <v>140</v>
      </c>
      <c r="E4343" t="s">
        <v>119</v>
      </c>
      <c r="F4343">
        <v>2</v>
      </c>
      <c r="G4343">
        <v>4</v>
      </c>
      <c r="H4343" t="s">
        <v>200</v>
      </c>
      <c r="I4343" t="s">
        <v>23</v>
      </c>
      <c r="J4343">
        <v>10006900421</v>
      </c>
      <c r="K4343" s="21">
        <v>19.100000000000001</v>
      </c>
    </row>
    <row r="4344" spans="1:11">
      <c r="A4344" s="3" t="s">
        <v>448</v>
      </c>
      <c r="B4344" s="3">
        <v>2012</v>
      </c>
      <c r="C4344" s="124">
        <v>40922</v>
      </c>
      <c r="D4344" s="3" t="s">
        <v>140</v>
      </c>
      <c r="E4344" t="s">
        <v>119</v>
      </c>
      <c r="F4344">
        <v>2</v>
      </c>
      <c r="G4344">
        <v>5</v>
      </c>
      <c r="H4344" t="s">
        <v>289</v>
      </c>
      <c r="I4344" t="s">
        <v>207</v>
      </c>
      <c r="J4344">
        <v>10002418415</v>
      </c>
      <c r="K4344" s="21">
        <v>29.4</v>
      </c>
    </row>
    <row r="4345" spans="1:11">
      <c r="A4345" s="3" t="s">
        <v>448</v>
      </c>
      <c r="B4345" s="3">
        <v>2012</v>
      </c>
      <c r="C4345" s="124">
        <v>40922</v>
      </c>
      <c r="D4345" s="3" t="s">
        <v>140</v>
      </c>
      <c r="E4345" t="s">
        <v>119</v>
      </c>
      <c r="F4345">
        <v>2</v>
      </c>
      <c r="G4345">
        <v>6</v>
      </c>
      <c r="H4345" t="s">
        <v>399</v>
      </c>
      <c r="I4345" t="s">
        <v>459</v>
      </c>
      <c r="J4345">
        <v>10004792184</v>
      </c>
      <c r="K4345" s="21">
        <v>26.1</v>
      </c>
    </row>
    <row r="4346" spans="1:11">
      <c r="A4346" s="3" t="s">
        <v>448</v>
      </c>
      <c r="B4346" s="3">
        <v>2012</v>
      </c>
      <c r="C4346" s="124">
        <v>40922</v>
      </c>
      <c r="D4346" s="3" t="s">
        <v>140</v>
      </c>
      <c r="E4346" t="s">
        <v>121</v>
      </c>
      <c r="F4346">
        <v>1</v>
      </c>
      <c r="G4346">
        <v>1</v>
      </c>
      <c r="H4346" t="s">
        <v>294</v>
      </c>
      <c r="I4346" t="s">
        <v>27</v>
      </c>
      <c r="J4346">
        <v>10003011125</v>
      </c>
      <c r="K4346" s="21">
        <v>27.2</v>
      </c>
    </row>
    <row r="4347" spans="1:11">
      <c r="A4347" s="3" t="s">
        <v>448</v>
      </c>
      <c r="B4347" s="3">
        <v>2012</v>
      </c>
      <c r="C4347" s="124">
        <v>40922</v>
      </c>
      <c r="D4347" s="3" t="s">
        <v>140</v>
      </c>
      <c r="E4347" t="s">
        <v>121</v>
      </c>
      <c r="F4347">
        <v>1</v>
      </c>
      <c r="G4347">
        <v>2</v>
      </c>
      <c r="H4347" t="s">
        <v>428</v>
      </c>
      <c r="I4347" t="s">
        <v>198</v>
      </c>
      <c r="J4347">
        <v>10002558558</v>
      </c>
      <c r="K4347" s="21">
        <v>29</v>
      </c>
    </row>
    <row r="4348" spans="1:11">
      <c r="A4348" s="3" t="s">
        <v>448</v>
      </c>
      <c r="B4348" s="3">
        <v>2012</v>
      </c>
      <c r="C4348" s="124">
        <v>40922</v>
      </c>
      <c r="D4348" s="3" t="s">
        <v>140</v>
      </c>
      <c r="E4348" t="s">
        <v>121</v>
      </c>
      <c r="F4348">
        <v>1</v>
      </c>
      <c r="G4348">
        <v>3</v>
      </c>
      <c r="H4348" t="s">
        <v>390</v>
      </c>
      <c r="I4348" t="s">
        <v>269</v>
      </c>
      <c r="J4348">
        <v>10003030424</v>
      </c>
      <c r="K4348" s="21">
        <v>26.5</v>
      </c>
    </row>
    <row r="4349" spans="1:11">
      <c r="A4349" s="3" t="s">
        <v>448</v>
      </c>
      <c r="B4349" s="3">
        <v>2012</v>
      </c>
      <c r="C4349" s="124">
        <v>40922</v>
      </c>
      <c r="D4349" s="3" t="s">
        <v>140</v>
      </c>
      <c r="E4349" t="s">
        <v>121</v>
      </c>
      <c r="F4349">
        <v>1</v>
      </c>
      <c r="G4349">
        <v>4</v>
      </c>
      <c r="H4349" t="s">
        <v>174</v>
      </c>
      <c r="I4349" t="s">
        <v>37</v>
      </c>
      <c r="J4349">
        <v>10006552534</v>
      </c>
      <c r="K4349" s="21">
        <v>21.7</v>
      </c>
    </row>
    <row r="4350" spans="1:11">
      <c r="A4350" s="3" t="s">
        <v>448</v>
      </c>
      <c r="B4350" s="3">
        <v>2012</v>
      </c>
      <c r="C4350" s="124">
        <v>40922</v>
      </c>
      <c r="D4350" s="3" t="s">
        <v>140</v>
      </c>
      <c r="E4350" t="s">
        <v>121</v>
      </c>
      <c r="F4350">
        <v>1</v>
      </c>
      <c r="G4350">
        <v>5</v>
      </c>
      <c r="H4350" t="s">
        <v>427</v>
      </c>
      <c r="I4350" t="s">
        <v>423</v>
      </c>
      <c r="J4350">
        <v>10006737945</v>
      </c>
      <c r="K4350" s="21">
        <v>23.4</v>
      </c>
    </row>
    <row r="4351" spans="1:11">
      <c r="A4351" s="3" t="s">
        <v>448</v>
      </c>
      <c r="B4351" s="3">
        <v>2012</v>
      </c>
      <c r="C4351" s="124">
        <v>40922</v>
      </c>
      <c r="D4351" s="3" t="s">
        <v>140</v>
      </c>
      <c r="E4351" t="s">
        <v>121</v>
      </c>
      <c r="F4351">
        <v>1</v>
      </c>
      <c r="G4351">
        <v>6</v>
      </c>
      <c r="H4351" t="s">
        <v>314</v>
      </c>
      <c r="I4351" t="s">
        <v>44</v>
      </c>
      <c r="J4351">
        <v>10006904360</v>
      </c>
      <c r="K4351" s="21">
        <v>20.5</v>
      </c>
    </row>
    <row r="4352" spans="1:11">
      <c r="A4352" s="3" t="s">
        <v>448</v>
      </c>
      <c r="B4352" s="3">
        <v>2012</v>
      </c>
      <c r="C4352" s="124">
        <v>40922</v>
      </c>
      <c r="D4352" s="3" t="s">
        <v>140</v>
      </c>
      <c r="E4352" t="s">
        <v>121</v>
      </c>
      <c r="F4352">
        <v>2</v>
      </c>
      <c r="G4352">
        <v>1</v>
      </c>
      <c r="H4352" t="s">
        <v>289</v>
      </c>
      <c r="I4352" t="s">
        <v>207</v>
      </c>
      <c r="J4352">
        <v>10002418415</v>
      </c>
      <c r="K4352" s="21">
        <v>29.4</v>
      </c>
    </row>
    <row r="4353" spans="1:11">
      <c r="A4353" s="3" t="s">
        <v>448</v>
      </c>
      <c r="B4353" s="3">
        <v>2012</v>
      </c>
      <c r="C4353" s="124">
        <v>40922</v>
      </c>
      <c r="D4353" s="3" t="s">
        <v>140</v>
      </c>
      <c r="E4353" t="s">
        <v>121</v>
      </c>
      <c r="F4353">
        <v>2</v>
      </c>
      <c r="G4353">
        <v>2</v>
      </c>
      <c r="H4353" t="s">
        <v>287</v>
      </c>
      <c r="I4353" t="s">
        <v>31</v>
      </c>
      <c r="J4353">
        <v>10003349716</v>
      </c>
      <c r="K4353" s="21">
        <v>26.7</v>
      </c>
    </row>
    <row r="4354" spans="1:11">
      <c r="A4354" s="3" t="s">
        <v>448</v>
      </c>
      <c r="B4354" s="3">
        <v>2012</v>
      </c>
      <c r="C4354" s="124">
        <v>40922</v>
      </c>
      <c r="D4354" s="3" t="s">
        <v>140</v>
      </c>
      <c r="E4354" t="s">
        <v>121</v>
      </c>
      <c r="F4354">
        <v>2</v>
      </c>
      <c r="G4354">
        <v>3</v>
      </c>
      <c r="H4354" t="s">
        <v>200</v>
      </c>
      <c r="I4354" t="s">
        <v>23</v>
      </c>
      <c r="J4354">
        <v>10006900421</v>
      </c>
      <c r="K4354" s="21">
        <v>19.100000000000001</v>
      </c>
    </row>
    <row r="4355" spans="1:11">
      <c r="A4355" s="3" t="s">
        <v>448</v>
      </c>
      <c r="B4355" s="3">
        <v>2012</v>
      </c>
      <c r="C4355" s="124">
        <v>40922</v>
      </c>
      <c r="D4355" s="3" t="s">
        <v>140</v>
      </c>
      <c r="E4355" t="s">
        <v>121</v>
      </c>
      <c r="F4355">
        <v>2</v>
      </c>
      <c r="G4355">
        <v>4</v>
      </c>
      <c r="H4355" t="s">
        <v>220</v>
      </c>
      <c r="I4355" t="s">
        <v>35</v>
      </c>
      <c r="J4355">
        <v>10005782695</v>
      </c>
      <c r="K4355" s="21">
        <v>22.5</v>
      </c>
    </row>
    <row r="4356" spans="1:11">
      <c r="A4356" s="3" t="s">
        <v>448</v>
      </c>
      <c r="B4356" s="3">
        <v>2012</v>
      </c>
      <c r="C4356" s="124">
        <v>40922</v>
      </c>
      <c r="D4356" s="3" t="s">
        <v>140</v>
      </c>
      <c r="E4356" t="s">
        <v>121</v>
      </c>
      <c r="F4356">
        <v>2</v>
      </c>
      <c r="G4356">
        <v>5</v>
      </c>
      <c r="H4356" t="s">
        <v>399</v>
      </c>
      <c r="I4356" t="s">
        <v>459</v>
      </c>
      <c r="J4356">
        <v>10004792184</v>
      </c>
      <c r="K4356" s="21">
        <v>26.1</v>
      </c>
    </row>
    <row r="4357" spans="1:11">
      <c r="A4357" s="3" t="s">
        <v>448</v>
      </c>
      <c r="B4357" s="3">
        <v>2012</v>
      </c>
      <c r="C4357" s="124">
        <v>40922</v>
      </c>
      <c r="D4357" s="3" t="s">
        <v>140</v>
      </c>
      <c r="E4357" t="s">
        <v>121</v>
      </c>
      <c r="F4357">
        <v>2</v>
      </c>
      <c r="G4357">
        <v>6</v>
      </c>
      <c r="H4357" t="s">
        <v>374</v>
      </c>
      <c r="I4357" t="s">
        <v>375</v>
      </c>
      <c r="J4357">
        <v>10004613039</v>
      </c>
      <c r="K4357" s="21">
        <v>23.1</v>
      </c>
    </row>
    <row r="4358" spans="1:11">
      <c r="A4358" s="3" t="s">
        <v>462</v>
      </c>
      <c r="B4358" s="3">
        <v>2012</v>
      </c>
      <c r="C4358" s="124">
        <v>40852</v>
      </c>
      <c r="D4358" s="3" t="s">
        <v>140</v>
      </c>
      <c r="E4358" t="s">
        <v>91</v>
      </c>
      <c r="F4358">
        <v>1</v>
      </c>
      <c r="G4358">
        <v>1</v>
      </c>
      <c r="H4358" t="s">
        <v>97</v>
      </c>
      <c r="I4358" t="s">
        <v>29</v>
      </c>
      <c r="J4358">
        <v>10048325582</v>
      </c>
      <c r="K4358" s="21">
        <v>19.8</v>
      </c>
    </row>
    <row r="4359" spans="1:11">
      <c r="A4359" s="3" t="s">
        <v>462</v>
      </c>
      <c r="B4359" s="3">
        <v>2012</v>
      </c>
      <c r="C4359" s="124">
        <v>40852</v>
      </c>
      <c r="D4359" s="3" t="s">
        <v>140</v>
      </c>
      <c r="E4359" t="s">
        <v>91</v>
      </c>
      <c r="F4359">
        <v>1</v>
      </c>
      <c r="G4359">
        <v>2</v>
      </c>
      <c r="H4359" t="s">
        <v>427</v>
      </c>
      <c r="I4359" t="s">
        <v>423</v>
      </c>
      <c r="J4359">
        <v>10006737945</v>
      </c>
      <c r="K4359" s="21">
        <v>23.2</v>
      </c>
    </row>
    <row r="4360" spans="1:11">
      <c r="A4360" s="3" t="s">
        <v>462</v>
      </c>
      <c r="B4360" s="3">
        <v>2012</v>
      </c>
      <c r="C4360" s="124">
        <v>40852</v>
      </c>
      <c r="D4360" s="3" t="s">
        <v>140</v>
      </c>
      <c r="E4360" t="s">
        <v>91</v>
      </c>
      <c r="F4360">
        <v>1</v>
      </c>
      <c r="G4360">
        <v>3</v>
      </c>
      <c r="H4360" t="s">
        <v>312</v>
      </c>
      <c r="I4360" t="s">
        <v>104</v>
      </c>
      <c r="J4360">
        <v>10006898401</v>
      </c>
      <c r="K4360" s="21">
        <v>20.399999999999999</v>
      </c>
    </row>
    <row r="4361" spans="1:11">
      <c r="A4361" s="3" t="s">
        <v>462</v>
      </c>
      <c r="B4361" s="3">
        <v>2012</v>
      </c>
      <c r="C4361" s="124">
        <v>40852</v>
      </c>
      <c r="D4361" s="3" t="s">
        <v>140</v>
      </c>
      <c r="E4361" t="s">
        <v>91</v>
      </c>
      <c r="F4361">
        <v>1</v>
      </c>
      <c r="G4361">
        <v>4</v>
      </c>
      <c r="H4361" t="s">
        <v>339</v>
      </c>
      <c r="I4361" t="s">
        <v>27</v>
      </c>
      <c r="J4361">
        <v>10004618796</v>
      </c>
      <c r="K4361" s="21">
        <v>24.2</v>
      </c>
    </row>
    <row r="4362" spans="1:11">
      <c r="A4362" s="3" t="s">
        <v>462</v>
      </c>
      <c r="B4362" s="3">
        <v>2012</v>
      </c>
      <c r="C4362" s="124">
        <v>40852</v>
      </c>
      <c r="D4362" s="3" t="s">
        <v>140</v>
      </c>
      <c r="E4362" t="s">
        <v>91</v>
      </c>
      <c r="F4362">
        <v>1</v>
      </c>
      <c r="G4362">
        <v>5</v>
      </c>
      <c r="H4362" t="s">
        <v>454</v>
      </c>
      <c r="I4362" t="s">
        <v>46</v>
      </c>
      <c r="J4362">
        <v>10005364585</v>
      </c>
      <c r="K4362" s="21">
        <v>22</v>
      </c>
    </row>
    <row r="4363" spans="1:11">
      <c r="A4363" s="3" t="s">
        <v>462</v>
      </c>
      <c r="B4363" s="3">
        <v>2012</v>
      </c>
      <c r="C4363" s="124">
        <v>40852</v>
      </c>
      <c r="D4363" s="3" t="s">
        <v>140</v>
      </c>
      <c r="E4363" t="s">
        <v>91</v>
      </c>
      <c r="F4363">
        <v>2</v>
      </c>
      <c r="G4363">
        <v>1</v>
      </c>
      <c r="H4363" t="s">
        <v>429</v>
      </c>
      <c r="I4363" t="s">
        <v>438</v>
      </c>
      <c r="J4363">
        <v>10001564310</v>
      </c>
      <c r="K4363" s="21">
        <v>35.6</v>
      </c>
    </row>
    <row r="4364" spans="1:11">
      <c r="A4364" s="3" t="s">
        <v>462</v>
      </c>
      <c r="B4364" s="3">
        <v>2012</v>
      </c>
      <c r="C4364" s="124">
        <v>40852</v>
      </c>
      <c r="D4364" s="3" t="s">
        <v>140</v>
      </c>
      <c r="E4364" t="s">
        <v>91</v>
      </c>
      <c r="F4364">
        <v>2</v>
      </c>
      <c r="G4364">
        <v>2</v>
      </c>
      <c r="H4364" t="s">
        <v>463</v>
      </c>
      <c r="I4364" t="s">
        <v>402</v>
      </c>
      <c r="J4364">
        <v>10003291718</v>
      </c>
      <c r="K4364" s="21">
        <v>30.1</v>
      </c>
    </row>
    <row r="4365" spans="1:11">
      <c r="A4365" s="3" t="s">
        <v>462</v>
      </c>
      <c r="B4365" s="3">
        <v>2012</v>
      </c>
      <c r="C4365" s="124">
        <v>40852</v>
      </c>
      <c r="D4365" s="3" t="s">
        <v>140</v>
      </c>
      <c r="E4365" t="s">
        <v>91</v>
      </c>
      <c r="F4365">
        <v>2</v>
      </c>
      <c r="G4365">
        <v>3</v>
      </c>
      <c r="H4365" t="s">
        <v>357</v>
      </c>
      <c r="I4365" t="s">
        <v>310</v>
      </c>
      <c r="J4365">
        <v>10006105930</v>
      </c>
      <c r="K4365" s="21">
        <v>22.5</v>
      </c>
    </row>
    <row r="4366" spans="1:11">
      <c r="A4366" s="3" t="s">
        <v>462</v>
      </c>
      <c r="B4366" s="3">
        <v>2012</v>
      </c>
      <c r="C4366" s="124">
        <v>40852</v>
      </c>
      <c r="D4366" s="3" t="s">
        <v>140</v>
      </c>
      <c r="E4366" t="s">
        <v>91</v>
      </c>
      <c r="F4366">
        <v>2</v>
      </c>
      <c r="G4366">
        <v>4</v>
      </c>
      <c r="H4366" t="s">
        <v>393</v>
      </c>
      <c r="I4366" t="s">
        <v>394</v>
      </c>
      <c r="J4366">
        <v>10002830360</v>
      </c>
      <c r="K4366" s="21">
        <v>32.4</v>
      </c>
    </row>
    <row r="4367" spans="1:11">
      <c r="A4367" s="3" t="s">
        <v>462</v>
      </c>
      <c r="B4367" s="3">
        <v>2012</v>
      </c>
      <c r="C4367" s="124">
        <v>40852</v>
      </c>
      <c r="D4367" s="3" t="s">
        <v>140</v>
      </c>
      <c r="E4367" t="s">
        <v>91</v>
      </c>
      <c r="F4367">
        <v>2</v>
      </c>
      <c r="G4367">
        <v>5</v>
      </c>
      <c r="H4367" t="s">
        <v>445</v>
      </c>
      <c r="I4367" t="s">
        <v>164</v>
      </c>
      <c r="J4367">
        <v>10002260484</v>
      </c>
      <c r="K4367" s="21">
        <v>30.2</v>
      </c>
    </row>
    <row r="4368" spans="1:11">
      <c r="A4368" s="3" t="s">
        <v>462</v>
      </c>
      <c r="B4368" s="3">
        <v>2012</v>
      </c>
      <c r="C4368" s="124">
        <v>40852</v>
      </c>
      <c r="D4368" s="3" t="s">
        <v>140</v>
      </c>
      <c r="E4368" t="s">
        <v>91</v>
      </c>
      <c r="F4368">
        <v>3</v>
      </c>
      <c r="G4368">
        <v>1</v>
      </c>
      <c r="H4368" t="s">
        <v>340</v>
      </c>
      <c r="I4368" t="s">
        <v>142</v>
      </c>
      <c r="J4368">
        <v>10004633247</v>
      </c>
      <c r="K4368" s="21">
        <v>23.6</v>
      </c>
    </row>
    <row r="4369" spans="1:11">
      <c r="A4369" s="3" t="s">
        <v>462</v>
      </c>
      <c r="B4369" s="3">
        <v>2012</v>
      </c>
      <c r="C4369" s="124">
        <v>40852</v>
      </c>
      <c r="D4369" s="3" t="s">
        <v>140</v>
      </c>
      <c r="E4369" t="s">
        <v>91</v>
      </c>
      <c r="F4369">
        <v>3</v>
      </c>
      <c r="G4369">
        <v>2</v>
      </c>
      <c r="H4369" t="s">
        <v>374</v>
      </c>
      <c r="I4369" t="s">
        <v>375</v>
      </c>
      <c r="J4369">
        <v>10004613039</v>
      </c>
      <c r="K4369" s="21">
        <v>22.9</v>
      </c>
    </row>
    <row r="4370" spans="1:11">
      <c r="A4370" s="3" t="s">
        <v>462</v>
      </c>
      <c r="B4370" s="3">
        <v>2012</v>
      </c>
      <c r="C4370" s="124">
        <v>40852</v>
      </c>
      <c r="D4370" s="3" t="s">
        <v>140</v>
      </c>
      <c r="E4370" t="s">
        <v>91</v>
      </c>
      <c r="F4370">
        <v>3</v>
      </c>
      <c r="G4370">
        <v>3</v>
      </c>
      <c r="H4370" t="s">
        <v>358</v>
      </c>
      <c r="I4370" t="s">
        <v>359</v>
      </c>
      <c r="J4370">
        <v>10006900320</v>
      </c>
      <c r="K4370" s="21">
        <v>20</v>
      </c>
    </row>
    <row r="4371" spans="1:11">
      <c r="A4371" s="3" t="s">
        <v>462</v>
      </c>
      <c r="B4371" s="3">
        <v>2012</v>
      </c>
      <c r="C4371" s="124">
        <v>40852</v>
      </c>
      <c r="D4371" s="3" t="s">
        <v>140</v>
      </c>
      <c r="E4371" t="s">
        <v>91</v>
      </c>
      <c r="F4371">
        <v>3</v>
      </c>
      <c r="G4371">
        <v>4</v>
      </c>
      <c r="H4371" t="s">
        <v>464</v>
      </c>
      <c r="I4371" t="s">
        <v>325</v>
      </c>
      <c r="J4371">
        <v>10006115327</v>
      </c>
      <c r="K4371" s="21">
        <v>21.6</v>
      </c>
    </row>
    <row r="4372" spans="1:11">
      <c r="A4372" s="3" t="s">
        <v>462</v>
      </c>
      <c r="B4372" s="3">
        <v>2012</v>
      </c>
      <c r="C4372" s="124">
        <v>40852</v>
      </c>
      <c r="D4372" s="3" t="s">
        <v>140</v>
      </c>
      <c r="E4372" t="s">
        <v>91</v>
      </c>
      <c r="F4372">
        <v>3</v>
      </c>
      <c r="G4372">
        <v>5</v>
      </c>
      <c r="H4372" t="s">
        <v>293</v>
      </c>
      <c r="I4372" t="s">
        <v>25</v>
      </c>
      <c r="J4372">
        <v>10006108051</v>
      </c>
      <c r="K4372" s="21">
        <v>22.8</v>
      </c>
    </row>
    <row r="4373" spans="1:11">
      <c r="A4373" s="3" t="s">
        <v>462</v>
      </c>
      <c r="B4373" s="3">
        <v>2012</v>
      </c>
      <c r="C4373" s="124">
        <v>40852</v>
      </c>
      <c r="D4373" s="3" t="s">
        <v>140</v>
      </c>
      <c r="E4373" t="s">
        <v>91</v>
      </c>
      <c r="F4373">
        <v>4</v>
      </c>
      <c r="G4373">
        <v>1</v>
      </c>
      <c r="H4373" t="s">
        <v>203</v>
      </c>
      <c r="I4373" t="s">
        <v>198</v>
      </c>
      <c r="J4373">
        <v>10051694112</v>
      </c>
      <c r="K4373" s="21">
        <v>24.8</v>
      </c>
    </row>
    <row r="4374" spans="1:11">
      <c r="A4374" s="3" t="s">
        <v>462</v>
      </c>
      <c r="B4374" s="3">
        <v>2012</v>
      </c>
      <c r="C4374" s="124">
        <v>40852</v>
      </c>
      <c r="D4374" s="3" t="s">
        <v>140</v>
      </c>
      <c r="E4374" t="s">
        <v>91</v>
      </c>
      <c r="F4374">
        <v>4</v>
      </c>
      <c r="G4374">
        <v>2</v>
      </c>
      <c r="H4374" t="s">
        <v>335</v>
      </c>
      <c r="I4374" t="s">
        <v>29</v>
      </c>
      <c r="J4374">
        <v>10036244537</v>
      </c>
      <c r="K4374" s="21">
        <v>23.3</v>
      </c>
    </row>
    <row r="4375" spans="1:11">
      <c r="A4375" s="3" t="s">
        <v>462</v>
      </c>
      <c r="B4375" s="3">
        <v>2012</v>
      </c>
      <c r="C4375" s="124">
        <v>40852</v>
      </c>
      <c r="D4375" s="3" t="s">
        <v>140</v>
      </c>
      <c r="E4375" t="s">
        <v>91</v>
      </c>
      <c r="F4375">
        <v>4</v>
      </c>
      <c r="G4375">
        <v>3</v>
      </c>
      <c r="H4375" t="s">
        <v>419</v>
      </c>
      <c r="I4375" t="s">
        <v>381</v>
      </c>
      <c r="J4375">
        <v>10006173931</v>
      </c>
      <c r="K4375" s="21"/>
    </row>
    <row r="4376" spans="1:11">
      <c r="A4376" s="3" t="s">
        <v>462</v>
      </c>
      <c r="B4376" s="3">
        <v>2012</v>
      </c>
      <c r="C4376" s="124">
        <v>40852</v>
      </c>
      <c r="D4376" s="3" t="s">
        <v>140</v>
      </c>
      <c r="E4376" t="s">
        <v>91</v>
      </c>
      <c r="F4376">
        <v>4</v>
      </c>
      <c r="G4376">
        <v>4</v>
      </c>
      <c r="H4376" t="s">
        <v>193</v>
      </c>
      <c r="I4376" t="s">
        <v>31</v>
      </c>
      <c r="J4376">
        <v>10005727327</v>
      </c>
      <c r="K4376" s="21">
        <v>25.8</v>
      </c>
    </row>
    <row r="4377" spans="1:11">
      <c r="A4377" s="3" t="s">
        <v>462</v>
      </c>
      <c r="B4377" s="3">
        <v>2012</v>
      </c>
      <c r="C4377" s="124">
        <v>40852</v>
      </c>
      <c r="D4377" s="3" t="s">
        <v>140</v>
      </c>
      <c r="E4377" t="s">
        <v>91</v>
      </c>
      <c r="F4377">
        <v>4</v>
      </c>
      <c r="G4377">
        <v>5</v>
      </c>
      <c r="H4377" t="s">
        <v>289</v>
      </c>
      <c r="I4377" t="s">
        <v>207</v>
      </c>
      <c r="J4377">
        <v>10002418415</v>
      </c>
      <c r="K4377" s="21">
        <v>29.2</v>
      </c>
    </row>
    <row r="4378" spans="1:11">
      <c r="A4378" s="3" t="s">
        <v>462</v>
      </c>
      <c r="B4378" s="3">
        <v>2012</v>
      </c>
      <c r="C4378" s="124">
        <v>40852</v>
      </c>
      <c r="D4378" s="3" t="s">
        <v>140</v>
      </c>
      <c r="E4378" t="s">
        <v>91</v>
      </c>
      <c r="F4378">
        <v>5</v>
      </c>
      <c r="G4378">
        <v>1</v>
      </c>
      <c r="H4378" t="s">
        <v>194</v>
      </c>
      <c r="I4378" t="s">
        <v>29</v>
      </c>
      <c r="J4378">
        <v>10004601723</v>
      </c>
      <c r="K4378" s="21">
        <v>24.4</v>
      </c>
    </row>
    <row r="4379" spans="1:11">
      <c r="A4379" s="3" t="s">
        <v>462</v>
      </c>
      <c r="B4379" s="3">
        <v>2012</v>
      </c>
      <c r="C4379" s="124">
        <v>40852</v>
      </c>
      <c r="D4379" s="3" t="s">
        <v>140</v>
      </c>
      <c r="E4379" t="s">
        <v>91</v>
      </c>
      <c r="F4379">
        <v>5</v>
      </c>
      <c r="G4379">
        <v>2</v>
      </c>
      <c r="H4379" t="s">
        <v>153</v>
      </c>
      <c r="I4379" t="s">
        <v>154</v>
      </c>
      <c r="J4379">
        <v>10004717719</v>
      </c>
      <c r="K4379" s="21">
        <v>22.9</v>
      </c>
    </row>
    <row r="4380" spans="1:11">
      <c r="A4380" s="3" t="s">
        <v>462</v>
      </c>
      <c r="B4380" s="3">
        <v>2012</v>
      </c>
      <c r="C4380" s="124">
        <v>40852</v>
      </c>
      <c r="D4380" s="3" t="s">
        <v>140</v>
      </c>
      <c r="E4380" t="s">
        <v>91</v>
      </c>
      <c r="F4380">
        <v>5</v>
      </c>
      <c r="G4380">
        <v>3</v>
      </c>
      <c r="H4380" t="s">
        <v>234</v>
      </c>
      <c r="I4380" t="s">
        <v>25</v>
      </c>
      <c r="J4380">
        <v>10006073493</v>
      </c>
      <c r="K4380" s="21">
        <v>21.9</v>
      </c>
    </row>
    <row r="4381" spans="1:11">
      <c r="A4381" s="3" t="s">
        <v>462</v>
      </c>
      <c r="B4381" s="3">
        <v>2012</v>
      </c>
      <c r="C4381" s="124">
        <v>40852</v>
      </c>
      <c r="D4381" s="3" t="s">
        <v>140</v>
      </c>
      <c r="E4381" t="s">
        <v>91</v>
      </c>
      <c r="F4381">
        <v>5</v>
      </c>
      <c r="G4381">
        <v>4</v>
      </c>
      <c r="H4381" t="s">
        <v>465</v>
      </c>
      <c r="I4381" t="s">
        <v>44</v>
      </c>
      <c r="J4381">
        <v>10002288069</v>
      </c>
      <c r="K4381" s="21">
        <v>30.9</v>
      </c>
    </row>
    <row r="4382" spans="1:11">
      <c r="A4382" s="3" t="s">
        <v>462</v>
      </c>
      <c r="B4382" s="3">
        <v>2012</v>
      </c>
      <c r="C4382" s="124">
        <v>40852</v>
      </c>
      <c r="D4382" s="3" t="s">
        <v>140</v>
      </c>
      <c r="E4382" t="s">
        <v>91</v>
      </c>
      <c r="F4382">
        <v>5</v>
      </c>
      <c r="G4382">
        <v>5</v>
      </c>
      <c r="H4382" t="s">
        <v>372</v>
      </c>
      <c r="I4382" t="s">
        <v>373</v>
      </c>
      <c r="J4382">
        <v>10055651813</v>
      </c>
      <c r="K4382" s="21"/>
    </row>
    <row r="4383" spans="1:11">
      <c r="A4383" s="3" t="s">
        <v>462</v>
      </c>
      <c r="B4383" s="3">
        <v>2012</v>
      </c>
      <c r="C4383" s="124">
        <v>40852</v>
      </c>
      <c r="D4383" s="3" t="s">
        <v>140</v>
      </c>
      <c r="E4383" t="s">
        <v>91</v>
      </c>
      <c r="F4383">
        <v>5</v>
      </c>
      <c r="G4383">
        <v>6</v>
      </c>
      <c r="H4383" t="s">
        <v>350</v>
      </c>
      <c r="I4383" t="s">
        <v>224</v>
      </c>
      <c r="J4383">
        <v>10007165755</v>
      </c>
      <c r="K4383" s="21">
        <v>21.8</v>
      </c>
    </row>
    <row r="4384" spans="1:11">
      <c r="A4384" s="3" t="s">
        <v>462</v>
      </c>
      <c r="B4384" s="3">
        <v>2012</v>
      </c>
      <c r="C4384" s="124">
        <v>40852</v>
      </c>
      <c r="D4384" s="3" t="s">
        <v>140</v>
      </c>
      <c r="E4384" t="s">
        <v>91</v>
      </c>
      <c r="F4384">
        <v>6</v>
      </c>
      <c r="G4384">
        <v>1</v>
      </c>
      <c r="H4384" t="s">
        <v>428</v>
      </c>
      <c r="I4384" t="s">
        <v>198</v>
      </c>
      <c r="J4384">
        <v>10002558558</v>
      </c>
      <c r="K4384" s="21">
        <v>28.8</v>
      </c>
    </row>
    <row r="4385" spans="1:11">
      <c r="A4385" s="3" t="s">
        <v>462</v>
      </c>
      <c r="B4385" s="3">
        <v>2012</v>
      </c>
      <c r="C4385" s="124">
        <v>40852</v>
      </c>
      <c r="D4385" s="3" t="s">
        <v>140</v>
      </c>
      <c r="E4385" t="s">
        <v>91</v>
      </c>
      <c r="F4385">
        <v>6</v>
      </c>
      <c r="G4385">
        <v>2</v>
      </c>
      <c r="H4385" t="s">
        <v>196</v>
      </c>
      <c r="I4385" t="s">
        <v>52</v>
      </c>
      <c r="J4385">
        <v>10004868370</v>
      </c>
      <c r="K4385" s="21">
        <v>23.8</v>
      </c>
    </row>
    <row r="4386" spans="1:11">
      <c r="A4386" s="3" t="s">
        <v>462</v>
      </c>
      <c r="B4386" s="3">
        <v>2012</v>
      </c>
      <c r="C4386" s="124">
        <v>40852</v>
      </c>
      <c r="D4386" s="3" t="s">
        <v>140</v>
      </c>
      <c r="E4386" t="s">
        <v>91</v>
      </c>
      <c r="F4386">
        <v>6</v>
      </c>
      <c r="G4386">
        <v>3</v>
      </c>
      <c r="H4386" t="s">
        <v>388</v>
      </c>
      <c r="I4386" t="s">
        <v>389</v>
      </c>
      <c r="J4386">
        <v>10006893852</v>
      </c>
      <c r="K4386" s="21">
        <v>19.100000000000001</v>
      </c>
    </row>
    <row r="4387" spans="1:11">
      <c r="A4387" s="3" t="s">
        <v>462</v>
      </c>
      <c r="B4387" s="3">
        <v>2012</v>
      </c>
      <c r="C4387" s="124">
        <v>40852</v>
      </c>
      <c r="D4387" s="3" t="s">
        <v>140</v>
      </c>
      <c r="E4387" t="s">
        <v>91</v>
      </c>
      <c r="F4387">
        <v>6</v>
      </c>
      <c r="G4387">
        <v>4</v>
      </c>
      <c r="H4387" t="s">
        <v>431</v>
      </c>
      <c r="I4387" t="s">
        <v>348</v>
      </c>
      <c r="J4387">
        <v>10004723476</v>
      </c>
      <c r="K4387" s="21">
        <v>23.2</v>
      </c>
    </row>
    <row r="4388" spans="1:11">
      <c r="A4388" s="3" t="s">
        <v>462</v>
      </c>
      <c r="B4388" s="3">
        <v>2012</v>
      </c>
      <c r="C4388" s="124">
        <v>40852</v>
      </c>
      <c r="D4388" s="3" t="s">
        <v>140</v>
      </c>
      <c r="E4388" t="s">
        <v>91</v>
      </c>
      <c r="F4388">
        <v>6</v>
      </c>
      <c r="G4388">
        <v>5</v>
      </c>
      <c r="H4388" t="s">
        <v>192</v>
      </c>
      <c r="I4388" t="s">
        <v>113</v>
      </c>
      <c r="J4388">
        <v>10004599194</v>
      </c>
      <c r="K4388" s="21">
        <v>23.6</v>
      </c>
    </row>
    <row r="4389" spans="1:11">
      <c r="A4389" s="3" t="s">
        <v>462</v>
      </c>
      <c r="B4389" s="3">
        <v>2012</v>
      </c>
      <c r="C4389" s="124">
        <v>40852</v>
      </c>
      <c r="D4389" s="3" t="s">
        <v>140</v>
      </c>
      <c r="E4389" t="s">
        <v>91</v>
      </c>
      <c r="F4389">
        <v>6</v>
      </c>
      <c r="G4389">
        <v>6</v>
      </c>
      <c r="H4389" t="s">
        <v>439</v>
      </c>
      <c r="I4389" t="s">
        <v>440</v>
      </c>
      <c r="J4389">
        <v>10006107748</v>
      </c>
      <c r="K4389" s="21">
        <v>32</v>
      </c>
    </row>
    <row r="4390" spans="1:11">
      <c r="A4390" s="3" t="s">
        <v>462</v>
      </c>
      <c r="B4390" s="3">
        <v>2012</v>
      </c>
      <c r="C4390" s="124">
        <v>40852</v>
      </c>
      <c r="D4390" s="3" t="s">
        <v>140</v>
      </c>
      <c r="E4390" t="s">
        <v>117</v>
      </c>
      <c r="F4390">
        <v>1</v>
      </c>
      <c r="G4390">
        <v>1</v>
      </c>
      <c r="H4390" t="s">
        <v>427</v>
      </c>
      <c r="I4390" t="s">
        <v>423</v>
      </c>
      <c r="J4390">
        <v>10006737945</v>
      </c>
      <c r="K4390" s="21">
        <v>23.2</v>
      </c>
    </row>
    <row r="4391" spans="1:11">
      <c r="A4391" s="3" t="s">
        <v>462</v>
      </c>
      <c r="B4391" s="3">
        <v>2012</v>
      </c>
      <c r="C4391" s="124">
        <v>40852</v>
      </c>
      <c r="D4391" s="3" t="s">
        <v>140</v>
      </c>
      <c r="E4391" t="s">
        <v>117</v>
      </c>
      <c r="F4391">
        <v>1</v>
      </c>
      <c r="G4391">
        <v>2</v>
      </c>
      <c r="H4391" t="s">
        <v>289</v>
      </c>
      <c r="I4391" t="s">
        <v>207</v>
      </c>
      <c r="J4391">
        <v>10002418415</v>
      </c>
      <c r="K4391" s="21">
        <v>29.2</v>
      </c>
    </row>
    <row r="4392" spans="1:11">
      <c r="A4392" s="3" t="s">
        <v>462</v>
      </c>
      <c r="B4392" s="3">
        <v>2012</v>
      </c>
      <c r="C4392" s="124">
        <v>40852</v>
      </c>
      <c r="D4392" s="3" t="s">
        <v>140</v>
      </c>
      <c r="E4392" t="s">
        <v>117</v>
      </c>
      <c r="F4392">
        <v>1</v>
      </c>
      <c r="G4392">
        <v>3</v>
      </c>
      <c r="H4392" t="s">
        <v>388</v>
      </c>
      <c r="I4392" t="s">
        <v>389</v>
      </c>
      <c r="J4392">
        <v>10006893852</v>
      </c>
      <c r="K4392" s="21">
        <v>19.100000000000001</v>
      </c>
    </row>
    <row r="4393" spans="1:11">
      <c r="A4393" s="3" t="s">
        <v>462</v>
      </c>
      <c r="B4393" s="3">
        <v>2012</v>
      </c>
      <c r="C4393" s="124">
        <v>40852</v>
      </c>
      <c r="D4393" s="3" t="s">
        <v>140</v>
      </c>
      <c r="E4393" t="s">
        <v>117</v>
      </c>
      <c r="F4393">
        <v>1</v>
      </c>
      <c r="G4393">
        <v>4</v>
      </c>
      <c r="H4393" t="s">
        <v>293</v>
      </c>
      <c r="I4393" t="s">
        <v>25</v>
      </c>
      <c r="J4393">
        <v>10006108051</v>
      </c>
      <c r="K4393" s="21">
        <v>22.8</v>
      </c>
    </row>
    <row r="4394" spans="1:11">
      <c r="A4394" s="3" t="s">
        <v>462</v>
      </c>
      <c r="B4394" s="3">
        <v>2012</v>
      </c>
      <c r="C4394" s="124">
        <v>40852</v>
      </c>
      <c r="D4394" s="3" t="s">
        <v>140</v>
      </c>
      <c r="E4394" t="s">
        <v>117</v>
      </c>
      <c r="F4394">
        <v>2</v>
      </c>
      <c r="G4394">
        <v>1</v>
      </c>
      <c r="H4394" t="s">
        <v>193</v>
      </c>
      <c r="I4394" t="s">
        <v>31</v>
      </c>
      <c r="J4394">
        <v>10005727327</v>
      </c>
      <c r="K4394" s="21">
        <v>25.8</v>
      </c>
    </row>
    <row r="4395" spans="1:11">
      <c r="A4395" s="3" t="s">
        <v>462</v>
      </c>
      <c r="B4395" s="3">
        <v>2012</v>
      </c>
      <c r="C4395" s="124">
        <v>40852</v>
      </c>
      <c r="D4395" s="3" t="s">
        <v>140</v>
      </c>
      <c r="E4395" t="s">
        <v>117</v>
      </c>
      <c r="F4395">
        <v>2</v>
      </c>
      <c r="G4395">
        <v>2</v>
      </c>
      <c r="H4395" t="s">
        <v>463</v>
      </c>
      <c r="I4395" t="s">
        <v>402</v>
      </c>
      <c r="J4395">
        <v>10003291718</v>
      </c>
      <c r="K4395" s="21">
        <v>30.1</v>
      </c>
    </row>
    <row r="4396" spans="1:11">
      <c r="A4396" s="3" t="s">
        <v>462</v>
      </c>
      <c r="B4396" s="3">
        <v>2012</v>
      </c>
      <c r="C4396" s="124">
        <v>40852</v>
      </c>
      <c r="D4396" s="3" t="s">
        <v>140</v>
      </c>
      <c r="E4396" t="s">
        <v>117</v>
      </c>
      <c r="F4396">
        <v>2</v>
      </c>
      <c r="G4396">
        <v>3</v>
      </c>
      <c r="H4396" t="s">
        <v>234</v>
      </c>
      <c r="I4396" t="s">
        <v>25</v>
      </c>
      <c r="J4396">
        <v>10006073493</v>
      </c>
      <c r="K4396" s="21">
        <v>21.9</v>
      </c>
    </row>
    <row r="4397" spans="1:11">
      <c r="A4397" s="3" t="s">
        <v>462</v>
      </c>
      <c r="B4397" s="3">
        <v>2012</v>
      </c>
      <c r="C4397" s="124">
        <v>40852</v>
      </c>
      <c r="D4397" s="3" t="s">
        <v>140</v>
      </c>
      <c r="E4397" t="s">
        <v>117</v>
      </c>
      <c r="F4397">
        <v>2</v>
      </c>
      <c r="G4397">
        <v>4</v>
      </c>
      <c r="H4397" t="s">
        <v>465</v>
      </c>
      <c r="I4397" t="s">
        <v>44</v>
      </c>
      <c r="J4397">
        <v>10002288069</v>
      </c>
      <c r="K4397" s="21">
        <v>30.9</v>
      </c>
    </row>
    <row r="4398" spans="1:11">
      <c r="A4398" s="3" t="s">
        <v>462</v>
      </c>
      <c r="B4398" s="3">
        <v>2012</v>
      </c>
      <c r="C4398" s="124">
        <v>40852</v>
      </c>
      <c r="D4398" s="3" t="s">
        <v>140</v>
      </c>
      <c r="E4398" t="s">
        <v>117</v>
      </c>
      <c r="F4398">
        <v>3</v>
      </c>
      <c r="G4398">
        <v>1</v>
      </c>
      <c r="H4398" t="s">
        <v>374</v>
      </c>
      <c r="I4398" t="s">
        <v>375</v>
      </c>
      <c r="J4398">
        <v>10004613039</v>
      </c>
      <c r="K4398" s="21">
        <v>22.9</v>
      </c>
    </row>
    <row r="4399" spans="1:11">
      <c r="A4399" s="3" t="s">
        <v>462</v>
      </c>
      <c r="B4399" s="3">
        <v>2012</v>
      </c>
      <c r="C4399" s="124">
        <v>40852</v>
      </c>
      <c r="D4399" s="3" t="s">
        <v>140</v>
      </c>
      <c r="E4399" t="s">
        <v>117</v>
      </c>
      <c r="F4399">
        <v>3</v>
      </c>
      <c r="G4399">
        <v>2</v>
      </c>
      <c r="H4399" t="s">
        <v>419</v>
      </c>
      <c r="I4399" t="s">
        <v>381</v>
      </c>
      <c r="J4399">
        <v>10006173931</v>
      </c>
      <c r="K4399" s="21"/>
    </row>
    <row r="4400" spans="1:11">
      <c r="A4400" s="3" t="s">
        <v>462</v>
      </c>
      <c r="B4400" s="3">
        <v>2012</v>
      </c>
      <c r="C4400" s="124">
        <v>40852</v>
      </c>
      <c r="D4400" s="3" t="s">
        <v>140</v>
      </c>
      <c r="E4400" t="s">
        <v>117</v>
      </c>
      <c r="F4400">
        <v>3</v>
      </c>
      <c r="G4400">
        <v>3</v>
      </c>
      <c r="H4400" t="s">
        <v>350</v>
      </c>
      <c r="I4400" t="s">
        <v>224</v>
      </c>
      <c r="J4400">
        <v>10007165755</v>
      </c>
      <c r="K4400" s="21">
        <v>21.8</v>
      </c>
    </row>
    <row r="4401" spans="1:11">
      <c r="A4401" s="3" t="s">
        <v>462</v>
      </c>
      <c r="B4401" s="3">
        <v>2012</v>
      </c>
      <c r="C4401" s="124">
        <v>40852</v>
      </c>
      <c r="D4401" s="3" t="s">
        <v>140</v>
      </c>
      <c r="E4401" t="s">
        <v>117</v>
      </c>
      <c r="F4401">
        <v>3</v>
      </c>
      <c r="G4401">
        <v>4</v>
      </c>
      <c r="H4401" t="s">
        <v>464</v>
      </c>
      <c r="I4401" t="s">
        <v>325</v>
      </c>
      <c r="J4401">
        <v>10006115327</v>
      </c>
      <c r="K4401" s="21">
        <v>21.6</v>
      </c>
    </row>
    <row r="4402" spans="1:11">
      <c r="A4402" s="3" t="s">
        <v>462</v>
      </c>
      <c r="B4402" s="3">
        <v>2012</v>
      </c>
      <c r="C4402" s="124">
        <v>40852</v>
      </c>
      <c r="D4402" s="3" t="s">
        <v>140</v>
      </c>
      <c r="E4402" t="s">
        <v>117</v>
      </c>
      <c r="F4402">
        <v>4</v>
      </c>
      <c r="G4402">
        <v>1</v>
      </c>
      <c r="H4402" t="s">
        <v>358</v>
      </c>
      <c r="I4402" t="s">
        <v>359</v>
      </c>
      <c r="J4402">
        <v>10006900320</v>
      </c>
      <c r="K4402" s="21">
        <v>20</v>
      </c>
    </row>
    <row r="4403" spans="1:11">
      <c r="A4403" s="3" t="s">
        <v>462</v>
      </c>
      <c r="B4403" s="3">
        <v>2012</v>
      </c>
      <c r="C4403" s="124">
        <v>40852</v>
      </c>
      <c r="D4403" s="3" t="s">
        <v>140</v>
      </c>
      <c r="E4403" t="s">
        <v>117</v>
      </c>
      <c r="F4403">
        <v>4</v>
      </c>
      <c r="G4403">
        <v>2</v>
      </c>
      <c r="H4403" t="s">
        <v>393</v>
      </c>
      <c r="I4403" t="s">
        <v>394</v>
      </c>
      <c r="J4403">
        <v>10002830360</v>
      </c>
      <c r="K4403" s="21">
        <v>32.4</v>
      </c>
    </row>
    <row r="4404" spans="1:11">
      <c r="A4404" s="3" t="s">
        <v>462</v>
      </c>
      <c r="B4404" s="3">
        <v>2012</v>
      </c>
      <c r="C4404" s="124">
        <v>40852</v>
      </c>
      <c r="D4404" s="3" t="s">
        <v>140</v>
      </c>
      <c r="E4404" t="s">
        <v>117</v>
      </c>
      <c r="F4404">
        <v>4</v>
      </c>
      <c r="G4404">
        <v>3</v>
      </c>
      <c r="H4404" t="s">
        <v>454</v>
      </c>
      <c r="I4404" t="s">
        <v>46</v>
      </c>
      <c r="J4404">
        <v>10005364585</v>
      </c>
      <c r="K4404" s="21">
        <v>22</v>
      </c>
    </row>
    <row r="4405" spans="1:11">
      <c r="A4405" s="3" t="s">
        <v>462</v>
      </c>
      <c r="B4405" s="3">
        <v>2012</v>
      </c>
      <c r="C4405" s="124">
        <v>40852</v>
      </c>
      <c r="D4405" s="3" t="s">
        <v>140</v>
      </c>
      <c r="E4405" t="s">
        <v>117</v>
      </c>
      <c r="F4405">
        <v>4</v>
      </c>
      <c r="G4405">
        <v>4</v>
      </c>
      <c r="H4405" t="s">
        <v>335</v>
      </c>
      <c r="I4405" t="s">
        <v>29</v>
      </c>
      <c r="J4405">
        <v>10036244537</v>
      </c>
      <c r="K4405" s="21">
        <v>23.3</v>
      </c>
    </row>
    <row r="4406" spans="1:11">
      <c r="A4406" s="3" t="s">
        <v>462</v>
      </c>
      <c r="B4406" s="3">
        <v>2012</v>
      </c>
      <c r="C4406" s="124">
        <v>40852</v>
      </c>
      <c r="D4406" s="3" t="s">
        <v>140</v>
      </c>
      <c r="E4406" t="s">
        <v>117</v>
      </c>
      <c r="F4406">
        <v>4</v>
      </c>
      <c r="G4406">
        <v>5</v>
      </c>
      <c r="H4406" t="s">
        <v>439</v>
      </c>
      <c r="I4406" t="s">
        <v>440</v>
      </c>
      <c r="J4406">
        <v>10006107748</v>
      </c>
      <c r="K4406" s="21">
        <v>32</v>
      </c>
    </row>
    <row r="4407" spans="1:11">
      <c r="A4407" s="3" t="s">
        <v>462</v>
      </c>
      <c r="B4407" s="3">
        <v>2012</v>
      </c>
      <c r="C4407" s="124">
        <v>40852</v>
      </c>
      <c r="D4407" s="3" t="s">
        <v>140</v>
      </c>
      <c r="E4407" t="s">
        <v>117</v>
      </c>
      <c r="F4407">
        <v>5</v>
      </c>
      <c r="G4407">
        <v>1</v>
      </c>
      <c r="H4407" t="s">
        <v>339</v>
      </c>
      <c r="I4407" t="s">
        <v>27</v>
      </c>
      <c r="J4407">
        <v>10004618796</v>
      </c>
      <c r="K4407" s="21">
        <v>24.2</v>
      </c>
    </row>
    <row r="4408" spans="1:11">
      <c r="A4408" s="3" t="s">
        <v>462</v>
      </c>
      <c r="B4408" s="3">
        <v>2012</v>
      </c>
      <c r="C4408" s="124">
        <v>40852</v>
      </c>
      <c r="D4408" s="3" t="s">
        <v>140</v>
      </c>
      <c r="E4408" t="s">
        <v>117</v>
      </c>
      <c r="F4408">
        <v>5</v>
      </c>
      <c r="G4408">
        <v>2</v>
      </c>
      <c r="H4408" t="s">
        <v>153</v>
      </c>
      <c r="I4408" t="s">
        <v>154</v>
      </c>
      <c r="J4408">
        <v>10004717719</v>
      </c>
      <c r="K4408" s="21">
        <v>22.9</v>
      </c>
    </row>
    <row r="4409" spans="1:11">
      <c r="A4409" s="3" t="s">
        <v>462</v>
      </c>
      <c r="B4409" s="3">
        <v>2012</v>
      </c>
      <c r="C4409" s="124">
        <v>40852</v>
      </c>
      <c r="D4409" s="3" t="s">
        <v>140</v>
      </c>
      <c r="E4409" t="s">
        <v>117</v>
      </c>
      <c r="F4409">
        <v>5</v>
      </c>
      <c r="G4409">
        <v>3</v>
      </c>
      <c r="H4409" t="s">
        <v>192</v>
      </c>
      <c r="I4409" t="s">
        <v>113</v>
      </c>
      <c r="J4409">
        <v>10004599194</v>
      </c>
      <c r="K4409" s="21">
        <v>23.6</v>
      </c>
    </row>
    <row r="4410" spans="1:11">
      <c r="A4410" s="3" t="s">
        <v>462</v>
      </c>
      <c r="B4410" s="3">
        <v>2012</v>
      </c>
      <c r="C4410" s="124">
        <v>40852</v>
      </c>
      <c r="D4410" s="3" t="s">
        <v>140</v>
      </c>
      <c r="E4410" t="s">
        <v>117</v>
      </c>
      <c r="F4410">
        <v>5</v>
      </c>
      <c r="G4410">
        <v>4</v>
      </c>
      <c r="H4410" t="s">
        <v>357</v>
      </c>
      <c r="I4410" t="s">
        <v>310</v>
      </c>
      <c r="J4410">
        <v>10006105930</v>
      </c>
      <c r="K4410" s="21">
        <v>22.5</v>
      </c>
    </row>
    <row r="4411" spans="1:11">
      <c r="A4411" s="3" t="s">
        <v>462</v>
      </c>
      <c r="B4411" s="3">
        <v>2012</v>
      </c>
      <c r="C4411" s="124">
        <v>40852</v>
      </c>
      <c r="D4411" s="3" t="s">
        <v>140</v>
      </c>
      <c r="E4411" t="s">
        <v>117</v>
      </c>
      <c r="F4411">
        <v>6</v>
      </c>
      <c r="G4411">
        <v>1</v>
      </c>
      <c r="H4411" t="s">
        <v>372</v>
      </c>
      <c r="I4411" t="s">
        <v>373</v>
      </c>
      <c r="J4411">
        <v>10055651813</v>
      </c>
      <c r="K4411" s="21"/>
    </row>
    <row r="4412" spans="1:11">
      <c r="A4412" s="3" t="s">
        <v>462</v>
      </c>
      <c r="B4412" s="3">
        <v>2012</v>
      </c>
      <c r="C4412" s="124">
        <v>40852</v>
      </c>
      <c r="D4412" s="3" t="s">
        <v>140</v>
      </c>
      <c r="E4412" t="s">
        <v>117</v>
      </c>
      <c r="F4412">
        <v>6</v>
      </c>
      <c r="G4412">
        <v>2</v>
      </c>
      <c r="H4412" t="s">
        <v>431</v>
      </c>
      <c r="I4412" t="s">
        <v>348</v>
      </c>
      <c r="J4412">
        <v>10004723476</v>
      </c>
      <c r="K4412" s="21">
        <v>23.2</v>
      </c>
    </row>
    <row r="4413" spans="1:11">
      <c r="A4413" s="3" t="s">
        <v>462</v>
      </c>
      <c r="B4413" s="3">
        <v>2012</v>
      </c>
      <c r="C4413" s="124">
        <v>40852</v>
      </c>
      <c r="D4413" s="3" t="s">
        <v>140</v>
      </c>
      <c r="E4413" t="s">
        <v>117</v>
      </c>
      <c r="F4413">
        <v>6</v>
      </c>
      <c r="G4413">
        <v>3</v>
      </c>
      <c r="H4413" t="s">
        <v>196</v>
      </c>
      <c r="I4413" t="s">
        <v>52</v>
      </c>
      <c r="J4413">
        <v>10004868370</v>
      </c>
      <c r="K4413" s="21">
        <v>23.8</v>
      </c>
    </row>
    <row r="4414" spans="1:11">
      <c r="A4414" s="3" t="s">
        <v>462</v>
      </c>
      <c r="B4414" s="3">
        <v>2012</v>
      </c>
      <c r="C4414" s="124">
        <v>40852</v>
      </c>
      <c r="D4414" s="3" t="s">
        <v>140</v>
      </c>
      <c r="E4414" t="s">
        <v>117</v>
      </c>
      <c r="F4414">
        <v>6</v>
      </c>
      <c r="G4414">
        <v>4</v>
      </c>
      <c r="H4414" t="s">
        <v>312</v>
      </c>
      <c r="I4414" t="s">
        <v>104</v>
      </c>
      <c r="J4414">
        <v>10006898401</v>
      </c>
      <c r="K4414" s="21">
        <v>20.399999999999999</v>
      </c>
    </row>
    <row r="4415" spans="1:11">
      <c r="A4415" s="3" t="s">
        <v>462</v>
      </c>
      <c r="B4415" s="3">
        <v>2012</v>
      </c>
      <c r="C4415" s="124">
        <v>40852</v>
      </c>
      <c r="D4415" s="3" t="s">
        <v>140</v>
      </c>
      <c r="E4415" t="s">
        <v>119</v>
      </c>
      <c r="F4415">
        <v>1</v>
      </c>
      <c r="G4415">
        <v>1</v>
      </c>
      <c r="H4415" t="s">
        <v>372</v>
      </c>
      <c r="I4415" t="s">
        <v>373</v>
      </c>
      <c r="J4415">
        <v>10055651813</v>
      </c>
      <c r="K4415" s="21"/>
    </row>
    <row r="4416" spans="1:11">
      <c r="A4416" s="3" t="s">
        <v>462</v>
      </c>
      <c r="B4416" s="3">
        <v>2012</v>
      </c>
      <c r="C4416" s="124">
        <v>40852</v>
      </c>
      <c r="D4416" s="3" t="s">
        <v>140</v>
      </c>
      <c r="E4416" t="s">
        <v>119</v>
      </c>
      <c r="F4416">
        <v>1</v>
      </c>
      <c r="G4416">
        <v>2</v>
      </c>
      <c r="H4416" t="s">
        <v>428</v>
      </c>
      <c r="I4416" t="s">
        <v>198</v>
      </c>
      <c r="J4416">
        <v>10002558558</v>
      </c>
      <c r="K4416" s="21">
        <v>28.8</v>
      </c>
    </row>
    <row r="4417" spans="1:11">
      <c r="A4417" s="3" t="s">
        <v>462</v>
      </c>
      <c r="B4417" s="3">
        <v>2012</v>
      </c>
      <c r="C4417" s="124">
        <v>40852</v>
      </c>
      <c r="D4417" s="3" t="s">
        <v>140</v>
      </c>
      <c r="E4417" t="s">
        <v>119</v>
      </c>
      <c r="F4417">
        <v>1</v>
      </c>
      <c r="G4417">
        <v>3</v>
      </c>
      <c r="H4417" t="s">
        <v>358</v>
      </c>
      <c r="I4417" t="s">
        <v>359</v>
      </c>
      <c r="J4417">
        <v>10006900320</v>
      </c>
      <c r="K4417" s="21">
        <v>20</v>
      </c>
    </row>
    <row r="4418" spans="1:11">
      <c r="A4418" s="3" t="s">
        <v>462</v>
      </c>
      <c r="B4418" s="3">
        <v>2012</v>
      </c>
      <c r="C4418" s="124">
        <v>40852</v>
      </c>
      <c r="D4418" s="3" t="s">
        <v>140</v>
      </c>
      <c r="E4418" t="s">
        <v>119</v>
      </c>
      <c r="F4418">
        <v>1</v>
      </c>
      <c r="G4418">
        <v>4</v>
      </c>
      <c r="H4418" t="s">
        <v>374</v>
      </c>
      <c r="I4418" t="s">
        <v>375</v>
      </c>
      <c r="J4418">
        <v>10004613039</v>
      </c>
      <c r="K4418" s="21">
        <v>22.9</v>
      </c>
    </row>
    <row r="4419" spans="1:11">
      <c r="A4419" s="3" t="s">
        <v>462</v>
      </c>
      <c r="B4419" s="3">
        <v>2012</v>
      </c>
      <c r="C4419" s="124">
        <v>40852</v>
      </c>
      <c r="D4419" s="3" t="s">
        <v>140</v>
      </c>
      <c r="E4419" t="s">
        <v>119</v>
      </c>
      <c r="F4419">
        <v>1</v>
      </c>
      <c r="G4419">
        <v>5</v>
      </c>
      <c r="H4419" t="s">
        <v>97</v>
      </c>
      <c r="I4419" t="s">
        <v>29</v>
      </c>
      <c r="J4419">
        <v>10048325582</v>
      </c>
      <c r="K4419" s="21">
        <v>19.8</v>
      </c>
    </row>
    <row r="4420" spans="1:11">
      <c r="A4420" s="3" t="s">
        <v>462</v>
      </c>
      <c r="B4420" s="3">
        <v>2012</v>
      </c>
      <c r="C4420" s="124">
        <v>40852</v>
      </c>
      <c r="D4420" s="3" t="s">
        <v>140</v>
      </c>
      <c r="E4420" t="s">
        <v>119</v>
      </c>
      <c r="F4420">
        <v>1</v>
      </c>
      <c r="G4420">
        <v>6</v>
      </c>
      <c r="H4420" t="s">
        <v>203</v>
      </c>
      <c r="I4420" t="s">
        <v>198</v>
      </c>
      <c r="J4420">
        <v>10051694112</v>
      </c>
      <c r="K4420" s="21">
        <v>24.8</v>
      </c>
    </row>
    <row r="4421" spans="1:11">
      <c r="A4421" s="3" t="s">
        <v>462</v>
      </c>
      <c r="B4421" s="3">
        <v>2012</v>
      </c>
      <c r="C4421" s="124">
        <v>40852</v>
      </c>
      <c r="D4421" s="3" t="s">
        <v>140</v>
      </c>
      <c r="E4421" t="s">
        <v>119</v>
      </c>
      <c r="F4421">
        <v>2</v>
      </c>
      <c r="G4421">
        <v>1</v>
      </c>
      <c r="H4421" t="s">
        <v>194</v>
      </c>
      <c r="I4421" t="s">
        <v>29</v>
      </c>
      <c r="J4421">
        <v>10004601723</v>
      </c>
      <c r="K4421" s="21">
        <v>24.4</v>
      </c>
    </row>
    <row r="4422" spans="1:11">
      <c r="A4422" s="3" t="s">
        <v>462</v>
      </c>
      <c r="B4422" s="3">
        <v>2012</v>
      </c>
      <c r="C4422" s="124">
        <v>40852</v>
      </c>
      <c r="D4422" s="3" t="s">
        <v>140</v>
      </c>
      <c r="E4422" t="s">
        <v>119</v>
      </c>
      <c r="F4422">
        <v>2</v>
      </c>
      <c r="G4422">
        <v>2</v>
      </c>
      <c r="H4422" t="s">
        <v>429</v>
      </c>
      <c r="I4422" t="s">
        <v>438</v>
      </c>
      <c r="J4422">
        <v>10001564310</v>
      </c>
      <c r="K4422" s="21">
        <v>35.6</v>
      </c>
    </row>
    <row r="4423" spans="1:11">
      <c r="A4423" s="3" t="s">
        <v>462</v>
      </c>
      <c r="B4423" s="3">
        <v>2012</v>
      </c>
      <c r="C4423" s="124">
        <v>40852</v>
      </c>
      <c r="D4423" s="3" t="s">
        <v>140</v>
      </c>
      <c r="E4423" t="s">
        <v>119</v>
      </c>
      <c r="F4423">
        <v>2</v>
      </c>
      <c r="G4423">
        <v>3</v>
      </c>
      <c r="H4423" t="s">
        <v>340</v>
      </c>
      <c r="I4423" t="s">
        <v>142</v>
      </c>
      <c r="J4423">
        <v>10004633247</v>
      </c>
      <c r="K4423" s="21">
        <v>23.6</v>
      </c>
    </row>
    <row r="4424" spans="1:11">
      <c r="A4424" s="3" t="s">
        <v>462</v>
      </c>
      <c r="B4424" s="3">
        <v>2012</v>
      </c>
      <c r="C4424" s="124">
        <v>40852</v>
      </c>
      <c r="D4424" s="3" t="s">
        <v>140</v>
      </c>
      <c r="E4424" t="s">
        <v>119</v>
      </c>
      <c r="F4424">
        <v>2</v>
      </c>
      <c r="G4424">
        <v>4</v>
      </c>
      <c r="H4424" t="s">
        <v>339</v>
      </c>
      <c r="I4424" t="s">
        <v>27</v>
      </c>
      <c r="J4424">
        <v>10004618796</v>
      </c>
      <c r="K4424" s="21">
        <v>24.2</v>
      </c>
    </row>
    <row r="4425" spans="1:11">
      <c r="A4425" s="3" t="s">
        <v>462</v>
      </c>
      <c r="B4425" s="3">
        <v>2012</v>
      </c>
      <c r="C4425" s="124">
        <v>40852</v>
      </c>
      <c r="D4425" s="3" t="s">
        <v>140</v>
      </c>
      <c r="E4425" t="s">
        <v>119</v>
      </c>
      <c r="F4425">
        <v>2</v>
      </c>
      <c r="G4425">
        <v>5</v>
      </c>
      <c r="H4425" t="s">
        <v>427</v>
      </c>
      <c r="I4425" t="s">
        <v>423</v>
      </c>
      <c r="J4425">
        <v>10006737945</v>
      </c>
      <c r="K4425" s="21">
        <v>23.2</v>
      </c>
    </row>
    <row r="4426" spans="1:11">
      <c r="A4426" s="3" t="s">
        <v>462</v>
      </c>
      <c r="B4426" s="3">
        <v>2012</v>
      </c>
      <c r="C4426" s="124">
        <v>40852</v>
      </c>
      <c r="D4426" s="3" t="s">
        <v>140</v>
      </c>
      <c r="E4426" t="s">
        <v>119</v>
      </c>
      <c r="F4426">
        <v>2</v>
      </c>
      <c r="G4426">
        <v>6</v>
      </c>
      <c r="H4426" t="s">
        <v>193</v>
      </c>
      <c r="I4426" t="s">
        <v>31</v>
      </c>
      <c r="J4426">
        <v>10005727327</v>
      </c>
      <c r="K4426" s="21">
        <v>25.8</v>
      </c>
    </row>
    <row r="4427" spans="1:11">
      <c r="A4427" s="3" t="s">
        <v>462</v>
      </c>
      <c r="B4427" s="3">
        <v>2012</v>
      </c>
      <c r="C4427" s="124">
        <v>40852</v>
      </c>
      <c r="D4427" s="3" t="s">
        <v>140</v>
      </c>
      <c r="E4427" t="s">
        <v>121</v>
      </c>
      <c r="F4427">
        <v>1</v>
      </c>
      <c r="G4427">
        <v>1</v>
      </c>
      <c r="H4427" t="s">
        <v>340</v>
      </c>
      <c r="I4427" t="s">
        <v>142</v>
      </c>
      <c r="J4427">
        <v>10004633247</v>
      </c>
      <c r="K4427" s="21">
        <v>23.6</v>
      </c>
    </row>
    <row r="4428" spans="1:11">
      <c r="A4428" s="3" t="s">
        <v>462</v>
      </c>
      <c r="B4428" s="3">
        <v>2012</v>
      </c>
      <c r="C4428" s="124">
        <v>40852</v>
      </c>
      <c r="D4428" s="3" t="s">
        <v>140</v>
      </c>
      <c r="E4428" t="s">
        <v>121</v>
      </c>
      <c r="F4428">
        <v>1</v>
      </c>
      <c r="G4428">
        <v>2</v>
      </c>
      <c r="H4428" t="s">
        <v>429</v>
      </c>
      <c r="I4428" t="s">
        <v>438</v>
      </c>
      <c r="J4428">
        <v>10001564310</v>
      </c>
      <c r="K4428" s="21">
        <v>35.6</v>
      </c>
    </row>
    <row r="4429" spans="1:11">
      <c r="A4429" s="3" t="s">
        <v>462</v>
      </c>
      <c r="B4429" s="3">
        <v>2012</v>
      </c>
      <c r="C4429" s="124">
        <v>40852</v>
      </c>
      <c r="D4429" s="3" t="s">
        <v>140</v>
      </c>
      <c r="E4429" t="s">
        <v>121</v>
      </c>
      <c r="F4429">
        <v>1</v>
      </c>
      <c r="G4429">
        <v>3</v>
      </c>
      <c r="H4429" t="s">
        <v>428</v>
      </c>
      <c r="I4429" t="s">
        <v>198</v>
      </c>
      <c r="J4429">
        <v>10002558558</v>
      </c>
      <c r="K4429" s="21">
        <v>28.8</v>
      </c>
    </row>
    <row r="4430" spans="1:11">
      <c r="A4430" s="3" t="s">
        <v>462</v>
      </c>
      <c r="B4430" s="3">
        <v>2012</v>
      </c>
      <c r="C4430" s="124">
        <v>40852</v>
      </c>
      <c r="D4430" s="3" t="s">
        <v>140</v>
      </c>
      <c r="E4430" t="s">
        <v>121</v>
      </c>
      <c r="F4430">
        <v>1</v>
      </c>
      <c r="G4430">
        <v>4</v>
      </c>
      <c r="H4430" t="s">
        <v>372</v>
      </c>
      <c r="I4430" t="s">
        <v>373</v>
      </c>
      <c r="J4430">
        <v>10055651813</v>
      </c>
      <c r="K4430" s="21"/>
    </row>
    <row r="4431" spans="1:11">
      <c r="A4431" s="3" t="s">
        <v>462</v>
      </c>
      <c r="B4431" s="3">
        <v>2012</v>
      </c>
      <c r="C4431" s="124">
        <v>40852</v>
      </c>
      <c r="D4431" s="3" t="s">
        <v>140</v>
      </c>
      <c r="E4431" t="s">
        <v>121</v>
      </c>
      <c r="F4431">
        <v>1</v>
      </c>
      <c r="G4431">
        <v>5</v>
      </c>
      <c r="H4431" t="s">
        <v>194</v>
      </c>
      <c r="I4431" t="s">
        <v>29</v>
      </c>
      <c r="J4431">
        <v>10004601723</v>
      </c>
      <c r="K4431" s="21">
        <v>24.4</v>
      </c>
    </row>
    <row r="4432" spans="1:11">
      <c r="A4432" s="3" t="s">
        <v>462</v>
      </c>
      <c r="B4432" s="3">
        <v>2012</v>
      </c>
      <c r="C4432" s="124">
        <v>40852</v>
      </c>
      <c r="D4432" s="3" t="s">
        <v>140</v>
      </c>
      <c r="E4432" t="s">
        <v>121</v>
      </c>
      <c r="F4432">
        <v>1</v>
      </c>
      <c r="G4432">
        <v>6</v>
      </c>
      <c r="H4432" t="s">
        <v>358</v>
      </c>
      <c r="I4432" t="s">
        <v>359</v>
      </c>
      <c r="J4432">
        <v>10006900320</v>
      </c>
      <c r="K4432" s="21">
        <v>20</v>
      </c>
    </row>
    <row r="4433" spans="1:11">
      <c r="A4433" s="3" t="s">
        <v>462</v>
      </c>
      <c r="B4433" s="3">
        <v>2012</v>
      </c>
      <c r="C4433" s="124">
        <v>40852</v>
      </c>
      <c r="D4433" s="3" t="s">
        <v>140</v>
      </c>
      <c r="E4433" t="s">
        <v>121</v>
      </c>
      <c r="F4433">
        <v>2</v>
      </c>
      <c r="G4433">
        <v>1</v>
      </c>
      <c r="H4433" t="s">
        <v>97</v>
      </c>
      <c r="I4433" t="s">
        <v>29</v>
      </c>
      <c r="J4433">
        <v>10048325582</v>
      </c>
      <c r="K4433" s="21">
        <v>19.8</v>
      </c>
    </row>
    <row r="4434" spans="1:11">
      <c r="A4434" s="3" t="s">
        <v>462</v>
      </c>
      <c r="B4434" s="3">
        <v>2012</v>
      </c>
      <c r="C4434" s="124">
        <v>40852</v>
      </c>
      <c r="D4434" s="3" t="s">
        <v>140</v>
      </c>
      <c r="E4434" t="s">
        <v>121</v>
      </c>
      <c r="F4434">
        <v>2</v>
      </c>
      <c r="G4434">
        <v>2</v>
      </c>
      <c r="H4434" t="s">
        <v>374</v>
      </c>
      <c r="I4434" t="s">
        <v>375</v>
      </c>
      <c r="J4434">
        <v>10004613039</v>
      </c>
      <c r="K4434" s="21">
        <v>22.9</v>
      </c>
    </row>
    <row r="4435" spans="1:11">
      <c r="A4435" s="3" t="s">
        <v>462</v>
      </c>
      <c r="B4435" s="3">
        <v>2012</v>
      </c>
      <c r="C4435" s="124">
        <v>40852</v>
      </c>
      <c r="D4435" s="3" t="s">
        <v>140</v>
      </c>
      <c r="E4435" t="s">
        <v>121</v>
      </c>
      <c r="F4435">
        <v>2</v>
      </c>
      <c r="G4435">
        <v>3</v>
      </c>
      <c r="H4435" t="s">
        <v>203</v>
      </c>
      <c r="I4435" t="s">
        <v>198</v>
      </c>
      <c r="J4435">
        <v>10051694112</v>
      </c>
      <c r="K4435" s="21">
        <v>24.8</v>
      </c>
    </row>
    <row r="4436" spans="1:11">
      <c r="A4436" s="3" t="s">
        <v>462</v>
      </c>
      <c r="B4436" s="3">
        <v>2012</v>
      </c>
      <c r="C4436" s="124">
        <v>40852</v>
      </c>
      <c r="D4436" s="3" t="s">
        <v>140</v>
      </c>
      <c r="E4436" t="s">
        <v>121</v>
      </c>
      <c r="F4436">
        <v>2</v>
      </c>
      <c r="G4436">
        <v>4</v>
      </c>
      <c r="H4436" t="s">
        <v>427</v>
      </c>
      <c r="I4436" t="s">
        <v>423</v>
      </c>
      <c r="J4436">
        <v>10006737945</v>
      </c>
      <c r="K4436" s="21">
        <v>23.2</v>
      </c>
    </row>
    <row r="4437" spans="1:11">
      <c r="A4437" s="3" t="s">
        <v>462</v>
      </c>
      <c r="B4437" s="3">
        <v>2012</v>
      </c>
      <c r="C4437" s="124">
        <v>40852</v>
      </c>
      <c r="D4437" s="3" t="s">
        <v>140</v>
      </c>
      <c r="E4437" t="s">
        <v>121</v>
      </c>
      <c r="F4437">
        <v>2</v>
      </c>
      <c r="G4437">
        <v>5</v>
      </c>
      <c r="H4437" t="s">
        <v>193</v>
      </c>
      <c r="I4437" t="s">
        <v>31</v>
      </c>
      <c r="J4437">
        <v>10005727327</v>
      </c>
      <c r="K4437" s="21">
        <v>25.8</v>
      </c>
    </row>
    <row r="4438" spans="1:11">
      <c r="A4438" s="3" t="s">
        <v>462</v>
      </c>
      <c r="B4438" s="3">
        <v>2012</v>
      </c>
      <c r="C4438" s="124">
        <v>40852</v>
      </c>
      <c r="D4438" s="3" t="s">
        <v>140</v>
      </c>
      <c r="E4438" t="s">
        <v>121</v>
      </c>
      <c r="F4438">
        <v>2</v>
      </c>
      <c r="G4438">
        <v>6</v>
      </c>
      <c r="H4438" t="s">
        <v>339</v>
      </c>
      <c r="I4438" t="s">
        <v>27</v>
      </c>
      <c r="J4438">
        <v>10004618796</v>
      </c>
      <c r="K4438" s="21">
        <v>24.2</v>
      </c>
    </row>
  </sheetData>
  <autoFilter ref="A1:K4280" xr:uid="{31561652-DAB4-4FFF-83E4-19F675F899F9}">
    <sortState xmlns:xlrd2="http://schemas.microsoft.com/office/spreadsheetml/2017/richdata2" ref="A2:K4438">
      <sortCondition descending="1" ref="B1:B4280"/>
    </sortState>
  </autoFilter>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54" t="s">
        <v>1</v>
      </c>
      <c r="B1" s="54" t="s">
        <v>3151</v>
      </c>
      <c r="J1" s="54"/>
      <c r="K1" s="72" t="s">
        <v>3147</v>
      </c>
      <c r="L1" t="s">
        <v>3158</v>
      </c>
      <c r="N1" s="54"/>
      <c r="O1" s="54"/>
    </row>
    <row r="2" spans="1:15">
      <c r="A2" s="54" t="s">
        <v>3</v>
      </c>
      <c r="B2" s="54" t="s">
        <v>20</v>
      </c>
      <c r="J2" s="54"/>
      <c r="K2" s="73" t="s">
        <v>66</v>
      </c>
      <c r="L2" s="53">
        <v>6.9701646090534976E-4</v>
      </c>
      <c r="N2" s="54"/>
      <c r="O2" s="54"/>
    </row>
    <row r="3" spans="1:15">
      <c r="A3" s="54" t="s">
        <v>0</v>
      </c>
      <c r="B3" s="54" t="s">
        <v>217</v>
      </c>
      <c r="J3" s="54"/>
      <c r="K3" s="74">
        <v>2022</v>
      </c>
      <c r="L3" s="53">
        <v>6.9701646090534976E-4</v>
      </c>
      <c r="N3" s="54"/>
      <c r="O3" s="54"/>
    </row>
    <row r="4" spans="1:15">
      <c r="A4" s="54" t="s">
        <v>4</v>
      </c>
      <c r="B4" s="54" t="s">
        <v>21</v>
      </c>
      <c r="J4" s="54"/>
      <c r="K4" s="75" t="s">
        <v>139</v>
      </c>
      <c r="L4" s="53">
        <v>6.9058641975308643E-4</v>
      </c>
      <c r="N4" s="54"/>
      <c r="O4" s="54"/>
    </row>
    <row r="5" spans="1:15">
      <c r="J5" s="54"/>
      <c r="K5" s="75" t="s">
        <v>65</v>
      </c>
      <c r="L5" s="53">
        <v>6.983024691358024E-4</v>
      </c>
      <c r="N5" s="54"/>
      <c r="O5" s="54"/>
    </row>
    <row r="6" spans="1:15">
      <c r="A6" s="78" t="s">
        <v>3147</v>
      </c>
      <c r="B6" s="78" t="s">
        <v>3149</v>
      </c>
      <c r="C6" s="78" t="s">
        <v>3150</v>
      </c>
      <c r="D6" s="78" t="s">
        <v>3156</v>
      </c>
      <c r="E6" s="78" t="s">
        <v>3155</v>
      </c>
      <c r="F6" s="78" t="s">
        <v>3154</v>
      </c>
      <c r="G6" s="78" t="s">
        <v>3153</v>
      </c>
      <c r="H6" s="78" t="s">
        <v>3159</v>
      </c>
      <c r="I6" s="78" t="s">
        <v>3158</v>
      </c>
      <c r="J6" s="54"/>
      <c r="K6" s="75" t="s">
        <v>162</v>
      </c>
      <c r="L6" s="53">
        <v>7.0216049382716044E-4</v>
      </c>
      <c r="N6" s="54"/>
      <c r="O6" s="54"/>
    </row>
    <row r="7" spans="1:15">
      <c r="A7" s="79">
        <v>1</v>
      </c>
      <c r="B7" s="80">
        <v>1.3888888888888889E-4</v>
      </c>
      <c r="C7" s="80">
        <v>2.199074074074074E-4</v>
      </c>
      <c r="D7" s="80">
        <v>2.8935185185185189E-4</v>
      </c>
      <c r="E7" s="80">
        <v>3.7037037037037035E-4</v>
      </c>
      <c r="F7" s="80">
        <v>4.3981481481481481E-4</v>
      </c>
      <c r="G7" s="80">
        <v>5.2083333333333333E-4</v>
      </c>
      <c r="H7" s="80">
        <v>6.018518518518519E-4</v>
      </c>
      <c r="I7" s="80">
        <v>6.8287037037037025E-4</v>
      </c>
      <c r="J7" s="54"/>
      <c r="K7" s="73" t="s">
        <v>20</v>
      </c>
      <c r="L7" s="53">
        <v>6.8287037037037025E-4</v>
      </c>
      <c r="N7" s="54"/>
      <c r="O7" s="54"/>
    </row>
    <row r="8" spans="1:15">
      <c r="A8" s="79">
        <v>2</v>
      </c>
      <c r="B8" s="80">
        <v>1.3888888888888889E-4</v>
      </c>
      <c r="C8" s="80">
        <v>2.0833333333333335E-4</v>
      </c>
      <c r="D8" s="80">
        <v>2.8935185185185189E-4</v>
      </c>
      <c r="E8" s="80">
        <v>3.7037037037037035E-4</v>
      </c>
      <c r="F8" s="80">
        <v>4.3981481481481481E-4</v>
      </c>
      <c r="G8" s="80">
        <v>5.2083333333333333E-4</v>
      </c>
      <c r="H8" s="80">
        <v>6.018518518518519E-4</v>
      </c>
      <c r="I8" s="80">
        <v>6.9444444444444447E-4</v>
      </c>
      <c r="J8" s="54"/>
      <c r="K8" s="74">
        <v>2022</v>
      </c>
      <c r="L8" s="53">
        <v>6.8287037037037025E-4</v>
      </c>
      <c r="N8" s="54"/>
      <c r="O8" s="54"/>
    </row>
    <row r="9" spans="1:15">
      <c r="A9" s="76" t="s">
        <v>3148</v>
      </c>
      <c r="B9" s="77">
        <v>1.3888888888888889E-4</v>
      </c>
      <c r="C9" s="77">
        <v>2.1412037037037038E-4</v>
      </c>
      <c r="D9" s="77">
        <v>2.8935185185185189E-4</v>
      </c>
      <c r="E9" s="77">
        <v>3.7037037037037035E-4</v>
      </c>
      <c r="F9" s="77">
        <v>4.3981481481481481E-4</v>
      </c>
      <c r="G9" s="77">
        <v>5.2083333333333333E-4</v>
      </c>
      <c r="H9" s="77">
        <v>6.018518518518519E-4</v>
      </c>
      <c r="I9" s="77">
        <v>6.8865740740740736E-4</v>
      </c>
      <c r="J9" s="54"/>
      <c r="K9" s="75" t="s">
        <v>19</v>
      </c>
      <c r="L9" s="53">
        <v>6.8287037037037025E-4</v>
      </c>
      <c r="N9" s="54"/>
      <c r="O9" s="54"/>
    </row>
    <row r="10" spans="1:15">
      <c r="J10" s="54"/>
      <c r="K10" s="73" t="s">
        <v>3148</v>
      </c>
      <c r="L10" s="53">
        <v>6.9347993827160483E-4</v>
      </c>
      <c r="N10" s="54"/>
      <c r="O10" s="54"/>
    </row>
    <row r="11" spans="1:15">
      <c r="J11" s="54"/>
      <c r="N11" s="54"/>
      <c r="O11" s="54"/>
    </row>
    <row r="12" spans="1:15">
      <c r="J12" s="54"/>
      <c r="N12" s="54"/>
      <c r="O12" s="54"/>
    </row>
    <row r="13" spans="1:15">
      <c r="J13" s="54"/>
      <c r="N13" s="54"/>
      <c r="O13" s="54"/>
    </row>
    <row r="14" spans="1:15">
      <c r="J14" s="54"/>
      <c r="N14" s="54"/>
      <c r="O14" s="54"/>
    </row>
    <row r="15" spans="1:15">
      <c r="J15" s="54"/>
      <c r="N15" s="54"/>
      <c r="O15" s="54"/>
    </row>
    <row r="16" spans="1:15">
      <c r="J16" s="54"/>
      <c r="N16" s="54"/>
      <c r="O16" s="54"/>
    </row>
    <row r="17" spans="10:15">
      <c r="J17" s="54"/>
      <c r="N17" s="54"/>
      <c r="O17" s="54"/>
    </row>
    <row r="18" spans="10:15">
      <c r="J18" s="54"/>
      <c r="N18" s="54"/>
      <c r="O18" s="54"/>
    </row>
    <row r="19" spans="10:15">
      <c r="J19" s="54"/>
      <c r="N19" s="54"/>
      <c r="O19" s="54"/>
    </row>
    <row r="20" spans="10:15">
      <c r="J20" s="54"/>
      <c r="N20" s="54"/>
      <c r="O20" s="54"/>
    </row>
    <row r="21" spans="10:15">
      <c r="J21" s="54"/>
      <c r="N21" s="54"/>
      <c r="O21" s="54"/>
    </row>
    <row r="22" spans="10:15">
      <c r="J22" s="54"/>
      <c r="N22" s="54"/>
      <c r="O22" s="54"/>
    </row>
    <row r="23" spans="10:15">
      <c r="J23" s="54"/>
      <c r="N23" s="54"/>
      <c r="O23" s="54"/>
    </row>
    <row r="24" spans="10:15">
      <c r="J24" s="54"/>
      <c r="M24" s="54"/>
      <c r="N24" s="54"/>
      <c r="O24" s="54"/>
    </row>
    <row r="25" spans="10:15">
      <c r="J25" s="54"/>
      <c r="M25" s="54"/>
      <c r="N25" s="54"/>
      <c r="O25" s="54"/>
    </row>
    <row r="26" spans="10:15">
      <c r="J26" s="54"/>
      <c r="M26" s="54"/>
      <c r="N26" s="54"/>
      <c r="O26" s="54"/>
    </row>
    <row r="27" spans="10:15">
      <c r="J27" s="54"/>
      <c r="M27" s="54"/>
      <c r="N27" s="54"/>
      <c r="O27" s="54"/>
    </row>
    <row r="28" spans="10:15">
      <c r="J28" s="54"/>
      <c r="M28" s="54"/>
      <c r="N28" s="54"/>
      <c r="O28" s="54"/>
    </row>
    <row r="29" spans="10:15">
      <c r="J29" s="54"/>
      <c r="M29" s="54"/>
      <c r="N29" s="54"/>
      <c r="O29" s="54"/>
    </row>
    <row r="30" spans="10:15">
      <c r="J30" s="54"/>
      <c r="M30" s="54"/>
      <c r="N30" s="54"/>
      <c r="O30" s="54"/>
    </row>
    <row r="31" spans="10:15">
      <c r="J31" s="54"/>
      <c r="M31" s="54"/>
      <c r="N31" s="54"/>
      <c r="O31" s="54"/>
    </row>
    <row r="32" spans="10:15">
      <c r="J32" s="54"/>
      <c r="M32" s="54"/>
      <c r="N32" s="54"/>
      <c r="O32" s="54"/>
    </row>
    <row r="33" spans="10:15">
      <c r="J33" s="54"/>
      <c r="M33" s="54"/>
      <c r="N33" s="54"/>
      <c r="O33" s="54"/>
    </row>
    <row r="34" spans="10:15">
      <c r="J34" s="54"/>
      <c r="M34" s="54"/>
      <c r="N34" s="54"/>
      <c r="O34" s="54"/>
    </row>
    <row r="35" spans="10:15">
      <c r="J35" s="54"/>
      <c r="M35" s="54"/>
      <c r="N35" s="54"/>
      <c r="O35" s="54"/>
    </row>
    <row r="36" spans="10:15">
      <c r="J36" s="54"/>
      <c r="M36" s="54"/>
      <c r="N36" s="54"/>
      <c r="O36" s="54"/>
    </row>
    <row r="37" spans="10:15">
      <c r="J37" s="54"/>
      <c r="M37" s="54"/>
      <c r="N37" s="54"/>
      <c r="O37" s="54"/>
    </row>
    <row r="38" spans="10:15">
      <c r="J38" s="54"/>
      <c r="M38" s="54"/>
      <c r="N38" s="54"/>
      <c r="O38" s="54"/>
    </row>
    <row r="39" spans="10:15">
      <c r="J39" s="54"/>
      <c r="M39" s="54"/>
      <c r="N39" s="54"/>
      <c r="O39" s="54"/>
    </row>
    <row r="40" spans="10:15">
      <c r="J40" s="54"/>
      <c r="M40" s="54"/>
      <c r="N40" s="54"/>
      <c r="O40" s="54"/>
    </row>
    <row r="41" spans="10:15">
      <c r="J41" s="54"/>
      <c r="M41" s="54"/>
      <c r="N41" s="54"/>
      <c r="O41" s="54"/>
    </row>
    <row r="42" spans="10:15">
      <c r="J42" s="54"/>
      <c r="M42" s="54"/>
      <c r="N42" s="54"/>
      <c r="O42" s="54"/>
    </row>
    <row r="65" spans="1:4">
      <c r="A65" s="72" t="s">
        <v>5</v>
      </c>
      <c r="B65" t="s" vm="1">
        <v>3152</v>
      </c>
    </row>
    <row r="67" spans="1:4">
      <c r="A67" s="72" t="s">
        <v>3160</v>
      </c>
      <c r="B67" s="72" t="s">
        <v>3157</v>
      </c>
    </row>
    <row r="68" spans="1:4">
      <c r="B68">
        <v>2019</v>
      </c>
      <c r="C68">
        <v>2020</v>
      </c>
      <c r="D68">
        <v>2022</v>
      </c>
    </row>
    <row r="69" spans="1:4">
      <c r="A69" s="72" t="s">
        <v>3147</v>
      </c>
      <c r="B69" t="s">
        <v>20</v>
      </c>
      <c r="C69" t="s">
        <v>20</v>
      </c>
      <c r="D69" t="s">
        <v>20</v>
      </c>
    </row>
    <row r="70" spans="1:4">
      <c r="A70" s="73" t="s">
        <v>217</v>
      </c>
      <c r="B70" s="53"/>
      <c r="C70" s="53"/>
      <c r="D70" s="53"/>
    </row>
    <row r="71" spans="1:4">
      <c r="A71" s="74" t="s">
        <v>21</v>
      </c>
      <c r="B71" s="53"/>
      <c r="C71" s="53">
        <v>6.9965277777777777E-4</v>
      </c>
      <c r="D71" s="53"/>
    </row>
    <row r="72" spans="1:4">
      <c r="A72" s="73" t="s">
        <v>19</v>
      </c>
      <c r="B72" s="53"/>
      <c r="C72" s="53"/>
      <c r="D72" s="53"/>
    </row>
    <row r="73" spans="1:4">
      <c r="A73" s="74" t="s">
        <v>21</v>
      </c>
      <c r="B73" s="53"/>
      <c r="C73" s="53"/>
      <c r="D73" s="53">
        <v>7.1296296296296299E-4</v>
      </c>
    </row>
    <row r="74" spans="1:4">
      <c r="A74" s="73" t="s">
        <v>281</v>
      </c>
      <c r="B74" s="53"/>
      <c r="C74" s="53"/>
      <c r="D74" s="53"/>
    </row>
    <row r="75" spans="1:4">
      <c r="A75" s="74" t="s">
        <v>64</v>
      </c>
      <c r="B75" s="53">
        <v>7.0817901234567903E-4</v>
      </c>
      <c r="C75" s="53"/>
      <c r="D75" s="53"/>
    </row>
    <row r="76" spans="1:4">
      <c r="A76" s="74" t="s">
        <v>21</v>
      </c>
      <c r="B76" s="53">
        <v>7.0709876543209875E-4</v>
      </c>
      <c r="C76" s="53"/>
      <c r="D76" s="53"/>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72" t="s">
        <v>5</v>
      </c>
      <c r="B1" t="s">
        <v>92</v>
      </c>
    </row>
    <row r="3" spans="1:6">
      <c r="A3" s="72" t="s">
        <v>3164</v>
      </c>
      <c r="B3" s="72" t="s">
        <v>3157</v>
      </c>
    </row>
    <row r="4" spans="1:6">
      <c r="A4" s="72" t="s">
        <v>3147</v>
      </c>
      <c r="B4">
        <v>2018</v>
      </c>
      <c r="C4">
        <v>2019</v>
      </c>
      <c r="D4">
        <v>2020</v>
      </c>
      <c r="E4">
        <v>2021</v>
      </c>
      <c r="F4">
        <v>2022</v>
      </c>
    </row>
    <row r="5" spans="1:6">
      <c r="A5" s="73" t="s">
        <v>237</v>
      </c>
    </row>
    <row r="6" spans="1:6">
      <c r="A6" s="74" t="s">
        <v>91</v>
      </c>
      <c r="B6">
        <v>4</v>
      </c>
      <c r="D6">
        <v>1</v>
      </c>
    </row>
    <row r="7" spans="1:6">
      <c r="A7" s="74" t="s">
        <v>117</v>
      </c>
      <c r="B7">
        <v>1</v>
      </c>
    </row>
    <row r="8" spans="1:6">
      <c r="A8" s="74" t="s">
        <v>119</v>
      </c>
      <c r="B8">
        <v>1</v>
      </c>
      <c r="D8">
        <v>1</v>
      </c>
    </row>
    <row r="9" spans="1:6">
      <c r="A9" s="74" t="s">
        <v>121</v>
      </c>
      <c r="B9">
        <v>6</v>
      </c>
      <c r="D9">
        <v>1</v>
      </c>
    </row>
    <row r="10" spans="1:6">
      <c r="A10" s="73" t="s">
        <v>217</v>
      </c>
    </row>
    <row r="11" spans="1:6">
      <c r="A11" s="74" t="s">
        <v>91</v>
      </c>
      <c r="C11">
        <v>3</v>
      </c>
      <c r="D11">
        <v>1</v>
      </c>
    </row>
    <row r="12" spans="1:6">
      <c r="A12" s="74" t="s">
        <v>117</v>
      </c>
      <c r="C12">
        <v>1</v>
      </c>
    </row>
    <row r="13" spans="1:6">
      <c r="A13" s="74" t="s">
        <v>119</v>
      </c>
      <c r="C13">
        <v>2</v>
      </c>
      <c r="D13">
        <v>1</v>
      </c>
    </row>
    <row r="14" spans="1:6">
      <c r="A14" s="74" t="s">
        <v>120</v>
      </c>
      <c r="D14">
        <v>3</v>
      </c>
    </row>
    <row r="15" spans="1:6">
      <c r="A15" s="74" t="s">
        <v>121</v>
      </c>
      <c r="C15">
        <v>6</v>
      </c>
      <c r="D15">
        <v>1</v>
      </c>
    </row>
    <row r="16" spans="1:6">
      <c r="A16" s="73" t="s">
        <v>139</v>
      </c>
    </row>
    <row r="17" spans="1:6">
      <c r="A17" s="74" t="s">
        <v>91</v>
      </c>
      <c r="F17">
        <v>1</v>
      </c>
    </row>
    <row r="18" spans="1:6">
      <c r="A18" s="74" t="s">
        <v>119</v>
      </c>
      <c r="F18">
        <v>4</v>
      </c>
    </row>
    <row r="19" spans="1:6">
      <c r="A19" s="74" t="s">
        <v>121</v>
      </c>
      <c r="F19">
        <v>1</v>
      </c>
    </row>
    <row r="20" spans="1:6">
      <c r="A20" s="73" t="s">
        <v>65</v>
      </c>
    </row>
    <row r="21" spans="1:6">
      <c r="A21" s="74" t="s">
        <v>91</v>
      </c>
      <c r="F21">
        <v>1</v>
      </c>
    </row>
    <row r="22" spans="1:6">
      <c r="A22" s="74" t="s">
        <v>119</v>
      </c>
      <c r="F22">
        <v>2</v>
      </c>
    </row>
    <row r="23" spans="1:6">
      <c r="A23" s="74" t="s">
        <v>121</v>
      </c>
      <c r="F23">
        <v>1</v>
      </c>
    </row>
    <row r="24" spans="1:6">
      <c r="A24" s="73" t="s">
        <v>226</v>
      </c>
    </row>
    <row r="25" spans="1:6">
      <c r="A25" s="74" t="s">
        <v>91</v>
      </c>
      <c r="C25">
        <v>1</v>
      </c>
    </row>
    <row r="26" spans="1:6">
      <c r="A26" s="74" t="s">
        <v>119</v>
      </c>
      <c r="C26">
        <v>1</v>
      </c>
    </row>
    <row r="27" spans="1:6">
      <c r="A27" s="74" t="s">
        <v>121</v>
      </c>
      <c r="C27">
        <v>4</v>
      </c>
    </row>
    <row r="28" spans="1:6">
      <c r="A28" s="73" t="s">
        <v>162</v>
      </c>
    </row>
    <row r="29" spans="1:6">
      <c r="A29" s="74" t="s">
        <v>91</v>
      </c>
      <c r="B29">
        <v>2</v>
      </c>
      <c r="C29">
        <v>1</v>
      </c>
    </row>
    <row r="30" spans="1:6">
      <c r="A30" s="74" t="s">
        <v>119</v>
      </c>
      <c r="B30">
        <v>1</v>
      </c>
      <c r="C30">
        <v>6</v>
      </c>
    </row>
    <row r="31" spans="1:6">
      <c r="A31" s="74" t="s">
        <v>121</v>
      </c>
      <c r="B31">
        <v>1</v>
      </c>
      <c r="C31">
        <v>3</v>
      </c>
    </row>
    <row r="32" spans="1:6">
      <c r="A32" s="73" t="s">
        <v>233</v>
      </c>
    </row>
    <row r="33" spans="1:6">
      <c r="A33" s="74" t="s">
        <v>91</v>
      </c>
      <c r="D33">
        <v>1</v>
      </c>
    </row>
    <row r="34" spans="1:6">
      <c r="A34" s="74" t="s">
        <v>119</v>
      </c>
      <c r="D34">
        <v>3</v>
      </c>
    </row>
    <row r="35" spans="1:6">
      <c r="A35" s="74" t="s">
        <v>121</v>
      </c>
      <c r="D35">
        <v>1</v>
      </c>
    </row>
    <row r="36" spans="1:6">
      <c r="A36" s="73" t="s">
        <v>19</v>
      </c>
    </row>
    <row r="37" spans="1:6">
      <c r="A37" s="74" t="s">
        <v>91</v>
      </c>
      <c r="F37">
        <v>1</v>
      </c>
    </row>
    <row r="38" spans="1:6">
      <c r="A38" s="74" t="s">
        <v>119</v>
      </c>
      <c r="F38">
        <v>1</v>
      </c>
    </row>
    <row r="39" spans="1:6">
      <c r="A39" s="74" t="s">
        <v>120</v>
      </c>
      <c r="F39">
        <v>2</v>
      </c>
    </row>
    <row r="40" spans="1:6">
      <c r="A40" s="74" t="s">
        <v>121</v>
      </c>
      <c r="F40">
        <v>1</v>
      </c>
    </row>
    <row r="41" spans="1:6">
      <c r="A41" s="73" t="s">
        <v>281</v>
      </c>
    </row>
    <row r="42" spans="1:6">
      <c r="A42" s="74" t="s">
        <v>91</v>
      </c>
      <c r="B42">
        <v>2</v>
      </c>
    </row>
    <row r="43" spans="1:6">
      <c r="A43" s="74" t="s">
        <v>117</v>
      </c>
      <c r="B43">
        <v>4</v>
      </c>
    </row>
    <row r="44" spans="1:6">
      <c r="A44" s="73" t="s">
        <v>182</v>
      </c>
    </row>
    <row r="45" spans="1:6">
      <c r="A45" s="74" t="s">
        <v>91</v>
      </c>
      <c r="E45">
        <v>1</v>
      </c>
    </row>
    <row r="46" spans="1:6">
      <c r="A46" s="74" t="s">
        <v>119</v>
      </c>
      <c r="E46">
        <v>1</v>
      </c>
    </row>
    <row r="47" spans="1:6">
      <c r="A47" s="74" t="s">
        <v>121</v>
      </c>
      <c r="E47">
        <v>1</v>
      </c>
    </row>
    <row r="48" spans="1:6">
      <c r="A48" s="73" t="s">
        <v>190</v>
      </c>
    </row>
    <row r="49" spans="1:13">
      <c r="A49" s="74" t="s">
        <v>91</v>
      </c>
      <c r="D49">
        <v>5</v>
      </c>
    </row>
    <row r="50" spans="1:13">
      <c r="A50" s="74" t="s">
        <v>117</v>
      </c>
      <c r="D50">
        <v>1</v>
      </c>
    </row>
    <row r="51" spans="1:13">
      <c r="A51" s="74" t="s">
        <v>119</v>
      </c>
      <c r="D51">
        <v>4</v>
      </c>
    </row>
    <row r="52" spans="1:13">
      <c r="A52" s="74" t="s">
        <v>120</v>
      </c>
      <c r="D52">
        <v>3</v>
      </c>
    </row>
    <row r="53" spans="1:13">
      <c r="A53" s="74" t="s">
        <v>121</v>
      </c>
      <c r="D53">
        <v>3</v>
      </c>
    </row>
    <row r="57" spans="1:13">
      <c r="A57" s="72" t="s">
        <v>88</v>
      </c>
      <c r="B57" t="s">
        <v>121</v>
      </c>
    </row>
    <row r="58" spans="1:13">
      <c r="A58" s="72" t="s">
        <v>89</v>
      </c>
      <c r="B58" s="73">
        <v>1</v>
      </c>
    </row>
    <row r="59" spans="1:13">
      <c r="A59" s="72" t="s">
        <v>9</v>
      </c>
      <c r="B59" s="73">
        <v>1</v>
      </c>
    </row>
    <row r="61" spans="1:13">
      <c r="A61" s="72" t="s">
        <v>3165</v>
      </c>
      <c r="B61" s="72" t="s">
        <v>3157</v>
      </c>
    </row>
    <row r="62" spans="1:13">
      <c r="A62" s="72" t="s">
        <v>3147</v>
      </c>
      <c r="B62">
        <v>2012</v>
      </c>
      <c r="C62">
        <v>2013</v>
      </c>
      <c r="D62">
        <v>2014</v>
      </c>
      <c r="E62">
        <v>2015</v>
      </c>
      <c r="F62">
        <v>2016</v>
      </c>
      <c r="G62">
        <v>2017</v>
      </c>
      <c r="H62">
        <v>2018</v>
      </c>
      <c r="I62">
        <v>2019</v>
      </c>
      <c r="J62">
        <v>2020</v>
      </c>
      <c r="K62">
        <v>2021</v>
      </c>
      <c r="L62">
        <v>2022</v>
      </c>
      <c r="M62" t="s">
        <v>3148</v>
      </c>
    </row>
    <row r="63" spans="1:13">
      <c r="A63" s="73" t="s">
        <v>296</v>
      </c>
      <c r="I63">
        <v>26.1</v>
      </c>
      <c r="M63">
        <v>26.1</v>
      </c>
    </row>
    <row r="64" spans="1:13">
      <c r="A64" s="73" t="s">
        <v>385</v>
      </c>
      <c r="C64">
        <v>20.100000000000001</v>
      </c>
      <c r="D64">
        <v>27.5</v>
      </c>
      <c r="M64">
        <v>20.100000000000001</v>
      </c>
    </row>
    <row r="65" spans="1:13">
      <c r="A65" s="73" t="s">
        <v>237</v>
      </c>
      <c r="G65">
        <v>29.4</v>
      </c>
      <c r="H65">
        <v>26.6</v>
      </c>
      <c r="J65">
        <v>22.6</v>
      </c>
      <c r="M65">
        <v>22.6</v>
      </c>
    </row>
    <row r="66" spans="1:13">
      <c r="A66" s="73" t="s">
        <v>462</v>
      </c>
      <c r="B66">
        <v>23.6</v>
      </c>
      <c r="M66">
        <v>23.6</v>
      </c>
    </row>
    <row r="67" spans="1:13">
      <c r="A67" s="73" t="s">
        <v>448</v>
      </c>
      <c r="B67">
        <v>27.2</v>
      </c>
      <c r="M67">
        <v>27.2</v>
      </c>
    </row>
    <row r="68" spans="1:13">
      <c r="A68" s="73" t="s">
        <v>217</v>
      </c>
      <c r="I68">
        <v>26</v>
      </c>
      <c r="J68">
        <v>23</v>
      </c>
      <c r="M68">
        <v>23</v>
      </c>
    </row>
    <row r="69" spans="1:13">
      <c r="A69" s="73" t="s">
        <v>122</v>
      </c>
      <c r="L69" s="21">
        <v>23.865753424657534</v>
      </c>
      <c r="M69" s="21">
        <v>23.865753424657534</v>
      </c>
    </row>
    <row r="70" spans="1:13">
      <c r="A70" s="73" t="s">
        <v>222</v>
      </c>
      <c r="H70">
        <v>16.7</v>
      </c>
      <c r="I70">
        <v>17.399999999999999</v>
      </c>
      <c r="J70">
        <v>21.1</v>
      </c>
      <c r="M70">
        <v>16.7</v>
      </c>
    </row>
    <row r="71" spans="1:13">
      <c r="A71" s="73" t="s">
        <v>139</v>
      </c>
      <c r="C71">
        <v>21.3</v>
      </c>
      <c r="D71">
        <v>29.4</v>
      </c>
      <c r="E71">
        <v>23.5</v>
      </c>
      <c r="F71">
        <v>25.6</v>
      </c>
      <c r="G71">
        <v>25.6</v>
      </c>
      <c r="L71" s="21">
        <v>23.80821917808219</v>
      </c>
      <c r="M71">
        <v>21.3</v>
      </c>
    </row>
    <row r="72" spans="1:13">
      <c r="A72" s="73" t="s">
        <v>225</v>
      </c>
      <c r="F72">
        <v>25.7</v>
      </c>
      <c r="I72">
        <v>29.5</v>
      </c>
      <c r="J72">
        <v>31.9</v>
      </c>
      <c r="M72">
        <v>25.7</v>
      </c>
    </row>
    <row r="73" spans="1:13">
      <c r="A73" s="73" t="s">
        <v>65</v>
      </c>
      <c r="C73">
        <v>20.8</v>
      </c>
      <c r="G73">
        <v>29.4</v>
      </c>
      <c r="J73">
        <v>22.6</v>
      </c>
      <c r="L73" s="21">
        <v>25.126027397260273</v>
      </c>
      <c r="M73">
        <v>20.8</v>
      </c>
    </row>
    <row r="74" spans="1:13">
      <c r="A74" s="73" t="s">
        <v>360</v>
      </c>
      <c r="F74">
        <v>24.4</v>
      </c>
      <c r="M74">
        <v>24.4</v>
      </c>
    </row>
    <row r="75" spans="1:13">
      <c r="A75" s="73" t="s">
        <v>383</v>
      </c>
      <c r="D75">
        <v>21.1</v>
      </c>
      <c r="M75">
        <v>21.1</v>
      </c>
    </row>
    <row r="76" spans="1:13">
      <c r="A76" s="73" t="s">
        <v>226</v>
      </c>
      <c r="F76">
        <v>23.1</v>
      </c>
      <c r="G76">
        <v>29.3</v>
      </c>
      <c r="I76">
        <v>35.4</v>
      </c>
      <c r="M76">
        <v>23.1</v>
      </c>
    </row>
    <row r="77" spans="1:13">
      <c r="A77" s="73" t="s">
        <v>235</v>
      </c>
      <c r="J77">
        <v>28.3</v>
      </c>
      <c r="M77">
        <v>28.3</v>
      </c>
    </row>
    <row r="78" spans="1:13">
      <c r="A78" s="73" t="s">
        <v>288</v>
      </c>
      <c r="B78">
        <v>35.9</v>
      </c>
      <c r="E78">
        <v>22.8</v>
      </c>
      <c r="F78">
        <v>25.9</v>
      </c>
      <c r="I78">
        <v>26</v>
      </c>
      <c r="M78">
        <v>22.8</v>
      </c>
    </row>
    <row r="79" spans="1:13">
      <c r="A79" s="73" t="s">
        <v>326</v>
      </c>
      <c r="G79">
        <v>25.6</v>
      </c>
      <c r="M79">
        <v>25.6</v>
      </c>
    </row>
    <row r="80" spans="1:13">
      <c r="A80" s="73" t="s">
        <v>322</v>
      </c>
      <c r="D80">
        <v>29</v>
      </c>
      <c r="H80">
        <v>24.9</v>
      </c>
      <c r="M80">
        <v>24.9</v>
      </c>
    </row>
    <row r="81" spans="1:13">
      <c r="A81" s="73" t="s">
        <v>426</v>
      </c>
      <c r="B81">
        <v>36</v>
      </c>
      <c r="M81">
        <v>36</v>
      </c>
    </row>
    <row r="82" spans="1:13">
      <c r="A82" s="73" t="s">
        <v>162</v>
      </c>
      <c r="H82">
        <v>20.7</v>
      </c>
      <c r="I82">
        <v>30.6</v>
      </c>
      <c r="J82" s="21">
        <v>30.586301369863012</v>
      </c>
      <c r="L82" s="21">
        <v>23.55890410958904</v>
      </c>
      <c r="M82">
        <v>20.7</v>
      </c>
    </row>
    <row r="83" spans="1:13">
      <c r="A83" s="73" t="s">
        <v>233</v>
      </c>
      <c r="C83">
        <v>24.9</v>
      </c>
      <c r="H83">
        <v>25.1</v>
      </c>
      <c r="J83">
        <v>22.6</v>
      </c>
      <c r="M83">
        <v>22.6</v>
      </c>
    </row>
    <row r="84" spans="1:13">
      <c r="A84" s="73" t="s">
        <v>19</v>
      </c>
      <c r="E84">
        <v>30.3</v>
      </c>
      <c r="I84">
        <v>29.6</v>
      </c>
      <c r="L84">
        <v>25.6</v>
      </c>
      <c r="M84">
        <v>25.6</v>
      </c>
    </row>
    <row r="85" spans="1:13">
      <c r="A85" s="73" t="s">
        <v>281</v>
      </c>
      <c r="H85">
        <v>24.9</v>
      </c>
      <c r="I85">
        <v>26.2</v>
      </c>
      <c r="M85">
        <v>24.9</v>
      </c>
    </row>
    <row r="86" spans="1:13">
      <c r="A86" s="73" t="s">
        <v>338</v>
      </c>
      <c r="F86">
        <v>28.4</v>
      </c>
      <c r="M86">
        <v>28.4</v>
      </c>
    </row>
    <row r="87" spans="1:13">
      <c r="A87" s="73" t="s">
        <v>182</v>
      </c>
      <c r="K87" s="21">
        <v>24.63013698630137</v>
      </c>
      <c r="M87" s="21">
        <v>24.63013698630137</v>
      </c>
    </row>
    <row r="88" spans="1:13">
      <c r="A88" s="73" t="s">
        <v>320</v>
      </c>
      <c r="H88">
        <v>28.7</v>
      </c>
      <c r="M88">
        <v>28.7</v>
      </c>
    </row>
    <row r="89" spans="1:13">
      <c r="A89" s="73" t="s">
        <v>190</v>
      </c>
      <c r="J89" t="e">
        <v>#N/A</v>
      </c>
      <c r="M89" t="e">
        <v>#N/A</v>
      </c>
    </row>
    <row r="90" spans="1:13">
      <c r="A90" s="73" t="s">
        <v>252</v>
      </c>
      <c r="J90">
        <v>33.6</v>
      </c>
      <c r="M90">
        <v>33.6</v>
      </c>
    </row>
    <row r="91" spans="1:13">
      <c r="A91" s="73" t="s">
        <v>3148</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72" t="s">
        <v>5</v>
      </c>
      <c r="B1" t="s">
        <v>28</v>
      </c>
    </row>
    <row r="3" spans="1:2">
      <c r="A3" s="72" t="s">
        <v>3147</v>
      </c>
      <c r="B3" t="s">
        <v>3166</v>
      </c>
    </row>
    <row r="4" spans="1:2">
      <c r="A4" s="73">
        <v>26.827397260273973</v>
      </c>
      <c r="B4">
        <v>9.8059999999999992</v>
      </c>
    </row>
    <row r="5" spans="1:2">
      <c r="A5" s="73">
        <v>26.561643835616437</v>
      </c>
      <c r="B5">
        <v>9.7750000000000004</v>
      </c>
    </row>
    <row r="6" spans="1:2">
      <c r="A6" s="73">
        <v>23.953424657534246</v>
      </c>
      <c r="B6">
        <v>10.026039853508417</v>
      </c>
    </row>
    <row r="7" spans="1:2">
      <c r="A7" s="73">
        <v>23.893150684931506</v>
      </c>
      <c r="B7">
        <v>9.9990278722901937</v>
      </c>
    </row>
    <row r="8" spans="1:2">
      <c r="A8" s="73">
        <v>23.876712328767123</v>
      </c>
      <c r="B8">
        <v>10.056006368804033</v>
      </c>
    </row>
    <row r="9" spans="1:2">
      <c r="A9" s="73">
        <v>23.202739726027396</v>
      </c>
      <c r="B9">
        <v>9.9169455807611264</v>
      </c>
    </row>
    <row r="10" spans="1:2">
      <c r="A10" s="73">
        <v>22.994520547945207</v>
      </c>
      <c r="B10">
        <v>9.9169455807611264</v>
      </c>
    </row>
    <row r="11" spans="1:2">
      <c r="A11" s="73" t="s">
        <v>3148</v>
      </c>
      <c r="B11">
        <v>9.7750000000000004</v>
      </c>
    </row>
    <row r="19" spans="1:2">
      <c r="A19" s="81">
        <v>26.827397260273973</v>
      </c>
      <c r="B19">
        <v>9.8059999999999992</v>
      </c>
    </row>
    <row r="20" spans="1:2">
      <c r="A20" s="81">
        <v>26.561643835616437</v>
      </c>
      <c r="B20">
        <v>9.7750000000000004</v>
      </c>
    </row>
    <row r="21" spans="1:2">
      <c r="A21" s="81">
        <v>23.953424657534246</v>
      </c>
      <c r="B21" s="51">
        <v>10.026039853508417</v>
      </c>
    </row>
    <row r="22" spans="1:2">
      <c r="A22" s="81">
        <v>23.893150684931506</v>
      </c>
      <c r="B22" s="51">
        <v>9.9990278722901937</v>
      </c>
    </row>
    <row r="23" spans="1:2">
      <c r="A23" s="81">
        <v>23.876712328767123</v>
      </c>
      <c r="B23" s="51">
        <v>10.056006368804033</v>
      </c>
    </row>
    <row r="24" spans="1:2">
      <c r="A24" s="81">
        <v>23.202739726027396</v>
      </c>
      <c r="B24" s="51">
        <v>9.9169455807611264</v>
      </c>
    </row>
    <row r="25" spans="1:2">
      <c r="A25" s="81">
        <v>22.994520547945207</v>
      </c>
      <c r="B25" s="51">
        <v>9.9169455807611264</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72" t="s">
        <v>525</v>
      </c>
      <c r="K18" s="73">
        <v>2</v>
      </c>
    </row>
    <row r="20" spans="10:37">
      <c r="K20" s="72" t="s">
        <v>1</v>
      </c>
    </row>
    <row r="21" spans="10:37">
      <c r="K21">
        <v>2018</v>
      </c>
      <c r="N21">
        <v>2019</v>
      </c>
      <c r="T21">
        <v>2020</v>
      </c>
      <c r="Z21">
        <v>2021</v>
      </c>
      <c r="AF21">
        <v>2022</v>
      </c>
    </row>
    <row r="22" spans="10:37">
      <c r="K22" t="s">
        <v>66</v>
      </c>
      <c r="N22" t="s">
        <v>66</v>
      </c>
      <c r="Q22" t="s">
        <v>20</v>
      </c>
      <c r="T22" t="s">
        <v>66</v>
      </c>
      <c r="W22" t="s">
        <v>20</v>
      </c>
      <c r="Z22" t="s">
        <v>66</v>
      </c>
      <c r="AC22" t="s">
        <v>20</v>
      </c>
      <c r="AF22" t="s">
        <v>66</v>
      </c>
      <c r="AI22" t="s">
        <v>20</v>
      </c>
    </row>
    <row r="23" spans="10:37">
      <c r="J23" s="72" t="s">
        <v>0</v>
      </c>
      <c r="K23" t="s">
        <v>3161</v>
      </c>
      <c r="L23" t="s">
        <v>3162</v>
      </c>
      <c r="M23" t="s">
        <v>3163</v>
      </c>
      <c r="N23" t="s">
        <v>3161</v>
      </c>
      <c r="O23" t="s">
        <v>3162</v>
      </c>
      <c r="P23" t="s">
        <v>3163</v>
      </c>
      <c r="Q23" t="s">
        <v>3161</v>
      </c>
      <c r="R23" t="s">
        <v>3162</v>
      </c>
      <c r="S23" t="s">
        <v>3163</v>
      </c>
      <c r="T23" t="s">
        <v>3161</v>
      </c>
      <c r="U23" t="s">
        <v>3162</v>
      </c>
      <c r="V23" t="s">
        <v>3163</v>
      </c>
      <c r="W23" t="s">
        <v>3161</v>
      </c>
      <c r="X23" t="s">
        <v>3162</v>
      </c>
      <c r="Y23" t="s">
        <v>3163</v>
      </c>
      <c r="Z23" t="s">
        <v>3161</v>
      </c>
      <c r="AA23" t="s">
        <v>3162</v>
      </c>
      <c r="AB23" t="s">
        <v>3163</v>
      </c>
      <c r="AC23" t="s">
        <v>3161</v>
      </c>
      <c r="AD23" t="s">
        <v>3162</v>
      </c>
      <c r="AE23" t="s">
        <v>3163</v>
      </c>
      <c r="AF23" t="s">
        <v>3161</v>
      </c>
      <c r="AG23" t="s">
        <v>3162</v>
      </c>
      <c r="AH23" t="s">
        <v>3163</v>
      </c>
      <c r="AI23" t="s">
        <v>3161</v>
      </c>
      <c r="AJ23" t="s">
        <v>3162</v>
      </c>
      <c r="AK23" t="s">
        <v>3163</v>
      </c>
    </row>
    <row r="24" spans="10:37">
      <c r="J24" s="73" t="s">
        <v>217</v>
      </c>
    </row>
    <row r="25" spans="10:37">
      <c r="J25" s="74" t="s">
        <v>64</v>
      </c>
      <c r="W25">
        <v>9.8539999999999992</v>
      </c>
      <c r="X25">
        <v>9.886000000000001</v>
      </c>
    </row>
    <row r="26" spans="10:37">
      <c r="J26" s="74" t="s">
        <v>539</v>
      </c>
      <c r="W26">
        <v>9.89</v>
      </c>
      <c r="X26">
        <v>9.7759999999999998</v>
      </c>
    </row>
    <row r="27" spans="10:37">
      <c r="J27" s="74" t="s">
        <v>538</v>
      </c>
      <c r="W27">
        <v>9.8079999999999998</v>
      </c>
    </row>
    <row r="28" spans="10:37">
      <c r="J28" s="74" t="s">
        <v>540</v>
      </c>
      <c r="W28">
        <v>9.7609999999999992</v>
      </c>
      <c r="X28">
        <v>9.8079999999999998</v>
      </c>
    </row>
    <row r="29" spans="10:37">
      <c r="J29" s="73" t="s">
        <v>222</v>
      </c>
    </row>
    <row r="30" spans="10:37">
      <c r="J30" s="74" t="s">
        <v>64</v>
      </c>
      <c r="N30">
        <v>10.195</v>
      </c>
      <c r="O30">
        <v>10.749000000000001</v>
      </c>
    </row>
    <row r="31" spans="10:37">
      <c r="J31" s="74" t="s">
        <v>539</v>
      </c>
      <c r="N31">
        <v>10.436999999999999</v>
      </c>
      <c r="O31">
        <v>10.16</v>
      </c>
    </row>
    <row r="32" spans="10:37">
      <c r="J32" s="74" t="s">
        <v>535</v>
      </c>
      <c r="N32">
        <v>10.319000000000001</v>
      </c>
    </row>
    <row r="33" spans="10:34">
      <c r="J33" s="74" t="s">
        <v>538</v>
      </c>
      <c r="N33">
        <v>10.148</v>
      </c>
    </row>
    <row r="34" spans="10:34">
      <c r="J34" s="74" t="s">
        <v>540</v>
      </c>
      <c r="N34">
        <v>10.324</v>
      </c>
      <c r="O34">
        <v>9.8309999999999995</v>
      </c>
    </row>
    <row r="35" spans="10:34">
      <c r="J35" s="73" t="s">
        <v>139</v>
      </c>
    </row>
    <row r="36" spans="10:34">
      <c r="J36" s="74" t="s">
        <v>64</v>
      </c>
      <c r="Z36">
        <v>10.321</v>
      </c>
      <c r="AA36">
        <v>10.361000000000001</v>
      </c>
      <c r="AF36">
        <v>9.9149999999999991</v>
      </c>
      <c r="AG36">
        <v>9.8260000000000005</v>
      </c>
    </row>
    <row r="37" spans="10:34">
      <c r="J37" s="74" t="s">
        <v>539</v>
      </c>
      <c r="Z37">
        <v>10.363999999999999</v>
      </c>
      <c r="AA37">
        <v>10.345000000000001</v>
      </c>
      <c r="AB37">
        <v>10.683</v>
      </c>
      <c r="AF37">
        <v>10.259</v>
      </c>
      <c r="AG37">
        <v>10.206</v>
      </c>
    </row>
    <row r="38" spans="10:34">
      <c r="J38" s="74" t="s">
        <v>538</v>
      </c>
      <c r="Z38">
        <v>10.587</v>
      </c>
      <c r="AF38">
        <v>10.231</v>
      </c>
    </row>
    <row r="39" spans="10:34">
      <c r="J39" s="74" t="s">
        <v>540</v>
      </c>
      <c r="Z39">
        <v>10.162000000000001</v>
      </c>
      <c r="AA39">
        <v>10.23</v>
      </c>
      <c r="AB39">
        <v>10.496</v>
      </c>
      <c r="AF39">
        <v>9.9350000000000005</v>
      </c>
      <c r="AG39">
        <v>10.15</v>
      </c>
    </row>
    <row r="40" spans="10:34">
      <c r="J40" s="73" t="s">
        <v>225</v>
      </c>
    </row>
    <row r="41" spans="10:34">
      <c r="J41" s="74" t="s">
        <v>64</v>
      </c>
      <c r="N41">
        <v>10.736000000000001</v>
      </c>
      <c r="O41">
        <v>10.222</v>
      </c>
    </row>
    <row r="42" spans="10:34">
      <c r="J42" s="74" t="s">
        <v>539</v>
      </c>
      <c r="N42">
        <v>10.205</v>
      </c>
      <c r="O42">
        <v>10.295</v>
      </c>
    </row>
    <row r="43" spans="10:34">
      <c r="J43" s="74" t="s">
        <v>538</v>
      </c>
      <c r="N43">
        <v>10.193</v>
      </c>
    </row>
    <row r="44" spans="10:34">
      <c r="J44" s="74" t="s">
        <v>540</v>
      </c>
      <c r="N44">
        <v>10.287000000000001</v>
      </c>
      <c r="O44">
        <v>10.355</v>
      </c>
    </row>
    <row r="45" spans="10:34">
      <c r="J45" s="73" t="s">
        <v>65</v>
      </c>
    </row>
    <row r="46" spans="10:34">
      <c r="J46" s="74" t="s">
        <v>64</v>
      </c>
      <c r="N46">
        <v>10.074999999999999</v>
      </c>
      <c r="O46">
        <v>9.952</v>
      </c>
      <c r="AF46">
        <v>10.183</v>
      </c>
      <c r="AG46">
        <v>10.377000000000001</v>
      </c>
    </row>
    <row r="47" spans="10:34">
      <c r="J47" s="74" t="s">
        <v>539</v>
      </c>
      <c r="N47">
        <v>9.8379999999999992</v>
      </c>
      <c r="O47">
        <v>10.089</v>
      </c>
      <c r="AF47">
        <v>11.872999999999999</v>
      </c>
      <c r="AG47">
        <v>10.131</v>
      </c>
      <c r="AH47">
        <v>10.73</v>
      </c>
    </row>
    <row r="48" spans="10:34">
      <c r="J48" s="74" t="s">
        <v>535</v>
      </c>
      <c r="AF48">
        <v>10.403</v>
      </c>
    </row>
    <row r="49" spans="10:34">
      <c r="J49" s="74" t="s">
        <v>538</v>
      </c>
      <c r="N49">
        <v>10.016999999999999</v>
      </c>
      <c r="AF49">
        <v>10.172000000000001</v>
      </c>
    </row>
    <row r="50" spans="10:34">
      <c r="J50" s="74" t="s">
        <v>540</v>
      </c>
      <c r="N50">
        <v>9.8559999999999999</v>
      </c>
      <c r="O50">
        <v>10.055</v>
      </c>
    </row>
    <row r="51" spans="10:34">
      <c r="J51" s="73" t="s">
        <v>226</v>
      </c>
    </row>
    <row r="52" spans="10:34">
      <c r="J52" s="74" t="s">
        <v>64</v>
      </c>
      <c r="N52">
        <v>10.838000000000001</v>
      </c>
      <c r="O52">
        <v>10.494999999999999</v>
      </c>
      <c r="Z52">
        <v>10.325000000000001</v>
      </c>
      <c r="AA52">
        <v>10.314</v>
      </c>
    </row>
    <row r="53" spans="10:34">
      <c r="J53" s="74" t="s">
        <v>539</v>
      </c>
      <c r="N53">
        <v>10.551</v>
      </c>
      <c r="O53">
        <v>10.656000000000001</v>
      </c>
      <c r="Z53">
        <v>10.276</v>
      </c>
      <c r="AA53">
        <v>10.263999999999999</v>
      </c>
    </row>
    <row r="54" spans="10:34">
      <c r="J54" s="74" t="s">
        <v>535</v>
      </c>
      <c r="N54">
        <v>10.88</v>
      </c>
    </row>
    <row r="55" spans="10:34">
      <c r="J55" s="74" t="s">
        <v>538</v>
      </c>
      <c r="N55">
        <v>10.622</v>
      </c>
      <c r="Z55">
        <v>10.151999999999999</v>
      </c>
    </row>
    <row r="56" spans="10:34">
      <c r="J56" s="74" t="s">
        <v>540</v>
      </c>
      <c r="N56">
        <v>10.473000000000001</v>
      </c>
      <c r="O56">
        <v>10.429</v>
      </c>
      <c r="Z56">
        <v>10.11</v>
      </c>
      <c r="AA56">
        <v>10.262</v>
      </c>
    </row>
    <row r="57" spans="10:34">
      <c r="J57" s="73" t="s">
        <v>288</v>
      </c>
    </row>
    <row r="58" spans="10:34">
      <c r="J58" s="74" t="s">
        <v>64</v>
      </c>
      <c r="K58">
        <v>10.200000000000001</v>
      </c>
      <c r="L58">
        <v>10.693</v>
      </c>
    </row>
    <row r="59" spans="10:34">
      <c r="J59" s="74" t="s">
        <v>539</v>
      </c>
      <c r="K59">
        <v>10.266</v>
      </c>
      <c r="L59">
        <v>10.233000000000001</v>
      </c>
    </row>
    <row r="60" spans="10:34">
      <c r="J60" s="74" t="s">
        <v>538</v>
      </c>
      <c r="K60">
        <v>10.179</v>
      </c>
    </row>
    <row r="61" spans="10:34">
      <c r="J61" s="74" t="s">
        <v>540</v>
      </c>
      <c r="K61">
        <v>10.536</v>
      </c>
      <c r="L61">
        <v>10.144</v>
      </c>
      <c r="M61">
        <v>10.412000000000001</v>
      </c>
    </row>
    <row r="62" spans="10:34">
      <c r="J62" s="73" t="s">
        <v>162</v>
      </c>
    </row>
    <row r="63" spans="10:34">
      <c r="J63" s="74" t="s">
        <v>64</v>
      </c>
      <c r="T63">
        <v>10.468999999999999</v>
      </c>
      <c r="U63">
        <v>10.412999999999998</v>
      </c>
      <c r="AF63">
        <v>10.161999999999999</v>
      </c>
      <c r="AG63">
        <v>15.193999999999999</v>
      </c>
    </row>
    <row r="64" spans="10:34">
      <c r="J64" s="74" t="s">
        <v>539</v>
      </c>
      <c r="T64">
        <v>10.297000000000001</v>
      </c>
      <c r="U64">
        <v>10.038</v>
      </c>
      <c r="AF64">
        <v>10.046000000000001</v>
      </c>
      <c r="AG64">
        <v>9.9190000000000005</v>
      </c>
      <c r="AH64">
        <v>10.135</v>
      </c>
    </row>
    <row r="65" spans="10:36">
      <c r="J65" s="74" t="s">
        <v>535</v>
      </c>
      <c r="AF65">
        <v>10.023999999999999</v>
      </c>
    </row>
    <row r="66" spans="10:36">
      <c r="J66" s="74" t="s">
        <v>538</v>
      </c>
      <c r="T66">
        <v>10.257</v>
      </c>
      <c r="AF66">
        <v>10.884</v>
      </c>
    </row>
    <row r="67" spans="10:36">
      <c r="J67" s="74" t="s">
        <v>540</v>
      </c>
      <c r="T67">
        <v>10.185</v>
      </c>
      <c r="U67">
        <v>10.319999999999999</v>
      </c>
      <c r="V67">
        <v>10.308</v>
      </c>
      <c r="AF67">
        <v>10.214</v>
      </c>
      <c r="AG67">
        <v>10.183999999999999</v>
      </c>
      <c r="AH67">
        <v>10.331</v>
      </c>
    </row>
    <row r="68" spans="10:36">
      <c r="J68" s="73" t="s">
        <v>233</v>
      </c>
    </row>
    <row r="69" spans="10:36">
      <c r="J69" s="74" t="s">
        <v>64</v>
      </c>
      <c r="N69">
        <v>9.8740000000000006</v>
      </c>
      <c r="O69">
        <v>10.112</v>
      </c>
      <c r="P69">
        <v>9.9420000000000002</v>
      </c>
    </row>
    <row r="70" spans="10:36">
      <c r="J70" s="74" t="s">
        <v>539</v>
      </c>
      <c r="N70">
        <v>9.7260000000000009</v>
      </c>
      <c r="O70">
        <v>9.8030000000000008</v>
      </c>
    </row>
    <row r="71" spans="10:36">
      <c r="J71" s="74" t="s">
        <v>538</v>
      </c>
      <c r="N71">
        <v>9.8889999999999993</v>
      </c>
    </row>
    <row r="72" spans="10:36">
      <c r="J72" s="74" t="s">
        <v>540</v>
      </c>
      <c r="N72">
        <v>9.7899999999999991</v>
      </c>
      <c r="O72">
        <v>9.9570000000000007</v>
      </c>
    </row>
    <row r="73" spans="10:36">
      <c r="J73" s="73" t="s">
        <v>19</v>
      </c>
    </row>
    <row r="74" spans="10:36">
      <c r="J74" s="74" t="s">
        <v>64</v>
      </c>
      <c r="AI74">
        <v>9.8409999999999993</v>
      </c>
      <c r="AJ74">
        <v>9.8559999999999999</v>
      </c>
    </row>
    <row r="75" spans="10:36">
      <c r="J75" s="74" t="s">
        <v>539</v>
      </c>
      <c r="AI75">
        <v>9.8719999999999999</v>
      </c>
    </row>
    <row r="76" spans="10:36">
      <c r="J76" s="74" t="s">
        <v>538</v>
      </c>
      <c r="AI76">
        <v>9.8569999999999993</v>
      </c>
    </row>
    <row r="77" spans="10:36">
      <c r="J77" s="74" t="s">
        <v>540</v>
      </c>
      <c r="AI77">
        <v>9.7899999999999991</v>
      </c>
      <c r="AJ77">
        <v>9.6839999999999993</v>
      </c>
    </row>
    <row r="78" spans="10:36">
      <c r="J78" s="73" t="s">
        <v>281</v>
      </c>
    </row>
    <row r="79" spans="10:36">
      <c r="J79" s="74" t="s">
        <v>64</v>
      </c>
      <c r="Q79">
        <v>10.156000000000001</v>
      </c>
      <c r="R79">
        <v>9.9640000000000004</v>
      </c>
    </row>
    <row r="80" spans="10:36">
      <c r="J80" s="74" t="s">
        <v>539</v>
      </c>
      <c r="Q80">
        <v>9.9830000000000005</v>
      </c>
      <c r="R80">
        <v>9.9909999999999997</v>
      </c>
    </row>
    <row r="81" spans="10:31">
      <c r="J81" s="74" t="s">
        <v>538</v>
      </c>
      <c r="Q81">
        <v>10.071999999999999</v>
      </c>
    </row>
    <row r="82" spans="10:31">
      <c r="J82" s="74" t="s">
        <v>540</v>
      </c>
      <c r="Q82">
        <v>10.012</v>
      </c>
      <c r="R82">
        <v>10.004</v>
      </c>
    </row>
    <row r="83" spans="10:31">
      <c r="J83" s="73" t="s">
        <v>182</v>
      </c>
    </row>
    <row r="84" spans="10:31">
      <c r="J84" s="74" t="s">
        <v>64</v>
      </c>
      <c r="AC84">
        <v>10.032999999999999</v>
      </c>
      <c r="AD84">
        <v>10.155000000000001</v>
      </c>
    </row>
    <row r="85" spans="10:31">
      <c r="J85" s="74" t="s">
        <v>539</v>
      </c>
      <c r="AC85">
        <v>9.879999999999999</v>
      </c>
      <c r="AD85">
        <v>9.9909999999999997</v>
      </c>
      <c r="AE85">
        <v>9.8770000000000007</v>
      </c>
    </row>
    <row r="86" spans="10:31">
      <c r="J86" s="74" t="s">
        <v>535</v>
      </c>
      <c r="AC86">
        <v>10.801</v>
      </c>
    </row>
    <row r="87" spans="10:31">
      <c r="J87" s="74" t="s">
        <v>538</v>
      </c>
      <c r="AC87">
        <v>10.509</v>
      </c>
    </row>
    <row r="88" spans="10:31">
      <c r="J88" s="74" t="s">
        <v>540</v>
      </c>
      <c r="AC88">
        <v>12.686</v>
      </c>
      <c r="AD88">
        <v>10.031000000000001</v>
      </c>
      <c r="AE88">
        <v>9.8829999999999991</v>
      </c>
    </row>
    <row r="89" spans="10:31">
      <c r="J89" s="73" t="s">
        <v>1274</v>
      </c>
    </row>
    <row r="90" spans="10:31">
      <c r="J90" s="74" t="s">
        <v>64</v>
      </c>
      <c r="Z90">
        <v>10.144</v>
      </c>
      <c r="AA90">
        <v>10.294</v>
      </c>
      <c r="AB90">
        <v>10.209</v>
      </c>
    </row>
    <row r="91" spans="10:31">
      <c r="J91" s="74" t="s">
        <v>539</v>
      </c>
      <c r="Z91">
        <v>10.24</v>
      </c>
      <c r="AA91">
        <v>10.105</v>
      </c>
    </row>
    <row r="92" spans="10:31">
      <c r="J92" s="74" t="s">
        <v>538</v>
      </c>
      <c r="Z92">
        <v>10.396000000000001</v>
      </c>
    </row>
    <row r="93" spans="10:31">
      <c r="J93" s="74" t="s">
        <v>540</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Sprint Qual</vt:lpstr>
      <vt:lpstr>Sprint</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 Data</vt:lpstr>
      <vt:lpstr>Riders</vt:lpstr>
      <vt:lpstr>Keirin</vt:lpstr>
      <vt:lpstr>1k TT Dashboard</vt:lpstr>
      <vt:lpstr>Keirin Dashboard</vt:lpstr>
      <vt:lpstr>Sprint Qual Dashboard</vt:lpstr>
      <vt:lpstr>Sprint Dashboard</vt:lpstr>
      <vt:lpstr>Keirin!_FilterDatabase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2023-03-14T02:11:44Z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